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0-2021 Biennium\"/>
    </mc:Choice>
  </mc:AlternateContent>
  <bookViews>
    <workbookView xWindow="0" yWindow="600" windowWidth="23040" windowHeight="8070" tabRatio="703"/>
  </bookViews>
  <sheets>
    <sheet name="Summary" sheetId="8" r:id="rId1"/>
    <sheet name="Hours" sheetId="9" r:id="rId2"/>
    <sheet name="Semester Credit Hours" sheetId="13" r:id="rId3"/>
    <sheet name="Cost Study" sheetId="10" r:id="rId4"/>
    <sheet name="CIP Codes" sheetId="12" r:id="rId5"/>
    <sheet name="Success Points" sheetId="11" r:id="rId6"/>
    <sheet name="Contact Hours" sheetId="25" r:id="rId7"/>
    <sheet name="2018 Suc pts with OOS transfer" sheetId="16" r:id="rId8"/>
    <sheet name="2017 Suc pts with OOS transfer" sheetId="17" r:id="rId9"/>
    <sheet name="2016 Suc pts with OOS transfer" sheetId="18" r:id="rId10"/>
    <sheet name="Coastal Bend Comp" sheetId="26" state="hidden" r:id="rId11"/>
  </sheets>
  <definedNames>
    <definedName name="_xlnm._FilterDatabase" localSheetId="4" hidden="1">'CIP Codes'!$A$4:$G$586</definedName>
    <definedName name="_xlnm._FilterDatabase" localSheetId="1" hidden="1">Hours!$A$3:$R$1354</definedName>
    <definedName name="_xlnm._FilterDatabase" localSheetId="2" hidden="1">'Semester Credit Hours'!$A$1:$O$253</definedName>
    <definedName name="_Order1" hidden="1">255</definedName>
    <definedName name="_xlnm.Print_Area" localSheetId="0">Summary!$A$1:$O$319</definedName>
    <definedName name="_xlnm.Print_Titles" localSheetId="1">Hours!$A:$C,Hours!$3:$3</definedName>
    <definedName name="_xlnm.Print_Titles" localSheetId="5">'Success Points'!$3:$3</definedName>
    <definedName name="_xlnm.Print_Titles" localSheetId="0">Summary!$3:$3</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H5" i="26" l="1"/>
  <c r="AI5" i="26"/>
  <c r="AJ5" i="26"/>
  <c r="AK5" i="26"/>
  <c r="AL5" i="26"/>
  <c r="AM5" i="26"/>
  <c r="AN5" i="26"/>
  <c r="AO5" i="26"/>
  <c r="AH6" i="26"/>
  <c r="AI6" i="26"/>
  <c r="AJ6" i="26"/>
  <c r="AK6" i="26"/>
  <c r="AL6" i="26"/>
  <c r="AM6" i="26"/>
  <c r="AN6" i="26"/>
  <c r="AO6" i="26"/>
  <c r="AH7" i="26"/>
  <c r="AI7" i="26"/>
  <c r="AJ7" i="26"/>
  <c r="AK7" i="26"/>
  <c r="AL7" i="26"/>
  <c r="AM7" i="26"/>
  <c r="AN7" i="26"/>
  <c r="AO7" i="26"/>
  <c r="AH8" i="26"/>
  <c r="AI8" i="26"/>
  <c r="AJ8" i="26"/>
  <c r="AK8" i="26"/>
  <c r="AL8" i="26"/>
  <c r="AM8" i="26"/>
  <c r="AN8" i="26"/>
  <c r="AO8" i="26"/>
  <c r="AH9" i="26"/>
  <c r="AI9" i="26"/>
  <c r="AJ9" i="26"/>
  <c r="AK9" i="26"/>
  <c r="AL9" i="26"/>
  <c r="AM9" i="26"/>
  <c r="AN9" i="26"/>
  <c r="AO9" i="26"/>
  <c r="AH10" i="26"/>
  <c r="AI10" i="26"/>
  <c r="AJ10" i="26"/>
  <c r="AK10" i="26"/>
  <c r="AL10" i="26"/>
  <c r="AM10" i="26"/>
  <c r="AN10" i="26"/>
  <c r="AO10" i="26"/>
  <c r="AH11" i="26"/>
  <c r="AI11" i="26"/>
  <c r="AJ11" i="26"/>
  <c r="AK11" i="26"/>
  <c r="AL11" i="26"/>
  <c r="AM11" i="26"/>
  <c r="AN11" i="26"/>
  <c r="AO11" i="26"/>
  <c r="AH12" i="26"/>
  <c r="AI12" i="26"/>
  <c r="AJ12" i="26"/>
  <c r="AK12" i="26"/>
  <c r="AL12" i="26"/>
  <c r="AM12" i="26"/>
  <c r="AN12" i="26"/>
  <c r="AO12" i="26"/>
  <c r="AH13" i="26"/>
  <c r="AI13" i="26"/>
  <c r="AJ13" i="26"/>
  <c r="AK13" i="26"/>
  <c r="AL13" i="26"/>
  <c r="AM13" i="26"/>
  <c r="AN13" i="26"/>
  <c r="AO13" i="26"/>
  <c r="AH14" i="26"/>
  <c r="AI14" i="26"/>
  <c r="AJ14" i="26"/>
  <c r="AK14" i="26"/>
  <c r="AL14" i="26"/>
  <c r="AM14" i="26"/>
  <c r="AN14" i="26"/>
  <c r="AO14" i="26"/>
  <c r="AH15" i="26"/>
  <c r="AI15" i="26"/>
  <c r="AJ15" i="26"/>
  <c r="AK15" i="26"/>
  <c r="AL15" i="26"/>
  <c r="AM15" i="26"/>
  <c r="AN15" i="26"/>
  <c r="AO15" i="26"/>
  <c r="AH16" i="26"/>
  <c r="AI16" i="26"/>
  <c r="AJ16" i="26"/>
  <c r="AK16" i="26"/>
  <c r="AL16" i="26"/>
  <c r="AM16" i="26"/>
  <c r="AN16" i="26"/>
  <c r="AO16" i="26"/>
  <c r="AH17" i="26"/>
  <c r="AI17" i="26"/>
  <c r="AJ17" i="26"/>
  <c r="AK17" i="26"/>
  <c r="AL17" i="26"/>
  <c r="AM17" i="26"/>
  <c r="AN17" i="26"/>
  <c r="AO17" i="26"/>
  <c r="AH18" i="26"/>
  <c r="AI18" i="26"/>
  <c r="AJ18" i="26"/>
  <c r="AK18" i="26"/>
  <c r="AL18" i="26"/>
  <c r="AM18" i="26"/>
  <c r="AN18" i="26"/>
  <c r="AO18" i="26"/>
  <c r="AH19" i="26"/>
  <c r="AI19" i="26"/>
  <c r="AJ19" i="26"/>
  <c r="AK19" i="26"/>
  <c r="AL19" i="26"/>
  <c r="AM19" i="26"/>
  <c r="AN19" i="26"/>
  <c r="AO19" i="26"/>
  <c r="AH20" i="26"/>
  <c r="AI20" i="26"/>
  <c r="AJ20" i="26"/>
  <c r="AK20" i="26"/>
  <c r="AL20" i="26"/>
  <c r="AM20" i="26"/>
  <c r="AN20" i="26"/>
  <c r="AO20" i="26"/>
  <c r="AH21" i="26"/>
  <c r="AI21" i="26"/>
  <c r="AJ21" i="26"/>
  <c r="AK21" i="26"/>
  <c r="AL21" i="26"/>
  <c r="AM21" i="26"/>
  <c r="AN21" i="26"/>
  <c r="AO21" i="26"/>
  <c r="AH22" i="26"/>
  <c r="AI22" i="26"/>
  <c r="AJ22" i="26"/>
  <c r="AK22" i="26"/>
  <c r="AL22" i="26"/>
  <c r="AM22" i="26"/>
  <c r="AN22" i="26"/>
  <c r="AO22" i="26"/>
  <c r="AH23" i="26"/>
  <c r="AI23" i="26"/>
  <c r="AJ23" i="26"/>
  <c r="AK23" i="26"/>
  <c r="AL23" i="26"/>
  <c r="AM23" i="26"/>
  <c r="AN23" i="26"/>
  <c r="AO23" i="26"/>
  <c r="AH24" i="26"/>
  <c r="AI24" i="26"/>
  <c r="AJ24" i="26"/>
  <c r="AK24" i="26"/>
  <c r="AL24" i="26"/>
  <c r="AM24" i="26"/>
  <c r="AN24" i="26"/>
  <c r="AO24" i="26"/>
  <c r="AH25" i="26"/>
  <c r="AI25" i="26"/>
  <c r="AJ25" i="26"/>
  <c r="AK25" i="26"/>
  <c r="AL25" i="26"/>
  <c r="AM25" i="26"/>
  <c r="AN25" i="26"/>
  <c r="AO25" i="26"/>
  <c r="AH26" i="26"/>
  <c r="AI26" i="26"/>
  <c r="AJ26" i="26"/>
  <c r="AK26" i="26"/>
  <c r="AL26" i="26"/>
  <c r="AM26" i="26"/>
  <c r="AN26" i="26"/>
  <c r="AO26" i="26"/>
  <c r="AH27" i="26"/>
  <c r="AI27" i="26"/>
  <c r="AJ27" i="26"/>
  <c r="AK27" i="26"/>
  <c r="AL27" i="26"/>
  <c r="AM27" i="26"/>
  <c r="AN27" i="26"/>
  <c r="AO27" i="26"/>
  <c r="AH28" i="26"/>
  <c r="AI28" i="26"/>
  <c r="AJ28" i="26"/>
  <c r="AK28" i="26"/>
  <c r="AL28" i="26"/>
  <c r="AM28" i="26"/>
  <c r="AN28" i="26"/>
  <c r="AO28" i="26"/>
  <c r="AH29" i="26"/>
  <c r="AI29" i="26"/>
  <c r="AJ29" i="26"/>
  <c r="AK29" i="26"/>
  <c r="AL29" i="26"/>
  <c r="AM29" i="26"/>
  <c r="AN29" i="26"/>
  <c r="AO29" i="26"/>
  <c r="AH30" i="26"/>
  <c r="AI30" i="26"/>
  <c r="AJ30" i="26"/>
  <c r="AK30" i="26"/>
  <c r="AL30" i="26"/>
  <c r="AM30" i="26"/>
  <c r="AN30" i="26"/>
  <c r="AO30" i="26"/>
  <c r="AI4" i="26"/>
  <c r="AI31" i="26" s="1"/>
  <c r="AJ4" i="26"/>
  <c r="AJ31" i="26" s="1"/>
  <c r="AK4" i="26"/>
  <c r="AL4" i="26"/>
  <c r="AL31" i="26" s="1"/>
  <c r="AM4" i="26"/>
  <c r="AN4" i="26"/>
  <c r="AN31" i="26" s="1"/>
  <c r="AO4" i="26"/>
  <c r="AH4" i="26"/>
  <c r="AP4" i="26" s="1"/>
  <c r="AO31" i="26" l="1"/>
  <c r="AM31" i="26"/>
  <c r="AK31" i="26"/>
  <c r="AP28" i="26"/>
  <c r="AP25" i="26"/>
  <c r="AP20" i="26"/>
  <c r="AP17" i="26"/>
  <c r="AP12" i="26"/>
  <c r="AP31" i="26" s="1"/>
  <c r="AP11" i="26"/>
  <c r="AP9" i="26"/>
  <c r="AP30" i="26"/>
  <c r="AP29" i="26"/>
  <c r="AP27" i="26"/>
  <c r="AP26" i="26"/>
  <c r="AP24" i="26"/>
  <c r="AP23" i="26"/>
  <c r="AP22" i="26"/>
  <c r="AP21" i="26"/>
  <c r="AP19" i="26"/>
  <c r="AP18" i="26"/>
  <c r="AP16" i="26"/>
  <c r="AP15" i="26"/>
  <c r="AP14" i="26"/>
  <c r="AP13" i="26"/>
  <c r="AP10" i="26"/>
  <c r="AP8" i="26"/>
  <c r="AP7" i="26"/>
  <c r="AP6" i="26"/>
  <c r="AP5" i="26"/>
  <c r="AH31" i="26"/>
  <c r="J112" i="11" l="1"/>
  <c r="J59" i="11" s="1"/>
  <c r="J113" i="11"/>
  <c r="J60" i="11" s="1"/>
  <c r="J114" i="11"/>
  <c r="J61" i="11" s="1"/>
  <c r="J115" i="11"/>
  <c r="J62" i="11" s="1"/>
  <c r="J116" i="11"/>
  <c r="J63" i="11" s="1"/>
  <c r="J117" i="11"/>
  <c r="J64" i="11" s="1"/>
  <c r="J118" i="11"/>
  <c r="J65" i="11" s="1"/>
  <c r="J119" i="11"/>
  <c r="J66" i="11" s="1"/>
  <c r="J120" i="11"/>
  <c r="J67" i="11" s="1"/>
  <c r="J121" i="11"/>
  <c r="J68" i="11" s="1"/>
  <c r="J122" i="11"/>
  <c r="J69" i="11" s="1"/>
  <c r="J123" i="11"/>
  <c r="J70" i="11" s="1"/>
  <c r="J124" i="11"/>
  <c r="J71" i="11" s="1"/>
  <c r="J125" i="11"/>
  <c r="J72" i="11" s="1"/>
  <c r="J126" i="11"/>
  <c r="J73" i="11" s="1"/>
  <c r="J127" i="11"/>
  <c r="J74" i="11" s="1"/>
  <c r="J128" i="11"/>
  <c r="J75" i="11" s="1"/>
  <c r="J129" i="11"/>
  <c r="J76" i="11" s="1"/>
  <c r="J130" i="11"/>
  <c r="J77" i="11" s="1"/>
  <c r="J131" i="11"/>
  <c r="J78" i="11" s="1"/>
  <c r="J132" i="11"/>
  <c r="J79" i="11" s="1"/>
  <c r="J133" i="11"/>
  <c r="J80" i="11" s="1"/>
  <c r="J134" i="11"/>
  <c r="J81" i="11" s="1"/>
  <c r="J135" i="11"/>
  <c r="J82" i="11" s="1"/>
  <c r="J136" i="11"/>
  <c r="J83" i="11" s="1"/>
  <c r="J137" i="11"/>
  <c r="J84" i="11" s="1"/>
  <c r="J138" i="11"/>
  <c r="J85" i="11" s="1"/>
  <c r="J139" i="11"/>
  <c r="J86" i="11" s="1"/>
  <c r="J140" i="11"/>
  <c r="J87" i="11" s="1"/>
  <c r="J141" i="11"/>
  <c r="J88" i="11" s="1"/>
  <c r="J142" i="11"/>
  <c r="J89" i="11" s="1"/>
  <c r="J143" i="11"/>
  <c r="J90" i="11" s="1"/>
  <c r="J144" i="11"/>
  <c r="J91" i="11" s="1"/>
  <c r="J145" i="11"/>
  <c r="J92" i="11" s="1"/>
  <c r="J146" i="11"/>
  <c r="J93" i="11" s="1"/>
  <c r="J147" i="11"/>
  <c r="J94" i="11" s="1"/>
  <c r="J148" i="11"/>
  <c r="J95" i="11" s="1"/>
  <c r="J149" i="11"/>
  <c r="J96" i="11" s="1"/>
  <c r="J150" i="11"/>
  <c r="J97" i="11" s="1"/>
  <c r="J151" i="11"/>
  <c r="J98" i="11" s="1"/>
  <c r="J152" i="11"/>
  <c r="J99" i="11" s="1"/>
  <c r="J153" i="11"/>
  <c r="J100" i="11" s="1"/>
  <c r="J154" i="11"/>
  <c r="J101" i="11" s="1"/>
  <c r="J155" i="11"/>
  <c r="J102" i="11" s="1"/>
  <c r="J156" i="11"/>
  <c r="J103" i="11" s="1"/>
  <c r="J157" i="11"/>
  <c r="J104" i="11" s="1"/>
  <c r="J158" i="11"/>
  <c r="J105" i="11" s="1"/>
  <c r="J159" i="11"/>
  <c r="J106" i="11" s="1"/>
  <c r="J160" i="11"/>
  <c r="J107" i="11" s="1"/>
  <c r="J111" i="11"/>
  <c r="J58" i="11" s="1"/>
  <c r="J320" i="11"/>
  <c r="J267" i="11"/>
  <c r="J214" i="11" l="1"/>
  <c r="J161" i="11" l="1"/>
  <c r="J108" i="11"/>
  <c r="Q213" i="8" l="1"/>
  <c r="Q160" i="8"/>
  <c r="Q319" i="8" l="1"/>
  <c r="D217" i="8"/>
  <c r="D218" i="8"/>
  <c r="D219" i="8"/>
  <c r="D220" i="8"/>
  <c r="D221" i="8"/>
  <c r="D222" i="8"/>
  <c r="D223" i="8"/>
  <c r="D224" i="8"/>
  <c r="D225" i="8"/>
  <c r="D226" i="8"/>
  <c r="D227" i="8"/>
  <c r="D228" i="8"/>
  <c r="D229" i="8"/>
  <c r="D230" i="8"/>
  <c r="D231" i="8"/>
  <c r="D232" i="8"/>
  <c r="D233" i="8"/>
  <c r="D234" i="8"/>
  <c r="D235" i="8"/>
  <c r="D236" i="8"/>
  <c r="D237" i="8"/>
  <c r="D238" i="8"/>
  <c r="D239" i="8"/>
  <c r="D240" i="8"/>
  <c r="D241" i="8"/>
  <c r="D242" i="8"/>
  <c r="D243" i="8"/>
  <c r="D244" i="8"/>
  <c r="D245" i="8"/>
  <c r="D246" i="8"/>
  <c r="D247" i="8"/>
  <c r="D248" i="8"/>
  <c r="D249" i="8"/>
  <c r="D250" i="8"/>
  <c r="D251" i="8"/>
  <c r="D252" i="8"/>
  <c r="D253" i="8"/>
  <c r="D254" i="8"/>
  <c r="D255" i="8"/>
  <c r="D256" i="8"/>
  <c r="D257" i="8"/>
  <c r="D258" i="8"/>
  <c r="D259" i="8"/>
  <c r="D260" i="8"/>
  <c r="D261" i="8"/>
  <c r="D262" i="8"/>
  <c r="D263" i="8"/>
  <c r="D264" i="8"/>
  <c r="D265" i="8"/>
  <c r="D216" i="8"/>
  <c r="N52" i="18" l="1"/>
  <c r="M52" i="18"/>
  <c r="N52" i="17"/>
  <c r="M52" i="17"/>
  <c r="N52" i="16"/>
  <c r="M52" i="16"/>
  <c r="A111" i="11" l="1"/>
  <c r="A164" i="11" s="1"/>
  <c r="A217" i="11" s="1"/>
  <c r="A112" i="11"/>
  <c r="A165" i="11" s="1"/>
  <c r="A113" i="11"/>
  <c r="A166" i="11" s="1"/>
  <c r="A114" i="11"/>
  <c r="A167" i="11" s="1"/>
  <c r="F167" i="11" s="1"/>
  <c r="A115" i="11"/>
  <c r="A168" i="11" s="1"/>
  <c r="O168" i="11" s="1"/>
  <c r="A116" i="11"/>
  <c r="A169" i="11" s="1"/>
  <c r="A117" i="11"/>
  <c r="A170" i="11" s="1"/>
  <c r="A118" i="11"/>
  <c r="A171" i="11" s="1"/>
  <c r="M171" i="11" s="1"/>
  <c r="A119" i="11"/>
  <c r="A172" i="11" s="1"/>
  <c r="A225" i="11" s="1"/>
  <c r="A120" i="11"/>
  <c r="A173" i="11" s="1"/>
  <c r="K173" i="11" s="1"/>
  <c r="A121" i="11"/>
  <c r="A174" i="11" s="1"/>
  <c r="N174" i="11" s="1"/>
  <c r="I174" i="11"/>
  <c r="A122" i="11"/>
  <c r="A175" i="11" s="1"/>
  <c r="N175" i="11" s="1"/>
  <c r="A123" i="11"/>
  <c r="A176" i="11" s="1"/>
  <c r="A124" i="11"/>
  <c r="A177" i="11" s="1"/>
  <c r="A125" i="11"/>
  <c r="A178" i="11" s="1"/>
  <c r="N178" i="11" s="1"/>
  <c r="A126" i="11"/>
  <c r="A179" i="11" s="1"/>
  <c r="E179" i="11" s="1"/>
  <c r="A127" i="11"/>
  <c r="A180" i="11" s="1"/>
  <c r="A128" i="11"/>
  <c r="A181" i="11" s="1"/>
  <c r="A129" i="11"/>
  <c r="A182" i="11" s="1"/>
  <c r="A130" i="11"/>
  <c r="A183" i="11" s="1"/>
  <c r="A131" i="11"/>
  <c r="A184" i="11" s="1"/>
  <c r="F184" i="11" s="1"/>
  <c r="G184" i="11"/>
  <c r="A132" i="11"/>
  <c r="A185" i="11" s="1"/>
  <c r="A133" i="11"/>
  <c r="A186" i="11" s="1"/>
  <c r="A134" i="11"/>
  <c r="A187" i="11" s="1"/>
  <c r="A135" i="11"/>
  <c r="A188" i="11" s="1"/>
  <c r="N188" i="11" s="1"/>
  <c r="A136" i="11"/>
  <c r="A189" i="11" s="1"/>
  <c r="A242" i="11" s="1"/>
  <c r="A137" i="11"/>
  <c r="A190" i="11" s="1"/>
  <c r="A138" i="11"/>
  <c r="A191" i="11" s="1"/>
  <c r="I191" i="11" s="1"/>
  <c r="A139" i="11"/>
  <c r="A192" i="11" s="1"/>
  <c r="I192" i="11" s="1"/>
  <c r="A140" i="11"/>
  <c r="A193" i="11" s="1"/>
  <c r="G193" i="11"/>
  <c r="A141" i="11"/>
  <c r="A194" i="11" s="1"/>
  <c r="G194" i="11" s="1"/>
  <c r="A142" i="11"/>
  <c r="A195" i="11" s="1"/>
  <c r="D195" i="11" s="1"/>
  <c r="A143" i="11"/>
  <c r="A196" i="11" s="1"/>
  <c r="A144" i="11"/>
  <c r="A197" i="11" s="1"/>
  <c r="A145" i="11"/>
  <c r="A198" i="11" s="1"/>
  <c r="A146" i="11"/>
  <c r="A199" i="11" s="1"/>
  <c r="O199" i="11" s="1"/>
  <c r="A147" i="11"/>
  <c r="A200" i="11" s="1"/>
  <c r="I200" i="11" s="1"/>
  <c r="A148" i="11"/>
  <c r="A201" i="11" s="1"/>
  <c r="G201" i="11" s="1"/>
  <c r="A149" i="11"/>
  <c r="A202" i="11" s="1"/>
  <c r="H202" i="11" s="1"/>
  <c r="A150" i="11"/>
  <c r="A203" i="11" s="1"/>
  <c r="A151" i="11"/>
  <c r="A204" i="11" s="1"/>
  <c r="G204" i="11" s="1"/>
  <c r="A152" i="11"/>
  <c r="A205" i="11" s="1"/>
  <c r="K205" i="11" s="1"/>
  <c r="A153" i="11"/>
  <c r="A206" i="11" s="1"/>
  <c r="A154" i="11"/>
  <c r="A207" i="11" s="1"/>
  <c r="K207" i="11" s="1"/>
  <c r="A155" i="11"/>
  <c r="A208" i="11" s="1"/>
  <c r="A156" i="11"/>
  <c r="A209" i="11" s="1"/>
  <c r="H209" i="11" s="1"/>
  <c r="A157" i="11"/>
  <c r="A210" i="11" s="1"/>
  <c r="A158" i="11"/>
  <c r="A211" i="11" s="1"/>
  <c r="D211" i="11" s="1"/>
  <c r="A159" i="11"/>
  <c r="A212" i="11" s="1"/>
  <c r="A265" i="11" s="1"/>
  <c r="A160" i="11"/>
  <c r="A213" i="11" s="1"/>
  <c r="H213" i="11" s="1"/>
  <c r="F164" i="11"/>
  <c r="H164" i="11"/>
  <c r="I164" i="11"/>
  <c r="K164" i="11"/>
  <c r="L164" i="11"/>
  <c r="E23" i="10"/>
  <c r="D23" i="10"/>
  <c r="E16" i="10"/>
  <c r="D16" i="10"/>
  <c r="F5" i="10"/>
  <c r="G5" i="10" s="1"/>
  <c r="F6" i="10"/>
  <c r="G6" i="10" s="1"/>
  <c r="F7" i="10"/>
  <c r="G7" i="10" s="1"/>
  <c r="F8" i="10"/>
  <c r="G8" i="10" s="1"/>
  <c r="F9" i="10"/>
  <c r="G9" i="10" s="1"/>
  <c r="C8" i="9" s="1"/>
  <c r="C35" i="9" s="1"/>
  <c r="C62" i="9" s="1"/>
  <c r="C89" i="9" s="1"/>
  <c r="C116" i="9" s="1"/>
  <c r="C143" i="9" s="1"/>
  <c r="C170" i="9" s="1"/>
  <c r="C197" i="9" s="1"/>
  <c r="C224" i="9" s="1"/>
  <c r="C251" i="9" s="1"/>
  <c r="C278" i="9" s="1"/>
  <c r="C305" i="9" s="1"/>
  <c r="C332" i="9" s="1"/>
  <c r="C359" i="9" s="1"/>
  <c r="C386" i="9" s="1"/>
  <c r="C413" i="9" s="1"/>
  <c r="C440" i="9" s="1"/>
  <c r="C467" i="9" s="1"/>
  <c r="C494" i="9" s="1"/>
  <c r="C521" i="9" s="1"/>
  <c r="C548" i="9" s="1"/>
  <c r="C575" i="9" s="1"/>
  <c r="C602" i="9" s="1"/>
  <c r="C629" i="9" s="1"/>
  <c r="C656" i="9" s="1"/>
  <c r="C683" i="9" s="1"/>
  <c r="C710" i="9" s="1"/>
  <c r="C737" i="9" s="1"/>
  <c r="C764" i="9" s="1"/>
  <c r="C791" i="9" s="1"/>
  <c r="C818" i="9" s="1"/>
  <c r="C845" i="9" s="1"/>
  <c r="C872" i="9" s="1"/>
  <c r="C899" i="9" s="1"/>
  <c r="C926" i="9" s="1"/>
  <c r="C953" i="9" s="1"/>
  <c r="C980" i="9" s="1"/>
  <c r="C1007" i="9" s="1"/>
  <c r="C1034" i="9" s="1"/>
  <c r="C1061" i="9" s="1"/>
  <c r="C1088" i="9" s="1"/>
  <c r="C1115" i="9" s="1"/>
  <c r="C1142" i="9" s="1"/>
  <c r="C1169" i="9" s="1"/>
  <c r="C1196" i="9" s="1"/>
  <c r="C1223" i="9" s="1"/>
  <c r="C1250" i="9" s="1"/>
  <c r="C1277" i="9" s="1"/>
  <c r="C1304" i="9" s="1"/>
  <c r="C1331" i="9" s="1"/>
  <c r="F10" i="10"/>
  <c r="G10" i="10" s="1"/>
  <c r="C9" i="9" s="1"/>
  <c r="C36" i="9" s="1"/>
  <c r="C63" i="9" s="1"/>
  <c r="C90" i="9" s="1"/>
  <c r="C117" i="9" s="1"/>
  <c r="C144" i="9" s="1"/>
  <c r="C171" i="9" s="1"/>
  <c r="C198" i="9" s="1"/>
  <c r="C225" i="9" s="1"/>
  <c r="C252" i="9" s="1"/>
  <c r="C279" i="9" s="1"/>
  <c r="C306" i="9" s="1"/>
  <c r="C333" i="9" s="1"/>
  <c r="C360" i="9" s="1"/>
  <c r="C387" i="9" s="1"/>
  <c r="C414" i="9" s="1"/>
  <c r="C441" i="9" s="1"/>
  <c r="C468" i="9" s="1"/>
  <c r="C495" i="9" s="1"/>
  <c r="C522" i="9" s="1"/>
  <c r="C549" i="9" s="1"/>
  <c r="C576" i="9" s="1"/>
  <c r="C603" i="9" s="1"/>
  <c r="C630" i="9" s="1"/>
  <c r="C657" i="9" s="1"/>
  <c r="C684" i="9" s="1"/>
  <c r="C711" i="9" s="1"/>
  <c r="C738" i="9" s="1"/>
  <c r="C765" i="9" s="1"/>
  <c r="C792" i="9" s="1"/>
  <c r="C819" i="9" s="1"/>
  <c r="C846" i="9" s="1"/>
  <c r="C873" i="9" s="1"/>
  <c r="C900" i="9" s="1"/>
  <c r="C927" i="9" s="1"/>
  <c r="C954" i="9" s="1"/>
  <c r="C981" i="9" s="1"/>
  <c r="C1008" i="9" s="1"/>
  <c r="C1035" i="9" s="1"/>
  <c r="C1062" i="9" s="1"/>
  <c r="C1089" i="9" s="1"/>
  <c r="C1116" i="9" s="1"/>
  <c r="C1143" i="9" s="1"/>
  <c r="C1170" i="9" s="1"/>
  <c r="C1197" i="9" s="1"/>
  <c r="C1224" i="9" s="1"/>
  <c r="C1251" i="9" s="1"/>
  <c r="C1278" i="9" s="1"/>
  <c r="C1305" i="9" s="1"/>
  <c r="C1332" i="9" s="1"/>
  <c r="F11" i="10"/>
  <c r="G11" i="10" s="1"/>
  <c r="C10" i="9" s="1"/>
  <c r="C37" i="9" s="1"/>
  <c r="C64" i="9" s="1"/>
  <c r="C91" i="9" s="1"/>
  <c r="C118" i="9" s="1"/>
  <c r="C145" i="9" s="1"/>
  <c r="C172" i="9" s="1"/>
  <c r="C199" i="9" s="1"/>
  <c r="C226" i="9" s="1"/>
  <c r="C253" i="9" s="1"/>
  <c r="C280" i="9" s="1"/>
  <c r="C307" i="9" s="1"/>
  <c r="C334" i="9" s="1"/>
  <c r="C361" i="9" s="1"/>
  <c r="C388" i="9" s="1"/>
  <c r="C415" i="9" s="1"/>
  <c r="C442" i="9" s="1"/>
  <c r="C469" i="9" s="1"/>
  <c r="C496" i="9" s="1"/>
  <c r="C523" i="9" s="1"/>
  <c r="C550" i="9" s="1"/>
  <c r="C577" i="9" s="1"/>
  <c r="C604" i="9" s="1"/>
  <c r="C631" i="9" s="1"/>
  <c r="C658" i="9" s="1"/>
  <c r="C685" i="9" s="1"/>
  <c r="C712" i="9" s="1"/>
  <c r="C739" i="9" s="1"/>
  <c r="C766" i="9" s="1"/>
  <c r="C793" i="9" s="1"/>
  <c r="C820" i="9" s="1"/>
  <c r="C847" i="9" s="1"/>
  <c r="C874" i="9" s="1"/>
  <c r="C901" i="9" s="1"/>
  <c r="C928" i="9" s="1"/>
  <c r="C955" i="9" s="1"/>
  <c r="C982" i="9" s="1"/>
  <c r="C1009" i="9" s="1"/>
  <c r="C1036" i="9" s="1"/>
  <c r="C1063" i="9" s="1"/>
  <c r="C1090" i="9" s="1"/>
  <c r="C1117" i="9" s="1"/>
  <c r="C1144" i="9" s="1"/>
  <c r="C1171" i="9" s="1"/>
  <c r="C1198" i="9" s="1"/>
  <c r="C1225" i="9" s="1"/>
  <c r="C1252" i="9" s="1"/>
  <c r="C1279" i="9" s="1"/>
  <c r="C1306" i="9" s="1"/>
  <c r="C1333" i="9" s="1"/>
  <c r="F12" i="10"/>
  <c r="G12" i="10" s="1"/>
  <c r="C11" i="9" s="1"/>
  <c r="C38" i="9" s="1"/>
  <c r="C65" i="9" s="1"/>
  <c r="C92" i="9" s="1"/>
  <c r="C119" i="9" s="1"/>
  <c r="C146" i="9" s="1"/>
  <c r="C173" i="9" s="1"/>
  <c r="C200" i="9" s="1"/>
  <c r="C227" i="9" s="1"/>
  <c r="C254" i="9" s="1"/>
  <c r="C281" i="9" s="1"/>
  <c r="C308" i="9" s="1"/>
  <c r="C335" i="9" s="1"/>
  <c r="C362" i="9" s="1"/>
  <c r="C389" i="9" s="1"/>
  <c r="C416" i="9" s="1"/>
  <c r="C443" i="9" s="1"/>
  <c r="C470" i="9" s="1"/>
  <c r="C497" i="9" s="1"/>
  <c r="C524" i="9" s="1"/>
  <c r="C551" i="9" s="1"/>
  <c r="C578" i="9" s="1"/>
  <c r="C605" i="9" s="1"/>
  <c r="C632" i="9" s="1"/>
  <c r="C659" i="9" s="1"/>
  <c r="C686" i="9" s="1"/>
  <c r="C713" i="9" s="1"/>
  <c r="C740" i="9" s="1"/>
  <c r="C767" i="9" s="1"/>
  <c r="C794" i="9" s="1"/>
  <c r="C821" i="9" s="1"/>
  <c r="C848" i="9" s="1"/>
  <c r="C875" i="9" s="1"/>
  <c r="C902" i="9" s="1"/>
  <c r="C929" i="9" s="1"/>
  <c r="C956" i="9" s="1"/>
  <c r="C983" i="9" s="1"/>
  <c r="C1010" i="9" s="1"/>
  <c r="C1037" i="9" s="1"/>
  <c r="C1064" i="9" s="1"/>
  <c r="C1091" i="9" s="1"/>
  <c r="C1118" i="9" s="1"/>
  <c r="C1145" i="9" s="1"/>
  <c r="C1172" i="9" s="1"/>
  <c r="C1199" i="9" s="1"/>
  <c r="C1226" i="9" s="1"/>
  <c r="C1253" i="9" s="1"/>
  <c r="C1280" i="9" s="1"/>
  <c r="C1307" i="9" s="1"/>
  <c r="C1334" i="9" s="1"/>
  <c r="F13" i="10"/>
  <c r="G13" i="10" s="1"/>
  <c r="F14" i="10"/>
  <c r="G14" i="10" s="1"/>
  <c r="F15" i="10"/>
  <c r="G15" i="10" s="1"/>
  <c r="F17" i="10"/>
  <c r="G17" i="10" s="1"/>
  <c r="F18" i="10"/>
  <c r="G18" i="10" s="1"/>
  <c r="C17" i="9" s="1"/>
  <c r="C44" i="9" s="1"/>
  <c r="C71" i="9" s="1"/>
  <c r="C98" i="9" s="1"/>
  <c r="C125" i="9" s="1"/>
  <c r="C152" i="9" s="1"/>
  <c r="C179" i="9" s="1"/>
  <c r="C206" i="9" s="1"/>
  <c r="C233" i="9" s="1"/>
  <c r="C260" i="9" s="1"/>
  <c r="C287" i="9" s="1"/>
  <c r="C314" i="9" s="1"/>
  <c r="C341" i="9" s="1"/>
  <c r="C368" i="9" s="1"/>
  <c r="C395" i="9" s="1"/>
  <c r="C422" i="9" s="1"/>
  <c r="C449" i="9" s="1"/>
  <c r="C476" i="9" s="1"/>
  <c r="C503" i="9" s="1"/>
  <c r="C530" i="9" s="1"/>
  <c r="C557" i="9" s="1"/>
  <c r="C584" i="9" s="1"/>
  <c r="C611" i="9" s="1"/>
  <c r="C638" i="9" s="1"/>
  <c r="C665" i="9" s="1"/>
  <c r="C692" i="9" s="1"/>
  <c r="C719" i="9" s="1"/>
  <c r="C746" i="9" s="1"/>
  <c r="C773" i="9" s="1"/>
  <c r="C800" i="9" s="1"/>
  <c r="C827" i="9" s="1"/>
  <c r="C854" i="9" s="1"/>
  <c r="C881" i="9" s="1"/>
  <c r="C908" i="9" s="1"/>
  <c r="C935" i="9" s="1"/>
  <c r="C962" i="9" s="1"/>
  <c r="C989" i="9" s="1"/>
  <c r="C1016" i="9" s="1"/>
  <c r="C1043" i="9" s="1"/>
  <c r="C1070" i="9" s="1"/>
  <c r="C1097" i="9" s="1"/>
  <c r="C1124" i="9" s="1"/>
  <c r="C1151" i="9" s="1"/>
  <c r="C1178" i="9" s="1"/>
  <c r="C1205" i="9" s="1"/>
  <c r="C1232" i="9" s="1"/>
  <c r="C1259" i="9" s="1"/>
  <c r="C1286" i="9" s="1"/>
  <c r="C1313" i="9" s="1"/>
  <c r="C1340" i="9" s="1"/>
  <c r="F19" i="10"/>
  <c r="G19" i="10" s="1"/>
  <c r="C18" i="9" s="1"/>
  <c r="C45" i="9" s="1"/>
  <c r="C72" i="9" s="1"/>
  <c r="C99" i="9" s="1"/>
  <c r="C126" i="9" s="1"/>
  <c r="C153" i="9" s="1"/>
  <c r="C180" i="9" s="1"/>
  <c r="C207" i="9" s="1"/>
  <c r="C234" i="9" s="1"/>
  <c r="C261" i="9" s="1"/>
  <c r="C288" i="9" s="1"/>
  <c r="C315" i="9" s="1"/>
  <c r="C342" i="9" s="1"/>
  <c r="C369" i="9" s="1"/>
  <c r="C396" i="9" s="1"/>
  <c r="C423" i="9" s="1"/>
  <c r="C450" i="9" s="1"/>
  <c r="C477" i="9" s="1"/>
  <c r="C504" i="9" s="1"/>
  <c r="C531" i="9" s="1"/>
  <c r="C558" i="9" s="1"/>
  <c r="C585" i="9" s="1"/>
  <c r="C612" i="9" s="1"/>
  <c r="C639" i="9" s="1"/>
  <c r="C666" i="9" s="1"/>
  <c r="C693" i="9" s="1"/>
  <c r="C720" i="9" s="1"/>
  <c r="C747" i="9" s="1"/>
  <c r="C774" i="9" s="1"/>
  <c r="C801" i="9" s="1"/>
  <c r="C828" i="9" s="1"/>
  <c r="C855" i="9" s="1"/>
  <c r="C882" i="9" s="1"/>
  <c r="C909" i="9" s="1"/>
  <c r="C936" i="9" s="1"/>
  <c r="C963" i="9" s="1"/>
  <c r="C990" i="9" s="1"/>
  <c r="C1017" i="9" s="1"/>
  <c r="C1044" i="9" s="1"/>
  <c r="C1071" i="9" s="1"/>
  <c r="C1098" i="9" s="1"/>
  <c r="C1125" i="9" s="1"/>
  <c r="C1152" i="9" s="1"/>
  <c r="C1179" i="9" s="1"/>
  <c r="C1206" i="9" s="1"/>
  <c r="C1233" i="9" s="1"/>
  <c r="C1260" i="9" s="1"/>
  <c r="C1287" i="9" s="1"/>
  <c r="C1314" i="9" s="1"/>
  <c r="C1341" i="9" s="1"/>
  <c r="F20" i="10"/>
  <c r="G20" i="10" s="1"/>
  <c r="C19" i="9" s="1"/>
  <c r="C46" i="9" s="1"/>
  <c r="C73" i="9" s="1"/>
  <c r="C100" i="9" s="1"/>
  <c r="C127" i="9" s="1"/>
  <c r="C154" i="9" s="1"/>
  <c r="C181" i="9" s="1"/>
  <c r="C208" i="9" s="1"/>
  <c r="C235" i="9" s="1"/>
  <c r="C262" i="9" s="1"/>
  <c r="C289" i="9" s="1"/>
  <c r="C316" i="9" s="1"/>
  <c r="C343" i="9" s="1"/>
  <c r="C370" i="9" s="1"/>
  <c r="C397" i="9" s="1"/>
  <c r="C424" i="9" s="1"/>
  <c r="C451" i="9" s="1"/>
  <c r="C478" i="9" s="1"/>
  <c r="C505" i="9" s="1"/>
  <c r="C532" i="9" s="1"/>
  <c r="C559" i="9" s="1"/>
  <c r="C586" i="9" s="1"/>
  <c r="C613" i="9" s="1"/>
  <c r="C640" i="9" s="1"/>
  <c r="C667" i="9" s="1"/>
  <c r="C694" i="9" s="1"/>
  <c r="C721" i="9" s="1"/>
  <c r="C748" i="9" s="1"/>
  <c r="C775" i="9" s="1"/>
  <c r="C802" i="9" s="1"/>
  <c r="C829" i="9" s="1"/>
  <c r="C856" i="9" s="1"/>
  <c r="C883" i="9" s="1"/>
  <c r="C910" i="9" s="1"/>
  <c r="C937" i="9" s="1"/>
  <c r="C964" i="9" s="1"/>
  <c r="C991" i="9" s="1"/>
  <c r="C1018" i="9" s="1"/>
  <c r="C1045" i="9" s="1"/>
  <c r="C1072" i="9" s="1"/>
  <c r="C1099" i="9" s="1"/>
  <c r="C1126" i="9" s="1"/>
  <c r="C1153" i="9" s="1"/>
  <c r="C1180" i="9" s="1"/>
  <c r="C1207" i="9" s="1"/>
  <c r="C1234" i="9" s="1"/>
  <c r="C1261" i="9" s="1"/>
  <c r="C1288" i="9" s="1"/>
  <c r="C1315" i="9" s="1"/>
  <c r="C1342" i="9" s="1"/>
  <c r="F21" i="10"/>
  <c r="G21" i="10" s="1"/>
  <c r="F22" i="10"/>
  <c r="G22" i="10" s="1"/>
  <c r="F24" i="10"/>
  <c r="G24" i="10" s="1"/>
  <c r="F25" i="10"/>
  <c r="G25" i="10" s="1"/>
  <c r="F26" i="10"/>
  <c r="G26" i="10" s="1"/>
  <c r="C25" i="9" s="1"/>
  <c r="C52" i="9" s="1"/>
  <c r="C79" i="9" s="1"/>
  <c r="C106" i="9" s="1"/>
  <c r="C133" i="9" s="1"/>
  <c r="C160" i="9" s="1"/>
  <c r="C187" i="9" s="1"/>
  <c r="C214" i="9" s="1"/>
  <c r="C241" i="9" s="1"/>
  <c r="C268" i="9" s="1"/>
  <c r="C295" i="9" s="1"/>
  <c r="C322" i="9" s="1"/>
  <c r="C349" i="9" s="1"/>
  <c r="C376" i="9" s="1"/>
  <c r="C403" i="9" s="1"/>
  <c r="C430" i="9" s="1"/>
  <c r="C457" i="9" s="1"/>
  <c r="C484" i="9" s="1"/>
  <c r="C511" i="9" s="1"/>
  <c r="C538" i="9" s="1"/>
  <c r="C565" i="9" s="1"/>
  <c r="C592" i="9" s="1"/>
  <c r="C619" i="9" s="1"/>
  <c r="C646" i="9" s="1"/>
  <c r="C673" i="9" s="1"/>
  <c r="C700" i="9" s="1"/>
  <c r="C727" i="9" s="1"/>
  <c r="C754" i="9" s="1"/>
  <c r="C781" i="9" s="1"/>
  <c r="C808" i="9" s="1"/>
  <c r="C835" i="9" s="1"/>
  <c r="C862" i="9" s="1"/>
  <c r="C889" i="9" s="1"/>
  <c r="C916" i="9" s="1"/>
  <c r="C943" i="9" s="1"/>
  <c r="C970" i="9" s="1"/>
  <c r="C997" i="9" s="1"/>
  <c r="C1024" i="9" s="1"/>
  <c r="C1051" i="9" s="1"/>
  <c r="C1078" i="9" s="1"/>
  <c r="C1105" i="9" s="1"/>
  <c r="C1132" i="9" s="1"/>
  <c r="C1159" i="9" s="1"/>
  <c r="C1186" i="9" s="1"/>
  <c r="C1213" i="9" s="1"/>
  <c r="C1240" i="9" s="1"/>
  <c r="C1267" i="9" s="1"/>
  <c r="C1294" i="9" s="1"/>
  <c r="C1321" i="9" s="1"/>
  <c r="C1348" i="9" s="1"/>
  <c r="F27" i="10"/>
  <c r="G27" i="10" s="1"/>
  <c r="C26" i="9" s="1"/>
  <c r="C53" i="9" s="1"/>
  <c r="C80" i="9" s="1"/>
  <c r="C107" i="9" s="1"/>
  <c r="C134" i="9" s="1"/>
  <c r="C161" i="9" s="1"/>
  <c r="C188" i="9" s="1"/>
  <c r="C215" i="9" s="1"/>
  <c r="C242" i="9" s="1"/>
  <c r="C269" i="9" s="1"/>
  <c r="C296" i="9" s="1"/>
  <c r="C323" i="9" s="1"/>
  <c r="C350" i="9" s="1"/>
  <c r="C377" i="9" s="1"/>
  <c r="C404" i="9" s="1"/>
  <c r="C431" i="9" s="1"/>
  <c r="C458" i="9" s="1"/>
  <c r="C485" i="9" s="1"/>
  <c r="C512" i="9" s="1"/>
  <c r="C539" i="9" s="1"/>
  <c r="C566" i="9" s="1"/>
  <c r="C593" i="9" s="1"/>
  <c r="C620" i="9" s="1"/>
  <c r="C647" i="9" s="1"/>
  <c r="C674" i="9" s="1"/>
  <c r="C701" i="9" s="1"/>
  <c r="C728" i="9" s="1"/>
  <c r="C755" i="9" s="1"/>
  <c r="C782" i="9" s="1"/>
  <c r="C809" i="9" s="1"/>
  <c r="C836" i="9" s="1"/>
  <c r="C863" i="9" s="1"/>
  <c r="C890" i="9" s="1"/>
  <c r="C917" i="9" s="1"/>
  <c r="C944" i="9" s="1"/>
  <c r="C971" i="9" s="1"/>
  <c r="C998" i="9" s="1"/>
  <c r="C1025" i="9" s="1"/>
  <c r="C1052" i="9" s="1"/>
  <c r="C1079" i="9" s="1"/>
  <c r="C1106" i="9" s="1"/>
  <c r="C1133" i="9" s="1"/>
  <c r="C1160" i="9" s="1"/>
  <c r="C1187" i="9" s="1"/>
  <c r="C1214" i="9" s="1"/>
  <c r="C1241" i="9" s="1"/>
  <c r="C1268" i="9" s="1"/>
  <c r="C1295" i="9" s="1"/>
  <c r="C1322" i="9" s="1"/>
  <c r="C1349" i="9" s="1"/>
  <c r="F28" i="10"/>
  <c r="G28" i="10" s="1"/>
  <c r="C27" i="9" s="1"/>
  <c r="C54" i="9" s="1"/>
  <c r="C81" i="9" s="1"/>
  <c r="C108" i="9" s="1"/>
  <c r="C135" i="9" s="1"/>
  <c r="C162" i="9" s="1"/>
  <c r="C189" i="9" s="1"/>
  <c r="C216" i="9" s="1"/>
  <c r="C243" i="9" s="1"/>
  <c r="C270" i="9" s="1"/>
  <c r="C297" i="9" s="1"/>
  <c r="C324" i="9" s="1"/>
  <c r="C351" i="9" s="1"/>
  <c r="C378" i="9" s="1"/>
  <c r="C405" i="9" s="1"/>
  <c r="C432" i="9" s="1"/>
  <c r="C459" i="9" s="1"/>
  <c r="C486" i="9" s="1"/>
  <c r="C513" i="9" s="1"/>
  <c r="C540" i="9" s="1"/>
  <c r="C567" i="9" s="1"/>
  <c r="C594" i="9" s="1"/>
  <c r="C621" i="9" s="1"/>
  <c r="C648" i="9" s="1"/>
  <c r="C675" i="9" s="1"/>
  <c r="C702" i="9" s="1"/>
  <c r="C729" i="9" s="1"/>
  <c r="C756" i="9" s="1"/>
  <c r="C783" i="9" s="1"/>
  <c r="C810" i="9" s="1"/>
  <c r="C837" i="9" s="1"/>
  <c r="C864" i="9" s="1"/>
  <c r="C891" i="9" s="1"/>
  <c r="C918" i="9" s="1"/>
  <c r="C945" i="9" s="1"/>
  <c r="C972" i="9" s="1"/>
  <c r="C999" i="9" s="1"/>
  <c r="C1026" i="9" s="1"/>
  <c r="C1053" i="9" s="1"/>
  <c r="C1080" i="9" s="1"/>
  <c r="C1107" i="9" s="1"/>
  <c r="C1134" i="9" s="1"/>
  <c r="C1161" i="9" s="1"/>
  <c r="C1188" i="9" s="1"/>
  <c r="C1215" i="9" s="1"/>
  <c r="C1242" i="9" s="1"/>
  <c r="C1269" i="9" s="1"/>
  <c r="C1296" i="9" s="1"/>
  <c r="C1323" i="9" s="1"/>
  <c r="C1350" i="9" s="1"/>
  <c r="F29" i="10"/>
  <c r="G29" i="10" s="1"/>
  <c r="C28" i="9" s="1"/>
  <c r="C55" i="9" s="1"/>
  <c r="C82" i="9" s="1"/>
  <c r="C109" i="9" s="1"/>
  <c r="C136" i="9" s="1"/>
  <c r="C163" i="9" s="1"/>
  <c r="C190" i="9" s="1"/>
  <c r="C217" i="9" s="1"/>
  <c r="C244" i="9" s="1"/>
  <c r="C271" i="9" s="1"/>
  <c r="C298" i="9" s="1"/>
  <c r="C325" i="9" s="1"/>
  <c r="C352" i="9" s="1"/>
  <c r="C379" i="9" s="1"/>
  <c r="C406" i="9" s="1"/>
  <c r="C433" i="9" s="1"/>
  <c r="C460" i="9" s="1"/>
  <c r="C487" i="9" s="1"/>
  <c r="C514" i="9" s="1"/>
  <c r="C541" i="9" s="1"/>
  <c r="C568" i="9" s="1"/>
  <c r="C595" i="9" s="1"/>
  <c r="C622" i="9" s="1"/>
  <c r="C649" i="9" s="1"/>
  <c r="C676" i="9" s="1"/>
  <c r="C703" i="9" s="1"/>
  <c r="C730" i="9" s="1"/>
  <c r="C757" i="9" s="1"/>
  <c r="C784" i="9" s="1"/>
  <c r="C811" i="9" s="1"/>
  <c r="C838" i="9" s="1"/>
  <c r="C865" i="9" s="1"/>
  <c r="C892" i="9" s="1"/>
  <c r="C919" i="9" s="1"/>
  <c r="C946" i="9" s="1"/>
  <c r="C973" i="9" s="1"/>
  <c r="C1000" i="9" s="1"/>
  <c r="C1027" i="9" s="1"/>
  <c r="C1054" i="9" s="1"/>
  <c r="C1081" i="9" s="1"/>
  <c r="C1108" i="9" s="1"/>
  <c r="C1135" i="9" s="1"/>
  <c r="C1162" i="9" s="1"/>
  <c r="C1189" i="9" s="1"/>
  <c r="C1216" i="9" s="1"/>
  <c r="C1243" i="9" s="1"/>
  <c r="C1270" i="9" s="1"/>
  <c r="C1297" i="9" s="1"/>
  <c r="C1324" i="9" s="1"/>
  <c r="C1351" i="9" s="1"/>
  <c r="F30" i="10"/>
  <c r="G30" i="10" s="1"/>
  <c r="F35" i="10"/>
  <c r="G35" i="10" s="1"/>
  <c r="C4" i="13" s="1"/>
  <c r="C9" i="13" s="1"/>
  <c r="C14" i="13" s="1"/>
  <c r="C19" i="13" s="1"/>
  <c r="E36" i="10"/>
  <c r="M1949" i="25"/>
  <c r="L1949" i="25"/>
  <c r="K1949" i="25"/>
  <c r="J1949" i="25"/>
  <c r="I1949" i="25"/>
  <c r="H1949" i="25"/>
  <c r="G1949" i="25"/>
  <c r="F1949" i="25"/>
  <c r="E1949" i="25"/>
  <c r="M1948" i="25"/>
  <c r="L1948" i="25"/>
  <c r="K1948" i="25"/>
  <c r="J1948" i="25"/>
  <c r="I1948" i="25"/>
  <c r="H1948" i="25"/>
  <c r="G1948" i="25"/>
  <c r="F1948" i="25"/>
  <c r="E1948" i="25"/>
  <c r="M1947" i="25"/>
  <c r="L1947" i="25"/>
  <c r="K252" i="13" s="1"/>
  <c r="K1947" i="25"/>
  <c r="J252" i="13" s="1"/>
  <c r="J1947" i="25"/>
  <c r="I252" i="13" s="1"/>
  <c r="I1947" i="25"/>
  <c r="H252" i="13" s="1"/>
  <c r="H1947" i="25"/>
  <c r="G252" i="13" s="1"/>
  <c r="G1947" i="25"/>
  <c r="F252" i="13" s="1"/>
  <c r="F1947" i="25"/>
  <c r="E252" i="13" s="1"/>
  <c r="E1947" i="25"/>
  <c r="D252" i="13" s="1"/>
  <c r="M1946" i="25"/>
  <c r="L1946" i="25"/>
  <c r="K251" i="13" s="1"/>
  <c r="K1946" i="25"/>
  <c r="J251" i="13" s="1"/>
  <c r="J1946" i="25"/>
  <c r="I251" i="13" s="1"/>
  <c r="I1946" i="25"/>
  <c r="H251" i="13" s="1"/>
  <c r="H1946" i="25"/>
  <c r="G251" i="13" s="1"/>
  <c r="G1946" i="25"/>
  <c r="F251" i="13" s="1"/>
  <c r="F1946" i="25"/>
  <c r="E251" i="13" s="1"/>
  <c r="E1946" i="25"/>
  <c r="D251" i="13" s="1"/>
  <c r="M1945" i="25"/>
  <c r="L1945" i="25"/>
  <c r="K250" i="13" s="1"/>
  <c r="K1945" i="25"/>
  <c r="J250" i="13" s="1"/>
  <c r="J1945" i="25"/>
  <c r="I250" i="13" s="1"/>
  <c r="I1945" i="25"/>
  <c r="H250" i="13" s="1"/>
  <c r="H1945" i="25"/>
  <c r="G250" i="13" s="1"/>
  <c r="G1945" i="25"/>
  <c r="F250" i="13" s="1"/>
  <c r="F1945" i="25"/>
  <c r="E250" i="13" s="1"/>
  <c r="E1945" i="25"/>
  <c r="D250" i="13" s="1"/>
  <c r="M1944" i="25"/>
  <c r="L1944" i="25"/>
  <c r="K249" i="13" s="1"/>
  <c r="K1944" i="25"/>
  <c r="J249" i="13" s="1"/>
  <c r="J1944" i="25"/>
  <c r="I249" i="13" s="1"/>
  <c r="I1944" i="25"/>
  <c r="H249" i="13" s="1"/>
  <c r="H1944" i="25"/>
  <c r="G249" i="13" s="1"/>
  <c r="G1944" i="25"/>
  <c r="F249" i="13" s="1"/>
  <c r="F1944" i="25"/>
  <c r="E249" i="13" s="1"/>
  <c r="E1944" i="25"/>
  <c r="D249" i="13" s="1"/>
  <c r="M1942" i="25"/>
  <c r="L1942" i="25"/>
  <c r="K1942" i="25"/>
  <c r="J1942" i="25"/>
  <c r="I1942" i="25"/>
  <c r="H1942" i="25"/>
  <c r="G1942" i="25"/>
  <c r="F1942" i="25"/>
  <c r="E1942" i="25"/>
  <c r="M1941" i="25"/>
  <c r="L1941" i="25"/>
  <c r="K1353" i="9" s="1"/>
  <c r="K1941" i="25"/>
  <c r="J1353" i="9" s="1"/>
  <c r="J1941" i="25"/>
  <c r="I1353" i="9" s="1"/>
  <c r="I1941" i="25"/>
  <c r="H1353" i="9" s="1"/>
  <c r="H1941" i="25"/>
  <c r="G1353" i="9" s="1"/>
  <c r="G1941" i="25"/>
  <c r="F1353" i="9" s="1"/>
  <c r="F1941" i="25"/>
  <c r="E1353" i="9" s="1"/>
  <c r="E1941" i="25"/>
  <c r="D1353" i="9" s="1"/>
  <c r="M1940" i="25"/>
  <c r="L1940" i="25"/>
  <c r="K1352" i="9" s="1"/>
  <c r="K1940" i="25"/>
  <c r="J1352" i="9" s="1"/>
  <c r="J1940" i="25"/>
  <c r="I1352" i="9" s="1"/>
  <c r="I1940" i="25"/>
  <c r="H1352" i="9" s="1"/>
  <c r="H1940" i="25"/>
  <c r="G1352" i="9" s="1"/>
  <c r="G1940" i="25"/>
  <c r="F1352" i="9" s="1"/>
  <c r="F1940" i="25"/>
  <c r="E1352" i="9" s="1"/>
  <c r="E1940" i="25"/>
  <c r="D1352" i="9" s="1"/>
  <c r="M1939" i="25"/>
  <c r="L1939" i="25"/>
  <c r="K1351" i="9" s="1"/>
  <c r="K1939" i="25"/>
  <c r="J1351" i="9" s="1"/>
  <c r="J1939" i="25"/>
  <c r="I1351" i="9" s="1"/>
  <c r="I1939" i="25"/>
  <c r="H1351" i="9" s="1"/>
  <c r="H1939" i="25"/>
  <c r="G1351" i="9" s="1"/>
  <c r="G1939" i="25"/>
  <c r="F1351" i="9" s="1"/>
  <c r="F1939" i="25"/>
  <c r="E1351" i="9" s="1"/>
  <c r="E1939" i="25"/>
  <c r="D1351" i="9" s="1"/>
  <c r="M1938" i="25"/>
  <c r="L1938" i="25"/>
  <c r="K1350" i="9" s="1"/>
  <c r="K1938" i="25"/>
  <c r="J1350" i="9" s="1"/>
  <c r="J1938" i="25"/>
  <c r="I1350" i="9" s="1"/>
  <c r="I1938" i="25"/>
  <c r="H1350" i="9" s="1"/>
  <c r="H1938" i="25"/>
  <c r="G1350" i="9" s="1"/>
  <c r="G1938" i="25"/>
  <c r="F1350" i="9" s="1"/>
  <c r="F1938" i="25"/>
  <c r="E1350" i="9" s="1"/>
  <c r="E1938" i="25"/>
  <c r="D1350" i="9" s="1"/>
  <c r="M1937" i="25"/>
  <c r="L1937" i="25"/>
  <c r="K1349" i="9" s="1"/>
  <c r="K1937" i="25"/>
  <c r="J1349" i="9" s="1"/>
  <c r="J1937" i="25"/>
  <c r="I1349" i="9" s="1"/>
  <c r="I1937" i="25"/>
  <c r="H1349" i="9" s="1"/>
  <c r="H1937" i="25"/>
  <c r="G1349" i="9" s="1"/>
  <c r="G1937" i="25"/>
  <c r="F1349" i="9" s="1"/>
  <c r="F1937" i="25"/>
  <c r="E1349" i="9" s="1"/>
  <c r="E1937" i="25"/>
  <c r="D1349" i="9" s="1"/>
  <c r="M1936" i="25"/>
  <c r="L1936" i="25"/>
  <c r="K1348" i="9" s="1"/>
  <c r="K1936" i="25"/>
  <c r="J1348" i="9" s="1"/>
  <c r="J1936" i="25"/>
  <c r="I1348" i="9" s="1"/>
  <c r="I1936" i="25"/>
  <c r="H1348" i="9" s="1"/>
  <c r="H1936" i="25"/>
  <c r="G1348" i="9" s="1"/>
  <c r="G1936" i="25"/>
  <c r="F1348" i="9" s="1"/>
  <c r="F1936" i="25"/>
  <c r="E1348" i="9" s="1"/>
  <c r="E1936" i="25"/>
  <c r="D1348" i="9" s="1"/>
  <c r="M1935" i="25"/>
  <c r="L1935" i="25"/>
  <c r="K1347" i="9" s="1"/>
  <c r="K1935" i="25"/>
  <c r="J1347" i="9" s="1"/>
  <c r="J1935" i="25"/>
  <c r="I1347" i="9" s="1"/>
  <c r="I1935" i="25"/>
  <c r="H1347" i="9" s="1"/>
  <c r="H1935" i="25"/>
  <c r="G1347" i="9" s="1"/>
  <c r="G1935" i="25"/>
  <c r="F1347" i="9" s="1"/>
  <c r="F1935" i="25"/>
  <c r="E1347" i="9" s="1"/>
  <c r="E1935" i="25"/>
  <c r="D1347" i="9" s="1"/>
  <c r="M1934" i="25"/>
  <c r="L1934" i="25"/>
  <c r="K1346" i="9" s="1"/>
  <c r="K1934" i="25"/>
  <c r="J1346" i="9" s="1"/>
  <c r="J1934" i="25"/>
  <c r="I1346" i="9" s="1"/>
  <c r="I1934" i="25"/>
  <c r="H1346" i="9" s="1"/>
  <c r="H1934" i="25"/>
  <c r="G1346" i="9" s="1"/>
  <c r="G1934" i="25"/>
  <c r="F1346" i="9" s="1"/>
  <c r="F1934" i="25"/>
  <c r="E1346" i="9" s="1"/>
  <c r="E1934" i="25"/>
  <c r="D1346" i="9" s="1"/>
  <c r="M1933" i="25"/>
  <c r="L1933" i="25"/>
  <c r="K1345" i="9" s="1"/>
  <c r="K1933" i="25"/>
  <c r="J1345" i="9" s="1"/>
  <c r="J1933" i="25"/>
  <c r="I1345" i="9" s="1"/>
  <c r="I1933" i="25"/>
  <c r="H1345" i="9" s="1"/>
  <c r="H1933" i="25"/>
  <c r="G1345" i="9" s="1"/>
  <c r="G1933" i="25"/>
  <c r="F1345" i="9" s="1"/>
  <c r="F1933" i="25"/>
  <c r="E1345" i="9" s="1"/>
  <c r="E1933" i="25"/>
  <c r="D1345" i="9" s="1"/>
  <c r="M1932" i="25"/>
  <c r="L1932" i="25"/>
  <c r="K1344" i="9" s="1"/>
  <c r="K1932" i="25"/>
  <c r="J1344" i="9" s="1"/>
  <c r="J1932" i="25"/>
  <c r="I1344" i="9" s="1"/>
  <c r="I1932" i="25"/>
  <c r="H1344" i="9" s="1"/>
  <c r="H1932" i="25"/>
  <c r="G1344" i="9" s="1"/>
  <c r="G1932" i="25"/>
  <c r="F1344" i="9" s="1"/>
  <c r="F1932" i="25"/>
  <c r="E1344" i="9" s="1"/>
  <c r="E1932" i="25"/>
  <c r="D1344" i="9" s="1"/>
  <c r="M1931" i="25"/>
  <c r="L1931" i="25"/>
  <c r="K1343" i="9" s="1"/>
  <c r="K1931" i="25"/>
  <c r="J1343" i="9" s="1"/>
  <c r="J1931" i="25"/>
  <c r="I1343" i="9" s="1"/>
  <c r="I1931" i="25"/>
  <c r="H1343" i="9" s="1"/>
  <c r="H1931" i="25"/>
  <c r="G1343" i="9" s="1"/>
  <c r="G1931" i="25"/>
  <c r="F1343" i="9" s="1"/>
  <c r="F1931" i="25"/>
  <c r="E1343" i="9" s="1"/>
  <c r="E1931" i="25"/>
  <c r="D1343" i="9" s="1"/>
  <c r="M1930" i="25"/>
  <c r="L1930" i="25"/>
  <c r="K1342" i="9" s="1"/>
  <c r="K1930" i="25"/>
  <c r="J1342" i="9" s="1"/>
  <c r="J1930" i="25"/>
  <c r="I1342" i="9" s="1"/>
  <c r="I1930" i="25"/>
  <c r="H1342" i="9" s="1"/>
  <c r="H1930" i="25"/>
  <c r="G1342" i="9" s="1"/>
  <c r="G1930" i="25"/>
  <c r="F1342" i="9" s="1"/>
  <c r="F1930" i="25"/>
  <c r="E1342" i="9" s="1"/>
  <c r="E1930" i="25"/>
  <c r="D1342" i="9" s="1"/>
  <c r="M1929" i="25"/>
  <c r="L1929" i="25"/>
  <c r="K1341" i="9" s="1"/>
  <c r="K1929" i="25"/>
  <c r="J1341" i="9" s="1"/>
  <c r="J1929" i="25"/>
  <c r="I1341" i="9" s="1"/>
  <c r="I1929" i="25"/>
  <c r="H1341" i="9" s="1"/>
  <c r="H1929" i="25"/>
  <c r="G1341" i="9" s="1"/>
  <c r="G1929" i="25"/>
  <c r="F1341" i="9" s="1"/>
  <c r="F1929" i="25"/>
  <c r="E1341" i="9" s="1"/>
  <c r="E1929" i="25"/>
  <c r="D1341" i="9" s="1"/>
  <c r="M1928" i="25"/>
  <c r="L1928" i="25"/>
  <c r="K1340" i="9" s="1"/>
  <c r="K1928" i="25"/>
  <c r="J1340" i="9" s="1"/>
  <c r="J1928" i="25"/>
  <c r="I1340" i="9" s="1"/>
  <c r="I1928" i="25"/>
  <c r="H1340" i="9" s="1"/>
  <c r="H1928" i="25"/>
  <c r="G1340" i="9" s="1"/>
  <c r="G1928" i="25"/>
  <c r="F1340" i="9" s="1"/>
  <c r="F1928" i="25"/>
  <c r="E1340" i="9" s="1"/>
  <c r="E1928" i="25"/>
  <c r="D1340" i="9" s="1"/>
  <c r="M1927" i="25"/>
  <c r="L1927" i="25"/>
  <c r="K1339" i="9" s="1"/>
  <c r="K1927" i="25"/>
  <c r="J1339" i="9" s="1"/>
  <c r="J1927" i="25"/>
  <c r="I1339" i="9" s="1"/>
  <c r="I1927" i="25"/>
  <c r="H1339" i="9" s="1"/>
  <c r="H1927" i="25"/>
  <c r="G1339" i="9" s="1"/>
  <c r="G1927" i="25"/>
  <c r="F1339" i="9" s="1"/>
  <c r="F1927" i="25"/>
  <c r="E1339" i="9" s="1"/>
  <c r="E1927" i="25"/>
  <c r="D1339" i="9" s="1"/>
  <c r="M1926" i="25"/>
  <c r="L1926" i="25"/>
  <c r="K1338" i="9" s="1"/>
  <c r="K1926" i="25"/>
  <c r="J1338" i="9" s="1"/>
  <c r="J1926" i="25"/>
  <c r="I1338" i="9" s="1"/>
  <c r="I1926" i="25"/>
  <c r="H1338" i="9" s="1"/>
  <c r="H1926" i="25"/>
  <c r="G1338" i="9" s="1"/>
  <c r="G1926" i="25"/>
  <c r="F1338" i="9" s="1"/>
  <c r="F1926" i="25"/>
  <c r="E1338" i="9" s="1"/>
  <c r="E1926" i="25"/>
  <c r="D1338" i="9" s="1"/>
  <c r="M1925" i="25"/>
  <c r="L1925" i="25"/>
  <c r="K1337" i="9" s="1"/>
  <c r="K1925" i="25"/>
  <c r="J1337" i="9" s="1"/>
  <c r="J1925" i="25"/>
  <c r="I1337" i="9" s="1"/>
  <c r="I1925" i="25"/>
  <c r="H1337" i="9" s="1"/>
  <c r="H1925" i="25"/>
  <c r="G1337" i="9" s="1"/>
  <c r="G1925" i="25"/>
  <c r="F1337" i="9" s="1"/>
  <c r="F1925" i="25"/>
  <c r="E1337" i="9" s="1"/>
  <c r="E1925" i="25"/>
  <c r="D1337" i="9" s="1"/>
  <c r="M1924" i="25"/>
  <c r="L1924" i="25"/>
  <c r="K1336" i="9" s="1"/>
  <c r="K1924" i="25"/>
  <c r="J1336" i="9" s="1"/>
  <c r="J1924" i="25"/>
  <c r="I1336" i="9" s="1"/>
  <c r="I1924" i="25"/>
  <c r="H1336" i="9" s="1"/>
  <c r="H1924" i="25"/>
  <c r="G1336" i="9" s="1"/>
  <c r="G1924" i="25"/>
  <c r="F1336" i="9" s="1"/>
  <c r="F1924" i="25"/>
  <c r="E1336" i="9" s="1"/>
  <c r="E1924" i="25"/>
  <c r="D1336" i="9" s="1"/>
  <c r="M1923" i="25"/>
  <c r="L1923" i="25"/>
  <c r="K1335" i="9" s="1"/>
  <c r="K1923" i="25"/>
  <c r="J1335" i="9" s="1"/>
  <c r="J1923" i="25"/>
  <c r="I1335" i="9" s="1"/>
  <c r="I1923" i="25"/>
  <c r="H1335" i="9" s="1"/>
  <c r="H1923" i="25"/>
  <c r="G1335" i="9" s="1"/>
  <c r="G1923" i="25"/>
  <c r="F1335" i="9" s="1"/>
  <c r="F1923" i="25"/>
  <c r="E1335" i="9" s="1"/>
  <c r="E1923" i="25"/>
  <c r="D1335" i="9" s="1"/>
  <c r="M1922" i="25"/>
  <c r="L1922" i="25"/>
  <c r="K1334" i="9" s="1"/>
  <c r="K1922" i="25"/>
  <c r="J1334" i="9" s="1"/>
  <c r="J1922" i="25"/>
  <c r="I1334" i="9" s="1"/>
  <c r="I1922" i="25"/>
  <c r="H1334" i="9" s="1"/>
  <c r="H1922" i="25"/>
  <c r="G1334" i="9" s="1"/>
  <c r="G1922" i="25"/>
  <c r="F1334" i="9" s="1"/>
  <c r="F1922" i="25"/>
  <c r="E1334" i="9" s="1"/>
  <c r="E1922" i="25"/>
  <c r="D1334" i="9" s="1"/>
  <c r="M1921" i="25"/>
  <c r="L1921" i="25"/>
  <c r="K1333" i="9" s="1"/>
  <c r="K1921" i="25"/>
  <c r="J1333" i="9" s="1"/>
  <c r="J1921" i="25"/>
  <c r="I1333" i="9" s="1"/>
  <c r="I1921" i="25"/>
  <c r="H1333" i="9" s="1"/>
  <c r="H1921" i="25"/>
  <c r="G1333" i="9" s="1"/>
  <c r="G1921" i="25"/>
  <c r="F1333" i="9" s="1"/>
  <c r="F1921" i="25"/>
  <c r="E1333" i="9" s="1"/>
  <c r="E1921" i="25"/>
  <c r="D1333" i="9" s="1"/>
  <c r="M1920" i="25"/>
  <c r="L1920" i="25"/>
  <c r="K1332" i="9" s="1"/>
  <c r="K1920" i="25"/>
  <c r="J1332" i="9" s="1"/>
  <c r="J1920" i="25"/>
  <c r="I1332" i="9" s="1"/>
  <c r="I1920" i="25"/>
  <c r="H1332" i="9" s="1"/>
  <c r="H1920" i="25"/>
  <c r="G1332" i="9" s="1"/>
  <c r="G1920" i="25"/>
  <c r="F1332" i="9" s="1"/>
  <c r="F1920" i="25"/>
  <c r="E1332" i="9" s="1"/>
  <c r="E1920" i="25"/>
  <c r="D1332" i="9" s="1"/>
  <c r="M1919" i="25"/>
  <c r="L1919" i="25"/>
  <c r="K1331" i="9" s="1"/>
  <c r="K1919" i="25"/>
  <c r="J1331" i="9" s="1"/>
  <c r="J1919" i="25"/>
  <c r="I1331" i="9" s="1"/>
  <c r="I1919" i="25"/>
  <c r="H1331" i="9" s="1"/>
  <c r="H1919" i="25"/>
  <c r="G1331" i="9" s="1"/>
  <c r="G1919" i="25"/>
  <c r="F1331" i="9" s="1"/>
  <c r="F1919" i="25"/>
  <c r="E1331" i="9" s="1"/>
  <c r="E1919" i="25"/>
  <c r="D1331" i="9" s="1"/>
  <c r="M1918" i="25"/>
  <c r="L1918" i="25"/>
  <c r="K1330" i="9" s="1"/>
  <c r="K1918" i="25"/>
  <c r="J1330" i="9" s="1"/>
  <c r="J1918" i="25"/>
  <c r="I1330" i="9" s="1"/>
  <c r="I1918" i="25"/>
  <c r="H1330" i="9" s="1"/>
  <c r="H1918" i="25"/>
  <c r="G1330" i="9" s="1"/>
  <c r="G1918" i="25"/>
  <c r="F1330" i="9" s="1"/>
  <c r="F1918" i="25"/>
  <c r="E1330" i="9" s="1"/>
  <c r="E1918" i="25"/>
  <c r="D1330" i="9" s="1"/>
  <c r="M1917" i="25"/>
  <c r="L1917" i="25"/>
  <c r="K1329" i="9" s="1"/>
  <c r="K1917" i="25"/>
  <c r="J1329" i="9" s="1"/>
  <c r="J1917" i="25"/>
  <c r="I1329" i="9" s="1"/>
  <c r="I1917" i="25"/>
  <c r="H1329" i="9" s="1"/>
  <c r="H1917" i="25"/>
  <c r="G1329" i="9" s="1"/>
  <c r="G1917" i="25"/>
  <c r="F1329" i="9" s="1"/>
  <c r="F1917" i="25"/>
  <c r="E1329" i="9" s="1"/>
  <c r="E1917" i="25"/>
  <c r="D1329" i="9" s="1"/>
  <c r="M1916" i="25"/>
  <c r="L1916" i="25"/>
  <c r="K1328" i="9" s="1"/>
  <c r="K1916" i="25"/>
  <c r="J1328" i="9" s="1"/>
  <c r="J1916" i="25"/>
  <c r="I1328" i="9" s="1"/>
  <c r="I1916" i="25"/>
  <c r="H1328" i="9" s="1"/>
  <c r="H1916" i="25"/>
  <c r="G1328" i="9" s="1"/>
  <c r="G1916" i="25"/>
  <c r="F1328" i="9" s="1"/>
  <c r="F1916" i="25"/>
  <c r="E1328" i="9" s="1"/>
  <c r="E1916" i="25"/>
  <c r="D1328" i="9" s="1"/>
  <c r="M1915" i="25"/>
  <c r="L1915" i="25"/>
  <c r="K1327" i="9" s="1"/>
  <c r="K1915" i="25"/>
  <c r="J1327" i="9" s="1"/>
  <c r="J1915" i="25"/>
  <c r="I1327" i="9" s="1"/>
  <c r="I1915" i="25"/>
  <c r="H1327" i="9" s="1"/>
  <c r="H1915" i="25"/>
  <c r="G1327" i="9" s="1"/>
  <c r="G1915" i="25"/>
  <c r="F1327" i="9" s="1"/>
  <c r="F1915" i="25"/>
  <c r="E1327" i="9" s="1"/>
  <c r="E1915" i="25"/>
  <c r="D1327" i="9" s="1"/>
  <c r="M1910" i="25"/>
  <c r="L1910" i="25"/>
  <c r="K1910" i="25"/>
  <c r="J1910" i="25"/>
  <c r="I1910" i="25"/>
  <c r="H1910" i="25"/>
  <c r="G1910" i="25"/>
  <c r="F1910" i="25"/>
  <c r="E1910" i="25"/>
  <c r="M1909" i="25"/>
  <c r="L1909" i="25"/>
  <c r="K248" i="13" s="1"/>
  <c r="K1909" i="25"/>
  <c r="J248" i="13" s="1"/>
  <c r="J1909" i="25"/>
  <c r="I248" i="13" s="1"/>
  <c r="I1909" i="25"/>
  <c r="H248" i="13" s="1"/>
  <c r="H1909" i="25"/>
  <c r="G248" i="13" s="1"/>
  <c r="G1909" i="25"/>
  <c r="F248" i="13" s="1"/>
  <c r="F1909" i="25"/>
  <c r="E248" i="13" s="1"/>
  <c r="E1909" i="25"/>
  <c r="D248" i="13" s="1"/>
  <c r="M1908" i="25"/>
  <c r="L1908" i="25"/>
  <c r="K247" i="13" s="1"/>
  <c r="K1908" i="25"/>
  <c r="J247" i="13" s="1"/>
  <c r="J1908" i="25"/>
  <c r="I247" i="13" s="1"/>
  <c r="I1908" i="25"/>
  <c r="H247" i="13" s="1"/>
  <c r="H1908" i="25"/>
  <c r="G247" i="13" s="1"/>
  <c r="G1908" i="25"/>
  <c r="F247" i="13" s="1"/>
  <c r="F1908" i="25"/>
  <c r="E247" i="13" s="1"/>
  <c r="E1908" i="25"/>
  <c r="D247" i="13" s="1"/>
  <c r="M1907" i="25"/>
  <c r="L1907" i="25"/>
  <c r="K246" i="13" s="1"/>
  <c r="K1907" i="25"/>
  <c r="J246" i="13" s="1"/>
  <c r="J1907" i="25"/>
  <c r="I246" i="13" s="1"/>
  <c r="I1907" i="25"/>
  <c r="H246" i="13" s="1"/>
  <c r="H1907" i="25"/>
  <c r="G246" i="13" s="1"/>
  <c r="G1907" i="25"/>
  <c r="F246" i="13" s="1"/>
  <c r="F1907" i="25"/>
  <c r="E246" i="13" s="1"/>
  <c r="E1907" i="25"/>
  <c r="D246" i="13" s="1"/>
  <c r="M1906" i="25"/>
  <c r="L1906" i="25"/>
  <c r="K245" i="13" s="1"/>
  <c r="K1906" i="25"/>
  <c r="J245" i="13" s="1"/>
  <c r="J1906" i="25"/>
  <c r="I245" i="13" s="1"/>
  <c r="I1906" i="25"/>
  <c r="H245" i="13" s="1"/>
  <c r="H1906" i="25"/>
  <c r="G245" i="13" s="1"/>
  <c r="G1906" i="25"/>
  <c r="F245" i="13" s="1"/>
  <c r="F1906" i="25"/>
  <c r="E245" i="13" s="1"/>
  <c r="E1906" i="25"/>
  <c r="D245" i="13" s="1"/>
  <c r="M1905" i="25"/>
  <c r="L1905" i="25"/>
  <c r="K244" i="13" s="1"/>
  <c r="K1905" i="25"/>
  <c r="J244" i="13" s="1"/>
  <c r="J1905" i="25"/>
  <c r="I244" i="13" s="1"/>
  <c r="I1905" i="25"/>
  <c r="H244" i="13" s="1"/>
  <c r="H1905" i="25"/>
  <c r="G244" i="13" s="1"/>
  <c r="G1905" i="25"/>
  <c r="F244" i="13" s="1"/>
  <c r="F1905" i="25"/>
  <c r="E244" i="13" s="1"/>
  <c r="E1905" i="25"/>
  <c r="D244" i="13" s="1"/>
  <c r="M1903" i="25"/>
  <c r="L1903" i="25"/>
  <c r="K1903" i="25"/>
  <c r="J1903" i="25"/>
  <c r="I1903" i="25"/>
  <c r="H1903" i="25"/>
  <c r="G1903" i="25"/>
  <c r="F1903" i="25"/>
  <c r="E1903" i="25"/>
  <c r="M1902" i="25"/>
  <c r="L1902" i="25"/>
  <c r="K1326" i="9" s="1"/>
  <c r="K1902" i="25"/>
  <c r="J1326" i="9" s="1"/>
  <c r="J1902" i="25"/>
  <c r="I1326" i="9" s="1"/>
  <c r="I1902" i="25"/>
  <c r="H1326" i="9" s="1"/>
  <c r="H1902" i="25"/>
  <c r="G1326" i="9" s="1"/>
  <c r="G1902" i="25"/>
  <c r="F1326" i="9" s="1"/>
  <c r="F1902" i="25"/>
  <c r="E1326" i="9" s="1"/>
  <c r="E1902" i="25"/>
  <c r="D1326" i="9" s="1"/>
  <c r="M1901" i="25"/>
  <c r="L1901" i="25"/>
  <c r="K1325" i="9" s="1"/>
  <c r="K1901" i="25"/>
  <c r="J1325" i="9" s="1"/>
  <c r="J1901" i="25"/>
  <c r="I1325" i="9" s="1"/>
  <c r="I1901" i="25"/>
  <c r="H1325" i="9" s="1"/>
  <c r="H1901" i="25"/>
  <c r="G1325" i="9" s="1"/>
  <c r="G1901" i="25"/>
  <c r="F1325" i="9" s="1"/>
  <c r="F1901" i="25"/>
  <c r="E1325" i="9" s="1"/>
  <c r="E1901" i="25"/>
  <c r="D1325" i="9" s="1"/>
  <c r="M1900" i="25"/>
  <c r="L1900" i="25"/>
  <c r="K1324" i="9" s="1"/>
  <c r="K1900" i="25"/>
  <c r="J1324" i="9" s="1"/>
  <c r="J1900" i="25"/>
  <c r="I1324" i="9" s="1"/>
  <c r="I1900" i="25"/>
  <c r="H1324" i="9" s="1"/>
  <c r="H1900" i="25"/>
  <c r="G1324" i="9" s="1"/>
  <c r="G1900" i="25"/>
  <c r="F1324" i="9" s="1"/>
  <c r="F1900" i="25"/>
  <c r="E1324" i="9" s="1"/>
  <c r="E1900" i="25"/>
  <c r="D1324" i="9" s="1"/>
  <c r="M1899" i="25"/>
  <c r="L1899" i="25"/>
  <c r="K1323" i="9" s="1"/>
  <c r="K1899" i="25"/>
  <c r="J1323" i="9" s="1"/>
  <c r="J1899" i="25"/>
  <c r="I1323" i="9" s="1"/>
  <c r="I1899" i="25"/>
  <c r="H1323" i="9" s="1"/>
  <c r="H1899" i="25"/>
  <c r="G1323" i="9" s="1"/>
  <c r="G1899" i="25"/>
  <c r="F1323" i="9" s="1"/>
  <c r="F1899" i="25"/>
  <c r="E1323" i="9" s="1"/>
  <c r="E1899" i="25"/>
  <c r="D1323" i="9" s="1"/>
  <c r="M1898" i="25"/>
  <c r="L1898" i="25"/>
  <c r="K1322" i="9" s="1"/>
  <c r="K1898" i="25"/>
  <c r="J1322" i="9" s="1"/>
  <c r="J1898" i="25"/>
  <c r="I1322" i="9" s="1"/>
  <c r="I1898" i="25"/>
  <c r="H1322" i="9" s="1"/>
  <c r="H1898" i="25"/>
  <c r="G1322" i="9" s="1"/>
  <c r="G1898" i="25"/>
  <c r="F1322" i="9" s="1"/>
  <c r="F1898" i="25"/>
  <c r="E1322" i="9" s="1"/>
  <c r="E1898" i="25"/>
  <c r="D1322" i="9" s="1"/>
  <c r="M1897" i="25"/>
  <c r="L1897" i="25"/>
  <c r="K1321" i="9" s="1"/>
  <c r="K1897" i="25"/>
  <c r="J1321" i="9" s="1"/>
  <c r="J1897" i="25"/>
  <c r="I1321" i="9" s="1"/>
  <c r="I1897" i="25"/>
  <c r="H1321" i="9" s="1"/>
  <c r="H1897" i="25"/>
  <c r="G1321" i="9" s="1"/>
  <c r="G1897" i="25"/>
  <c r="F1321" i="9" s="1"/>
  <c r="F1897" i="25"/>
  <c r="E1321" i="9" s="1"/>
  <c r="E1897" i="25"/>
  <c r="D1321" i="9" s="1"/>
  <c r="M1896" i="25"/>
  <c r="L1896" i="25"/>
  <c r="K1320" i="9" s="1"/>
  <c r="K1896" i="25"/>
  <c r="J1320" i="9" s="1"/>
  <c r="J1896" i="25"/>
  <c r="I1320" i="9" s="1"/>
  <c r="I1896" i="25"/>
  <c r="H1320" i="9" s="1"/>
  <c r="H1896" i="25"/>
  <c r="G1320" i="9" s="1"/>
  <c r="G1896" i="25"/>
  <c r="F1320" i="9" s="1"/>
  <c r="F1896" i="25"/>
  <c r="E1320" i="9" s="1"/>
  <c r="E1896" i="25"/>
  <c r="D1320" i="9" s="1"/>
  <c r="M1895" i="25"/>
  <c r="L1895" i="25"/>
  <c r="K1319" i="9" s="1"/>
  <c r="K1895" i="25"/>
  <c r="J1319" i="9" s="1"/>
  <c r="J1895" i="25"/>
  <c r="I1319" i="9" s="1"/>
  <c r="I1895" i="25"/>
  <c r="H1319" i="9" s="1"/>
  <c r="H1895" i="25"/>
  <c r="G1319" i="9" s="1"/>
  <c r="G1895" i="25"/>
  <c r="F1319" i="9" s="1"/>
  <c r="F1895" i="25"/>
  <c r="E1319" i="9" s="1"/>
  <c r="E1895" i="25"/>
  <c r="D1319" i="9" s="1"/>
  <c r="M1894" i="25"/>
  <c r="L1894" i="25"/>
  <c r="K1318" i="9" s="1"/>
  <c r="K1894" i="25"/>
  <c r="J1318" i="9" s="1"/>
  <c r="J1894" i="25"/>
  <c r="I1318" i="9" s="1"/>
  <c r="I1894" i="25"/>
  <c r="H1318" i="9" s="1"/>
  <c r="H1894" i="25"/>
  <c r="G1318" i="9" s="1"/>
  <c r="G1894" i="25"/>
  <c r="F1318" i="9" s="1"/>
  <c r="F1894" i="25"/>
  <c r="E1318" i="9" s="1"/>
  <c r="E1894" i="25"/>
  <c r="D1318" i="9" s="1"/>
  <c r="M1893" i="25"/>
  <c r="L1893" i="25"/>
  <c r="K1317" i="9" s="1"/>
  <c r="K1893" i="25"/>
  <c r="J1317" i="9" s="1"/>
  <c r="J1893" i="25"/>
  <c r="I1317" i="9" s="1"/>
  <c r="I1893" i="25"/>
  <c r="H1317" i="9" s="1"/>
  <c r="H1893" i="25"/>
  <c r="G1317" i="9" s="1"/>
  <c r="G1893" i="25"/>
  <c r="F1317" i="9" s="1"/>
  <c r="F1893" i="25"/>
  <c r="E1317" i="9" s="1"/>
  <c r="E1893" i="25"/>
  <c r="D1317" i="9" s="1"/>
  <c r="M1892" i="25"/>
  <c r="L1892" i="25"/>
  <c r="K1316" i="9" s="1"/>
  <c r="K1892" i="25"/>
  <c r="J1316" i="9" s="1"/>
  <c r="J1892" i="25"/>
  <c r="I1316" i="9" s="1"/>
  <c r="I1892" i="25"/>
  <c r="H1316" i="9" s="1"/>
  <c r="H1892" i="25"/>
  <c r="G1316" i="9" s="1"/>
  <c r="G1892" i="25"/>
  <c r="F1316" i="9" s="1"/>
  <c r="F1892" i="25"/>
  <c r="E1316" i="9" s="1"/>
  <c r="E1892" i="25"/>
  <c r="D1316" i="9" s="1"/>
  <c r="M1891" i="25"/>
  <c r="L1891" i="25"/>
  <c r="K1315" i="9" s="1"/>
  <c r="K1891" i="25"/>
  <c r="J1315" i="9" s="1"/>
  <c r="J1891" i="25"/>
  <c r="I1315" i="9" s="1"/>
  <c r="I1891" i="25"/>
  <c r="H1315" i="9" s="1"/>
  <c r="H1891" i="25"/>
  <c r="G1315" i="9" s="1"/>
  <c r="G1891" i="25"/>
  <c r="F1315" i="9" s="1"/>
  <c r="F1891" i="25"/>
  <c r="E1315" i="9" s="1"/>
  <c r="E1891" i="25"/>
  <c r="D1315" i="9" s="1"/>
  <c r="M1890" i="25"/>
  <c r="L1890" i="25"/>
  <c r="K1314" i="9" s="1"/>
  <c r="K1890" i="25"/>
  <c r="J1314" i="9" s="1"/>
  <c r="J1890" i="25"/>
  <c r="I1314" i="9" s="1"/>
  <c r="I1890" i="25"/>
  <c r="H1314" i="9" s="1"/>
  <c r="H1890" i="25"/>
  <c r="G1314" i="9" s="1"/>
  <c r="G1890" i="25"/>
  <c r="F1314" i="9" s="1"/>
  <c r="F1890" i="25"/>
  <c r="E1314" i="9" s="1"/>
  <c r="E1890" i="25"/>
  <c r="D1314" i="9" s="1"/>
  <c r="M1889" i="25"/>
  <c r="L1889" i="25"/>
  <c r="K1313" i="9" s="1"/>
  <c r="K1889" i="25"/>
  <c r="J1313" i="9" s="1"/>
  <c r="J1889" i="25"/>
  <c r="I1313" i="9" s="1"/>
  <c r="I1889" i="25"/>
  <c r="H1313" i="9" s="1"/>
  <c r="H1889" i="25"/>
  <c r="G1313" i="9" s="1"/>
  <c r="G1889" i="25"/>
  <c r="F1313" i="9" s="1"/>
  <c r="F1889" i="25"/>
  <c r="E1313" i="9" s="1"/>
  <c r="E1889" i="25"/>
  <c r="D1313" i="9" s="1"/>
  <c r="M1888" i="25"/>
  <c r="L1888" i="25"/>
  <c r="K1312" i="9" s="1"/>
  <c r="K1888" i="25"/>
  <c r="J1312" i="9" s="1"/>
  <c r="J1888" i="25"/>
  <c r="I1312" i="9" s="1"/>
  <c r="I1888" i="25"/>
  <c r="H1312" i="9" s="1"/>
  <c r="H1888" i="25"/>
  <c r="G1312" i="9" s="1"/>
  <c r="G1888" i="25"/>
  <c r="F1312" i="9" s="1"/>
  <c r="F1888" i="25"/>
  <c r="E1312" i="9" s="1"/>
  <c r="E1888" i="25"/>
  <c r="D1312" i="9" s="1"/>
  <c r="M1887" i="25"/>
  <c r="L1887" i="25"/>
  <c r="K1311" i="9" s="1"/>
  <c r="K1887" i="25"/>
  <c r="J1311" i="9" s="1"/>
  <c r="J1887" i="25"/>
  <c r="I1311" i="9" s="1"/>
  <c r="I1887" i="25"/>
  <c r="H1311" i="9" s="1"/>
  <c r="H1887" i="25"/>
  <c r="G1311" i="9" s="1"/>
  <c r="G1887" i="25"/>
  <c r="F1311" i="9" s="1"/>
  <c r="F1887" i="25"/>
  <c r="E1311" i="9" s="1"/>
  <c r="E1887" i="25"/>
  <c r="D1311" i="9" s="1"/>
  <c r="M1886" i="25"/>
  <c r="L1886" i="25"/>
  <c r="K1310" i="9" s="1"/>
  <c r="K1886" i="25"/>
  <c r="J1310" i="9" s="1"/>
  <c r="J1886" i="25"/>
  <c r="I1310" i="9" s="1"/>
  <c r="I1886" i="25"/>
  <c r="H1310" i="9" s="1"/>
  <c r="H1886" i="25"/>
  <c r="G1310" i="9" s="1"/>
  <c r="G1886" i="25"/>
  <c r="F1310" i="9" s="1"/>
  <c r="F1886" i="25"/>
  <c r="E1310" i="9" s="1"/>
  <c r="E1886" i="25"/>
  <c r="D1310" i="9" s="1"/>
  <c r="M1885" i="25"/>
  <c r="L1885" i="25"/>
  <c r="K1309" i="9" s="1"/>
  <c r="K1885" i="25"/>
  <c r="J1309" i="9" s="1"/>
  <c r="J1885" i="25"/>
  <c r="I1309" i="9" s="1"/>
  <c r="I1885" i="25"/>
  <c r="H1309" i="9" s="1"/>
  <c r="H1885" i="25"/>
  <c r="G1309" i="9" s="1"/>
  <c r="G1885" i="25"/>
  <c r="F1309" i="9" s="1"/>
  <c r="F1885" i="25"/>
  <c r="E1309" i="9" s="1"/>
  <c r="E1885" i="25"/>
  <c r="D1309" i="9" s="1"/>
  <c r="M1884" i="25"/>
  <c r="L1884" i="25"/>
  <c r="K1308" i="9" s="1"/>
  <c r="K1884" i="25"/>
  <c r="J1308" i="9" s="1"/>
  <c r="J1884" i="25"/>
  <c r="I1308" i="9" s="1"/>
  <c r="I1884" i="25"/>
  <c r="H1308" i="9" s="1"/>
  <c r="H1884" i="25"/>
  <c r="G1308" i="9" s="1"/>
  <c r="G1884" i="25"/>
  <c r="F1308" i="9" s="1"/>
  <c r="F1884" i="25"/>
  <c r="E1308" i="9" s="1"/>
  <c r="E1884" i="25"/>
  <c r="D1308" i="9" s="1"/>
  <c r="M1883" i="25"/>
  <c r="L1883" i="25"/>
  <c r="K1307" i="9" s="1"/>
  <c r="K1883" i="25"/>
  <c r="J1307" i="9" s="1"/>
  <c r="J1883" i="25"/>
  <c r="I1307" i="9" s="1"/>
  <c r="I1883" i="25"/>
  <c r="H1307" i="9" s="1"/>
  <c r="H1883" i="25"/>
  <c r="G1307" i="9" s="1"/>
  <c r="G1883" i="25"/>
  <c r="F1307" i="9" s="1"/>
  <c r="F1883" i="25"/>
  <c r="E1307" i="9" s="1"/>
  <c r="E1883" i="25"/>
  <c r="D1307" i="9" s="1"/>
  <c r="M1882" i="25"/>
  <c r="L1882" i="25"/>
  <c r="K1306" i="9" s="1"/>
  <c r="K1882" i="25"/>
  <c r="J1306" i="9" s="1"/>
  <c r="J1882" i="25"/>
  <c r="I1306" i="9" s="1"/>
  <c r="I1882" i="25"/>
  <c r="H1306" i="9" s="1"/>
  <c r="H1882" i="25"/>
  <c r="G1306" i="9" s="1"/>
  <c r="G1882" i="25"/>
  <c r="F1306" i="9" s="1"/>
  <c r="F1882" i="25"/>
  <c r="E1306" i="9" s="1"/>
  <c r="E1882" i="25"/>
  <c r="D1306" i="9" s="1"/>
  <c r="M1881" i="25"/>
  <c r="L1881" i="25"/>
  <c r="K1305" i="9" s="1"/>
  <c r="K1881" i="25"/>
  <c r="J1305" i="9" s="1"/>
  <c r="J1881" i="25"/>
  <c r="I1305" i="9" s="1"/>
  <c r="I1881" i="25"/>
  <c r="H1305" i="9" s="1"/>
  <c r="H1881" i="25"/>
  <c r="G1305" i="9" s="1"/>
  <c r="G1881" i="25"/>
  <c r="F1305" i="9" s="1"/>
  <c r="F1881" i="25"/>
  <c r="E1305" i="9" s="1"/>
  <c r="E1881" i="25"/>
  <c r="D1305" i="9" s="1"/>
  <c r="M1880" i="25"/>
  <c r="L1880" i="25"/>
  <c r="K1304" i="9" s="1"/>
  <c r="K1880" i="25"/>
  <c r="J1304" i="9" s="1"/>
  <c r="J1880" i="25"/>
  <c r="I1304" i="9" s="1"/>
  <c r="I1880" i="25"/>
  <c r="H1304" i="9" s="1"/>
  <c r="H1880" i="25"/>
  <c r="G1304" i="9" s="1"/>
  <c r="G1880" i="25"/>
  <c r="F1304" i="9" s="1"/>
  <c r="F1880" i="25"/>
  <c r="E1304" i="9" s="1"/>
  <c r="E1880" i="25"/>
  <c r="D1304" i="9" s="1"/>
  <c r="M1879" i="25"/>
  <c r="L1879" i="25"/>
  <c r="K1303" i="9" s="1"/>
  <c r="K1879" i="25"/>
  <c r="J1303" i="9" s="1"/>
  <c r="J1879" i="25"/>
  <c r="I1303" i="9" s="1"/>
  <c r="I1879" i="25"/>
  <c r="H1303" i="9" s="1"/>
  <c r="H1879" i="25"/>
  <c r="G1303" i="9" s="1"/>
  <c r="G1879" i="25"/>
  <c r="F1303" i="9" s="1"/>
  <c r="F1879" i="25"/>
  <c r="E1303" i="9" s="1"/>
  <c r="E1879" i="25"/>
  <c r="D1303" i="9" s="1"/>
  <c r="M1878" i="25"/>
  <c r="L1878" i="25"/>
  <c r="K1302" i="9" s="1"/>
  <c r="K1878" i="25"/>
  <c r="J1302" i="9" s="1"/>
  <c r="J1878" i="25"/>
  <c r="I1302" i="9" s="1"/>
  <c r="I1878" i="25"/>
  <c r="H1302" i="9" s="1"/>
  <c r="H1878" i="25"/>
  <c r="G1302" i="9" s="1"/>
  <c r="G1878" i="25"/>
  <c r="F1302" i="9" s="1"/>
  <c r="F1878" i="25"/>
  <c r="E1302" i="9" s="1"/>
  <c r="E1878" i="25"/>
  <c r="D1302" i="9" s="1"/>
  <c r="M1877" i="25"/>
  <c r="L1877" i="25"/>
  <c r="K1301" i="9" s="1"/>
  <c r="K1877" i="25"/>
  <c r="J1301" i="9" s="1"/>
  <c r="J1877" i="25"/>
  <c r="I1301" i="9" s="1"/>
  <c r="I1877" i="25"/>
  <c r="H1301" i="9" s="1"/>
  <c r="H1877" i="25"/>
  <c r="G1301" i="9" s="1"/>
  <c r="G1877" i="25"/>
  <c r="F1301" i="9" s="1"/>
  <c r="F1877" i="25"/>
  <c r="E1301" i="9" s="1"/>
  <c r="E1877" i="25"/>
  <c r="D1301" i="9" s="1"/>
  <c r="M1876" i="25"/>
  <c r="L1876" i="25"/>
  <c r="K1300" i="9" s="1"/>
  <c r="K1876" i="25"/>
  <c r="J1300" i="9" s="1"/>
  <c r="J1876" i="25"/>
  <c r="I1300" i="9" s="1"/>
  <c r="I1876" i="25"/>
  <c r="H1300" i="9" s="1"/>
  <c r="H1876" i="25"/>
  <c r="G1300" i="9" s="1"/>
  <c r="G1876" i="25"/>
  <c r="F1300" i="9" s="1"/>
  <c r="F1876" i="25"/>
  <c r="E1300" i="9" s="1"/>
  <c r="E1876" i="25"/>
  <c r="D1300" i="9" s="1"/>
  <c r="M1871" i="25"/>
  <c r="L1871" i="25"/>
  <c r="K1871" i="25"/>
  <c r="J1871" i="25"/>
  <c r="I1871" i="25"/>
  <c r="H1871" i="25"/>
  <c r="G1871" i="25"/>
  <c r="F1871" i="25"/>
  <c r="E1871" i="25"/>
  <c r="M1870" i="25"/>
  <c r="L1870" i="25"/>
  <c r="K243" i="13" s="1"/>
  <c r="K1870" i="25"/>
  <c r="J243" i="13" s="1"/>
  <c r="J1870" i="25"/>
  <c r="I243" i="13" s="1"/>
  <c r="I1870" i="25"/>
  <c r="H243" i="13" s="1"/>
  <c r="H1870" i="25"/>
  <c r="G243" i="13" s="1"/>
  <c r="G1870" i="25"/>
  <c r="F243" i="13" s="1"/>
  <c r="F1870" i="25"/>
  <c r="E243" i="13" s="1"/>
  <c r="E1870" i="25"/>
  <c r="D243" i="13" s="1"/>
  <c r="M1869" i="25"/>
  <c r="L1869" i="25"/>
  <c r="K242" i="13" s="1"/>
  <c r="K1869" i="25"/>
  <c r="J242" i="13" s="1"/>
  <c r="J1869" i="25"/>
  <c r="I242" i="13" s="1"/>
  <c r="I1869" i="25"/>
  <c r="H242" i="13" s="1"/>
  <c r="H1869" i="25"/>
  <c r="G242" i="13" s="1"/>
  <c r="G1869" i="25"/>
  <c r="F242" i="13" s="1"/>
  <c r="F1869" i="25"/>
  <c r="E242" i="13" s="1"/>
  <c r="E1869" i="25"/>
  <c r="D242" i="13" s="1"/>
  <c r="M1868" i="25"/>
  <c r="L1868" i="25"/>
  <c r="K241" i="13" s="1"/>
  <c r="K1868" i="25"/>
  <c r="J241" i="13" s="1"/>
  <c r="J1868" i="25"/>
  <c r="I241" i="13" s="1"/>
  <c r="I1868" i="25"/>
  <c r="H241" i="13" s="1"/>
  <c r="H1868" i="25"/>
  <c r="G241" i="13" s="1"/>
  <c r="G1868" i="25"/>
  <c r="F241" i="13" s="1"/>
  <c r="F1868" i="25"/>
  <c r="E241" i="13" s="1"/>
  <c r="E1868" i="25"/>
  <c r="D241" i="13" s="1"/>
  <c r="M1867" i="25"/>
  <c r="L1867" i="25"/>
  <c r="K240" i="13" s="1"/>
  <c r="K1867" i="25"/>
  <c r="J240" i="13" s="1"/>
  <c r="J1867" i="25"/>
  <c r="I240" i="13" s="1"/>
  <c r="I1867" i="25"/>
  <c r="H240" i="13" s="1"/>
  <c r="H1867" i="25"/>
  <c r="G240" i="13" s="1"/>
  <c r="G1867" i="25"/>
  <c r="F240" i="13" s="1"/>
  <c r="F1867" i="25"/>
  <c r="E240" i="13" s="1"/>
  <c r="E1867" i="25"/>
  <c r="D240" i="13" s="1"/>
  <c r="M1866" i="25"/>
  <c r="L1866" i="25"/>
  <c r="K239" i="13" s="1"/>
  <c r="K1866" i="25"/>
  <c r="J239" i="13" s="1"/>
  <c r="J1866" i="25"/>
  <c r="I239" i="13" s="1"/>
  <c r="I1866" i="25"/>
  <c r="H239" i="13" s="1"/>
  <c r="H1866" i="25"/>
  <c r="G239" i="13" s="1"/>
  <c r="G1866" i="25"/>
  <c r="F239" i="13" s="1"/>
  <c r="F1866" i="25"/>
  <c r="E239" i="13" s="1"/>
  <c r="E1866" i="25"/>
  <c r="D239" i="13" s="1"/>
  <c r="M1864" i="25"/>
  <c r="L1864" i="25"/>
  <c r="K1864" i="25"/>
  <c r="J1864" i="25"/>
  <c r="I1864" i="25"/>
  <c r="H1864" i="25"/>
  <c r="G1864" i="25"/>
  <c r="F1864" i="25"/>
  <c r="E1864" i="25"/>
  <c r="M1863" i="25"/>
  <c r="L1863" i="25"/>
  <c r="K1299" i="9" s="1"/>
  <c r="K1863" i="25"/>
  <c r="J1299" i="9" s="1"/>
  <c r="J1863" i="25"/>
  <c r="I1299" i="9" s="1"/>
  <c r="I1863" i="25"/>
  <c r="H1299" i="9" s="1"/>
  <c r="H1863" i="25"/>
  <c r="G1299" i="9" s="1"/>
  <c r="G1863" i="25"/>
  <c r="F1299" i="9" s="1"/>
  <c r="F1863" i="25"/>
  <c r="E1299" i="9" s="1"/>
  <c r="E1863" i="25"/>
  <c r="D1299" i="9" s="1"/>
  <c r="M1862" i="25"/>
  <c r="L1862" i="25"/>
  <c r="K1298" i="9" s="1"/>
  <c r="K1862" i="25"/>
  <c r="J1298" i="9" s="1"/>
  <c r="J1862" i="25"/>
  <c r="I1298" i="9" s="1"/>
  <c r="I1862" i="25"/>
  <c r="H1298" i="9" s="1"/>
  <c r="H1862" i="25"/>
  <c r="G1298" i="9" s="1"/>
  <c r="G1862" i="25"/>
  <c r="F1298" i="9" s="1"/>
  <c r="F1862" i="25"/>
  <c r="E1298" i="9" s="1"/>
  <c r="E1862" i="25"/>
  <c r="D1298" i="9" s="1"/>
  <c r="M1861" i="25"/>
  <c r="L1861" i="25"/>
  <c r="K1297" i="9" s="1"/>
  <c r="K1861" i="25"/>
  <c r="J1297" i="9" s="1"/>
  <c r="J1861" i="25"/>
  <c r="I1297" i="9" s="1"/>
  <c r="I1861" i="25"/>
  <c r="H1297" i="9" s="1"/>
  <c r="H1861" i="25"/>
  <c r="G1297" i="9" s="1"/>
  <c r="G1861" i="25"/>
  <c r="F1297" i="9" s="1"/>
  <c r="F1861" i="25"/>
  <c r="E1297" i="9" s="1"/>
  <c r="E1861" i="25"/>
  <c r="D1297" i="9" s="1"/>
  <c r="M1860" i="25"/>
  <c r="L1860" i="25"/>
  <c r="K1296" i="9" s="1"/>
  <c r="K1860" i="25"/>
  <c r="J1296" i="9" s="1"/>
  <c r="J1860" i="25"/>
  <c r="I1296" i="9" s="1"/>
  <c r="I1860" i="25"/>
  <c r="H1296" i="9" s="1"/>
  <c r="H1860" i="25"/>
  <c r="G1296" i="9" s="1"/>
  <c r="G1860" i="25"/>
  <c r="F1296" i="9" s="1"/>
  <c r="F1860" i="25"/>
  <c r="E1296" i="9" s="1"/>
  <c r="E1860" i="25"/>
  <c r="D1296" i="9" s="1"/>
  <c r="M1859" i="25"/>
  <c r="L1859" i="25"/>
  <c r="K1295" i="9" s="1"/>
  <c r="K1859" i="25"/>
  <c r="J1295" i="9" s="1"/>
  <c r="J1859" i="25"/>
  <c r="I1295" i="9" s="1"/>
  <c r="I1859" i="25"/>
  <c r="H1295" i="9" s="1"/>
  <c r="H1859" i="25"/>
  <c r="G1295" i="9" s="1"/>
  <c r="G1859" i="25"/>
  <c r="F1295" i="9" s="1"/>
  <c r="F1859" i="25"/>
  <c r="E1295" i="9" s="1"/>
  <c r="E1859" i="25"/>
  <c r="D1295" i="9" s="1"/>
  <c r="M1858" i="25"/>
  <c r="L1858" i="25"/>
  <c r="K1294" i="9" s="1"/>
  <c r="K1858" i="25"/>
  <c r="J1294" i="9" s="1"/>
  <c r="J1858" i="25"/>
  <c r="I1294" i="9" s="1"/>
  <c r="I1858" i="25"/>
  <c r="H1294" i="9" s="1"/>
  <c r="H1858" i="25"/>
  <c r="G1294" i="9" s="1"/>
  <c r="G1858" i="25"/>
  <c r="F1294" i="9" s="1"/>
  <c r="F1858" i="25"/>
  <c r="E1294" i="9" s="1"/>
  <c r="E1858" i="25"/>
  <c r="D1294" i="9" s="1"/>
  <c r="M1857" i="25"/>
  <c r="L1857" i="25"/>
  <c r="K1293" i="9" s="1"/>
  <c r="K1857" i="25"/>
  <c r="J1293" i="9" s="1"/>
  <c r="J1857" i="25"/>
  <c r="I1293" i="9" s="1"/>
  <c r="I1857" i="25"/>
  <c r="H1293" i="9" s="1"/>
  <c r="H1857" i="25"/>
  <c r="G1293" i="9" s="1"/>
  <c r="G1857" i="25"/>
  <c r="F1293" i="9" s="1"/>
  <c r="F1857" i="25"/>
  <c r="E1293" i="9" s="1"/>
  <c r="E1857" i="25"/>
  <c r="D1293" i="9" s="1"/>
  <c r="M1856" i="25"/>
  <c r="L1856" i="25"/>
  <c r="K1292" i="9" s="1"/>
  <c r="K1856" i="25"/>
  <c r="J1292" i="9" s="1"/>
  <c r="J1856" i="25"/>
  <c r="I1292" i="9" s="1"/>
  <c r="I1856" i="25"/>
  <c r="H1292" i="9" s="1"/>
  <c r="H1856" i="25"/>
  <c r="G1292" i="9" s="1"/>
  <c r="G1856" i="25"/>
  <c r="F1292" i="9" s="1"/>
  <c r="F1856" i="25"/>
  <c r="E1292" i="9" s="1"/>
  <c r="E1856" i="25"/>
  <c r="D1292" i="9" s="1"/>
  <c r="M1855" i="25"/>
  <c r="L1855" i="25"/>
  <c r="K1291" i="9" s="1"/>
  <c r="K1855" i="25"/>
  <c r="J1291" i="9" s="1"/>
  <c r="J1855" i="25"/>
  <c r="I1291" i="9" s="1"/>
  <c r="I1855" i="25"/>
  <c r="H1291" i="9" s="1"/>
  <c r="H1855" i="25"/>
  <c r="G1291" i="9" s="1"/>
  <c r="G1855" i="25"/>
  <c r="F1291" i="9" s="1"/>
  <c r="F1855" i="25"/>
  <c r="E1291" i="9" s="1"/>
  <c r="E1855" i="25"/>
  <c r="D1291" i="9" s="1"/>
  <c r="M1854" i="25"/>
  <c r="L1854" i="25"/>
  <c r="K1290" i="9" s="1"/>
  <c r="K1854" i="25"/>
  <c r="J1290" i="9" s="1"/>
  <c r="J1854" i="25"/>
  <c r="I1290" i="9" s="1"/>
  <c r="I1854" i="25"/>
  <c r="H1290" i="9" s="1"/>
  <c r="H1854" i="25"/>
  <c r="G1290" i="9" s="1"/>
  <c r="G1854" i="25"/>
  <c r="F1290" i="9" s="1"/>
  <c r="F1854" i="25"/>
  <c r="E1290" i="9" s="1"/>
  <c r="E1854" i="25"/>
  <c r="D1290" i="9" s="1"/>
  <c r="M1853" i="25"/>
  <c r="L1853" i="25"/>
  <c r="K1289" i="9" s="1"/>
  <c r="K1853" i="25"/>
  <c r="J1289" i="9" s="1"/>
  <c r="J1853" i="25"/>
  <c r="I1289" i="9" s="1"/>
  <c r="I1853" i="25"/>
  <c r="H1289" i="9" s="1"/>
  <c r="H1853" i="25"/>
  <c r="G1289" i="9" s="1"/>
  <c r="G1853" i="25"/>
  <c r="F1289" i="9" s="1"/>
  <c r="F1853" i="25"/>
  <c r="E1289" i="9" s="1"/>
  <c r="E1853" i="25"/>
  <c r="D1289" i="9" s="1"/>
  <c r="M1852" i="25"/>
  <c r="L1852" i="25"/>
  <c r="K1288" i="9" s="1"/>
  <c r="K1852" i="25"/>
  <c r="J1288" i="9" s="1"/>
  <c r="J1852" i="25"/>
  <c r="I1288" i="9" s="1"/>
  <c r="I1852" i="25"/>
  <c r="H1288" i="9" s="1"/>
  <c r="H1852" i="25"/>
  <c r="G1288" i="9" s="1"/>
  <c r="G1852" i="25"/>
  <c r="F1288" i="9" s="1"/>
  <c r="F1852" i="25"/>
  <c r="E1288" i="9" s="1"/>
  <c r="E1852" i="25"/>
  <c r="D1288" i="9" s="1"/>
  <c r="M1851" i="25"/>
  <c r="L1851" i="25"/>
  <c r="K1287" i="9" s="1"/>
  <c r="K1851" i="25"/>
  <c r="J1287" i="9" s="1"/>
  <c r="J1851" i="25"/>
  <c r="I1287" i="9" s="1"/>
  <c r="I1851" i="25"/>
  <c r="H1287" i="9" s="1"/>
  <c r="H1851" i="25"/>
  <c r="G1287" i="9" s="1"/>
  <c r="G1851" i="25"/>
  <c r="F1287" i="9" s="1"/>
  <c r="F1851" i="25"/>
  <c r="E1287" i="9" s="1"/>
  <c r="E1851" i="25"/>
  <c r="D1287" i="9" s="1"/>
  <c r="M1850" i="25"/>
  <c r="L1850" i="25"/>
  <c r="K1286" i="9" s="1"/>
  <c r="K1850" i="25"/>
  <c r="J1286" i="9" s="1"/>
  <c r="J1850" i="25"/>
  <c r="I1286" i="9" s="1"/>
  <c r="I1850" i="25"/>
  <c r="H1286" i="9" s="1"/>
  <c r="H1850" i="25"/>
  <c r="G1286" i="9" s="1"/>
  <c r="G1850" i="25"/>
  <c r="F1286" i="9" s="1"/>
  <c r="F1850" i="25"/>
  <c r="E1286" i="9" s="1"/>
  <c r="E1850" i="25"/>
  <c r="D1286" i="9" s="1"/>
  <c r="M1849" i="25"/>
  <c r="L1849" i="25"/>
  <c r="K1285" i="9" s="1"/>
  <c r="K1849" i="25"/>
  <c r="J1285" i="9" s="1"/>
  <c r="J1849" i="25"/>
  <c r="I1285" i="9" s="1"/>
  <c r="I1849" i="25"/>
  <c r="H1285" i="9" s="1"/>
  <c r="H1849" i="25"/>
  <c r="G1285" i="9" s="1"/>
  <c r="G1849" i="25"/>
  <c r="F1285" i="9" s="1"/>
  <c r="F1849" i="25"/>
  <c r="E1285" i="9" s="1"/>
  <c r="E1849" i="25"/>
  <c r="D1285" i="9" s="1"/>
  <c r="M1848" i="25"/>
  <c r="L1848" i="25"/>
  <c r="K1284" i="9" s="1"/>
  <c r="K1848" i="25"/>
  <c r="J1284" i="9" s="1"/>
  <c r="J1848" i="25"/>
  <c r="I1284" i="9" s="1"/>
  <c r="I1848" i="25"/>
  <c r="H1284" i="9" s="1"/>
  <c r="H1848" i="25"/>
  <c r="G1284" i="9" s="1"/>
  <c r="G1848" i="25"/>
  <c r="F1284" i="9" s="1"/>
  <c r="F1848" i="25"/>
  <c r="E1284" i="9" s="1"/>
  <c r="E1848" i="25"/>
  <c r="D1284" i="9" s="1"/>
  <c r="M1847" i="25"/>
  <c r="L1847" i="25"/>
  <c r="K1283" i="9" s="1"/>
  <c r="K1847" i="25"/>
  <c r="J1283" i="9" s="1"/>
  <c r="J1847" i="25"/>
  <c r="I1283" i="9" s="1"/>
  <c r="I1847" i="25"/>
  <c r="H1283" i="9" s="1"/>
  <c r="H1847" i="25"/>
  <c r="G1283" i="9" s="1"/>
  <c r="G1847" i="25"/>
  <c r="F1283" i="9" s="1"/>
  <c r="F1847" i="25"/>
  <c r="E1283" i="9" s="1"/>
  <c r="E1847" i="25"/>
  <c r="D1283" i="9" s="1"/>
  <c r="M1846" i="25"/>
  <c r="L1846" i="25"/>
  <c r="K1282" i="9" s="1"/>
  <c r="K1846" i="25"/>
  <c r="J1282" i="9" s="1"/>
  <c r="J1846" i="25"/>
  <c r="I1282" i="9" s="1"/>
  <c r="I1846" i="25"/>
  <c r="H1282" i="9" s="1"/>
  <c r="H1846" i="25"/>
  <c r="G1282" i="9" s="1"/>
  <c r="G1846" i="25"/>
  <c r="F1282" i="9" s="1"/>
  <c r="F1846" i="25"/>
  <c r="E1282" i="9" s="1"/>
  <c r="E1846" i="25"/>
  <c r="D1282" i="9" s="1"/>
  <c r="M1845" i="25"/>
  <c r="L1845" i="25"/>
  <c r="K1281" i="9" s="1"/>
  <c r="K1845" i="25"/>
  <c r="J1281" i="9" s="1"/>
  <c r="J1845" i="25"/>
  <c r="I1281" i="9" s="1"/>
  <c r="I1845" i="25"/>
  <c r="H1281" i="9" s="1"/>
  <c r="H1845" i="25"/>
  <c r="G1281" i="9" s="1"/>
  <c r="G1845" i="25"/>
  <c r="F1281" i="9" s="1"/>
  <c r="F1845" i="25"/>
  <c r="E1281" i="9" s="1"/>
  <c r="E1845" i="25"/>
  <c r="D1281" i="9" s="1"/>
  <c r="M1844" i="25"/>
  <c r="L1844" i="25"/>
  <c r="K1280" i="9" s="1"/>
  <c r="K1844" i="25"/>
  <c r="J1280" i="9" s="1"/>
  <c r="J1844" i="25"/>
  <c r="I1280" i="9" s="1"/>
  <c r="I1844" i="25"/>
  <c r="H1280" i="9" s="1"/>
  <c r="H1844" i="25"/>
  <c r="G1280" i="9" s="1"/>
  <c r="G1844" i="25"/>
  <c r="F1280" i="9" s="1"/>
  <c r="F1844" i="25"/>
  <c r="E1280" i="9" s="1"/>
  <c r="E1844" i="25"/>
  <c r="D1280" i="9" s="1"/>
  <c r="M1843" i="25"/>
  <c r="L1843" i="25"/>
  <c r="K1279" i="9" s="1"/>
  <c r="K1843" i="25"/>
  <c r="J1279" i="9" s="1"/>
  <c r="J1843" i="25"/>
  <c r="I1279" i="9" s="1"/>
  <c r="I1843" i="25"/>
  <c r="H1279" i="9" s="1"/>
  <c r="H1843" i="25"/>
  <c r="G1279" i="9" s="1"/>
  <c r="G1843" i="25"/>
  <c r="F1279" i="9" s="1"/>
  <c r="F1843" i="25"/>
  <c r="E1279" i="9" s="1"/>
  <c r="E1843" i="25"/>
  <c r="D1279" i="9" s="1"/>
  <c r="M1842" i="25"/>
  <c r="L1842" i="25"/>
  <c r="K1278" i="9" s="1"/>
  <c r="K1842" i="25"/>
  <c r="J1278" i="9" s="1"/>
  <c r="J1842" i="25"/>
  <c r="I1278" i="9" s="1"/>
  <c r="I1842" i="25"/>
  <c r="H1278" i="9" s="1"/>
  <c r="H1842" i="25"/>
  <c r="G1278" i="9" s="1"/>
  <c r="G1842" i="25"/>
  <c r="F1278" i="9" s="1"/>
  <c r="F1842" i="25"/>
  <c r="E1278" i="9" s="1"/>
  <c r="E1842" i="25"/>
  <c r="D1278" i="9" s="1"/>
  <c r="M1841" i="25"/>
  <c r="L1841" i="25"/>
  <c r="K1277" i="9" s="1"/>
  <c r="K1841" i="25"/>
  <c r="J1277" i="9" s="1"/>
  <c r="J1841" i="25"/>
  <c r="I1277" i="9" s="1"/>
  <c r="I1841" i="25"/>
  <c r="H1277" i="9" s="1"/>
  <c r="H1841" i="25"/>
  <c r="G1277" i="9" s="1"/>
  <c r="G1841" i="25"/>
  <c r="F1277" i="9" s="1"/>
  <c r="F1841" i="25"/>
  <c r="E1277" i="9" s="1"/>
  <c r="E1841" i="25"/>
  <c r="D1277" i="9" s="1"/>
  <c r="M1840" i="25"/>
  <c r="L1840" i="25"/>
  <c r="K1276" i="9" s="1"/>
  <c r="K1840" i="25"/>
  <c r="J1276" i="9" s="1"/>
  <c r="J1840" i="25"/>
  <c r="I1276" i="9" s="1"/>
  <c r="I1840" i="25"/>
  <c r="H1276" i="9" s="1"/>
  <c r="H1840" i="25"/>
  <c r="G1276" i="9" s="1"/>
  <c r="G1840" i="25"/>
  <c r="F1276" i="9" s="1"/>
  <c r="F1840" i="25"/>
  <c r="E1276" i="9" s="1"/>
  <c r="E1840" i="25"/>
  <c r="D1276" i="9" s="1"/>
  <c r="M1839" i="25"/>
  <c r="L1839" i="25"/>
  <c r="K1275" i="9" s="1"/>
  <c r="K1839" i="25"/>
  <c r="J1275" i="9" s="1"/>
  <c r="J1839" i="25"/>
  <c r="I1275" i="9" s="1"/>
  <c r="I1839" i="25"/>
  <c r="H1275" i="9" s="1"/>
  <c r="H1839" i="25"/>
  <c r="G1275" i="9" s="1"/>
  <c r="G1839" i="25"/>
  <c r="F1275" i="9" s="1"/>
  <c r="F1839" i="25"/>
  <c r="E1275" i="9" s="1"/>
  <c r="E1839" i="25"/>
  <c r="D1275" i="9" s="1"/>
  <c r="M1838" i="25"/>
  <c r="L1838" i="25"/>
  <c r="K1274" i="9" s="1"/>
  <c r="K1838" i="25"/>
  <c r="J1274" i="9" s="1"/>
  <c r="J1838" i="25"/>
  <c r="I1274" i="9" s="1"/>
  <c r="I1838" i="25"/>
  <c r="H1274" i="9" s="1"/>
  <c r="H1838" i="25"/>
  <c r="G1274" i="9" s="1"/>
  <c r="G1838" i="25"/>
  <c r="F1274" i="9" s="1"/>
  <c r="F1838" i="25"/>
  <c r="E1274" i="9" s="1"/>
  <c r="E1838" i="25"/>
  <c r="D1274" i="9" s="1"/>
  <c r="M1837" i="25"/>
  <c r="L1837" i="25"/>
  <c r="K1273" i="9" s="1"/>
  <c r="K1837" i="25"/>
  <c r="J1273" i="9" s="1"/>
  <c r="J1837" i="25"/>
  <c r="I1273" i="9" s="1"/>
  <c r="I1837" i="25"/>
  <c r="H1273" i="9" s="1"/>
  <c r="H1837" i="25"/>
  <c r="G1273" i="9" s="1"/>
  <c r="G1837" i="25"/>
  <c r="F1273" i="9" s="1"/>
  <c r="F1837" i="25"/>
  <c r="E1273" i="9" s="1"/>
  <c r="E1837" i="25"/>
  <c r="D1273" i="9" s="1"/>
  <c r="M1832" i="25"/>
  <c r="L1832" i="25"/>
  <c r="K1832" i="25"/>
  <c r="J1832" i="25"/>
  <c r="I1832" i="25"/>
  <c r="H1832" i="25"/>
  <c r="G1832" i="25"/>
  <c r="F1832" i="25"/>
  <c r="E1832" i="25"/>
  <c r="M1831" i="25"/>
  <c r="L1831" i="25"/>
  <c r="K238" i="13" s="1"/>
  <c r="K1831" i="25"/>
  <c r="J238" i="13" s="1"/>
  <c r="J1831" i="25"/>
  <c r="I238" i="13" s="1"/>
  <c r="I1831" i="25"/>
  <c r="H238" i="13" s="1"/>
  <c r="H1831" i="25"/>
  <c r="G238" i="13" s="1"/>
  <c r="G1831" i="25"/>
  <c r="F238" i="13" s="1"/>
  <c r="F1831" i="25"/>
  <c r="E238" i="13" s="1"/>
  <c r="E1831" i="25"/>
  <c r="D238" i="13" s="1"/>
  <c r="M1830" i="25"/>
  <c r="L1830" i="25"/>
  <c r="K237" i="13" s="1"/>
  <c r="K1830" i="25"/>
  <c r="J237" i="13" s="1"/>
  <c r="J1830" i="25"/>
  <c r="I237" i="13" s="1"/>
  <c r="I1830" i="25"/>
  <c r="H237" i="13" s="1"/>
  <c r="H1830" i="25"/>
  <c r="G237" i="13" s="1"/>
  <c r="G1830" i="25"/>
  <c r="F237" i="13" s="1"/>
  <c r="F1830" i="25"/>
  <c r="E237" i="13" s="1"/>
  <c r="E1830" i="25"/>
  <c r="D237" i="13" s="1"/>
  <c r="M1829" i="25"/>
  <c r="L1829" i="25"/>
  <c r="K236" i="13" s="1"/>
  <c r="K1829" i="25"/>
  <c r="J236" i="13" s="1"/>
  <c r="J1829" i="25"/>
  <c r="I236" i="13" s="1"/>
  <c r="I1829" i="25"/>
  <c r="H236" i="13" s="1"/>
  <c r="H1829" i="25"/>
  <c r="G236" i="13" s="1"/>
  <c r="G1829" i="25"/>
  <c r="F236" i="13" s="1"/>
  <c r="F1829" i="25"/>
  <c r="E236" i="13" s="1"/>
  <c r="E1829" i="25"/>
  <c r="D236" i="13" s="1"/>
  <c r="M1828" i="25"/>
  <c r="L1828" i="25"/>
  <c r="K235" i="13" s="1"/>
  <c r="K1828" i="25"/>
  <c r="J235" i="13" s="1"/>
  <c r="J1828" i="25"/>
  <c r="I235" i="13" s="1"/>
  <c r="I1828" i="25"/>
  <c r="H235" i="13" s="1"/>
  <c r="H1828" i="25"/>
  <c r="G235" i="13" s="1"/>
  <c r="G1828" i="25"/>
  <c r="F235" i="13" s="1"/>
  <c r="F1828" i="25"/>
  <c r="E235" i="13" s="1"/>
  <c r="E1828" i="25"/>
  <c r="D235" i="13" s="1"/>
  <c r="M1827" i="25"/>
  <c r="L1827" i="25"/>
  <c r="K234" i="13" s="1"/>
  <c r="K1827" i="25"/>
  <c r="J234" i="13" s="1"/>
  <c r="J1827" i="25"/>
  <c r="I234" i="13" s="1"/>
  <c r="I1827" i="25"/>
  <c r="H234" i="13" s="1"/>
  <c r="H1827" i="25"/>
  <c r="G234" i="13" s="1"/>
  <c r="G1827" i="25"/>
  <c r="F234" i="13" s="1"/>
  <c r="F1827" i="25"/>
  <c r="E234" i="13" s="1"/>
  <c r="E1827" i="25"/>
  <c r="D234" i="13" s="1"/>
  <c r="M1825" i="25"/>
  <c r="L1825" i="25"/>
  <c r="K1825" i="25"/>
  <c r="J1825" i="25"/>
  <c r="I1825" i="25"/>
  <c r="H1825" i="25"/>
  <c r="G1825" i="25"/>
  <c r="F1825" i="25"/>
  <c r="E1825" i="25"/>
  <c r="M1824" i="25"/>
  <c r="L1824" i="25"/>
  <c r="K1272" i="9" s="1"/>
  <c r="K1824" i="25"/>
  <c r="J1272" i="9" s="1"/>
  <c r="J1824" i="25"/>
  <c r="I1272" i="9" s="1"/>
  <c r="I1824" i="25"/>
  <c r="H1272" i="9" s="1"/>
  <c r="H1824" i="25"/>
  <c r="G1272" i="9" s="1"/>
  <c r="G1824" i="25"/>
  <c r="F1272" i="9" s="1"/>
  <c r="F1824" i="25"/>
  <c r="E1272" i="9" s="1"/>
  <c r="E1824" i="25"/>
  <c r="D1272" i="9" s="1"/>
  <c r="M1823" i="25"/>
  <c r="L1823" i="25"/>
  <c r="K1271" i="9" s="1"/>
  <c r="K1823" i="25"/>
  <c r="J1271" i="9" s="1"/>
  <c r="J1823" i="25"/>
  <c r="I1271" i="9" s="1"/>
  <c r="I1823" i="25"/>
  <c r="H1271" i="9" s="1"/>
  <c r="H1823" i="25"/>
  <c r="G1271" i="9" s="1"/>
  <c r="G1823" i="25"/>
  <c r="F1271" i="9" s="1"/>
  <c r="F1823" i="25"/>
  <c r="E1271" i="9" s="1"/>
  <c r="E1823" i="25"/>
  <c r="D1271" i="9" s="1"/>
  <c r="M1822" i="25"/>
  <c r="L1822" i="25"/>
  <c r="K1270" i="9" s="1"/>
  <c r="K1822" i="25"/>
  <c r="J1270" i="9" s="1"/>
  <c r="J1822" i="25"/>
  <c r="I1270" i="9" s="1"/>
  <c r="I1822" i="25"/>
  <c r="H1270" i="9" s="1"/>
  <c r="H1822" i="25"/>
  <c r="G1270" i="9" s="1"/>
  <c r="G1822" i="25"/>
  <c r="F1270" i="9" s="1"/>
  <c r="F1822" i="25"/>
  <c r="E1270" i="9" s="1"/>
  <c r="E1822" i="25"/>
  <c r="D1270" i="9" s="1"/>
  <c r="M1821" i="25"/>
  <c r="L1821" i="25"/>
  <c r="K1269" i="9" s="1"/>
  <c r="K1821" i="25"/>
  <c r="J1269" i="9" s="1"/>
  <c r="J1821" i="25"/>
  <c r="I1269" i="9" s="1"/>
  <c r="I1821" i="25"/>
  <c r="H1269" i="9" s="1"/>
  <c r="H1821" i="25"/>
  <c r="G1269" i="9" s="1"/>
  <c r="G1821" i="25"/>
  <c r="F1269" i="9" s="1"/>
  <c r="F1821" i="25"/>
  <c r="E1269" i="9" s="1"/>
  <c r="E1821" i="25"/>
  <c r="D1269" i="9" s="1"/>
  <c r="M1820" i="25"/>
  <c r="L1820" i="25"/>
  <c r="K1268" i="9" s="1"/>
  <c r="K1820" i="25"/>
  <c r="J1268" i="9" s="1"/>
  <c r="J1820" i="25"/>
  <c r="I1268" i="9" s="1"/>
  <c r="I1820" i="25"/>
  <c r="H1268" i="9" s="1"/>
  <c r="H1820" i="25"/>
  <c r="G1268" i="9" s="1"/>
  <c r="G1820" i="25"/>
  <c r="F1268" i="9" s="1"/>
  <c r="F1820" i="25"/>
  <c r="E1268" i="9" s="1"/>
  <c r="E1820" i="25"/>
  <c r="D1268" i="9" s="1"/>
  <c r="M1819" i="25"/>
  <c r="L1819" i="25"/>
  <c r="K1267" i="9" s="1"/>
  <c r="K1819" i="25"/>
  <c r="J1267" i="9" s="1"/>
  <c r="J1819" i="25"/>
  <c r="I1267" i="9" s="1"/>
  <c r="I1819" i="25"/>
  <c r="H1267" i="9" s="1"/>
  <c r="H1819" i="25"/>
  <c r="G1267" i="9" s="1"/>
  <c r="G1819" i="25"/>
  <c r="F1267" i="9" s="1"/>
  <c r="F1819" i="25"/>
  <c r="E1267" i="9" s="1"/>
  <c r="E1819" i="25"/>
  <c r="D1267" i="9" s="1"/>
  <c r="M1818" i="25"/>
  <c r="L1818" i="25"/>
  <c r="K1266" i="9" s="1"/>
  <c r="K1818" i="25"/>
  <c r="J1266" i="9" s="1"/>
  <c r="J1818" i="25"/>
  <c r="I1266" i="9" s="1"/>
  <c r="I1818" i="25"/>
  <c r="H1266" i="9" s="1"/>
  <c r="H1818" i="25"/>
  <c r="G1266" i="9" s="1"/>
  <c r="G1818" i="25"/>
  <c r="F1266" i="9" s="1"/>
  <c r="F1818" i="25"/>
  <c r="E1266" i="9" s="1"/>
  <c r="E1818" i="25"/>
  <c r="D1266" i="9" s="1"/>
  <c r="M1817" i="25"/>
  <c r="L1817" i="25"/>
  <c r="K1265" i="9" s="1"/>
  <c r="K1817" i="25"/>
  <c r="J1265" i="9" s="1"/>
  <c r="J1817" i="25"/>
  <c r="I1265" i="9" s="1"/>
  <c r="I1817" i="25"/>
  <c r="H1265" i="9" s="1"/>
  <c r="H1817" i="25"/>
  <c r="G1265" i="9" s="1"/>
  <c r="G1817" i="25"/>
  <c r="F1265" i="9" s="1"/>
  <c r="F1817" i="25"/>
  <c r="E1265" i="9" s="1"/>
  <c r="E1817" i="25"/>
  <c r="D1265" i="9" s="1"/>
  <c r="M1816" i="25"/>
  <c r="L1816" i="25"/>
  <c r="K1264" i="9" s="1"/>
  <c r="K1816" i="25"/>
  <c r="J1264" i="9" s="1"/>
  <c r="J1816" i="25"/>
  <c r="I1264" i="9" s="1"/>
  <c r="I1816" i="25"/>
  <c r="H1264" i="9" s="1"/>
  <c r="H1816" i="25"/>
  <c r="G1264" i="9" s="1"/>
  <c r="G1816" i="25"/>
  <c r="F1264" i="9" s="1"/>
  <c r="F1816" i="25"/>
  <c r="E1264" i="9" s="1"/>
  <c r="E1816" i="25"/>
  <c r="D1264" i="9" s="1"/>
  <c r="M1815" i="25"/>
  <c r="L1815" i="25"/>
  <c r="K1263" i="9" s="1"/>
  <c r="K1815" i="25"/>
  <c r="J1263" i="9" s="1"/>
  <c r="J1815" i="25"/>
  <c r="I1263" i="9" s="1"/>
  <c r="I1815" i="25"/>
  <c r="H1263" i="9" s="1"/>
  <c r="H1815" i="25"/>
  <c r="G1263" i="9" s="1"/>
  <c r="G1815" i="25"/>
  <c r="F1263" i="9" s="1"/>
  <c r="F1815" i="25"/>
  <c r="E1263" i="9" s="1"/>
  <c r="E1815" i="25"/>
  <c r="D1263" i="9" s="1"/>
  <c r="M1814" i="25"/>
  <c r="L1814" i="25"/>
  <c r="K1262" i="9" s="1"/>
  <c r="K1814" i="25"/>
  <c r="J1262" i="9" s="1"/>
  <c r="J1814" i="25"/>
  <c r="I1262" i="9" s="1"/>
  <c r="I1814" i="25"/>
  <c r="H1262" i="9" s="1"/>
  <c r="H1814" i="25"/>
  <c r="G1262" i="9" s="1"/>
  <c r="G1814" i="25"/>
  <c r="F1262" i="9" s="1"/>
  <c r="F1814" i="25"/>
  <c r="E1262" i="9" s="1"/>
  <c r="E1814" i="25"/>
  <c r="D1262" i="9" s="1"/>
  <c r="M1813" i="25"/>
  <c r="L1813" i="25"/>
  <c r="K1261" i="9" s="1"/>
  <c r="K1813" i="25"/>
  <c r="J1261" i="9" s="1"/>
  <c r="J1813" i="25"/>
  <c r="I1261" i="9" s="1"/>
  <c r="I1813" i="25"/>
  <c r="H1261" i="9" s="1"/>
  <c r="H1813" i="25"/>
  <c r="G1261" i="9" s="1"/>
  <c r="G1813" i="25"/>
  <c r="F1261" i="9" s="1"/>
  <c r="F1813" i="25"/>
  <c r="E1261" i="9" s="1"/>
  <c r="E1813" i="25"/>
  <c r="D1261" i="9" s="1"/>
  <c r="M1812" i="25"/>
  <c r="L1812" i="25"/>
  <c r="K1260" i="9" s="1"/>
  <c r="K1812" i="25"/>
  <c r="J1260" i="9" s="1"/>
  <c r="J1812" i="25"/>
  <c r="I1260" i="9" s="1"/>
  <c r="I1812" i="25"/>
  <c r="H1260" i="9" s="1"/>
  <c r="H1812" i="25"/>
  <c r="G1260" i="9" s="1"/>
  <c r="G1812" i="25"/>
  <c r="F1260" i="9" s="1"/>
  <c r="F1812" i="25"/>
  <c r="E1260" i="9" s="1"/>
  <c r="E1812" i="25"/>
  <c r="D1260" i="9" s="1"/>
  <c r="M1811" i="25"/>
  <c r="L1811" i="25"/>
  <c r="K1259" i="9" s="1"/>
  <c r="K1811" i="25"/>
  <c r="J1259" i="9" s="1"/>
  <c r="J1811" i="25"/>
  <c r="I1259" i="9" s="1"/>
  <c r="I1811" i="25"/>
  <c r="H1259" i="9" s="1"/>
  <c r="H1811" i="25"/>
  <c r="G1259" i="9" s="1"/>
  <c r="G1811" i="25"/>
  <c r="F1259" i="9" s="1"/>
  <c r="F1811" i="25"/>
  <c r="E1259" i="9" s="1"/>
  <c r="E1811" i="25"/>
  <c r="D1259" i="9" s="1"/>
  <c r="M1810" i="25"/>
  <c r="L1810" i="25"/>
  <c r="K1258" i="9" s="1"/>
  <c r="K1810" i="25"/>
  <c r="J1258" i="9" s="1"/>
  <c r="J1810" i="25"/>
  <c r="I1258" i="9" s="1"/>
  <c r="I1810" i="25"/>
  <c r="H1258" i="9" s="1"/>
  <c r="H1810" i="25"/>
  <c r="G1258" i="9" s="1"/>
  <c r="G1810" i="25"/>
  <c r="F1258" i="9" s="1"/>
  <c r="F1810" i="25"/>
  <c r="E1258" i="9" s="1"/>
  <c r="E1810" i="25"/>
  <c r="D1258" i="9" s="1"/>
  <c r="M1809" i="25"/>
  <c r="L1809" i="25"/>
  <c r="K1257" i="9" s="1"/>
  <c r="K1809" i="25"/>
  <c r="J1257" i="9" s="1"/>
  <c r="J1809" i="25"/>
  <c r="I1257" i="9" s="1"/>
  <c r="I1809" i="25"/>
  <c r="H1257" i="9" s="1"/>
  <c r="H1809" i="25"/>
  <c r="G1257" i="9" s="1"/>
  <c r="G1809" i="25"/>
  <c r="F1257" i="9" s="1"/>
  <c r="F1809" i="25"/>
  <c r="E1257" i="9" s="1"/>
  <c r="E1809" i="25"/>
  <c r="D1257" i="9" s="1"/>
  <c r="M1808" i="25"/>
  <c r="L1808" i="25"/>
  <c r="K1256" i="9" s="1"/>
  <c r="K1808" i="25"/>
  <c r="J1256" i="9" s="1"/>
  <c r="J1808" i="25"/>
  <c r="I1256" i="9" s="1"/>
  <c r="I1808" i="25"/>
  <c r="H1256" i="9" s="1"/>
  <c r="H1808" i="25"/>
  <c r="G1256" i="9" s="1"/>
  <c r="G1808" i="25"/>
  <c r="F1256" i="9" s="1"/>
  <c r="F1808" i="25"/>
  <c r="E1256" i="9" s="1"/>
  <c r="E1808" i="25"/>
  <c r="D1256" i="9" s="1"/>
  <c r="M1807" i="25"/>
  <c r="L1807" i="25"/>
  <c r="K1255" i="9" s="1"/>
  <c r="K1807" i="25"/>
  <c r="J1255" i="9" s="1"/>
  <c r="J1807" i="25"/>
  <c r="I1255" i="9" s="1"/>
  <c r="I1807" i="25"/>
  <c r="H1255" i="9" s="1"/>
  <c r="H1807" i="25"/>
  <c r="G1255" i="9" s="1"/>
  <c r="G1807" i="25"/>
  <c r="F1255" i="9" s="1"/>
  <c r="F1807" i="25"/>
  <c r="E1255" i="9" s="1"/>
  <c r="E1807" i="25"/>
  <c r="D1255" i="9" s="1"/>
  <c r="M1806" i="25"/>
  <c r="L1806" i="25"/>
  <c r="K1254" i="9" s="1"/>
  <c r="K1806" i="25"/>
  <c r="J1254" i="9" s="1"/>
  <c r="J1806" i="25"/>
  <c r="I1254" i="9" s="1"/>
  <c r="I1806" i="25"/>
  <c r="H1254" i="9" s="1"/>
  <c r="H1806" i="25"/>
  <c r="G1254" i="9" s="1"/>
  <c r="G1806" i="25"/>
  <c r="F1254" i="9" s="1"/>
  <c r="F1806" i="25"/>
  <c r="E1254" i="9" s="1"/>
  <c r="E1806" i="25"/>
  <c r="D1254" i="9" s="1"/>
  <c r="M1805" i="25"/>
  <c r="L1805" i="25"/>
  <c r="K1253" i="9" s="1"/>
  <c r="K1805" i="25"/>
  <c r="J1253" i="9" s="1"/>
  <c r="J1805" i="25"/>
  <c r="I1253" i="9" s="1"/>
  <c r="I1805" i="25"/>
  <c r="H1253" i="9" s="1"/>
  <c r="H1805" i="25"/>
  <c r="G1253" i="9" s="1"/>
  <c r="G1805" i="25"/>
  <c r="F1253" i="9" s="1"/>
  <c r="F1805" i="25"/>
  <c r="E1253" i="9" s="1"/>
  <c r="E1805" i="25"/>
  <c r="D1253" i="9" s="1"/>
  <c r="M1804" i="25"/>
  <c r="L1804" i="25"/>
  <c r="K1252" i="9" s="1"/>
  <c r="K1804" i="25"/>
  <c r="J1252" i="9" s="1"/>
  <c r="J1804" i="25"/>
  <c r="I1252" i="9" s="1"/>
  <c r="I1804" i="25"/>
  <c r="H1252" i="9" s="1"/>
  <c r="H1804" i="25"/>
  <c r="G1252" i="9" s="1"/>
  <c r="G1804" i="25"/>
  <c r="F1252" i="9" s="1"/>
  <c r="F1804" i="25"/>
  <c r="E1252" i="9" s="1"/>
  <c r="E1804" i="25"/>
  <c r="D1252" i="9" s="1"/>
  <c r="M1803" i="25"/>
  <c r="L1803" i="25"/>
  <c r="K1251" i="9" s="1"/>
  <c r="K1803" i="25"/>
  <c r="J1251" i="9" s="1"/>
  <c r="J1803" i="25"/>
  <c r="I1251" i="9" s="1"/>
  <c r="I1803" i="25"/>
  <c r="H1251" i="9" s="1"/>
  <c r="H1803" i="25"/>
  <c r="G1251" i="9" s="1"/>
  <c r="G1803" i="25"/>
  <c r="F1251" i="9" s="1"/>
  <c r="F1803" i="25"/>
  <c r="E1251" i="9" s="1"/>
  <c r="E1803" i="25"/>
  <c r="D1251" i="9" s="1"/>
  <c r="M1802" i="25"/>
  <c r="L1802" i="25"/>
  <c r="K1250" i="9" s="1"/>
  <c r="K1802" i="25"/>
  <c r="J1250" i="9" s="1"/>
  <c r="J1802" i="25"/>
  <c r="I1250" i="9" s="1"/>
  <c r="I1802" i="25"/>
  <c r="H1250" i="9" s="1"/>
  <c r="H1802" i="25"/>
  <c r="G1250" i="9" s="1"/>
  <c r="G1802" i="25"/>
  <c r="F1250" i="9" s="1"/>
  <c r="F1802" i="25"/>
  <c r="E1250" i="9" s="1"/>
  <c r="E1802" i="25"/>
  <c r="D1250" i="9" s="1"/>
  <c r="M1801" i="25"/>
  <c r="L1801" i="25"/>
  <c r="K1249" i="9" s="1"/>
  <c r="K1801" i="25"/>
  <c r="J1249" i="9" s="1"/>
  <c r="J1801" i="25"/>
  <c r="I1249" i="9" s="1"/>
  <c r="I1801" i="25"/>
  <c r="H1249" i="9" s="1"/>
  <c r="H1801" i="25"/>
  <c r="G1249" i="9" s="1"/>
  <c r="G1801" i="25"/>
  <c r="F1249" i="9" s="1"/>
  <c r="F1801" i="25"/>
  <c r="E1249" i="9" s="1"/>
  <c r="E1801" i="25"/>
  <c r="D1249" i="9" s="1"/>
  <c r="M1800" i="25"/>
  <c r="L1800" i="25"/>
  <c r="K1248" i="9" s="1"/>
  <c r="K1800" i="25"/>
  <c r="J1248" i="9" s="1"/>
  <c r="J1800" i="25"/>
  <c r="I1248" i="9" s="1"/>
  <c r="I1800" i="25"/>
  <c r="H1248" i="9" s="1"/>
  <c r="H1800" i="25"/>
  <c r="G1248" i="9" s="1"/>
  <c r="G1800" i="25"/>
  <c r="F1248" i="9" s="1"/>
  <c r="F1800" i="25"/>
  <c r="E1248" i="9" s="1"/>
  <c r="E1800" i="25"/>
  <c r="D1248" i="9" s="1"/>
  <c r="M1799" i="25"/>
  <c r="L1799" i="25"/>
  <c r="K1247" i="9" s="1"/>
  <c r="K1799" i="25"/>
  <c r="J1247" i="9" s="1"/>
  <c r="J1799" i="25"/>
  <c r="I1247" i="9" s="1"/>
  <c r="I1799" i="25"/>
  <c r="H1247" i="9" s="1"/>
  <c r="H1799" i="25"/>
  <c r="G1247" i="9" s="1"/>
  <c r="G1799" i="25"/>
  <c r="F1247" i="9" s="1"/>
  <c r="F1799" i="25"/>
  <c r="E1247" i="9" s="1"/>
  <c r="E1799" i="25"/>
  <c r="D1247" i="9" s="1"/>
  <c r="M1798" i="25"/>
  <c r="L1798" i="25"/>
  <c r="K1246" i="9" s="1"/>
  <c r="K1798" i="25"/>
  <c r="J1246" i="9" s="1"/>
  <c r="J1798" i="25"/>
  <c r="I1246" i="9" s="1"/>
  <c r="I1798" i="25"/>
  <c r="H1246" i="9" s="1"/>
  <c r="H1798" i="25"/>
  <c r="G1246" i="9" s="1"/>
  <c r="G1798" i="25"/>
  <c r="F1246" i="9" s="1"/>
  <c r="F1798" i="25"/>
  <c r="E1246" i="9" s="1"/>
  <c r="E1798" i="25"/>
  <c r="D1246" i="9" s="1"/>
  <c r="M1793" i="25"/>
  <c r="L1793" i="25"/>
  <c r="K1793" i="25"/>
  <c r="J1793" i="25"/>
  <c r="I1793" i="25"/>
  <c r="H1793" i="25"/>
  <c r="G1793" i="25"/>
  <c r="F1793" i="25"/>
  <c r="E1793" i="25"/>
  <c r="M1792" i="25"/>
  <c r="L1792" i="25"/>
  <c r="K233" i="13" s="1"/>
  <c r="K1792" i="25"/>
  <c r="J233" i="13" s="1"/>
  <c r="J1792" i="25"/>
  <c r="I233" i="13" s="1"/>
  <c r="I1792" i="25"/>
  <c r="H233" i="13" s="1"/>
  <c r="H1792" i="25"/>
  <c r="G233" i="13" s="1"/>
  <c r="G1792" i="25"/>
  <c r="F233" i="13" s="1"/>
  <c r="F1792" i="25"/>
  <c r="E233" i="13" s="1"/>
  <c r="E1792" i="25"/>
  <c r="D233" i="13" s="1"/>
  <c r="M1791" i="25"/>
  <c r="L1791" i="25"/>
  <c r="K232" i="13" s="1"/>
  <c r="K1791" i="25"/>
  <c r="J232" i="13" s="1"/>
  <c r="J1791" i="25"/>
  <c r="I232" i="13" s="1"/>
  <c r="I1791" i="25"/>
  <c r="H232" i="13" s="1"/>
  <c r="H1791" i="25"/>
  <c r="G232" i="13" s="1"/>
  <c r="G1791" i="25"/>
  <c r="F232" i="13" s="1"/>
  <c r="F1791" i="25"/>
  <c r="E232" i="13" s="1"/>
  <c r="E1791" i="25"/>
  <c r="D232" i="13" s="1"/>
  <c r="M1790" i="25"/>
  <c r="L1790" i="25"/>
  <c r="K231" i="13" s="1"/>
  <c r="K1790" i="25"/>
  <c r="J231" i="13" s="1"/>
  <c r="J1790" i="25"/>
  <c r="I231" i="13" s="1"/>
  <c r="I1790" i="25"/>
  <c r="H231" i="13" s="1"/>
  <c r="H1790" i="25"/>
  <c r="G231" i="13" s="1"/>
  <c r="G1790" i="25"/>
  <c r="F231" i="13" s="1"/>
  <c r="F1790" i="25"/>
  <c r="E231" i="13" s="1"/>
  <c r="E1790" i="25"/>
  <c r="D231" i="13" s="1"/>
  <c r="M1789" i="25"/>
  <c r="L1789" i="25"/>
  <c r="K230" i="13" s="1"/>
  <c r="K1789" i="25"/>
  <c r="J230" i="13" s="1"/>
  <c r="J1789" i="25"/>
  <c r="I230" i="13" s="1"/>
  <c r="I1789" i="25"/>
  <c r="H230" i="13" s="1"/>
  <c r="H1789" i="25"/>
  <c r="G230" i="13" s="1"/>
  <c r="G1789" i="25"/>
  <c r="F230" i="13" s="1"/>
  <c r="F1789" i="25"/>
  <c r="E230" i="13" s="1"/>
  <c r="E1789" i="25"/>
  <c r="D230" i="13" s="1"/>
  <c r="M1788" i="25"/>
  <c r="L1788" i="25"/>
  <c r="K229" i="13" s="1"/>
  <c r="K1788" i="25"/>
  <c r="J229" i="13" s="1"/>
  <c r="J1788" i="25"/>
  <c r="I229" i="13" s="1"/>
  <c r="I1788" i="25"/>
  <c r="H229" i="13" s="1"/>
  <c r="H1788" i="25"/>
  <c r="G229" i="13" s="1"/>
  <c r="G1788" i="25"/>
  <c r="F229" i="13" s="1"/>
  <c r="F1788" i="25"/>
  <c r="E229" i="13" s="1"/>
  <c r="E1788" i="25"/>
  <c r="D229" i="13" s="1"/>
  <c r="M1786" i="25"/>
  <c r="L1786" i="25"/>
  <c r="K1786" i="25"/>
  <c r="J1786" i="25"/>
  <c r="I1786" i="25"/>
  <c r="H1786" i="25"/>
  <c r="G1786" i="25"/>
  <c r="F1786" i="25"/>
  <c r="E1786" i="25"/>
  <c r="M1785" i="25"/>
  <c r="L1785" i="25"/>
  <c r="K1245" i="9" s="1"/>
  <c r="K1785" i="25"/>
  <c r="J1245" i="9" s="1"/>
  <c r="J1785" i="25"/>
  <c r="I1245" i="9" s="1"/>
  <c r="I1785" i="25"/>
  <c r="H1245" i="9" s="1"/>
  <c r="H1785" i="25"/>
  <c r="G1245" i="9" s="1"/>
  <c r="G1785" i="25"/>
  <c r="F1245" i="9" s="1"/>
  <c r="F1785" i="25"/>
  <c r="E1245" i="9" s="1"/>
  <c r="E1785" i="25"/>
  <c r="D1245" i="9" s="1"/>
  <c r="M1784" i="25"/>
  <c r="L1784" i="25"/>
  <c r="K1244" i="9" s="1"/>
  <c r="K1784" i="25"/>
  <c r="J1244" i="9" s="1"/>
  <c r="J1784" i="25"/>
  <c r="I1244" i="9" s="1"/>
  <c r="I1784" i="25"/>
  <c r="H1244" i="9" s="1"/>
  <c r="H1784" i="25"/>
  <c r="G1244" i="9" s="1"/>
  <c r="G1784" i="25"/>
  <c r="F1244" i="9" s="1"/>
  <c r="F1784" i="25"/>
  <c r="E1244" i="9" s="1"/>
  <c r="E1784" i="25"/>
  <c r="D1244" i="9" s="1"/>
  <c r="M1783" i="25"/>
  <c r="L1783" i="25"/>
  <c r="K1243" i="9" s="1"/>
  <c r="K1783" i="25"/>
  <c r="J1243" i="9" s="1"/>
  <c r="J1783" i="25"/>
  <c r="I1243" i="9" s="1"/>
  <c r="I1783" i="25"/>
  <c r="H1243" i="9" s="1"/>
  <c r="H1783" i="25"/>
  <c r="G1243" i="9" s="1"/>
  <c r="G1783" i="25"/>
  <c r="F1243" i="9" s="1"/>
  <c r="F1783" i="25"/>
  <c r="E1243" i="9" s="1"/>
  <c r="E1783" i="25"/>
  <c r="D1243" i="9" s="1"/>
  <c r="M1782" i="25"/>
  <c r="L1782" i="25"/>
  <c r="K1242" i="9" s="1"/>
  <c r="K1782" i="25"/>
  <c r="J1242" i="9" s="1"/>
  <c r="J1782" i="25"/>
  <c r="I1242" i="9" s="1"/>
  <c r="I1782" i="25"/>
  <c r="H1242" i="9" s="1"/>
  <c r="H1782" i="25"/>
  <c r="G1242" i="9" s="1"/>
  <c r="G1782" i="25"/>
  <c r="F1242" i="9" s="1"/>
  <c r="F1782" i="25"/>
  <c r="E1242" i="9" s="1"/>
  <c r="E1782" i="25"/>
  <c r="D1242" i="9" s="1"/>
  <c r="M1781" i="25"/>
  <c r="L1781" i="25"/>
  <c r="K1241" i="9" s="1"/>
  <c r="K1781" i="25"/>
  <c r="J1241" i="9" s="1"/>
  <c r="J1781" i="25"/>
  <c r="I1241" i="9" s="1"/>
  <c r="I1781" i="25"/>
  <c r="H1241" i="9" s="1"/>
  <c r="H1781" i="25"/>
  <c r="G1241" i="9" s="1"/>
  <c r="G1781" i="25"/>
  <c r="F1241" i="9" s="1"/>
  <c r="F1781" i="25"/>
  <c r="E1241" i="9" s="1"/>
  <c r="E1781" i="25"/>
  <c r="D1241" i="9" s="1"/>
  <c r="M1780" i="25"/>
  <c r="L1780" i="25"/>
  <c r="K1240" i="9" s="1"/>
  <c r="K1780" i="25"/>
  <c r="J1240" i="9" s="1"/>
  <c r="J1780" i="25"/>
  <c r="I1240" i="9" s="1"/>
  <c r="I1780" i="25"/>
  <c r="H1240" i="9" s="1"/>
  <c r="H1780" i="25"/>
  <c r="G1240" i="9" s="1"/>
  <c r="G1780" i="25"/>
  <c r="F1240" i="9" s="1"/>
  <c r="F1780" i="25"/>
  <c r="E1240" i="9" s="1"/>
  <c r="E1780" i="25"/>
  <c r="D1240" i="9" s="1"/>
  <c r="M1779" i="25"/>
  <c r="L1779" i="25"/>
  <c r="K1239" i="9" s="1"/>
  <c r="K1779" i="25"/>
  <c r="J1239" i="9" s="1"/>
  <c r="J1779" i="25"/>
  <c r="I1239" i="9" s="1"/>
  <c r="I1779" i="25"/>
  <c r="H1239" i="9" s="1"/>
  <c r="H1779" i="25"/>
  <c r="G1239" i="9" s="1"/>
  <c r="G1779" i="25"/>
  <c r="F1239" i="9" s="1"/>
  <c r="F1779" i="25"/>
  <c r="E1239" i="9" s="1"/>
  <c r="E1779" i="25"/>
  <c r="D1239" i="9" s="1"/>
  <c r="M1778" i="25"/>
  <c r="L1778" i="25"/>
  <c r="K1238" i="9" s="1"/>
  <c r="K1778" i="25"/>
  <c r="J1238" i="9" s="1"/>
  <c r="J1778" i="25"/>
  <c r="I1238" i="9" s="1"/>
  <c r="I1778" i="25"/>
  <c r="H1238" i="9" s="1"/>
  <c r="H1778" i="25"/>
  <c r="G1238" i="9" s="1"/>
  <c r="G1778" i="25"/>
  <c r="F1238" i="9" s="1"/>
  <c r="F1778" i="25"/>
  <c r="E1238" i="9" s="1"/>
  <c r="E1778" i="25"/>
  <c r="D1238" i="9" s="1"/>
  <c r="M1777" i="25"/>
  <c r="L1777" i="25"/>
  <c r="K1237" i="9" s="1"/>
  <c r="K1777" i="25"/>
  <c r="J1237" i="9" s="1"/>
  <c r="J1777" i="25"/>
  <c r="I1237" i="9" s="1"/>
  <c r="I1777" i="25"/>
  <c r="H1237" i="9" s="1"/>
  <c r="H1777" i="25"/>
  <c r="G1237" i="9" s="1"/>
  <c r="G1777" i="25"/>
  <c r="F1237" i="9" s="1"/>
  <c r="F1777" i="25"/>
  <c r="E1237" i="9" s="1"/>
  <c r="E1777" i="25"/>
  <c r="D1237" i="9" s="1"/>
  <c r="M1776" i="25"/>
  <c r="L1776" i="25"/>
  <c r="K1236" i="9" s="1"/>
  <c r="K1776" i="25"/>
  <c r="J1236" i="9" s="1"/>
  <c r="J1776" i="25"/>
  <c r="I1236" i="9" s="1"/>
  <c r="I1776" i="25"/>
  <c r="H1236" i="9" s="1"/>
  <c r="H1776" i="25"/>
  <c r="G1236" i="9" s="1"/>
  <c r="G1776" i="25"/>
  <c r="F1236" i="9" s="1"/>
  <c r="F1776" i="25"/>
  <c r="E1236" i="9" s="1"/>
  <c r="E1776" i="25"/>
  <c r="D1236" i="9" s="1"/>
  <c r="M1775" i="25"/>
  <c r="L1775" i="25"/>
  <c r="K1235" i="9" s="1"/>
  <c r="K1775" i="25"/>
  <c r="J1235" i="9" s="1"/>
  <c r="J1775" i="25"/>
  <c r="I1235" i="9" s="1"/>
  <c r="I1775" i="25"/>
  <c r="H1235" i="9" s="1"/>
  <c r="H1775" i="25"/>
  <c r="G1235" i="9" s="1"/>
  <c r="G1775" i="25"/>
  <c r="F1235" i="9" s="1"/>
  <c r="F1775" i="25"/>
  <c r="E1235" i="9" s="1"/>
  <c r="E1775" i="25"/>
  <c r="D1235" i="9" s="1"/>
  <c r="M1774" i="25"/>
  <c r="L1774" i="25"/>
  <c r="K1234" i="9" s="1"/>
  <c r="K1774" i="25"/>
  <c r="J1234" i="9" s="1"/>
  <c r="J1774" i="25"/>
  <c r="I1234" i="9" s="1"/>
  <c r="I1774" i="25"/>
  <c r="H1234" i="9" s="1"/>
  <c r="H1774" i="25"/>
  <c r="G1234" i="9" s="1"/>
  <c r="G1774" i="25"/>
  <c r="F1234" i="9" s="1"/>
  <c r="F1774" i="25"/>
  <c r="E1234" i="9" s="1"/>
  <c r="E1774" i="25"/>
  <c r="D1234" i="9" s="1"/>
  <c r="M1773" i="25"/>
  <c r="L1773" i="25"/>
  <c r="K1233" i="9" s="1"/>
  <c r="K1773" i="25"/>
  <c r="J1233" i="9" s="1"/>
  <c r="J1773" i="25"/>
  <c r="I1233" i="9" s="1"/>
  <c r="I1773" i="25"/>
  <c r="H1233" i="9" s="1"/>
  <c r="H1773" i="25"/>
  <c r="G1233" i="9" s="1"/>
  <c r="G1773" i="25"/>
  <c r="F1233" i="9" s="1"/>
  <c r="F1773" i="25"/>
  <c r="E1233" i="9" s="1"/>
  <c r="E1773" i="25"/>
  <c r="D1233" i="9" s="1"/>
  <c r="M1772" i="25"/>
  <c r="L1772" i="25"/>
  <c r="K1232" i="9" s="1"/>
  <c r="K1772" i="25"/>
  <c r="J1232" i="9" s="1"/>
  <c r="J1772" i="25"/>
  <c r="I1232" i="9" s="1"/>
  <c r="I1772" i="25"/>
  <c r="H1232" i="9" s="1"/>
  <c r="H1772" i="25"/>
  <c r="G1232" i="9" s="1"/>
  <c r="G1772" i="25"/>
  <c r="F1232" i="9" s="1"/>
  <c r="F1772" i="25"/>
  <c r="E1232" i="9" s="1"/>
  <c r="E1772" i="25"/>
  <c r="D1232" i="9" s="1"/>
  <c r="M1771" i="25"/>
  <c r="L1771" i="25"/>
  <c r="K1231" i="9" s="1"/>
  <c r="K1771" i="25"/>
  <c r="J1231" i="9" s="1"/>
  <c r="J1771" i="25"/>
  <c r="I1231" i="9" s="1"/>
  <c r="I1771" i="25"/>
  <c r="H1231" i="9" s="1"/>
  <c r="H1771" i="25"/>
  <c r="G1231" i="9" s="1"/>
  <c r="G1771" i="25"/>
  <c r="F1231" i="9" s="1"/>
  <c r="F1771" i="25"/>
  <c r="E1231" i="9" s="1"/>
  <c r="E1771" i="25"/>
  <c r="D1231" i="9" s="1"/>
  <c r="M1770" i="25"/>
  <c r="L1770" i="25"/>
  <c r="K1230" i="9" s="1"/>
  <c r="K1770" i="25"/>
  <c r="J1230" i="9" s="1"/>
  <c r="J1770" i="25"/>
  <c r="I1230" i="9" s="1"/>
  <c r="I1770" i="25"/>
  <c r="H1230" i="9" s="1"/>
  <c r="H1770" i="25"/>
  <c r="G1230" i="9" s="1"/>
  <c r="G1770" i="25"/>
  <c r="F1230" i="9" s="1"/>
  <c r="F1770" i="25"/>
  <c r="E1230" i="9" s="1"/>
  <c r="E1770" i="25"/>
  <c r="D1230" i="9" s="1"/>
  <c r="M1769" i="25"/>
  <c r="L1769" i="25"/>
  <c r="K1229" i="9" s="1"/>
  <c r="K1769" i="25"/>
  <c r="J1229" i="9" s="1"/>
  <c r="J1769" i="25"/>
  <c r="I1229" i="9" s="1"/>
  <c r="I1769" i="25"/>
  <c r="H1229" i="9" s="1"/>
  <c r="H1769" i="25"/>
  <c r="G1229" i="9" s="1"/>
  <c r="G1769" i="25"/>
  <c r="F1229" i="9" s="1"/>
  <c r="F1769" i="25"/>
  <c r="E1229" i="9" s="1"/>
  <c r="E1769" i="25"/>
  <c r="D1229" i="9" s="1"/>
  <c r="M1768" i="25"/>
  <c r="L1768" i="25"/>
  <c r="K1228" i="9" s="1"/>
  <c r="K1768" i="25"/>
  <c r="J1228" i="9" s="1"/>
  <c r="J1768" i="25"/>
  <c r="I1228" i="9" s="1"/>
  <c r="I1768" i="25"/>
  <c r="H1228" i="9" s="1"/>
  <c r="H1768" i="25"/>
  <c r="G1228" i="9" s="1"/>
  <c r="G1768" i="25"/>
  <c r="F1228" i="9" s="1"/>
  <c r="F1768" i="25"/>
  <c r="E1228" i="9" s="1"/>
  <c r="E1768" i="25"/>
  <c r="D1228" i="9" s="1"/>
  <c r="M1767" i="25"/>
  <c r="L1767" i="25"/>
  <c r="K1227" i="9" s="1"/>
  <c r="K1767" i="25"/>
  <c r="J1227" i="9" s="1"/>
  <c r="J1767" i="25"/>
  <c r="I1227" i="9" s="1"/>
  <c r="I1767" i="25"/>
  <c r="H1227" i="9" s="1"/>
  <c r="H1767" i="25"/>
  <c r="G1227" i="9" s="1"/>
  <c r="G1767" i="25"/>
  <c r="F1227" i="9" s="1"/>
  <c r="F1767" i="25"/>
  <c r="E1227" i="9" s="1"/>
  <c r="E1767" i="25"/>
  <c r="D1227" i="9" s="1"/>
  <c r="M1766" i="25"/>
  <c r="L1766" i="25"/>
  <c r="K1226" i="9" s="1"/>
  <c r="K1766" i="25"/>
  <c r="J1226" i="9" s="1"/>
  <c r="J1766" i="25"/>
  <c r="I1226" i="9" s="1"/>
  <c r="I1766" i="25"/>
  <c r="H1226" i="9" s="1"/>
  <c r="H1766" i="25"/>
  <c r="G1226" i="9" s="1"/>
  <c r="G1766" i="25"/>
  <c r="F1226" i="9" s="1"/>
  <c r="F1766" i="25"/>
  <c r="E1226" i="9" s="1"/>
  <c r="E1766" i="25"/>
  <c r="D1226" i="9" s="1"/>
  <c r="M1765" i="25"/>
  <c r="L1765" i="25"/>
  <c r="K1225" i="9" s="1"/>
  <c r="K1765" i="25"/>
  <c r="J1225" i="9" s="1"/>
  <c r="J1765" i="25"/>
  <c r="I1225" i="9" s="1"/>
  <c r="I1765" i="25"/>
  <c r="H1225" i="9" s="1"/>
  <c r="H1765" i="25"/>
  <c r="G1225" i="9" s="1"/>
  <c r="G1765" i="25"/>
  <c r="F1225" i="9" s="1"/>
  <c r="F1765" i="25"/>
  <c r="E1225" i="9" s="1"/>
  <c r="E1765" i="25"/>
  <c r="D1225" i="9" s="1"/>
  <c r="M1764" i="25"/>
  <c r="L1764" i="25"/>
  <c r="K1224" i="9" s="1"/>
  <c r="K1764" i="25"/>
  <c r="J1224" i="9" s="1"/>
  <c r="J1764" i="25"/>
  <c r="I1224" i="9" s="1"/>
  <c r="I1764" i="25"/>
  <c r="H1224" i="9" s="1"/>
  <c r="H1764" i="25"/>
  <c r="G1224" i="9" s="1"/>
  <c r="G1764" i="25"/>
  <c r="F1224" i="9" s="1"/>
  <c r="F1764" i="25"/>
  <c r="E1224" i="9" s="1"/>
  <c r="E1764" i="25"/>
  <c r="D1224" i="9" s="1"/>
  <c r="M1763" i="25"/>
  <c r="L1763" i="25"/>
  <c r="K1223" i="9" s="1"/>
  <c r="K1763" i="25"/>
  <c r="J1223" i="9" s="1"/>
  <c r="J1763" i="25"/>
  <c r="I1223" i="9" s="1"/>
  <c r="I1763" i="25"/>
  <c r="H1223" i="9" s="1"/>
  <c r="H1763" i="25"/>
  <c r="G1223" i="9" s="1"/>
  <c r="G1763" i="25"/>
  <c r="F1223" i="9" s="1"/>
  <c r="F1763" i="25"/>
  <c r="E1223" i="9" s="1"/>
  <c r="E1763" i="25"/>
  <c r="D1223" i="9" s="1"/>
  <c r="M1762" i="25"/>
  <c r="L1762" i="25"/>
  <c r="K1222" i="9" s="1"/>
  <c r="K1762" i="25"/>
  <c r="J1222" i="9" s="1"/>
  <c r="J1762" i="25"/>
  <c r="I1222" i="9" s="1"/>
  <c r="I1762" i="25"/>
  <c r="H1222" i="9" s="1"/>
  <c r="H1762" i="25"/>
  <c r="G1222" i="9" s="1"/>
  <c r="G1762" i="25"/>
  <c r="F1222" i="9" s="1"/>
  <c r="F1762" i="25"/>
  <c r="E1222" i="9" s="1"/>
  <c r="E1762" i="25"/>
  <c r="D1222" i="9" s="1"/>
  <c r="M1761" i="25"/>
  <c r="L1761" i="25"/>
  <c r="K1221" i="9" s="1"/>
  <c r="K1761" i="25"/>
  <c r="J1221" i="9" s="1"/>
  <c r="J1761" i="25"/>
  <c r="I1221" i="9" s="1"/>
  <c r="I1761" i="25"/>
  <c r="H1221" i="9" s="1"/>
  <c r="H1761" i="25"/>
  <c r="G1221" i="9" s="1"/>
  <c r="G1761" i="25"/>
  <c r="F1221" i="9" s="1"/>
  <c r="F1761" i="25"/>
  <c r="E1221" i="9" s="1"/>
  <c r="E1761" i="25"/>
  <c r="D1221" i="9" s="1"/>
  <c r="M1760" i="25"/>
  <c r="L1760" i="25"/>
  <c r="K1220" i="9" s="1"/>
  <c r="K1760" i="25"/>
  <c r="J1220" i="9" s="1"/>
  <c r="J1760" i="25"/>
  <c r="I1220" i="9" s="1"/>
  <c r="I1760" i="25"/>
  <c r="H1220" i="9" s="1"/>
  <c r="H1760" i="25"/>
  <c r="G1220" i="9" s="1"/>
  <c r="G1760" i="25"/>
  <c r="F1220" i="9" s="1"/>
  <c r="F1760" i="25"/>
  <c r="E1220" i="9" s="1"/>
  <c r="E1760" i="25"/>
  <c r="D1220" i="9" s="1"/>
  <c r="M1759" i="25"/>
  <c r="L1759" i="25"/>
  <c r="K1219" i="9" s="1"/>
  <c r="K1759" i="25"/>
  <c r="J1219" i="9" s="1"/>
  <c r="J1759" i="25"/>
  <c r="I1219" i="9" s="1"/>
  <c r="I1759" i="25"/>
  <c r="H1219" i="9" s="1"/>
  <c r="H1759" i="25"/>
  <c r="G1219" i="9" s="1"/>
  <c r="G1759" i="25"/>
  <c r="F1219" i="9" s="1"/>
  <c r="F1759" i="25"/>
  <c r="E1219" i="9" s="1"/>
  <c r="E1759" i="25"/>
  <c r="D1219" i="9" s="1"/>
  <c r="M1754" i="25"/>
  <c r="L1754" i="25"/>
  <c r="K1754" i="25"/>
  <c r="J1754" i="25"/>
  <c r="I1754" i="25"/>
  <c r="H1754" i="25"/>
  <c r="G1754" i="25"/>
  <c r="F1754" i="25"/>
  <c r="E1754" i="25"/>
  <c r="M1753" i="25"/>
  <c r="L1753" i="25"/>
  <c r="K228" i="13" s="1"/>
  <c r="K1753" i="25"/>
  <c r="J228" i="13" s="1"/>
  <c r="J1753" i="25"/>
  <c r="I228" i="13" s="1"/>
  <c r="I1753" i="25"/>
  <c r="H228" i="13" s="1"/>
  <c r="H1753" i="25"/>
  <c r="G228" i="13" s="1"/>
  <c r="G1753" i="25"/>
  <c r="F228" i="13" s="1"/>
  <c r="F1753" i="25"/>
  <c r="E228" i="13" s="1"/>
  <c r="E1753" i="25"/>
  <c r="D228" i="13" s="1"/>
  <c r="M1752" i="25"/>
  <c r="L1752" i="25"/>
  <c r="K227" i="13" s="1"/>
  <c r="K1752" i="25"/>
  <c r="J227" i="13" s="1"/>
  <c r="J1752" i="25"/>
  <c r="I227" i="13" s="1"/>
  <c r="I1752" i="25"/>
  <c r="H227" i="13" s="1"/>
  <c r="H1752" i="25"/>
  <c r="G227" i="13" s="1"/>
  <c r="G1752" i="25"/>
  <c r="F227" i="13" s="1"/>
  <c r="F1752" i="25"/>
  <c r="E227" i="13" s="1"/>
  <c r="E1752" i="25"/>
  <c r="D227" i="13" s="1"/>
  <c r="M1751" i="25"/>
  <c r="L1751" i="25"/>
  <c r="K226" i="13" s="1"/>
  <c r="K1751" i="25"/>
  <c r="J226" i="13" s="1"/>
  <c r="J1751" i="25"/>
  <c r="I226" i="13" s="1"/>
  <c r="I1751" i="25"/>
  <c r="H226" i="13" s="1"/>
  <c r="H1751" i="25"/>
  <c r="G226" i="13" s="1"/>
  <c r="G1751" i="25"/>
  <c r="F226" i="13" s="1"/>
  <c r="F1751" i="25"/>
  <c r="E226" i="13" s="1"/>
  <c r="E1751" i="25"/>
  <c r="D226" i="13" s="1"/>
  <c r="M1750" i="25"/>
  <c r="L1750" i="25"/>
  <c r="K225" i="13" s="1"/>
  <c r="K1750" i="25"/>
  <c r="J225" i="13" s="1"/>
  <c r="J1750" i="25"/>
  <c r="I225" i="13" s="1"/>
  <c r="I1750" i="25"/>
  <c r="H225" i="13" s="1"/>
  <c r="H1750" i="25"/>
  <c r="G225" i="13" s="1"/>
  <c r="G1750" i="25"/>
  <c r="F225" i="13" s="1"/>
  <c r="F1750" i="25"/>
  <c r="E225" i="13" s="1"/>
  <c r="E1750" i="25"/>
  <c r="D225" i="13" s="1"/>
  <c r="M1749" i="25"/>
  <c r="L1749" i="25"/>
  <c r="K224" i="13" s="1"/>
  <c r="K1749" i="25"/>
  <c r="J224" i="13" s="1"/>
  <c r="J1749" i="25"/>
  <c r="I224" i="13" s="1"/>
  <c r="I1749" i="25"/>
  <c r="H224" i="13" s="1"/>
  <c r="H1749" i="25"/>
  <c r="G224" i="13" s="1"/>
  <c r="G1749" i="25"/>
  <c r="F224" i="13" s="1"/>
  <c r="F1749" i="25"/>
  <c r="E224" i="13" s="1"/>
  <c r="E1749" i="25"/>
  <c r="D224" i="13" s="1"/>
  <c r="M1747" i="25"/>
  <c r="L1747" i="25"/>
  <c r="K1747" i="25"/>
  <c r="J1747" i="25"/>
  <c r="I1747" i="25"/>
  <c r="H1747" i="25"/>
  <c r="G1747" i="25"/>
  <c r="F1747" i="25"/>
  <c r="E1747" i="25"/>
  <c r="M1746" i="25"/>
  <c r="L1746" i="25"/>
  <c r="K1218" i="9" s="1"/>
  <c r="K1746" i="25"/>
  <c r="J1218" i="9" s="1"/>
  <c r="J1746" i="25"/>
  <c r="I1218" i="9" s="1"/>
  <c r="I1746" i="25"/>
  <c r="H1218" i="9" s="1"/>
  <c r="H1746" i="25"/>
  <c r="G1218" i="9" s="1"/>
  <c r="G1746" i="25"/>
  <c r="F1218" i="9" s="1"/>
  <c r="F1746" i="25"/>
  <c r="E1218" i="9" s="1"/>
  <c r="E1746" i="25"/>
  <c r="D1218" i="9" s="1"/>
  <c r="M1745" i="25"/>
  <c r="L1745" i="25"/>
  <c r="K1217" i="9" s="1"/>
  <c r="K1745" i="25"/>
  <c r="J1217" i="9" s="1"/>
  <c r="J1745" i="25"/>
  <c r="I1217" i="9" s="1"/>
  <c r="I1745" i="25"/>
  <c r="H1217" i="9" s="1"/>
  <c r="H1745" i="25"/>
  <c r="G1217" i="9" s="1"/>
  <c r="G1745" i="25"/>
  <c r="F1217" i="9" s="1"/>
  <c r="F1745" i="25"/>
  <c r="E1217" i="9" s="1"/>
  <c r="E1745" i="25"/>
  <c r="D1217" i="9" s="1"/>
  <c r="M1744" i="25"/>
  <c r="L1744" i="25"/>
  <c r="K1216" i="9" s="1"/>
  <c r="K1744" i="25"/>
  <c r="J1216" i="9" s="1"/>
  <c r="J1744" i="25"/>
  <c r="I1216" i="9" s="1"/>
  <c r="I1744" i="25"/>
  <c r="H1216" i="9" s="1"/>
  <c r="H1744" i="25"/>
  <c r="G1216" i="9" s="1"/>
  <c r="G1744" i="25"/>
  <c r="F1216" i="9" s="1"/>
  <c r="F1744" i="25"/>
  <c r="E1216" i="9" s="1"/>
  <c r="E1744" i="25"/>
  <c r="D1216" i="9" s="1"/>
  <c r="M1743" i="25"/>
  <c r="L1743" i="25"/>
  <c r="K1215" i="9" s="1"/>
  <c r="K1743" i="25"/>
  <c r="J1215" i="9" s="1"/>
  <c r="J1743" i="25"/>
  <c r="I1215" i="9" s="1"/>
  <c r="I1743" i="25"/>
  <c r="H1215" i="9" s="1"/>
  <c r="H1743" i="25"/>
  <c r="G1215" i="9" s="1"/>
  <c r="G1743" i="25"/>
  <c r="F1215" i="9" s="1"/>
  <c r="F1743" i="25"/>
  <c r="E1215" i="9" s="1"/>
  <c r="E1743" i="25"/>
  <c r="D1215" i="9" s="1"/>
  <c r="M1742" i="25"/>
  <c r="L1742" i="25"/>
  <c r="K1214" i="9" s="1"/>
  <c r="K1742" i="25"/>
  <c r="J1214" i="9" s="1"/>
  <c r="J1742" i="25"/>
  <c r="I1214" i="9" s="1"/>
  <c r="I1742" i="25"/>
  <c r="H1214" i="9" s="1"/>
  <c r="H1742" i="25"/>
  <c r="G1214" i="9" s="1"/>
  <c r="G1742" i="25"/>
  <c r="F1214" i="9" s="1"/>
  <c r="F1742" i="25"/>
  <c r="E1214" i="9" s="1"/>
  <c r="E1742" i="25"/>
  <c r="D1214" i="9" s="1"/>
  <c r="M1741" i="25"/>
  <c r="L1741" i="25"/>
  <c r="K1213" i="9" s="1"/>
  <c r="K1741" i="25"/>
  <c r="J1213" i="9" s="1"/>
  <c r="J1741" i="25"/>
  <c r="I1213" i="9" s="1"/>
  <c r="I1741" i="25"/>
  <c r="H1213" i="9" s="1"/>
  <c r="H1741" i="25"/>
  <c r="G1213" i="9" s="1"/>
  <c r="G1741" i="25"/>
  <c r="F1213" i="9" s="1"/>
  <c r="F1741" i="25"/>
  <c r="E1213" i="9" s="1"/>
  <c r="E1741" i="25"/>
  <c r="D1213" i="9" s="1"/>
  <c r="M1740" i="25"/>
  <c r="L1740" i="25"/>
  <c r="K1212" i="9" s="1"/>
  <c r="K1740" i="25"/>
  <c r="J1212" i="9" s="1"/>
  <c r="J1740" i="25"/>
  <c r="I1212" i="9" s="1"/>
  <c r="I1740" i="25"/>
  <c r="H1212" i="9" s="1"/>
  <c r="H1740" i="25"/>
  <c r="G1212" i="9" s="1"/>
  <c r="G1740" i="25"/>
  <c r="F1212" i="9" s="1"/>
  <c r="F1740" i="25"/>
  <c r="E1212" i="9" s="1"/>
  <c r="E1740" i="25"/>
  <c r="D1212" i="9" s="1"/>
  <c r="M1739" i="25"/>
  <c r="L1739" i="25"/>
  <c r="K1211" i="9" s="1"/>
  <c r="K1739" i="25"/>
  <c r="J1211" i="9" s="1"/>
  <c r="J1739" i="25"/>
  <c r="I1211" i="9" s="1"/>
  <c r="I1739" i="25"/>
  <c r="H1211" i="9" s="1"/>
  <c r="H1739" i="25"/>
  <c r="G1211" i="9" s="1"/>
  <c r="G1739" i="25"/>
  <c r="F1211" i="9" s="1"/>
  <c r="F1739" i="25"/>
  <c r="E1211" i="9" s="1"/>
  <c r="E1739" i="25"/>
  <c r="D1211" i="9" s="1"/>
  <c r="M1738" i="25"/>
  <c r="L1738" i="25"/>
  <c r="K1210" i="9" s="1"/>
  <c r="K1738" i="25"/>
  <c r="J1210" i="9" s="1"/>
  <c r="J1738" i="25"/>
  <c r="I1210" i="9" s="1"/>
  <c r="I1738" i="25"/>
  <c r="H1210" i="9" s="1"/>
  <c r="H1738" i="25"/>
  <c r="G1210" i="9" s="1"/>
  <c r="G1738" i="25"/>
  <c r="F1210" i="9" s="1"/>
  <c r="F1738" i="25"/>
  <c r="E1210" i="9" s="1"/>
  <c r="E1738" i="25"/>
  <c r="D1210" i="9" s="1"/>
  <c r="M1737" i="25"/>
  <c r="L1737" i="25"/>
  <c r="K1209" i="9" s="1"/>
  <c r="K1737" i="25"/>
  <c r="J1209" i="9" s="1"/>
  <c r="J1737" i="25"/>
  <c r="I1209" i="9" s="1"/>
  <c r="I1737" i="25"/>
  <c r="H1209" i="9" s="1"/>
  <c r="H1737" i="25"/>
  <c r="G1209" i="9" s="1"/>
  <c r="G1737" i="25"/>
  <c r="F1209" i="9" s="1"/>
  <c r="F1737" i="25"/>
  <c r="E1209" i="9" s="1"/>
  <c r="E1737" i="25"/>
  <c r="D1209" i="9" s="1"/>
  <c r="M1736" i="25"/>
  <c r="L1736" i="25"/>
  <c r="K1208" i="9" s="1"/>
  <c r="K1736" i="25"/>
  <c r="J1208" i="9" s="1"/>
  <c r="J1736" i="25"/>
  <c r="I1208" i="9" s="1"/>
  <c r="I1736" i="25"/>
  <c r="H1208" i="9" s="1"/>
  <c r="H1736" i="25"/>
  <c r="G1208" i="9" s="1"/>
  <c r="G1736" i="25"/>
  <c r="F1208" i="9" s="1"/>
  <c r="F1736" i="25"/>
  <c r="E1208" i="9" s="1"/>
  <c r="E1736" i="25"/>
  <c r="D1208" i="9" s="1"/>
  <c r="M1735" i="25"/>
  <c r="L1735" i="25"/>
  <c r="K1207" i="9" s="1"/>
  <c r="K1735" i="25"/>
  <c r="J1207" i="9" s="1"/>
  <c r="J1735" i="25"/>
  <c r="I1207" i="9" s="1"/>
  <c r="I1735" i="25"/>
  <c r="H1207" i="9" s="1"/>
  <c r="H1735" i="25"/>
  <c r="G1207" i="9" s="1"/>
  <c r="G1735" i="25"/>
  <c r="F1207" i="9" s="1"/>
  <c r="F1735" i="25"/>
  <c r="E1207" i="9" s="1"/>
  <c r="E1735" i="25"/>
  <c r="D1207" i="9" s="1"/>
  <c r="M1734" i="25"/>
  <c r="L1734" i="25"/>
  <c r="K1206" i="9" s="1"/>
  <c r="K1734" i="25"/>
  <c r="J1206" i="9" s="1"/>
  <c r="J1734" i="25"/>
  <c r="I1206" i="9" s="1"/>
  <c r="I1734" i="25"/>
  <c r="H1206" i="9" s="1"/>
  <c r="H1734" i="25"/>
  <c r="G1206" i="9" s="1"/>
  <c r="G1734" i="25"/>
  <c r="F1206" i="9" s="1"/>
  <c r="F1734" i="25"/>
  <c r="E1206" i="9" s="1"/>
  <c r="E1734" i="25"/>
  <c r="D1206" i="9" s="1"/>
  <c r="M1733" i="25"/>
  <c r="L1733" i="25"/>
  <c r="K1205" i="9" s="1"/>
  <c r="K1733" i="25"/>
  <c r="J1205" i="9" s="1"/>
  <c r="J1733" i="25"/>
  <c r="I1205" i="9" s="1"/>
  <c r="I1733" i="25"/>
  <c r="H1205" i="9" s="1"/>
  <c r="H1733" i="25"/>
  <c r="G1205" i="9" s="1"/>
  <c r="G1733" i="25"/>
  <c r="F1205" i="9" s="1"/>
  <c r="F1733" i="25"/>
  <c r="E1205" i="9" s="1"/>
  <c r="E1733" i="25"/>
  <c r="D1205" i="9" s="1"/>
  <c r="M1732" i="25"/>
  <c r="L1732" i="25"/>
  <c r="K1204" i="9" s="1"/>
  <c r="K1732" i="25"/>
  <c r="J1204" i="9" s="1"/>
  <c r="J1732" i="25"/>
  <c r="I1204" i="9" s="1"/>
  <c r="I1732" i="25"/>
  <c r="H1204" i="9" s="1"/>
  <c r="H1732" i="25"/>
  <c r="G1204" i="9" s="1"/>
  <c r="G1732" i="25"/>
  <c r="F1204" i="9" s="1"/>
  <c r="F1732" i="25"/>
  <c r="E1204" i="9" s="1"/>
  <c r="E1732" i="25"/>
  <c r="D1204" i="9" s="1"/>
  <c r="M1731" i="25"/>
  <c r="L1731" i="25"/>
  <c r="K1203" i="9" s="1"/>
  <c r="K1731" i="25"/>
  <c r="J1203" i="9" s="1"/>
  <c r="J1731" i="25"/>
  <c r="I1203" i="9" s="1"/>
  <c r="I1731" i="25"/>
  <c r="H1203" i="9" s="1"/>
  <c r="H1731" i="25"/>
  <c r="G1203" i="9" s="1"/>
  <c r="G1731" i="25"/>
  <c r="F1203" i="9" s="1"/>
  <c r="F1731" i="25"/>
  <c r="E1203" i="9" s="1"/>
  <c r="E1731" i="25"/>
  <c r="D1203" i="9" s="1"/>
  <c r="M1730" i="25"/>
  <c r="L1730" i="25"/>
  <c r="K1202" i="9" s="1"/>
  <c r="K1730" i="25"/>
  <c r="J1202" i="9" s="1"/>
  <c r="J1730" i="25"/>
  <c r="I1202" i="9" s="1"/>
  <c r="I1730" i="25"/>
  <c r="H1202" i="9" s="1"/>
  <c r="H1730" i="25"/>
  <c r="G1202" i="9" s="1"/>
  <c r="G1730" i="25"/>
  <c r="F1202" i="9" s="1"/>
  <c r="F1730" i="25"/>
  <c r="E1202" i="9" s="1"/>
  <c r="E1730" i="25"/>
  <c r="D1202" i="9" s="1"/>
  <c r="M1729" i="25"/>
  <c r="L1729" i="25"/>
  <c r="K1201" i="9" s="1"/>
  <c r="K1729" i="25"/>
  <c r="J1201" i="9" s="1"/>
  <c r="J1729" i="25"/>
  <c r="I1201" i="9" s="1"/>
  <c r="I1729" i="25"/>
  <c r="H1201" i="9" s="1"/>
  <c r="H1729" i="25"/>
  <c r="G1201" i="9" s="1"/>
  <c r="G1729" i="25"/>
  <c r="F1201" i="9" s="1"/>
  <c r="F1729" i="25"/>
  <c r="E1201" i="9" s="1"/>
  <c r="E1729" i="25"/>
  <c r="D1201" i="9" s="1"/>
  <c r="M1728" i="25"/>
  <c r="L1728" i="25"/>
  <c r="K1200" i="9" s="1"/>
  <c r="K1728" i="25"/>
  <c r="J1200" i="9" s="1"/>
  <c r="J1728" i="25"/>
  <c r="I1200" i="9" s="1"/>
  <c r="I1728" i="25"/>
  <c r="H1200" i="9" s="1"/>
  <c r="H1728" i="25"/>
  <c r="G1200" i="9" s="1"/>
  <c r="G1728" i="25"/>
  <c r="F1200" i="9" s="1"/>
  <c r="F1728" i="25"/>
  <c r="E1200" i="9" s="1"/>
  <c r="E1728" i="25"/>
  <c r="D1200" i="9" s="1"/>
  <c r="M1727" i="25"/>
  <c r="L1727" i="25"/>
  <c r="K1199" i="9" s="1"/>
  <c r="K1727" i="25"/>
  <c r="J1199" i="9" s="1"/>
  <c r="J1727" i="25"/>
  <c r="I1199" i="9" s="1"/>
  <c r="I1727" i="25"/>
  <c r="H1199" i="9" s="1"/>
  <c r="H1727" i="25"/>
  <c r="G1199" i="9" s="1"/>
  <c r="G1727" i="25"/>
  <c r="F1199" i="9" s="1"/>
  <c r="F1727" i="25"/>
  <c r="E1199" i="9" s="1"/>
  <c r="E1727" i="25"/>
  <c r="D1199" i="9" s="1"/>
  <c r="M1726" i="25"/>
  <c r="L1726" i="25"/>
  <c r="K1198" i="9" s="1"/>
  <c r="K1726" i="25"/>
  <c r="J1198" i="9" s="1"/>
  <c r="J1726" i="25"/>
  <c r="I1198" i="9" s="1"/>
  <c r="I1726" i="25"/>
  <c r="H1198" i="9" s="1"/>
  <c r="H1726" i="25"/>
  <c r="G1198" i="9" s="1"/>
  <c r="G1726" i="25"/>
  <c r="F1198" i="9" s="1"/>
  <c r="F1726" i="25"/>
  <c r="E1198" i="9" s="1"/>
  <c r="E1726" i="25"/>
  <c r="D1198" i="9" s="1"/>
  <c r="M1725" i="25"/>
  <c r="L1725" i="25"/>
  <c r="K1197" i="9" s="1"/>
  <c r="K1725" i="25"/>
  <c r="J1197" i="9" s="1"/>
  <c r="J1725" i="25"/>
  <c r="I1197" i="9" s="1"/>
  <c r="I1725" i="25"/>
  <c r="H1197" i="9" s="1"/>
  <c r="H1725" i="25"/>
  <c r="G1197" i="9" s="1"/>
  <c r="G1725" i="25"/>
  <c r="F1197" i="9" s="1"/>
  <c r="F1725" i="25"/>
  <c r="E1197" i="9" s="1"/>
  <c r="E1725" i="25"/>
  <c r="D1197" i="9" s="1"/>
  <c r="M1724" i="25"/>
  <c r="L1724" i="25"/>
  <c r="K1196" i="9" s="1"/>
  <c r="K1724" i="25"/>
  <c r="J1196" i="9" s="1"/>
  <c r="J1724" i="25"/>
  <c r="I1196" i="9" s="1"/>
  <c r="I1724" i="25"/>
  <c r="H1196" i="9" s="1"/>
  <c r="H1724" i="25"/>
  <c r="G1196" i="9" s="1"/>
  <c r="G1724" i="25"/>
  <c r="F1196" i="9" s="1"/>
  <c r="F1724" i="25"/>
  <c r="E1196" i="9" s="1"/>
  <c r="E1724" i="25"/>
  <c r="D1196" i="9" s="1"/>
  <c r="M1723" i="25"/>
  <c r="L1723" i="25"/>
  <c r="K1195" i="9" s="1"/>
  <c r="K1723" i="25"/>
  <c r="J1195" i="9" s="1"/>
  <c r="J1723" i="25"/>
  <c r="I1195" i="9" s="1"/>
  <c r="I1723" i="25"/>
  <c r="H1195" i="9" s="1"/>
  <c r="H1723" i="25"/>
  <c r="G1195" i="9" s="1"/>
  <c r="G1723" i="25"/>
  <c r="F1195" i="9" s="1"/>
  <c r="F1723" i="25"/>
  <c r="E1195" i="9" s="1"/>
  <c r="E1723" i="25"/>
  <c r="D1195" i="9" s="1"/>
  <c r="M1722" i="25"/>
  <c r="L1722" i="25"/>
  <c r="K1194" i="9" s="1"/>
  <c r="K1722" i="25"/>
  <c r="J1194" i="9" s="1"/>
  <c r="J1722" i="25"/>
  <c r="I1194" i="9" s="1"/>
  <c r="I1722" i="25"/>
  <c r="H1194" i="9" s="1"/>
  <c r="H1722" i="25"/>
  <c r="G1194" i="9" s="1"/>
  <c r="G1722" i="25"/>
  <c r="F1194" i="9" s="1"/>
  <c r="F1722" i="25"/>
  <c r="E1194" i="9" s="1"/>
  <c r="E1722" i="25"/>
  <c r="D1194" i="9" s="1"/>
  <c r="M1721" i="25"/>
  <c r="L1721" i="25"/>
  <c r="K1193" i="9" s="1"/>
  <c r="K1721" i="25"/>
  <c r="J1193" i="9" s="1"/>
  <c r="J1721" i="25"/>
  <c r="I1193" i="9" s="1"/>
  <c r="I1721" i="25"/>
  <c r="H1193" i="9" s="1"/>
  <c r="H1721" i="25"/>
  <c r="G1193" i="9" s="1"/>
  <c r="G1721" i="25"/>
  <c r="F1193" i="9" s="1"/>
  <c r="F1721" i="25"/>
  <c r="E1193" i="9" s="1"/>
  <c r="E1721" i="25"/>
  <c r="D1193" i="9" s="1"/>
  <c r="M1720" i="25"/>
  <c r="L1720" i="25"/>
  <c r="K1192" i="9" s="1"/>
  <c r="K1720" i="25"/>
  <c r="J1192" i="9" s="1"/>
  <c r="J1720" i="25"/>
  <c r="I1192" i="9" s="1"/>
  <c r="I1720" i="25"/>
  <c r="H1192" i="9" s="1"/>
  <c r="H1720" i="25"/>
  <c r="G1192" i="9" s="1"/>
  <c r="G1720" i="25"/>
  <c r="F1192" i="9" s="1"/>
  <c r="F1720" i="25"/>
  <c r="E1192" i="9" s="1"/>
  <c r="E1720" i="25"/>
  <c r="D1192" i="9" s="1"/>
  <c r="M1715" i="25"/>
  <c r="L1715" i="25"/>
  <c r="K1715" i="25"/>
  <c r="J1715" i="25"/>
  <c r="I1715" i="25"/>
  <c r="H1715" i="25"/>
  <c r="G1715" i="25"/>
  <c r="F1715" i="25"/>
  <c r="E1715" i="25"/>
  <c r="M1714" i="25"/>
  <c r="L1714" i="25"/>
  <c r="K223" i="13" s="1"/>
  <c r="K1714" i="25"/>
  <c r="J223" i="13" s="1"/>
  <c r="J1714" i="25"/>
  <c r="I223" i="13" s="1"/>
  <c r="I1714" i="25"/>
  <c r="H223" i="13" s="1"/>
  <c r="H1714" i="25"/>
  <c r="G223" i="13" s="1"/>
  <c r="G1714" i="25"/>
  <c r="F223" i="13" s="1"/>
  <c r="F1714" i="25"/>
  <c r="E223" i="13" s="1"/>
  <c r="E1714" i="25"/>
  <c r="D223" i="13" s="1"/>
  <c r="M1713" i="25"/>
  <c r="L1713" i="25"/>
  <c r="K222" i="13" s="1"/>
  <c r="K1713" i="25"/>
  <c r="J222" i="13" s="1"/>
  <c r="J1713" i="25"/>
  <c r="I222" i="13" s="1"/>
  <c r="I1713" i="25"/>
  <c r="H222" i="13" s="1"/>
  <c r="H1713" i="25"/>
  <c r="G222" i="13" s="1"/>
  <c r="G1713" i="25"/>
  <c r="F222" i="13" s="1"/>
  <c r="F1713" i="25"/>
  <c r="E222" i="13" s="1"/>
  <c r="E1713" i="25"/>
  <c r="D222" i="13" s="1"/>
  <c r="M1712" i="25"/>
  <c r="L1712" i="25"/>
  <c r="K221" i="13" s="1"/>
  <c r="K1712" i="25"/>
  <c r="J221" i="13" s="1"/>
  <c r="J1712" i="25"/>
  <c r="I221" i="13" s="1"/>
  <c r="I1712" i="25"/>
  <c r="H221" i="13" s="1"/>
  <c r="H1712" i="25"/>
  <c r="G221" i="13" s="1"/>
  <c r="G1712" i="25"/>
  <c r="F221" i="13" s="1"/>
  <c r="F1712" i="25"/>
  <c r="E221" i="13" s="1"/>
  <c r="E1712" i="25"/>
  <c r="D221" i="13" s="1"/>
  <c r="M1711" i="25"/>
  <c r="L1711" i="25"/>
  <c r="K220" i="13" s="1"/>
  <c r="K1711" i="25"/>
  <c r="J220" i="13" s="1"/>
  <c r="J1711" i="25"/>
  <c r="I220" i="13" s="1"/>
  <c r="I1711" i="25"/>
  <c r="H220" i="13" s="1"/>
  <c r="H1711" i="25"/>
  <c r="G220" i="13" s="1"/>
  <c r="G1711" i="25"/>
  <c r="F220" i="13" s="1"/>
  <c r="F1711" i="25"/>
  <c r="E220" i="13" s="1"/>
  <c r="E1711" i="25"/>
  <c r="D220" i="13" s="1"/>
  <c r="M1710" i="25"/>
  <c r="L1710" i="25"/>
  <c r="K219" i="13" s="1"/>
  <c r="K1710" i="25"/>
  <c r="J219" i="13" s="1"/>
  <c r="J1710" i="25"/>
  <c r="I219" i="13" s="1"/>
  <c r="I1710" i="25"/>
  <c r="H219" i="13" s="1"/>
  <c r="H1710" i="25"/>
  <c r="G219" i="13" s="1"/>
  <c r="G1710" i="25"/>
  <c r="F219" i="13" s="1"/>
  <c r="F1710" i="25"/>
  <c r="E219" i="13" s="1"/>
  <c r="E1710" i="25"/>
  <c r="D219" i="13" s="1"/>
  <c r="M1708" i="25"/>
  <c r="L1708" i="25"/>
  <c r="K1708" i="25"/>
  <c r="J1708" i="25"/>
  <c r="I1708" i="25"/>
  <c r="H1708" i="25"/>
  <c r="G1708" i="25"/>
  <c r="F1708" i="25"/>
  <c r="E1708" i="25"/>
  <c r="M1707" i="25"/>
  <c r="L1707" i="25"/>
  <c r="K1191" i="9" s="1"/>
  <c r="K1707" i="25"/>
  <c r="J1191" i="9" s="1"/>
  <c r="J1707" i="25"/>
  <c r="I1191" i="9" s="1"/>
  <c r="I1707" i="25"/>
  <c r="H1191" i="9" s="1"/>
  <c r="H1707" i="25"/>
  <c r="G1191" i="9" s="1"/>
  <c r="G1707" i="25"/>
  <c r="F1191" i="9" s="1"/>
  <c r="F1707" i="25"/>
  <c r="E1191" i="9" s="1"/>
  <c r="E1707" i="25"/>
  <c r="D1191" i="9" s="1"/>
  <c r="M1706" i="25"/>
  <c r="L1706" i="25"/>
  <c r="K1190" i="9" s="1"/>
  <c r="K1706" i="25"/>
  <c r="J1190" i="9" s="1"/>
  <c r="J1706" i="25"/>
  <c r="I1190" i="9" s="1"/>
  <c r="I1706" i="25"/>
  <c r="H1190" i="9" s="1"/>
  <c r="H1706" i="25"/>
  <c r="G1190" i="9" s="1"/>
  <c r="G1706" i="25"/>
  <c r="F1190" i="9" s="1"/>
  <c r="F1706" i="25"/>
  <c r="E1190" i="9" s="1"/>
  <c r="E1706" i="25"/>
  <c r="D1190" i="9" s="1"/>
  <c r="M1705" i="25"/>
  <c r="L1705" i="25"/>
  <c r="K1189" i="9" s="1"/>
  <c r="K1705" i="25"/>
  <c r="J1189" i="9" s="1"/>
  <c r="J1705" i="25"/>
  <c r="I1189" i="9" s="1"/>
  <c r="I1705" i="25"/>
  <c r="H1189" i="9" s="1"/>
  <c r="H1705" i="25"/>
  <c r="G1189" i="9" s="1"/>
  <c r="G1705" i="25"/>
  <c r="F1189" i="9" s="1"/>
  <c r="F1705" i="25"/>
  <c r="E1189" i="9" s="1"/>
  <c r="E1705" i="25"/>
  <c r="D1189" i="9" s="1"/>
  <c r="M1704" i="25"/>
  <c r="L1704" i="25"/>
  <c r="K1188" i="9" s="1"/>
  <c r="K1704" i="25"/>
  <c r="J1188" i="9" s="1"/>
  <c r="J1704" i="25"/>
  <c r="I1188" i="9" s="1"/>
  <c r="I1704" i="25"/>
  <c r="H1188" i="9" s="1"/>
  <c r="H1704" i="25"/>
  <c r="G1188" i="9" s="1"/>
  <c r="G1704" i="25"/>
  <c r="F1188" i="9" s="1"/>
  <c r="F1704" i="25"/>
  <c r="E1188" i="9" s="1"/>
  <c r="E1704" i="25"/>
  <c r="D1188" i="9" s="1"/>
  <c r="M1703" i="25"/>
  <c r="L1703" i="25"/>
  <c r="K1187" i="9" s="1"/>
  <c r="K1703" i="25"/>
  <c r="J1187" i="9" s="1"/>
  <c r="J1703" i="25"/>
  <c r="I1187" i="9" s="1"/>
  <c r="I1703" i="25"/>
  <c r="H1187" i="9" s="1"/>
  <c r="H1703" i="25"/>
  <c r="G1187" i="9" s="1"/>
  <c r="G1703" i="25"/>
  <c r="F1187" i="9" s="1"/>
  <c r="F1703" i="25"/>
  <c r="E1187" i="9" s="1"/>
  <c r="E1703" i="25"/>
  <c r="D1187" i="9" s="1"/>
  <c r="M1702" i="25"/>
  <c r="L1702" i="25"/>
  <c r="K1186" i="9" s="1"/>
  <c r="K1702" i="25"/>
  <c r="J1186" i="9" s="1"/>
  <c r="J1702" i="25"/>
  <c r="I1186" i="9" s="1"/>
  <c r="I1702" i="25"/>
  <c r="H1186" i="9" s="1"/>
  <c r="H1702" i="25"/>
  <c r="G1186" i="9" s="1"/>
  <c r="G1702" i="25"/>
  <c r="F1186" i="9" s="1"/>
  <c r="F1702" i="25"/>
  <c r="E1186" i="9" s="1"/>
  <c r="E1702" i="25"/>
  <c r="D1186" i="9" s="1"/>
  <c r="M1701" i="25"/>
  <c r="L1701" i="25"/>
  <c r="K1185" i="9" s="1"/>
  <c r="K1701" i="25"/>
  <c r="J1185" i="9" s="1"/>
  <c r="J1701" i="25"/>
  <c r="I1185" i="9" s="1"/>
  <c r="I1701" i="25"/>
  <c r="H1185" i="9" s="1"/>
  <c r="H1701" i="25"/>
  <c r="G1185" i="9" s="1"/>
  <c r="G1701" i="25"/>
  <c r="F1185" i="9" s="1"/>
  <c r="F1701" i="25"/>
  <c r="E1185" i="9" s="1"/>
  <c r="E1701" i="25"/>
  <c r="D1185" i="9" s="1"/>
  <c r="M1700" i="25"/>
  <c r="L1700" i="25"/>
  <c r="K1184" i="9" s="1"/>
  <c r="K1700" i="25"/>
  <c r="J1184" i="9" s="1"/>
  <c r="J1700" i="25"/>
  <c r="I1184" i="9" s="1"/>
  <c r="I1700" i="25"/>
  <c r="H1184" i="9" s="1"/>
  <c r="H1700" i="25"/>
  <c r="G1184" i="9" s="1"/>
  <c r="G1700" i="25"/>
  <c r="F1184" i="9" s="1"/>
  <c r="F1700" i="25"/>
  <c r="E1184" i="9" s="1"/>
  <c r="E1700" i="25"/>
  <c r="D1184" i="9" s="1"/>
  <c r="M1699" i="25"/>
  <c r="L1699" i="25"/>
  <c r="K1183" i="9" s="1"/>
  <c r="K1699" i="25"/>
  <c r="J1183" i="9" s="1"/>
  <c r="J1699" i="25"/>
  <c r="I1183" i="9" s="1"/>
  <c r="I1699" i="25"/>
  <c r="H1183" i="9" s="1"/>
  <c r="H1699" i="25"/>
  <c r="G1183" i="9" s="1"/>
  <c r="G1699" i="25"/>
  <c r="F1183" i="9" s="1"/>
  <c r="F1699" i="25"/>
  <c r="E1183" i="9" s="1"/>
  <c r="E1699" i="25"/>
  <c r="D1183" i="9" s="1"/>
  <c r="M1698" i="25"/>
  <c r="L1698" i="25"/>
  <c r="K1182" i="9" s="1"/>
  <c r="K1698" i="25"/>
  <c r="J1182" i="9" s="1"/>
  <c r="J1698" i="25"/>
  <c r="I1182" i="9" s="1"/>
  <c r="I1698" i="25"/>
  <c r="H1182" i="9" s="1"/>
  <c r="H1698" i="25"/>
  <c r="G1182" i="9" s="1"/>
  <c r="G1698" i="25"/>
  <c r="F1182" i="9" s="1"/>
  <c r="F1698" i="25"/>
  <c r="E1182" i="9" s="1"/>
  <c r="E1698" i="25"/>
  <c r="D1182" i="9" s="1"/>
  <c r="M1697" i="25"/>
  <c r="L1697" i="25"/>
  <c r="K1181" i="9" s="1"/>
  <c r="K1697" i="25"/>
  <c r="J1181" i="9" s="1"/>
  <c r="J1697" i="25"/>
  <c r="I1181" i="9" s="1"/>
  <c r="I1697" i="25"/>
  <c r="H1181" i="9" s="1"/>
  <c r="H1697" i="25"/>
  <c r="G1181" i="9" s="1"/>
  <c r="G1697" i="25"/>
  <c r="F1181" i="9" s="1"/>
  <c r="F1697" i="25"/>
  <c r="E1181" i="9" s="1"/>
  <c r="E1697" i="25"/>
  <c r="D1181" i="9" s="1"/>
  <c r="M1696" i="25"/>
  <c r="L1696" i="25"/>
  <c r="K1180" i="9" s="1"/>
  <c r="K1696" i="25"/>
  <c r="J1180" i="9" s="1"/>
  <c r="J1696" i="25"/>
  <c r="I1180" i="9" s="1"/>
  <c r="I1696" i="25"/>
  <c r="H1180" i="9" s="1"/>
  <c r="H1696" i="25"/>
  <c r="G1180" i="9" s="1"/>
  <c r="G1696" i="25"/>
  <c r="F1180" i="9" s="1"/>
  <c r="F1696" i="25"/>
  <c r="E1180" i="9" s="1"/>
  <c r="E1696" i="25"/>
  <c r="D1180" i="9" s="1"/>
  <c r="M1695" i="25"/>
  <c r="L1695" i="25"/>
  <c r="K1179" i="9" s="1"/>
  <c r="K1695" i="25"/>
  <c r="J1179" i="9" s="1"/>
  <c r="J1695" i="25"/>
  <c r="I1179" i="9" s="1"/>
  <c r="I1695" i="25"/>
  <c r="H1179" i="9" s="1"/>
  <c r="H1695" i="25"/>
  <c r="G1179" i="9" s="1"/>
  <c r="G1695" i="25"/>
  <c r="F1179" i="9" s="1"/>
  <c r="F1695" i="25"/>
  <c r="E1179" i="9" s="1"/>
  <c r="E1695" i="25"/>
  <c r="D1179" i="9" s="1"/>
  <c r="M1694" i="25"/>
  <c r="L1694" i="25"/>
  <c r="K1178" i="9" s="1"/>
  <c r="K1694" i="25"/>
  <c r="J1178" i="9" s="1"/>
  <c r="J1694" i="25"/>
  <c r="I1178" i="9" s="1"/>
  <c r="I1694" i="25"/>
  <c r="H1178" i="9" s="1"/>
  <c r="H1694" i="25"/>
  <c r="G1178" i="9" s="1"/>
  <c r="G1694" i="25"/>
  <c r="F1178" i="9" s="1"/>
  <c r="F1694" i="25"/>
  <c r="E1178" i="9" s="1"/>
  <c r="E1694" i="25"/>
  <c r="D1178" i="9" s="1"/>
  <c r="M1693" i="25"/>
  <c r="L1693" i="25"/>
  <c r="K1177" i="9" s="1"/>
  <c r="K1693" i="25"/>
  <c r="J1177" i="9" s="1"/>
  <c r="J1693" i="25"/>
  <c r="I1177" i="9" s="1"/>
  <c r="I1693" i="25"/>
  <c r="H1177" i="9" s="1"/>
  <c r="H1693" i="25"/>
  <c r="G1177" i="9" s="1"/>
  <c r="G1693" i="25"/>
  <c r="F1177" i="9" s="1"/>
  <c r="F1693" i="25"/>
  <c r="E1177" i="9" s="1"/>
  <c r="E1693" i="25"/>
  <c r="D1177" i="9" s="1"/>
  <c r="M1692" i="25"/>
  <c r="L1692" i="25"/>
  <c r="K1176" i="9" s="1"/>
  <c r="K1692" i="25"/>
  <c r="J1176" i="9" s="1"/>
  <c r="J1692" i="25"/>
  <c r="I1176" i="9" s="1"/>
  <c r="I1692" i="25"/>
  <c r="H1176" i="9" s="1"/>
  <c r="H1692" i="25"/>
  <c r="G1176" i="9" s="1"/>
  <c r="G1692" i="25"/>
  <c r="F1176" i="9" s="1"/>
  <c r="F1692" i="25"/>
  <c r="E1176" i="9" s="1"/>
  <c r="E1692" i="25"/>
  <c r="D1176" i="9" s="1"/>
  <c r="M1691" i="25"/>
  <c r="L1691" i="25"/>
  <c r="K1175" i="9" s="1"/>
  <c r="K1691" i="25"/>
  <c r="J1175" i="9" s="1"/>
  <c r="J1691" i="25"/>
  <c r="I1175" i="9" s="1"/>
  <c r="I1691" i="25"/>
  <c r="H1175" i="9" s="1"/>
  <c r="H1691" i="25"/>
  <c r="G1175" i="9" s="1"/>
  <c r="G1691" i="25"/>
  <c r="F1175" i="9" s="1"/>
  <c r="F1691" i="25"/>
  <c r="E1175" i="9" s="1"/>
  <c r="E1691" i="25"/>
  <c r="D1175" i="9" s="1"/>
  <c r="M1690" i="25"/>
  <c r="L1690" i="25"/>
  <c r="K1174" i="9" s="1"/>
  <c r="K1690" i="25"/>
  <c r="J1174" i="9" s="1"/>
  <c r="J1690" i="25"/>
  <c r="I1174" i="9" s="1"/>
  <c r="I1690" i="25"/>
  <c r="H1174" i="9" s="1"/>
  <c r="H1690" i="25"/>
  <c r="G1174" i="9" s="1"/>
  <c r="G1690" i="25"/>
  <c r="F1174" i="9" s="1"/>
  <c r="F1690" i="25"/>
  <c r="E1174" i="9" s="1"/>
  <c r="E1690" i="25"/>
  <c r="D1174" i="9" s="1"/>
  <c r="M1689" i="25"/>
  <c r="L1689" i="25"/>
  <c r="K1173" i="9" s="1"/>
  <c r="K1689" i="25"/>
  <c r="J1173" i="9" s="1"/>
  <c r="J1689" i="25"/>
  <c r="I1173" i="9" s="1"/>
  <c r="I1689" i="25"/>
  <c r="H1173" i="9" s="1"/>
  <c r="H1689" i="25"/>
  <c r="G1173" i="9" s="1"/>
  <c r="G1689" i="25"/>
  <c r="F1173" i="9" s="1"/>
  <c r="F1689" i="25"/>
  <c r="E1173" i="9" s="1"/>
  <c r="E1689" i="25"/>
  <c r="D1173" i="9" s="1"/>
  <c r="M1688" i="25"/>
  <c r="L1688" i="25"/>
  <c r="K1172" i="9" s="1"/>
  <c r="K1688" i="25"/>
  <c r="J1172" i="9" s="1"/>
  <c r="J1688" i="25"/>
  <c r="I1172" i="9" s="1"/>
  <c r="I1688" i="25"/>
  <c r="H1172" i="9" s="1"/>
  <c r="H1688" i="25"/>
  <c r="G1172" i="9" s="1"/>
  <c r="G1688" i="25"/>
  <c r="F1172" i="9" s="1"/>
  <c r="F1688" i="25"/>
  <c r="E1172" i="9" s="1"/>
  <c r="E1688" i="25"/>
  <c r="D1172" i="9" s="1"/>
  <c r="M1687" i="25"/>
  <c r="L1687" i="25"/>
  <c r="K1171" i="9" s="1"/>
  <c r="K1687" i="25"/>
  <c r="J1171" i="9" s="1"/>
  <c r="J1687" i="25"/>
  <c r="I1171" i="9" s="1"/>
  <c r="I1687" i="25"/>
  <c r="H1171" i="9" s="1"/>
  <c r="H1687" i="25"/>
  <c r="G1171" i="9" s="1"/>
  <c r="G1687" i="25"/>
  <c r="F1171" i="9" s="1"/>
  <c r="F1687" i="25"/>
  <c r="E1171" i="9" s="1"/>
  <c r="E1687" i="25"/>
  <c r="D1171" i="9" s="1"/>
  <c r="M1686" i="25"/>
  <c r="L1686" i="25"/>
  <c r="K1170" i="9" s="1"/>
  <c r="K1686" i="25"/>
  <c r="J1170" i="9" s="1"/>
  <c r="J1686" i="25"/>
  <c r="I1170" i="9" s="1"/>
  <c r="I1686" i="25"/>
  <c r="H1170" i="9" s="1"/>
  <c r="H1686" i="25"/>
  <c r="G1170" i="9" s="1"/>
  <c r="G1686" i="25"/>
  <c r="F1170" i="9" s="1"/>
  <c r="F1686" i="25"/>
  <c r="E1170" i="9" s="1"/>
  <c r="E1686" i="25"/>
  <c r="D1170" i="9" s="1"/>
  <c r="M1685" i="25"/>
  <c r="L1685" i="25"/>
  <c r="K1169" i="9" s="1"/>
  <c r="K1685" i="25"/>
  <c r="J1169" i="9" s="1"/>
  <c r="J1685" i="25"/>
  <c r="I1169" i="9" s="1"/>
  <c r="I1685" i="25"/>
  <c r="H1169" i="9" s="1"/>
  <c r="H1685" i="25"/>
  <c r="G1169" i="9" s="1"/>
  <c r="G1685" i="25"/>
  <c r="F1169" i="9" s="1"/>
  <c r="F1685" i="25"/>
  <c r="E1169" i="9" s="1"/>
  <c r="E1685" i="25"/>
  <c r="D1169" i="9" s="1"/>
  <c r="M1684" i="25"/>
  <c r="L1684" i="25"/>
  <c r="K1168" i="9" s="1"/>
  <c r="K1684" i="25"/>
  <c r="J1168" i="9" s="1"/>
  <c r="J1684" i="25"/>
  <c r="I1168" i="9" s="1"/>
  <c r="I1684" i="25"/>
  <c r="H1168" i="9" s="1"/>
  <c r="H1684" i="25"/>
  <c r="G1168" i="9" s="1"/>
  <c r="G1684" i="25"/>
  <c r="F1168" i="9" s="1"/>
  <c r="F1684" i="25"/>
  <c r="E1168" i="9" s="1"/>
  <c r="E1684" i="25"/>
  <c r="D1168" i="9" s="1"/>
  <c r="M1683" i="25"/>
  <c r="L1683" i="25"/>
  <c r="K1167" i="9" s="1"/>
  <c r="K1683" i="25"/>
  <c r="J1167" i="9" s="1"/>
  <c r="J1683" i="25"/>
  <c r="I1167" i="9" s="1"/>
  <c r="I1683" i="25"/>
  <c r="H1167" i="9" s="1"/>
  <c r="H1683" i="25"/>
  <c r="G1167" i="9" s="1"/>
  <c r="G1683" i="25"/>
  <c r="F1167" i="9" s="1"/>
  <c r="F1683" i="25"/>
  <c r="E1167" i="9" s="1"/>
  <c r="E1683" i="25"/>
  <c r="D1167" i="9" s="1"/>
  <c r="M1682" i="25"/>
  <c r="L1682" i="25"/>
  <c r="K1166" i="9" s="1"/>
  <c r="K1682" i="25"/>
  <c r="J1166" i="9" s="1"/>
  <c r="J1682" i="25"/>
  <c r="I1166" i="9" s="1"/>
  <c r="I1682" i="25"/>
  <c r="H1166" i="9" s="1"/>
  <c r="H1682" i="25"/>
  <c r="G1166" i="9" s="1"/>
  <c r="G1682" i="25"/>
  <c r="F1166" i="9" s="1"/>
  <c r="F1682" i="25"/>
  <c r="E1166" i="9" s="1"/>
  <c r="E1682" i="25"/>
  <c r="D1166" i="9" s="1"/>
  <c r="M1681" i="25"/>
  <c r="L1681" i="25"/>
  <c r="K1165" i="9" s="1"/>
  <c r="K1681" i="25"/>
  <c r="J1165" i="9" s="1"/>
  <c r="J1681" i="25"/>
  <c r="I1165" i="9" s="1"/>
  <c r="I1681" i="25"/>
  <c r="H1165" i="9" s="1"/>
  <c r="H1681" i="25"/>
  <c r="G1165" i="9" s="1"/>
  <c r="G1681" i="25"/>
  <c r="F1165" i="9" s="1"/>
  <c r="F1681" i="25"/>
  <c r="E1165" i="9" s="1"/>
  <c r="E1681" i="25"/>
  <c r="D1165" i="9" s="1"/>
  <c r="M1676" i="25"/>
  <c r="L1676" i="25"/>
  <c r="K1676" i="25"/>
  <c r="J1676" i="25"/>
  <c r="I1676" i="25"/>
  <c r="H1676" i="25"/>
  <c r="G1676" i="25"/>
  <c r="F1676" i="25"/>
  <c r="E1676" i="25"/>
  <c r="M1675" i="25"/>
  <c r="L1675" i="25"/>
  <c r="K218" i="13" s="1"/>
  <c r="K1675" i="25"/>
  <c r="J218" i="13" s="1"/>
  <c r="J1675" i="25"/>
  <c r="I218" i="13" s="1"/>
  <c r="I1675" i="25"/>
  <c r="H218" i="13" s="1"/>
  <c r="H1675" i="25"/>
  <c r="G218" i="13" s="1"/>
  <c r="G1675" i="25"/>
  <c r="F218" i="13" s="1"/>
  <c r="F1675" i="25"/>
  <c r="E218" i="13" s="1"/>
  <c r="E1675" i="25"/>
  <c r="D218" i="13" s="1"/>
  <c r="M1674" i="25"/>
  <c r="L1674" i="25"/>
  <c r="K217" i="13" s="1"/>
  <c r="K1674" i="25"/>
  <c r="J217" i="13" s="1"/>
  <c r="J1674" i="25"/>
  <c r="I217" i="13" s="1"/>
  <c r="I1674" i="25"/>
  <c r="H217" i="13" s="1"/>
  <c r="H1674" i="25"/>
  <c r="G217" i="13" s="1"/>
  <c r="G1674" i="25"/>
  <c r="F217" i="13" s="1"/>
  <c r="F1674" i="25"/>
  <c r="E217" i="13" s="1"/>
  <c r="E1674" i="25"/>
  <c r="D217" i="13" s="1"/>
  <c r="M1673" i="25"/>
  <c r="L1673" i="25"/>
  <c r="K216" i="13" s="1"/>
  <c r="K1673" i="25"/>
  <c r="J216" i="13" s="1"/>
  <c r="J1673" i="25"/>
  <c r="I216" i="13" s="1"/>
  <c r="I1673" i="25"/>
  <c r="H216" i="13" s="1"/>
  <c r="H1673" i="25"/>
  <c r="G216" i="13" s="1"/>
  <c r="G1673" i="25"/>
  <c r="F216" i="13" s="1"/>
  <c r="F1673" i="25"/>
  <c r="E216" i="13" s="1"/>
  <c r="E1673" i="25"/>
  <c r="D216" i="13" s="1"/>
  <c r="M1672" i="25"/>
  <c r="L1672" i="25"/>
  <c r="K215" i="13" s="1"/>
  <c r="K1672" i="25"/>
  <c r="J215" i="13" s="1"/>
  <c r="J1672" i="25"/>
  <c r="I215" i="13" s="1"/>
  <c r="I1672" i="25"/>
  <c r="H215" i="13" s="1"/>
  <c r="H1672" i="25"/>
  <c r="G215" i="13" s="1"/>
  <c r="G1672" i="25"/>
  <c r="F215" i="13" s="1"/>
  <c r="F1672" i="25"/>
  <c r="E215" i="13" s="1"/>
  <c r="E1672" i="25"/>
  <c r="D215" i="13" s="1"/>
  <c r="M1671" i="25"/>
  <c r="L1671" i="25"/>
  <c r="K214" i="13" s="1"/>
  <c r="K1671" i="25"/>
  <c r="J214" i="13" s="1"/>
  <c r="J1671" i="25"/>
  <c r="I214" i="13" s="1"/>
  <c r="I1671" i="25"/>
  <c r="H214" i="13" s="1"/>
  <c r="H1671" i="25"/>
  <c r="G214" i="13" s="1"/>
  <c r="G1671" i="25"/>
  <c r="F214" i="13" s="1"/>
  <c r="F1671" i="25"/>
  <c r="E214" i="13" s="1"/>
  <c r="E1671" i="25"/>
  <c r="D214" i="13" s="1"/>
  <c r="M1669" i="25"/>
  <c r="L1669" i="25"/>
  <c r="K1669" i="25"/>
  <c r="J1669" i="25"/>
  <c r="I1669" i="25"/>
  <c r="H1669" i="25"/>
  <c r="G1669" i="25"/>
  <c r="F1669" i="25"/>
  <c r="E1669" i="25"/>
  <c r="M1668" i="25"/>
  <c r="L1668" i="25"/>
  <c r="K1164" i="9" s="1"/>
  <c r="K1668" i="25"/>
  <c r="J1164" i="9" s="1"/>
  <c r="J1668" i="25"/>
  <c r="I1164" i="9" s="1"/>
  <c r="I1668" i="25"/>
  <c r="H1164" i="9" s="1"/>
  <c r="H1668" i="25"/>
  <c r="G1164" i="9" s="1"/>
  <c r="G1668" i="25"/>
  <c r="F1164" i="9" s="1"/>
  <c r="F1668" i="25"/>
  <c r="E1164" i="9" s="1"/>
  <c r="E1668" i="25"/>
  <c r="D1164" i="9" s="1"/>
  <c r="M1667" i="25"/>
  <c r="L1667" i="25"/>
  <c r="K1163" i="9" s="1"/>
  <c r="K1667" i="25"/>
  <c r="J1163" i="9" s="1"/>
  <c r="J1667" i="25"/>
  <c r="I1163" i="9" s="1"/>
  <c r="I1667" i="25"/>
  <c r="H1163" i="9" s="1"/>
  <c r="H1667" i="25"/>
  <c r="G1163" i="9" s="1"/>
  <c r="G1667" i="25"/>
  <c r="F1163" i="9" s="1"/>
  <c r="F1667" i="25"/>
  <c r="E1163" i="9" s="1"/>
  <c r="E1667" i="25"/>
  <c r="D1163" i="9" s="1"/>
  <c r="M1666" i="25"/>
  <c r="L1666" i="25"/>
  <c r="K1162" i="9" s="1"/>
  <c r="K1666" i="25"/>
  <c r="J1162" i="9" s="1"/>
  <c r="J1666" i="25"/>
  <c r="I1162" i="9" s="1"/>
  <c r="I1666" i="25"/>
  <c r="H1162" i="9" s="1"/>
  <c r="H1666" i="25"/>
  <c r="G1162" i="9" s="1"/>
  <c r="G1666" i="25"/>
  <c r="F1162" i="9" s="1"/>
  <c r="F1666" i="25"/>
  <c r="E1162" i="9" s="1"/>
  <c r="E1666" i="25"/>
  <c r="D1162" i="9" s="1"/>
  <c r="M1665" i="25"/>
  <c r="L1665" i="25"/>
  <c r="K1161" i="9" s="1"/>
  <c r="K1665" i="25"/>
  <c r="J1161" i="9" s="1"/>
  <c r="J1665" i="25"/>
  <c r="I1161" i="9" s="1"/>
  <c r="I1665" i="25"/>
  <c r="H1161" i="9" s="1"/>
  <c r="H1665" i="25"/>
  <c r="G1161" i="9" s="1"/>
  <c r="G1665" i="25"/>
  <c r="F1161" i="9" s="1"/>
  <c r="F1665" i="25"/>
  <c r="E1161" i="9" s="1"/>
  <c r="E1665" i="25"/>
  <c r="D1161" i="9" s="1"/>
  <c r="M1664" i="25"/>
  <c r="L1664" i="25"/>
  <c r="K1160" i="9" s="1"/>
  <c r="K1664" i="25"/>
  <c r="J1160" i="9" s="1"/>
  <c r="J1664" i="25"/>
  <c r="I1160" i="9" s="1"/>
  <c r="I1664" i="25"/>
  <c r="H1160" i="9" s="1"/>
  <c r="H1664" i="25"/>
  <c r="G1160" i="9" s="1"/>
  <c r="G1664" i="25"/>
  <c r="F1160" i="9" s="1"/>
  <c r="F1664" i="25"/>
  <c r="E1160" i="9" s="1"/>
  <c r="E1664" i="25"/>
  <c r="D1160" i="9" s="1"/>
  <c r="M1663" i="25"/>
  <c r="L1663" i="25"/>
  <c r="K1159" i="9" s="1"/>
  <c r="K1663" i="25"/>
  <c r="J1159" i="9" s="1"/>
  <c r="J1663" i="25"/>
  <c r="I1159" i="9" s="1"/>
  <c r="I1663" i="25"/>
  <c r="H1159" i="9" s="1"/>
  <c r="H1663" i="25"/>
  <c r="G1159" i="9" s="1"/>
  <c r="G1663" i="25"/>
  <c r="F1159" i="9" s="1"/>
  <c r="F1663" i="25"/>
  <c r="E1159" i="9" s="1"/>
  <c r="E1663" i="25"/>
  <c r="D1159" i="9" s="1"/>
  <c r="M1662" i="25"/>
  <c r="L1662" i="25"/>
  <c r="K1158" i="9" s="1"/>
  <c r="K1662" i="25"/>
  <c r="J1158" i="9" s="1"/>
  <c r="J1662" i="25"/>
  <c r="I1158" i="9" s="1"/>
  <c r="I1662" i="25"/>
  <c r="H1158" i="9" s="1"/>
  <c r="H1662" i="25"/>
  <c r="G1158" i="9" s="1"/>
  <c r="G1662" i="25"/>
  <c r="F1158" i="9" s="1"/>
  <c r="F1662" i="25"/>
  <c r="E1158" i="9" s="1"/>
  <c r="E1662" i="25"/>
  <c r="D1158" i="9" s="1"/>
  <c r="M1661" i="25"/>
  <c r="L1661" i="25"/>
  <c r="K1157" i="9" s="1"/>
  <c r="K1661" i="25"/>
  <c r="J1157" i="9" s="1"/>
  <c r="J1661" i="25"/>
  <c r="I1157" i="9" s="1"/>
  <c r="I1661" i="25"/>
  <c r="H1157" i="9" s="1"/>
  <c r="H1661" i="25"/>
  <c r="G1157" i="9" s="1"/>
  <c r="G1661" i="25"/>
  <c r="F1157" i="9" s="1"/>
  <c r="F1661" i="25"/>
  <c r="E1157" i="9" s="1"/>
  <c r="E1661" i="25"/>
  <c r="D1157" i="9" s="1"/>
  <c r="M1660" i="25"/>
  <c r="L1660" i="25"/>
  <c r="K1156" i="9" s="1"/>
  <c r="K1660" i="25"/>
  <c r="J1156" i="9" s="1"/>
  <c r="J1660" i="25"/>
  <c r="I1156" i="9" s="1"/>
  <c r="I1660" i="25"/>
  <c r="H1156" i="9" s="1"/>
  <c r="H1660" i="25"/>
  <c r="G1156" i="9" s="1"/>
  <c r="G1660" i="25"/>
  <c r="F1156" i="9" s="1"/>
  <c r="F1660" i="25"/>
  <c r="E1156" i="9" s="1"/>
  <c r="E1660" i="25"/>
  <c r="D1156" i="9" s="1"/>
  <c r="M1659" i="25"/>
  <c r="L1659" i="25"/>
  <c r="K1155" i="9" s="1"/>
  <c r="K1659" i="25"/>
  <c r="J1155" i="9" s="1"/>
  <c r="J1659" i="25"/>
  <c r="I1155" i="9" s="1"/>
  <c r="I1659" i="25"/>
  <c r="H1155" i="9" s="1"/>
  <c r="H1659" i="25"/>
  <c r="G1155" i="9" s="1"/>
  <c r="G1659" i="25"/>
  <c r="F1155" i="9" s="1"/>
  <c r="F1659" i="25"/>
  <c r="E1155" i="9" s="1"/>
  <c r="E1659" i="25"/>
  <c r="D1155" i="9" s="1"/>
  <c r="M1658" i="25"/>
  <c r="L1658" i="25"/>
  <c r="K1154" i="9" s="1"/>
  <c r="K1658" i="25"/>
  <c r="J1154" i="9" s="1"/>
  <c r="J1658" i="25"/>
  <c r="I1154" i="9" s="1"/>
  <c r="I1658" i="25"/>
  <c r="H1154" i="9" s="1"/>
  <c r="H1658" i="25"/>
  <c r="G1154" i="9" s="1"/>
  <c r="G1658" i="25"/>
  <c r="F1154" i="9" s="1"/>
  <c r="F1658" i="25"/>
  <c r="E1154" i="9" s="1"/>
  <c r="E1658" i="25"/>
  <c r="D1154" i="9" s="1"/>
  <c r="M1657" i="25"/>
  <c r="L1657" i="25"/>
  <c r="K1153" i="9" s="1"/>
  <c r="K1657" i="25"/>
  <c r="J1153" i="9" s="1"/>
  <c r="J1657" i="25"/>
  <c r="I1153" i="9" s="1"/>
  <c r="I1657" i="25"/>
  <c r="H1153" i="9" s="1"/>
  <c r="H1657" i="25"/>
  <c r="G1153" i="9" s="1"/>
  <c r="G1657" i="25"/>
  <c r="F1153" i="9" s="1"/>
  <c r="F1657" i="25"/>
  <c r="E1153" i="9" s="1"/>
  <c r="E1657" i="25"/>
  <c r="D1153" i="9" s="1"/>
  <c r="M1656" i="25"/>
  <c r="L1656" i="25"/>
  <c r="K1152" i="9" s="1"/>
  <c r="K1656" i="25"/>
  <c r="J1152" i="9" s="1"/>
  <c r="J1656" i="25"/>
  <c r="I1152" i="9" s="1"/>
  <c r="I1656" i="25"/>
  <c r="H1152" i="9" s="1"/>
  <c r="H1656" i="25"/>
  <c r="G1152" i="9" s="1"/>
  <c r="G1656" i="25"/>
  <c r="F1152" i="9" s="1"/>
  <c r="F1656" i="25"/>
  <c r="E1152" i="9" s="1"/>
  <c r="E1656" i="25"/>
  <c r="D1152" i="9" s="1"/>
  <c r="M1655" i="25"/>
  <c r="L1655" i="25"/>
  <c r="K1151" i="9" s="1"/>
  <c r="K1655" i="25"/>
  <c r="J1151" i="9" s="1"/>
  <c r="J1655" i="25"/>
  <c r="I1151" i="9" s="1"/>
  <c r="I1655" i="25"/>
  <c r="H1151" i="9" s="1"/>
  <c r="H1655" i="25"/>
  <c r="G1151" i="9" s="1"/>
  <c r="G1655" i="25"/>
  <c r="F1151" i="9" s="1"/>
  <c r="F1655" i="25"/>
  <c r="E1151" i="9" s="1"/>
  <c r="E1655" i="25"/>
  <c r="D1151" i="9" s="1"/>
  <c r="M1654" i="25"/>
  <c r="L1654" i="25"/>
  <c r="K1150" i="9" s="1"/>
  <c r="K1654" i="25"/>
  <c r="J1150" i="9" s="1"/>
  <c r="J1654" i="25"/>
  <c r="I1150" i="9" s="1"/>
  <c r="I1654" i="25"/>
  <c r="H1150" i="9" s="1"/>
  <c r="H1654" i="25"/>
  <c r="G1150" i="9" s="1"/>
  <c r="G1654" i="25"/>
  <c r="F1150" i="9" s="1"/>
  <c r="F1654" i="25"/>
  <c r="E1150" i="9" s="1"/>
  <c r="E1654" i="25"/>
  <c r="D1150" i="9" s="1"/>
  <c r="M1653" i="25"/>
  <c r="L1653" i="25"/>
  <c r="K1149" i="9" s="1"/>
  <c r="K1653" i="25"/>
  <c r="J1149" i="9" s="1"/>
  <c r="J1653" i="25"/>
  <c r="I1149" i="9" s="1"/>
  <c r="I1653" i="25"/>
  <c r="H1149" i="9" s="1"/>
  <c r="H1653" i="25"/>
  <c r="G1149" i="9" s="1"/>
  <c r="G1653" i="25"/>
  <c r="F1149" i="9" s="1"/>
  <c r="F1653" i="25"/>
  <c r="E1149" i="9" s="1"/>
  <c r="E1653" i="25"/>
  <c r="D1149" i="9" s="1"/>
  <c r="M1652" i="25"/>
  <c r="L1652" i="25"/>
  <c r="K1148" i="9" s="1"/>
  <c r="K1652" i="25"/>
  <c r="J1148" i="9" s="1"/>
  <c r="J1652" i="25"/>
  <c r="I1148" i="9" s="1"/>
  <c r="I1652" i="25"/>
  <c r="H1148" i="9" s="1"/>
  <c r="H1652" i="25"/>
  <c r="G1148" i="9" s="1"/>
  <c r="G1652" i="25"/>
  <c r="F1148" i="9" s="1"/>
  <c r="F1652" i="25"/>
  <c r="E1148" i="9" s="1"/>
  <c r="E1652" i="25"/>
  <c r="D1148" i="9" s="1"/>
  <c r="M1651" i="25"/>
  <c r="L1651" i="25"/>
  <c r="K1147" i="9" s="1"/>
  <c r="K1651" i="25"/>
  <c r="J1147" i="9" s="1"/>
  <c r="J1651" i="25"/>
  <c r="I1147" i="9" s="1"/>
  <c r="I1651" i="25"/>
  <c r="H1147" i="9" s="1"/>
  <c r="H1651" i="25"/>
  <c r="G1147" i="9" s="1"/>
  <c r="G1651" i="25"/>
  <c r="F1147" i="9" s="1"/>
  <c r="F1651" i="25"/>
  <c r="E1147" i="9" s="1"/>
  <c r="E1651" i="25"/>
  <c r="D1147" i="9" s="1"/>
  <c r="M1650" i="25"/>
  <c r="L1650" i="25"/>
  <c r="K1146" i="9" s="1"/>
  <c r="K1650" i="25"/>
  <c r="J1146" i="9" s="1"/>
  <c r="J1650" i="25"/>
  <c r="I1146" i="9" s="1"/>
  <c r="I1650" i="25"/>
  <c r="H1146" i="9" s="1"/>
  <c r="H1650" i="25"/>
  <c r="G1146" i="9" s="1"/>
  <c r="G1650" i="25"/>
  <c r="F1146" i="9" s="1"/>
  <c r="F1650" i="25"/>
  <c r="E1146" i="9" s="1"/>
  <c r="E1650" i="25"/>
  <c r="D1146" i="9" s="1"/>
  <c r="M1649" i="25"/>
  <c r="L1649" i="25"/>
  <c r="K1145" i="9" s="1"/>
  <c r="K1649" i="25"/>
  <c r="J1145" i="9" s="1"/>
  <c r="J1649" i="25"/>
  <c r="I1145" i="9" s="1"/>
  <c r="I1649" i="25"/>
  <c r="H1145" i="9" s="1"/>
  <c r="H1649" i="25"/>
  <c r="G1145" i="9" s="1"/>
  <c r="G1649" i="25"/>
  <c r="F1145" i="9" s="1"/>
  <c r="F1649" i="25"/>
  <c r="E1145" i="9" s="1"/>
  <c r="E1649" i="25"/>
  <c r="D1145" i="9" s="1"/>
  <c r="M1648" i="25"/>
  <c r="L1648" i="25"/>
  <c r="K1144" i="9" s="1"/>
  <c r="K1648" i="25"/>
  <c r="J1144" i="9" s="1"/>
  <c r="J1648" i="25"/>
  <c r="I1144" i="9" s="1"/>
  <c r="I1648" i="25"/>
  <c r="H1144" i="9" s="1"/>
  <c r="H1648" i="25"/>
  <c r="G1144" i="9" s="1"/>
  <c r="G1648" i="25"/>
  <c r="F1144" i="9" s="1"/>
  <c r="F1648" i="25"/>
  <c r="E1144" i="9" s="1"/>
  <c r="E1648" i="25"/>
  <c r="D1144" i="9" s="1"/>
  <c r="M1647" i="25"/>
  <c r="L1647" i="25"/>
  <c r="K1143" i="9" s="1"/>
  <c r="K1647" i="25"/>
  <c r="J1143" i="9" s="1"/>
  <c r="J1647" i="25"/>
  <c r="I1143" i="9" s="1"/>
  <c r="I1647" i="25"/>
  <c r="H1143" i="9" s="1"/>
  <c r="H1647" i="25"/>
  <c r="G1143" i="9" s="1"/>
  <c r="G1647" i="25"/>
  <c r="F1143" i="9" s="1"/>
  <c r="F1647" i="25"/>
  <c r="E1143" i="9" s="1"/>
  <c r="E1647" i="25"/>
  <c r="D1143" i="9" s="1"/>
  <c r="M1646" i="25"/>
  <c r="L1646" i="25"/>
  <c r="K1142" i="9" s="1"/>
  <c r="K1646" i="25"/>
  <c r="J1142" i="9" s="1"/>
  <c r="J1646" i="25"/>
  <c r="I1142" i="9" s="1"/>
  <c r="I1646" i="25"/>
  <c r="H1142" i="9" s="1"/>
  <c r="H1646" i="25"/>
  <c r="G1142" i="9" s="1"/>
  <c r="G1646" i="25"/>
  <c r="F1142" i="9" s="1"/>
  <c r="F1646" i="25"/>
  <c r="E1142" i="9" s="1"/>
  <c r="E1646" i="25"/>
  <c r="D1142" i="9" s="1"/>
  <c r="M1645" i="25"/>
  <c r="L1645" i="25"/>
  <c r="K1141" i="9" s="1"/>
  <c r="K1645" i="25"/>
  <c r="J1141" i="9" s="1"/>
  <c r="J1645" i="25"/>
  <c r="I1141" i="9" s="1"/>
  <c r="I1645" i="25"/>
  <c r="H1141" i="9" s="1"/>
  <c r="H1645" i="25"/>
  <c r="G1141" i="9" s="1"/>
  <c r="G1645" i="25"/>
  <c r="F1141" i="9" s="1"/>
  <c r="F1645" i="25"/>
  <c r="E1141" i="9" s="1"/>
  <c r="E1645" i="25"/>
  <c r="D1141" i="9" s="1"/>
  <c r="M1644" i="25"/>
  <c r="L1644" i="25"/>
  <c r="K1140" i="9" s="1"/>
  <c r="K1644" i="25"/>
  <c r="J1140" i="9" s="1"/>
  <c r="J1644" i="25"/>
  <c r="I1140" i="9" s="1"/>
  <c r="I1644" i="25"/>
  <c r="H1140" i="9" s="1"/>
  <c r="H1644" i="25"/>
  <c r="G1140" i="9" s="1"/>
  <c r="G1644" i="25"/>
  <c r="F1140" i="9" s="1"/>
  <c r="F1644" i="25"/>
  <c r="E1140" i="9" s="1"/>
  <c r="E1644" i="25"/>
  <c r="D1140" i="9" s="1"/>
  <c r="M1643" i="25"/>
  <c r="L1643" i="25"/>
  <c r="K1139" i="9" s="1"/>
  <c r="K1643" i="25"/>
  <c r="J1139" i="9" s="1"/>
  <c r="J1643" i="25"/>
  <c r="I1139" i="9" s="1"/>
  <c r="I1643" i="25"/>
  <c r="H1139" i="9" s="1"/>
  <c r="H1643" i="25"/>
  <c r="G1139" i="9" s="1"/>
  <c r="G1643" i="25"/>
  <c r="F1139" i="9" s="1"/>
  <c r="F1643" i="25"/>
  <c r="E1139" i="9" s="1"/>
  <c r="E1643" i="25"/>
  <c r="D1139" i="9" s="1"/>
  <c r="M1642" i="25"/>
  <c r="L1642" i="25"/>
  <c r="K1138" i="9" s="1"/>
  <c r="K1642" i="25"/>
  <c r="J1138" i="9" s="1"/>
  <c r="J1642" i="25"/>
  <c r="I1138" i="9" s="1"/>
  <c r="I1642" i="25"/>
  <c r="H1138" i="9" s="1"/>
  <c r="H1642" i="25"/>
  <c r="G1138" i="9" s="1"/>
  <c r="G1642" i="25"/>
  <c r="F1138" i="9" s="1"/>
  <c r="F1642" i="25"/>
  <c r="E1138" i="9" s="1"/>
  <c r="E1642" i="25"/>
  <c r="D1138" i="9" s="1"/>
  <c r="M1637" i="25"/>
  <c r="L1637" i="25"/>
  <c r="K1637" i="25"/>
  <c r="J1637" i="25"/>
  <c r="I1637" i="25"/>
  <c r="H1637" i="25"/>
  <c r="G1637" i="25"/>
  <c r="F1637" i="25"/>
  <c r="E1637" i="25"/>
  <c r="M1636" i="25"/>
  <c r="L1636" i="25"/>
  <c r="K213" i="13" s="1"/>
  <c r="K1636" i="25"/>
  <c r="J213" i="13" s="1"/>
  <c r="J1636" i="25"/>
  <c r="I213" i="13" s="1"/>
  <c r="I1636" i="25"/>
  <c r="H213" i="13" s="1"/>
  <c r="H1636" i="25"/>
  <c r="G213" i="13" s="1"/>
  <c r="G1636" i="25"/>
  <c r="F213" i="13" s="1"/>
  <c r="F1636" i="25"/>
  <c r="E213" i="13" s="1"/>
  <c r="E1636" i="25"/>
  <c r="D213" i="13" s="1"/>
  <c r="M1635" i="25"/>
  <c r="L1635" i="25"/>
  <c r="K212" i="13" s="1"/>
  <c r="K1635" i="25"/>
  <c r="J212" i="13" s="1"/>
  <c r="J1635" i="25"/>
  <c r="I212" i="13" s="1"/>
  <c r="I1635" i="25"/>
  <c r="H212" i="13" s="1"/>
  <c r="H1635" i="25"/>
  <c r="G212" i="13" s="1"/>
  <c r="G1635" i="25"/>
  <c r="F212" i="13" s="1"/>
  <c r="F1635" i="25"/>
  <c r="E212" i="13" s="1"/>
  <c r="E1635" i="25"/>
  <c r="D212" i="13" s="1"/>
  <c r="M1634" i="25"/>
  <c r="L1634" i="25"/>
  <c r="K211" i="13" s="1"/>
  <c r="K1634" i="25"/>
  <c r="J211" i="13" s="1"/>
  <c r="J1634" i="25"/>
  <c r="I211" i="13" s="1"/>
  <c r="I1634" i="25"/>
  <c r="H211" i="13" s="1"/>
  <c r="H1634" i="25"/>
  <c r="G211" i="13" s="1"/>
  <c r="G1634" i="25"/>
  <c r="F211" i="13" s="1"/>
  <c r="F1634" i="25"/>
  <c r="E211" i="13" s="1"/>
  <c r="E1634" i="25"/>
  <c r="D211" i="13" s="1"/>
  <c r="M1633" i="25"/>
  <c r="L1633" i="25"/>
  <c r="K210" i="13" s="1"/>
  <c r="K1633" i="25"/>
  <c r="J210" i="13" s="1"/>
  <c r="J1633" i="25"/>
  <c r="I210" i="13" s="1"/>
  <c r="I1633" i="25"/>
  <c r="H210" i="13" s="1"/>
  <c r="H1633" i="25"/>
  <c r="G210" i="13" s="1"/>
  <c r="G1633" i="25"/>
  <c r="F210" i="13" s="1"/>
  <c r="F1633" i="25"/>
  <c r="E210" i="13" s="1"/>
  <c r="E1633" i="25"/>
  <c r="D210" i="13" s="1"/>
  <c r="M1632" i="25"/>
  <c r="L1632" i="25"/>
  <c r="K209" i="13" s="1"/>
  <c r="K1632" i="25"/>
  <c r="J209" i="13" s="1"/>
  <c r="J1632" i="25"/>
  <c r="I209" i="13" s="1"/>
  <c r="I1632" i="25"/>
  <c r="H209" i="13" s="1"/>
  <c r="H1632" i="25"/>
  <c r="G209" i="13" s="1"/>
  <c r="G1632" i="25"/>
  <c r="F209" i="13" s="1"/>
  <c r="F1632" i="25"/>
  <c r="E209" i="13" s="1"/>
  <c r="E1632" i="25"/>
  <c r="D209" i="13" s="1"/>
  <c r="M1630" i="25"/>
  <c r="L1630" i="25"/>
  <c r="K1630" i="25"/>
  <c r="J1630" i="25"/>
  <c r="I1630" i="25"/>
  <c r="H1630" i="25"/>
  <c r="G1630" i="25"/>
  <c r="F1630" i="25"/>
  <c r="E1630" i="25"/>
  <c r="M1629" i="25"/>
  <c r="L1629" i="25"/>
  <c r="K1137" i="9" s="1"/>
  <c r="K1629" i="25"/>
  <c r="J1137" i="9" s="1"/>
  <c r="J1629" i="25"/>
  <c r="I1137" i="9" s="1"/>
  <c r="I1629" i="25"/>
  <c r="H1137" i="9" s="1"/>
  <c r="H1629" i="25"/>
  <c r="G1137" i="9" s="1"/>
  <c r="G1629" i="25"/>
  <c r="F1137" i="9" s="1"/>
  <c r="F1629" i="25"/>
  <c r="E1137" i="9" s="1"/>
  <c r="E1629" i="25"/>
  <c r="D1137" i="9" s="1"/>
  <c r="M1628" i="25"/>
  <c r="L1628" i="25"/>
  <c r="K1136" i="9" s="1"/>
  <c r="K1628" i="25"/>
  <c r="J1136" i="9" s="1"/>
  <c r="J1628" i="25"/>
  <c r="I1136" i="9" s="1"/>
  <c r="I1628" i="25"/>
  <c r="H1136" i="9" s="1"/>
  <c r="H1628" i="25"/>
  <c r="G1136" i="9" s="1"/>
  <c r="G1628" i="25"/>
  <c r="F1136" i="9" s="1"/>
  <c r="F1628" i="25"/>
  <c r="E1136" i="9" s="1"/>
  <c r="E1628" i="25"/>
  <c r="D1136" i="9" s="1"/>
  <c r="M1627" i="25"/>
  <c r="L1627" i="25"/>
  <c r="K1135" i="9" s="1"/>
  <c r="K1627" i="25"/>
  <c r="J1135" i="9" s="1"/>
  <c r="J1627" i="25"/>
  <c r="I1135" i="9" s="1"/>
  <c r="I1627" i="25"/>
  <c r="H1135" i="9" s="1"/>
  <c r="H1627" i="25"/>
  <c r="G1135" i="9" s="1"/>
  <c r="G1627" i="25"/>
  <c r="F1135" i="9" s="1"/>
  <c r="F1627" i="25"/>
  <c r="E1135" i="9" s="1"/>
  <c r="E1627" i="25"/>
  <c r="D1135" i="9" s="1"/>
  <c r="M1626" i="25"/>
  <c r="L1626" i="25"/>
  <c r="K1134" i="9" s="1"/>
  <c r="K1626" i="25"/>
  <c r="J1134" i="9" s="1"/>
  <c r="J1626" i="25"/>
  <c r="I1134" i="9" s="1"/>
  <c r="I1626" i="25"/>
  <c r="H1134" i="9" s="1"/>
  <c r="H1626" i="25"/>
  <c r="G1134" i="9" s="1"/>
  <c r="G1626" i="25"/>
  <c r="F1134" i="9" s="1"/>
  <c r="F1626" i="25"/>
  <c r="E1134" i="9" s="1"/>
  <c r="E1626" i="25"/>
  <c r="D1134" i="9" s="1"/>
  <c r="M1625" i="25"/>
  <c r="L1625" i="25"/>
  <c r="K1133" i="9" s="1"/>
  <c r="K1625" i="25"/>
  <c r="J1133" i="9" s="1"/>
  <c r="J1625" i="25"/>
  <c r="I1133" i="9" s="1"/>
  <c r="I1625" i="25"/>
  <c r="H1133" i="9" s="1"/>
  <c r="H1625" i="25"/>
  <c r="G1133" i="9" s="1"/>
  <c r="G1625" i="25"/>
  <c r="F1133" i="9" s="1"/>
  <c r="F1625" i="25"/>
  <c r="E1133" i="9" s="1"/>
  <c r="E1625" i="25"/>
  <c r="D1133" i="9" s="1"/>
  <c r="M1624" i="25"/>
  <c r="L1624" i="25"/>
  <c r="K1132" i="9" s="1"/>
  <c r="K1624" i="25"/>
  <c r="J1132" i="9" s="1"/>
  <c r="J1624" i="25"/>
  <c r="I1132" i="9" s="1"/>
  <c r="I1624" i="25"/>
  <c r="H1132" i="9" s="1"/>
  <c r="H1624" i="25"/>
  <c r="G1132" i="9" s="1"/>
  <c r="G1624" i="25"/>
  <c r="F1132" i="9" s="1"/>
  <c r="F1624" i="25"/>
  <c r="E1132" i="9" s="1"/>
  <c r="E1624" i="25"/>
  <c r="D1132" i="9" s="1"/>
  <c r="M1623" i="25"/>
  <c r="L1623" i="25"/>
  <c r="K1131" i="9" s="1"/>
  <c r="K1623" i="25"/>
  <c r="J1131" i="9" s="1"/>
  <c r="J1623" i="25"/>
  <c r="I1131" i="9" s="1"/>
  <c r="I1623" i="25"/>
  <c r="H1131" i="9" s="1"/>
  <c r="H1623" i="25"/>
  <c r="G1131" i="9" s="1"/>
  <c r="G1623" i="25"/>
  <c r="F1131" i="9" s="1"/>
  <c r="F1623" i="25"/>
  <c r="E1131" i="9" s="1"/>
  <c r="E1623" i="25"/>
  <c r="D1131" i="9" s="1"/>
  <c r="M1622" i="25"/>
  <c r="L1622" i="25"/>
  <c r="K1130" i="9" s="1"/>
  <c r="K1622" i="25"/>
  <c r="J1130" i="9" s="1"/>
  <c r="J1622" i="25"/>
  <c r="I1130" i="9" s="1"/>
  <c r="I1622" i="25"/>
  <c r="H1130" i="9" s="1"/>
  <c r="H1622" i="25"/>
  <c r="G1130" i="9" s="1"/>
  <c r="G1622" i="25"/>
  <c r="F1130" i="9" s="1"/>
  <c r="F1622" i="25"/>
  <c r="E1130" i="9" s="1"/>
  <c r="E1622" i="25"/>
  <c r="D1130" i="9" s="1"/>
  <c r="M1621" i="25"/>
  <c r="L1621" i="25"/>
  <c r="K1129" i="9" s="1"/>
  <c r="K1621" i="25"/>
  <c r="J1129" i="9" s="1"/>
  <c r="J1621" i="25"/>
  <c r="I1129" i="9" s="1"/>
  <c r="I1621" i="25"/>
  <c r="H1129" i="9" s="1"/>
  <c r="H1621" i="25"/>
  <c r="G1129" i="9" s="1"/>
  <c r="G1621" i="25"/>
  <c r="F1129" i="9" s="1"/>
  <c r="F1621" i="25"/>
  <c r="E1129" i="9" s="1"/>
  <c r="E1621" i="25"/>
  <c r="D1129" i="9" s="1"/>
  <c r="M1620" i="25"/>
  <c r="L1620" i="25"/>
  <c r="K1128" i="9" s="1"/>
  <c r="K1620" i="25"/>
  <c r="J1128" i="9" s="1"/>
  <c r="J1620" i="25"/>
  <c r="I1128" i="9" s="1"/>
  <c r="I1620" i="25"/>
  <c r="H1128" i="9" s="1"/>
  <c r="H1620" i="25"/>
  <c r="G1128" i="9" s="1"/>
  <c r="G1620" i="25"/>
  <c r="F1128" i="9" s="1"/>
  <c r="F1620" i="25"/>
  <c r="E1128" i="9" s="1"/>
  <c r="E1620" i="25"/>
  <c r="D1128" i="9" s="1"/>
  <c r="M1619" i="25"/>
  <c r="L1619" i="25"/>
  <c r="K1127" i="9" s="1"/>
  <c r="K1619" i="25"/>
  <c r="J1127" i="9" s="1"/>
  <c r="J1619" i="25"/>
  <c r="I1127" i="9" s="1"/>
  <c r="I1619" i="25"/>
  <c r="H1127" i="9" s="1"/>
  <c r="H1619" i="25"/>
  <c r="G1127" i="9" s="1"/>
  <c r="G1619" i="25"/>
  <c r="F1127" i="9" s="1"/>
  <c r="F1619" i="25"/>
  <c r="E1127" i="9" s="1"/>
  <c r="E1619" i="25"/>
  <c r="D1127" i="9" s="1"/>
  <c r="M1618" i="25"/>
  <c r="L1618" i="25"/>
  <c r="K1126" i="9" s="1"/>
  <c r="K1618" i="25"/>
  <c r="J1126" i="9" s="1"/>
  <c r="J1618" i="25"/>
  <c r="I1126" i="9" s="1"/>
  <c r="I1618" i="25"/>
  <c r="H1126" i="9" s="1"/>
  <c r="H1618" i="25"/>
  <c r="G1126" i="9" s="1"/>
  <c r="G1618" i="25"/>
  <c r="F1126" i="9" s="1"/>
  <c r="F1618" i="25"/>
  <c r="E1126" i="9" s="1"/>
  <c r="E1618" i="25"/>
  <c r="D1126" i="9" s="1"/>
  <c r="M1617" i="25"/>
  <c r="L1617" i="25"/>
  <c r="K1125" i="9" s="1"/>
  <c r="K1617" i="25"/>
  <c r="J1125" i="9" s="1"/>
  <c r="J1617" i="25"/>
  <c r="I1125" i="9" s="1"/>
  <c r="I1617" i="25"/>
  <c r="H1125" i="9" s="1"/>
  <c r="H1617" i="25"/>
  <c r="G1125" i="9" s="1"/>
  <c r="G1617" i="25"/>
  <c r="F1125" i="9" s="1"/>
  <c r="F1617" i="25"/>
  <c r="E1125" i="9" s="1"/>
  <c r="E1617" i="25"/>
  <c r="D1125" i="9" s="1"/>
  <c r="M1616" i="25"/>
  <c r="L1616" i="25"/>
  <c r="K1124" i="9" s="1"/>
  <c r="K1616" i="25"/>
  <c r="J1124" i="9" s="1"/>
  <c r="J1616" i="25"/>
  <c r="I1124" i="9" s="1"/>
  <c r="I1616" i="25"/>
  <c r="H1124" i="9" s="1"/>
  <c r="H1616" i="25"/>
  <c r="G1124" i="9" s="1"/>
  <c r="G1616" i="25"/>
  <c r="F1124" i="9" s="1"/>
  <c r="F1616" i="25"/>
  <c r="E1124" i="9" s="1"/>
  <c r="E1616" i="25"/>
  <c r="D1124" i="9" s="1"/>
  <c r="M1615" i="25"/>
  <c r="L1615" i="25"/>
  <c r="K1123" i="9" s="1"/>
  <c r="K1615" i="25"/>
  <c r="J1123" i="9" s="1"/>
  <c r="J1615" i="25"/>
  <c r="I1123" i="9" s="1"/>
  <c r="I1615" i="25"/>
  <c r="H1123" i="9" s="1"/>
  <c r="H1615" i="25"/>
  <c r="G1123" i="9" s="1"/>
  <c r="G1615" i="25"/>
  <c r="F1123" i="9" s="1"/>
  <c r="F1615" i="25"/>
  <c r="E1123" i="9" s="1"/>
  <c r="E1615" i="25"/>
  <c r="D1123" i="9" s="1"/>
  <c r="M1614" i="25"/>
  <c r="L1614" i="25"/>
  <c r="K1122" i="9" s="1"/>
  <c r="K1614" i="25"/>
  <c r="J1122" i="9" s="1"/>
  <c r="J1614" i="25"/>
  <c r="I1122" i="9" s="1"/>
  <c r="I1614" i="25"/>
  <c r="H1122" i="9" s="1"/>
  <c r="H1614" i="25"/>
  <c r="G1122" i="9" s="1"/>
  <c r="G1614" i="25"/>
  <c r="F1122" i="9" s="1"/>
  <c r="F1614" i="25"/>
  <c r="E1122" i="9" s="1"/>
  <c r="E1614" i="25"/>
  <c r="D1122" i="9" s="1"/>
  <c r="M1613" i="25"/>
  <c r="L1613" i="25"/>
  <c r="K1121" i="9" s="1"/>
  <c r="K1613" i="25"/>
  <c r="J1121" i="9" s="1"/>
  <c r="J1613" i="25"/>
  <c r="I1121" i="9" s="1"/>
  <c r="I1613" i="25"/>
  <c r="H1121" i="9" s="1"/>
  <c r="H1613" i="25"/>
  <c r="G1121" i="9" s="1"/>
  <c r="G1613" i="25"/>
  <c r="F1121" i="9" s="1"/>
  <c r="F1613" i="25"/>
  <c r="E1121" i="9" s="1"/>
  <c r="E1613" i="25"/>
  <c r="D1121" i="9" s="1"/>
  <c r="M1612" i="25"/>
  <c r="L1612" i="25"/>
  <c r="K1120" i="9" s="1"/>
  <c r="K1612" i="25"/>
  <c r="J1120" i="9" s="1"/>
  <c r="J1612" i="25"/>
  <c r="I1120" i="9" s="1"/>
  <c r="I1612" i="25"/>
  <c r="H1120" i="9" s="1"/>
  <c r="H1612" i="25"/>
  <c r="G1120" i="9" s="1"/>
  <c r="G1612" i="25"/>
  <c r="F1120" i="9" s="1"/>
  <c r="F1612" i="25"/>
  <c r="E1120" i="9" s="1"/>
  <c r="E1612" i="25"/>
  <c r="D1120" i="9" s="1"/>
  <c r="M1611" i="25"/>
  <c r="L1611" i="25"/>
  <c r="K1119" i="9" s="1"/>
  <c r="K1611" i="25"/>
  <c r="J1119" i="9" s="1"/>
  <c r="J1611" i="25"/>
  <c r="I1119" i="9" s="1"/>
  <c r="I1611" i="25"/>
  <c r="H1119" i="9" s="1"/>
  <c r="H1611" i="25"/>
  <c r="G1119" i="9" s="1"/>
  <c r="G1611" i="25"/>
  <c r="F1119" i="9" s="1"/>
  <c r="F1611" i="25"/>
  <c r="E1119" i="9" s="1"/>
  <c r="E1611" i="25"/>
  <c r="D1119" i="9" s="1"/>
  <c r="M1610" i="25"/>
  <c r="L1610" i="25"/>
  <c r="K1118" i="9" s="1"/>
  <c r="K1610" i="25"/>
  <c r="J1118" i="9" s="1"/>
  <c r="J1610" i="25"/>
  <c r="I1118" i="9" s="1"/>
  <c r="I1610" i="25"/>
  <c r="H1118" i="9" s="1"/>
  <c r="H1610" i="25"/>
  <c r="G1118" i="9" s="1"/>
  <c r="G1610" i="25"/>
  <c r="F1118" i="9" s="1"/>
  <c r="F1610" i="25"/>
  <c r="E1118" i="9" s="1"/>
  <c r="E1610" i="25"/>
  <c r="D1118" i="9" s="1"/>
  <c r="M1609" i="25"/>
  <c r="L1609" i="25"/>
  <c r="K1117" i="9" s="1"/>
  <c r="K1609" i="25"/>
  <c r="J1117" i="9" s="1"/>
  <c r="J1609" i="25"/>
  <c r="I1117" i="9" s="1"/>
  <c r="I1609" i="25"/>
  <c r="H1117" i="9" s="1"/>
  <c r="H1609" i="25"/>
  <c r="G1117" i="9" s="1"/>
  <c r="G1609" i="25"/>
  <c r="F1117" i="9" s="1"/>
  <c r="F1609" i="25"/>
  <c r="E1117" i="9" s="1"/>
  <c r="E1609" i="25"/>
  <c r="D1117" i="9" s="1"/>
  <c r="M1608" i="25"/>
  <c r="L1608" i="25"/>
  <c r="K1116" i="9" s="1"/>
  <c r="K1608" i="25"/>
  <c r="J1116" i="9" s="1"/>
  <c r="J1608" i="25"/>
  <c r="I1116" i="9" s="1"/>
  <c r="I1608" i="25"/>
  <c r="H1116" i="9" s="1"/>
  <c r="H1608" i="25"/>
  <c r="G1116" i="9" s="1"/>
  <c r="G1608" i="25"/>
  <c r="F1116" i="9" s="1"/>
  <c r="F1608" i="25"/>
  <c r="E1116" i="9" s="1"/>
  <c r="E1608" i="25"/>
  <c r="D1116" i="9" s="1"/>
  <c r="M1607" i="25"/>
  <c r="L1607" i="25"/>
  <c r="K1115" i="9" s="1"/>
  <c r="K1607" i="25"/>
  <c r="J1115" i="9" s="1"/>
  <c r="J1607" i="25"/>
  <c r="I1115" i="9" s="1"/>
  <c r="I1607" i="25"/>
  <c r="H1115" i="9" s="1"/>
  <c r="H1607" i="25"/>
  <c r="G1115" i="9" s="1"/>
  <c r="G1607" i="25"/>
  <c r="F1115" i="9" s="1"/>
  <c r="F1607" i="25"/>
  <c r="E1115" i="9" s="1"/>
  <c r="E1607" i="25"/>
  <c r="D1115" i="9" s="1"/>
  <c r="M1606" i="25"/>
  <c r="L1606" i="25"/>
  <c r="K1114" i="9" s="1"/>
  <c r="K1606" i="25"/>
  <c r="J1114" i="9" s="1"/>
  <c r="J1606" i="25"/>
  <c r="I1114" i="9" s="1"/>
  <c r="I1606" i="25"/>
  <c r="H1114" i="9" s="1"/>
  <c r="H1606" i="25"/>
  <c r="G1114" i="9" s="1"/>
  <c r="G1606" i="25"/>
  <c r="F1114" i="9" s="1"/>
  <c r="F1606" i="25"/>
  <c r="E1114" i="9" s="1"/>
  <c r="E1606" i="25"/>
  <c r="D1114" i="9" s="1"/>
  <c r="M1605" i="25"/>
  <c r="L1605" i="25"/>
  <c r="K1113" i="9" s="1"/>
  <c r="K1605" i="25"/>
  <c r="J1113" i="9" s="1"/>
  <c r="J1605" i="25"/>
  <c r="I1113" i="9" s="1"/>
  <c r="I1605" i="25"/>
  <c r="H1113" i="9" s="1"/>
  <c r="H1605" i="25"/>
  <c r="G1113" i="9" s="1"/>
  <c r="G1605" i="25"/>
  <c r="F1113" i="9" s="1"/>
  <c r="F1605" i="25"/>
  <c r="E1113" i="9" s="1"/>
  <c r="E1605" i="25"/>
  <c r="D1113" i="9" s="1"/>
  <c r="M1604" i="25"/>
  <c r="L1604" i="25"/>
  <c r="K1112" i="9" s="1"/>
  <c r="K1604" i="25"/>
  <c r="J1112" i="9" s="1"/>
  <c r="J1604" i="25"/>
  <c r="I1112" i="9" s="1"/>
  <c r="I1604" i="25"/>
  <c r="H1112" i="9" s="1"/>
  <c r="H1604" i="25"/>
  <c r="G1112" i="9" s="1"/>
  <c r="G1604" i="25"/>
  <c r="F1112" i="9" s="1"/>
  <c r="F1604" i="25"/>
  <c r="E1112" i="9" s="1"/>
  <c r="E1604" i="25"/>
  <c r="D1112" i="9" s="1"/>
  <c r="M1603" i="25"/>
  <c r="L1603" i="25"/>
  <c r="K1111" i="9" s="1"/>
  <c r="K1603" i="25"/>
  <c r="J1111" i="9" s="1"/>
  <c r="J1603" i="25"/>
  <c r="I1111" i="9" s="1"/>
  <c r="I1603" i="25"/>
  <c r="H1111" i="9" s="1"/>
  <c r="H1603" i="25"/>
  <c r="G1111" i="9" s="1"/>
  <c r="G1603" i="25"/>
  <c r="F1111" i="9" s="1"/>
  <c r="F1603" i="25"/>
  <c r="E1111" i="9" s="1"/>
  <c r="E1603" i="25"/>
  <c r="D1111" i="9" s="1"/>
  <c r="M1598" i="25"/>
  <c r="L1598" i="25"/>
  <c r="K1598" i="25"/>
  <c r="J1598" i="25"/>
  <c r="I1598" i="25"/>
  <c r="H1598" i="25"/>
  <c r="G1598" i="25"/>
  <c r="F1598" i="25"/>
  <c r="E1598" i="25"/>
  <c r="M1597" i="25"/>
  <c r="L1597" i="25"/>
  <c r="K208" i="13" s="1"/>
  <c r="K1597" i="25"/>
  <c r="J208" i="13" s="1"/>
  <c r="J1597" i="25"/>
  <c r="I208" i="13" s="1"/>
  <c r="I1597" i="25"/>
  <c r="H208" i="13" s="1"/>
  <c r="H1597" i="25"/>
  <c r="G208" i="13" s="1"/>
  <c r="G1597" i="25"/>
  <c r="F208" i="13" s="1"/>
  <c r="F1597" i="25"/>
  <c r="E208" i="13" s="1"/>
  <c r="E1597" i="25"/>
  <c r="D208" i="13" s="1"/>
  <c r="M1596" i="25"/>
  <c r="L1596" i="25"/>
  <c r="K207" i="13" s="1"/>
  <c r="K1596" i="25"/>
  <c r="J207" i="13" s="1"/>
  <c r="J1596" i="25"/>
  <c r="I207" i="13" s="1"/>
  <c r="I1596" i="25"/>
  <c r="H207" i="13" s="1"/>
  <c r="H1596" i="25"/>
  <c r="G207" i="13" s="1"/>
  <c r="G1596" i="25"/>
  <c r="F207" i="13" s="1"/>
  <c r="F1596" i="25"/>
  <c r="E207" i="13" s="1"/>
  <c r="E1596" i="25"/>
  <c r="D207" i="13" s="1"/>
  <c r="M1595" i="25"/>
  <c r="L1595" i="25"/>
  <c r="K206" i="13" s="1"/>
  <c r="K1595" i="25"/>
  <c r="J206" i="13" s="1"/>
  <c r="J1595" i="25"/>
  <c r="I206" i="13" s="1"/>
  <c r="I1595" i="25"/>
  <c r="H206" i="13" s="1"/>
  <c r="H1595" i="25"/>
  <c r="G206" i="13" s="1"/>
  <c r="G1595" i="25"/>
  <c r="F206" i="13" s="1"/>
  <c r="F1595" i="25"/>
  <c r="E206" i="13" s="1"/>
  <c r="E1595" i="25"/>
  <c r="D206" i="13" s="1"/>
  <c r="M1594" i="25"/>
  <c r="L1594" i="25"/>
  <c r="K205" i="13" s="1"/>
  <c r="K1594" i="25"/>
  <c r="J205" i="13" s="1"/>
  <c r="J1594" i="25"/>
  <c r="I205" i="13" s="1"/>
  <c r="I1594" i="25"/>
  <c r="H205" i="13" s="1"/>
  <c r="H1594" i="25"/>
  <c r="G205" i="13" s="1"/>
  <c r="G1594" i="25"/>
  <c r="F205" i="13" s="1"/>
  <c r="F1594" i="25"/>
  <c r="E205" i="13" s="1"/>
  <c r="E1594" i="25"/>
  <c r="D205" i="13" s="1"/>
  <c r="M1593" i="25"/>
  <c r="L1593" i="25"/>
  <c r="K204" i="13" s="1"/>
  <c r="K1593" i="25"/>
  <c r="J204" i="13" s="1"/>
  <c r="J1593" i="25"/>
  <c r="I204" i="13" s="1"/>
  <c r="I1593" i="25"/>
  <c r="H204" i="13" s="1"/>
  <c r="H1593" i="25"/>
  <c r="G204" i="13" s="1"/>
  <c r="G1593" i="25"/>
  <c r="F204" i="13" s="1"/>
  <c r="F1593" i="25"/>
  <c r="E204" i="13" s="1"/>
  <c r="E1593" i="25"/>
  <c r="D204" i="13" s="1"/>
  <c r="M1591" i="25"/>
  <c r="L1591" i="25"/>
  <c r="K1591" i="25"/>
  <c r="J1591" i="25"/>
  <c r="I1591" i="25"/>
  <c r="H1591" i="25"/>
  <c r="G1591" i="25"/>
  <c r="F1591" i="25"/>
  <c r="E1591" i="25"/>
  <c r="M1590" i="25"/>
  <c r="L1590" i="25"/>
  <c r="K1110" i="9" s="1"/>
  <c r="K1590" i="25"/>
  <c r="J1110" i="9" s="1"/>
  <c r="J1590" i="25"/>
  <c r="I1110" i="9" s="1"/>
  <c r="I1590" i="25"/>
  <c r="H1110" i="9" s="1"/>
  <c r="H1590" i="25"/>
  <c r="G1110" i="9" s="1"/>
  <c r="G1590" i="25"/>
  <c r="F1110" i="9" s="1"/>
  <c r="F1590" i="25"/>
  <c r="E1110" i="9" s="1"/>
  <c r="E1590" i="25"/>
  <c r="D1110" i="9" s="1"/>
  <c r="M1589" i="25"/>
  <c r="L1589" i="25"/>
  <c r="K1109" i="9" s="1"/>
  <c r="K1589" i="25"/>
  <c r="J1109" i="9" s="1"/>
  <c r="J1589" i="25"/>
  <c r="I1109" i="9" s="1"/>
  <c r="I1589" i="25"/>
  <c r="H1109" i="9" s="1"/>
  <c r="H1589" i="25"/>
  <c r="G1109" i="9" s="1"/>
  <c r="G1589" i="25"/>
  <c r="F1109" i="9" s="1"/>
  <c r="F1589" i="25"/>
  <c r="E1109" i="9" s="1"/>
  <c r="E1589" i="25"/>
  <c r="D1109" i="9" s="1"/>
  <c r="M1588" i="25"/>
  <c r="L1588" i="25"/>
  <c r="K1108" i="9" s="1"/>
  <c r="K1588" i="25"/>
  <c r="J1108" i="9" s="1"/>
  <c r="J1588" i="25"/>
  <c r="I1108" i="9" s="1"/>
  <c r="I1588" i="25"/>
  <c r="H1108" i="9" s="1"/>
  <c r="H1588" i="25"/>
  <c r="G1108" i="9" s="1"/>
  <c r="G1588" i="25"/>
  <c r="F1108" i="9" s="1"/>
  <c r="F1588" i="25"/>
  <c r="E1108" i="9" s="1"/>
  <c r="E1588" i="25"/>
  <c r="D1108" i="9" s="1"/>
  <c r="M1587" i="25"/>
  <c r="L1587" i="25"/>
  <c r="K1107" i="9" s="1"/>
  <c r="K1587" i="25"/>
  <c r="J1107" i="9" s="1"/>
  <c r="J1587" i="25"/>
  <c r="I1107" i="9" s="1"/>
  <c r="I1587" i="25"/>
  <c r="H1107" i="9" s="1"/>
  <c r="H1587" i="25"/>
  <c r="G1107" i="9" s="1"/>
  <c r="G1587" i="25"/>
  <c r="F1107" i="9" s="1"/>
  <c r="F1587" i="25"/>
  <c r="E1107" i="9" s="1"/>
  <c r="E1587" i="25"/>
  <c r="D1107" i="9" s="1"/>
  <c r="M1586" i="25"/>
  <c r="L1586" i="25"/>
  <c r="K1106" i="9" s="1"/>
  <c r="K1586" i="25"/>
  <c r="J1106" i="9" s="1"/>
  <c r="J1586" i="25"/>
  <c r="I1106" i="9" s="1"/>
  <c r="I1586" i="25"/>
  <c r="H1106" i="9" s="1"/>
  <c r="H1586" i="25"/>
  <c r="G1106" i="9" s="1"/>
  <c r="G1586" i="25"/>
  <c r="F1106" i="9" s="1"/>
  <c r="F1586" i="25"/>
  <c r="E1106" i="9" s="1"/>
  <c r="E1586" i="25"/>
  <c r="D1106" i="9" s="1"/>
  <c r="M1585" i="25"/>
  <c r="L1585" i="25"/>
  <c r="K1105" i="9" s="1"/>
  <c r="K1585" i="25"/>
  <c r="J1105" i="9" s="1"/>
  <c r="J1585" i="25"/>
  <c r="I1105" i="9" s="1"/>
  <c r="I1585" i="25"/>
  <c r="H1105" i="9" s="1"/>
  <c r="H1585" i="25"/>
  <c r="G1105" i="9" s="1"/>
  <c r="G1585" i="25"/>
  <c r="F1105" i="9" s="1"/>
  <c r="F1585" i="25"/>
  <c r="E1105" i="9" s="1"/>
  <c r="E1585" i="25"/>
  <c r="D1105" i="9" s="1"/>
  <c r="M1584" i="25"/>
  <c r="L1584" i="25"/>
  <c r="K1104" i="9" s="1"/>
  <c r="K1584" i="25"/>
  <c r="J1104" i="9" s="1"/>
  <c r="J1584" i="25"/>
  <c r="I1104" i="9" s="1"/>
  <c r="I1584" i="25"/>
  <c r="H1104" i="9" s="1"/>
  <c r="H1584" i="25"/>
  <c r="G1104" i="9" s="1"/>
  <c r="G1584" i="25"/>
  <c r="F1104" i="9" s="1"/>
  <c r="F1584" i="25"/>
  <c r="E1104" i="9" s="1"/>
  <c r="E1584" i="25"/>
  <c r="D1104" i="9" s="1"/>
  <c r="M1583" i="25"/>
  <c r="L1583" i="25"/>
  <c r="K1103" i="9" s="1"/>
  <c r="K1583" i="25"/>
  <c r="J1103" i="9" s="1"/>
  <c r="J1583" i="25"/>
  <c r="I1103" i="9" s="1"/>
  <c r="I1583" i="25"/>
  <c r="H1103" i="9" s="1"/>
  <c r="H1583" i="25"/>
  <c r="G1103" i="9" s="1"/>
  <c r="G1583" i="25"/>
  <c r="F1103" i="9" s="1"/>
  <c r="F1583" i="25"/>
  <c r="E1103" i="9" s="1"/>
  <c r="E1583" i="25"/>
  <c r="D1103" i="9" s="1"/>
  <c r="M1582" i="25"/>
  <c r="L1582" i="25"/>
  <c r="K1102" i="9" s="1"/>
  <c r="K1582" i="25"/>
  <c r="J1102" i="9" s="1"/>
  <c r="J1582" i="25"/>
  <c r="I1102" i="9" s="1"/>
  <c r="I1582" i="25"/>
  <c r="H1102" i="9" s="1"/>
  <c r="H1582" i="25"/>
  <c r="G1102" i="9" s="1"/>
  <c r="G1582" i="25"/>
  <c r="F1102" i="9" s="1"/>
  <c r="F1582" i="25"/>
  <c r="E1102" i="9" s="1"/>
  <c r="E1582" i="25"/>
  <c r="D1102" i="9" s="1"/>
  <c r="M1581" i="25"/>
  <c r="L1581" i="25"/>
  <c r="K1101" i="9" s="1"/>
  <c r="K1581" i="25"/>
  <c r="J1101" i="9" s="1"/>
  <c r="J1581" i="25"/>
  <c r="I1101" i="9" s="1"/>
  <c r="I1581" i="25"/>
  <c r="H1101" i="9" s="1"/>
  <c r="H1581" i="25"/>
  <c r="G1101" i="9" s="1"/>
  <c r="G1581" i="25"/>
  <c r="F1101" i="9" s="1"/>
  <c r="F1581" i="25"/>
  <c r="E1101" i="9" s="1"/>
  <c r="E1581" i="25"/>
  <c r="D1101" i="9" s="1"/>
  <c r="M1580" i="25"/>
  <c r="L1580" i="25"/>
  <c r="K1100" i="9" s="1"/>
  <c r="K1580" i="25"/>
  <c r="J1100" i="9" s="1"/>
  <c r="J1580" i="25"/>
  <c r="I1100" i="9" s="1"/>
  <c r="I1580" i="25"/>
  <c r="H1100" i="9" s="1"/>
  <c r="H1580" i="25"/>
  <c r="G1100" i="9" s="1"/>
  <c r="G1580" i="25"/>
  <c r="F1100" i="9" s="1"/>
  <c r="F1580" i="25"/>
  <c r="E1100" i="9" s="1"/>
  <c r="E1580" i="25"/>
  <c r="D1100" i="9" s="1"/>
  <c r="M1579" i="25"/>
  <c r="L1579" i="25"/>
  <c r="K1099" i="9" s="1"/>
  <c r="K1579" i="25"/>
  <c r="J1099" i="9" s="1"/>
  <c r="J1579" i="25"/>
  <c r="I1099" i="9" s="1"/>
  <c r="I1579" i="25"/>
  <c r="H1099" i="9" s="1"/>
  <c r="H1579" i="25"/>
  <c r="G1099" i="9" s="1"/>
  <c r="G1579" i="25"/>
  <c r="F1099" i="9" s="1"/>
  <c r="F1579" i="25"/>
  <c r="E1099" i="9" s="1"/>
  <c r="E1579" i="25"/>
  <c r="D1099" i="9" s="1"/>
  <c r="M1578" i="25"/>
  <c r="L1578" i="25"/>
  <c r="K1098" i="9" s="1"/>
  <c r="K1578" i="25"/>
  <c r="J1098" i="9" s="1"/>
  <c r="J1578" i="25"/>
  <c r="I1098" i="9" s="1"/>
  <c r="I1578" i="25"/>
  <c r="H1098" i="9" s="1"/>
  <c r="H1578" i="25"/>
  <c r="G1098" i="9" s="1"/>
  <c r="G1578" i="25"/>
  <c r="F1098" i="9" s="1"/>
  <c r="F1578" i="25"/>
  <c r="E1098" i="9" s="1"/>
  <c r="E1578" i="25"/>
  <c r="D1098" i="9" s="1"/>
  <c r="M1577" i="25"/>
  <c r="L1577" i="25"/>
  <c r="K1097" i="9" s="1"/>
  <c r="K1577" i="25"/>
  <c r="J1097" i="9" s="1"/>
  <c r="J1577" i="25"/>
  <c r="I1097" i="9" s="1"/>
  <c r="I1577" i="25"/>
  <c r="H1097" i="9" s="1"/>
  <c r="H1577" i="25"/>
  <c r="G1097" i="9" s="1"/>
  <c r="G1577" i="25"/>
  <c r="F1097" i="9" s="1"/>
  <c r="F1577" i="25"/>
  <c r="E1097" i="9" s="1"/>
  <c r="E1577" i="25"/>
  <c r="D1097" i="9" s="1"/>
  <c r="M1576" i="25"/>
  <c r="L1576" i="25"/>
  <c r="K1096" i="9" s="1"/>
  <c r="K1576" i="25"/>
  <c r="J1096" i="9" s="1"/>
  <c r="J1576" i="25"/>
  <c r="I1096" i="9" s="1"/>
  <c r="I1576" i="25"/>
  <c r="H1096" i="9" s="1"/>
  <c r="H1576" i="25"/>
  <c r="G1096" i="9" s="1"/>
  <c r="G1576" i="25"/>
  <c r="F1096" i="9" s="1"/>
  <c r="F1576" i="25"/>
  <c r="E1096" i="9" s="1"/>
  <c r="E1576" i="25"/>
  <c r="D1096" i="9" s="1"/>
  <c r="M1575" i="25"/>
  <c r="L1575" i="25"/>
  <c r="K1095" i="9" s="1"/>
  <c r="K1575" i="25"/>
  <c r="J1095" i="9" s="1"/>
  <c r="J1575" i="25"/>
  <c r="I1095" i="9" s="1"/>
  <c r="I1575" i="25"/>
  <c r="H1095" i="9" s="1"/>
  <c r="H1575" i="25"/>
  <c r="G1095" i="9" s="1"/>
  <c r="G1575" i="25"/>
  <c r="F1095" i="9" s="1"/>
  <c r="F1575" i="25"/>
  <c r="E1095" i="9" s="1"/>
  <c r="E1575" i="25"/>
  <c r="D1095" i="9" s="1"/>
  <c r="M1574" i="25"/>
  <c r="L1574" i="25"/>
  <c r="K1094" i="9" s="1"/>
  <c r="K1574" i="25"/>
  <c r="J1094" i="9" s="1"/>
  <c r="J1574" i="25"/>
  <c r="I1094" i="9" s="1"/>
  <c r="I1574" i="25"/>
  <c r="H1094" i="9" s="1"/>
  <c r="H1574" i="25"/>
  <c r="G1094" i="9" s="1"/>
  <c r="G1574" i="25"/>
  <c r="F1094" i="9" s="1"/>
  <c r="F1574" i="25"/>
  <c r="E1094" i="9" s="1"/>
  <c r="E1574" i="25"/>
  <c r="D1094" i="9" s="1"/>
  <c r="M1573" i="25"/>
  <c r="L1573" i="25"/>
  <c r="K1093" i="9" s="1"/>
  <c r="K1573" i="25"/>
  <c r="J1093" i="9" s="1"/>
  <c r="J1573" i="25"/>
  <c r="I1093" i="9" s="1"/>
  <c r="I1573" i="25"/>
  <c r="H1093" i="9" s="1"/>
  <c r="H1573" i="25"/>
  <c r="G1093" i="9" s="1"/>
  <c r="G1573" i="25"/>
  <c r="F1093" i="9" s="1"/>
  <c r="F1573" i="25"/>
  <c r="E1093" i="9" s="1"/>
  <c r="E1573" i="25"/>
  <c r="D1093" i="9" s="1"/>
  <c r="M1572" i="25"/>
  <c r="L1572" i="25"/>
  <c r="K1092" i="9" s="1"/>
  <c r="K1572" i="25"/>
  <c r="J1092" i="9" s="1"/>
  <c r="J1572" i="25"/>
  <c r="I1092" i="9" s="1"/>
  <c r="I1572" i="25"/>
  <c r="H1092" i="9" s="1"/>
  <c r="H1572" i="25"/>
  <c r="G1092" i="9" s="1"/>
  <c r="G1572" i="25"/>
  <c r="F1092" i="9" s="1"/>
  <c r="F1572" i="25"/>
  <c r="E1092" i="9" s="1"/>
  <c r="E1572" i="25"/>
  <c r="D1092" i="9" s="1"/>
  <c r="M1571" i="25"/>
  <c r="L1571" i="25"/>
  <c r="K1091" i="9" s="1"/>
  <c r="K1571" i="25"/>
  <c r="J1091" i="9" s="1"/>
  <c r="J1571" i="25"/>
  <c r="I1091" i="9" s="1"/>
  <c r="I1571" i="25"/>
  <c r="H1091" i="9" s="1"/>
  <c r="H1571" i="25"/>
  <c r="G1091" i="9" s="1"/>
  <c r="G1571" i="25"/>
  <c r="F1091" i="9" s="1"/>
  <c r="F1571" i="25"/>
  <c r="E1091" i="9" s="1"/>
  <c r="E1571" i="25"/>
  <c r="D1091" i="9" s="1"/>
  <c r="M1570" i="25"/>
  <c r="L1570" i="25"/>
  <c r="K1090" i="9" s="1"/>
  <c r="K1570" i="25"/>
  <c r="J1090" i="9" s="1"/>
  <c r="J1570" i="25"/>
  <c r="I1090" i="9" s="1"/>
  <c r="I1570" i="25"/>
  <c r="H1090" i="9" s="1"/>
  <c r="H1570" i="25"/>
  <c r="G1090" i="9" s="1"/>
  <c r="G1570" i="25"/>
  <c r="F1090" i="9" s="1"/>
  <c r="F1570" i="25"/>
  <c r="E1090" i="9" s="1"/>
  <c r="E1570" i="25"/>
  <c r="D1090" i="9" s="1"/>
  <c r="M1569" i="25"/>
  <c r="L1569" i="25"/>
  <c r="K1089" i="9" s="1"/>
  <c r="K1569" i="25"/>
  <c r="J1089" i="9" s="1"/>
  <c r="J1569" i="25"/>
  <c r="I1089" i="9" s="1"/>
  <c r="I1569" i="25"/>
  <c r="H1089" i="9" s="1"/>
  <c r="H1569" i="25"/>
  <c r="G1089" i="9" s="1"/>
  <c r="G1569" i="25"/>
  <c r="F1089" i="9" s="1"/>
  <c r="F1569" i="25"/>
  <c r="E1089" i="9" s="1"/>
  <c r="E1569" i="25"/>
  <c r="D1089" i="9" s="1"/>
  <c r="M1568" i="25"/>
  <c r="L1568" i="25"/>
  <c r="K1088" i="9" s="1"/>
  <c r="K1568" i="25"/>
  <c r="J1088" i="9" s="1"/>
  <c r="J1568" i="25"/>
  <c r="I1088" i="9" s="1"/>
  <c r="I1568" i="25"/>
  <c r="H1088" i="9" s="1"/>
  <c r="H1568" i="25"/>
  <c r="G1088" i="9" s="1"/>
  <c r="G1568" i="25"/>
  <c r="F1088" i="9" s="1"/>
  <c r="F1568" i="25"/>
  <c r="E1088" i="9" s="1"/>
  <c r="E1568" i="25"/>
  <c r="D1088" i="9" s="1"/>
  <c r="M1567" i="25"/>
  <c r="L1567" i="25"/>
  <c r="K1087" i="9" s="1"/>
  <c r="K1567" i="25"/>
  <c r="J1087" i="9" s="1"/>
  <c r="J1567" i="25"/>
  <c r="I1087" i="9" s="1"/>
  <c r="I1567" i="25"/>
  <c r="H1087" i="9" s="1"/>
  <c r="H1567" i="25"/>
  <c r="G1087" i="9" s="1"/>
  <c r="G1567" i="25"/>
  <c r="F1087" i="9" s="1"/>
  <c r="F1567" i="25"/>
  <c r="E1087" i="9" s="1"/>
  <c r="E1567" i="25"/>
  <c r="D1087" i="9" s="1"/>
  <c r="M1566" i="25"/>
  <c r="L1566" i="25"/>
  <c r="K1086" i="9" s="1"/>
  <c r="K1566" i="25"/>
  <c r="J1086" i="9" s="1"/>
  <c r="J1566" i="25"/>
  <c r="I1086" i="9" s="1"/>
  <c r="I1566" i="25"/>
  <c r="H1086" i="9" s="1"/>
  <c r="H1566" i="25"/>
  <c r="G1086" i="9" s="1"/>
  <c r="G1566" i="25"/>
  <c r="F1086" i="9" s="1"/>
  <c r="F1566" i="25"/>
  <c r="E1086" i="9" s="1"/>
  <c r="E1566" i="25"/>
  <c r="D1086" i="9" s="1"/>
  <c r="M1565" i="25"/>
  <c r="L1565" i="25"/>
  <c r="K1085" i="9" s="1"/>
  <c r="K1565" i="25"/>
  <c r="J1085" i="9" s="1"/>
  <c r="J1565" i="25"/>
  <c r="I1085" i="9" s="1"/>
  <c r="I1565" i="25"/>
  <c r="H1085" i="9" s="1"/>
  <c r="H1565" i="25"/>
  <c r="G1085" i="9" s="1"/>
  <c r="G1565" i="25"/>
  <c r="F1085" i="9" s="1"/>
  <c r="F1565" i="25"/>
  <c r="E1085" i="9" s="1"/>
  <c r="E1565" i="25"/>
  <c r="D1085" i="9" s="1"/>
  <c r="M1564" i="25"/>
  <c r="L1564" i="25"/>
  <c r="K1084" i="9" s="1"/>
  <c r="K1564" i="25"/>
  <c r="J1084" i="9" s="1"/>
  <c r="J1564" i="25"/>
  <c r="I1084" i="9" s="1"/>
  <c r="I1564" i="25"/>
  <c r="H1084" i="9" s="1"/>
  <c r="H1564" i="25"/>
  <c r="G1084" i="9" s="1"/>
  <c r="G1564" i="25"/>
  <c r="F1084" i="9" s="1"/>
  <c r="F1564" i="25"/>
  <c r="E1084" i="9" s="1"/>
  <c r="E1564" i="25"/>
  <c r="D1084" i="9" s="1"/>
  <c r="M1559" i="25"/>
  <c r="L1559" i="25"/>
  <c r="K1559" i="25"/>
  <c r="J1559" i="25"/>
  <c r="I1559" i="25"/>
  <c r="H1559" i="25"/>
  <c r="G1559" i="25"/>
  <c r="F1559" i="25"/>
  <c r="E1559" i="25"/>
  <c r="M1558" i="25"/>
  <c r="L1558" i="25"/>
  <c r="K203" i="13" s="1"/>
  <c r="K1558" i="25"/>
  <c r="J203" i="13" s="1"/>
  <c r="J1558" i="25"/>
  <c r="I203" i="13" s="1"/>
  <c r="I1558" i="25"/>
  <c r="H203" i="13" s="1"/>
  <c r="H1558" i="25"/>
  <c r="G203" i="13" s="1"/>
  <c r="G1558" i="25"/>
  <c r="F203" i="13" s="1"/>
  <c r="F1558" i="25"/>
  <c r="E203" i="13" s="1"/>
  <c r="E1558" i="25"/>
  <c r="D203" i="13" s="1"/>
  <c r="M1557" i="25"/>
  <c r="L1557" i="25"/>
  <c r="K202" i="13" s="1"/>
  <c r="K1557" i="25"/>
  <c r="J202" i="13" s="1"/>
  <c r="J1557" i="25"/>
  <c r="I202" i="13" s="1"/>
  <c r="I1557" i="25"/>
  <c r="H202" i="13" s="1"/>
  <c r="H1557" i="25"/>
  <c r="G202" i="13" s="1"/>
  <c r="G1557" i="25"/>
  <c r="F202" i="13" s="1"/>
  <c r="F1557" i="25"/>
  <c r="E202" i="13" s="1"/>
  <c r="E1557" i="25"/>
  <c r="D202" i="13" s="1"/>
  <c r="M1556" i="25"/>
  <c r="L1556" i="25"/>
  <c r="K201" i="13" s="1"/>
  <c r="K1556" i="25"/>
  <c r="J201" i="13" s="1"/>
  <c r="J1556" i="25"/>
  <c r="I201" i="13" s="1"/>
  <c r="I1556" i="25"/>
  <c r="H201" i="13" s="1"/>
  <c r="H1556" i="25"/>
  <c r="G201" i="13" s="1"/>
  <c r="G1556" i="25"/>
  <c r="F201" i="13" s="1"/>
  <c r="F1556" i="25"/>
  <c r="E201" i="13" s="1"/>
  <c r="E1556" i="25"/>
  <c r="D201" i="13" s="1"/>
  <c r="M1555" i="25"/>
  <c r="L1555" i="25"/>
  <c r="K200" i="13" s="1"/>
  <c r="K1555" i="25"/>
  <c r="J200" i="13" s="1"/>
  <c r="J1555" i="25"/>
  <c r="I200" i="13" s="1"/>
  <c r="I1555" i="25"/>
  <c r="H200" i="13" s="1"/>
  <c r="H1555" i="25"/>
  <c r="G200" i="13" s="1"/>
  <c r="G1555" i="25"/>
  <c r="F200" i="13" s="1"/>
  <c r="F1555" i="25"/>
  <c r="E200" i="13" s="1"/>
  <c r="E1555" i="25"/>
  <c r="D200" i="13" s="1"/>
  <c r="M1554" i="25"/>
  <c r="L1554" i="25"/>
  <c r="K199" i="13" s="1"/>
  <c r="K1554" i="25"/>
  <c r="J199" i="13" s="1"/>
  <c r="J1554" i="25"/>
  <c r="I199" i="13" s="1"/>
  <c r="I1554" i="25"/>
  <c r="H199" i="13" s="1"/>
  <c r="H1554" i="25"/>
  <c r="G199" i="13" s="1"/>
  <c r="G1554" i="25"/>
  <c r="F199" i="13" s="1"/>
  <c r="F1554" i="25"/>
  <c r="E199" i="13" s="1"/>
  <c r="E1554" i="25"/>
  <c r="D199" i="13" s="1"/>
  <c r="M1552" i="25"/>
  <c r="L1552" i="25"/>
  <c r="K1552" i="25"/>
  <c r="J1552" i="25"/>
  <c r="I1552" i="25"/>
  <c r="H1552" i="25"/>
  <c r="G1552" i="25"/>
  <c r="F1552" i="25"/>
  <c r="E1552" i="25"/>
  <c r="M1551" i="25"/>
  <c r="L1551" i="25"/>
  <c r="K1083" i="9" s="1"/>
  <c r="K1551" i="25"/>
  <c r="J1083" i="9" s="1"/>
  <c r="J1551" i="25"/>
  <c r="I1083" i="9" s="1"/>
  <c r="I1551" i="25"/>
  <c r="H1083" i="9" s="1"/>
  <c r="H1551" i="25"/>
  <c r="G1083" i="9" s="1"/>
  <c r="G1551" i="25"/>
  <c r="F1083" i="9" s="1"/>
  <c r="F1551" i="25"/>
  <c r="E1083" i="9" s="1"/>
  <c r="E1551" i="25"/>
  <c r="D1083" i="9" s="1"/>
  <c r="M1550" i="25"/>
  <c r="L1550" i="25"/>
  <c r="K1082" i="9" s="1"/>
  <c r="K1550" i="25"/>
  <c r="J1082" i="9" s="1"/>
  <c r="J1550" i="25"/>
  <c r="I1082" i="9" s="1"/>
  <c r="I1550" i="25"/>
  <c r="H1082" i="9" s="1"/>
  <c r="H1550" i="25"/>
  <c r="G1082" i="9" s="1"/>
  <c r="G1550" i="25"/>
  <c r="F1082" i="9" s="1"/>
  <c r="F1550" i="25"/>
  <c r="E1082" i="9" s="1"/>
  <c r="E1550" i="25"/>
  <c r="D1082" i="9" s="1"/>
  <c r="M1549" i="25"/>
  <c r="L1549" i="25"/>
  <c r="K1081" i="9" s="1"/>
  <c r="K1549" i="25"/>
  <c r="J1081" i="9" s="1"/>
  <c r="J1549" i="25"/>
  <c r="I1081" i="9" s="1"/>
  <c r="I1549" i="25"/>
  <c r="H1081" i="9" s="1"/>
  <c r="H1549" i="25"/>
  <c r="G1081" i="9" s="1"/>
  <c r="G1549" i="25"/>
  <c r="F1081" i="9" s="1"/>
  <c r="F1549" i="25"/>
  <c r="E1081" i="9" s="1"/>
  <c r="E1549" i="25"/>
  <c r="D1081" i="9" s="1"/>
  <c r="M1548" i="25"/>
  <c r="L1548" i="25"/>
  <c r="K1080" i="9" s="1"/>
  <c r="K1548" i="25"/>
  <c r="J1080" i="9" s="1"/>
  <c r="J1548" i="25"/>
  <c r="I1080" i="9" s="1"/>
  <c r="I1548" i="25"/>
  <c r="H1080" i="9" s="1"/>
  <c r="H1548" i="25"/>
  <c r="G1080" i="9" s="1"/>
  <c r="G1548" i="25"/>
  <c r="F1080" i="9" s="1"/>
  <c r="F1548" i="25"/>
  <c r="E1080" i="9" s="1"/>
  <c r="E1548" i="25"/>
  <c r="D1080" i="9" s="1"/>
  <c r="M1547" i="25"/>
  <c r="L1547" i="25"/>
  <c r="K1079" i="9" s="1"/>
  <c r="K1547" i="25"/>
  <c r="J1079" i="9" s="1"/>
  <c r="J1547" i="25"/>
  <c r="I1079" i="9" s="1"/>
  <c r="I1547" i="25"/>
  <c r="H1079" i="9" s="1"/>
  <c r="H1547" i="25"/>
  <c r="G1079" i="9" s="1"/>
  <c r="G1547" i="25"/>
  <c r="F1079" i="9" s="1"/>
  <c r="F1547" i="25"/>
  <c r="E1079" i="9" s="1"/>
  <c r="E1547" i="25"/>
  <c r="D1079" i="9" s="1"/>
  <c r="M1546" i="25"/>
  <c r="L1546" i="25"/>
  <c r="K1078" i="9" s="1"/>
  <c r="K1546" i="25"/>
  <c r="J1078" i="9" s="1"/>
  <c r="J1546" i="25"/>
  <c r="I1078" i="9" s="1"/>
  <c r="I1546" i="25"/>
  <c r="H1078" i="9" s="1"/>
  <c r="H1546" i="25"/>
  <c r="G1078" i="9" s="1"/>
  <c r="G1546" i="25"/>
  <c r="F1078" i="9" s="1"/>
  <c r="F1546" i="25"/>
  <c r="E1078" i="9" s="1"/>
  <c r="E1546" i="25"/>
  <c r="D1078" i="9" s="1"/>
  <c r="M1545" i="25"/>
  <c r="L1545" i="25"/>
  <c r="K1077" i="9" s="1"/>
  <c r="K1545" i="25"/>
  <c r="J1077" i="9" s="1"/>
  <c r="J1545" i="25"/>
  <c r="I1077" i="9" s="1"/>
  <c r="I1545" i="25"/>
  <c r="H1077" i="9" s="1"/>
  <c r="H1545" i="25"/>
  <c r="G1077" i="9" s="1"/>
  <c r="G1545" i="25"/>
  <c r="F1077" i="9" s="1"/>
  <c r="F1545" i="25"/>
  <c r="E1077" i="9" s="1"/>
  <c r="E1545" i="25"/>
  <c r="D1077" i="9" s="1"/>
  <c r="M1544" i="25"/>
  <c r="L1544" i="25"/>
  <c r="K1076" i="9" s="1"/>
  <c r="K1544" i="25"/>
  <c r="J1076" i="9" s="1"/>
  <c r="J1544" i="25"/>
  <c r="I1076" i="9" s="1"/>
  <c r="I1544" i="25"/>
  <c r="H1076" i="9" s="1"/>
  <c r="H1544" i="25"/>
  <c r="G1076" i="9" s="1"/>
  <c r="G1544" i="25"/>
  <c r="F1076" i="9" s="1"/>
  <c r="F1544" i="25"/>
  <c r="E1076" i="9" s="1"/>
  <c r="E1544" i="25"/>
  <c r="D1076" i="9" s="1"/>
  <c r="M1543" i="25"/>
  <c r="L1543" i="25"/>
  <c r="K1075" i="9" s="1"/>
  <c r="K1543" i="25"/>
  <c r="J1075" i="9" s="1"/>
  <c r="J1543" i="25"/>
  <c r="I1075" i="9" s="1"/>
  <c r="I1543" i="25"/>
  <c r="H1075" i="9" s="1"/>
  <c r="H1543" i="25"/>
  <c r="G1075" i="9" s="1"/>
  <c r="G1543" i="25"/>
  <c r="F1075" i="9" s="1"/>
  <c r="F1543" i="25"/>
  <c r="E1075" i="9" s="1"/>
  <c r="E1543" i="25"/>
  <c r="D1075" i="9" s="1"/>
  <c r="M1542" i="25"/>
  <c r="L1542" i="25"/>
  <c r="K1074" i="9" s="1"/>
  <c r="K1542" i="25"/>
  <c r="J1074" i="9" s="1"/>
  <c r="J1542" i="25"/>
  <c r="I1074" i="9" s="1"/>
  <c r="I1542" i="25"/>
  <c r="H1074" i="9" s="1"/>
  <c r="H1542" i="25"/>
  <c r="G1074" i="9" s="1"/>
  <c r="G1542" i="25"/>
  <c r="F1074" i="9" s="1"/>
  <c r="F1542" i="25"/>
  <c r="E1074" i="9" s="1"/>
  <c r="E1542" i="25"/>
  <c r="D1074" i="9" s="1"/>
  <c r="M1541" i="25"/>
  <c r="L1541" i="25"/>
  <c r="K1073" i="9" s="1"/>
  <c r="K1541" i="25"/>
  <c r="J1073" i="9" s="1"/>
  <c r="J1541" i="25"/>
  <c r="I1073" i="9" s="1"/>
  <c r="I1541" i="25"/>
  <c r="H1073" i="9" s="1"/>
  <c r="H1541" i="25"/>
  <c r="G1073" i="9" s="1"/>
  <c r="G1541" i="25"/>
  <c r="F1073" i="9" s="1"/>
  <c r="F1541" i="25"/>
  <c r="E1073" i="9" s="1"/>
  <c r="E1541" i="25"/>
  <c r="D1073" i="9" s="1"/>
  <c r="M1540" i="25"/>
  <c r="L1540" i="25"/>
  <c r="K1072" i="9" s="1"/>
  <c r="K1540" i="25"/>
  <c r="J1072" i="9" s="1"/>
  <c r="J1540" i="25"/>
  <c r="I1072" i="9" s="1"/>
  <c r="I1540" i="25"/>
  <c r="H1072" i="9" s="1"/>
  <c r="H1540" i="25"/>
  <c r="G1072" i="9" s="1"/>
  <c r="G1540" i="25"/>
  <c r="F1072" i="9" s="1"/>
  <c r="F1540" i="25"/>
  <c r="E1072" i="9" s="1"/>
  <c r="E1540" i="25"/>
  <c r="D1072" i="9" s="1"/>
  <c r="M1539" i="25"/>
  <c r="L1539" i="25"/>
  <c r="K1071" i="9" s="1"/>
  <c r="K1539" i="25"/>
  <c r="J1071" i="9" s="1"/>
  <c r="J1539" i="25"/>
  <c r="I1071" i="9" s="1"/>
  <c r="I1539" i="25"/>
  <c r="H1071" i="9" s="1"/>
  <c r="H1539" i="25"/>
  <c r="G1071" i="9" s="1"/>
  <c r="G1539" i="25"/>
  <c r="F1071" i="9" s="1"/>
  <c r="F1539" i="25"/>
  <c r="E1071" i="9" s="1"/>
  <c r="E1539" i="25"/>
  <c r="D1071" i="9" s="1"/>
  <c r="M1538" i="25"/>
  <c r="L1538" i="25"/>
  <c r="K1070" i="9" s="1"/>
  <c r="K1538" i="25"/>
  <c r="J1070" i="9" s="1"/>
  <c r="J1538" i="25"/>
  <c r="I1070" i="9" s="1"/>
  <c r="I1538" i="25"/>
  <c r="H1070" i="9" s="1"/>
  <c r="H1538" i="25"/>
  <c r="G1070" i="9" s="1"/>
  <c r="G1538" i="25"/>
  <c r="F1070" i="9" s="1"/>
  <c r="F1538" i="25"/>
  <c r="E1070" i="9" s="1"/>
  <c r="E1538" i="25"/>
  <c r="D1070" i="9" s="1"/>
  <c r="M1537" i="25"/>
  <c r="L1537" i="25"/>
  <c r="K1069" i="9" s="1"/>
  <c r="K1537" i="25"/>
  <c r="J1069" i="9" s="1"/>
  <c r="J1537" i="25"/>
  <c r="I1069" i="9" s="1"/>
  <c r="I1537" i="25"/>
  <c r="H1069" i="9" s="1"/>
  <c r="H1537" i="25"/>
  <c r="G1069" i="9" s="1"/>
  <c r="G1537" i="25"/>
  <c r="F1069" i="9" s="1"/>
  <c r="F1537" i="25"/>
  <c r="E1069" i="9" s="1"/>
  <c r="E1537" i="25"/>
  <c r="D1069" i="9" s="1"/>
  <c r="M1536" i="25"/>
  <c r="L1536" i="25"/>
  <c r="K1068" i="9" s="1"/>
  <c r="K1536" i="25"/>
  <c r="J1068" i="9" s="1"/>
  <c r="J1536" i="25"/>
  <c r="I1068" i="9" s="1"/>
  <c r="I1536" i="25"/>
  <c r="H1068" i="9" s="1"/>
  <c r="H1536" i="25"/>
  <c r="G1068" i="9" s="1"/>
  <c r="G1536" i="25"/>
  <c r="F1068" i="9" s="1"/>
  <c r="F1536" i="25"/>
  <c r="E1068" i="9" s="1"/>
  <c r="E1536" i="25"/>
  <c r="D1068" i="9" s="1"/>
  <c r="M1535" i="25"/>
  <c r="L1535" i="25"/>
  <c r="K1067" i="9" s="1"/>
  <c r="K1535" i="25"/>
  <c r="J1067" i="9" s="1"/>
  <c r="J1535" i="25"/>
  <c r="I1067" i="9" s="1"/>
  <c r="I1535" i="25"/>
  <c r="H1067" i="9" s="1"/>
  <c r="H1535" i="25"/>
  <c r="G1067" i="9" s="1"/>
  <c r="G1535" i="25"/>
  <c r="F1067" i="9" s="1"/>
  <c r="F1535" i="25"/>
  <c r="E1067" i="9" s="1"/>
  <c r="E1535" i="25"/>
  <c r="D1067" i="9" s="1"/>
  <c r="M1534" i="25"/>
  <c r="L1534" i="25"/>
  <c r="K1066" i="9" s="1"/>
  <c r="K1534" i="25"/>
  <c r="J1066" i="9" s="1"/>
  <c r="J1534" i="25"/>
  <c r="I1066" i="9" s="1"/>
  <c r="I1534" i="25"/>
  <c r="H1066" i="9" s="1"/>
  <c r="H1534" i="25"/>
  <c r="G1066" i="9" s="1"/>
  <c r="G1534" i="25"/>
  <c r="F1066" i="9" s="1"/>
  <c r="F1534" i="25"/>
  <c r="E1066" i="9" s="1"/>
  <c r="E1534" i="25"/>
  <c r="D1066" i="9" s="1"/>
  <c r="M1533" i="25"/>
  <c r="L1533" i="25"/>
  <c r="K1065" i="9" s="1"/>
  <c r="K1533" i="25"/>
  <c r="J1065" i="9" s="1"/>
  <c r="J1533" i="25"/>
  <c r="I1065" i="9" s="1"/>
  <c r="I1533" i="25"/>
  <c r="H1065" i="9" s="1"/>
  <c r="H1533" i="25"/>
  <c r="G1065" i="9" s="1"/>
  <c r="G1533" i="25"/>
  <c r="F1065" i="9" s="1"/>
  <c r="F1533" i="25"/>
  <c r="E1065" i="9" s="1"/>
  <c r="E1533" i="25"/>
  <c r="D1065" i="9" s="1"/>
  <c r="M1532" i="25"/>
  <c r="L1532" i="25"/>
  <c r="K1064" i="9" s="1"/>
  <c r="K1532" i="25"/>
  <c r="J1064" i="9" s="1"/>
  <c r="J1532" i="25"/>
  <c r="I1064" i="9" s="1"/>
  <c r="I1532" i="25"/>
  <c r="H1064" i="9" s="1"/>
  <c r="H1532" i="25"/>
  <c r="G1064" i="9" s="1"/>
  <c r="G1532" i="25"/>
  <c r="F1064" i="9" s="1"/>
  <c r="F1532" i="25"/>
  <c r="E1064" i="9" s="1"/>
  <c r="E1532" i="25"/>
  <c r="D1064" i="9" s="1"/>
  <c r="M1531" i="25"/>
  <c r="L1531" i="25"/>
  <c r="K1063" i="9" s="1"/>
  <c r="K1531" i="25"/>
  <c r="J1063" i="9" s="1"/>
  <c r="J1531" i="25"/>
  <c r="I1063" i="9" s="1"/>
  <c r="I1531" i="25"/>
  <c r="H1063" i="9" s="1"/>
  <c r="H1531" i="25"/>
  <c r="G1063" i="9" s="1"/>
  <c r="G1531" i="25"/>
  <c r="F1063" i="9" s="1"/>
  <c r="F1531" i="25"/>
  <c r="E1063" i="9" s="1"/>
  <c r="E1531" i="25"/>
  <c r="D1063" i="9" s="1"/>
  <c r="M1530" i="25"/>
  <c r="L1530" i="25"/>
  <c r="K1062" i="9" s="1"/>
  <c r="K1530" i="25"/>
  <c r="J1062" i="9" s="1"/>
  <c r="J1530" i="25"/>
  <c r="I1062" i="9" s="1"/>
  <c r="I1530" i="25"/>
  <c r="H1062" i="9" s="1"/>
  <c r="H1530" i="25"/>
  <c r="G1062" i="9" s="1"/>
  <c r="G1530" i="25"/>
  <c r="F1062" i="9" s="1"/>
  <c r="F1530" i="25"/>
  <c r="E1062" i="9" s="1"/>
  <c r="E1530" i="25"/>
  <c r="D1062" i="9" s="1"/>
  <c r="M1529" i="25"/>
  <c r="L1529" i="25"/>
  <c r="K1061" i="9" s="1"/>
  <c r="K1529" i="25"/>
  <c r="J1061" i="9" s="1"/>
  <c r="J1529" i="25"/>
  <c r="I1061" i="9" s="1"/>
  <c r="I1529" i="25"/>
  <c r="H1061" i="9" s="1"/>
  <c r="H1529" i="25"/>
  <c r="G1061" i="9" s="1"/>
  <c r="G1529" i="25"/>
  <c r="F1061" i="9" s="1"/>
  <c r="F1529" i="25"/>
  <c r="E1061" i="9" s="1"/>
  <c r="E1529" i="25"/>
  <c r="D1061" i="9" s="1"/>
  <c r="M1528" i="25"/>
  <c r="L1528" i="25"/>
  <c r="K1060" i="9" s="1"/>
  <c r="K1528" i="25"/>
  <c r="J1060" i="9" s="1"/>
  <c r="J1528" i="25"/>
  <c r="I1060" i="9" s="1"/>
  <c r="I1528" i="25"/>
  <c r="H1060" i="9" s="1"/>
  <c r="H1528" i="25"/>
  <c r="G1060" i="9" s="1"/>
  <c r="G1528" i="25"/>
  <c r="F1060" i="9" s="1"/>
  <c r="F1528" i="25"/>
  <c r="E1060" i="9" s="1"/>
  <c r="E1528" i="25"/>
  <c r="D1060" i="9" s="1"/>
  <c r="M1527" i="25"/>
  <c r="L1527" i="25"/>
  <c r="K1059" i="9" s="1"/>
  <c r="K1527" i="25"/>
  <c r="J1059" i="9" s="1"/>
  <c r="J1527" i="25"/>
  <c r="I1059" i="9" s="1"/>
  <c r="I1527" i="25"/>
  <c r="H1059" i="9" s="1"/>
  <c r="H1527" i="25"/>
  <c r="G1059" i="9" s="1"/>
  <c r="G1527" i="25"/>
  <c r="F1059" i="9" s="1"/>
  <c r="F1527" i="25"/>
  <c r="E1059" i="9" s="1"/>
  <c r="E1527" i="25"/>
  <c r="D1059" i="9" s="1"/>
  <c r="M1526" i="25"/>
  <c r="L1526" i="25"/>
  <c r="K1058" i="9" s="1"/>
  <c r="K1526" i="25"/>
  <c r="J1058" i="9" s="1"/>
  <c r="J1526" i="25"/>
  <c r="I1058" i="9" s="1"/>
  <c r="I1526" i="25"/>
  <c r="H1058" i="9" s="1"/>
  <c r="H1526" i="25"/>
  <c r="G1058" i="9" s="1"/>
  <c r="G1526" i="25"/>
  <c r="F1058" i="9" s="1"/>
  <c r="F1526" i="25"/>
  <c r="E1058" i="9" s="1"/>
  <c r="E1526" i="25"/>
  <c r="D1058" i="9" s="1"/>
  <c r="M1525" i="25"/>
  <c r="L1525" i="25"/>
  <c r="K1057" i="9" s="1"/>
  <c r="K1525" i="25"/>
  <c r="J1057" i="9" s="1"/>
  <c r="J1525" i="25"/>
  <c r="I1057" i="9" s="1"/>
  <c r="I1525" i="25"/>
  <c r="H1057" i="9" s="1"/>
  <c r="H1525" i="25"/>
  <c r="G1057" i="9" s="1"/>
  <c r="G1525" i="25"/>
  <c r="F1057" i="9" s="1"/>
  <c r="F1525" i="25"/>
  <c r="E1057" i="9" s="1"/>
  <c r="E1525" i="25"/>
  <c r="D1057" i="9" s="1"/>
  <c r="M1520" i="25"/>
  <c r="L1520" i="25"/>
  <c r="K1520" i="25"/>
  <c r="J1520" i="25"/>
  <c r="I1520" i="25"/>
  <c r="H1520" i="25"/>
  <c r="G1520" i="25"/>
  <c r="F1520" i="25"/>
  <c r="E1520" i="25"/>
  <c r="M1519" i="25"/>
  <c r="L1519" i="25"/>
  <c r="K198" i="13" s="1"/>
  <c r="K1519" i="25"/>
  <c r="J198" i="13" s="1"/>
  <c r="J1519" i="25"/>
  <c r="I198" i="13" s="1"/>
  <c r="I1519" i="25"/>
  <c r="H198" i="13" s="1"/>
  <c r="H1519" i="25"/>
  <c r="G198" i="13" s="1"/>
  <c r="G1519" i="25"/>
  <c r="F198" i="13" s="1"/>
  <c r="F1519" i="25"/>
  <c r="E198" i="13" s="1"/>
  <c r="E1519" i="25"/>
  <c r="D198" i="13" s="1"/>
  <c r="M1518" i="25"/>
  <c r="L1518" i="25"/>
  <c r="K197" i="13" s="1"/>
  <c r="K1518" i="25"/>
  <c r="J197" i="13" s="1"/>
  <c r="J1518" i="25"/>
  <c r="I197" i="13" s="1"/>
  <c r="I1518" i="25"/>
  <c r="H197" i="13" s="1"/>
  <c r="H1518" i="25"/>
  <c r="G197" i="13" s="1"/>
  <c r="G1518" i="25"/>
  <c r="F197" i="13" s="1"/>
  <c r="F1518" i="25"/>
  <c r="E197" i="13" s="1"/>
  <c r="E1518" i="25"/>
  <c r="D197" i="13" s="1"/>
  <c r="M1517" i="25"/>
  <c r="L1517" i="25"/>
  <c r="K196" i="13" s="1"/>
  <c r="K1517" i="25"/>
  <c r="J196" i="13" s="1"/>
  <c r="J1517" i="25"/>
  <c r="I196" i="13" s="1"/>
  <c r="I1517" i="25"/>
  <c r="H196" i="13" s="1"/>
  <c r="H1517" i="25"/>
  <c r="G196" i="13" s="1"/>
  <c r="G1517" i="25"/>
  <c r="F196" i="13" s="1"/>
  <c r="F1517" i="25"/>
  <c r="E196" i="13" s="1"/>
  <c r="E1517" i="25"/>
  <c r="D196" i="13" s="1"/>
  <c r="M1516" i="25"/>
  <c r="L1516" i="25"/>
  <c r="K195" i="13" s="1"/>
  <c r="K1516" i="25"/>
  <c r="J195" i="13" s="1"/>
  <c r="J1516" i="25"/>
  <c r="I195" i="13" s="1"/>
  <c r="I1516" i="25"/>
  <c r="H195" i="13" s="1"/>
  <c r="H1516" i="25"/>
  <c r="G195" i="13" s="1"/>
  <c r="G1516" i="25"/>
  <c r="F195" i="13" s="1"/>
  <c r="F1516" i="25"/>
  <c r="E195" i="13" s="1"/>
  <c r="E1516" i="25"/>
  <c r="D195" i="13" s="1"/>
  <c r="M1515" i="25"/>
  <c r="L1515" i="25"/>
  <c r="K194" i="13" s="1"/>
  <c r="K1515" i="25"/>
  <c r="J194" i="13" s="1"/>
  <c r="J1515" i="25"/>
  <c r="I194" i="13" s="1"/>
  <c r="I1515" i="25"/>
  <c r="H194" i="13" s="1"/>
  <c r="H1515" i="25"/>
  <c r="G194" i="13" s="1"/>
  <c r="G1515" i="25"/>
  <c r="F194" i="13" s="1"/>
  <c r="F1515" i="25"/>
  <c r="E194" i="13" s="1"/>
  <c r="E1515" i="25"/>
  <c r="D194" i="13" s="1"/>
  <c r="M1513" i="25"/>
  <c r="L1513" i="25"/>
  <c r="K1513" i="25"/>
  <c r="J1513" i="25"/>
  <c r="I1513" i="25"/>
  <c r="H1513" i="25"/>
  <c r="G1513" i="25"/>
  <c r="F1513" i="25"/>
  <c r="E1513" i="25"/>
  <c r="M1512" i="25"/>
  <c r="L1512" i="25"/>
  <c r="K1056" i="9" s="1"/>
  <c r="K1512" i="25"/>
  <c r="J1056" i="9" s="1"/>
  <c r="J1512" i="25"/>
  <c r="I1056" i="9" s="1"/>
  <c r="I1512" i="25"/>
  <c r="H1056" i="9" s="1"/>
  <c r="H1512" i="25"/>
  <c r="G1056" i="9" s="1"/>
  <c r="G1512" i="25"/>
  <c r="F1056" i="9" s="1"/>
  <c r="F1512" i="25"/>
  <c r="E1056" i="9" s="1"/>
  <c r="E1512" i="25"/>
  <c r="D1056" i="9" s="1"/>
  <c r="M1511" i="25"/>
  <c r="L1511" i="25"/>
  <c r="K1055" i="9" s="1"/>
  <c r="K1511" i="25"/>
  <c r="J1055" i="9" s="1"/>
  <c r="J1511" i="25"/>
  <c r="I1055" i="9" s="1"/>
  <c r="I1511" i="25"/>
  <c r="H1055" i="9" s="1"/>
  <c r="H1511" i="25"/>
  <c r="G1055" i="9" s="1"/>
  <c r="G1511" i="25"/>
  <c r="F1055" i="9" s="1"/>
  <c r="F1511" i="25"/>
  <c r="E1055" i="9" s="1"/>
  <c r="E1511" i="25"/>
  <c r="D1055" i="9" s="1"/>
  <c r="M1510" i="25"/>
  <c r="L1510" i="25"/>
  <c r="K1054" i="9" s="1"/>
  <c r="K1510" i="25"/>
  <c r="J1054" i="9" s="1"/>
  <c r="J1510" i="25"/>
  <c r="I1054" i="9" s="1"/>
  <c r="I1510" i="25"/>
  <c r="H1054" i="9" s="1"/>
  <c r="H1510" i="25"/>
  <c r="G1054" i="9" s="1"/>
  <c r="G1510" i="25"/>
  <c r="F1054" i="9" s="1"/>
  <c r="F1510" i="25"/>
  <c r="E1054" i="9" s="1"/>
  <c r="E1510" i="25"/>
  <c r="D1054" i="9" s="1"/>
  <c r="M1509" i="25"/>
  <c r="L1509" i="25"/>
  <c r="K1053" i="9" s="1"/>
  <c r="K1509" i="25"/>
  <c r="J1053" i="9" s="1"/>
  <c r="J1509" i="25"/>
  <c r="I1053" i="9" s="1"/>
  <c r="I1509" i="25"/>
  <c r="H1053" i="9" s="1"/>
  <c r="H1509" i="25"/>
  <c r="G1053" i="9" s="1"/>
  <c r="G1509" i="25"/>
  <c r="F1053" i="9" s="1"/>
  <c r="F1509" i="25"/>
  <c r="E1053" i="9" s="1"/>
  <c r="E1509" i="25"/>
  <c r="D1053" i="9" s="1"/>
  <c r="M1508" i="25"/>
  <c r="L1508" i="25"/>
  <c r="K1052" i="9" s="1"/>
  <c r="K1508" i="25"/>
  <c r="J1052" i="9" s="1"/>
  <c r="J1508" i="25"/>
  <c r="I1052" i="9" s="1"/>
  <c r="I1508" i="25"/>
  <c r="H1052" i="9" s="1"/>
  <c r="H1508" i="25"/>
  <c r="G1052" i="9" s="1"/>
  <c r="G1508" i="25"/>
  <c r="F1052" i="9" s="1"/>
  <c r="F1508" i="25"/>
  <c r="E1052" i="9" s="1"/>
  <c r="E1508" i="25"/>
  <c r="D1052" i="9" s="1"/>
  <c r="M1507" i="25"/>
  <c r="L1507" i="25"/>
  <c r="K1051" i="9" s="1"/>
  <c r="K1507" i="25"/>
  <c r="J1051" i="9" s="1"/>
  <c r="J1507" i="25"/>
  <c r="I1051" i="9" s="1"/>
  <c r="I1507" i="25"/>
  <c r="H1051" i="9" s="1"/>
  <c r="H1507" i="25"/>
  <c r="G1051" i="9" s="1"/>
  <c r="G1507" i="25"/>
  <c r="F1051" i="9" s="1"/>
  <c r="F1507" i="25"/>
  <c r="E1051" i="9" s="1"/>
  <c r="E1507" i="25"/>
  <c r="D1051" i="9" s="1"/>
  <c r="M1506" i="25"/>
  <c r="L1506" i="25"/>
  <c r="K1050" i="9" s="1"/>
  <c r="K1506" i="25"/>
  <c r="J1050" i="9" s="1"/>
  <c r="J1506" i="25"/>
  <c r="I1050" i="9" s="1"/>
  <c r="I1506" i="25"/>
  <c r="H1050" i="9" s="1"/>
  <c r="H1506" i="25"/>
  <c r="G1050" i="9" s="1"/>
  <c r="G1506" i="25"/>
  <c r="F1050" i="9" s="1"/>
  <c r="F1506" i="25"/>
  <c r="E1050" i="9" s="1"/>
  <c r="E1506" i="25"/>
  <c r="D1050" i="9" s="1"/>
  <c r="M1505" i="25"/>
  <c r="L1505" i="25"/>
  <c r="K1049" i="9" s="1"/>
  <c r="K1505" i="25"/>
  <c r="J1049" i="9" s="1"/>
  <c r="J1505" i="25"/>
  <c r="I1049" i="9" s="1"/>
  <c r="I1505" i="25"/>
  <c r="H1049" i="9" s="1"/>
  <c r="H1505" i="25"/>
  <c r="G1049" i="9" s="1"/>
  <c r="G1505" i="25"/>
  <c r="F1049" i="9" s="1"/>
  <c r="F1505" i="25"/>
  <c r="E1049" i="9" s="1"/>
  <c r="E1505" i="25"/>
  <c r="D1049" i="9" s="1"/>
  <c r="M1504" i="25"/>
  <c r="L1504" i="25"/>
  <c r="K1048" i="9" s="1"/>
  <c r="K1504" i="25"/>
  <c r="J1048" i="9" s="1"/>
  <c r="J1504" i="25"/>
  <c r="I1048" i="9" s="1"/>
  <c r="I1504" i="25"/>
  <c r="H1048" i="9" s="1"/>
  <c r="H1504" i="25"/>
  <c r="G1048" i="9" s="1"/>
  <c r="G1504" i="25"/>
  <c r="F1048" i="9" s="1"/>
  <c r="F1504" i="25"/>
  <c r="E1048" i="9" s="1"/>
  <c r="E1504" i="25"/>
  <c r="D1048" i="9" s="1"/>
  <c r="M1503" i="25"/>
  <c r="L1503" i="25"/>
  <c r="K1047" i="9" s="1"/>
  <c r="K1503" i="25"/>
  <c r="J1047" i="9" s="1"/>
  <c r="J1503" i="25"/>
  <c r="I1047" i="9" s="1"/>
  <c r="I1503" i="25"/>
  <c r="H1047" i="9" s="1"/>
  <c r="H1503" i="25"/>
  <c r="G1047" i="9" s="1"/>
  <c r="G1503" i="25"/>
  <c r="F1047" i="9" s="1"/>
  <c r="F1503" i="25"/>
  <c r="E1047" i="9" s="1"/>
  <c r="E1503" i="25"/>
  <c r="D1047" i="9" s="1"/>
  <c r="M1502" i="25"/>
  <c r="L1502" i="25"/>
  <c r="K1046" i="9" s="1"/>
  <c r="K1502" i="25"/>
  <c r="J1046" i="9" s="1"/>
  <c r="J1502" i="25"/>
  <c r="I1046" i="9" s="1"/>
  <c r="I1502" i="25"/>
  <c r="H1046" i="9" s="1"/>
  <c r="H1502" i="25"/>
  <c r="G1046" i="9" s="1"/>
  <c r="G1502" i="25"/>
  <c r="F1046" i="9" s="1"/>
  <c r="F1502" i="25"/>
  <c r="E1046" i="9" s="1"/>
  <c r="E1502" i="25"/>
  <c r="D1046" i="9" s="1"/>
  <c r="M1501" i="25"/>
  <c r="L1501" i="25"/>
  <c r="K1045" i="9" s="1"/>
  <c r="K1501" i="25"/>
  <c r="J1045" i="9" s="1"/>
  <c r="J1501" i="25"/>
  <c r="I1045" i="9" s="1"/>
  <c r="I1501" i="25"/>
  <c r="H1045" i="9" s="1"/>
  <c r="H1501" i="25"/>
  <c r="G1045" i="9" s="1"/>
  <c r="G1501" i="25"/>
  <c r="F1045" i="9" s="1"/>
  <c r="F1501" i="25"/>
  <c r="E1045" i="9" s="1"/>
  <c r="E1501" i="25"/>
  <c r="D1045" i="9" s="1"/>
  <c r="M1500" i="25"/>
  <c r="L1500" i="25"/>
  <c r="K1044" i="9" s="1"/>
  <c r="K1500" i="25"/>
  <c r="J1044" i="9" s="1"/>
  <c r="J1500" i="25"/>
  <c r="I1044" i="9" s="1"/>
  <c r="I1500" i="25"/>
  <c r="H1044" i="9" s="1"/>
  <c r="H1500" i="25"/>
  <c r="G1044" i="9" s="1"/>
  <c r="G1500" i="25"/>
  <c r="F1044" i="9" s="1"/>
  <c r="F1500" i="25"/>
  <c r="E1044" i="9" s="1"/>
  <c r="E1500" i="25"/>
  <c r="D1044" i="9" s="1"/>
  <c r="M1499" i="25"/>
  <c r="L1499" i="25"/>
  <c r="K1043" i="9" s="1"/>
  <c r="K1499" i="25"/>
  <c r="J1043" i="9" s="1"/>
  <c r="J1499" i="25"/>
  <c r="I1043" i="9" s="1"/>
  <c r="I1499" i="25"/>
  <c r="H1043" i="9" s="1"/>
  <c r="H1499" i="25"/>
  <c r="G1043" i="9" s="1"/>
  <c r="G1499" i="25"/>
  <c r="F1043" i="9" s="1"/>
  <c r="F1499" i="25"/>
  <c r="E1043" i="9" s="1"/>
  <c r="E1499" i="25"/>
  <c r="D1043" i="9" s="1"/>
  <c r="M1498" i="25"/>
  <c r="L1498" i="25"/>
  <c r="K1042" i="9" s="1"/>
  <c r="K1498" i="25"/>
  <c r="J1042" i="9" s="1"/>
  <c r="J1498" i="25"/>
  <c r="I1042" i="9" s="1"/>
  <c r="I1498" i="25"/>
  <c r="H1042" i="9" s="1"/>
  <c r="H1498" i="25"/>
  <c r="G1042" i="9" s="1"/>
  <c r="G1498" i="25"/>
  <c r="F1042" i="9" s="1"/>
  <c r="F1498" i="25"/>
  <c r="E1042" i="9" s="1"/>
  <c r="E1498" i="25"/>
  <c r="D1042" i="9" s="1"/>
  <c r="M1497" i="25"/>
  <c r="L1497" i="25"/>
  <c r="K1041" i="9" s="1"/>
  <c r="K1497" i="25"/>
  <c r="J1041" i="9" s="1"/>
  <c r="J1497" i="25"/>
  <c r="I1041" i="9" s="1"/>
  <c r="I1497" i="25"/>
  <c r="H1041" i="9" s="1"/>
  <c r="H1497" i="25"/>
  <c r="G1041" i="9" s="1"/>
  <c r="G1497" i="25"/>
  <c r="F1041" i="9" s="1"/>
  <c r="F1497" i="25"/>
  <c r="E1041" i="9" s="1"/>
  <c r="E1497" i="25"/>
  <c r="D1041" i="9" s="1"/>
  <c r="M1496" i="25"/>
  <c r="L1496" i="25"/>
  <c r="K1040" i="9" s="1"/>
  <c r="K1496" i="25"/>
  <c r="J1040" i="9" s="1"/>
  <c r="J1496" i="25"/>
  <c r="I1040" i="9" s="1"/>
  <c r="I1496" i="25"/>
  <c r="H1040" i="9" s="1"/>
  <c r="H1496" i="25"/>
  <c r="G1040" i="9" s="1"/>
  <c r="G1496" i="25"/>
  <c r="F1040" i="9" s="1"/>
  <c r="F1496" i="25"/>
  <c r="E1040" i="9" s="1"/>
  <c r="E1496" i="25"/>
  <c r="D1040" i="9" s="1"/>
  <c r="M1495" i="25"/>
  <c r="L1495" i="25"/>
  <c r="K1039" i="9" s="1"/>
  <c r="K1495" i="25"/>
  <c r="J1039" i="9" s="1"/>
  <c r="J1495" i="25"/>
  <c r="I1039" i="9" s="1"/>
  <c r="I1495" i="25"/>
  <c r="H1039" i="9" s="1"/>
  <c r="H1495" i="25"/>
  <c r="G1039" i="9" s="1"/>
  <c r="G1495" i="25"/>
  <c r="F1039" i="9" s="1"/>
  <c r="F1495" i="25"/>
  <c r="E1039" i="9" s="1"/>
  <c r="E1495" i="25"/>
  <c r="D1039" i="9" s="1"/>
  <c r="M1494" i="25"/>
  <c r="L1494" i="25"/>
  <c r="K1038" i="9" s="1"/>
  <c r="K1494" i="25"/>
  <c r="J1038" i="9" s="1"/>
  <c r="J1494" i="25"/>
  <c r="I1038" i="9" s="1"/>
  <c r="I1494" i="25"/>
  <c r="H1038" i="9" s="1"/>
  <c r="H1494" i="25"/>
  <c r="G1038" i="9" s="1"/>
  <c r="G1494" i="25"/>
  <c r="F1038" i="9" s="1"/>
  <c r="F1494" i="25"/>
  <c r="E1038" i="9" s="1"/>
  <c r="E1494" i="25"/>
  <c r="D1038" i="9" s="1"/>
  <c r="M1493" i="25"/>
  <c r="L1493" i="25"/>
  <c r="K1037" i="9" s="1"/>
  <c r="K1493" i="25"/>
  <c r="J1037" i="9" s="1"/>
  <c r="J1493" i="25"/>
  <c r="I1037" i="9" s="1"/>
  <c r="I1493" i="25"/>
  <c r="H1037" i="9" s="1"/>
  <c r="H1493" i="25"/>
  <c r="G1037" i="9" s="1"/>
  <c r="G1493" i="25"/>
  <c r="F1037" i="9" s="1"/>
  <c r="F1493" i="25"/>
  <c r="E1037" i="9" s="1"/>
  <c r="E1493" i="25"/>
  <c r="D1037" i="9" s="1"/>
  <c r="M1492" i="25"/>
  <c r="L1492" i="25"/>
  <c r="K1036" i="9" s="1"/>
  <c r="K1492" i="25"/>
  <c r="J1036" i="9" s="1"/>
  <c r="J1492" i="25"/>
  <c r="I1036" i="9" s="1"/>
  <c r="I1492" i="25"/>
  <c r="H1036" i="9" s="1"/>
  <c r="H1492" i="25"/>
  <c r="G1036" i="9" s="1"/>
  <c r="G1492" i="25"/>
  <c r="F1036" i="9" s="1"/>
  <c r="F1492" i="25"/>
  <c r="E1036" i="9" s="1"/>
  <c r="E1492" i="25"/>
  <c r="D1036" i="9" s="1"/>
  <c r="M1491" i="25"/>
  <c r="L1491" i="25"/>
  <c r="K1035" i="9" s="1"/>
  <c r="K1491" i="25"/>
  <c r="J1035" i="9" s="1"/>
  <c r="J1491" i="25"/>
  <c r="I1035" i="9" s="1"/>
  <c r="I1491" i="25"/>
  <c r="H1035" i="9" s="1"/>
  <c r="H1491" i="25"/>
  <c r="G1035" i="9" s="1"/>
  <c r="G1491" i="25"/>
  <c r="F1035" i="9" s="1"/>
  <c r="F1491" i="25"/>
  <c r="E1035" i="9" s="1"/>
  <c r="E1491" i="25"/>
  <c r="D1035" i="9" s="1"/>
  <c r="M1490" i="25"/>
  <c r="L1490" i="25"/>
  <c r="K1034" i="9" s="1"/>
  <c r="K1490" i="25"/>
  <c r="J1034" i="9" s="1"/>
  <c r="J1490" i="25"/>
  <c r="I1034" i="9" s="1"/>
  <c r="I1490" i="25"/>
  <c r="H1034" i="9" s="1"/>
  <c r="H1490" i="25"/>
  <c r="G1034" i="9" s="1"/>
  <c r="G1490" i="25"/>
  <c r="F1034" i="9" s="1"/>
  <c r="F1490" i="25"/>
  <c r="E1034" i="9" s="1"/>
  <c r="E1490" i="25"/>
  <c r="D1034" i="9" s="1"/>
  <c r="M1489" i="25"/>
  <c r="L1489" i="25"/>
  <c r="K1033" i="9" s="1"/>
  <c r="K1489" i="25"/>
  <c r="J1033" i="9" s="1"/>
  <c r="J1489" i="25"/>
  <c r="I1033" i="9" s="1"/>
  <c r="I1489" i="25"/>
  <c r="H1033" i="9" s="1"/>
  <c r="H1489" i="25"/>
  <c r="G1033" i="9" s="1"/>
  <c r="G1489" i="25"/>
  <c r="F1033" i="9" s="1"/>
  <c r="F1489" i="25"/>
  <c r="E1033" i="9" s="1"/>
  <c r="E1489" i="25"/>
  <c r="D1033" i="9" s="1"/>
  <c r="M1488" i="25"/>
  <c r="L1488" i="25"/>
  <c r="K1032" i="9" s="1"/>
  <c r="K1488" i="25"/>
  <c r="J1032" i="9" s="1"/>
  <c r="J1488" i="25"/>
  <c r="I1032" i="9" s="1"/>
  <c r="I1488" i="25"/>
  <c r="H1032" i="9" s="1"/>
  <c r="H1488" i="25"/>
  <c r="G1032" i="9" s="1"/>
  <c r="G1488" i="25"/>
  <c r="F1032" i="9" s="1"/>
  <c r="F1488" i="25"/>
  <c r="E1032" i="9" s="1"/>
  <c r="E1488" i="25"/>
  <c r="D1032" i="9" s="1"/>
  <c r="M1487" i="25"/>
  <c r="L1487" i="25"/>
  <c r="K1031" i="9" s="1"/>
  <c r="K1487" i="25"/>
  <c r="J1031" i="9" s="1"/>
  <c r="J1487" i="25"/>
  <c r="I1031" i="9" s="1"/>
  <c r="I1487" i="25"/>
  <c r="H1031" i="9" s="1"/>
  <c r="H1487" i="25"/>
  <c r="G1031" i="9" s="1"/>
  <c r="G1487" i="25"/>
  <c r="F1031" i="9" s="1"/>
  <c r="F1487" i="25"/>
  <c r="E1031" i="9" s="1"/>
  <c r="E1487" i="25"/>
  <c r="D1031" i="9" s="1"/>
  <c r="M1486" i="25"/>
  <c r="L1486" i="25"/>
  <c r="K1030" i="9" s="1"/>
  <c r="K1486" i="25"/>
  <c r="J1030" i="9" s="1"/>
  <c r="J1486" i="25"/>
  <c r="I1030" i="9" s="1"/>
  <c r="I1486" i="25"/>
  <c r="H1030" i="9" s="1"/>
  <c r="H1486" i="25"/>
  <c r="G1030" i="9" s="1"/>
  <c r="G1486" i="25"/>
  <c r="F1030" i="9" s="1"/>
  <c r="F1486" i="25"/>
  <c r="E1030" i="9" s="1"/>
  <c r="E1486" i="25"/>
  <c r="D1030" i="9" s="1"/>
  <c r="M1481" i="25"/>
  <c r="L1481" i="25"/>
  <c r="K1481" i="25"/>
  <c r="J1481" i="25"/>
  <c r="I1481" i="25"/>
  <c r="H1481" i="25"/>
  <c r="G1481" i="25"/>
  <c r="F1481" i="25"/>
  <c r="E1481" i="25"/>
  <c r="M1480" i="25"/>
  <c r="L1480" i="25"/>
  <c r="K193" i="13" s="1"/>
  <c r="K1480" i="25"/>
  <c r="J193" i="13" s="1"/>
  <c r="J1480" i="25"/>
  <c r="I193" i="13" s="1"/>
  <c r="I1480" i="25"/>
  <c r="H193" i="13" s="1"/>
  <c r="H1480" i="25"/>
  <c r="G193" i="13" s="1"/>
  <c r="G1480" i="25"/>
  <c r="F193" i="13" s="1"/>
  <c r="F1480" i="25"/>
  <c r="E193" i="13" s="1"/>
  <c r="E1480" i="25"/>
  <c r="D193" i="13" s="1"/>
  <c r="M1479" i="25"/>
  <c r="L1479" i="25"/>
  <c r="K192" i="13" s="1"/>
  <c r="K1479" i="25"/>
  <c r="J192" i="13" s="1"/>
  <c r="J1479" i="25"/>
  <c r="I192" i="13" s="1"/>
  <c r="I1479" i="25"/>
  <c r="H192" i="13" s="1"/>
  <c r="H1479" i="25"/>
  <c r="G192" i="13" s="1"/>
  <c r="G1479" i="25"/>
  <c r="F192" i="13" s="1"/>
  <c r="F1479" i="25"/>
  <c r="E192" i="13" s="1"/>
  <c r="E1479" i="25"/>
  <c r="D192" i="13" s="1"/>
  <c r="M1478" i="25"/>
  <c r="L1478" i="25"/>
  <c r="K191" i="13" s="1"/>
  <c r="K1478" i="25"/>
  <c r="J191" i="13" s="1"/>
  <c r="J1478" i="25"/>
  <c r="I191" i="13" s="1"/>
  <c r="I1478" i="25"/>
  <c r="H191" i="13" s="1"/>
  <c r="H1478" i="25"/>
  <c r="G191" i="13" s="1"/>
  <c r="G1478" i="25"/>
  <c r="F191" i="13" s="1"/>
  <c r="F1478" i="25"/>
  <c r="E191" i="13" s="1"/>
  <c r="E1478" i="25"/>
  <c r="D191" i="13" s="1"/>
  <c r="M1477" i="25"/>
  <c r="L1477" i="25"/>
  <c r="K190" i="13" s="1"/>
  <c r="K1477" i="25"/>
  <c r="J190" i="13" s="1"/>
  <c r="J1477" i="25"/>
  <c r="I190" i="13" s="1"/>
  <c r="I1477" i="25"/>
  <c r="H190" i="13" s="1"/>
  <c r="H1477" i="25"/>
  <c r="G190" i="13" s="1"/>
  <c r="G1477" i="25"/>
  <c r="F190" i="13" s="1"/>
  <c r="F1477" i="25"/>
  <c r="E190" i="13" s="1"/>
  <c r="E1477" i="25"/>
  <c r="D190" i="13" s="1"/>
  <c r="M1476" i="25"/>
  <c r="L1476" i="25"/>
  <c r="K189" i="13" s="1"/>
  <c r="K1476" i="25"/>
  <c r="J189" i="13" s="1"/>
  <c r="J1476" i="25"/>
  <c r="I189" i="13" s="1"/>
  <c r="I1476" i="25"/>
  <c r="H189" i="13" s="1"/>
  <c r="H1476" i="25"/>
  <c r="G189" i="13" s="1"/>
  <c r="G1476" i="25"/>
  <c r="F189" i="13" s="1"/>
  <c r="F1476" i="25"/>
  <c r="E189" i="13" s="1"/>
  <c r="E1476" i="25"/>
  <c r="D189" i="13" s="1"/>
  <c r="M1474" i="25"/>
  <c r="L1474" i="25"/>
  <c r="K1474" i="25"/>
  <c r="J1474" i="25"/>
  <c r="I1474" i="25"/>
  <c r="H1474" i="25"/>
  <c r="G1474" i="25"/>
  <c r="F1474" i="25"/>
  <c r="E1474" i="25"/>
  <c r="M1473" i="25"/>
  <c r="L1473" i="25"/>
  <c r="K1029" i="9" s="1"/>
  <c r="K1473" i="25"/>
  <c r="J1029" i="9" s="1"/>
  <c r="J1473" i="25"/>
  <c r="I1029" i="9" s="1"/>
  <c r="I1473" i="25"/>
  <c r="H1029" i="9" s="1"/>
  <c r="H1473" i="25"/>
  <c r="G1029" i="9" s="1"/>
  <c r="G1473" i="25"/>
  <c r="F1029" i="9" s="1"/>
  <c r="F1473" i="25"/>
  <c r="E1029" i="9" s="1"/>
  <c r="E1473" i="25"/>
  <c r="D1029" i="9" s="1"/>
  <c r="M1472" i="25"/>
  <c r="L1472" i="25"/>
  <c r="K1028" i="9" s="1"/>
  <c r="K1472" i="25"/>
  <c r="J1028" i="9" s="1"/>
  <c r="J1472" i="25"/>
  <c r="I1028" i="9" s="1"/>
  <c r="I1472" i="25"/>
  <c r="H1028" i="9" s="1"/>
  <c r="H1472" i="25"/>
  <c r="G1028" i="9" s="1"/>
  <c r="G1472" i="25"/>
  <c r="F1028" i="9" s="1"/>
  <c r="F1472" i="25"/>
  <c r="E1028" i="9" s="1"/>
  <c r="E1472" i="25"/>
  <c r="D1028" i="9" s="1"/>
  <c r="M1471" i="25"/>
  <c r="L1471" i="25"/>
  <c r="K1027" i="9" s="1"/>
  <c r="K1471" i="25"/>
  <c r="J1027" i="9" s="1"/>
  <c r="J1471" i="25"/>
  <c r="I1027" i="9" s="1"/>
  <c r="I1471" i="25"/>
  <c r="H1027" i="9" s="1"/>
  <c r="H1471" i="25"/>
  <c r="G1027" i="9" s="1"/>
  <c r="G1471" i="25"/>
  <c r="F1027" i="9" s="1"/>
  <c r="F1471" i="25"/>
  <c r="E1027" i="9" s="1"/>
  <c r="E1471" i="25"/>
  <c r="D1027" i="9" s="1"/>
  <c r="M1470" i="25"/>
  <c r="L1470" i="25"/>
  <c r="K1026" i="9" s="1"/>
  <c r="K1470" i="25"/>
  <c r="J1026" i="9" s="1"/>
  <c r="J1470" i="25"/>
  <c r="I1026" i="9" s="1"/>
  <c r="I1470" i="25"/>
  <c r="H1026" i="9" s="1"/>
  <c r="H1470" i="25"/>
  <c r="G1026" i="9" s="1"/>
  <c r="G1470" i="25"/>
  <c r="F1026" i="9" s="1"/>
  <c r="F1470" i="25"/>
  <c r="E1026" i="9" s="1"/>
  <c r="E1470" i="25"/>
  <c r="D1026" i="9" s="1"/>
  <c r="M1469" i="25"/>
  <c r="L1469" i="25"/>
  <c r="K1025" i="9" s="1"/>
  <c r="K1469" i="25"/>
  <c r="J1025" i="9" s="1"/>
  <c r="J1469" i="25"/>
  <c r="I1025" i="9" s="1"/>
  <c r="I1469" i="25"/>
  <c r="H1025" i="9" s="1"/>
  <c r="H1469" i="25"/>
  <c r="G1025" i="9" s="1"/>
  <c r="G1469" i="25"/>
  <c r="F1025" i="9" s="1"/>
  <c r="F1469" i="25"/>
  <c r="E1025" i="9" s="1"/>
  <c r="E1469" i="25"/>
  <c r="D1025" i="9" s="1"/>
  <c r="M1468" i="25"/>
  <c r="L1468" i="25"/>
  <c r="K1024" i="9" s="1"/>
  <c r="K1468" i="25"/>
  <c r="J1024" i="9" s="1"/>
  <c r="J1468" i="25"/>
  <c r="I1024" i="9" s="1"/>
  <c r="I1468" i="25"/>
  <c r="H1024" i="9" s="1"/>
  <c r="H1468" i="25"/>
  <c r="G1024" i="9" s="1"/>
  <c r="G1468" i="25"/>
  <c r="F1024" i="9" s="1"/>
  <c r="F1468" i="25"/>
  <c r="E1024" i="9" s="1"/>
  <c r="E1468" i="25"/>
  <c r="D1024" i="9" s="1"/>
  <c r="M1467" i="25"/>
  <c r="L1467" i="25"/>
  <c r="K1023" i="9" s="1"/>
  <c r="K1467" i="25"/>
  <c r="J1023" i="9" s="1"/>
  <c r="J1467" i="25"/>
  <c r="I1023" i="9" s="1"/>
  <c r="I1467" i="25"/>
  <c r="H1023" i="9" s="1"/>
  <c r="H1467" i="25"/>
  <c r="G1023" i="9" s="1"/>
  <c r="G1467" i="25"/>
  <c r="F1023" i="9" s="1"/>
  <c r="F1467" i="25"/>
  <c r="E1023" i="9" s="1"/>
  <c r="E1467" i="25"/>
  <c r="D1023" i="9" s="1"/>
  <c r="M1466" i="25"/>
  <c r="L1466" i="25"/>
  <c r="K1022" i="9" s="1"/>
  <c r="K1466" i="25"/>
  <c r="J1022" i="9" s="1"/>
  <c r="J1466" i="25"/>
  <c r="I1022" i="9" s="1"/>
  <c r="I1466" i="25"/>
  <c r="H1022" i="9" s="1"/>
  <c r="H1466" i="25"/>
  <c r="G1022" i="9" s="1"/>
  <c r="G1466" i="25"/>
  <c r="F1022" i="9" s="1"/>
  <c r="F1466" i="25"/>
  <c r="E1022" i="9" s="1"/>
  <c r="E1466" i="25"/>
  <c r="D1022" i="9" s="1"/>
  <c r="M1465" i="25"/>
  <c r="L1465" i="25"/>
  <c r="K1021" i="9" s="1"/>
  <c r="K1465" i="25"/>
  <c r="J1021" i="9" s="1"/>
  <c r="J1465" i="25"/>
  <c r="I1021" i="9" s="1"/>
  <c r="I1465" i="25"/>
  <c r="H1021" i="9" s="1"/>
  <c r="H1465" i="25"/>
  <c r="G1021" i="9" s="1"/>
  <c r="G1465" i="25"/>
  <c r="F1021" i="9" s="1"/>
  <c r="F1465" i="25"/>
  <c r="E1021" i="9" s="1"/>
  <c r="E1465" i="25"/>
  <c r="D1021" i="9" s="1"/>
  <c r="M1464" i="25"/>
  <c r="L1464" i="25"/>
  <c r="K1020" i="9" s="1"/>
  <c r="K1464" i="25"/>
  <c r="J1020" i="9" s="1"/>
  <c r="J1464" i="25"/>
  <c r="I1020" i="9" s="1"/>
  <c r="I1464" i="25"/>
  <c r="H1020" i="9" s="1"/>
  <c r="H1464" i="25"/>
  <c r="G1020" i="9" s="1"/>
  <c r="G1464" i="25"/>
  <c r="F1020" i="9" s="1"/>
  <c r="F1464" i="25"/>
  <c r="E1020" i="9" s="1"/>
  <c r="E1464" i="25"/>
  <c r="D1020" i="9" s="1"/>
  <c r="M1463" i="25"/>
  <c r="L1463" i="25"/>
  <c r="K1019" i="9" s="1"/>
  <c r="K1463" i="25"/>
  <c r="J1019" i="9" s="1"/>
  <c r="J1463" i="25"/>
  <c r="I1019" i="9" s="1"/>
  <c r="I1463" i="25"/>
  <c r="H1019" i="9" s="1"/>
  <c r="H1463" i="25"/>
  <c r="G1019" i="9" s="1"/>
  <c r="G1463" i="25"/>
  <c r="F1019" i="9" s="1"/>
  <c r="F1463" i="25"/>
  <c r="E1019" i="9" s="1"/>
  <c r="E1463" i="25"/>
  <c r="D1019" i="9" s="1"/>
  <c r="M1462" i="25"/>
  <c r="L1462" i="25"/>
  <c r="K1018" i="9" s="1"/>
  <c r="K1462" i="25"/>
  <c r="J1018" i="9" s="1"/>
  <c r="J1462" i="25"/>
  <c r="I1018" i="9" s="1"/>
  <c r="I1462" i="25"/>
  <c r="H1018" i="9" s="1"/>
  <c r="H1462" i="25"/>
  <c r="G1018" i="9" s="1"/>
  <c r="G1462" i="25"/>
  <c r="F1018" i="9" s="1"/>
  <c r="F1462" i="25"/>
  <c r="E1018" i="9" s="1"/>
  <c r="E1462" i="25"/>
  <c r="D1018" i="9" s="1"/>
  <c r="M1461" i="25"/>
  <c r="L1461" i="25"/>
  <c r="K1017" i="9" s="1"/>
  <c r="K1461" i="25"/>
  <c r="J1017" i="9" s="1"/>
  <c r="J1461" i="25"/>
  <c r="I1017" i="9" s="1"/>
  <c r="I1461" i="25"/>
  <c r="H1017" i="9" s="1"/>
  <c r="H1461" i="25"/>
  <c r="G1017" i="9" s="1"/>
  <c r="G1461" i="25"/>
  <c r="F1017" i="9" s="1"/>
  <c r="F1461" i="25"/>
  <c r="E1017" i="9" s="1"/>
  <c r="E1461" i="25"/>
  <c r="D1017" i="9" s="1"/>
  <c r="M1460" i="25"/>
  <c r="L1460" i="25"/>
  <c r="K1016" i="9" s="1"/>
  <c r="K1460" i="25"/>
  <c r="J1016" i="9" s="1"/>
  <c r="J1460" i="25"/>
  <c r="I1016" i="9" s="1"/>
  <c r="I1460" i="25"/>
  <c r="H1016" i="9" s="1"/>
  <c r="H1460" i="25"/>
  <c r="G1016" i="9" s="1"/>
  <c r="G1460" i="25"/>
  <c r="F1016" i="9" s="1"/>
  <c r="F1460" i="25"/>
  <c r="E1016" i="9" s="1"/>
  <c r="E1460" i="25"/>
  <c r="D1016" i="9" s="1"/>
  <c r="M1459" i="25"/>
  <c r="L1459" i="25"/>
  <c r="K1015" i="9" s="1"/>
  <c r="K1459" i="25"/>
  <c r="J1015" i="9" s="1"/>
  <c r="J1459" i="25"/>
  <c r="I1015" i="9" s="1"/>
  <c r="I1459" i="25"/>
  <c r="H1015" i="9" s="1"/>
  <c r="H1459" i="25"/>
  <c r="G1015" i="9" s="1"/>
  <c r="G1459" i="25"/>
  <c r="F1015" i="9" s="1"/>
  <c r="F1459" i="25"/>
  <c r="E1015" i="9" s="1"/>
  <c r="E1459" i="25"/>
  <c r="D1015" i="9" s="1"/>
  <c r="M1458" i="25"/>
  <c r="L1458" i="25"/>
  <c r="K1014" i="9" s="1"/>
  <c r="K1458" i="25"/>
  <c r="J1014" i="9" s="1"/>
  <c r="J1458" i="25"/>
  <c r="I1014" i="9" s="1"/>
  <c r="I1458" i="25"/>
  <c r="H1014" i="9" s="1"/>
  <c r="H1458" i="25"/>
  <c r="G1014" i="9" s="1"/>
  <c r="G1458" i="25"/>
  <c r="F1014" i="9" s="1"/>
  <c r="F1458" i="25"/>
  <c r="E1014" i="9" s="1"/>
  <c r="E1458" i="25"/>
  <c r="D1014" i="9" s="1"/>
  <c r="M1457" i="25"/>
  <c r="L1457" i="25"/>
  <c r="K1013" i="9" s="1"/>
  <c r="K1457" i="25"/>
  <c r="J1013" i="9" s="1"/>
  <c r="J1457" i="25"/>
  <c r="I1013" i="9" s="1"/>
  <c r="I1457" i="25"/>
  <c r="H1013" i="9" s="1"/>
  <c r="H1457" i="25"/>
  <c r="G1013" i="9" s="1"/>
  <c r="G1457" i="25"/>
  <c r="F1013" i="9" s="1"/>
  <c r="F1457" i="25"/>
  <c r="E1013" i="9" s="1"/>
  <c r="E1457" i="25"/>
  <c r="D1013" i="9" s="1"/>
  <c r="M1456" i="25"/>
  <c r="L1456" i="25"/>
  <c r="K1012" i="9" s="1"/>
  <c r="K1456" i="25"/>
  <c r="J1012" i="9" s="1"/>
  <c r="J1456" i="25"/>
  <c r="I1012" i="9" s="1"/>
  <c r="I1456" i="25"/>
  <c r="H1012" i="9" s="1"/>
  <c r="H1456" i="25"/>
  <c r="G1012" i="9" s="1"/>
  <c r="G1456" i="25"/>
  <c r="F1012" i="9" s="1"/>
  <c r="F1456" i="25"/>
  <c r="E1012" i="9" s="1"/>
  <c r="E1456" i="25"/>
  <c r="D1012" i="9" s="1"/>
  <c r="M1455" i="25"/>
  <c r="L1455" i="25"/>
  <c r="K1011" i="9" s="1"/>
  <c r="K1455" i="25"/>
  <c r="J1011" i="9" s="1"/>
  <c r="J1455" i="25"/>
  <c r="I1011" i="9" s="1"/>
  <c r="I1455" i="25"/>
  <c r="H1011" i="9" s="1"/>
  <c r="H1455" i="25"/>
  <c r="G1011" i="9" s="1"/>
  <c r="G1455" i="25"/>
  <c r="F1011" i="9" s="1"/>
  <c r="F1455" i="25"/>
  <c r="E1011" i="9" s="1"/>
  <c r="E1455" i="25"/>
  <c r="D1011" i="9" s="1"/>
  <c r="M1454" i="25"/>
  <c r="L1454" i="25"/>
  <c r="K1010" i="9" s="1"/>
  <c r="K1454" i="25"/>
  <c r="J1010" i="9" s="1"/>
  <c r="J1454" i="25"/>
  <c r="I1010" i="9" s="1"/>
  <c r="I1454" i="25"/>
  <c r="H1010" i="9" s="1"/>
  <c r="H1454" i="25"/>
  <c r="G1010" i="9" s="1"/>
  <c r="G1454" i="25"/>
  <c r="F1010" i="9" s="1"/>
  <c r="F1454" i="25"/>
  <c r="E1010" i="9" s="1"/>
  <c r="E1454" i="25"/>
  <c r="D1010" i="9" s="1"/>
  <c r="M1453" i="25"/>
  <c r="L1453" i="25"/>
  <c r="K1009" i="9" s="1"/>
  <c r="K1453" i="25"/>
  <c r="J1009" i="9" s="1"/>
  <c r="J1453" i="25"/>
  <c r="I1009" i="9" s="1"/>
  <c r="I1453" i="25"/>
  <c r="H1009" i="9" s="1"/>
  <c r="H1453" i="25"/>
  <c r="G1009" i="9" s="1"/>
  <c r="G1453" i="25"/>
  <c r="F1009" i="9" s="1"/>
  <c r="F1453" i="25"/>
  <c r="E1009" i="9" s="1"/>
  <c r="E1453" i="25"/>
  <c r="D1009" i="9" s="1"/>
  <c r="M1452" i="25"/>
  <c r="L1452" i="25"/>
  <c r="K1008" i="9" s="1"/>
  <c r="K1452" i="25"/>
  <c r="J1008" i="9" s="1"/>
  <c r="J1452" i="25"/>
  <c r="I1008" i="9" s="1"/>
  <c r="I1452" i="25"/>
  <c r="H1008" i="9" s="1"/>
  <c r="H1452" i="25"/>
  <c r="G1008" i="9" s="1"/>
  <c r="G1452" i="25"/>
  <c r="F1008" i="9" s="1"/>
  <c r="F1452" i="25"/>
  <c r="E1008" i="9" s="1"/>
  <c r="E1452" i="25"/>
  <c r="D1008" i="9" s="1"/>
  <c r="M1451" i="25"/>
  <c r="L1451" i="25"/>
  <c r="K1007" i="9" s="1"/>
  <c r="K1451" i="25"/>
  <c r="J1007" i="9" s="1"/>
  <c r="J1451" i="25"/>
  <c r="I1007" i="9" s="1"/>
  <c r="I1451" i="25"/>
  <c r="H1007" i="9" s="1"/>
  <c r="H1451" i="25"/>
  <c r="G1007" i="9" s="1"/>
  <c r="G1451" i="25"/>
  <c r="F1007" i="9" s="1"/>
  <c r="F1451" i="25"/>
  <c r="E1007" i="9" s="1"/>
  <c r="E1451" i="25"/>
  <c r="D1007" i="9" s="1"/>
  <c r="M1450" i="25"/>
  <c r="L1450" i="25"/>
  <c r="K1006" i="9" s="1"/>
  <c r="K1450" i="25"/>
  <c r="J1006" i="9" s="1"/>
  <c r="J1450" i="25"/>
  <c r="I1006" i="9" s="1"/>
  <c r="I1450" i="25"/>
  <c r="H1006" i="9" s="1"/>
  <c r="H1450" i="25"/>
  <c r="G1006" i="9" s="1"/>
  <c r="G1450" i="25"/>
  <c r="F1006" i="9" s="1"/>
  <c r="F1450" i="25"/>
  <c r="E1006" i="9" s="1"/>
  <c r="E1450" i="25"/>
  <c r="D1006" i="9" s="1"/>
  <c r="M1449" i="25"/>
  <c r="L1449" i="25"/>
  <c r="K1005" i="9" s="1"/>
  <c r="K1449" i="25"/>
  <c r="J1005" i="9" s="1"/>
  <c r="J1449" i="25"/>
  <c r="I1005" i="9" s="1"/>
  <c r="I1449" i="25"/>
  <c r="H1005" i="9" s="1"/>
  <c r="H1449" i="25"/>
  <c r="G1005" i="9" s="1"/>
  <c r="G1449" i="25"/>
  <c r="F1005" i="9" s="1"/>
  <c r="F1449" i="25"/>
  <c r="E1005" i="9" s="1"/>
  <c r="E1449" i="25"/>
  <c r="D1005" i="9" s="1"/>
  <c r="M1448" i="25"/>
  <c r="L1448" i="25"/>
  <c r="K1004" i="9" s="1"/>
  <c r="K1448" i="25"/>
  <c r="J1004" i="9" s="1"/>
  <c r="J1448" i="25"/>
  <c r="I1004" i="9" s="1"/>
  <c r="I1448" i="25"/>
  <c r="H1004" i="9" s="1"/>
  <c r="H1448" i="25"/>
  <c r="G1004" i="9" s="1"/>
  <c r="G1448" i="25"/>
  <c r="F1004" i="9" s="1"/>
  <c r="F1448" i="25"/>
  <c r="E1004" i="9" s="1"/>
  <c r="E1448" i="25"/>
  <c r="D1004" i="9" s="1"/>
  <c r="M1447" i="25"/>
  <c r="L1447" i="25"/>
  <c r="K1003" i="9" s="1"/>
  <c r="K1447" i="25"/>
  <c r="J1003" i="9" s="1"/>
  <c r="J1447" i="25"/>
  <c r="I1003" i="9" s="1"/>
  <c r="I1447" i="25"/>
  <c r="H1003" i="9" s="1"/>
  <c r="H1447" i="25"/>
  <c r="G1003" i="9" s="1"/>
  <c r="G1447" i="25"/>
  <c r="F1003" i="9" s="1"/>
  <c r="F1447" i="25"/>
  <c r="E1003" i="9" s="1"/>
  <c r="E1447" i="25"/>
  <c r="D1003" i="9" s="1"/>
  <c r="M1442" i="25"/>
  <c r="L1442" i="25"/>
  <c r="K1442" i="25"/>
  <c r="J1442" i="25"/>
  <c r="I1442" i="25"/>
  <c r="H1442" i="25"/>
  <c r="G1442" i="25"/>
  <c r="F1442" i="25"/>
  <c r="E1442" i="25"/>
  <c r="M1441" i="25"/>
  <c r="L1441" i="25"/>
  <c r="K188" i="13" s="1"/>
  <c r="K1441" i="25"/>
  <c r="J188" i="13" s="1"/>
  <c r="J1441" i="25"/>
  <c r="I188" i="13" s="1"/>
  <c r="I1441" i="25"/>
  <c r="H188" i="13" s="1"/>
  <c r="H1441" i="25"/>
  <c r="G188" i="13" s="1"/>
  <c r="G1441" i="25"/>
  <c r="F188" i="13" s="1"/>
  <c r="F1441" i="25"/>
  <c r="E188" i="13" s="1"/>
  <c r="E1441" i="25"/>
  <c r="D188" i="13" s="1"/>
  <c r="M1440" i="25"/>
  <c r="L1440" i="25"/>
  <c r="K187" i="13" s="1"/>
  <c r="K1440" i="25"/>
  <c r="J187" i="13" s="1"/>
  <c r="J1440" i="25"/>
  <c r="I187" i="13" s="1"/>
  <c r="I1440" i="25"/>
  <c r="H187" i="13" s="1"/>
  <c r="H1440" i="25"/>
  <c r="G187" i="13" s="1"/>
  <c r="G1440" i="25"/>
  <c r="F187" i="13" s="1"/>
  <c r="F1440" i="25"/>
  <c r="E187" i="13" s="1"/>
  <c r="E1440" i="25"/>
  <c r="D187" i="13" s="1"/>
  <c r="M1439" i="25"/>
  <c r="L1439" i="25"/>
  <c r="K186" i="13" s="1"/>
  <c r="K1439" i="25"/>
  <c r="J186" i="13" s="1"/>
  <c r="J1439" i="25"/>
  <c r="I186" i="13" s="1"/>
  <c r="I1439" i="25"/>
  <c r="H186" i="13" s="1"/>
  <c r="H1439" i="25"/>
  <c r="G186" i="13" s="1"/>
  <c r="G1439" i="25"/>
  <c r="F186" i="13" s="1"/>
  <c r="F1439" i="25"/>
  <c r="E186" i="13" s="1"/>
  <c r="E1439" i="25"/>
  <c r="D186" i="13" s="1"/>
  <c r="M1438" i="25"/>
  <c r="L1438" i="25"/>
  <c r="K185" i="13" s="1"/>
  <c r="K1438" i="25"/>
  <c r="J185" i="13" s="1"/>
  <c r="J1438" i="25"/>
  <c r="I185" i="13" s="1"/>
  <c r="I1438" i="25"/>
  <c r="H185" i="13" s="1"/>
  <c r="H1438" i="25"/>
  <c r="G185" i="13" s="1"/>
  <c r="G1438" i="25"/>
  <c r="F185" i="13" s="1"/>
  <c r="F1438" i="25"/>
  <c r="E185" i="13" s="1"/>
  <c r="E1438" i="25"/>
  <c r="D185" i="13" s="1"/>
  <c r="M1437" i="25"/>
  <c r="L1437" i="25"/>
  <c r="K184" i="13" s="1"/>
  <c r="K1437" i="25"/>
  <c r="J184" i="13" s="1"/>
  <c r="J1437" i="25"/>
  <c r="I184" i="13" s="1"/>
  <c r="I1437" i="25"/>
  <c r="H184" i="13" s="1"/>
  <c r="H1437" i="25"/>
  <c r="G184" i="13" s="1"/>
  <c r="G1437" i="25"/>
  <c r="F184" i="13" s="1"/>
  <c r="F1437" i="25"/>
  <c r="E184" i="13" s="1"/>
  <c r="E1437" i="25"/>
  <c r="D184" i="13" s="1"/>
  <c r="M1435" i="25"/>
  <c r="L1435" i="25"/>
  <c r="K1435" i="25"/>
  <c r="J1435" i="25"/>
  <c r="I1435" i="25"/>
  <c r="H1435" i="25"/>
  <c r="G1435" i="25"/>
  <c r="F1435" i="25"/>
  <c r="E1435" i="25"/>
  <c r="M1434" i="25"/>
  <c r="L1434" i="25"/>
  <c r="K1002" i="9" s="1"/>
  <c r="K1434" i="25"/>
  <c r="J1002" i="9" s="1"/>
  <c r="J1434" i="25"/>
  <c r="I1002" i="9" s="1"/>
  <c r="I1434" i="25"/>
  <c r="H1002" i="9" s="1"/>
  <c r="H1434" i="25"/>
  <c r="G1002" i="9" s="1"/>
  <c r="G1434" i="25"/>
  <c r="F1002" i="9" s="1"/>
  <c r="F1434" i="25"/>
  <c r="E1002" i="9" s="1"/>
  <c r="E1434" i="25"/>
  <c r="D1002" i="9" s="1"/>
  <c r="M1433" i="25"/>
  <c r="L1433" i="25"/>
  <c r="K1001" i="9" s="1"/>
  <c r="K1433" i="25"/>
  <c r="J1001" i="9" s="1"/>
  <c r="J1433" i="25"/>
  <c r="I1001" i="9" s="1"/>
  <c r="I1433" i="25"/>
  <c r="H1001" i="9" s="1"/>
  <c r="H1433" i="25"/>
  <c r="G1001" i="9" s="1"/>
  <c r="G1433" i="25"/>
  <c r="F1001" i="9" s="1"/>
  <c r="F1433" i="25"/>
  <c r="E1001" i="9" s="1"/>
  <c r="E1433" i="25"/>
  <c r="D1001" i="9" s="1"/>
  <c r="M1432" i="25"/>
  <c r="L1432" i="25"/>
  <c r="K1000" i="9" s="1"/>
  <c r="K1432" i="25"/>
  <c r="J1000" i="9" s="1"/>
  <c r="J1432" i="25"/>
  <c r="I1000" i="9" s="1"/>
  <c r="I1432" i="25"/>
  <c r="H1000" i="9" s="1"/>
  <c r="H1432" i="25"/>
  <c r="G1000" i="9" s="1"/>
  <c r="G1432" i="25"/>
  <c r="F1000" i="9" s="1"/>
  <c r="F1432" i="25"/>
  <c r="E1000" i="9" s="1"/>
  <c r="E1432" i="25"/>
  <c r="D1000" i="9" s="1"/>
  <c r="M1431" i="25"/>
  <c r="L1431" i="25"/>
  <c r="K999" i="9" s="1"/>
  <c r="K1431" i="25"/>
  <c r="J999" i="9" s="1"/>
  <c r="J1431" i="25"/>
  <c r="I999" i="9" s="1"/>
  <c r="I1431" i="25"/>
  <c r="H999" i="9" s="1"/>
  <c r="H1431" i="25"/>
  <c r="G999" i="9" s="1"/>
  <c r="G1431" i="25"/>
  <c r="F999" i="9" s="1"/>
  <c r="F1431" i="25"/>
  <c r="E999" i="9" s="1"/>
  <c r="E1431" i="25"/>
  <c r="D999" i="9" s="1"/>
  <c r="M1430" i="25"/>
  <c r="L1430" i="25"/>
  <c r="K998" i="9" s="1"/>
  <c r="K1430" i="25"/>
  <c r="J998" i="9" s="1"/>
  <c r="J1430" i="25"/>
  <c r="I998" i="9" s="1"/>
  <c r="I1430" i="25"/>
  <c r="H998" i="9" s="1"/>
  <c r="H1430" i="25"/>
  <c r="G998" i="9" s="1"/>
  <c r="G1430" i="25"/>
  <c r="F998" i="9" s="1"/>
  <c r="F1430" i="25"/>
  <c r="E998" i="9" s="1"/>
  <c r="E1430" i="25"/>
  <c r="D998" i="9" s="1"/>
  <c r="M1429" i="25"/>
  <c r="L1429" i="25"/>
  <c r="K997" i="9" s="1"/>
  <c r="K1429" i="25"/>
  <c r="J997" i="9" s="1"/>
  <c r="J1429" i="25"/>
  <c r="I997" i="9" s="1"/>
  <c r="I1429" i="25"/>
  <c r="H997" i="9" s="1"/>
  <c r="H1429" i="25"/>
  <c r="G997" i="9" s="1"/>
  <c r="G1429" i="25"/>
  <c r="F997" i="9" s="1"/>
  <c r="F1429" i="25"/>
  <c r="E997" i="9" s="1"/>
  <c r="E1429" i="25"/>
  <c r="D997" i="9" s="1"/>
  <c r="M1428" i="25"/>
  <c r="L1428" i="25"/>
  <c r="K996" i="9" s="1"/>
  <c r="K1428" i="25"/>
  <c r="J996" i="9" s="1"/>
  <c r="J1428" i="25"/>
  <c r="I996" i="9" s="1"/>
  <c r="I1428" i="25"/>
  <c r="H996" i="9" s="1"/>
  <c r="H1428" i="25"/>
  <c r="G996" i="9" s="1"/>
  <c r="G1428" i="25"/>
  <c r="F996" i="9" s="1"/>
  <c r="F1428" i="25"/>
  <c r="E996" i="9" s="1"/>
  <c r="E1428" i="25"/>
  <c r="D996" i="9" s="1"/>
  <c r="M1427" i="25"/>
  <c r="L1427" i="25"/>
  <c r="K995" i="9" s="1"/>
  <c r="K1427" i="25"/>
  <c r="J995" i="9" s="1"/>
  <c r="J1427" i="25"/>
  <c r="I995" i="9" s="1"/>
  <c r="I1427" i="25"/>
  <c r="H995" i="9" s="1"/>
  <c r="H1427" i="25"/>
  <c r="G995" i="9" s="1"/>
  <c r="G1427" i="25"/>
  <c r="F995" i="9" s="1"/>
  <c r="F1427" i="25"/>
  <c r="E995" i="9" s="1"/>
  <c r="E1427" i="25"/>
  <c r="D995" i="9" s="1"/>
  <c r="M1426" i="25"/>
  <c r="L1426" i="25"/>
  <c r="K994" i="9" s="1"/>
  <c r="K1426" i="25"/>
  <c r="J994" i="9" s="1"/>
  <c r="J1426" i="25"/>
  <c r="I994" i="9" s="1"/>
  <c r="I1426" i="25"/>
  <c r="H994" i="9" s="1"/>
  <c r="H1426" i="25"/>
  <c r="G994" i="9" s="1"/>
  <c r="G1426" i="25"/>
  <c r="F994" i="9" s="1"/>
  <c r="F1426" i="25"/>
  <c r="E994" i="9" s="1"/>
  <c r="E1426" i="25"/>
  <c r="D994" i="9" s="1"/>
  <c r="M1425" i="25"/>
  <c r="L1425" i="25"/>
  <c r="K993" i="9" s="1"/>
  <c r="K1425" i="25"/>
  <c r="J993" i="9" s="1"/>
  <c r="J1425" i="25"/>
  <c r="I993" i="9" s="1"/>
  <c r="I1425" i="25"/>
  <c r="H993" i="9" s="1"/>
  <c r="H1425" i="25"/>
  <c r="G993" i="9" s="1"/>
  <c r="G1425" i="25"/>
  <c r="F993" i="9" s="1"/>
  <c r="F1425" i="25"/>
  <c r="E993" i="9" s="1"/>
  <c r="E1425" i="25"/>
  <c r="D993" i="9" s="1"/>
  <c r="M1424" i="25"/>
  <c r="L1424" i="25"/>
  <c r="K992" i="9" s="1"/>
  <c r="K1424" i="25"/>
  <c r="J992" i="9" s="1"/>
  <c r="J1424" i="25"/>
  <c r="I992" i="9" s="1"/>
  <c r="I1424" i="25"/>
  <c r="H992" i="9" s="1"/>
  <c r="H1424" i="25"/>
  <c r="G992" i="9" s="1"/>
  <c r="G1424" i="25"/>
  <c r="F992" i="9" s="1"/>
  <c r="F1424" i="25"/>
  <c r="E992" i="9" s="1"/>
  <c r="E1424" i="25"/>
  <c r="D992" i="9" s="1"/>
  <c r="M1423" i="25"/>
  <c r="L1423" i="25"/>
  <c r="K991" i="9" s="1"/>
  <c r="K1423" i="25"/>
  <c r="J991" i="9" s="1"/>
  <c r="J1423" i="25"/>
  <c r="I991" i="9" s="1"/>
  <c r="I1423" i="25"/>
  <c r="H991" i="9" s="1"/>
  <c r="H1423" i="25"/>
  <c r="G991" i="9" s="1"/>
  <c r="G1423" i="25"/>
  <c r="F991" i="9" s="1"/>
  <c r="F1423" i="25"/>
  <c r="E991" i="9" s="1"/>
  <c r="E1423" i="25"/>
  <c r="D991" i="9" s="1"/>
  <c r="M1422" i="25"/>
  <c r="L1422" i="25"/>
  <c r="K990" i="9" s="1"/>
  <c r="K1422" i="25"/>
  <c r="J990" i="9" s="1"/>
  <c r="J1422" i="25"/>
  <c r="I990" i="9" s="1"/>
  <c r="I1422" i="25"/>
  <c r="H990" i="9" s="1"/>
  <c r="H1422" i="25"/>
  <c r="G990" i="9" s="1"/>
  <c r="G1422" i="25"/>
  <c r="F990" i="9" s="1"/>
  <c r="F1422" i="25"/>
  <c r="E990" i="9" s="1"/>
  <c r="E1422" i="25"/>
  <c r="D990" i="9" s="1"/>
  <c r="M1421" i="25"/>
  <c r="L1421" i="25"/>
  <c r="K989" i="9" s="1"/>
  <c r="K1421" i="25"/>
  <c r="J989" i="9" s="1"/>
  <c r="J1421" i="25"/>
  <c r="I989" i="9" s="1"/>
  <c r="I1421" i="25"/>
  <c r="H989" i="9" s="1"/>
  <c r="H1421" i="25"/>
  <c r="G989" i="9" s="1"/>
  <c r="G1421" i="25"/>
  <c r="F989" i="9" s="1"/>
  <c r="F1421" i="25"/>
  <c r="E989" i="9" s="1"/>
  <c r="E1421" i="25"/>
  <c r="D989" i="9" s="1"/>
  <c r="M1420" i="25"/>
  <c r="L1420" i="25"/>
  <c r="K988" i="9" s="1"/>
  <c r="K1420" i="25"/>
  <c r="J988" i="9" s="1"/>
  <c r="J1420" i="25"/>
  <c r="I988" i="9" s="1"/>
  <c r="I1420" i="25"/>
  <c r="H988" i="9" s="1"/>
  <c r="H1420" i="25"/>
  <c r="G988" i="9" s="1"/>
  <c r="G1420" i="25"/>
  <c r="F988" i="9" s="1"/>
  <c r="F1420" i="25"/>
  <c r="E988" i="9" s="1"/>
  <c r="E1420" i="25"/>
  <c r="D988" i="9" s="1"/>
  <c r="M1419" i="25"/>
  <c r="L1419" i="25"/>
  <c r="K987" i="9" s="1"/>
  <c r="K1419" i="25"/>
  <c r="J987" i="9" s="1"/>
  <c r="J1419" i="25"/>
  <c r="I987" i="9" s="1"/>
  <c r="I1419" i="25"/>
  <c r="H987" i="9" s="1"/>
  <c r="H1419" i="25"/>
  <c r="G987" i="9" s="1"/>
  <c r="G1419" i="25"/>
  <c r="F987" i="9" s="1"/>
  <c r="F1419" i="25"/>
  <c r="E987" i="9" s="1"/>
  <c r="E1419" i="25"/>
  <c r="D987" i="9" s="1"/>
  <c r="M1418" i="25"/>
  <c r="L1418" i="25"/>
  <c r="K986" i="9" s="1"/>
  <c r="K1418" i="25"/>
  <c r="J986" i="9" s="1"/>
  <c r="J1418" i="25"/>
  <c r="I986" i="9" s="1"/>
  <c r="I1418" i="25"/>
  <c r="H986" i="9" s="1"/>
  <c r="H1418" i="25"/>
  <c r="G986" i="9" s="1"/>
  <c r="G1418" i="25"/>
  <c r="F986" i="9" s="1"/>
  <c r="F1418" i="25"/>
  <c r="E986" i="9" s="1"/>
  <c r="E1418" i="25"/>
  <c r="D986" i="9" s="1"/>
  <c r="M1417" i="25"/>
  <c r="L1417" i="25"/>
  <c r="K985" i="9" s="1"/>
  <c r="K1417" i="25"/>
  <c r="J985" i="9" s="1"/>
  <c r="J1417" i="25"/>
  <c r="I985" i="9" s="1"/>
  <c r="I1417" i="25"/>
  <c r="H985" i="9" s="1"/>
  <c r="H1417" i="25"/>
  <c r="G985" i="9" s="1"/>
  <c r="G1417" i="25"/>
  <c r="F985" i="9" s="1"/>
  <c r="F1417" i="25"/>
  <c r="E985" i="9" s="1"/>
  <c r="E1417" i="25"/>
  <c r="D985" i="9" s="1"/>
  <c r="M1416" i="25"/>
  <c r="L1416" i="25"/>
  <c r="K984" i="9" s="1"/>
  <c r="K1416" i="25"/>
  <c r="J984" i="9" s="1"/>
  <c r="J1416" i="25"/>
  <c r="I984" i="9" s="1"/>
  <c r="I1416" i="25"/>
  <c r="H984" i="9" s="1"/>
  <c r="H1416" i="25"/>
  <c r="G984" i="9" s="1"/>
  <c r="G1416" i="25"/>
  <c r="F984" i="9" s="1"/>
  <c r="F1416" i="25"/>
  <c r="E984" i="9" s="1"/>
  <c r="E1416" i="25"/>
  <c r="D984" i="9" s="1"/>
  <c r="M1415" i="25"/>
  <c r="L1415" i="25"/>
  <c r="K983" i="9" s="1"/>
  <c r="K1415" i="25"/>
  <c r="J983" i="9" s="1"/>
  <c r="J1415" i="25"/>
  <c r="I983" i="9" s="1"/>
  <c r="I1415" i="25"/>
  <c r="H983" i="9" s="1"/>
  <c r="H1415" i="25"/>
  <c r="G983" i="9" s="1"/>
  <c r="G1415" i="25"/>
  <c r="F983" i="9" s="1"/>
  <c r="F1415" i="25"/>
  <c r="E983" i="9" s="1"/>
  <c r="E1415" i="25"/>
  <c r="D983" i="9" s="1"/>
  <c r="M1414" i="25"/>
  <c r="L1414" i="25"/>
  <c r="K982" i="9" s="1"/>
  <c r="K1414" i="25"/>
  <c r="J982" i="9" s="1"/>
  <c r="J1414" i="25"/>
  <c r="I982" i="9" s="1"/>
  <c r="I1414" i="25"/>
  <c r="H982" i="9" s="1"/>
  <c r="H1414" i="25"/>
  <c r="G982" i="9" s="1"/>
  <c r="G1414" i="25"/>
  <c r="F982" i="9" s="1"/>
  <c r="F1414" i="25"/>
  <c r="E982" i="9" s="1"/>
  <c r="E1414" i="25"/>
  <c r="D982" i="9" s="1"/>
  <c r="M1413" i="25"/>
  <c r="L1413" i="25"/>
  <c r="K981" i="9" s="1"/>
  <c r="K1413" i="25"/>
  <c r="J981" i="9" s="1"/>
  <c r="J1413" i="25"/>
  <c r="I981" i="9" s="1"/>
  <c r="I1413" i="25"/>
  <c r="H981" i="9" s="1"/>
  <c r="H1413" i="25"/>
  <c r="G981" i="9" s="1"/>
  <c r="G1413" i="25"/>
  <c r="F981" i="9" s="1"/>
  <c r="F1413" i="25"/>
  <c r="E981" i="9" s="1"/>
  <c r="E1413" i="25"/>
  <c r="D981" i="9" s="1"/>
  <c r="M1412" i="25"/>
  <c r="L1412" i="25"/>
  <c r="K980" i="9" s="1"/>
  <c r="K1412" i="25"/>
  <c r="J980" i="9" s="1"/>
  <c r="J1412" i="25"/>
  <c r="I980" i="9" s="1"/>
  <c r="I1412" i="25"/>
  <c r="H980" i="9" s="1"/>
  <c r="H1412" i="25"/>
  <c r="G980" i="9" s="1"/>
  <c r="G1412" i="25"/>
  <c r="F980" i="9" s="1"/>
  <c r="F1412" i="25"/>
  <c r="E980" i="9" s="1"/>
  <c r="E1412" i="25"/>
  <c r="D980" i="9" s="1"/>
  <c r="M1411" i="25"/>
  <c r="L1411" i="25"/>
  <c r="K979" i="9" s="1"/>
  <c r="K1411" i="25"/>
  <c r="J979" i="9" s="1"/>
  <c r="J1411" i="25"/>
  <c r="I979" i="9" s="1"/>
  <c r="I1411" i="25"/>
  <c r="H979" i="9" s="1"/>
  <c r="H1411" i="25"/>
  <c r="G979" i="9" s="1"/>
  <c r="G1411" i="25"/>
  <c r="F979" i="9" s="1"/>
  <c r="F1411" i="25"/>
  <c r="E979" i="9" s="1"/>
  <c r="E1411" i="25"/>
  <c r="D979" i="9" s="1"/>
  <c r="M1410" i="25"/>
  <c r="L1410" i="25"/>
  <c r="K978" i="9" s="1"/>
  <c r="K1410" i="25"/>
  <c r="J978" i="9" s="1"/>
  <c r="J1410" i="25"/>
  <c r="I978" i="9" s="1"/>
  <c r="I1410" i="25"/>
  <c r="H978" i="9" s="1"/>
  <c r="H1410" i="25"/>
  <c r="G978" i="9" s="1"/>
  <c r="G1410" i="25"/>
  <c r="F978" i="9" s="1"/>
  <c r="F1410" i="25"/>
  <c r="E978" i="9" s="1"/>
  <c r="E1410" i="25"/>
  <c r="D978" i="9" s="1"/>
  <c r="M1409" i="25"/>
  <c r="L1409" i="25"/>
  <c r="K977" i="9" s="1"/>
  <c r="K1409" i="25"/>
  <c r="J977" i="9" s="1"/>
  <c r="J1409" i="25"/>
  <c r="I977" i="9" s="1"/>
  <c r="I1409" i="25"/>
  <c r="H977" i="9" s="1"/>
  <c r="H1409" i="25"/>
  <c r="G977" i="9" s="1"/>
  <c r="G1409" i="25"/>
  <c r="F977" i="9" s="1"/>
  <c r="F1409" i="25"/>
  <c r="E977" i="9" s="1"/>
  <c r="E1409" i="25"/>
  <c r="D977" i="9" s="1"/>
  <c r="M1408" i="25"/>
  <c r="L1408" i="25"/>
  <c r="K976" i="9" s="1"/>
  <c r="K1408" i="25"/>
  <c r="J976" i="9" s="1"/>
  <c r="J1408" i="25"/>
  <c r="I976" i="9" s="1"/>
  <c r="I1408" i="25"/>
  <c r="H976" i="9" s="1"/>
  <c r="H1408" i="25"/>
  <c r="G976" i="9" s="1"/>
  <c r="G1408" i="25"/>
  <c r="F976" i="9" s="1"/>
  <c r="F1408" i="25"/>
  <c r="E976" i="9" s="1"/>
  <c r="E1408" i="25"/>
  <c r="D976" i="9" s="1"/>
  <c r="M1403" i="25"/>
  <c r="L1403" i="25"/>
  <c r="K1403" i="25"/>
  <c r="J1403" i="25"/>
  <c r="I1403" i="25"/>
  <c r="H1403" i="25"/>
  <c r="G1403" i="25"/>
  <c r="F1403" i="25"/>
  <c r="E1403" i="25"/>
  <c r="M1402" i="25"/>
  <c r="L1402" i="25"/>
  <c r="K183" i="13" s="1"/>
  <c r="K1402" i="25"/>
  <c r="J183" i="13" s="1"/>
  <c r="J1402" i="25"/>
  <c r="I183" i="13" s="1"/>
  <c r="I1402" i="25"/>
  <c r="H183" i="13" s="1"/>
  <c r="H1402" i="25"/>
  <c r="G183" i="13" s="1"/>
  <c r="G1402" i="25"/>
  <c r="F183" i="13" s="1"/>
  <c r="F1402" i="25"/>
  <c r="E183" i="13" s="1"/>
  <c r="E1402" i="25"/>
  <c r="D183" i="13" s="1"/>
  <c r="M1401" i="25"/>
  <c r="L1401" i="25"/>
  <c r="K182" i="13" s="1"/>
  <c r="K1401" i="25"/>
  <c r="J182" i="13" s="1"/>
  <c r="J1401" i="25"/>
  <c r="I182" i="13" s="1"/>
  <c r="I1401" i="25"/>
  <c r="H182" i="13" s="1"/>
  <c r="H1401" i="25"/>
  <c r="G182" i="13" s="1"/>
  <c r="G1401" i="25"/>
  <c r="F182" i="13" s="1"/>
  <c r="F1401" i="25"/>
  <c r="E182" i="13" s="1"/>
  <c r="E1401" i="25"/>
  <c r="D182" i="13" s="1"/>
  <c r="M1400" i="25"/>
  <c r="L1400" i="25"/>
  <c r="K181" i="13" s="1"/>
  <c r="K1400" i="25"/>
  <c r="J181" i="13" s="1"/>
  <c r="J1400" i="25"/>
  <c r="I181" i="13" s="1"/>
  <c r="I1400" i="25"/>
  <c r="H181" i="13" s="1"/>
  <c r="H1400" i="25"/>
  <c r="G181" i="13" s="1"/>
  <c r="G1400" i="25"/>
  <c r="F181" i="13" s="1"/>
  <c r="F1400" i="25"/>
  <c r="E181" i="13" s="1"/>
  <c r="E1400" i="25"/>
  <c r="D181" i="13" s="1"/>
  <c r="M1399" i="25"/>
  <c r="L1399" i="25"/>
  <c r="K180" i="13" s="1"/>
  <c r="K1399" i="25"/>
  <c r="J180" i="13" s="1"/>
  <c r="J1399" i="25"/>
  <c r="I180" i="13" s="1"/>
  <c r="I1399" i="25"/>
  <c r="H180" i="13" s="1"/>
  <c r="H1399" i="25"/>
  <c r="G180" i="13" s="1"/>
  <c r="G1399" i="25"/>
  <c r="F180" i="13" s="1"/>
  <c r="F1399" i="25"/>
  <c r="E180" i="13" s="1"/>
  <c r="E1399" i="25"/>
  <c r="D180" i="13" s="1"/>
  <c r="M1398" i="25"/>
  <c r="L1398" i="25"/>
  <c r="K179" i="13" s="1"/>
  <c r="K1398" i="25"/>
  <c r="J179" i="13" s="1"/>
  <c r="J1398" i="25"/>
  <c r="I179" i="13" s="1"/>
  <c r="I1398" i="25"/>
  <c r="H179" i="13" s="1"/>
  <c r="H1398" i="25"/>
  <c r="G179" i="13" s="1"/>
  <c r="G1398" i="25"/>
  <c r="F179" i="13" s="1"/>
  <c r="F1398" i="25"/>
  <c r="E179" i="13" s="1"/>
  <c r="E1398" i="25"/>
  <c r="D179" i="13" s="1"/>
  <c r="AQ1369" i="25"/>
  <c r="AQ1370" i="25"/>
  <c r="AQ1371" i="25"/>
  <c r="AQ1372" i="25"/>
  <c r="AQ1373" i="25"/>
  <c r="AQ1374" i="25"/>
  <c r="AQ1375" i="25"/>
  <c r="M1375" i="25" s="1"/>
  <c r="AQ1376" i="25"/>
  <c r="AQ1377" i="25"/>
  <c r="AQ1378" i="25"/>
  <c r="AQ1379" i="25"/>
  <c r="AQ1380" i="25"/>
  <c r="AQ1381" i="25"/>
  <c r="AQ1382" i="25"/>
  <c r="AQ1383" i="25"/>
  <c r="M1383" i="25" s="1"/>
  <c r="AQ1384" i="25"/>
  <c r="M1384" i="25" s="1"/>
  <c r="AQ1385" i="25"/>
  <c r="AQ1386" i="25"/>
  <c r="AQ1387" i="25"/>
  <c r="M1387" i="25" s="1"/>
  <c r="AQ1388" i="25"/>
  <c r="AQ1389" i="25"/>
  <c r="AQ1390" i="25"/>
  <c r="AQ1391" i="25"/>
  <c r="M1391" i="25" s="1"/>
  <c r="AQ1392" i="25"/>
  <c r="M1392" i="25" s="1"/>
  <c r="AQ1393" i="25"/>
  <c r="AQ1394" i="25"/>
  <c r="M1394" i="25" s="1"/>
  <c r="AQ1395" i="25"/>
  <c r="M1395" i="25" s="1"/>
  <c r="AP1396" i="25"/>
  <c r="L1396" i="25" s="1"/>
  <c r="AO1396" i="25"/>
  <c r="AN1396" i="25"/>
  <c r="J1396" i="25" s="1"/>
  <c r="AM1396" i="25"/>
  <c r="I1396" i="25" s="1"/>
  <c r="AL1396" i="25"/>
  <c r="H1396" i="25" s="1"/>
  <c r="AK1396" i="25"/>
  <c r="G1396" i="25" s="1"/>
  <c r="AJ1396" i="25"/>
  <c r="AI1396" i="25"/>
  <c r="E1396" i="25" s="1"/>
  <c r="K1396" i="25"/>
  <c r="F1396" i="25"/>
  <c r="L1395" i="25"/>
  <c r="K975" i="9" s="1"/>
  <c r="K1395" i="25"/>
  <c r="J975" i="9" s="1"/>
  <c r="J1395" i="25"/>
  <c r="I975" i="9" s="1"/>
  <c r="I1395" i="25"/>
  <c r="H975" i="9" s="1"/>
  <c r="H1395" i="25"/>
  <c r="G975" i="9" s="1"/>
  <c r="G1395" i="25"/>
  <c r="F975" i="9" s="1"/>
  <c r="F1395" i="25"/>
  <c r="E975" i="9" s="1"/>
  <c r="E1395" i="25"/>
  <c r="D975" i="9" s="1"/>
  <c r="L1394" i="25"/>
  <c r="K974" i="9" s="1"/>
  <c r="K1394" i="25"/>
  <c r="J974" i="9" s="1"/>
  <c r="J1394" i="25"/>
  <c r="I974" i="9" s="1"/>
  <c r="I1394" i="25"/>
  <c r="H974" i="9" s="1"/>
  <c r="H1394" i="25"/>
  <c r="G974" i="9" s="1"/>
  <c r="G1394" i="25"/>
  <c r="F974" i="9" s="1"/>
  <c r="F1394" i="25"/>
  <c r="E974" i="9" s="1"/>
  <c r="E1394" i="25"/>
  <c r="D974" i="9" s="1"/>
  <c r="M1393" i="25"/>
  <c r="L1393" i="25"/>
  <c r="K973" i="9" s="1"/>
  <c r="K1393" i="25"/>
  <c r="J973" i="9" s="1"/>
  <c r="J1393" i="25"/>
  <c r="I973" i="9" s="1"/>
  <c r="I1393" i="25"/>
  <c r="H973" i="9" s="1"/>
  <c r="H1393" i="25"/>
  <c r="G973" i="9" s="1"/>
  <c r="G1393" i="25"/>
  <c r="F973" i="9" s="1"/>
  <c r="F1393" i="25"/>
  <c r="E973" i="9" s="1"/>
  <c r="E1393" i="25"/>
  <c r="D973" i="9" s="1"/>
  <c r="L1392" i="25"/>
  <c r="K972" i="9" s="1"/>
  <c r="K1392" i="25"/>
  <c r="J972" i="9" s="1"/>
  <c r="J1392" i="25"/>
  <c r="I972" i="9" s="1"/>
  <c r="I1392" i="25"/>
  <c r="H972" i="9" s="1"/>
  <c r="H1392" i="25"/>
  <c r="G972" i="9" s="1"/>
  <c r="G1392" i="25"/>
  <c r="F972" i="9" s="1"/>
  <c r="F1392" i="25"/>
  <c r="E972" i="9" s="1"/>
  <c r="E1392" i="25"/>
  <c r="D972" i="9" s="1"/>
  <c r="L1391" i="25"/>
  <c r="K971" i="9" s="1"/>
  <c r="K1391" i="25"/>
  <c r="J971" i="9" s="1"/>
  <c r="J1391" i="25"/>
  <c r="I971" i="9" s="1"/>
  <c r="I1391" i="25"/>
  <c r="H971" i="9" s="1"/>
  <c r="H1391" i="25"/>
  <c r="G971" i="9" s="1"/>
  <c r="G1391" i="25"/>
  <c r="F971" i="9" s="1"/>
  <c r="F1391" i="25"/>
  <c r="E971" i="9" s="1"/>
  <c r="E1391" i="25"/>
  <c r="D971" i="9" s="1"/>
  <c r="M1390" i="25"/>
  <c r="L1390" i="25"/>
  <c r="K970" i="9" s="1"/>
  <c r="K1390" i="25"/>
  <c r="J970" i="9" s="1"/>
  <c r="J1390" i="25"/>
  <c r="I970" i="9" s="1"/>
  <c r="I1390" i="25"/>
  <c r="H970" i="9" s="1"/>
  <c r="H1390" i="25"/>
  <c r="G970" i="9" s="1"/>
  <c r="G1390" i="25"/>
  <c r="F970" i="9" s="1"/>
  <c r="F1390" i="25"/>
  <c r="E970" i="9" s="1"/>
  <c r="E1390" i="25"/>
  <c r="D970" i="9" s="1"/>
  <c r="M1389" i="25"/>
  <c r="L1389" i="25"/>
  <c r="K969" i="9" s="1"/>
  <c r="K1389" i="25"/>
  <c r="J969" i="9" s="1"/>
  <c r="J1389" i="25"/>
  <c r="I969" i="9" s="1"/>
  <c r="I1389" i="25"/>
  <c r="H969" i="9" s="1"/>
  <c r="H1389" i="25"/>
  <c r="G969" i="9" s="1"/>
  <c r="G1389" i="25"/>
  <c r="F969" i="9" s="1"/>
  <c r="F1389" i="25"/>
  <c r="E969" i="9" s="1"/>
  <c r="E1389" i="25"/>
  <c r="D969" i="9" s="1"/>
  <c r="M1388" i="25"/>
  <c r="L1388" i="25"/>
  <c r="K968" i="9" s="1"/>
  <c r="K1388" i="25"/>
  <c r="J968" i="9" s="1"/>
  <c r="J1388" i="25"/>
  <c r="I968" i="9" s="1"/>
  <c r="I1388" i="25"/>
  <c r="H968" i="9" s="1"/>
  <c r="H1388" i="25"/>
  <c r="G968" i="9" s="1"/>
  <c r="G1388" i="25"/>
  <c r="F968" i="9" s="1"/>
  <c r="F1388" i="25"/>
  <c r="E968" i="9" s="1"/>
  <c r="E1388" i="25"/>
  <c r="D968" i="9" s="1"/>
  <c r="L1387" i="25"/>
  <c r="K967" i="9" s="1"/>
  <c r="K1387" i="25"/>
  <c r="J967" i="9" s="1"/>
  <c r="J1387" i="25"/>
  <c r="I967" i="9" s="1"/>
  <c r="I1387" i="25"/>
  <c r="H967" i="9" s="1"/>
  <c r="H1387" i="25"/>
  <c r="G967" i="9" s="1"/>
  <c r="G1387" i="25"/>
  <c r="F967" i="9" s="1"/>
  <c r="F1387" i="25"/>
  <c r="E967" i="9" s="1"/>
  <c r="E1387" i="25"/>
  <c r="D967" i="9" s="1"/>
  <c r="M1386" i="25"/>
  <c r="L1386" i="25"/>
  <c r="K966" i="9" s="1"/>
  <c r="K1386" i="25"/>
  <c r="J966" i="9" s="1"/>
  <c r="J1386" i="25"/>
  <c r="I966" i="9" s="1"/>
  <c r="I1386" i="25"/>
  <c r="H966" i="9" s="1"/>
  <c r="H1386" i="25"/>
  <c r="G966" i="9" s="1"/>
  <c r="G1386" i="25"/>
  <c r="F966" i="9" s="1"/>
  <c r="F1386" i="25"/>
  <c r="E966" i="9" s="1"/>
  <c r="E1386" i="25"/>
  <c r="D966" i="9" s="1"/>
  <c r="M1385" i="25"/>
  <c r="L1385" i="25"/>
  <c r="K965" i="9" s="1"/>
  <c r="K1385" i="25"/>
  <c r="J965" i="9" s="1"/>
  <c r="J1385" i="25"/>
  <c r="I965" i="9" s="1"/>
  <c r="I1385" i="25"/>
  <c r="H965" i="9" s="1"/>
  <c r="H1385" i="25"/>
  <c r="G965" i="9" s="1"/>
  <c r="G1385" i="25"/>
  <c r="F965" i="9" s="1"/>
  <c r="F1385" i="25"/>
  <c r="E965" i="9" s="1"/>
  <c r="E1385" i="25"/>
  <c r="D965" i="9" s="1"/>
  <c r="L1384" i="25"/>
  <c r="K964" i="9" s="1"/>
  <c r="K1384" i="25"/>
  <c r="J964" i="9" s="1"/>
  <c r="J1384" i="25"/>
  <c r="I964" i="9" s="1"/>
  <c r="I1384" i="25"/>
  <c r="H964" i="9" s="1"/>
  <c r="H1384" i="25"/>
  <c r="G964" i="9" s="1"/>
  <c r="G1384" i="25"/>
  <c r="F964" i="9" s="1"/>
  <c r="F1384" i="25"/>
  <c r="E964" i="9" s="1"/>
  <c r="E1384" i="25"/>
  <c r="D964" i="9" s="1"/>
  <c r="L1383" i="25"/>
  <c r="K963" i="9" s="1"/>
  <c r="K1383" i="25"/>
  <c r="J963" i="9" s="1"/>
  <c r="J1383" i="25"/>
  <c r="I963" i="9" s="1"/>
  <c r="I1383" i="25"/>
  <c r="H963" i="9" s="1"/>
  <c r="H1383" i="25"/>
  <c r="G963" i="9" s="1"/>
  <c r="G1383" i="25"/>
  <c r="F963" i="9" s="1"/>
  <c r="F1383" i="25"/>
  <c r="E963" i="9" s="1"/>
  <c r="E1383" i="25"/>
  <c r="D963" i="9" s="1"/>
  <c r="M1382" i="25"/>
  <c r="L1382" i="25"/>
  <c r="K962" i="9" s="1"/>
  <c r="K1382" i="25"/>
  <c r="J962" i="9" s="1"/>
  <c r="J1382" i="25"/>
  <c r="I962" i="9" s="1"/>
  <c r="I1382" i="25"/>
  <c r="H962" i="9" s="1"/>
  <c r="H1382" i="25"/>
  <c r="G962" i="9" s="1"/>
  <c r="G1382" i="25"/>
  <c r="F962" i="9" s="1"/>
  <c r="F1382" i="25"/>
  <c r="E962" i="9" s="1"/>
  <c r="E1382" i="25"/>
  <c r="D962" i="9" s="1"/>
  <c r="M1381" i="25"/>
  <c r="L1381" i="25"/>
  <c r="K961" i="9" s="1"/>
  <c r="K1381" i="25"/>
  <c r="J961" i="9" s="1"/>
  <c r="J1381" i="25"/>
  <c r="I961" i="9" s="1"/>
  <c r="I1381" i="25"/>
  <c r="H961" i="9" s="1"/>
  <c r="H1381" i="25"/>
  <c r="G961" i="9" s="1"/>
  <c r="G1381" i="25"/>
  <c r="F961" i="9" s="1"/>
  <c r="F1381" i="25"/>
  <c r="E961" i="9" s="1"/>
  <c r="E1381" i="25"/>
  <c r="D961" i="9" s="1"/>
  <c r="M1380" i="25"/>
  <c r="L1380" i="25"/>
  <c r="K960" i="9" s="1"/>
  <c r="K1380" i="25"/>
  <c r="J960" i="9" s="1"/>
  <c r="J1380" i="25"/>
  <c r="I960" i="9" s="1"/>
  <c r="I1380" i="25"/>
  <c r="H960" i="9" s="1"/>
  <c r="H1380" i="25"/>
  <c r="G960" i="9" s="1"/>
  <c r="G1380" i="25"/>
  <c r="F960" i="9" s="1"/>
  <c r="F1380" i="25"/>
  <c r="E960" i="9" s="1"/>
  <c r="E1380" i="25"/>
  <c r="D960" i="9" s="1"/>
  <c r="M1379" i="25"/>
  <c r="L1379" i="25"/>
  <c r="K959" i="9" s="1"/>
  <c r="K1379" i="25"/>
  <c r="J959" i="9" s="1"/>
  <c r="J1379" i="25"/>
  <c r="I959" i="9" s="1"/>
  <c r="I1379" i="25"/>
  <c r="H959" i="9" s="1"/>
  <c r="H1379" i="25"/>
  <c r="G959" i="9" s="1"/>
  <c r="G1379" i="25"/>
  <c r="F959" i="9" s="1"/>
  <c r="F1379" i="25"/>
  <c r="E959" i="9" s="1"/>
  <c r="E1379" i="25"/>
  <c r="D959" i="9" s="1"/>
  <c r="M1378" i="25"/>
  <c r="L1378" i="25"/>
  <c r="K958" i="9" s="1"/>
  <c r="K1378" i="25"/>
  <c r="J958" i="9" s="1"/>
  <c r="J1378" i="25"/>
  <c r="I958" i="9" s="1"/>
  <c r="I1378" i="25"/>
  <c r="H958" i="9" s="1"/>
  <c r="H1378" i="25"/>
  <c r="G958" i="9" s="1"/>
  <c r="G1378" i="25"/>
  <c r="F958" i="9" s="1"/>
  <c r="F1378" i="25"/>
  <c r="E958" i="9" s="1"/>
  <c r="E1378" i="25"/>
  <c r="D958" i="9" s="1"/>
  <c r="M1377" i="25"/>
  <c r="L1377" i="25"/>
  <c r="K957" i="9" s="1"/>
  <c r="K1377" i="25"/>
  <c r="J957" i="9" s="1"/>
  <c r="J1377" i="25"/>
  <c r="I957" i="9" s="1"/>
  <c r="I1377" i="25"/>
  <c r="H957" i="9" s="1"/>
  <c r="H1377" i="25"/>
  <c r="G957" i="9" s="1"/>
  <c r="G1377" i="25"/>
  <c r="F957" i="9" s="1"/>
  <c r="F1377" i="25"/>
  <c r="E957" i="9" s="1"/>
  <c r="E1377" i="25"/>
  <c r="D957" i="9" s="1"/>
  <c r="L1376" i="25"/>
  <c r="K956" i="9" s="1"/>
  <c r="K1376" i="25"/>
  <c r="J956" i="9" s="1"/>
  <c r="J1376" i="25"/>
  <c r="I956" i="9" s="1"/>
  <c r="I1376" i="25"/>
  <c r="H956" i="9" s="1"/>
  <c r="H1376" i="25"/>
  <c r="G956" i="9" s="1"/>
  <c r="G1376" i="25"/>
  <c r="F956" i="9" s="1"/>
  <c r="F1376" i="25"/>
  <c r="E956" i="9" s="1"/>
  <c r="E1376" i="25"/>
  <c r="D956" i="9" s="1"/>
  <c r="L1375" i="25"/>
  <c r="K955" i="9" s="1"/>
  <c r="K1375" i="25"/>
  <c r="J955" i="9" s="1"/>
  <c r="J1375" i="25"/>
  <c r="I955" i="9" s="1"/>
  <c r="I1375" i="25"/>
  <c r="H955" i="9" s="1"/>
  <c r="H1375" i="25"/>
  <c r="G955" i="9" s="1"/>
  <c r="G1375" i="25"/>
  <c r="F955" i="9" s="1"/>
  <c r="F1375" i="25"/>
  <c r="E955" i="9" s="1"/>
  <c r="E1375" i="25"/>
  <c r="D955" i="9" s="1"/>
  <c r="M1374" i="25"/>
  <c r="L1374" i="25"/>
  <c r="K954" i="9" s="1"/>
  <c r="K1374" i="25"/>
  <c r="J954" i="9" s="1"/>
  <c r="J1374" i="25"/>
  <c r="I954" i="9" s="1"/>
  <c r="I1374" i="25"/>
  <c r="H954" i="9" s="1"/>
  <c r="H1374" i="25"/>
  <c r="G954" i="9" s="1"/>
  <c r="G1374" i="25"/>
  <c r="F954" i="9" s="1"/>
  <c r="F1374" i="25"/>
  <c r="E954" i="9" s="1"/>
  <c r="E1374" i="25"/>
  <c r="D954" i="9" s="1"/>
  <c r="M1373" i="25"/>
  <c r="L1373" i="25"/>
  <c r="K953" i="9" s="1"/>
  <c r="K1373" i="25"/>
  <c r="J953" i="9" s="1"/>
  <c r="J1373" i="25"/>
  <c r="I953" i="9" s="1"/>
  <c r="I1373" i="25"/>
  <c r="H953" i="9" s="1"/>
  <c r="H1373" i="25"/>
  <c r="G953" i="9" s="1"/>
  <c r="G1373" i="25"/>
  <c r="F953" i="9" s="1"/>
  <c r="F1373" i="25"/>
  <c r="E953" i="9" s="1"/>
  <c r="E1373" i="25"/>
  <c r="D953" i="9" s="1"/>
  <c r="M1372" i="25"/>
  <c r="L1372" i="25"/>
  <c r="K952" i="9" s="1"/>
  <c r="K1372" i="25"/>
  <c r="J952" i="9" s="1"/>
  <c r="J1372" i="25"/>
  <c r="I952" i="9" s="1"/>
  <c r="I1372" i="25"/>
  <c r="H952" i="9" s="1"/>
  <c r="H1372" i="25"/>
  <c r="G952" i="9" s="1"/>
  <c r="G1372" i="25"/>
  <c r="F952" i="9" s="1"/>
  <c r="F1372" i="25"/>
  <c r="E952" i="9" s="1"/>
  <c r="E1372" i="25"/>
  <c r="D952" i="9" s="1"/>
  <c r="M1371" i="25"/>
  <c r="L1371" i="25"/>
  <c r="K951" i="9" s="1"/>
  <c r="K1371" i="25"/>
  <c r="J951" i="9" s="1"/>
  <c r="J1371" i="25"/>
  <c r="I951" i="9" s="1"/>
  <c r="I1371" i="25"/>
  <c r="H951" i="9" s="1"/>
  <c r="H1371" i="25"/>
  <c r="G951" i="9" s="1"/>
  <c r="G1371" i="25"/>
  <c r="F951" i="9" s="1"/>
  <c r="F1371" i="25"/>
  <c r="E951" i="9" s="1"/>
  <c r="E1371" i="25"/>
  <c r="D951" i="9" s="1"/>
  <c r="M1370" i="25"/>
  <c r="L1370" i="25"/>
  <c r="K950" i="9" s="1"/>
  <c r="K1370" i="25"/>
  <c r="J950" i="9" s="1"/>
  <c r="J1370" i="25"/>
  <c r="I950" i="9" s="1"/>
  <c r="I1370" i="25"/>
  <c r="H950" i="9" s="1"/>
  <c r="H1370" i="25"/>
  <c r="G950" i="9" s="1"/>
  <c r="G1370" i="25"/>
  <c r="F950" i="9" s="1"/>
  <c r="F1370" i="25"/>
  <c r="E950" i="9" s="1"/>
  <c r="E1370" i="25"/>
  <c r="D950" i="9" s="1"/>
  <c r="M1369" i="25"/>
  <c r="L1369" i="25"/>
  <c r="K949" i="9" s="1"/>
  <c r="K1369" i="25"/>
  <c r="J949" i="9" s="1"/>
  <c r="J1369" i="25"/>
  <c r="I949" i="9" s="1"/>
  <c r="I1369" i="25"/>
  <c r="H949" i="9" s="1"/>
  <c r="H1369" i="25"/>
  <c r="G949" i="9" s="1"/>
  <c r="G1369" i="25"/>
  <c r="F949" i="9" s="1"/>
  <c r="F1369" i="25"/>
  <c r="E949" i="9" s="1"/>
  <c r="E1369" i="25"/>
  <c r="D949" i="9" s="1"/>
  <c r="M1364" i="25"/>
  <c r="L1364" i="25"/>
  <c r="K1364" i="25"/>
  <c r="J1364" i="25"/>
  <c r="I1364" i="25"/>
  <c r="H1364" i="25"/>
  <c r="G1364" i="25"/>
  <c r="F1364" i="25"/>
  <c r="E1364" i="25"/>
  <c r="M1363" i="25"/>
  <c r="L1363" i="25"/>
  <c r="K178" i="13" s="1"/>
  <c r="K1363" i="25"/>
  <c r="J178" i="13" s="1"/>
  <c r="J1363" i="25"/>
  <c r="I178" i="13" s="1"/>
  <c r="I1363" i="25"/>
  <c r="H178" i="13" s="1"/>
  <c r="H1363" i="25"/>
  <c r="G178" i="13" s="1"/>
  <c r="G1363" i="25"/>
  <c r="F178" i="13" s="1"/>
  <c r="F1363" i="25"/>
  <c r="E178" i="13" s="1"/>
  <c r="E1363" i="25"/>
  <c r="D178" i="13" s="1"/>
  <c r="M1362" i="25"/>
  <c r="L1362" i="25"/>
  <c r="K177" i="13" s="1"/>
  <c r="K1362" i="25"/>
  <c r="J177" i="13" s="1"/>
  <c r="J1362" i="25"/>
  <c r="I177" i="13" s="1"/>
  <c r="I1362" i="25"/>
  <c r="H177" i="13" s="1"/>
  <c r="H1362" i="25"/>
  <c r="G177" i="13" s="1"/>
  <c r="G1362" i="25"/>
  <c r="F177" i="13" s="1"/>
  <c r="F1362" i="25"/>
  <c r="E177" i="13" s="1"/>
  <c r="E1362" i="25"/>
  <c r="D177" i="13" s="1"/>
  <c r="M1361" i="25"/>
  <c r="L1361" i="25"/>
  <c r="K176" i="13" s="1"/>
  <c r="K1361" i="25"/>
  <c r="J176" i="13" s="1"/>
  <c r="J1361" i="25"/>
  <c r="I176" i="13" s="1"/>
  <c r="I1361" i="25"/>
  <c r="H176" i="13" s="1"/>
  <c r="H1361" i="25"/>
  <c r="G176" i="13" s="1"/>
  <c r="G1361" i="25"/>
  <c r="F176" i="13" s="1"/>
  <c r="F1361" i="25"/>
  <c r="E176" i="13" s="1"/>
  <c r="E1361" i="25"/>
  <c r="D176" i="13" s="1"/>
  <c r="M1360" i="25"/>
  <c r="L1360" i="25"/>
  <c r="K175" i="13" s="1"/>
  <c r="K1360" i="25"/>
  <c r="J175" i="13" s="1"/>
  <c r="J1360" i="25"/>
  <c r="I175" i="13" s="1"/>
  <c r="I1360" i="25"/>
  <c r="H175" i="13" s="1"/>
  <c r="H1360" i="25"/>
  <c r="G175" i="13" s="1"/>
  <c r="G1360" i="25"/>
  <c r="F175" i="13" s="1"/>
  <c r="F1360" i="25"/>
  <c r="E175" i="13" s="1"/>
  <c r="E1360" i="25"/>
  <c r="D175" i="13" s="1"/>
  <c r="M1359" i="25"/>
  <c r="L1359" i="25"/>
  <c r="K174" i="13" s="1"/>
  <c r="K1359" i="25"/>
  <c r="J174" i="13" s="1"/>
  <c r="J1359" i="25"/>
  <c r="I174" i="13" s="1"/>
  <c r="I1359" i="25"/>
  <c r="H174" i="13" s="1"/>
  <c r="H1359" i="25"/>
  <c r="G174" i="13" s="1"/>
  <c r="G1359" i="25"/>
  <c r="F174" i="13" s="1"/>
  <c r="F1359" i="25"/>
  <c r="E174" i="13" s="1"/>
  <c r="E1359" i="25"/>
  <c r="D174" i="13" s="1"/>
  <c r="M1357" i="25"/>
  <c r="L1357" i="25"/>
  <c r="K1357" i="25"/>
  <c r="J1357" i="25"/>
  <c r="I1357" i="25"/>
  <c r="H1357" i="25"/>
  <c r="G1357" i="25"/>
  <c r="F1357" i="25"/>
  <c r="E1357" i="25"/>
  <c r="M1356" i="25"/>
  <c r="L1356" i="25"/>
  <c r="K948" i="9" s="1"/>
  <c r="K1356" i="25"/>
  <c r="J948" i="9" s="1"/>
  <c r="J1356" i="25"/>
  <c r="I948" i="9" s="1"/>
  <c r="I1356" i="25"/>
  <c r="H948" i="9" s="1"/>
  <c r="H1356" i="25"/>
  <c r="G948" i="9" s="1"/>
  <c r="G1356" i="25"/>
  <c r="F948" i="9" s="1"/>
  <c r="F1356" i="25"/>
  <c r="E948" i="9" s="1"/>
  <c r="E1356" i="25"/>
  <c r="D948" i="9" s="1"/>
  <c r="M1355" i="25"/>
  <c r="L1355" i="25"/>
  <c r="K947" i="9" s="1"/>
  <c r="K1355" i="25"/>
  <c r="J947" i="9" s="1"/>
  <c r="J1355" i="25"/>
  <c r="I947" i="9" s="1"/>
  <c r="I1355" i="25"/>
  <c r="H947" i="9" s="1"/>
  <c r="H1355" i="25"/>
  <c r="G947" i="9" s="1"/>
  <c r="G1355" i="25"/>
  <c r="F947" i="9" s="1"/>
  <c r="F1355" i="25"/>
  <c r="E947" i="9" s="1"/>
  <c r="E1355" i="25"/>
  <c r="D947" i="9" s="1"/>
  <c r="M1354" i="25"/>
  <c r="L1354" i="25"/>
  <c r="K946" i="9" s="1"/>
  <c r="K1354" i="25"/>
  <c r="J946" i="9" s="1"/>
  <c r="J1354" i="25"/>
  <c r="I946" i="9" s="1"/>
  <c r="I1354" i="25"/>
  <c r="H946" i="9" s="1"/>
  <c r="H1354" i="25"/>
  <c r="G946" i="9" s="1"/>
  <c r="G1354" i="25"/>
  <c r="F946" i="9" s="1"/>
  <c r="F1354" i="25"/>
  <c r="E946" i="9" s="1"/>
  <c r="E1354" i="25"/>
  <c r="D946" i="9" s="1"/>
  <c r="M1353" i="25"/>
  <c r="L1353" i="25"/>
  <c r="K945" i="9" s="1"/>
  <c r="K1353" i="25"/>
  <c r="J945" i="9" s="1"/>
  <c r="J1353" i="25"/>
  <c r="I945" i="9" s="1"/>
  <c r="I1353" i="25"/>
  <c r="H945" i="9" s="1"/>
  <c r="H1353" i="25"/>
  <c r="G945" i="9" s="1"/>
  <c r="G1353" i="25"/>
  <c r="F945" i="9" s="1"/>
  <c r="F1353" i="25"/>
  <c r="E945" i="9" s="1"/>
  <c r="E1353" i="25"/>
  <c r="D945" i="9" s="1"/>
  <c r="M1352" i="25"/>
  <c r="L1352" i="25"/>
  <c r="K944" i="9" s="1"/>
  <c r="K1352" i="25"/>
  <c r="J944" i="9" s="1"/>
  <c r="J1352" i="25"/>
  <c r="I944" i="9" s="1"/>
  <c r="I1352" i="25"/>
  <c r="H944" i="9" s="1"/>
  <c r="H1352" i="25"/>
  <c r="G944" i="9" s="1"/>
  <c r="G1352" i="25"/>
  <c r="F944" i="9" s="1"/>
  <c r="F1352" i="25"/>
  <c r="E944" i="9" s="1"/>
  <c r="E1352" i="25"/>
  <c r="D944" i="9" s="1"/>
  <c r="M1351" i="25"/>
  <c r="L1351" i="25"/>
  <c r="K943" i="9" s="1"/>
  <c r="K1351" i="25"/>
  <c r="J943" i="9" s="1"/>
  <c r="J1351" i="25"/>
  <c r="I943" i="9" s="1"/>
  <c r="I1351" i="25"/>
  <c r="H943" i="9" s="1"/>
  <c r="H1351" i="25"/>
  <c r="G943" i="9" s="1"/>
  <c r="G1351" i="25"/>
  <c r="F943" i="9" s="1"/>
  <c r="F1351" i="25"/>
  <c r="E943" i="9" s="1"/>
  <c r="E1351" i="25"/>
  <c r="D943" i="9" s="1"/>
  <c r="M1350" i="25"/>
  <c r="L1350" i="25"/>
  <c r="K942" i="9" s="1"/>
  <c r="K1350" i="25"/>
  <c r="J942" i="9" s="1"/>
  <c r="J1350" i="25"/>
  <c r="I942" i="9" s="1"/>
  <c r="I1350" i="25"/>
  <c r="H942" i="9" s="1"/>
  <c r="H1350" i="25"/>
  <c r="G942" i="9" s="1"/>
  <c r="G1350" i="25"/>
  <c r="F942" i="9" s="1"/>
  <c r="F1350" i="25"/>
  <c r="E942" i="9" s="1"/>
  <c r="E1350" i="25"/>
  <c r="D942" i="9" s="1"/>
  <c r="M1349" i="25"/>
  <c r="L1349" i="25"/>
  <c r="K941" i="9" s="1"/>
  <c r="K1349" i="25"/>
  <c r="J941" i="9" s="1"/>
  <c r="J1349" i="25"/>
  <c r="I941" i="9" s="1"/>
  <c r="I1349" i="25"/>
  <c r="H941" i="9" s="1"/>
  <c r="H1349" i="25"/>
  <c r="G941" i="9" s="1"/>
  <c r="G1349" i="25"/>
  <c r="F941" i="9" s="1"/>
  <c r="F1349" i="25"/>
  <c r="E941" i="9" s="1"/>
  <c r="E1349" i="25"/>
  <c r="D941" i="9" s="1"/>
  <c r="M1348" i="25"/>
  <c r="L1348" i="25"/>
  <c r="K940" i="9" s="1"/>
  <c r="K1348" i="25"/>
  <c r="J940" i="9" s="1"/>
  <c r="J1348" i="25"/>
  <c r="I940" i="9" s="1"/>
  <c r="I1348" i="25"/>
  <c r="H940" i="9" s="1"/>
  <c r="H1348" i="25"/>
  <c r="G940" i="9" s="1"/>
  <c r="G1348" i="25"/>
  <c r="F940" i="9" s="1"/>
  <c r="F1348" i="25"/>
  <c r="E940" i="9" s="1"/>
  <c r="E1348" i="25"/>
  <c r="D940" i="9" s="1"/>
  <c r="M1347" i="25"/>
  <c r="L1347" i="25"/>
  <c r="K939" i="9" s="1"/>
  <c r="K1347" i="25"/>
  <c r="J939" i="9" s="1"/>
  <c r="J1347" i="25"/>
  <c r="I939" i="9" s="1"/>
  <c r="I1347" i="25"/>
  <c r="H939" i="9" s="1"/>
  <c r="H1347" i="25"/>
  <c r="G939" i="9" s="1"/>
  <c r="G1347" i="25"/>
  <c r="F939" i="9" s="1"/>
  <c r="F1347" i="25"/>
  <c r="E939" i="9" s="1"/>
  <c r="E1347" i="25"/>
  <c r="D939" i="9" s="1"/>
  <c r="M1346" i="25"/>
  <c r="L1346" i="25"/>
  <c r="K938" i="9" s="1"/>
  <c r="K1346" i="25"/>
  <c r="J938" i="9" s="1"/>
  <c r="J1346" i="25"/>
  <c r="I938" i="9" s="1"/>
  <c r="I1346" i="25"/>
  <c r="H938" i="9" s="1"/>
  <c r="H1346" i="25"/>
  <c r="G938" i="9" s="1"/>
  <c r="G1346" i="25"/>
  <c r="F938" i="9" s="1"/>
  <c r="F1346" i="25"/>
  <c r="E938" i="9" s="1"/>
  <c r="E1346" i="25"/>
  <c r="D938" i="9" s="1"/>
  <c r="M1345" i="25"/>
  <c r="L1345" i="25"/>
  <c r="K937" i="9" s="1"/>
  <c r="K1345" i="25"/>
  <c r="J937" i="9" s="1"/>
  <c r="J1345" i="25"/>
  <c r="I937" i="9" s="1"/>
  <c r="I1345" i="25"/>
  <c r="H937" i="9" s="1"/>
  <c r="H1345" i="25"/>
  <c r="G937" i="9" s="1"/>
  <c r="G1345" i="25"/>
  <c r="F937" i="9" s="1"/>
  <c r="F1345" i="25"/>
  <c r="E937" i="9" s="1"/>
  <c r="E1345" i="25"/>
  <c r="D937" i="9" s="1"/>
  <c r="M1344" i="25"/>
  <c r="L1344" i="25"/>
  <c r="K936" i="9" s="1"/>
  <c r="K1344" i="25"/>
  <c r="J936" i="9" s="1"/>
  <c r="J1344" i="25"/>
  <c r="I936" i="9" s="1"/>
  <c r="I1344" i="25"/>
  <c r="H936" i="9" s="1"/>
  <c r="H1344" i="25"/>
  <c r="G936" i="9" s="1"/>
  <c r="G1344" i="25"/>
  <c r="F936" i="9" s="1"/>
  <c r="F1344" i="25"/>
  <c r="E936" i="9" s="1"/>
  <c r="E1344" i="25"/>
  <c r="D936" i="9" s="1"/>
  <c r="M1343" i="25"/>
  <c r="L1343" i="25"/>
  <c r="K935" i="9" s="1"/>
  <c r="K1343" i="25"/>
  <c r="J935" i="9" s="1"/>
  <c r="J1343" i="25"/>
  <c r="I935" i="9" s="1"/>
  <c r="I1343" i="25"/>
  <c r="H935" i="9" s="1"/>
  <c r="H1343" i="25"/>
  <c r="G935" i="9" s="1"/>
  <c r="G1343" i="25"/>
  <c r="F935" i="9" s="1"/>
  <c r="F1343" i="25"/>
  <c r="E935" i="9" s="1"/>
  <c r="E1343" i="25"/>
  <c r="D935" i="9" s="1"/>
  <c r="M1342" i="25"/>
  <c r="L1342" i="25"/>
  <c r="K934" i="9" s="1"/>
  <c r="K1342" i="25"/>
  <c r="J934" i="9" s="1"/>
  <c r="J1342" i="25"/>
  <c r="I934" i="9" s="1"/>
  <c r="I1342" i="25"/>
  <c r="H934" i="9" s="1"/>
  <c r="H1342" i="25"/>
  <c r="G934" i="9" s="1"/>
  <c r="G1342" i="25"/>
  <c r="F934" i="9" s="1"/>
  <c r="F1342" i="25"/>
  <c r="E934" i="9" s="1"/>
  <c r="E1342" i="25"/>
  <c r="D934" i="9" s="1"/>
  <c r="M1341" i="25"/>
  <c r="L1341" i="25"/>
  <c r="K933" i="9" s="1"/>
  <c r="K1341" i="25"/>
  <c r="J933" i="9" s="1"/>
  <c r="J1341" i="25"/>
  <c r="I933" i="9" s="1"/>
  <c r="I1341" i="25"/>
  <c r="H933" i="9" s="1"/>
  <c r="H1341" i="25"/>
  <c r="G933" i="9" s="1"/>
  <c r="G1341" i="25"/>
  <c r="F933" i="9" s="1"/>
  <c r="F1341" i="25"/>
  <c r="E933" i="9" s="1"/>
  <c r="E1341" i="25"/>
  <c r="D933" i="9" s="1"/>
  <c r="M1340" i="25"/>
  <c r="L1340" i="25"/>
  <c r="K932" i="9" s="1"/>
  <c r="K1340" i="25"/>
  <c r="J932" i="9" s="1"/>
  <c r="J1340" i="25"/>
  <c r="I932" i="9" s="1"/>
  <c r="I1340" i="25"/>
  <c r="H932" i="9" s="1"/>
  <c r="H1340" i="25"/>
  <c r="G932" i="9" s="1"/>
  <c r="G1340" i="25"/>
  <c r="F932" i="9" s="1"/>
  <c r="F1340" i="25"/>
  <c r="E932" i="9" s="1"/>
  <c r="E1340" i="25"/>
  <c r="D932" i="9" s="1"/>
  <c r="M1339" i="25"/>
  <c r="L1339" i="25"/>
  <c r="K931" i="9" s="1"/>
  <c r="K1339" i="25"/>
  <c r="J931" i="9" s="1"/>
  <c r="J1339" i="25"/>
  <c r="I931" i="9" s="1"/>
  <c r="I1339" i="25"/>
  <c r="H931" i="9" s="1"/>
  <c r="H1339" i="25"/>
  <c r="G931" i="9" s="1"/>
  <c r="G1339" i="25"/>
  <c r="F931" i="9" s="1"/>
  <c r="F1339" i="25"/>
  <c r="E931" i="9" s="1"/>
  <c r="E1339" i="25"/>
  <c r="D931" i="9" s="1"/>
  <c r="M1338" i="25"/>
  <c r="L1338" i="25"/>
  <c r="K930" i="9" s="1"/>
  <c r="K1338" i="25"/>
  <c r="J930" i="9" s="1"/>
  <c r="J1338" i="25"/>
  <c r="I930" i="9" s="1"/>
  <c r="I1338" i="25"/>
  <c r="H930" i="9" s="1"/>
  <c r="H1338" i="25"/>
  <c r="G930" i="9" s="1"/>
  <c r="G1338" i="25"/>
  <c r="F930" i="9" s="1"/>
  <c r="F1338" i="25"/>
  <c r="E930" i="9" s="1"/>
  <c r="E1338" i="25"/>
  <c r="D930" i="9" s="1"/>
  <c r="M1337" i="25"/>
  <c r="L1337" i="25"/>
  <c r="K929" i="9" s="1"/>
  <c r="K1337" i="25"/>
  <c r="J929" i="9" s="1"/>
  <c r="J1337" i="25"/>
  <c r="I929" i="9" s="1"/>
  <c r="I1337" i="25"/>
  <c r="H929" i="9" s="1"/>
  <c r="H1337" i="25"/>
  <c r="G929" i="9" s="1"/>
  <c r="G1337" i="25"/>
  <c r="F929" i="9" s="1"/>
  <c r="F1337" i="25"/>
  <c r="E929" i="9" s="1"/>
  <c r="E1337" i="25"/>
  <c r="D929" i="9" s="1"/>
  <c r="M1336" i="25"/>
  <c r="L1336" i="25"/>
  <c r="K928" i="9" s="1"/>
  <c r="K1336" i="25"/>
  <c r="J928" i="9" s="1"/>
  <c r="J1336" i="25"/>
  <c r="I928" i="9" s="1"/>
  <c r="I1336" i="25"/>
  <c r="H928" i="9" s="1"/>
  <c r="H1336" i="25"/>
  <c r="G928" i="9" s="1"/>
  <c r="G1336" i="25"/>
  <c r="F928" i="9" s="1"/>
  <c r="F1336" i="25"/>
  <c r="E928" i="9" s="1"/>
  <c r="E1336" i="25"/>
  <c r="D928" i="9" s="1"/>
  <c r="M1335" i="25"/>
  <c r="L1335" i="25"/>
  <c r="K927" i="9" s="1"/>
  <c r="K1335" i="25"/>
  <c r="J927" i="9" s="1"/>
  <c r="J1335" i="25"/>
  <c r="I927" i="9" s="1"/>
  <c r="I1335" i="25"/>
  <c r="H927" i="9" s="1"/>
  <c r="H1335" i="25"/>
  <c r="G927" i="9" s="1"/>
  <c r="G1335" i="25"/>
  <c r="F927" i="9" s="1"/>
  <c r="F1335" i="25"/>
  <c r="E927" i="9" s="1"/>
  <c r="E1335" i="25"/>
  <c r="D927" i="9" s="1"/>
  <c r="M1334" i="25"/>
  <c r="L1334" i="25"/>
  <c r="K926" i="9" s="1"/>
  <c r="K1334" i="25"/>
  <c r="J926" i="9" s="1"/>
  <c r="J1334" i="25"/>
  <c r="I926" i="9" s="1"/>
  <c r="I1334" i="25"/>
  <c r="H926" i="9" s="1"/>
  <c r="H1334" i="25"/>
  <c r="G926" i="9" s="1"/>
  <c r="G1334" i="25"/>
  <c r="F926" i="9" s="1"/>
  <c r="F1334" i="25"/>
  <c r="E926" i="9" s="1"/>
  <c r="E1334" i="25"/>
  <c r="D926" i="9" s="1"/>
  <c r="M1333" i="25"/>
  <c r="L1333" i="25"/>
  <c r="K925" i="9" s="1"/>
  <c r="K1333" i="25"/>
  <c r="J925" i="9" s="1"/>
  <c r="J1333" i="25"/>
  <c r="I925" i="9" s="1"/>
  <c r="I1333" i="25"/>
  <c r="H925" i="9" s="1"/>
  <c r="H1333" i="25"/>
  <c r="G925" i="9" s="1"/>
  <c r="G1333" i="25"/>
  <c r="F925" i="9" s="1"/>
  <c r="F1333" i="25"/>
  <c r="E925" i="9" s="1"/>
  <c r="E1333" i="25"/>
  <c r="D925" i="9" s="1"/>
  <c r="M1332" i="25"/>
  <c r="L1332" i="25"/>
  <c r="K924" i="9" s="1"/>
  <c r="K1332" i="25"/>
  <c r="J924" i="9" s="1"/>
  <c r="J1332" i="25"/>
  <c r="I924" i="9" s="1"/>
  <c r="I1332" i="25"/>
  <c r="H924" i="9" s="1"/>
  <c r="H1332" i="25"/>
  <c r="G924" i="9" s="1"/>
  <c r="G1332" i="25"/>
  <c r="F924" i="9" s="1"/>
  <c r="F1332" i="25"/>
  <c r="E924" i="9" s="1"/>
  <c r="E1332" i="25"/>
  <c r="D924" i="9" s="1"/>
  <c r="M1331" i="25"/>
  <c r="L1331" i="25"/>
  <c r="K923" i="9" s="1"/>
  <c r="K1331" i="25"/>
  <c r="J923" i="9" s="1"/>
  <c r="J1331" i="25"/>
  <c r="I923" i="9" s="1"/>
  <c r="I1331" i="25"/>
  <c r="H923" i="9" s="1"/>
  <c r="H1331" i="25"/>
  <c r="G923" i="9" s="1"/>
  <c r="G1331" i="25"/>
  <c r="F923" i="9" s="1"/>
  <c r="F1331" i="25"/>
  <c r="E923" i="9" s="1"/>
  <c r="E1331" i="25"/>
  <c r="D923" i="9" s="1"/>
  <c r="M1330" i="25"/>
  <c r="L1330" i="25"/>
  <c r="K922" i="9" s="1"/>
  <c r="K1330" i="25"/>
  <c r="J922" i="9" s="1"/>
  <c r="J1330" i="25"/>
  <c r="I922" i="9" s="1"/>
  <c r="I1330" i="25"/>
  <c r="H922" i="9" s="1"/>
  <c r="H1330" i="25"/>
  <c r="G922" i="9" s="1"/>
  <c r="G1330" i="25"/>
  <c r="F922" i="9" s="1"/>
  <c r="F1330" i="25"/>
  <c r="E922" i="9" s="1"/>
  <c r="E1330" i="25"/>
  <c r="D922" i="9" s="1"/>
  <c r="M1325" i="25"/>
  <c r="L1325" i="25"/>
  <c r="K1325" i="25"/>
  <c r="J1325" i="25"/>
  <c r="I1325" i="25"/>
  <c r="H1325" i="25"/>
  <c r="G1325" i="25"/>
  <c r="F1325" i="25"/>
  <c r="E1325" i="25"/>
  <c r="M1324" i="25"/>
  <c r="L1324" i="25"/>
  <c r="K173" i="13" s="1"/>
  <c r="K1324" i="25"/>
  <c r="J173" i="13" s="1"/>
  <c r="J1324" i="25"/>
  <c r="I173" i="13" s="1"/>
  <c r="I1324" i="25"/>
  <c r="H173" i="13" s="1"/>
  <c r="H1324" i="25"/>
  <c r="G173" i="13" s="1"/>
  <c r="G1324" i="25"/>
  <c r="F173" i="13" s="1"/>
  <c r="F1324" i="25"/>
  <c r="E173" i="13" s="1"/>
  <c r="E1324" i="25"/>
  <c r="D173" i="13" s="1"/>
  <c r="M1323" i="25"/>
  <c r="L1323" i="25"/>
  <c r="K172" i="13" s="1"/>
  <c r="K1323" i="25"/>
  <c r="J172" i="13" s="1"/>
  <c r="J1323" i="25"/>
  <c r="I172" i="13" s="1"/>
  <c r="I1323" i="25"/>
  <c r="H172" i="13" s="1"/>
  <c r="H1323" i="25"/>
  <c r="G172" i="13" s="1"/>
  <c r="G1323" i="25"/>
  <c r="F172" i="13" s="1"/>
  <c r="F1323" i="25"/>
  <c r="E172" i="13" s="1"/>
  <c r="E1323" i="25"/>
  <c r="D172" i="13" s="1"/>
  <c r="M1322" i="25"/>
  <c r="L1322" i="25"/>
  <c r="K171" i="13" s="1"/>
  <c r="K1322" i="25"/>
  <c r="J171" i="13" s="1"/>
  <c r="J1322" i="25"/>
  <c r="I171" i="13" s="1"/>
  <c r="I1322" i="25"/>
  <c r="H171" i="13" s="1"/>
  <c r="H1322" i="25"/>
  <c r="G171" i="13" s="1"/>
  <c r="G1322" i="25"/>
  <c r="F171" i="13" s="1"/>
  <c r="F1322" i="25"/>
  <c r="E171" i="13" s="1"/>
  <c r="E1322" i="25"/>
  <c r="D171" i="13" s="1"/>
  <c r="M1321" i="25"/>
  <c r="L1321" i="25"/>
  <c r="K170" i="13" s="1"/>
  <c r="K1321" i="25"/>
  <c r="J170" i="13" s="1"/>
  <c r="J1321" i="25"/>
  <c r="I170" i="13" s="1"/>
  <c r="I1321" i="25"/>
  <c r="H170" i="13" s="1"/>
  <c r="H1321" i="25"/>
  <c r="G170" i="13" s="1"/>
  <c r="G1321" i="25"/>
  <c r="F170" i="13" s="1"/>
  <c r="F1321" i="25"/>
  <c r="E170" i="13" s="1"/>
  <c r="E1321" i="25"/>
  <c r="D170" i="13" s="1"/>
  <c r="M1320" i="25"/>
  <c r="L1320" i="25"/>
  <c r="K169" i="13" s="1"/>
  <c r="K1320" i="25"/>
  <c r="J169" i="13" s="1"/>
  <c r="J1320" i="25"/>
  <c r="I169" i="13" s="1"/>
  <c r="I1320" i="25"/>
  <c r="H169" i="13" s="1"/>
  <c r="H1320" i="25"/>
  <c r="G169" i="13" s="1"/>
  <c r="G1320" i="25"/>
  <c r="F169" i="13" s="1"/>
  <c r="F1320" i="25"/>
  <c r="E169" i="13" s="1"/>
  <c r="E1320" i="25"/>
  <c r="D169" i="13" s="1"/>
  <c r="M1318" i="25"/>
  <c r="L1318" i="25"/>
  <c r="K1318" i="25"/>
  <c r="J1318" i="25"/>
  <c r="I1318" i="25"/>
  <c r="H1318" i="25"/>
  <c r="G1318" i="25"/>
  <c r="F1318" i="25"/>
  <c r="E1318" i="25"/>
  <c r="M1317" i="25"/>
  <c r="L1317" i="25"/>
  <c r="K921" i="9" s="1"/>
  <c r="K1317" i="25"/>
  <c r="J921" i="9" s="1"/>
  <c r="J1317" i="25"/>
  <c r="I921" i="9" s="1"/>
  <c r="I1317" i="25"/>
  <c r="H921" i="9" s="1"/>
  <c r="H1317" i="25"/>
  <c r="G921" i="9" s="1"/>
  <c r="G1317" i="25"/>
  <c r="F921" i="9" s="1"/>
  <c r="F1317" i="25"/>
  <c r="E921" i="9" s="1"/>
  <c r="E1317" i="25"/>
  <c r="D921" i="9" s="1"/>
  <c r="M1316" i="25"/>
  <c r="L1316" i="25"/>
  <c r="K920" i="9" s="1"/>
  <c r="K1316" i="25"/>
  <c r="J920" i="9" s="1"/>
  <c r="J1316" i="25"/>
  <c r="I920" i="9" s="1"/>
  <c r="I1316" i="25"/>
  <c r="H920" i="9" s="1"/>
  <c r="H1316" i="25"/>
  <c r="G920" i="9" s="1"/>
  <c r="G1316" i="25"/>
  <c r="F920" i="9" s="1"/>
  <c r="F1316" i="25"/>
  <c r="E920" i="9" s="1"/>
  <c r="E1316" i="25"/>
  <c r="D920" i="9" s="1"/>
  <c r="M1315" i="25"/>
  <c r="L1315" i="25"/>
  <c r="K919" i="9" s="1"/>
  <c r="K1315" i="25"/>
  <c r="J919" i="9" s="1"/>
  <c r="J1315" i="25"/>
  <c r="I919" i="9" s="1"/>
  <c r="I1315" i="25"/>
  <c r="H919" i="9" s="1"/>
  <c r="H1315" i="25"/>
  <c r="G919" i="9" s="1"/>
  <c r="G1315" i="25"/>
  <c r="F919" i="9" s="1"/>
  <c r="F1315" i="25"/>
  <c r="E919" i="9" s="1"/>
  <c r="E1315" i="25"/>
  <c r="D919" i="9" s="1"/>
  <c r="M1314" i="25"/>
  <c r="L1314" i="25"/>
  <c r="K918" i="9" s="1"/>
  <c r="K1314" i="25"/>
  <c r="J918" i="9" s="1"/>
  <c r="J1314" i="25"/>
  <c r="I918" i="9" s="1"/>
  <c r="I1314" i="25"/>
  <c r="H918" i="9" s="1"/>
  <c r="H1314" i="25"/>
  <c r="G918" i="9" s="1"/>
  <c r="G1314" i="25"/>
  <c r="F918" i="9" s="1"/>
  <c r="F1314" i="25"/>
  <c r="E918" i="9" s="1"/>
  <c r="E1314" i="25"/>
  <c r="D918" i="9" s="1"/>
  <c r="M1313" i="25"/>
  <c r="L1313" i="25"/>
  <c r="K917" i="9" s="1"/>
  <c r="K1313" i="25"/>
  <c r="J917" i="9" s="1"/>
  <c r="J1313" i="25"/>
  <c r="I917" i="9" s="1"/>
  <c r="I1313" i="25"/>
  <c r="H917" i="9" s="1"/>
  <c r="H1313" i="25"/>
  <c r="G917" i="9" s="1"/>
  <c r="G1313" i="25"/>
  <c r="F917" i="9" s="1"/>
  <c r="F1313" i="25"/>
  <c r="E917" i="9" s="1"/>
  <c r="E1313" i="25"/>
  <c r="D917" i="9" s="1"/>
  <c r="M1312" i="25"/>
  <c r="L1312" i="25"/>
  <c r="K916" i="9" s="1"/>
  <c r="K1312" i="25"/>
  <c r="J916" i="9" s="1"/>
  <c r="J1312" i="25"/>
  <c r="I916" i="9" s="1"/>
  <c r="I1312" i="25"/>
  <c r="H916" i="9" s="1"/>
  <c r="H1312" i="25"/>
  <c r="G916" i="9" s="1"/>
  <c r="G1312" i="25"/>
  <c r="F916" i="9" s="1"/>
  <c r="F1312" i="25"/>
  <c r="E916" i="9" s="1"/>
  <c r="E1312" i="25"/>
  <c r="D916" i="9" s="1"/>
  <c r="M1311" i="25"/>
  <c r="L1311" i="25"/>
  <c r="K915" i="9" s="1"/>
  <c r="K1311" i="25"/>
  <c r="J915" i="9" s="1"/>
  <c r="J1311" i="25"/>
  <c r="I915" i="9" s="1"/>
  <c r="I1311" i="25"/>
  <c r="H915" i="9" s="1"/>
  <c r="H1311" i="25"/>
  <c r="G915" i="9" s="1"/>
  <c r="G1311" i="25"/>
  <c r="F915" i="9" s="1"/>
  <c r="F1311" i="25"/>
  <c r="E915" i="9" s="1"/>
  <c r="E1311" i="25"/>
  <c r="D915" i="9" s="1"/>
  <c r="M1310" i="25"/>
  <c r="L1310" i="25"/>
  <c r="K914" i="9" s="1"/>
  <c r="K1310" i="25"/>
  <c r="J914" i="9" s="1"/>
  <c r="J1310" i="25"/>
  <c r="I914" i="9" s="1"/>
  <c r="I1310" i="25"/>
  <c r="H914" i="9" s="1"/>
  <c r="H1310" i="25"/>
  <c r="G914" i="9" s="1"/>
  <c r="G1310" i="25"/>
  <c r="F914" i="9" s="1"/>
  <c r="F1310" i="25"/>
  <c r="E914" i="9" s="1"/>
  <c r="E1310" i="25"/>
  <c r="D914" i="9" s="1"/>
  <c r="M1309" i="25"/>
  <c r="L1309" i="25"/>
  <c r="K913" i="9" s="1"/>
  <c r="K1309" i="25"/>
  <c r="J913" i="9" s="1"/>
  <c r="J1309" i="25"/>
  <c r="I913" i="9" s="1"/>
  <c r="I1309" i="25"/>
  <c r="H913" i="9" s="1"/>
  <c r="H1309" i="25"/>
  <c r="G913" i="9" s="1"/>
  <c r="G1309" i="25"/>
  <c r="F913" i="9" s="1"/>
  <c r="F1309" i="25"/>
  <c r="E913" i="9" s="1"/>
  <c r="E1309" i="25"/>
  <c r="D913" i="9" s="1"/>
  <c r="M1308" i="25"/>
  <c r="L1308" i="25"/>
  <c r="K912" i="9" s="1"/>
  <c r="K1308" i="25"/>
  <c r="J912" i="9" s="1"/>
  <c r="J1308" i="25"/>
  <c r="I912" i="9" s="1"/>
  <c r="I1308" i="25"/>
  <c r="H912" i="9" s="1"/>
  <c r="H1308" i="25"/>
  <c r="G912" i="9" s="1"/>
  <c r="G1308" i="25"/>
  <c r="F912" i="9" s="1"/>
  <c r="F1308" i="25"/>
  <c r="E912" i="9" s="1"/>
  <c r="E1308" i="25"/>
  <c r="D912" i="9" s="1"/>
  <c r="M1307" i="25"/>
  <c r="L1307" i="25"/>
  <c r="K911" i="9" s="1"/>
  <c r="K1307" i="25"/>
  <c r="J911" i="9" s="1"/>
  <c r="J1307" i="25"/>
  <c r="I911" i="9" s="1"/>
  <c r="I1307" i="25"/>
  <c r="H911" i="9" s="1"/>
  <c r="H1307" i="25"/>
  <c r="G911" i="9" s="1"/>
  <c r="G1307" i="25"/>
  <c r="F911" i="9" s="1"/>
  <c r="F1307" i="25"/>
  <c r="E911" i="9" s="1"/>
  <c r="E1307" i="25"/>
  <c r="D911" i="9" s="1"/>
  <c r="M1306" i="25"/>
  <c r="L1306" i="25"/>
  <c r="K910" i="9" s="1"/>
  <c r="K1306" i="25"/>
  <c r="J910" i="9" s="1"/>
  <c r="J1306" i="25"/>
  <c r="I910" i="9" s="1"/>
  <c r="I1306" i="25"/>
  <c r="H910" i="9" s="1"/>
  <c r="H1306" i="25"/>
  <c r="G910" i="9" s="1"/>
  <c r="G1306" i="25"/>
  <c r="F910" i="9" s="1"/>
  <c r="F1306" i="25"/>
  <c r="E910" i="9" s="1"/>
  <c r="E1306" i="25"/>
  <c r="D910" i="9" s="1"/>
  <c r="M1305" i="25"/>
  <c r="L1305" i="25"/>
  <c r="K909" i="9" s="1"/>
  <c r="K1305" i="25"/>
  <c r="J909" i="9" s="1"/>
  <c r="J1305" i="25"/>
  <c r="I909" i="9" s="1"/>
  <c r="I1305" i="25"/>
  <c r="H909" i="9" s="1"/>
  <c r="H1305" i="25"/>
  <c r="G909" i="9" s="1"/>
  <c r="G1305" i="25"/>
  <c r="F909" i="9" s="1"/>
  <c r="F1305" i="25"/>
  <c r="E909" i="9" s="1"/>
  <c r="E1305" i="25"/>
  <c r="D909" i="9" s="1"/>
  <c r="M1304" i="25"/>
  <c r="L1304" i="25"/>
  <c r="K908" i="9" s="1"/>
  <c r="K1304" i="25"/>
  <c r="J908" i="9" s="1"/>
  <c r="J1304" i="25"/>
  <c r="I908" i="9" s="1"/>
  <c r="I1304" i="25"/>
  <c r="H908" i="9" s="1"/>
  <c r="H1304" i="25"/>
  <c r="G908" i="9" s="1"/>
  <c r="G1304" i="25"/>
  <c r="F908" i="9" s="1"/>
  <c r="F1304" i="25"/>
  <c r="E908" i="9" s="1"/>
  <c r="E1304" i="25"/>
  <c r="D908" i="9" s="1"/>
  <c r="M1303" i="25"/>
  <c r="L1303" i="25"/>
  <c r="K907" i="9" s="1"/>
  <c r="K1303" i="25"/>
  <c r="J907" i="9" s="1"/>
  <c r="J1303" i="25"/>
  <c r="I907" i="9" s="1"/>
  <c r="I1303" i="25"/>
  <c r="H907" i="9" s="1"/>
  <c r="H1303" i="25"/>
  <c r="G907" i="9" s="1"/>
  <c r="G1303" i="25"/>
  <c r="F907" i="9" s="1"/>
  <c r="F1303" i="25"/>
  <c r="E907" i="9" s="1"/>
  <c r="E1303" i="25"/>
  <c r="D907" i="9" s="1"/>
  <c r="M1302" i="25"/>
  <c r="L1302" i="25"/>
  <c r="K906" i="9" s="1"/>
  <c r="K1302" i="25"/>
  <c r="J906" i="9" s="1"/>
  <c r="J1302" i="25"/>
  <c r="I906" i="9" s="1"/>
  <c r="I1302" i="25"/>
  <c r="H906" i="9" s="1"/>
  <c r="H1302" i="25"/>
  <c r="G906" i="9" s="1"/>
  <c r="G1302" i="25"/>
  <c r="F906" i="9" s="1"/>
  <c r="F1302" i="25"/>
  <c r="E906" i="9" s="1"/>
  <c r="E1302" i="25"/>
  <c r="D906" i="9" s="1"/>
  <c r="M1301" i="25"/>
  <c r="L1301" i="25"/>
  <c r="K905" i="9" s="1"/>
  <c r="K1301" i="25"/>
  <c r="J905" i="9" s="1"/>
  <c r="J1301" i="25"/>
  <c r="I905" i="9" s="1"/>
  <c r="I1301" i="25"/>
  <c r="H905" i="9" s="1"/>
  <c r="H1301" i="25"/>
  <c r="G905" i="9" s="1"/>
  <c r="G1301" i="25"/>
  <c r="F905" i="9" s="1"/>
  <c r="F1301" i="25"/>
  <c r="E905" i="9" s="1"/>
  <c r="E1301" i="25"/>
  <c r="D905" i="9" s="1"/>
  <c r="M1300" i="25"/>
  <c r="L1300" i="25"/>
  <c r="K904" i="9" s="1"/>
  <c r="K1300" i="25"/>
  <c r="J904" i="9" s="1"/>
  <c r="J1300" i="25"/>
  <c r="I904" i="9" s="1"/>
  <c r="I1300" i="25"/>
  <c r="H904" i="9" s="1"/>
  <c r="H1300" i="25"/>
  <c r="G904" i="9" s="1"/>
  <c r="G1300" i="25"/>
  <c r="F904" i="9" s="1"/>
  <c r="F1300" i="25"/>
  <c r="E904" i="9" s="1"/>
  <c r="E1300" i="25"/>
  <c r="D904" i="9" s="1"/>
  <c r="M1299" i="25"/>
  <c r="L1299" i="25"/>
  <c r="K903" i="9" s="1"/>
  <c r="K1299" i="25"/>
  <c r="J903" i="9" s="1"/>
  <c r="J1299" i="25"/>
  <c r="I903" i="9" s="1"/>
  <c r="I1299" i="25"/>
  <c r="H903" i="9" s="1"/>
  <c r="H1299" i="25"/>
  <c r="G903" i="9" s="1"/>
  <c r="G1299" i="25"/>
  <c r="F903" i="9" s="1"/>
  <c r="F1299" i="25"/>
  <c r="E903" i="9" s="1"/>
  <c r="E1299" i="25"/>
  <c r="D903" i="9" s="1"/>
  <c r="M1298" i="25"/>
  <c r="L1298" i="25"/>
  <c r="K902" i="9" s="1"/>
  <c r="K1298" i="25"/>
  <c r="J902" i="9" s="1"/>
  <c r="J1298" i="25"/>
  <c r="I902" i="9" s="1"/>
  <c r="I1298" i="25"/>
  <c r="H902" i="9" s="1"/>
  <c r="H1298" i="25"/>
  <c r="G902" i="9" s="1"/>
  <c r="G1298" i="25"/>
  <c r="F902" i="9" s="1"/>
  <c r="F1298" i="25"/>
  <c r="E902" i="9" s="1"/>
  <c r="E1298" i="25"/>
  <c r="D902" i="9" s="1"/>
  <c r="M1297" i="25"/>
  <c r="L1297" i="25"/>
  <c r="K901" i="9" s="1"/>
  <c r="K1297" i="25"/>
  <c r="J901" i="9" s="1"/>
  <c r="J1297" i="25"/>
  <c r="I901" i="9" s="1"/>
  <c r="I1297" i="25"/>
  <c r="H901" i="9" s="1"/>
  <c r="H1297" i="25"/>
  <c r="G901" i="9" s="1"/>
  <c r="G1297" i="25"/>
  <c r="F901" i="9" s="1"/>
  <c r="F1297" i="25"/>
  <c r="E901" i="9" s="1"/>
  <c r="E1297" i="25"/>
  <c r="D901" i="9" s="1"/>
  <c r="M1296" i="25"/>
  <c r="L1296" i="25"/>
  <c r="K900" i="9" s="1"/>
  <c r="K1296" i="25"/>
  <c r="J900" i="9" s="1"/>
  <c r="J1296" i="25"/>
  <c r="I900" i="9" s="1"/>
  <c r="I1296" i="25"/>
  <c r="H900" i="9" s="1"/>
  <c r="H1296" i="25"/>
  <c r="G900" i="9" s="1"/>
  <c r="G1296" i="25"/>
  <c r="F900" i="9" s="1"/>
  <c r="F1296" i="25"/>
  <c r="E900" i="9" s="1"/>
  <c r="E1296" i="25"/>
  <c r="D900" i="9" s="1"/>
  <c r="M1295" i="25"/>
  <c r="L1295" i="25"/>
  <c r="K899" i="9" s="1"/>
  <c r="K1295" i="25"/>
  <c r="J899" i="9" s="1"/>
  <c r="J1295" i="25"/>
  <c r="I899" i="9" s="1"/>
  <c r="I1295" i="25"/>
  <c r="H899" i="9" s="1"/>
  <c r="H1295" i="25"/>
  <c r="G899" i="9" s="1"/>
  <c r="G1295" i="25"/>
  <c r="F899" i="9" s="1"/>
  <c r="F1295" i="25"/>
  <c r="E899" i="9" s="1"/>
  <c r="E1295" i="25"/>
  <c r="D899" i="9" s="1"/>
  <c r="M1294" i="25"/>
  <c r="L1294" i="25"/>
  <c r="K898" i="9" s="1"/>
  <c r="K1294" i="25"/>
  <c r="J898" i="9" s="1"/>
  <c r="J1294" i="25"/>
  <c r="I898" i="9" s="1"/>
  <c r="I1294" i="25"/>
  <c r="H898" i="9" s="1"/>
  <c r="H1294" i="25"/>
  <c r="G898" i="9" s="1"/>
  <c r="G1294" i="25"/>
  <c r="F898" i="9" s="1"/>
  <c r="F1294" i="25"/>
  <c r="E898" i="9" s="1"/>
  <c r="E1294" i="25"/>
  <c r="D898" i="9" s="1"/>
  <c r="M1293" i="25"/>
  <c r="L1293" i="25"/>
  <c r="K897" i="9" s="1"/>
  <c r="K1293" i="25"/>
  <c r="J897" i="9" s="1"/>
  <c r="J1293" i="25"/>
  <c r="I897" i="9" s="1"/>
  <c r="I1293" i="25"/>
  <c r="H897" i="9" s="1"/>
  <c r="H1293" i="25"/>
  <c r="G897" i="9" s="1"/>
  <c r="G1293" i="25"/>
  <c r="F897" i="9" s="1"/>
  <c r="F1293" i="25"/>
  <c r="E897" i="9" s="1"/>
  <c r="E1293" i="25"/>
  <c r="D897" i="9" s="1"/>
  <c r="M1292" i="25"/>
  <c r="L1292" i="25"/>
  <c r="K896" i="9" s="1"/>
  <c r="K1292" i="25"/>
  <c r="J896" i="9" s="1"/>
  <c r="J1292" i="25"/>
  <c r="I896" i="9" s="1"/>
  <c r="I1292" i="25"/>
  <c r="H896" i="9" s="1"/>
  <c r="H1292" i="25"/>
  <c r="G896" i="9" s="1"/>
  <c r="G1292" i="25"/>
  <c r="F896" i="9" s="1"/>
  <c r="F1292" i="25"/>
  <c r="E896" i="9" s="1"/>
  <c r="E1292" i="25"/>
  <c r="D896" i="9" s="1"/>
  <c r="M1291" i="25"/>
  <c r="L1291" i="25"/>
  <c r="K895" i="9" s="1"/>
  <c r="K1291" i="25"/>
  <c r="J895" i="9" s="1"/>
  <c r="J1291" i="25"/>
  <c r="I895" i="9" s="1"/>
  <c r="I1291" i="25"/>
  <c r="H895" i="9" s="1"/>
  <c r="H1291" i="25"/>
  <c r="G895" i="9" s="1"/>
  <c r="G1291" i="25"/>
  <c r="F895" i="9" s="1"/>
  <c r="F1291" i="25"/>
  <c r="E895" i="9" s="1"/>
  <c r="E1291" i="25"/>
  <c r="D895" i="9" s="1"/>
  <c r="M1286" i="25"/>
  <c r="L1286" i="25"/>
  <c r="K1286" i="25"/>
  <c r="J1286" i="25"/>
  <c r="I1286" i="25"/>
  <c r="H1286" i="25"/>
  <c r="G1286" i="25"/>
  <c r="F1286" i="25"/>
  <c r="E1286" i="25"/>
  <c r="M1285" i="25"/>
  <c r="L1285" i="25"/>
  <c r="K168" i="13" s="1"/>
  <c r="K1285" i="25"/>
  <c r="J168" i="13" s="1"/>
  <c r="J1285" i="25"/>
  <c r="I168" i="13" s="1"/>
  <c r="I1285" i="25"/>
  <c r="H168" i="13" s="1"/>
  <c r="H1285" i="25"/>
  <c r="G168" i="13" s="1"/>
  <c r="G1285" i="25"/>
  <c r="F168" i="13" s="1"/>
  <c r="F1285" i="25"/>
  <c r="E168" i="13" s="1"/>
  <c r="E1285" i="25"/>
  <c r="D168" i="13" s="1"/>
  <c r="M1284" i="25"/>
  <c r="L1284" i="25"/>
  <c r="K167" i="13" s="1"/>
  <c r="K1284" i="25"/>
  <c r="J167" i="13" s="1"/>
  <c r="J1284" i="25"/>
  <c r="I167" i="13" s="1"/>
  <c r="I1284" i="25"/>
  <c r="H167" i="13" s="1"/>
  <c r="H1284" i="25"/>
  <c r="G167" i="13" s="1"/>
  <c r="G1284" i="25"/>
  <c r="F167" i="13" s="1"/>
  <c r="F1284" i="25"/>
  <c r="E167" i="13" s="1"/>
  <c r="E1284" i="25"/>
  <c r="D167" i="13" s="1"/>
  <c r="M1283" i="25"/>
  <c r="L1283" i="25"/>
  <c r="K166" i="13" s="1"/>
  <c r="K1283" i="25"/>
  <c r="J166" i="13" s="1"/>
  <c r="J1283" i="25"/>
  <c r="I166" i="13" s="1"/>
  <c r="I1283" i="25"/>
  <c r="H166" i="13" s="1"/>
  <c r="H1283" i="25"/>
  <c r="G166" i="13" s="1"/>
  <c r="G1283" i="25"/>
  <c r="F166" i="13" s="1"/>
  <c r="F1283" i="25"/>
  <c r="E166" i="13" s="1"/>
  <c r="E1283" i="25"/>
  <c r="D166" i="13" s="1"/>
  <c r="M1282" i="25"/>
  <c r="L1282" i="25"/>
  <c r="K165" i="13" s="1"/>
  <c r="K1282" i="25"/>
  <c r="J165" i="13" s="1"/>
  <c r="J1282" i="25"/>
  <c r="I165" i="13" s="1"/>
  <c r="I1282" i="25"/>
  <c r="H165" i="13" s="1"/>
  <c r="H1282" i="25"/>
  <c r="G165" i="13" s="1"/>
  <c r="G1282" i="25"/>
  <c r="F165" i="13" s="1"/>
  <c r="F1282" i="25"/>
  <c r="E165" i="13" s="1"/>
  <c r="E1282" i="25"/>
  <c r="D165" i="13" s="1"/>
  <c r="M1281" i="25"/>
  <c r="L1281" i="25"/>
  <c r="K164" i="13" s="1"/>
  <c r="K1281" i="25"/>
  <c r="J164" i="13" s="1"/>
  <c r="J1281" i="25"/>
  <c r="I164" i="13" s="1"/>
  <c r="I1281" i="25"/>
  <c r="H164" i="13" s="1"/>
  <c r="H1281" i="25"/>
  <c r="G164" i="13" s="1"/>
  <c r="G1281" i="25"/>
  <c r="F164" i="13" s="1"/>
  <c r="F1281" i="25"/>
  <c r="E164" i="13" s="1"/>
  <c r="E1281" i="25"/>
  <c r="D164" i="13" s="1"/>
  <c r="M1279" i="25"/>
  <c r="L1279" i="25"/>
  <c r="K1279" i="25"/>
  <c r="J1279" i="25"/>
  <c r="I1279" i="25"/>
  <c r="H1279" i="25"/>
  <c r="G1279" i="25"/>
  <c r="F1279" i="25"/>
  <c r="E1279" i="25"/>
  <c r="M1278" i="25"/>
  <c r="L1278" i="25"/>
  <c r="K894" i="9" s="1"/>
  <c r="K1278" i="25"/>
  <c r="J894" i="9" s="1"/>
  <c r="J1278" i="25"/>
  <c r="I894" i="9" s="1"/>
  <c r="I1278" i="25"/>
  <c r="H894" i="9" s="1"/>
  <c r="H1278" i="25"/>
  <c r="G894" i="9" s="1"/>
  <c r="G1278" i="25"/>
  <c r="F894" i="9" s="1"/>
  <c r="F1278" i="25"/>
  <c r="E894" i="9" s="1"/>
  <c r="E1278" i="25"/>
  <c r="D894" i="9" s="1"/>
  <c r="M1277" i="25"/>
  <c r="L1277" i="25"/>
  <c r="K893" i="9" s="1"/>
  <c r="K1277" i="25"/>
  <c r="J893" i="9" s="1"/>
  <c r="J1277" i="25"/>
  <c r="I893" i="9" s="1"/>
  <c r="I1277" i="25"/>
  <c r="H893" i="9" s="1"/>
  <c r="H1277" i="25"/>
  <c r="G893" i="9" s="1"/>
  <c r="G1277" i="25"/>
  <c r="F893" i="9" s="1"/>
  <c r="F1277" i="25"/>
  <c r="E893" i="9" s="1"/>
  <c r="E1277" i="25"/>
  <c r="D893" i="9" s="1"/>
  <c r="M1276" i="25"/>
  <c r="L1276" i="25"/>
  <c r="K892" i="9" s="1"/>
  <c r="K1276" i="25"/>
  <c r="J892" i="9" s="1"/>
  <c r="J1276" i="25"/>
  <c r="I892" i="9" s="1"/>
  <c r="I1276" i="25"/>
  <c r="H892" i="9" s="1"/>
  <c r="H1276" i="25"/>
  <c r="G892" i="9" s="1"/>
  <c r="G1276" i="25"/>
  <c r="F892" i="9" s="1"/>
  <c r="F1276" i="25"/>
  <c r="E892" i="9" s="1"/>
  <c r="E1276" i="25"/>
  <c r="D892" i="9" s="1"/>
  <c r="M1275" i="25"/>
  <c r="L1275" i="25"/>
  <c r="K891" i="9" s="1"/>
  <c r="K1275" i="25"/>
  <c r="J891" i="9" s="1"/>
  <c r="J1275" i="25"/>
  <c r="I891" i="9" s="1"/>
  <c r="I1275" i="25"/>
  <c r="H891" i="9" s="1"/>
  <c r="H1275" i="25"/>
  <c r="G891" i="9" s="1"/>
  <c r="G1275" i="25"/>
  <c r="F891" i="9" s="1"/>
  <c r="F1275" i="25"/>
  <c r="E891" i="9" s="1"/>
  <c r="E1275" i="25"/>
  <c r="D891" i="9" s="1"/>
  <c r="M1274" i="25"/>
  <c r="L1274" i="25"/>
  <c r="K890" i="9" s="1"/>
  <c r="K1274" i="25"/>
  <c r="J890" i="9" s="1"/>
  <c r="J1274" i="25"/>
  <c r="I890" i="9" s="1"/>
  <c r="I1274" i="25"/>
  <c r="H890" i="9" s="1"/>
  <c r="H1274" i="25"/>
  <c r="G890" i="9" s="1"/>
  <c r="G1274" i="25"/>
  <c r="F890" i="9" s="1"/>
  <c r="F1274" i="25"/>
  <c r="E890" i="9" s="1"/>
  <c r="E1274" i="25"/>
  <c r="D890" i="9" s="1"/>
  <c r="M1273" i="25"/>
  <c r="L1273" i="25"/>
  <c r="K889" i="9" s="1"/>
  <c r="K1273" i="25"/>
  <c r="J889" i="9" s="1"/>
  <c r="J1273" i="25"/>
  <c r="I889" i="9" s="1"/>
  <c r="I1273" i="25"/>
  <c r="H889" i="9" s="1"/>
  <c r="H1273" i="25"/>
  <c r="G889" i="9" s="1"/>
  <c r="G1273" i="25"/>
  <c r="F889" i="9" s="1"/>
  <c r="F1273" i="25"/>
  <c r="E889" i="9" s="1"/>
  <c r="E1273" i="25"/>
  <c r="D889" i="9" s="1"/>
  <c r="M1272" i="25"/>
  <c r="L1272" i="25"/>
  <c r="K888" i="9" s="1"/>
  <c r="K1272" i="25"/>
  <c r="J888" i="9" s="1"/>
  <c r="J1272" i="25"/>
  <c r="I888" i="9" s="1"/>
  <c r="I1272" i="25"/>
  <c r="H888" i="9" s="1"/>
  <c r="H1272" i="25"/>
  <c r="G888" i="9" s="1"/>
  <c r="G1272" i="25"/>
  <c r="F888" i="9" s="1"/>
  <c r="F1272" i="25"/>
  <c r="E888" i="9" s="1"/>
  <c r="E1272" i="25"/>
  <c r="D888" i="9" s="1"/>
  <c r="M1271" i="25"/>
  <c r="L1271" i="25"/>
  <c r="K887" i="9" s="1"/>
  <c r="K1271" i="25"/>
  <c r="J887" i="9" s="1"/>
  <c r="J1271" i="25"/>
  <c r="I887" i="9" s="1"/>
  <c r="I1271" i="25"/>
  <c r="H887" i="9" s="1"/>
  <c r="H1271" i="25"/>
  <c r="G887" i="9" s="1"/>
  <c r="G1271" i="25"/>
  <c r="F887" i="9" s="1"/>
  <c r="F1271" i="25"/>
  <c r="E887" i="9" s="1"/>
  <c r="E1271" i="25"/>
  <c r="D887" i="9" s="1"/>
  <c r="M1270" i="25"/>
  <c r="L1270" i="25"/>
  <c r="K886" i="9" s="1"/>
  <c r="K1270" i="25"/>
  <c r="J886" i="9" s="1"/>
  <c r="J1270" i="25"/>
  <c r="I886" i="9" s="1"/>
  <c r="I1270" i="25"/>
  <c r="H886" i="9" s="1"/>
  <c r="H1270" i="25"/>
  <c r="G886" i="9" s="1"/>
  <c r="G1270" i="25"/>
  <c r="F886" i="9" s="1"/>
  <c r="F1270" i="25"/>
  <c r="E886" i="9" s="1"/>
  <c r="E1270" i="25"/>
  <c r="D886" i="9" s="1"/>
  <c r="M1269" i="25"/>
  <c r="L1269" i="25"/>
  <c r="K885" i="9" s="1"/>
  <c r="K1269" i="25"/>
  <c r="J885" i="9" s="1"/>
  <c r="J1269" i="25"/>
  <c r="I885" i="9" s="1"/>
  <c r="I1269" i="25"/>
  <c r="H885" i="9" s="1"/>
  <c r="H1269" i="25"/>
  <c r="G885" i="9" s="1"/>
  <c r="G1269" i="25"/>
  <c r="F885" i="9" s="1"/>
  <c r="F1269" i="25"/>
  <c r="E885" i="9" s="1"/>
  <c r="E1269" i="25"/>
  <c r="D885" i="9" s="1"/>
  <c r="M1268" i="25"/>
  <c r="L1268" i="25"/>
  <c r="K884" i="9" s="1"/>
  <c r="K1268" i="25"/>
  <c r="J884" i="9" s="1"/>
  <c r="J1268" i="25"/>
  <c r="I884" i="9" s="1"/>
  <c r="I1268" i="25"/>
  <c r="H884" i="9" s="1"/>
  <c r="H1268" i="25"/>
  <c r="G884" i="9" s="1"/>
  <c r="G1268" i="25"/>
  <c r="F884" i="9" s="1"/>
  <c r="F1268" i="25"/>
  <c r="E884" i="9" s="1"/>
  <c r="E1268" i="25"/>
  <c r="D884" i="9" s="1"/>
  <c r="M1267" i="25"/>
  <c r="L1267" i="25"/>
  <c r="K883" i="9" s="1"/>
  <c r="K1267" i="25"/>
  <c r="J883" i="9" s="1"/>
  <c r="J1267" i="25"/>
  <c r="I883" i="9" s="1"/>
  <c r="I1267" i="25"/>
  <c r="H883" i="9" s="1"/>
  <c r="H1267" i="25"/>
  <c r="G883" i="9" s="1"/>
  <c r="G1267" i="25"/>
  <c r="F883" i="9" s="1"/>
  <c r="F1267" i="25"/>
  <c r="E883" i="9" s="1"/>
  <c r="E1267" i="25"/>
  <c r="D883" i="9" s="1"/>
  <c r="M1266" i="25"/>
  <c r="L1266" i="25"/>
  <c r="K882" i="9" s="1"/>
  <c r="K1266" i="25"/>
  <c r="J882" i="9" s="1"/>
  <c r="J1266" i="25"/>
  <c r="I882" i="9" s="1"/>
  <c r="I1266" i="25"/>
  <c r="H882" i="9" s="1"/>
  <c r="H1266" i="25"/>
  <c r="G882" i="9" s="1"/>
  <c r="G1266" i="25"/>
  <c r="F882" i="9" s="1"/>
  <c r="F1266" i="25"/>
  <c r="E882" i="9" s="1"/>
  <c r="E1266" i="25"/>
  <c r="D882" i="9" s="1"/>
  <c r="M1265" i="25"/>
  <c r="L1265" i="25"/>
  <c r="K881" i="9" s="1"/>
  <c r="K1265" i="25"/>
  <c r="J881" i="9" s="1"/>
  <c r="J1265" i="25"/>
  <c r="I881" i="9" s="1"/>
  <c r="I1265" i="25"/>
  <c r="H881" i="9" s="1"/>
  <c r="H1265" i="25"/>
  <c r="G881" i="9" s="1"/>
  <c r="G1265" i="25"/>
  <c r="F881" i="9" s="1"/>
  <c r="F1265" i="25"/>
  <c r="E881" i="9" s="1"/>
  <c r="E1265" i="25"/>
  <c r="D881" i="9" s="1"/>
  <c r="M1264" i="25"/>
  <c r="L1264" i="25"/>
  <c r="K880" i="9" s="1"/>
  <c r="K1264" i="25"/>
  <c r="J880" i="9" s="1"/>
  <c r="J1264" i="25"/>
  <c r="I880" i="9" s="1"/>
  <c r="I1264" i="25"/>
  <c r="H880" i="9" s="1"/>
  <c r="H1264" i="25"/>
  <c r="G880" i="9" s="1"/>
  <c r="G1264" i="25"/>
  <c r="F880" i="9" s="1"/>
  <c r="F1264" i="25"/>
  <c r="E880" i="9" s="1"/>
  <c r="E1264" i="25"/>
  <c r="D880" i="9" s="1"/>
  <c r="M1263" i="25"/>
  <c r="L1263" i="25"/>
  <c r="K879" i="9" s="1"/>
  <c r="K1263" i="25"/>
  <c r="J879" i="9" s="1"/>
  <c r="J1263" i="25"/>
  <c r="I879" i="9" s="1"/>
  <c r="I1263" i="25"/>
  <c r="H879" i="9" s="1"/>
  <c r="H1263" i="25"/>
  <c r="G879" i="9" s="1"/>
  <c r="G1263" i="25"/>
  <c r="F879" i="9" s="1"/>
  <c r="F1263" i="25"/>
  <c r="E879" i="9" s="1"/>
  <c r="E1263" i="25"/>
  <c r="D879" i="9" s="1"/>
  <c r="M1262" i="25"/>
  <c r="L1262" i="25"/>
  <c r="K878" i="9" s="1"/>
  <c r="K1262" i="25"/>
  <c r="J878" i="9" s="1"/>
  <c r="J1262" i="25"/>
  <c r="I878" i="9" s="1"/>
  <c r="I1262" i="25"/>
  <c r="H878" i="9" s="1"/>
  <c r="H1262" i="25"/>
  <c r="G878" i="9" s="1"/>
  <c r="G1262" i="25"/>
  <c r="F878" i="9" s="1"/>
  <c r="F1262" i="25"/>
  <c r="E878" i="9" s="1"/>
  <c r="E1262" i="25"/>
  <c r="D878" i="9" s="1"/>
  <c r="M1261" i="25"/>
  <c r="L1261" i="25"/>
  <c r="K877" i="9" s="1"/>
  <c r="K1261" i="25"/>
  <c r="J877" i="9" s="1"/>
  <c r="J1261" i="25"/>
  <c r="I877" i="9" s="1"/>
  <c r="I1261" i="25"/>
  <c r="H877" i="9" s="1"/>
  <c r="H1261" i="25"/>
  <c r="G877" i="9" s="1"/>
  <c r="G1261" i="25"/>
  <c r="F877" i="9" s="1"/>
  <c r="F1261" i="25"/>
  <c r="E877" i="9" s="1"/>
  <c r="E1261" i="25"/>
  <c r="D877" i="9" s="1"/>
  <c r="M1260" i="25"/>
  <c r="L1260" i="25"/>
  <c r="K876" i="9" s="1"/>
  <c r="K1260" i="25"/>
  <c r="J876" i="9" s="1"/>
  <c r="J1260" i="25"/>
  <c r="I876" i="9" s="1"/>
  <c r="I1260" i="25"/>
  <c r="H876" i="9" s="1"/>
  <c r="H1260" i="25"/>
  <c r="G876" i="9" s="1"/>
  <c r="G1260" i="25"/>
  <c r="F876" i="9" s="1"/>
  <c r="F1260" i="25"/>
  <c r="E876" i="9" s="1"/>
  <c r="E1260" i="25"/>
  <c r="D876" i="9" s="1"/>
  <c r="M1259" i="25"/>
  <c r="L1259" i="25"/>
  <c r="K875" i="9" s="1"/>
  <c r="K1259" i="25"/>
  <c r="J875" i="9" s="1"/>
  <c r="J1259" i="25"/>
  <c r="I875" i="9" s="1"/>
  <c r="I1259" i="25"/>
  <c r="H875" i="9" s="1"/>
  <c r="H1259" i="25"/>
  <c r="G875" i="9" s="1"/>
  <c r="G1259" i="25"/>
  <c r="F875" i="9" s="1"/>
  <c r="F1259" i="25"/>
  <c r="E875" i="9" s="1"/>
  <c r="E1259" i="25"/>
  <c r="D875" i="9" s="1"/>
  <c r="M1258" i="25"/>
  <c r="L1258" i="25"/>
  <c r="K874" i="9" s="1"/>
  <c r="K1258" i="25"/>
  <c r="J874" i="9" s="1"/>
  <c r="J1258" i="25"/>
  <c r="I874" i="9" s="1"/>
  <c r="I1258" i="25"/>
  <c r="H874" i="9" s="1"/>
  <c r="H1258" i="25"/>
  <c r="G874" i="9" s="1"/>
  <c r="G1258" i="25"/>
  <c r="F874" i="9" s="1"/>
  <c r="F1258" i="25"/>
  <c r="E874" i="9" s="1"/>
  <c r="E1258" i="25"/>
  <c r="D874" i="9" s="1"/>
  <c r="M1257" i="25"/>
  <c r="L1257" i="25"/>
  <c r="K873" i="9" s="1"/>
  <c r="K1257" i="25"/>
  <c r="J873" i="9" s="1"/>
  <c r="J1257" i="25"/>
  <c r="I873" i="9" s="1"/>
  <c r="I1257" i="25"/>
  <c r="H873" i="9" s="1"/>
  <c r="H1257" i="25"/>
  <c r="G873" i="9" s="1"/>
  <c r="G1257" i="25"/>
  <c r="F873" i="9" s="1"/>
  <c r="F1257" i="25"/>
  <c r="E873" i="9" s="1"/>
  <c r="E1257" i="25"/>
  <c r="D873" i="9" s="1"/>
  <c r="M1256" i="25"/>
  <c r="L1256" i="25"/>
  <c r="K872" i="9" s="1"/>
  <c r="K1256" i="25"/>
  <c r="J872" i="9" s="1"/>
  <c r="J1256" i="25"/>
  <c r="I872" i="9" s="1"/>
  <c r="I1256" i="25"/>
  <c r="H872" i="9" s="1"/>
  <c r="H1256" i="25"/>
  <c r="G872" i="9" s="1"/>
  <c r="G1256" i="25"/>
  <c r="F872" i="9" s="1"/>
  <c r="F1256" i="25"/>
  <c r="E872" i="9" s="1"/>
  <c r="E1256" i="25"/>
  <c r="D872" i="9" s="1"/>
  <c r="M1255" i="25"/>
  <c r="L1255" i="25"/>
  <c r="K871" i="9" s="1"/>
  <c r="K1255" i="25"/>
  <c r="J871" i="9" s="1"/>
  <c r="J1255" i="25"/>
  <c r="I871" i="9" s="1"/>
  <c r="I1255" i="25"/>
  <c r="H871" i="9" s="1"/>
  <c r="H1255" i="25"/>
  <c r="G871" i="9" s="1"/>
  <c r="G1255" i="25"/>
  <c r="F871" i="9" s="1"/>
  <c r="F1255" i="25"/>
  <c r="E871" i="9" s="1"/>
  <c r="E1255" i="25"/>
  <c r="D871" i="9" s="1"/>
  <c r="M1254" i="25"/>
  <c r="L1254" i="25"/>
  <c r="K870" i="9" s="1"/>
  <c r="K1254" i="25"/>
  <c r="J870" i="9" s="1"/>
  <c r="J1254" i="25"/>
  <c r="I870" i="9" s="1"/>
  <c r="I1254" i="25"/>
  <c r="H870" i="9" s="1"/>
  <c r="H1254" i="25"/>
  <c r="G870" i="9" s="1"/>
  <c r="G1254" i="25"/>
  <c r="F870" i="9" s="1"/>
  <c r="F1254" i="25"/>
  <c r="E870" i="9" s="1"/>
  <c r="E1254" i="25"/>
  <c r="D870" i="9" s="1"/>
  <c r="M1253" i="25"/>
  <c r="L1253" i="25"/>
  <c r="K869" i="9" s="1"/>
  <c r="K1253" i="25"/>
  <c r="J869" i="9" s="1"/>
  <c r="J1253" i="25"/>
  <c r="I869" i="9" s="1"/>
  <c r="I1253" i="25"/>
  <c r="H869" i="9" s="1"/>
  <c r="H1253" i="25"/>
  <c r="G869" i="9" s="1"/>
  <c r="G1253" i="25"/>
  <c r="F869" i="9" s="1"/>
  <c r="F1253" i="25"/>
  <c r="E869" i="9" s="1"/>
  <c r="E1253" i="25"/>
  <c r="D869" i="9" s="1"/>
  <c r="M1252" i="25"/>
  <c r="L1252" i="25"/>
  <c r="K868" i="9" s="1"/>
  <c r="K1252" i="25"/>
  <c r="J868" i="9" s="1"/>
  <c r="J1252" i="25"/>
  <c r="I868" i="9" s="1"/>
  <c r="I1252" i="25"/>
  <c r="H868" i="9" s="1"/>
  <c r="H1252" i="25"/>
  <c r="G868" i="9" s="1"/>
  <c r="G1252" i="25"/>
  <c r="F868" i="9" s="1"/>
  <c r="F1252" i="25"/>
  <c r="E868" i="9" s="1"/>
  <c r="E1252" i="25"/>
  <c r="D868" i="9" s="1"/>
  <c r="M1247" i="25"/>
  <c r="L1247" i="25"/>
  <c r="K1247" i="25"/>
  <c r="J1247" i="25"/>
  <c r="I1247" i="25"/>
  <c r="H1247" i="25"/>
  <c r="G1247" i="25"/>
  <c r="F1247" i="25"/>
  <c r="E1247" i="25"/>
  <c r="M1246" i="25"/>
  <c r="L1246" i="25"/>
  <c r="K163" i="13" s="1"/>
  <c r="K1246" i="25"/>
  <c r="J163" i="13" s="1"/>
  <c r="J1246" i="25"/>
  <c r="I163" i="13" s="1"/>
  <c r="I1246" i="25"/>
  <c r="H163" i="13" s="1"/>
  <c r="H1246" i="25"/>
  <c r="G163" i="13" s="1"/>
  <c r="G1246" i="25"/>
  <c r="F163" i="13" s="1"/>
  <c r="F1246" i="25"/>
  <c r="E163" i="13" s="1"/>
  <c r="E1246" i="25"/>
  <c r="D163" i="13" s="1"/>
  <c r="M1245" i="25"/>
  <c r="L1245" i="25"/>
  <c r="K162" i="13" s="1"/>
  <c r="K1245" i="25"/>
  <c r="J162" i="13" s="1"/>
  <c r="J1245" i="25"/>
  <c r="I162" i="13" s="1"/>
  <c r="I1245" i="25"/>
  <c r="H162" i="13" s="1"/>
  <c r="H1245" i="25"/>
  <c r="G162" i="13" s="1"/>
  <c r="G1245" i="25"/>
  <c r="F162" i="13" s="1"/>
  <c r="F1245" i="25"/>
  <c r="E162" i="13" s="1"/>
  <c r="E1245" i="25"/>
  <c r="D162" i="13" s="1"/>
  <c r="M1244" i="25"/>
  <c r="L1244" i="25"/>
  <c r="K161" i="13" s="1"/>
  <c r="K1244" i="25"/>
  <c r="J161" i="13" s="1"/>
  <c r="J1244" i="25"/>
  <c r="I161" i="13" s="1"/>
  <c r="I1244" i="25"/>
  <c r="H161" i="13" s="1"/>
  <c r="H1244" i="25"/>
  <c r="G161" i="13" s="1"/>
  <c r="G1244" i="25"/>
  <c r="F161" i="13" s="1"/>
  <c r="F1244" i="25"/>
  <c r="E161" i="13" s="1"/>
  <c r="E1244" i="25"/>
  <c r="D161" i="13" s="1"/>
  <c r="M1243" i="25"/>
  <c r="L1243" i="25"/>
  <c r="K160" i="13" s="1"/>
  <c r="K1243" i="25"/>
  <c r="J160" i="13" s="1"/>
  <c r="J1243" i="25"/>
  <c r="I160" i="13" s="1"/>
  <c r="I1243" i="25"/>
  <c r="H160" i="13" s="1"/>
  <c r="H1243" i="25"/>
  <c r="G160" i="13" s="1"/>
  <c r="G1243" i="25"/>
  <c r="F160" i="13" s="1"/>
  <c r="F1243" i="25"/>
  <c r="E160" i="13" s="1"/>
  <c r="E1243" i="25"/>
  <c r="D160" i="13" s="1"/>
  <c r="M1242" i="25"/>
  <c r="L1242" i="25"/>
  <c r="K159" i="13" s="1"/>
  <c r="K1242" i="25"/>
  <c r="J159" i="13" s="1"/>
  <c r="J1242" i="25"/>
  <c r="I159" i="13" s="1"/>
  <c r="I1242" i="25"/>
  <c r="H159" i="13" s="1"/>
  <c r="H1242" i="25"/>
  <c r="G159" i="13" s="1"/>
  <c r="G1242" i="25"/>
  <c r="F159" i="13" s="1"/>
  <c r="F1242" i="25"/>
  <c r="E159" i="13" s="1"/>
  <c r="E1242" i="25"/>
  <c r="D159" i="13" s="1"/>
  <c r="AQ1213" i="25"/>
  <c r="AQ1240" i="25" s="1"/>
  <c r="M1240" i="25" s="1"/>
  <c r="AQ1214" i="25"/>
  <c r="AQ1215" i="25"/>
  <c r="AQ1216" i="25"/>
  <c r="M1216" i="25" s="1"/>
  <c r="AQ1217" i="25"/>
  <c r="AQ1218" i="25"/>
  <c r="AQ1219" i="25"/>
  <c r="AQ1220" i="25"/>
  <c r="M1220" i="25" s="1"/>
  <c r="AQ1221" i="25"/>
  <c r="M1221" i="25" s="1"/>
  <c r="AQ1222" i="25"/>
  <c r="AQ1223" i="25"/>
  <c r="AQ1224" i="25"/>
  <c r="M1224" i="25" s="1"/>
  <c r="AQ1225" i="25"/>
  <c r="AQ1226" i="25"/>
  <c r="AQ1227" i="25"/>
  <c r="M1227" i="25" s="1"/>
  <c r="AQ1228" i="25"/>
  <c r="M1228" i="25" s="1"/>
  <c r="AQ1229" i="25"/>
  <c r="AQ1230" i="25"/>
  <c r="AQ1231" i="25"/>
  <c r="AQ1232" i="25"/>
  <c r="M1232" i="25" s="1"/>
  <c r="AQ1233" i="25"/>
  <c r="AQ1234" i="25"/>
  <c r="AQ1235" i="25"/>
  <c r="M1235" i="25" s="1"/>
  <c r="AQ1236" i="25"/>
  <c r="M1236" i="25" s="1"/>
  <c r="AQ1237" i="25"/>
  <c r="M1237" i="25" s="1"/>
  <c r="AQ1238" i="25"/>
  <c r="AQ1239" i="25"/>
  <c r="AP1240" i="25"/>
  <c r="L1240" i="25" s="1"/>
  <c r="AO1240" i="25"/>
  <c r="K1240" i="25" s="1"/>
  <c r="AN1240" i="25"/>
  <c r="AM1240" i="25"/>
  <c r="I1240" i="25" s="1"/>
  <c r="AL1240" i="25"/>
  <c r="H1240" i="25" s="1"/>
  <c r="AK1240" i="25"/>
  <c r="G1240" i="25" s="1"/>
  <c r="AJ1240" i="25"/>
  <c r="AI1240" i="25"/>
  <c r="E1240" i="25" s="1"/>
  <c r="J1240" i="25"/>
  <c r="F1240" i="25"/>
  <c r="M1239" i="25"/>
  <c r="L1239" i="25"/>
  <c r="K867" i="9" s="1"/>
  <c r="K1239" i="25"/>
  <c r="J867" i="9" s="1"/>
  <c r="J1239" i="25"/>
  <c r="I867" i="9" s="1"/>
  <c r="I1239" i="25"/>
  <c r="H867" i="9" s="1"/>
  <c r="H1239" i="25"/>
  <c r="G867" i="9" s="1"/>
  <c r="G1239" i="25"/>
  <c r="F867" i="9" s="1"/>
  <c r="F1239" i="25"/>
  <c r="E867" i="9" s="1"/>
  <c r="E1239" i="25"/>
  <c r="D867" i="9" s="1"/>
  <c r="M1238" i="25"/>
  <c r="L1238" i="25"/>
  <c r="K866" i="9" s="1"/>
  <c r="K1238" i="25"/>
  <c r="J866" i="9" s="1"/>
  <c r="J1238" i="25"/>
  <c r="I866" i="9" s="1"/>
  <c r="I1238" i="25"/>
  <c r="H866" i="9" s="1"/>
  <c r="H1238" i="25"/>
  <c r="G866" i="9" s="1"/>
  <c r="G1238" i="25"/>
  <c r="F866" i="9" s="1"/>
  <c r="F1238" i="25"/>
  <c r="E866" i="9" s="1"/>
  <c r="E1238" i="25"/>
  <c r="D866" i="9" s="1"/>
  <c r="L1237" i="25"/>
  <c r="K865" i="9" s="1"/>
  <c r="K1237" i="25"/>
  <c r="J865" i="9" s="1"/>
  <c r="J1237" i="25"/>
  <c r="I865" i="9" s="1"/>
  <c r="I1237" i="25"/>
  <c r="H865" i="9" s="1"/>
  <c r="H1237" i="25"/>
  <c r="G865" i="9" s="1"/>
  <c r="G1237" i="25"/>
  <c r="F865" i="9" s="1"/>
  <c r="F1237" i="25"/>
  <c r="E865" i="9" s="1"/>
  <c r="E1237" i="25"/>
  <c r="D865" i="9" s="1"/>
  <c r="L1236" i="25"/>
  <c r="K864" i="9" s="1"/>
  <c r="K1236" i="25"/>
  <c r="J864" i="9" s="1"/>
  <c r="J1236" i="25"/>
  <c r="I864" i="9" s="1"/>
  <c r="I1236" i="25"/>
  <c r="H864" i="9" s="1"/>
  <c r="H1236" i="25"/>
  <c r="G864" i="9" s="1"/>
  <c r="G1236" i="25"/>
  <c r="F864" i="9" s="1"/>
  <c r="F1236" i="25"/>
  <c r="E864" i="9" s="1"/>
  <c r="E1236" i="25"/>
  <c r="D864" i="9" s="1"/>
  <c r="L1235" i="25"/>
  <c r="K863" i="9" s="1"/>
  <c r="K1235" i="25"/>
  <c r="J863" i="9" s="1"/>
  <c r="J1235" i="25"/>
  <c r="I863" i="9" s="1"/>
  <c r="I1235" i="25"/>
  <c r="H863" i="9" s="1"/>
  <c r="H1235" i="25"/>
  <c r="G863" i="9" s="1"/>
  <c r="G1235" i="25"/>
  <c r="F863" i="9" s="1"/>
  <c r="F1235" i="25"/>
  <c r="E863" i="9" s="1"/>
  <c r="E1235" i="25"/>
  <c r="D863" i="9" s="1"/>
  <c r="M1234" i="25"/>
  <c r="L1234" i="25"/>
  <c r="K862" i="9" s="1"/>
  <c r="K1234" i="25"/>
  <c r="J862" i="9" s="1"/>
  <c r="J1234" i="25"/>
  <c r="I862" i="9" s="1"/>
  <c r="I1234" i="25"/>
  <c r="H862" i="9" s="1"/>
  <c r="H1234" i="25"/>
  <c r="G862" i="9" s="1"/>
  <c r="G1234" i="25"/>
  <c r="F862" i="9" s="1"/>
  <c r="F1234" i="25"/>
  <c r="E862" i="9" s="1"/>
  <c r="E1234" i="25"/>
  <c r="D862" i="9" s="1"/>
  <c r="M1233" i="25"/>
  <c r="L1233" i="25"/>
  <c r="K861" i="9" s="1"/>
  <c r="K1233" i="25"/>
  <c r="J861" i="9" s="1"/>
  <c r="J1233" i="25"/>
  <c r="I861" i="9" s="1"/>
  <c r="I1233" i="25"/>
  <c r="H861" i="9" s="1"/>
  <c r="H1233" i="25"/>
  <c r="G861" i="9" s="1"/>
  <c r="G1233" i="25"/>
  <c r="F861" i="9" s="1"/>
  <c r="F1233" i="25"/>
  <c r="E861" i="9" s="1"/>
  <c r="E1233" i="25"/>
  <c r="D861" i="9" s="1"/>
  <c r="L1232" i="25"/>
  <c r="K860" i="9" s="1"/>
  <c r="K1232" i="25"/>
  <c r="J860" i="9" s="1"/>
  <c r="J1232" i="25"/>
  <c r="I860" i="9" s="1"/>
  <c r="I1232" i="25"/>
  <c r="H860" i="9" s="1"/>
  <c r="H1232" i="25"/>
  <c r="G860" i="9" s="1"/>
  <c r="G1232" i="25"/>
  <c r="F860" i="9" s="1"/>
  <c r="F1232" i="25"/>
  <c r="E860" i="9" s="1"/>
  <c r="E1232" i="25"/>
  <c r="D860" i="9" s="1"/>
  <c r="M1231" i="25"/>
  <c r="L1231" i="25"/>
  <c r="K859" i="9" s="1"/>
  <c r="K1231" i="25"/>
  <c r="J859" i="9" s="1"/>
  <c r="J1231" i="25"/>
  <c r="I859" i="9" s="1"/>
  <c r="I1231" i="25"/>
  <c r="H859" i="9" s="1"/>
  <c r="H1231" i="25"/>
  <c r="G859" i="9" s="1"/>
  <c r="G1231" i="25"/>
  <c r="F859" i="9" s="1"/>
  <c r="F1231" i="25"/>
  <c r="E859" i="9" s="1"/>
  <c r="E1231" i="25"/>
  <c r="D859" i="9" s="1"/>
  <c r="M1230" i="25"/>
  <c r="L1230" i="25"/>
  <c r="K858" i="9" s="1"/>
  <c r="K1230" i="25"/>
  <c r="J858" i="9" s="1"/>
  <c r="J1230" i="25"/>
  <c r="I858" i="9" s="1"/>
  <c r="I1230" i="25"/>
  <c r="H858" i="9" s="1"/>
  <c r="H1230" i="25"/>
  <c r="G858" i="9" s="1"/>
  <c r="G1230" i="25"/>
  <c r="F858" i="9" s="1"/>
  <c r="F1230" i="25"/>
  <c r="E858" i="9" s="1"/>
  <c r="E1230" i="25"/>
  <c r="D858" i="9" s="1"/>
  <c r="M1229" i="25"/>
  <c r="L1229" i="25"/>
  <c r="K857" i="9" s="1"/>
  <c r="K1229" i="25"/>
  <c r="J857" i="9" s="1"/>
  <c r="J1229" i="25"/>
  <c r="I857" i="9" s="1"/>
  <c r="I1229" i="25"/>
  <c r="H857" i="9" s="1"/>
  <c r="H1229" i="25"/>
  <c r="G857" i="9" s="1"/>
  <c r="G1229" i="25"/>
  <c r="F857" i="9" s="1"/>
  <c r="F1229" i="25"/>
  <c r="E857" i="9" s="1"/>
  <c r="E1229" i="25"/>
  <c r="D857" i="9" s="1"/>
  <c r="L1228" i="25"/>
  <c r="K856" i="9" s="1"/>
  <c r="K1228" i="25"/>
  <c r="J856" i="9" s="1"/>
  <c r="J1228" i="25"/>
  <c r="I856" i="9" s="1"/>
  <c r="I1228" i="25"/>
  <c r="H856" i="9" s="1"/>
  <c r="H1228" i="25"/>
  <c r="G856" i="9" s="1"/>
  <c r="G1228" i="25"/>
  <c r="F856" i="9" s="1"/>
  <c r="F1228" i="25"/>
  <c r="E856" i="9" s="1"/>
  <c r="E1228" i="25"/>
  <c r="D856" i="9" s="1"/>
  <c r="L1227" i="25"/>
  <c r="K855" i="9" s="1"/>
  <c r="K1227" i="25"/>
  <c r="J855" i="9" s="1"/>
  <c r="J1227" i="25"/>
  <c r="I855" i="9" s="1"/>
  <c r="I1227" i="25"/>
  <c r="H855" i="9" s="1"/>
  <c r="H1227" i="25"/>
  <c r="G855" i="9" s="1"/>
  <c r="G1227" i="25"/>
  <c r="F855" i="9" s="1"/>
  <c r="F1227" i="25"/>
  <c r="E855" i="9" s="1"/>
  <c r="E1227" i="25"/>
  <c r="D855" i="9" s="1"/>
  <c r="M1226" i="25"/>
  <c r="L1226" i="25"/>
  <c r="K854" i="9" s="1"/>
  <c r="K1226" i="25"/>
  <c r="J854" i="9" s="1"/>
  <c r="J1226" i="25"/>
  <c r="I854" i="9" s="1"/>
  <c r="I1226" i="25"/>
  <c r="H854" i="9" s="1"/>
  <c r="H1226" i="25"/>
  <c r="G854" i="9" s="1"/>
  <c r="G1226" i="25"/>
  <c r="F854" i="9" s="1"/>
  <c r="F1226" i="25"/>
  <c r="E854" i="9" s="1"/>
  <c r="E1226" i="25"/>
  <c r="D854" i="9" s="1"/>
  <c r="M1225" i="25"/>
  <c r="L1225" i="25"/>
  <c r="K853" i="9" s="1"/>
  <c r="K1225" i="25"/>
  <c r="J853" i="9" s="1"/>
  <c r="J1225" i="25"/>
  <c r="I853" i="9" s="1"/>
  <c r="I1225" i="25"/>
  <c r="H853" i="9" s="1"/>
  <c r="H1225" i="25"/>
  <c r="G853" i="9" s="1"/>
  <c r="G1225" i="25"/>
  <c r="F853" i="9" s="1"/>
  <c r="F1225" i="25"/>
  <c r="E853" i="9" s="1"/>
  <c r="E1225" i="25"/>
  <c r="D853" i="9" s="1"/>
  <c r="L1224" i="25"/>
  <c r="K852" i="9" s="1"/>
  <c r="K1224" i="25"/>
  <c r="J852" i="9" s="1"/>
  <c r="J1224" i="25"/>
  <c r="I852" i="9" s="1"/>
  <c r="I1224" i="25"/>
  <c r="H852" i="9" s="1"/>
  <c r="H1224" i="25"/>
  <c r="G852" i="9" s="1"/>
  <c r="G1224" i="25"/>
  <c r="F852" i="9" s="1"/>
  <c r="F1224" i="25"/>
  <c r="E852" i="9" s="1"/>
  <c r="E1224" i="25"/>
  <c r="D852" i="9" s="1"/>
  <c r="M1223" i="25"/>
  <c r="L1223" i="25"/>
  <c r="K851" i="9" s="1"/>
  <c r="K1223" i="25"/>
  <c r="J851" i="9" s="1"/>
  <c r="J1223" i="25"/>
  <c r="I851" i="9" s="1"/>
  <c r="I1223" i="25"/>
  <c r="H851" i="9" s="1"/>
  <c r="H1223" i="25"/>
  <c r="G851" i="9" s="1"/>
  <c r="G1223" i="25"/>
  <c r="F851" i="9" s="1"/>
  <c r="F1223" i="25"/>
  <c r="E851" i="9" s="1"/>
  <c r="E1223" i="25"/>
  <c r="D851" i="9" s="1"/>
  <c r="M1222" i="25"/>
  <c r="L1222" i="25"/>
  <c r="K850" i="9" s="1"/>
  <c r="K1222" i="25"/>
  <c r="J850" i="9" s="1"/>
  <c r="J1222" i="25"/>
  <c r="I850" i="9" s="1"/>
  <c r="I1222" i="25"/>
  <c r="H850" i="9" s="1"/>
  <c r="H1222" i="25"/>
  <c r="G850" i="9" s="1"/>
  <c r="G1222" i="25"/>
  <c r="F850" i="9" s="1"/>
  <c r="F1222" i="25"/>
  <c r="E850" i="9" s="1"/>
  <c r="E1222" i="25"/>
  <c r="D850" i="9" s="1"/>
  <c r="L1221" i="25"/>
  <c r="K849" i="9" s="1"/>
  <c r="K1221" i="25"/>
  <c r="J849" i="9" s="1"/>
  <c r="J1221" i="25"/>
  <c r="I849" i="9" s="1"/>
  <c r="I1221" i="25"/>
  <c r="H849" i="9" s="1"/>
  <c r="H1221" i="25"/>
  <c r="G849" i="9" s="1"/>
  <c r="G1221" i="25"/>
  <c r="F849" i="9" s="1"/>
  <c r="F1221" i="25"/>
  <c r="E849" i="9" s="1"/>
  <c r="E1221" i="25"/>
  <c r="D849" i="9" s="1"/>
  <c r="L1220" i="25"/>
  <c r="K848" i="9" s="1"/>
  <c r="K1220" i="25"/>
  <c r="J848" i="9" s="1"/>
  <c r="J1220" i="25"/>
  <c r="I848" i="9" s="1"/>
  <c r="I1220" i="25"/>
  <c r="H848" i="9" s="1"/>
  <c r="H1220" i="25"/>
  <c r="G848" i="9" s="1"/>
  <c r="G1220" i="25"/>
  <c r="F848" i="9" s="1"/>
  <c r="F1220" i="25"/>
  <c r="E848" i="9" s="1"/>
  <c r="E1220" i="25"/>
  <c r="D848" i="9" s="1"/>
  <c r="M1219" i="25"/>
  <c r="L1219" i="25"/>
  <c r="K847" i="9" s="1"/>
  <c r="K1219" i="25"/>
  <c r="J847" i="9" s="1"/>
  <c r="J1219" i="25"/>
  <c r="I847" i="9" s="1"/>
  <c r="I1219" i="25"/>
  <c r="H847" i="9" s="1"/>
  <c r="H1219" i="25"/>
  <c r="G847" i="9" s="1"/>
  <c r="G1219" i="25"/>
  <c r="F847" i="9" s="1"/>
  <c r="F1219" i="25"/>
  <c r="E847" i="9" s="1"/>
  <c r="E1219" i="25"/>
  <c r="D847" i="9" s="1"/>
  <c r="M1218" i="25"/>
  <c r="L1218" i="25"/>
  <c r="K846" i="9" s="1"/>
  <c r="K1218" i="25"/>
  <c r="J846" i="9" s="1"/>
  <c r="J1218" i="25"/>
  <c r="I846" i="9" s="1"/>
  <c r="I1218" i="25"/>
  <c r="H846" i="9" s="1"/>
  <c r="H1218" i="25"/>
  <c r="G846" i="9" s="1"/>
  <c r="G1218" i="25"/>
  <c r="F846" i="9" s="1"/>
  <c r="F1218" i="25"/>
  <c r="E846" i="9" s="1"/>
  <c r="E1218" i="25"/>
  <c r="D846" i="9" s="1"/>
  <c r="M1217" i="25"/>
  <c r="L1217" i="25"/>
  <c r="K845" i="9" s="1"/>
  <c r="K1217" i="25"/>
  <c r="J845" i="9" s="1"/>
  <c r="J1217" i="25"/>
  <c r="I845" i="9" s="1"/>
  <c r="I1217" i="25"/>
  <c r="H845" i="9" s="1"/>
  <c r="H1217" i="25"/>
  <c r="G845" i="9" s="1"/>
  <c r="G1217" i="25"/>
  <c r="F845" i="9" s="1"/>
  <c r="F1217" i="25"/>
  <c r="E845" i="9" s="1"/>
  <c r="E1217" i="25"/>
  <c r="D845" i="9" s="1"/>
  <c r="L1216" i="25"/>
  <c r="K844" i="9" s="1"/>
  <c r="K1216" i="25"/>
  <c r="J844" i="9" s="1"/>
  <c r="J1216" i="25"/>
  <c r="I844" i="9" s="1"/>
  <c r="I1216" i="25"/>
  <c r="H844" i="9" s="1"/>
  <c r="H1216" i="25"/>
  <c r="G844" i="9" s="1"/>
  <c r="G1216" i="25"/>
  <c r="F844" i="9" s="1"/>
  <c r="F1216" i="25"/>
  <c r="E844" i="9" s="1"/>
  <c r="E1216" i="25"/>
  <c r="D844" i="9" s="1"/>
  <c r="M1215" i="25"/>
  <c r="L1215" i="25"/>
  <c r="K843" i="9" s="1"/>
  <c r="K1215" i="25"/>
  <c r="J843" i="9" s="1"/>
  <c r="J1215" i="25"/>
  <c r="I843" i="9" s="1"/>
  <c r="I1215" i="25"/>
  <c r="H843" i="9" s="1"/>
  <c r="H1215" i="25"/>
  <c r="G843" i="9" s="1"/>
  <c r="G1215" i="25"/>
  <c r="F843" i="9" s="1"/>
  <c r="F1215" i="25"/>
  <c r="E843" i="9" s="1"/>
  <c r="E1215" i="25"/>
  <c r="D843" i="9" s="1"/>
  <c r="M1214" i="25"/>
  <c r="L1214" i="25"/>
  <c r="K842" i="9" s="1"/>
  <c r="K1214" i="25"/>
  <c r="J842" i="9" s="1"/>
  <c r="J1214" i="25"/>
  <c r="I842" i="9" s="1"/>
  <c r="I1214" i="25"/>
  <c r="H842" i="9" s="1"/>
  <c r="H1214" i="25"/>
  <c r="G842" i="9" s="1"/>
  <c r="G1214" i="25"/>
  <c r="F842" i="9" s="1"/>
  <c r="F1214" i="25"/>
  <c r="E842" i="9" s="1"/>
  <c r="E1214" i="25"/>
  <c r="D842" i="9" s="1"/>
  <c r="L1213" i="25"/>
  <c r="K841" i="9" s="1"/>
  <c r="K1213" i="25"/>
  <c r="J841" i="9" s="1"/>
  <c r="J1213" i="25"/>
  <c r="I841" i="9" s="1"/>
  <c r="I1213" i="25"/>
  <c r="H841" i="9" s="1"/>
  <c r="H1213" i="25"/>
  <c r="G841" i="9" s="1"/>
  <c r="G1213" i="25"/>
  <c r="F841" i="9" s="1"/>
  <c r="F1213" i="25"/>
  <c r="E841" i="9" s="1"/>
  <c r="E1213" i="25"/>
  <c r="D841" i="9" s="1"/>
  <c r="M1208" i="25"/>
  <c r="L1208" i="25"/>
  <c r="K1208" i="25"/>
  <c r="J1208" i="25"/>
  <c r="I1208" i="25"/>
  <c r="H1208" i="25"/>
  <c r="G1208" i="25"/>
  <c r="F1208" i="25"/>
  <c r="E1208" i="25"/>
  <c r="M1207" i="25"/>
  <c r="L1207" i="25"/>
  <c r="K158" i="13" s="1"/>
  <c r="K1207" i="25"/>
  <c r="J158" i="13" s="1"/>
  <c r="J1207" i="25"/>
  <c r="I158" i="13" s="1"/>
  <c r="I1207" i="25"/>
  <c r="H158" i="13" s="1"/>
  <c r="H1207" i="25"/>
  <c r="G158" i="13" s="1"/>
  <c r="G1207" i="25"/>
  <c r="F158" i="13" s="1"/>
  <c r="F1207" i="25"/>
  <c r="E158" i="13" s="1"/>
  <c r="E1207" i="25"/>
  <c r="D158" i="13" s="1"/>
  <c r="M1206" i="25"/>
  <c r="L1206" i="25"/>
  <c r="K157" i="13" s="1"/>
  <c r="K1206" i="25"/>
  <c r="J157" i="13" s="1"/>
  <c r="J1206" i="25"/>
  <c r="I157" i="13" s="1"/>
  <c r="I1206" i="25"/>
  <c r="H157" i="13" s="1"/>
  <c r="H1206" i="25"/>
  <c r="G157" i="13" s="1"/>
  <c r="G1206" i="25"/>
  <c r="F157" i="13" s="1"/>
  <c r="F1206" i="25"/>
  <c r="E157" i="13" s="1"/>
  <c r="E1206" i="25"/>
  <c r="D157" i="13" s="1"/>
  <c r="M1205" i="25"/>
  <c r="L1205" i="25"/>
  <c r="K156" i="13" s="1"/>
  <c r="K1205" i="25"/>
  <c r="J156" i="13" s="1"/>
  <c r="J1205" i="25"/>
  <c r="I156" i="13" s="1"/>
  <c r="I1205" i="25"/>
  <c r="H156" i="13" s="1"/>
  <c r="H1205" i="25"/>
  <c r="G156" i="13" s="1"/>
  <c r="G1205" i="25"/>
  <c r="F156" i="13" s="1"/>
  <c r="F1205" i="25"/>
  <c r="E156" i="13" s="1"/>
  <c r="E1205" i="25"/>
  <c r="D156" i="13" s="1"/>
  <c r="M1204" i="25"/>
  <c r="L1204" i="25"/>
  <c r="K155" i="13" s="1"/>
  <c r="K1204" i="25"/>
  <c r="J155" i="13" s="1"/>
  <c r="J1204" i="25"/>
  <c r="I155" i="13" s="1"/>
  <c r="I1204" i="25"/>
  <c r="H155" i="13" s="1"/>
  <c r="H1204" i="25"/>
  <c r="G155" i="13" s="1"/>
  <c r="G1204" i="25"/>
  <c r="F155" i="13" s="1"/>
  <c r="F1204" i="25"/>
  <c r="E155" i="13" s="1"/>
  <c r="E1204" i="25"/>
  <c r="D155" i="13" s="1"/>
  <c r="M1203" i="25"/>
  <c r="L1203" i="25"/>
  <c r="K154" i="13" s="1"/>
  <c r="K1203" i="25"/>
  <c r="J154" i="13" s="1"/>
  <c r="J1203" i="25"/>
  <c r="I154" i="13" s="1"/>
  <c r="I1203" i="25"/>
  <c r="H154" i="13" s="1"/>
  <c r="H1203" i="25"/>
  <c r="G154" i="13" s="1"/>
  <c r="G1203" i="25"/>
  <c r="F154" i="13" s="1"/>
  <c r="F1203" i="25"/>
  <c r="E154" i="13" s="1"/>
  <c r="E1203" i="25"/>
  <c r="D154" i="13" s="1"/>
  <c r="M1201" i="25"/>
  <c r="L1201" i="25"/>
  <c r="K1201" i="25"/>
  <c r="J1201" i="25"/>
  <c r="I1201" i="25"/>
  <c r="H1201" i="25"/>
  <c r="G1201" i="25"/>
  <c r="F1201" i="25"/>
  <c r="E1201" i="25"/>
  <c r="M1200" i="25"/>
  <c r="L1200" i="25"/>
  <c r="K840" i="9" s="1"/>
  <c r="K1200" i="25"/>
  <c r="J840" i="9" s="1"/>
  <c r="J1200" i="25"/>
  <c r="I840" i="9" s="1"/>
  <c r="I1200" i="25"/>
  <c r="H840" i="9" s="1"/>
  <c r="H1200" i="25"/>
  <c r="G840" i="9" s="1"/>
  <c r="G1200" i="25"/>
  <c r="F840" i="9" s="1"/>
  <c r="F1200" i="25"/>
  <c r="E840" i="9" s="1"/>
  <c r="E1200" i="25"/>
  <c r="D840" i="9" s="1"/>
  <c r="M1199" i="25"/>
  <c r="L1199" i="25"/>
  <c r="K839" i="9" s="1"/>
  <c r="K1199" i="25"/>
  <c r="J839" i="9" s="1"/>
  <c r="J1199" i="25"/>
  <c r="I839" i="9" s="1"/>
  <c r="I1199" i="25"/>
  <c r="H839" i="9" s="1"/>
  <c r="H1199" i="25"/>
  <c r="G839" i="9" s="1"/>
  <c r="G1199" i="25"/>
  <c r="F839" i="9" s="1"/>
  <c r="F1199" i="25"/>
  <c r="E839" i="9" s="1"/>
  <c r="E1199" i="25"/>
  <c r="D839" i="9" s="1"/>
  <c r="M1198" i="25"/>
  <c r="L1198" i="25"/>
  <c r="K838" i="9" s="1"/>
  <c r="K1198" i="25"/>
  <c r="J838" i="9" s="1"/>
  <c r="J1198" i="25"/>
  <c r="I838" i="9" s="1"/>
  <c r="I1198" i="25"/>
  <c r="H838" i="9" s="1"/>
  <c r="H1198" i="25"/>
  <c r="G838" i="9" s="1"/>
  <c r="G1198" i="25"/>
  <c r="F838" i="9" s="1"/>
  <c r="F1198" i="25"/>
  <c r="E838" i="9" s="1"/>
  <c r="E1198" i="25"/>
  <c r="D838" i="9" s="1"/>
  <c r="M1197" i="25"/>
  <c r="L1197" i="25"/>
  <c r="K837" i="9" s="1"/>
  <c r="K1197" i="25"/>
  <c r="J837" i="9" s="1"/>
  <c r="J1197" i="25"/>
  <c r="I837" i="9" s="1"/>
  <c r="I1197" i="25"/>
  <c r="H837" i="9" s="1"/>
  <c r="H1197" i="25"/>
  <c r="G837" i="9" s="1"/>
  <c r="G1197" i="25"/>
  <c r="F837" i="9" s="1"/>
  <c r="F1197" i="25"/>
  <c r="E837" i="9" s="1"/>
  <c r="E1197" i="25"/>
  <c r="D837" i="9" s="1"/>
  <c r="M1196" i="25"/>
  <c r="L1196" i="25"/>
  <c r="K836" i="9" s="1"/>
  <c r="K1196" i="25"/>
  <c r="J836" i="9" s="1"/>
  <c r="J1196" i="25"/>
  <c r="I836" i="9" s="1"/>
  <c r="I1196" i="25"/>
  <c r="H836" i="9" s="1"/>
  <c r="H1196" i="25"/>
  <c r="G836" i="9" s="1"/>
  <c r="G1196" i="25"/>
  <c r="F836" i="9" s="1"/>
  <c r="F1196" i="25"/>
  <c r="E836" i="9" s="1"/>
  <c r="E1196" i="25"/>
  <c r="D836" i="9" s="1"/>
  <c r="M1195" i="25"/>
  <c r="L1195" i="25"/>
  <c r="K835" i="9" s="1"/>
  <c r="K1195" i="25"/>
  <c r="J835" i="9" s="1"/>
  <c r="J1195" i="25"/>
  <c r="I835" i="9" s="1"/>
  <c r="I1195" i="25"/>
  <c r="H835" i="9" s="1"/>
  <c r="H1195" i="25"/>
  <c r="G835" i="9" s="1"/>
  <c r="G1195" i="25"/>
  <c r="F835" i="9" s="1"/>
  <c r="F1195" i="25"/>
  <c r="E835" i="9" s="1"/>
  <c r="E1195" i="25"/>
  <c r="D835" i="9" s="1"/>
  <c r="M1194" i="25"/>
  <c r="L1194" i="25"/>
  <c r="K834" i="9" s="1"/>
  <c r="K1194" i="25"/>
  <c r="J834" i="9" s="1"/>
  <c r="J1194" i="25"/>
  <c r="I834" i="9" s="1"/>
  <c r="I1194" i="25"/>
  <c r="H834" i="9" s="1"/>
  <c r="H1194" i="25"/>
  <c r="G834" i="9" s="1"/>
  <c r="G1194" i="25"/>
  <c r="F834" i="9" s="1"/>
  <c r="F1194" i="25"/>
  <c r="E834" i="9" s="1"/>
  <c r="E1194" i="25"/>
  <c r="D834" i="9" s="1"/>
  <c r="M1193" i="25"/>
  <c r="L1193" i="25"/>
  <c r="K833" i="9" s="1"/>
  <c r="K1193" i="25"/>
  <c r="J833" i="9" s="1"/>
  <c r="J1193" i="25"/>
  <c r="I833" i="9" s="1"/>
  <c r="I1193" i="25"/>
  <c r="H833" i="9" s="1"/>
  <c r="H1193" i="25"/>
  <c r="G833" i="9" s="1"/>
  <c r="G1193" i="25"/>
  <c r="F833" i="9" s="1"/>
  <c r="F1193" i="25"/>
  <c r="E833" i="9" s="1"/>
  <c r="E1193" i="25"/>
  <c r="D833" i="9" s="1"/>
  <c r="M1192" i="25"/>
  <c r="L1192" i="25"/>
  <c r="K832" i="9" s="1"/>
  <c r="K1192" i="25"/>
  <c r="J832" i="9" s="1"/>
  <c r="J1192" i="25"/>
  <c r="I832" i="9" s="1"/>
  <c r="I1192" i="25"/>
  <c r="H832" i="9" s="1"/>
  <c r="H1192" i="25"/>
  <c r="G832" i="9" s="1"/>
  <c r="G1192" i="25"/>
  <c r="F832" i="9" s="1"/>
  <c r="F1192" i="25"/>
  <c r="E832" i="9" s="1"/>
  <c r="E1192" i="25"/>
  <c r="D832" i="9" s="1"/>
  <c r="M1191" i="25"/>
  <c r="L1191" i="25"/>
  <c r="K831" i="9" s="1"/>
  <c r="K1191" i="25"/>
  <c r="J831" i="9" s="1"/>
  <c r="J1191" i="25"/>
  <c r="I831" i="9" s="1"/>
  <c r="I1191" i="25"/>
  <c r="H831" i="9" s="1"/>
  <c r="H1191" i="25"/>
  <c r="G831" i="9" s="1"/>
  <c r="G1191" i="25"/>
  <c r="F831" i="9" s="1"/>
  <c r="F1191" i="25"/>
  <c r="E831" i="9" s="1"/>
  <c r="E1191" i="25"/>
  <c r="D831" i="9" s="1"/>
  <c r="M1190" i="25"/>
  <c r="L1190" i="25"/>
  <c r="K830" i="9" s="1"/>
  <c r="K1190" i="25"/>
  <c r="J830" i="9" s="1"/>
  <c r="J1190" i="25"/>
  <c r="I830" i="9" s="1"/>
  <c r="I1190" i="25"/>
  <c r="H830" i="9" s="1"/>
  <c r="H1190" i="25"/>
  <c r="G830" i="9" s="1"/>
  <c r="G1190" i="25"/>
  <c r="F830" i="9" s="1"/>
  <c r="F1190" i="25"/>
  <c r="E830" i="9" s="1"/>
  <c r="E1190" i="25"/>
  <c r="D830" i="9" s="1"/>
  <c r="M1189" i="25"/>
  <c r="L1189" i="25"/>
  <c r="K829" i="9" s="1"/>
  <c r="K1189" i="25"/>
  <c r="J829" i="9" s="1"/>
  <c r="J1189" i="25"/>
  <c r="I829" i="9" s="1"/>
  <c r="I1189" i="25"/>
  <c r="H829" i="9" s="1"/>
  <c r="H1189" i="25"/>
  <c r="G829" i="9" s="1"/>
  <c r="G1189" i="25"/>
  <c r="F829" i="9" s="1"/>
  <c r="F1189" i="25"/>
  <c r="E829" i="9" s="1"/>
  <c r="E1189" i="25"/>
  <c r="D829" i="9" s="1"/>
  <c r="M1188" i="25"/>
  <c r="L1188" i="25"/>
  <c r="K828" i="9" s="1"/>
  <c r="K1188" i="25"/>
  <c r="J828" i="9" s="1"/>
  <c r="J1188" i="25"/>
  <c r="I828" i="9" s="1"/>
  <c r="I1188" i="25"/>
  <c r="H828" i="9" s="1"/>
  <c r="H1188" i="25"/>
  <c r="G828" i="9" s="1"/>
  <c r="G1188" i="25"/>
  <c r="F828" i="9" s="1"/>
  <c r="F1188" i="25"/>
  <c r="E828" i="9" s="1"/>
  <c r="E1188" i="25"/>
  <c r="D828" i="9" s="1"/>
  <c r="M1187" i="25"/>
  <c r="L1187" i="25"/>
  <c r="K827" i="9" s="1"/>
  <c r="K1187" i="25"/>
  <c r="J827" i="9" s="1"/>
  <c r="J1187" i="25"/>
  <c r="I827" i="9" s="1"/>
  <c r="I1187" i="25"/>
  <c r="H827" i="9" s="1"/>
  <c r="H1187" i="25"/>
  <c r="G827" i="9" s="1"/>
  <c r="G1187" i="25"/>
  <c r="F827" i="9" s="1"/>
  <c r="F1187" i="25"/>
  <c r="E827" i="9" s="1"/>
  <c r="E1187" i="25"/>
  <c r="D827" i="9" s="1"/>
  <c r="M1186" i="25"/>
  <c r="L1186" i="25"/>
  <c r="K826" i="9" s="1"/>
  <c r="K1186" i="25"/>
  <c r="J826" i="9" s="1"/>
  <c r="J1186" i="25"/>
  <c r="I826" i="9" s="1"/>
  <c r="I1186" i="25"/>
  <c r="H826" i="9" s="1"/>
  <c r="H1186" i="25"/>
  <c r="G826" i="9" s="1"/>
  <c r="G1186" i="25"/>
  <c r="F826" i="9" s="1"/>
  <c r="F1186" i="25"/>
  <c r="E826" i="9" s="1"/>
  <c r="E1186" i="25"/>
  <c r="D826" i="9" s="1"/>
  <c r="M1185" i="25"/>
  <c r="L1185" i="25"/>
  <c r="K825" i="9" s="1"/>
  <c r="K1185" i="25"/>
  <c r="J825" i="9" s="1"/>
  <c r="J1185" i="25"/>
  <c r="I825" i="9" s="1"/>
  <c r="I1185" i="25"/>
  <c r="H825" i="9" s="1"/>
  <c r="H1185" i="25"/>
  <c r="G825" i="9" s="1"/>
  <c r="G1185" i="25"/>
  <c r="F825" i="9" s="1"/>
  <c r="F1185" i="25"/>
  <c r="E825" i="9" s="1"/>
  <c r="E1185" i="25"/>
  <c r="D825" i="9" s="1"/>
  <c r="M1184" i="25"/>
  <c r="L1184" i="25"/>
  <c r="K824" i="9" s="1"/>
  <c r="K1184" i="25"/>
  <c r="J824" i="9" s="1"/>
  <c r="J1184" i="25"/>
  <c r="I824" i="9" s="1"/>
  <c r="I1184" i="25"/>
  <c r="H824" i="9" s="1"/>
  <c r="H1184" i="25"/>
  <c r="G824" i="9" s="1"/>
  <c r="G1184" i="25"/>
  <c r="F824" i="9" s="1"/>
  <c r="F1184" i="25"/>
  <c r="E824" i="9" s="1"/>
  <c r="E1184" i="25"/>
  <c r="D824" i="9" s="1"/>
  <c r="M1183" i="25"/>
  <c r="L1183" i="25"/>
  <c r="K823" i="9" s="1"/>
  <c r="K1183" i="25"/>
  <c r="J823" i="9" s="1"/>
  <c r="J1183" i="25"/>
  <c r="I823" i="9" s="1"/>
  <c r="I1183" i="25"/>
  <c r="H823" i="9" s="1"/>
  <c r="H1183" i="25"/>
  <c r="G823" i="9" s="1"/>
  <c r="G1183" i="25"/>
  <c r="F823" i="9" s="1"/>
  <c r="F1183" i="25"/>
  <c r="E823" i="9" s="1"/>
  <c r="E1183" i="25"/>
  <c r="D823" i="9" s="1"/>
  <c r="M1182" i="25"/>
  <c r="L1182" i="25"/>
  <c r="K822" i="9" s="1"/>
  <c r="K1182" i="25"/>
  <c r="J822" i="9" s="1"/>
  <c r="J1182" i="25"/>
  <c r="I822" i="9" s="1"/>
  <c r="I1182" i="25"/>
  <c r="H822" i="9" s="1"/>
  <c r="H1182" i="25"/>
  <c r="G822" i="9" s="1"/>
  <c r="G1182" i="25"/>
  <c r="F822" i="9" s="1"/>
  <c r="F1182" i="25"/>
  <c r="E822" i="9" s="1"/>
  <c r="E1182" i="25"/>
  <c r="D822" i="9" s="1"/>
  <c r="M1181" i="25"/>
  <c r="L1181" i="25"/>
  <c r="K821" i="9" s="1"/>
  <c r="K1181" i="25"/>
  <c r="J821" i="9" s="1"/>
  <c r="J1181" i="25"/>
  <c r="I821" i="9" s="1"/>
  <c r="I1181" i="25"/>
  <c r="H821" i="9" s="1"/>
  <c r="H1181" i="25"/>
  <c r="G821" i="9" s="1"/>
  <c r="G1181" i="25"/>
  <c r="F821" i="9" s="1"/>
  <c r="F1181" i="25"/>
  <c r="E821" i="9" s="1"/>
  <c r="E1181" i="25"/>
  <c r="D821" i="9" s="1"/>
  <c r="M1180" i="25"/>
  <c r="L1180" i="25"/>
  <c r="K820" i="9" s="1"/>
  <c r="K1180" i="25"/>
  <c r="J820" i="9" s="1"/>
  <c r="J1180" i="25"/>
  <c r="I820" i="9" s="1"/>
  <c r="I1180" i="25"/>
  <c r="H820" i="9" s="1"/>
  <c r="H1180" i="25"/>
  <c r="G820" i="9" s="1"/>
  <c r="G1180" i="25"/>
  <c r="F820" i="9" s="1"/>
  <c r="F1180" i="25"/>
  <c r="E820" i="9" s="1"/>
  <c r="E1180" i="25"/>
  <c r="D820" i="9" s="1"/>
  <c r="M1179" i="25"/>
  <c r="L1179" i="25"/>
  <c r="K819" i="9" s="1"/>
  <c r="K1179" i="25"/>
  <c r="J819" i="9" s="1"/>
  <c r="J1179" i="25"/>
  <c r="I819" i="9" s="1"/>
  <c r="I1179" i="25"/>
  <c r="H819" i="9" s="1"/>
  <c r="H1179" i="25"/>
  <c r="G819" i="9" s="1"/>
  <c r="G1179" i="25"/>
  <c r="F819" i="9" s="1"/>
  <c r="F1179" i="25"/>
  <c r="E819" i="9" s="1"/>
  <c r="E1179" i="25"/>
  <c r="D819" i="9" s="1"/>
  <c r="M1178" i="25"/>
  <c r="L1178" i="25"/>
  <c r="K818" i="9" s="1"/>
  <c r="K1178" i="25"/>
  <c r="J818" i="9" s="1"/>
  <c r="J1178" i="25"/>
  <c r="I818" i="9" s="1"/>
  <c r="I1178" i="25"/>
  <c r="H818" i="9" s="1"/>
  <c r="H1178" i="25"/>
  <c r="G818" i="9" s="1"/>
  <c r="G1178" i="25"/>
  <c r="F818" i="9" s="1"/>
  <c r="F1178" i="25"/>
  <c r="E818" i="9" s="1"/>
  <c r="E1178" i="25"/>
  <c r="D818" i="9" s="1"/>
  <c r="M1177" i="25"/>
  <c r="L1177" i="25"/>
  <c r="K817" i="9" s="1"/>
  <c r="K1177" i="25"/>
  <c r="J817" i="9" s="1"/>
  <c r="J1177" i="25"/>
  <c r="I817" i="9" s="1"/>
  <c r="I1177" i="25"/>
  <c r="H817" i="9" s="1"/>
  <c r="H1177" i="25"/>
  <c r="G817" i="9" s="1"/>
  <c r="G1177" i="25"/>
  <c r="F817" i="9" s="1"/>
  <c r="F1177" i="25"/>
  <c r="E817" i="9" s="1"/>
  <c r="E1177" i="25"/>
  <c r="D817" i="9" s="1"/>
  <c r="M1176" i="25"/>
  <c r="L1176" i="25"/>
  <c r="K816" i="9" s="1"/>
  <c r="K1176" i="25"/>
  <c r="J816" i="9" s="1"/>
  <c r="J1176" i="25"/>
  <c r="I816" i="9" s="1"/>
  <c r="I1176" i="25"/>
  <c r="H816" i="9" s="1"/>
  <c r="H1176" i="25"/>
  <c r="G816" i="9" s="1"/>
  <c r="G1176" i="25"/>
  <c r="F816" i="9" s="1"/>
  <c r="F1176" i="25"/>
  <c r="E816" i="9" s="1"/>
  <c r="E1176" i="25"/>
  <c r="D816" i="9" s="1"/>
  <c r="M1175" i="25"/>
  <c r="L1175" i="25"/>
  <c r="K815" i="9" s="1"/>
  <c r="K1175" i="25"/>
  <c r="J815" i="9" s="1"/>
  <c r="J1175" i="25"/>
  <c r="I815" i="9" s="1"/>
  <c r="I1175" i="25"/>
  <c r="H815" i="9" s="1"/>
  <c r="H1175" i="25"/>
  <c r="G815" i="9" s="1"/>
  <c r="G1175" i="25"/>
  <c r="F815" i="9" s="1"/>
  <c r="F1175" i="25"/>
  <c r="E815" i="9" s="1"/>
  <c r="E1175" i="25"/>
  <c r="D815" i="9" s="1"/>
  <c r="M1174" i="25"/>
  <c r="L1174" i="25"/>
  <c r="K814" i="9" s="1"/>
  <c r="K1174" i="25"/>
  <c r="J814" i="9" s="1"/>
  <c r="J1174" i="25"/>
  <c r="I814" i="9" s="1"/>
  <c r="I1174" i="25"/>
  <c r="H814" i="9" s="1"/>
  <c r="H1174" i="25"/>
  <c r="G814" i="9" s="1"/>
  <c r="G1174" i="25"/>
  <c r="F814" i="9" s="1"/>
  <c r="F1174" i="25"/>
  <c r="E814" i="9" s="1"/>
  <c r="E1174" i="25"/>
  <c r="D814" i="9" s="1"/>
  <c r="M1169" i="25"/>
  <c r="L1169" i="25"/>
  <c r="K1169" i="25"/>
  <c r="J1169" i="25"/>
  <c r="I1169" i="25"/>
  <c r="H1169" i="25"/>
  <c r="G1169" i="25"/>
  <c r="F1169" i="25"/>
  <c r="E1169" i="25"/>
  <c r="M1168" i="25"/>
  <c r="L1168" i="25"/>
  <c r="K153" i="13" s="1"/>
  <c r="K1168" i="25"/>
  <c r="J153" i="13" s="1"/>
  <c r="J1168" i="25"/>
  <c r="I153" i="13" s="1"/>
  <c r="I1168" i="25"/>
  <c r="H153" i="13" s="1"/>
  <c r="H1168" i="25"/>
  <c r="G153" i="13" s="1"/>
  <c r="G1168" i="25"/>
  <c r="F153" i="13" s="1"/>
  <c r="F1168" i="25"/>
  <c r="E153" i="13" s="1"/>
  <c r="E1168" i="25"/>
  <c r="D153" i="13" s="1"/>
  <c r="M1167" i="25"/>
  <c r="L1167" i="25"/>
  <c r="K152" i="13" s="1"/>
  <c r="K1167" i="25"/>
  <c r="J152" i="13" s="1"/>
  <c r="J1167" i="25"/>
  <c r="I152" i="13" s="1"/>
  <c r="I1167" i="25"/>
  <c r="H152" i="13" s="1"/>
  <c r="H1167" i="25"/>
  <c r="G152" i="13" s="1"/>
  <c r="G1167" i="25"/>
  <c r="F152" i="13" s="1"/>
  <c r="F1167" i="25"/>
  <c r="E152" i="13" s="1"/>
  <c r="E1167" i="25"/>
  <c r="D152" i="13" s="1"/>
  <c r="M1166" i="25"/>
  <c r="L1166" i="25"/>
  <c r="K151" i="13" s="1"/>
  <c r="K1166" i="25"/>
  <c r="J151" i="13" s="1"/>
  <c r="J1166" i="25"/>
  <c r="I151" i="13" s="1"/>
  <c r="I1166" i="25"/>
  <c r="H151" i="13" s="1"/>
  <c r="H1166" i="25"/>
  <c r="G151" i="13" s="1"/>
  <c r="G1166" i="25"/>
  <c r="F151" i="13" s="1"/>
  <c r="F1166" i="25"/>
  <c r="E151" i="13" s="1"/>
  <c r="E1166" i="25"/>
  <c r="D151" i="13" s="1"/>
  <c r="M1165" i="25"/>
  <c r="L1165" i="25"/>
  <c r="K150" i="13" s="1"/>
  <c r="K1165" i="25"/>
  <c r="J150" i="13" s="1"/>
  <c r="J1165" i="25"/>
  <c r="I150" i="13" s="1"/>
  <c r="I1165" i="25"/>
  <c r="H150" i="13" s="1"/>
  <c r="H1165" i="25"/>
  <c r="G150" i="13" s="1"/>
  <c r="G1165" i="25"/>
  <c r="F150" i="13" s="1"/>
  <c r="F1165" i="25"/>
  <c r="E150" i="13" s="1"/>
  <c r="E1165" i="25"/>
  <c r="D150" i="13" s="1"/>
  <c r="M1164" i="25"/>
  <c r="L1164" i="25"/>
  <c r="K149" i="13" s="1"/>
  <c r="K1164" i="25"/>
  <c r="J149" i="13" s="1"/>
  <c r="J1164" i="25"/>
  <c r="I149" i="13" s="1"/>
  <c r="I1164" i="25"/>
  <c r="H149" i="13" s="1"/>
  <c r="H1164" i="25"/>
  <c r="G149" i="13" s="1"/>
  <c r="G1164" i="25"/>
  <c r="F149" i="13" s="1"/>
  <c r="F1164" i="25"/>
  <c r="E149" i="13" s="1"/>
  <c r="E1164" i="25"/>
  <c r="D149" i="13" s="1"/>
  <c r="M1162" i="25"/>
  <c r="L1162" i="25"/>
  <c r="K1162" i="25"/>
  <c r="J1162" i="25"/>
  <c r="I1162" i="25"/>
  <c r="H1162" i="25"/>
  <c r="G1162" i="25"/>
  <c r="F1162" i="25"/>
  <c r="E1162" i="25"/>
  <c r="M1161" i="25"/>
  <c r="L1161" i="25"/>
  <c r="K813" i="9" s="1"/>
  <c r="K1161" i="25"/>
  <c r="J813" i="9" s="1"/>
  <c r="J1161" i="25"/>
  <c r="I813" i="9" s="1"/>
  <c r="I1161" i="25"/>
  <c r="H813" i="9" s="1"/>
  <c r="H1161" i="25"/>
  <c r="G813" i="9" s="1"/>
  <c r="G1161" i="25"/>
  <c r="F813" i="9" s="1"/>
  <c r="F1161" i="25"/>
  <c r="E813" i="9" s="1"/>
  <c r="E1161" i="25"/>
  <c r="D813" i="9" s="1"/>
  <c r="M1160" i="25"/>
  <c r="L1160" i="25"/>
  <c r="K812" i="9" s="1"/>
  <c r="K1160" i="25"/>
  <c r="J812" i="9" s="1"/>
  <c r="J1160" i="25"/>
  <c r="I812" i="9" s="1"/>
  <c r="I1160" i="25"/>
  <c r="H812" i="9" s="1"/>
  <c r="H1160" i="25"/>
  <c r="G812" i="9" s="1"/>
  <c r="G1160" i="25"/>
  <c r="F812" i="9" s="1"/>
  <c r="F1160" i="25"/>
  <c r="E812" i="9" s="1"/>
  <c r="E1160" i="25"/>
  <c r="D812" i="9" s="1"/>
  <c r="M1159" i="25"/>
  <c r="L1159" i="25"/>
  <c r="K811" i="9" s="1"/>
  <c r="K1159" i="25"/>
  <c r="J811" i="9" s="1"/>
  <c r="J1159" i="25"/>
  <c r="I811" i="9" s="1"/>
  <c r="I1159" i="25"/>
  <c r="H811" i="9" s="1"/>
  <c r="H1159" i="25"/>
  <c r="G811" i="9" s="1"/>
  <c r="G1159" i="25"/>
  <c r="F811" i="9" s="1"/>
  <c r="F1159" i="25"/>
  <c r="E811" i="9" s="1"/>
  <c r="E1159" i="25"/>
  <c r="D811" i="9" s="1"/>
  <c r="M1158" i="25"/>
  <c r="L1158" i="25"/>
  <c r="K810" i="9" s="1"/>
  <c r="K1158" i="25"/>
  <c r="J810" i="9" s="1"/>
  <c r="J1158" i="25"/>
  <c r="I810" i="9" s="1"/>
  <c r="I1158" i="25"/>
  <c r="H810" i="9" s="1"/>
  <c r="H1158" i="25"/>
  <c r="G810" i="9" s="1"/>
  <c r="G1158" i="25"/>
  <c r="F810" i="9" s="1"/>
  <c r="F1158" i="25"/>
  <c r="E810" i="9" s="1"/>
  <c r="E1158" i="25"/>
  <c r="D810" i="9" s="1"/>
  <c r="M1157" i="25"/>
  <c r="L1157" i="25"/>
  <c r="K809" i="9" s="1"/>
  <c r="K1157" i="25"/>
  <c r="J809" i="9" s="1"/>
  <c r="J1157" i="25"/>
  <c r="I809" i="9" s="1"/>
  <c r="I1157" i="25"/>
  <c r="H809" i="9" s="1"/>
  <c r="H1157" i="25"/>
  <c r="G809" i="9" s="1"/>
  <c r="G1157" i="25"/>
  <c r="F809" i="9" s="1"/>
  <c r="F1157" i="25"/>
  <c r="E809" i="9" s="1"/>
  <c r="E1157" i="25"/>
  <c r="D809" i="9" s="1"/>
  <c r="M1156" i="25"/>
  <c r="L1156" i="25"/>
  <c r="K808" i="9" s="1"/>
  <c r="K1156" i="25"/>
  <c r="J808" i="9" s="1"/>
  <c r="J1156" i="25"/>
  <c r="I808" i="9" s="1"/>
  <c r="I1156" i="25"/>
  <c r="H808" i="9" s="1"/>
  <c r="H1156" i="25"/>
  <c r="G808" i="9" s="1"/>
  <c r="G1156" i="25"/>
  <c r="F808" i="9" s="1"/>
  <c r="F1156" i="25"/>
  <c r="E808" i="9" s="1"/>
  <c r="E1156" i="25"/>
  <c r="D808" i="9" s="1"/>
  <c r="M1155" i="25"/>
  <c r="L1155" i="25"/>
  <c r="K807" i="9" s="1"/>
  <c r="K1155" i="25"/>
  <c r="J807" i="9" s="1"/>
  <c r="J1155" i="25"/>
  <c r="I807" i="9" s="1"/>
  <c r="I1155" i="25"/>
  <c r="H807" i="9" s="1"/>
  <c r="H1155" i="25"/>
  <c r="G807" i="9" s="1"/>
  <c r="G1155" i="25"/>
  <c r="F807" i="9" s="1"/>
  <c r="F1155" i="25"/>
  <c r="E807" i="9" s="1"/>
  <c r="E1155" i="25"/>
  <c r="D807" i="9" s="1"/>
  <c r="M1154" i="25"/>
  <c r="L1154" i="25"/>
  <c r="K806" i="9" s="1"/>
  <c r="K1154" i="25"/>
  <c r="J806" i="9" s="1"/>
  <c r="J1154" i="25"/>
  <c r="I806" i="9" s="1"/>
  <c r="I1154" i="25"/>
  <c r="H806" i="9" s="1"/>
  <c r="H1154" i="25"/>
  <c r="G806" i="9" s="1"/>
  <c r="G1154" i="25"/>
  <c r="F806" i="9" s="1"/>
  <c r="F1154" i="25"/>
  <c r="E806" i="9" s="1"/>
  <c r="E1154" i="25"/>
  <c r="D806" i="9" s="1"/>
  <c r="M1153" i="25"/>
  <c r="L1153" i="25"/>
  <c r="K805" i="9" s="1"/>
  <c r="K1153" i="25"/>
  <c r="J805" i="9" s="1"/>
  <c r="J1153" i="25"/>
  <c r="I805" i="9" s="1"/>
  <c r="I1153" i="25"/>
  <c r="H805" i="9" s="1"/>
  <c r="H1153" i="25"/>
  <c r="G805" i="9" s="1"/>
  <c r="G1153" i="25"/>
  <c r="F805" i="9" s="1"/>
  <c r="F1153" i="25"/>
  <c r="E805" i="9" s="1"/>
  <c r="E1153" i="25"/>
  <c r="D805" i="9" s="1"/>
  <c r="M1152" i="25"/>
  <c r="L1152" i="25"/>
  <c r="K804" i="9" s="1"/>
  <c r="K1152" i="25"/>
  <c r="J804" i="9" s="1"/>
  <c r="J1152" i="25"/>
  <c r="I804" i="9" s="1"/>
  <c r="I1152" i="25"/>
  <c r="H804" i="9" s="1"/>
  <c r="H1152" i="25"/>
  <c r="G804" i="9" s="1"/>
  <c r="G1152" i="25"/>
  <c r="F804" i="9" s="1"/>
  <c r="F1152" i="25"/>
  <c r="E804" i="9" s="1"/>
  <c r="E1152" i="25"/>
  <c r="D804" i="9" s="1"/>
  <c r="M1151" i="25"/>
  <c r="L1151" i="25"/>
  <c r="K803" i="9" s="1"/>
  <c r="K1151" i="25"/>
  <c r="J803" i="9" s="1"/>
  <c r="J1151" i="25"/>
  <c r="I803" i="9" s="1"/>
  <c r="I1151" i="25"/>
  <c r="H803" i="9" s="1"/>
  <c r="H1151" i="25"/>
  <c r="G803" i="9" s="1"/>
  <c r="G1151" i="25"/>
  <c r="F803" i="9" s="1"/>
  <c r="F1151" i="25"/>
  <c r="E803" i="9" s="1"/>
  <c r="E1151" i="25"/>
  <c r="D803" i="9" s="1"/>
  <c r="M1150" i="25"/>
  <c r="L1150" i="25"/>
  <c r="K802" i="9" s="1"/>
  <c r="K1150" i="25"/>
  <c r="J802" i="9" s="1"/>
  <c r="J1150" i="25"/>
  <c r="I802" i="9" s="1"/>
  <c r="I1150" i="25"/>
  <c r="H802" i="9" s="1"/>
  <c r="H1150" i="25"/>
  <c r="G802" i="9" s="1"/>
  <c r="G1150" i="25"/>
  <c r="F802" i="9" s="1"/>
  <c r="F1150" i="25"/>
  <c r="E802" i="9" s="1"/>
  <c r="E1150" i="25"/>
  <c r="D802" i="9" s="1"/>
  <c r="M1149" i="25"/>
  <c r="L1149" i="25"/>
  <c r="K801" i="9" s="1"/>
  <c r="K1149" i="25"/>
  <c r="J801" i="9" s="1"/>
  <c r="J1149" i="25"/>
  <c r="I801" i="9" s="1"/>
  <c r="I1149" i="25"/>
  <c r="H801" i="9" s="1"/>
  <c r="H1149" i="25"/>
  <c r="G801" i="9" s="1"/>
  <c r="G1149" i="25"/>
  <c r="F801" i="9" s="1"/>
  <c r="F1149" i="25"/>
  <c r="E801" i="9" s="1"/>
  <c r="E1149" i="25"/>
  <c r="D801" i="9" s="1"/>
  <c r="M1148" i="25"/>
  <c r="L1148" i="25"/>
  <c r="K800" i="9" s="1"/>
  <c r="K1148" i="25"/>
  <c r="J800" i="9" s="1"/>
  <c r="J1148" i="25"/>
  <c r="I800" i="9" s="1"/>
  <c r="I1148" i="25"/>
  <c r="H800" i="9" s="1"/>
  <c r="H1148" i="25"/>
  <c r="G800" i="9" s="1"/>
  <c r="G1148" i="25"/>
  <c r="F800" i="9" s="1"/>
  <c r="F1148" i="25"/>
  <c r="E800" i="9" s="1"/>
  <c r="E1148" i="25"/>
  <c r="D800" i="9" s="1"/>
  <c r="M1147" i="25"/>
  <c r="L1147" i="25"/>
  <c r="K799" i="9" s="1"/>
  <c r="K1147" i="25"/>
  <c r="J799" i="9" s="1"/>
  <c r="J1147" i="25"/>
  <c r="I799" i="9" s="1"/>
  <c r="I1147" i="25"/>
  <c r="H799" i="9" s="1"/>
  <c r="H1147" i="25"/>
  <c r="G799" i="9" s="1"/>
  <c r="G1147" i="25"/>
  <c r="F799" i="9" s="1"/>
  <c r="F1147" i="25"/>
  <c r="E799" i="9" s="1"/>
  <c r="E1147" i="25"/>
  <c r="D799" i="9" s="1"/>
  <c r="M1146" i="25"/>
  <c r="L1146" i="25"/>
  <c r="K798" i="9" s="1"/>
  <c r="K1146" i="25"/>
  <c r="J798" i="9" s="1"/>
  <c r="J1146" i="25"/>
  <c r="I798" i="9" s="1"/>
  <c r="I1146" i="25"/>
  <c r="H798" i="9" s="1"/>
  <c r="H1146" i="25"/>
  <c r="G798" i="9" s="1"/>
  <c r="G1146" i="25"/>
  <c r="F798" i="9" s="1"/>
  <c r="F1146" i="25"/>
  <c r="E798" i="9" s="1"/>
  <c r="E1146" i="25"/>
  <c r="D798" i="9" s="1"/>
  <c r="M1145" i="25"/>
  <c r="L1145" i="25"/>
  <c r="K797" i="9" s="1"/>
  <c r="K1145" i="25"/>
  <c r="J797" i="9" s="1"/>
  <c r="J1145" i="25"/>
  <c r="I797" i="9" s="1"/>
  <c r="I1145" i="25"/>
  <c r="H797" i="9" s="1"/>
  <c r="H1145" i="25"/>
  <c r="G797" i="9" s="1"/>
  <c r="G1145" i="25"/>
  <c r="F797" i="9" s="1"/>
  <c r="F1145" i="25"/>
  <c r="E797" i="9" s="1"/>
  <c r="E1145" i="25"/>
  <c r="D797" i="9" s="1"/>
  <c r="M1144" i="25"/>
  <c r="L1144" i="25"/>
  <c r="K796" i="9" s="1"/>
  <c r="K1144" i="25"/>
  <c r="J796" i="9" s="1"/>
  <c r="J1144" i="25"/>
  <c r="I796" i="9" s="1"/>
  <c r="I1144" i="25"/>
  <c r="H796" i="9" s="1"/>
  <c r="H1144" i="25"/>
  <c r="G796" i="9" s="1"/>
  <c r="G1144" i="25"/>
  <c r="F796" i="9" s="1"/>
  <c r="F1144" i="25"/>
  <c r="E796" i="9" s="1"/>
  <c r="E1144" i="25"/>
  <c r="D796" i="9" s="1"/>
  <c r="M1143" i="25"/>
  <c r="L1143" i="25"/>
  <c r="K795" i="9" s="1"/>
  <c r="K1143" i="25"/>
  <c r="J795" i="9" s="1"/>
  <c r="J1143" i="25"/>
  <c r="I795" i="9" s="1"/>
  <c r="I1143" i="25"/>
  <c r="H795" i="9" s="1"/>
  <c r="H1143" i="25"/>
  <c r="G795" i="9" s="1"/>
  <c r="G1143" i="25"/>
  <c r="F795" i="9" s="1"/>
  <c r="F1143" i="25"/>
  <c r="E795" i="9" s="1"/>
  <c r="E1143" i="25"/>
  <c r="D795" i="9" s="1"/>
  <c r="M1142" i="25"/>
  <c r="L1142" i="25"/>
  <c r="K794" i="9" s="1"/>
  <c r="K1142" i="25"/>
  <c r="J794" i="9" s="1"/>
  <c r="J1142" i="25"/>
  <c r="I794" i="9" s="1"/>
  <c r="I1142" i="25"/>
  <c r="H794" i="9" s="1"/>
  <c r="H1142" i="25"/>
  <c r="G794" i="9" s="1"/>
  <c r="G1142" i="25"/>
  <c r="F794" i="9" s="1"/>
  <c r="F1142" i="25"/>
  <c r="E794" i="9" s="1"/>
  <c r="E1142" i="25"/>
  <c r="D794" i="9" s="1"/>
  <c r="M1141" i="25"/>
  <c r="L1141" i="25"/>
  <c r="K793" i="9" s="1"/>
  <c r="K1141" i="25"/>
  <c r="J793" i="9" s="1"/>
  <c r="J1141" i="25"/>
  <c r="I793" i="9" s="1"/>
  <c r="I1141" i="25"/>
  <c r="H793" i="9" s="1"/>
  <c r="H1141" i="25"/>
  <c r="G793" i="9" s="1"/>
  <c r="G1141" i="25"/>
  <c r="F793" i="9" s="1"/>
  <c r="F1141" i="25"/>
  <c r="E793" i="9" s="1"/>
  <c r="E1141" i="25"/>
  <c r="D793" i="9" s="1"/>
  <c r="M1140" i="25"/>
  <c r="L1140" i="25"/>
  <c r="K792" i="9" s="1"/>
  <c r="K1140" i="25"/>
  <c r="J792" i="9" s="1"/>
  <c r="J1140" i="25"/>
  <c r="I792" i="9" s="1"/>
  <c r="I1140" i="25"/>
  <c r="H792" i="9" s="1"/>
  <c r="H1140" i="25"/>
  <c r="G792" i="9" s="1"/>
  <c r="G1140" i="25"/>
  <c r="F792" i="9" s="1"/>
  <c r="F1140" i="25"/>
  <c r="E792" i="9" s="1"/>
  <c r="E1140" i="25"/>
  <c r="D792" i="9" s="1"/>
  <c r="M1139" i="25"/>
  <c r="L1139" i="25"/>
  <c r="K791" i="9" s="1"/>
  <c r="K1139" i="25"/>
  <c r="J791" i="9" s="1"/>
  <c r="J1139" i="25"/>
  <c r="I791" i="9" s="1"/>
  <c r="I1139" i="25"/>
  <c r="H791" i="9" s="1"/>
  <c r="H1139" i="25"/>
  <c r="G791" i="9" s="1"/>
  <c r="G1139" i="25"/>
  <c r="F791" i="9" s="1"/>
  <c r="F1139" i="25"/>
  <c r="E791" i="9" s="1"/>
  <c r="E1139" i="25"/>
  <c r="D791" i="9" s="1"/>
  <c r="M1138" i="25"/>
  <c r="L1138" i="25"/>
  <c r="K790" i="9" s="1"/>
  <c r="K1138" i="25"/>
  <c r="J790" i="9" s="1"/>
  <c r="J1138" i="25"/>
  <c r="I790" i="9" s="1"/>
  <c r="I1138" i="25"/>
  <c r="H790" i="9" s="1"/>
  <c r="H1138" i="25"/>
  <c r="G790" i="9" s="1"/>
  <c r="G1138" i="25"/>
  <c r="F790" i="9" s="1"/>
  <c r="F1138" i="25"/>
  <c r="E790" i="9" s="1"/>
  <c r="E1138" i="25"/>
  <c r="D790" i="9" s="1"/>
  <c r="M1137" i="25"/>
  <c r="L1137" i="25"/>
  <c r="K789" i="9" s="1"/>
  <c r="K1137" i="25"/>
  <c r="J789" i="9" s="1"/>
  <c r="J1137" i="25"/>
  <c r="I789" i="9" s="1"/>
  <c r="I1137" i="25"/>
  <c r="H789" i="9" s="1"/>
  <c r="H1137" i="25"/>
  <c r="G789" i="9" s="1"/>
  <c r="G1137" i="25"/>
  <c r="F789" i="9" s="1"/>
  <c r="F1137" i="25"/>
  <c r="E789" i="9" s="1"/>
  <c r="E1137" i="25"/>
  <c r="D789" i="9" s="1"/>
  <c r="M1136" i="25"/>
  <c r="L1136" i="25"/>
  <c r="K788" i="9" s="1"/>
  <c r="K1136" i="25"/>
  <c r="J788" i="9" s="1"/>
  <c r="J1136" i="25"/>
  <c r="I788" i="9" s="1"/>
  <c r="I1136" i="25"/>
  <c r="H788" i="9" s="1"/>
  <c r="H1136" i="25"/>
  <c r="G788" i="9" s="1"/>
  <c r="G1136" i="25"/>
  <c r="F788" i="9" s="1"/>
  <c r="F1136" i="25"/>
  <c r="E788" i="9" s="1"/>
  <c r="E1136" i="25"/>
  <c r="D788" i="9" s="1"/>
  <c r="M1135" i="25"/>
  <c r="L1135" i="25"/>
  <c r="K787" i="9" s="1"/>
  <c r="K1135" i="25"/>
  <c r="J787" i="9" s="1"/>
  <c r="J1135" i="25"/>
  <c r="I787" i="9" s="1"/>
  <c r="I1135" i="25"/>
  <c r="H787" i="9" s="1"/>
  <c r="H1135" i="25"/>
  <c r="G787" i="9" s="1"/>
  <c r="G1135" i="25"/>
  <c r="F787" i="9" s="1"/>
  <c r="F1135" i="25"/>
  <c r="E787" i="9" s="1"/>
  <c r="E1135" i="25"/>
  <c r="D787" i="9" s="1"/>
  <c r="M1130" i="25"/>
  <c r="L1130" i="25"/>
  <c r="K1130" i="25"/>
  <c r="J1130" i="25"/>
  <c r="I1130" i="25"/>
  <c r="H1130" i="25"/>
  <c r="G1130" i="25"/>
  <c r="F1130" i="25"/>
  <c r="E1130" i="25"/>
  <c r="M1129" i="25"/>
  <c r="L1129" i="25"/>
  <c r="K148" i="13" s="1"/>
  <c r="K1129" i="25"/>
  <c r="J148" i="13" s="1"/>
  <c r="J1129" i="25"/>
  <c r="I148" i="13" s="1"/>
  <c r="I1129" i="25"/>
  <c r="H148" i="13" s="1"/>
  <c r="H1129" i="25"/>
  <c r="G148" i="13" s="1"/>
  <c r="G1129" i="25"/>
  <c r="F148" i="13" s="1"/>
  <c r="F1129" i="25"/>
  <c r="E148" i="13" s="1"/>
  <c r="E1129" i="25"/>
  <c r="D148" i="13" s="1"/>
  <c r="M1128" i="25"/>
  <c r="L1128" i="25"/>
  <c r="K147" i="13" s="1"/>
  <c r="K1128" i="25"/>
  <c r="J147" i="13" s="1"/>
  <c r="J1128" i="25"/>
  <c r="I147" i="13" s="1"/>
  <c r="I1128" i="25"/>
  <c r="H147" i="13" s="1"/>
  <c r="H1128" i="25"/>
  <c r="G147" i="13" s="1"/>
  <c r="G1128" i="25"/>
  <c r="F147" i="13" s="1"/>
  <c r="F1128" i="25"/>
  <c r="E147" i="13" s="1"/>
  <c r="E1128" i="25"/>
  <c r="D147" i="13" s="1"/>
  <c r="M1127" i="25"/>
  <c r="L1127" i="25"/>
  <c r="K146" i="13" s="1"/>
  <c r="K1127" i="25"/>
  <c r="J146" i="13" s="1"/>
  <c r="J1127" i="25"/>
  <c r="I146" i="13" s="1"/>
  <c r="I1127" i="25"/>
  <c r="H146" i="13" s="1"/>
  <c r="H1127" i="25"/>
  <c r="G146" i="13" s="1"/>
  <c r="G1127" i="25"/>
  <c r="F146" i="13" s="1"/>
  <c r="F1127" i="25"/>
  <c r="E146" i="13" s="1"/>
  <c r="E1127" i="25"/>
  <c r="D146" i="13" s="1"/>
  <c r="M1126" i="25"/>
  <c r="L1126" i="25"/>
  <c r="K145" i="13" s="1"/>
  <c r="K1126" i="25"/>
  <c r="J145" i="13" s="1"/>
  <c r="J1126" i="25"/>
  <c r="I145" i="13" s="1"/>
  <c r="I1126" i="25"/>
  <c r="H145" i="13" s="1"/>
  <c r="H1126" i="25"/>
  <c r="G145" i="13" s="1"/>
  <c r="G1126" i="25"/>
  <c r="F145" i="13" s="1"/>
  <c r="F1126" i="25"/>
  <c r="E145" i="13" s="1"/>
  <c r="E1126" i="25"/>
  <c r="D145" i="13" s="1"/>
  <c r="M1125" i="25"/>
  <c r="L1125" i="25"/>
  <c r="K144" i="13" s="1"/>
  <c r="K1125" i="25"/>
  <c r="J144" i="13" s="1"/>
  <c r="J1125" i="25"/>
  <c r="I144" i="13" s="1"/>
  <c r="I1125" i="25"/>
  <c r="H144" i="13" s="1"/>
  <c r="H1125" i="25"/>
  <c r="G144" i="13" s="1"/>
  <c r="G1125" i="25"/>
  <c r="F144" i="13" s="1"/>
  <c r="F1125" i="25"/>
  <c r="E144" i="13" s="1"/>
  <c r="E1125" i="25"/>
  <c r="D144" i="13" s="1"/>
  <c r="M1123" i="25"/>
  <c r="L1123" i="25"/>
  <c r="K1123" i="25"/>
  <c r="J1123" i="25"/>
  <c r="I1123" i="25"/>
  <c r="H1123" i="25"/>
  <c r="G1123" i="25"/>
  <c r="F1123" i="25"/>
  <c r="E1123" i="25"/>
  <c r="M1122" i="25"/>
  <c r="L1122" i="25"/>
  <c r="K786" i="9" s="1"/>
  <c r="K1122" i="25"/>
  <c r="J786" i="9" s="1"/>
  <c r="J1122" i="25"/>
  <c r="I786" i="9" s="1"/>
  <c r="I1122" i="25"/>
  <c r="H786" i="9" s="1"/>
  <c r="H1122" i="25"/>
  <c r="G786" i="9" s="1"/>
  <c r="G1122" i="25"/>
  <c r="F786" i="9" s="1"/>
  <c r="F1122" i="25"/>
  <c r="E786" i="9" s="1"/>
  <c r="E1122" i="25"/>
  <c r="D786" i="9" s="1"/>
  <c r="M1121" i="25"/>
  <c r="L1121" i="25"/>
  <c r="K785" i="9" s="1"/>
  <c r="K1121" i="25"/>
  <c r="J785" i="9" s="1"/>
  <c r="J1121" i="25"/>
  <c r="I785" i="9" s="1"/>
  <c r="I1121" i="25"/>
  <c r="H785" i="9" s="1"/>
  <c r="H1121" i="25"/>
  <c r="G785" i="9" s="1"/>
  <c r="G1121" i="25"/>
  <c r="F785" i="9" s="1"/>
  <c r="F1121" i="25"/>
  <c r="E785" i="9" s="1"/>
  <c r="E1121" i="25"/>
  <c r="D785" i="9" s="1"/>
  <c r="M1120" i="25"/>
  <c r="L1120" i="25"/>
  <c r="K784" i="9" s="1"/>
  <c r="K1120" i="25"/>
  <c r="J784" i="9" s="1"/>
  <c r="J1120" i="25"/>
  <c r="I784" i="9" s="1"/>
  <c r="I1120" i="25"/>
  <c r="H784" i="9" s="1"/>
  <c r="H1120" i="25"/>
  <c r="G784" i="9" s="1"/>
  <c r="G1120" i="25"/>
  <c r="F784" i="9" s="1"/>
  <c r="F1120" i="25"/>
  <c r="E784" i="9" s="1"/>
  <c r="E1120" i="25"/>
  <c r="D784" i="9" s="1"/>
  <c r="M1119" i="25"/>
  <c r="L1119" i="25"/>
  <c r="K783" i="9" s="1"/>
  <c r="K1119" i="25"/>
  <c r="J783" i="9" s="1"/>
  <c r="J1119" i="25"/>
  <c r="I783" i="9" s="1"/>
  <c r="I1119" i="25"/>
  <c r="H783" i="9" s="1"/>
  <c r="H1119" i="25"/>
  <c r="G783" i="9" s="1"/>
  <c r="G1119" i="25"/>
  <c r="F783" i="9" s="1"/>
  <c r="F1119" i="25"/>
  <c r="E783" i="9" s="1"/>
  <c r="E1119" i="25"/>
  <c r="D783" i="9" s="1"/>
  <c r="M1118" i="25"/>
  <c r="L1118" i="25"/>
  <c r="K782" i="9" s="1"/>
  <c r="K1118" i="25"/>
  <c r="J782" i="9" s="1"/>
  <c r="J1118" i="25"/>
  <c r="I782" i="9" s="1"/>
  <c r="I1118" i="25"/>
  <c r="H782" i="9" s="1"/>
  <c r="H1118" i="25"/>
  <c r="G782" i="9" s="1"/>
  <c r="G1118" i="25"/>
  <c r="F782" i="9" s="1"/>
  <c r="F1118" i="25"/>
  <c r="E782" i="9" s="1"/>
  <c r="E1118" i="25"/>
  <c r="D782" i="9" s="1"/>
  <c r="M1117" i="25"/>
  <c r="L1117" i="25"/>
  <c r="K781" i="9" s="1"/>
  <c r="K1117" i="25"/>
  <c r="J781" i="9" s="1"/>
  <c r="J1117" i="25"/>
  <c r="I781" i="9" s="1"/>
  <c r="I1117" i="25"/>
  <c r="H781" i="9" s="1"/>
  <c r="H1117" i="25"/>
  <c r="G781" i="9" s="1"/>
  <c r="G1117" i="25"/>
  <c r="F781" i="9" s="1"/>
  <c r="F1117" i="25"/>
  <c r="E781" i="9" s="1"/>
  <c r="E1117" i="25"/>
  <c r="D781" i="9" s="1"/>
  <c r="M1116" i="25"/>
  <c r="L1116" i="25"/>
  <c r="K780" i="9" s="1"/>
  <c r="K1116" i="25"/>
  <c r="J780" i="9" s="1"/>
  <c r="J1116" i="25"/>
  <c r="I780" i="9" s="1"/>
  <c r="I1116" i="25"/>
  <c r="H780" i="9" s="1"/>
  <c r="H1116" i="25"/>
  <c r="G780" i="9" s="1"/>
  <c r="G1116" i="25"/>
  <c r="F780" i="9" s="1"/>
  <c r="F1116" i="25"/>
  <c r="E780" i="9" s="1"/>
  <c r="E1116" i="25"/>
  <c r="D780" i="9" s="1"/>
  <c r="M1115" i="25"/>
  <c r="L1115" i="25"/>
  <c r="K779" i="9" s="1"/>
  <c r="K1115" i="25"/>
  <c r="J779" i="9" s="1"/>
  <c r="J1115" i="25"/>
  <c r="I779" i="9" s="1"/>
  <c r="I1115" i="25"/>
  <c r="H779" i="9" s="1"/>
  <c r="H1115" i="25"/>
  <c r="G779" i="9" s="1"/>
  <c r="G1115" i="25"/>
  <c r="F779" i="9" s="1"/>
  <c r="F1115" i="25"/>
  <c r="E779" i="9" s="1"/>
  <c r="E1115" i="25"/>
  <c r="D779" i="9" s="1"/>
  <c r="M1114" i="25"/>
  <c r="L1114" i="25"/>
  <c r="K778" i="9" s="1"/>
  <c r="K1114" i="25"/>
  <c r="J778" i="9" s="1"/>
  <c r="J1114" i="25"/>
  <c r="I778" i="9" s="1"/>
  <c r="I1114" i="25"/>
  <c r="H778" i="9" s="1"/>
  <c r="H1114" i="25"/>
  <c r="G778" i="9" s="1"/>
  <c r="G1114" i="25"/>
  <c r="F778" i="9" s="1"/>
  <c r="F1114" i="25"/>
  <c r="E778" i="9" s="1"/>
  <c r="E1114" i="25"/>
  <c r="D778" i="9" s="1"/>
  <c r="M1113" i="25"/>
  <c r="L1113" i="25"/>
  <c r="K777" i="9" s="1"/>
  <c r="K1113" i="25"/>
  <c r="J777" i="9" s="1"/>
  <c r="J1113" i="25"/>
  <c r="I777" i="9" s="1"/>
  <c r="I1113" i="25"/>
  <c r="H777" i="9" s="1"/>
  <c r="H1113" i="25"/>
  <c r="G777" i="9" s="1"/>
  <c r="G1113" i="25"/>
  <c r="F777" i="9" s="1"/>
  <c r="F1113" i="25"/>
  <c r="E777" i="9" s="1"/>
  <c r="E1113" i="25"/>
  <c r="D777" i="9" s="1"/>
  <c r="M1112" i="25"/>
  <c r="L1112" i="25"/>
  <c r="K776" i="9" s="1"/>
  <c r="K1112" i="25"/>
  <c r="J776" i="9" s="1"/>
  <c r="J1112" i="25"/>
  <c r="I776" i="9" s="1"/>
  <c r="I1112" i="25"/>
  <c r="H776" i="9" s="1"/>
  <c r="H1112" i="25"/>
  <c r="G776" i="9" s="1"/>
  <c r="G1112" i="25"/>
  <c r="F776" i="9" s="1"/>
  <c r="F1112" i="25"/>
  <c r="E776" i="9" s="1"/>
  <c r="E1112" i="25"/>
  <c r="D776" i="9" s="1"/>
  <c r="M1111" i="25"/>
  <c r="L1111" i="25"/>
  <c r="K775" i="9" s="1"/>
  <c r="K1111" i="25"/>
  <c r="J775" i="9" s="1"/>
  <c r="J1111" i="25"/>
  <c r="I775" i="9" s="1"/>
  <c r="I1111" i="25"/>
  <c r="H775" i="9" s="1"/>
  <c r="H1111" i="25"/>
  <c r="G775" i="9" s="1"/>
  <c r="G1111" i="25"/>
  <c r="F775" i="9" s="1"/>
  <c r="F1111" i="25"/>
  <c r="E775" i="9" s="1"/>
  <c r="E1111" i="25"/>
  <c r="D775" i="9" s="1"/>
  <c r="M1110" i="25"/>
  <c r="L1110" i="25"/>
  <c r="K774" i="9" s="1"/>
  <c r="K1110" i="25"/>
  <c r="J774" i="9" s="1"/>
  <c r="J1110" i="25"/>
  <c r="I774" i="9" s="1"/>
  <c r="I1110" i="25"/>
  <c r="H774" i="9" s="1"/>
  <c r="H1110" i="25"/>
  <c r="G774" i="9" s="1"/>
  <c r="G1110" i="25"/>
  <c r="F774" i="9" s="1"/>
  <c r="F1110" i="25"/>
  <c r="E774" i="9" s="1"/>
  <c r="E1110" i="25"/>
  <c r="D774" i="9" s="1"/>
  <c r="M1109" i="25"/>
  <c r="L1109" i="25"/>
  <c r="K773" i="9" s="1"/>
  <c r="K1109" i="25"/>
  <c r="J773" i="9" s="1"/>
  <c r="J1109" i="25"/>
  <c r="I773" i="9" s="1"/>
  <c r="I1109" i="25"/>
  <c r="H773" i="9" s="1"/>
  <c r="H1109" i="25"/>
  <c r="G773" i="9" s="1"/>
  <c r="G1109" i="25"/>
  <c r="F773" i="9" s="1"/>
  <c r="F1109" i="25"/>
  <c r="E773" i="9" s="1"/>
  <c r="E1109" i="25"/>
  <c r="D773" i="9" s="1"/>
  <c r="M1108" i="25"/>
  <c r="L1108" i="25"/>
  <c r="K772" i="9" s="1"/>
  <c r="K1108" i="25"/>
  <c r="J772" i="9" s="1"/>
  <c r="J1108" i="25"/>
  <c r="I772" i="9" s="1"/>
  <c r="I1108" i="25"/>
  <c r="H772" i="9" s="1"/>
  <c r="H1108" i="25"/>
  <c r="G772" i="9" s="1"/>
  <c r="G1108" i="25"/>
  <c r="F772" i="9" s="1"/>
  <c r="F1108" i="25"/>
  <c r="E772" i="9" s="1"/>
  <c r="E1108" i="25"/>
  <c r="D772" i="9" s="1"/>
  <c r="M1107" i="25"/>
  <c r="L1107" i="25"/>
  <c r="K771" i="9" s="1"/>
  <c r="K1107" i="25"/>
  <c r="J771" i="9" s="1"/>
  <c r="J1107" i="25"/>
  <c r="I771" i="9" s="1"/>
  <c r="I1107" i="25"/>
  <c r="H771" i="9" s="1"/>
  <c r="H1107" i="25"/>
  <c r="G771" i="9" s="1"/>
  <c r="G1107" i="25"/>
  <c r="F771" i="9" s="1"/>
  <c r="F1107" i="25"/>
  <c r="E771" i="9" s="1"/>
  <c r="E1107" i="25"/>
  <c r="D771" i="9" s="1"/>
  <c r="M1106" i="25"/>
  <c r="L1106" i="25"/>
  <c r="K770" i="9" s="1"/>
  <c r="K1106" i="25"/>
  <c r="J770" i="9" s="1"/>
  <c r="J1106" i="25"/>
  <c r="I770" i="9" s="1"/>
  <c r="I1106" i="25"/>
  <c r="H770" i="9" s="1"/>
  <c r="H1106" i="25"/>
  <c r="G770" i="9" s="1"/>
  <c r="G1106" i="25"/>
  <c r="F770" i="9" s="1"/>
  <c r="F1106" i="25"/>
  <c r="E770" i="9" s="1"/>
  <c r="E1106" i="25"/>
  <c r="D770" i="9" s="1"/>
  <c r="M1105" i="25"/>
  <c r="L1105" i="25"/>
  <c r="K769" i="9" s="1"/>
  <c r="K1105" i="25"/>
  <c r="J769" i="9" s="1"/>
  <c r="J1105" i="25"/>
  <c r="I769" i="9" s="1"/>
  <c r="I1105" i="25"/>
  <c r="H769" i="9" s="1"/>
  <c r="H1105" i="25"/>
  <c r="G769" i="9" s="1"/>
  <c r="G1105" i="25"/>
  <c r="F769" i="9" s="1"/>
  <c r="F1105" i="25"/>
  <c r="E769" i="9" s="1"/>
  <c r="E1105" i="25"/>
  <c r="D769" i="9" s="1"/>
  <c r="M1104" i="25"/>
  <c r="L1104" i="25"/>
  <c r="K768" i="9" s="1"/>
  <c r="K1104" i="25"/>
  <c r="J768" i="9" s="1"/>
  <c r="J1104" i="25"/>
  <c r="I768" i="9" s="1"/>
  <c r="I1104" i="25"/>
  <c r="H768" i="9" s="1"/>
  <c r="H1104" i="25"/>
  <c r="G768" i="9" s="1"/>
  <c r="G1104" i="25"/>
  <c r="F768" i="9" s="1"/>
  <c r="F1104" i="25"/>
  <c r="E768" i="9" s="1"/>
  <c r="E1104" i="25"/>
  <c r="D768" i="9" s="1"/>
  <c r="M1103" i="25"/>
  <c r="L1103" i="25"/>
  <c r="K767" i="9" s="1"/>
  <c r="K1103" i="25"/>
  <c r="J767" i="9" s="1"/>
  <c r="J1103" i="25"/>
  <c r="I767" i="9" s="1"/>
  <c r="I1103" i="25"/>
  <c r="H767" i="9" s="1"/>
  <c r="H1103" i="25"/>
  <c r="G767" i="9" s="1"/>
  <c r="G1103" i="25"/>
  <c r="F767" i="9" s="1"/>
  <c r="F1103" i="25"/>
  <c r="E767" i="9" s="1"/>
  <c r="E1103" i="25"/>
  <c r="D767" i="9" s="1"/>
  <c r="M1102" i="25"/>
  <c r="L1102" i="25"/>
  <c r="K766" i="9" s="1"/>
  <c r="K1102" i="25"/>
  <c r="J766" i="9" s="1"/>
  <c r="J1102" i="25"/>
  <c r="I766" i="9" s="1"/>
  <c r="I1102" i="25"/>
  <c r="H766" i="9" s="1"/>
  <c r="H1102" i="25"/>
  <c r="G766" i="9" s="1"/>
  <c r="G1102" i="25"/>
  <c r="F766" i="9" s="1"/>
  <c r="F1102" i="25"/>
  <c r="E766" i="9" s="1"/>
  <c r="E1102" i="25"/>
  <c r="D766" i="9" s="1"/>
  <c r="M1101" i="25"/>
  <c r="L1101" i="25"/>
  <c r="K765" i="9" s="1"/>
  <c r="K1101" i="25"/>
  <c r="J765" i="9" s="1"/>
  <c r="J1101" i="25"/>
  <c r="I765" i="9" s="1"/>
  <c r="I1101" i="25"/>
  <c r="H765" i="9" s="1"/>
  <c r="H1101" i="25"/>
  <c r="G765" i="9" s="1"/>
  <c r="G1101" i="25"/>
  <c r="F765" i="9" s="1"/>
  <c r="F1101" i="25"/>
  <c r="E765" i="9" s="1"/>
  <c r="E1101" i="25"/>
  <c r="D765" i="9" s="1"/>
  <c r="M1100" i="25"/>
  <c r="L1100" i="25"/>
  <c r="K764" i="9" s="1"/>
  <c r="K1100" i="25"/>
  <c r="J764" i="9" s="1"/>
  <c r="J1100" i="25"/>
  <c r="I764" i="9" s="1"/>
  <c r="I1100" i="25"/>
  <c r="H764" i="9" s="1"/>
  <c r="H1100" i="25"/>
  <c r="G764" i="9" s="1"/>
  <c r="G1100" i="25"/>
  <c r="F764" i="9" s="1"/>
  <c r="F1100" i="25"/>
  <c r="E764" i="9" s="1"/>
  <c r="E1100" i="25"/>
  <c r="D764" i="9" s="1"/>
  <c r="M1099" i="25"/>
  <c r="L1099" i="25"/>
  <c r="K763" i="9" s="1"/>
  <c r="K1099" i="25"/>
  <c r="J763" i="9" s="1"/>
  <c r="J1099" i="25"/>
  <c r="I763" i="9" s="1"/>
  <c r="I1099" i="25"/>
  <c r="H763" i="9" s="1"/>
  <c r="H1099" i="25"/>
  <c r="G763" i="9" s="1"/>
  <c r="G1099" i="25"/>
  <c r="F763" i="9" s="1"/>
  <c r="F1099" i="25"/>
  <c r="E763" i="9" s="1"/>
  <c r="E1099" i="25"/>
  <c r="D763" i="9" s="1"/>
  <c r="M1098" i="25"/>
  <c r="L1098" i="25"/>
  <c r="K762" i="9" s="1"/>
  <c r="K1098" i="25"/>
  <c r="J762" i="9" s="1"/>
  <c r="J1098" i="25"/>
  <c r="I762" i="9" s="1"/>
  <c r="I1098" i="25"/>
  <c r="H762" i="9" s="1"/>
  <c r="H1098" i="25"/>
  <c r="G762" i="9" s="1"/>
  <c r="G1098" i="25"/>
  <c r="F762" i="9" s="1"/>
  <c r="F1098" i="25"/>
  <c r="E762" i="9" s="1"/>
  <c r="E1098" i="25"/>
  <c r="D762" i="9" s="1"/>
  <c r="M1097" i="25"/>
  <c r="L1097" i="25"/>
  <c r="K761" i="9" s="1"/>
  <c r="K1097" i="25"/>
  <c r="J761" i="9" s="1"/>
  <c r="J1097" i="25"/>
  <c r="I761" i="9" s="1"/>
  <c r="I1097" i="25"/>
  <c r="H761" i="9" s="1"/>
  <c r="H1097" i="25"/>
  <c r="G761" i="9" s="1"/>
  <c r="G1097" i="25"/>
  <c r="F761" i="9" s="1"/>
  <c r="F1097" i="25"/>
  <c r="E761" i="9" s="1"/>
  <c r="E1097" i="25"/>
  <c r="D761" i="9" s="1"/>
  <c r="M1096" i="25"/>
  <c r="L1096" i="25"/>
  <c r="K760" i="9" s="1"/>
  <c r="K1096" i="25"/>
  <c r="J760" i="9" s="1"/>
  <c r="J1096" i="25"/>
  <c r="I760" i="9" s="1"/>
  <c r="I1096" i="25"/>
  <c r="H760" i="9" s="1"/>
  <c r="H1096" i="25"/>
  <c r="G760" i="9" s="1"/>
  <c r="G1096" i="25"/>
  <c r="F760" i="9" s="1"/>
  <c r="F1096" i="25"/>
  <c r="E760" i="9" s="1"/>
  <c r="E1096" i="25"/>
  <c r="D760" i="9" s="1"/>
  <c r="M1091" i="25"/>
  <c r="L1091" i="25"/>
  <c r="K1091" i="25"/>
  <c r="J1091" i="25"/>
  <c r="I1091" i="25"/>
  <c r="H1091" i="25"/>
  <c r="G1091" i="25"/>
  <c r="F1091" i="25"/>
  <c r="E1091" i="25"/>
  <c r="M1090" i="25"/>
  <c r="L1090" i="25"/>
  <c r="K143" i="13" s="1"/>
  <c r="K1090" i="25"/>
  <c r="J143" i="13" s="1"/>
  <c r="J1090" i="25"/>
  <c r="I143" i="13" s="1"/>
  <c r="I1090" i="25"/>
  <c r="H143" i="13" s="1"/>
  <c r="H1090" i="25"/>
  <c r="G143" i="13" s="1"/>
  <c r="G1090" i="25"/>
  <c r="F143" i="13" s="1"/>
  <c r="F1090" i="25"/>
  <c r="E143" i="13" s="1"/>
  <c r="E1090" i="25"/>
  <c r="D143" i="13" s="1"/>
  <c r="M1089" i="25"/>
  <c r="L1089" i="25"/>
  <c r="K142" i="13" s="1"/>
  <c r="K1089" i="25"/>
  <c r="J142" i="13" s="1"/>
  <c r="J1089" i="25"/>
  <c r="I142" i="13" s="1"/>
  <c r="I1089" i="25"/>
  <c r="H142" i="13" s="1"/>
  <c r="H1089" i="25"/>
  <c r="G142" i="13" s="1"/>
  <c r="G1089" i="25"/>
  <c r="F142" i="13" s="1"/>
  <c r="F1089" i="25"/>
  <c r="E142" i="13" s="1"/>
  <c r="E1089" i="25"/>
  <c r="D142" i="13" s="1"/>
  <c r="M1088" i="25"/>
  <c r="L1088" i="25"/>
  <c r="K141" i="13" s="1"/>
  <c r="K1088" i="25"/>
  <c r="J141" i="13" s="1"/>
  <c r="J1088" i="25"/>
  <c r="I141" i="13" s="1"/>
  <c r="I1088" i="25"/>
  <c r="H141" i="13" s="1"/>
  <c r="H1088" i="25"/>
  <c r="G141" i="13" s="1"/>
  <c r="G1088" i="25"/>
  <c r="F141" i="13" s="1"/>
  <c r="F1088" i="25"/>
  <c r="E141" i="13" s="1"/>
  <c r="E1088" i="25"/>
  <c r="D141" i="13" s="1"/>
  <c r="M1087" i="25"/>
  <c r="L1087" i="25"/>
  <c r="K140" i="13" s="1"/>
  <c r="K1087" i="25"/>
  <c r="J140" i="13" s="1"/>
  <c r="J1087" i="25"/>
  <c r="I140" i="13" s="1"/>
  <c r="I1087" i="25"/>
  <c r="H140" i="13" s="1"/>
  <c r="H1087" i="25"/>
  <c r="G140" i="13" s="1"/>
  <c r="G1087" i="25"/>
  <c r="F140" i="13" s="1"/>
  <c r="F1087" i="25"/>
  <c r="E140" i="13" s="1"/>
  <c r="E1087" i="25"/>
  <c r="D140" i="13" s="1"/>
  <c r="M1086" i="25"/>
  <c r="L1086" i="25"/>
  <c r="K139" i="13" s="1"/>
  <c r="K1086" i="25"/>
  <c r="J139" i="13" s="1"/>
  <c r="J1086" i="25"/>
  <c r="I139" i="13" s="1"/>
  <c r="I1086" i="25"/>
  <c r="H139" i="13" s="1"/>
  <c r="H1086" i="25"/>
  <c r="G139" i="13" s="1"/>
  <c r="G1086" i="25"/>
  <c r="F139" i="13" s="1"/>
  <c r="F1086" i="25"/>
  <c r="E139" i="13" s="1"/>
  <c r="E1086" i="25"/>
  <c r="D139" i="13" s="1"/>
  <c r="M1084" i="25"/>
  <c r="L1084" i="25"/>
  <c r="K1084" i="25"/>
  <c r="J1084" i="25"/>
  <c r="I1084" i="25"/>
  <c r="H1084" i="25"/>
  <c r="G1084" i="25"/>
  <c r="F1084" i="25"/>
  <c r="E1084" i="25"/>
  <c r="M1083" i="25"/>
  <c r="L1083" i="25"/>
  <c r="K759" i="9" s="1"/>
  <c r="K1083" i="25"/>
  <c r="J759" i="9" s="1"/>
  <c r="J1083" i="25"/>
  <c r="I759" i="9" s="1"/>
  <c r="I1083" i="25"/>
  <c r="H759" i="9" s="1"/>
  <c r="H1083" i="25"/>
  <c r="G759" i="9" s="1"/>
  <c r="G1083" i="25"/>
  <c r="F759" i="9" s="1"/>
  <c r="F1083" i="25"/>
  <c r="E759" i="9" s="1"/>
  <c r="E1083" i="25"/>
  <c r="D759" i="9" s="1"/>
  <c r="M1082" i="25"/>
  <c r="L1082" i="25"/>
  <c r="K758" i="9" s="1"/>
  <c r="K1082" i="25"/>
  <c r="J758" i="9" s="1"/>
  <c r="J1082" i="25"/>
  <c r="I758" i="9" s="1"/>
  <c r="I1082" i="25"/>
  <c r="H758" i="9" s="1"/>
  <c r="H1082" i="25"/>
  <c r="G758" i="9" s="1"/>
  <c r="G1082" i="25"/>
  <c r="F758" i="9" s="1"/>
  <c r="F1082" i="25"/>
  <c r="E758" i="9" s="1"/>
  <c r="E1082" i="25"/>
  <c r="D758" i="9" s="1"/>
  <c r="M1081" i="25"/>
  <c r="L1081" i="25"/>
  <c r="K757" i="9" s="1"/>
  <c r="K1081" i="25"/>
  <c r="J757" i="9" s="1"/>
  <c r="J1081" i="25"/>
  <c r="I757" i="9" s="1"/>
  <c r="I1081" i="25"/>
  <c r="H757" i="9" s="1"/>
  <c r="H1081" i="25"/>
  <c r="G757" i="9" s="1"/>
  <c r="G1081" i="25"/>
  <c r="F757" i="9" s="1"/>
  <c r="F1081" i="25"/>
  <c r="E757" i="9" s="1"/>
  <c r="E1081" i="25"/>
  <c r="D757" i="9" s="1"/>
  <c r="M1080" i="25"/>
  <c r="L1080" i="25"/>
  <c r="K756" i="9" s="1"/>
  <c r="K1080" i="25"/>
  <c r="J756" i="9" s="1"/>
  <c r="J1080" i="25"/>
  <c r="I756" i="9" s="1"/>
  <c r="I1080" i="25"/>
  <c r="H756" i="9" s="1"/>
  <c r="H1080" i="25"/>
  <c r="G756" i="9" s="1"/>
  <c r="G1080" i="25"/>
  <c r="F756" i="9" s="1"/>
  <c r="F1080" i="25"/>
  <c r="E756" i="9" s="1"/>
  <c r="E1080" i="25"/>
  <c r="D756" i="9" s="1"/>
  <c r="M1079" i="25"/>
  <c r="L1079" i="25"/>
  <c r="K755" i="9" s="1"/>
  <c r="K1079" i="25"/>
  <c r="J755" i="9" s="1"/>
  <c r="J1079" i="25"/>
  <c r="I755" i="9" s="1"/>
  <c r="I1079" i="25"/>
  <c r="H755" i="9" s="1"/>
  <c r="H1079" i="25"/>
  <c r="G755" i="9" s="1"/>
  <c r="G1079" i="25"/>
  <c r="F755" i="9" s="1"/>
  <c r="F1079" i="25"/>
  <c r="E755" i="9" s="1"/>
  <c r="E1079" i="25"/>
  <c r="D755" i="9" s="1"/>
  <c r="M1078" i="25"/>
  <c r="L1078" i="25"/>
  <c r="K754" i="9" s="1"/>
  <c r="K1078" i="25"/>
  <c r="J754" i="9" s="1"/>
  <c r="J1078" i="25"/>
  <c r="I754" i="9" s="1"/>
  <c r="I1078" i="25"/>
  <c r="H754" i="9" s="1"/>
  <c r="H1078" i="25"/>
  <c r="G754" i="9" s="1"/>
  <c r="G1078" i="25"/>
  <c r="F754" i="9" s="1"/>
  <c r="F1078" i="25"/>
  <c r="E754" i="9" s="1"/>
  <c r="E1078" i="25"/>
  <c r="D754" i="9" s="1"/>
  <c r="M1077" i="25"/>
  <c r="L1077" i="25"/>
  <c r="K753" i="9" s="1"/>
  <c r="K1077" i="25"/>
  <c r="J753" i="9" s="1"/>
  <c r="J1077" i="25"/>
  <c r="I753" i="9" s="1"/>
  <c r="I1077" i="25"/>
  <c r="H753" i="9" s="1"/>
  <c r="H1077" i="25"/>
  <c r="G753" i="9" s="1"/>
  <c r="G1077" i="25"/>
  <c r="F753" i="9" s="1"/>
  <c r="F1077" i="25"/>
  <c r="E753" i="9" s="1"/>
  <c r="E1077" i="25"/>
  <c r="D753" i="9" s="1"/>
  <c r="M1076" i="25"/>
  <c r="L1076" i="25"/>
  <c r="K752" i="9" s="1"/>
  <c r="K1076" i="25"/>
  <c r="J752" i="9" s="1"/>
  <c r="J1076" i="25"/>
  <c r="I752" i="9" s="1"/>
  <c r="I1076" i="25"/>
  <c r="H752" i="9" s="1"/>
  <c r="H1076" i="25"/>
  <c r="G752" i="9" s="1"/>
  <c r="G1076" i="25"/>
  <c r="F752" i="9" s="1"/>
  <c r="F1076" i="25"/>
  <c r="E752" i="9" s="1"/>
  <c r="E1076" i="25"/>
  <c r="D752" i="9" s="1"/>
  <c r="M1075" i="25"/>
  <c r="L1075" i="25"/>
  <c r="K751" i="9" s="1"/>
  <c r="K1075" i="25"/>
  <c r="J751" i="9" s="1"/>
  <c r="J1075" i="25"/>
  <c r="I751" i="9" s="1"/>
  <c r="I1075" i="25"/>
  <c r="H751" i="9" s="1"/>
  <c r="H1075" i="25"/>
  <c r="G751" i="9" s="1"/>
  <c r="G1075" i="25"/>
  <c r="F751" i="9" s="1"/>
  <c r="F1075" i="25"/>
  <c r="E751" i="9" s="1"/>
  <c r="E1075" i="25"/>
  <c r="D751" i="9" s="1"/>
  <c r="M1074" i="25"/>
  <c r="L1074" i="25"/>
  <c r="K750" i="9" s="1"/>
  <c r="K1074" i="25"/>
  <c r="J750" i="9" s="1"/>
  <c r="J1074" i="25"/>
  <c r="I750" i="9" s="1"/>
  <c r="I1074" i="25"/>
  <c r="H750" i="9" s="1"/>
  <c r="H1074" i="25"/>
  <c r="G750" i="9" s="1"/>
  <c r="G1074" i="25"/>
  <c r="F750" i="9" s="1"/>
  <c r="F1074" i="25"/>
  <c r="E750" i="9" s="1"/>
  <c r="E1074" i="25"/>
  <c r="D750" i="9" s="1"/>
  <c r="M1073" i="25"/>
  <c r="L1073" i="25"/>
  <c r="K749" i="9" s="1"/>
  <c r="K1073" i="25"/>
  <c r="J749" i="9" s="1"/>
  <c r="J1073" i="25"/>
  <c r="I749" i="9" s="1"/>
  <c r="I1073" i="25"/>
  <c r="H749" i="9" s="1"/>
  <c r="H1073" i="25"/>
  <c r="G749" i="9" s="1"/>
  <c r="G1073" i="25"/>
  <c r="F749" i="9" s="1"/>
  <c r="F1073" i="25"/>
  <c r="E749" i="9" s="1"/>
  <c r="E1073" i="25"/>
  <c r="D749" i="9" s="1"/>
  <c r="M1072" i="25"/>
  <c r="L1072" i="25"/>
  <c r="K748" i="9" s="1"/>
  <c r="K1072" i="25"/>
  <c r="J748" i="9" s="1"/>
  <c r="J1072" i="25"/>
  <c r="I748" i="9" s="1"/>
  <c r="I1072" i="25"/>
  <c r="H748" i="9" s="1"/>
  <c r="H1072" i="25"/>
  <c r="G748" i="9" s="1"/>
  <c r="G1072" i="25"/>
  <c r="F748" i="9" s="1"/>
  <c r="F1072" i="25"/>
  <c r="E748" i="9" s="1"/>
  <c r="E1072" i="25"/>
  <c r="D748" i="9" s="1"/>
  <c r="M1071" i="25"/>
  <c r="L1071" i="25"/>
  <c r="K747" i="9" s="1"/>
  <c r="K1071" i="25"/>
  <c r="J747" i="9" s="1"/>
  <c r="J1071" i="25"/>
  <c r="I747" i="9" s="1"/>
  <c r="I1071" i="25"/>
  <c r="H747" i="9" s="1"/>
  <c r="H1071" i="25"/>
  <c r="G747" i="9" s="1"/>
  <c r="G1071" i="25"/>
  <c r="F747" i="9" s="1"/>
  <c r="F1071" i="25"/>
  <c r="E747" i="9" s="1"/>
  <c r="E1071" i="25"/>
  <c r="D747" i="9" s="1"/>
  <c r="M1070" i="25"/>
  <c r="L1070" i="25"/>
  <c r="K746" i="9" s="1"/>
  <c r="K1070" i="25"/>
  <c r="J746" i="9" s="1"/>
  <c r="J1070" i="25"/>
  <c r="I746" i="9" s="1"/>
  <c r="I1070" i="25"/>
  <c r="H746" i="9" s="1"/>
  <c r="H1070" i="25"/>
  <c r="G746" i="9" s="1"/>
  <c r="G1070" i="25"/>
  <c r="F746" i="9" s="1"/>
  <c r="F1070" i="25"/>
  <c r="E746" i="9" s="1"/>
  <c r="E1070" i="25"/>
  <c r="D746" i="9" s="1"/>
  <c r="M1069" i="25"/>
  <c r="L1069" i="25"/>
  <c r="K745" i="9" s="1"/>
  <c r="K1069" i="25"/>
  <c r="J745" i="9" s="1"/>
  <c r="J1069" i="25"/>
  <c r="I745" i="9" s="1"/>
  <c r="I1069" i="25"/>
  <c r="H745" i="9" s="1"/>
  <c r="H1069" i="25"/>
  <c r="G745" i="9" s="1"/>
  <c r="G1069" i="25"/>
  <c r="F745" i="9" s="1"/>
  <c r="F1069" i="25"/>
  <c r="E745" i="9" s="1"/>
  <c r="E1069" i="25"/>
  <c r="D745" i="9" s="1"/>
  <c r="M1068" i="25"/>
  <c r="L1068" i="25"/>
  <c r="K744" i="9" s="1"/>
  <c r="K1068" i="25"/>
  <c r="J744" i="9" s="1"/>
  <c r="J1068" i="25"/>
  <c r="I744" i="9" s="1"/>
  <c r="I1068" i="25"/>
  <c r="H744" i="9" s="1"/>
  <c r="H1068" i="25"/>
  <c r="G744" i="9" s="1"/>
  <c r="G1068" i="25"/>
  <c r="F744" i="9" s="1"/>
  <c r="F1068" i="25"/>
  <c r="E744" i="9" s="1"/>
  <c r="E1068" i="25"/>
  <c r="D744" i="9" s="1"/>
  <c r="M1067" i="25"/>
  <c r="L1067" i="25"/>
  <c r="K743" i="9" s="1"/>
  <c r="K1067" i="25"/>
  <c r="J743" i="9" s="1"/>
  <c r="J1067" i="25"/>
  <c r="I743" i="9" s="1"/>
  <c r="I1067" i="25"/>
  <c r="H743" i="9" s="1"/>
  <c r="H1067" i="25"/>
  <c r="G743" i="9" s="1"/>
  <c r="G1067" i="25"/>
  <c r="F743" i="9" s="1"/>
  <c r="F1067" i="25"/>
  <c r="E743" i="9" s="1"/>
  <c r="E1067" i="25"/>
  <c r="D743" i="9" s="1"/>
  <c r="M1066" i="25"/>
  <c r="L1066" i="25"/>
  <c r="K742" i="9" s="1"/>
  <c r="K1066" i="25"/>
  <c r="J742" i="9" s="1"/>
  <c r="J1066" i="25"/>
  <c r="I742" i="9" s="1"/>
  <c r="I1066" i="25"/>
  <c r="H742" i="9" s="1"/>
  <c r="H1066" i="25"/>
  <c r="G742" i="9" s="1"/>
  <c r="G1066" i="25"/>
  <c r="F742" i="9" s="1"/>
  <c r="F1066" i="25"/>
  <c r="E742" i="9" s="1"/>
  <c r="E1066" i="25"/>
  <c r="D742" i="9" s="1"/>
  <c r="M1065" i="25"/>
  <c r="L1065" i="25"/>
  <c r="K741" i="9" s="1"/>
  <c r="K1065" i="25"/>
  <c r="J741" i="9" s="1"/>
  <c r="J1065" i="25"/>
  <c r="I741" i="9" s="1"/>
  <c r="I1065" i="25"/>
  <c r="H741" i="9" s="1"/>
  <c r="H1065" i="25"/>
  <c r="G741" i="9" s="1"/>
  <c r="G1065" i="25"/>
  <c r="F741" i="9" s="1"/>
  <c r="F1065" i="25"/>
  <c r="E741" i="9" s="1"/>
  <c r="E1065" i="25"/>
  <c r="D741" i="9" s="1"/>
  <c r="M1064" i="25"/>
  <c r="L1064" i="25"/>
  <c r="K740" i="9" s="1"/>
  <c r="K1064" i="25"/>
  <c r="J740" i="9" s="1"/>
  <c r="J1064" i="25"/>
  <c r="I740" i="9" s="1"/>
  <c r="I1064" i="25"/>
  <c r="H740" i="9" s="1"/>
  <c r="H1064" i="25"/>
  <c r="G740" i="9" s="1"/>
  <c r="G1064" i="25"/>
  <c r="F740" i="9" s="1"/>
  <c r="F1064" i="25"/>
  <c r="E740" i="9" s="1"/>
  <c r="E1064" i="25"/>
  <c r="D740" i="9" s="1"/>
  <c r="M1063" i="25"/>
  <c r="L1063" i="25"/>
  <c r="K739" i="9" s="1"/>
  <c r="K1063" i="25"/>
  <c r="J739" i="9" s="1"/>
  <c r="J1063" i="25"/>
  <c r="I739" i="9" s="1"/>
  <c r="I1063" i="25"/>
  <c r="H739" i="9" s="1"/>
  <c r="H1063" i="25"/>
  <c r="G739" i="9" s="1"/>
  <c r="G1063" i="25"/>
  <c r="F739" i="9" s="1"/>
  <c r="F1063" i="25"/>
  <c r="E739" i="9" s="1"/>
  <c r="E1063" i="25"/>
  <c r="D739" i="9" s="1"/>
  <c r="M1062" i="25"/>
  <c r="L1062" i="25"/>
  <c r="K738" i="9" s="1"/>
  <c r="K1062" i="25"/>
  <c r="J738" i="9" s="1"/>
  <c r="J1062" i="25"/>
  <c r="I738" i="9" s="1"/>
  <c r="I1062" i="25"/>
  <c r="H738" i="9" s="1"/>
  <c r="H1062" i="25"/>
  <c r="G738" i="9" s="1"/>
  <c r="G1062" i="25"/>
  <c r="F738" i="9" s="1"/>
  <c r="F1062" i="25"/>
  <c r="E738" i="9" s="1"/>
  <c r="E1062" i="25"/>
  <c r="D738" i="9" s="1"/>
  <c r="M1061" i="25"/>
  <c r="L1061" i="25"/>
  <c r="K737" i="9" s="1"/>
  <c r="K1061" i="25"/>
  <c r="J737" i="9" s="1"/>
  <c r="J1061" i="25"/>
  <c r="I737" i="9" s="1"/>
  <c r="I1061" i="25"/>
  <c r="H737" i="9" s="1"/>
  <c r="H1061" i="25"/>
  <c r="G737" i="9" s="1"/>
  <c r="G1061" i="25"/>
  <c r="F737" i="9" s="1"/>
  <c r="F1061" i="25"/>
  <c r="E737" i="9" s="1"/>
  <c r="E1061" i="25"/>
  <c r="D737" i="9" s="1"/>
  <c r="M1060" i="25"/>
  <c r="L1060" i="25"/>
  <c r="K736" i="9" s="1"/>
  <c r="K1060" i="25"/>
  <c r="J736" i="9" s="1"/>
  <c r="J1060" i="25"/>
  <c r="I736" i="9" s="1"/>
  <c r="I1060" i="25"/>
  <c r="H736" i="9" s="1"/>
  <c r="H1060" i="25"/>
  <c r="G736" i="9" s="1"/>
  <c r="G1060" i="25"/>
  <c r="F736" i="9" s="1"/>
  <c r="F1060" i="25"/>
  <c r="E736" i="9" s="1"/>
  <c r="E1060" i="25"/>
  <c r="D736" i="9" s="1"/>
  <c r="M1059" i="25"/>
  <c r="L1059" i="25"/>
  <c r="K735" i="9" s="1"/>
  <c r="K1059" i="25"/>
  <c r="J735" i="9" s="1"/>
  <c r="J1059" i="25"/>
  <c r="I735" i="9" s="1"/>
  <c r="I1059" i="25"/>
  <c r="H735" i="9" s="1"/>
  <c r="H1059" i="25"/>
  <c r="G735" i="9" s="1"/>
  <c r="G1059" i="25"/>
  <c r="F735" i="9" s="1"/>
  <c r="F1059" i="25"/>
  <c r="E735" i="9" s="1"/>
  <c r="E1059" i="25"/>
  <c r="D735" i="9" s="1"/>
  <c r="M1058" i="25"/>
  <c r="L1058" i="25"/>
  <c r="K734" i="9" s="1"/>
  <c r="K1058" i="25"/>
  <c r="J734" i="9" s="1"/>
  <c r="J1058" i="25"/>
  <c r="I734" i="9" s="1"/>
  <c r="I1058" i="25"/>
  <c r="H734" i="9" s="1"/>
  <c r="H1058" i="25"/>
  <c r="G734" i="9" s="1"/>
  <c r="G1058" i="25"/>
  <c r="F734" i="9" s="1"/>
  <c r="F1058" i="25"/>
  <c r="E734" i="9" s="1"/>
  <c r="E1058" i="25"/>
  <c r="D734" i="9" s="1"/>
  <c r="M1057" i="25"/>
  <c r="L1057" i="25"/>
  <c r="K733" i="9" s="1"/>
  <c r="K1057" i="25"/>
  <c r="J733" i="9" s="1"/>
  <c r="J1057" i="25"/>
  <c r="I733" i="9" s="1"/>
  <c r="I1057" i="25"/>
  <c r="H733" i="9" s="1"/>
  <c r="H1057" i="25"/>
  <c r="G733" i="9" s="1"/>
  <c r="G1057" i="25"/>
  <c r="F733" i="9" s="1"/>
  <c r="F1057" i="25"/>
  <c r="E733" i="9" s="1"/>
  <c r="E1057" i="25"/>
  <c r="D733" i="9" s="1"/>
  <c r="M1052" i="25"/>
  <c r="L1052" i="25"/>
  <c r="K1052" i="25"/>
  <c r="J1052" i="25"/>
  <c r="I1052" i="25"/>
  <c r="H1052" i="25"/>
  <c r="G1052" i="25"/>
  <c r="F1052" i="25"/>
  <c r="E1052" i="25"/>
  <c r="M1051" i="25"/>
  <c r="L1051" i="25"/>
  <c r="K138" i="13" s="1"/>
  <c r="K1051" i="25"/>
  <c r="J138" i="13" s="1"/>
  <c r="J1051" i="25"/>
  <c r="I138" i="13" s="1"/>
  <c r="I1051" i="25"/>
  <c r="H138" i="13" s="1"/>
  <c r="H1051" i="25"/>
  <c r="G138" i="13" s="1"/>
  <c r="G1051" i="25"/>
  <c r="F138" i="13" s="1"/>
  <c r="F1051" i="25"/>
  <c r="E138" i="13" s="1"/>
  <c r="E1051" i="25"/>
  <c r="D138" i="13" s="1"/>
  <c r="M1050" i="25"/>
  <c r="L1050" i="25"/>
  <c r="K137" i="13" s="1"/>
  <c r="K1050" i="25"/>
  <c r="J137" i="13" s="1"/>
  <c r="J1050" i="25"/>
  <c r="I137" i="13" s="1"/>
  <c r="I1050" i="25"/>
  <c r="H137" i="13" s="1"/>
  <c r="H1050" i="25"/>
  <c r="G137" i="13" s="1"/>
  <c r="G1050" i="25"/>
  <c r="F137" i="13" s="1"/>
  <c r="F1050" i="25"/>
  <c r="E137" i="13" s="1"/>
  <c r="E1050" i="25"/>
  <c r="D137" i="13" s="1"/>
  <c r="M1049" i="25"/>
  <c r="L1049" i="25"/>
  <c r="K136" i="13" s="1"/>
  <c r="K1049" i="25"/>
  <c r="J136" i="13" s="1"/>
  <c r="J1049" i="25"/>
  <c r="I136" i="13" s="1"/>
  <c r="I1049" i="25"/>
  <c r="H136" i="13" s="1"/>
  <c r="H1049" i="25"/>
  <c r="G136" i="13" s="1"/>
  <c r="G1049" i="25"/>
  <c r="F136" i="13" s="1"/>
  <c r="F1049" i="25"/>
  <c r="E136" i="13" s="1"/>
  <c r="E1049" i="25"/>
  <c r="D136" i="13" s="1"/>
  <c r="M1048" i="25"/>
  <c r="L1048" i="25"/>
  <c r="K135" i="13" s="1"/>
  <c r="K1048" i="25"/>
  <c r="J135" i="13" s="1"/>
  <c r="J1048" i="25"/>
  <c r="I135" i="13" s="1"/>
  <c r="I1048" i="25"/>
  <c r="H135" i="13" s="1"/>
  <c r="H1048" i="25"/>
  <c r="G135" i="13" s="1"/>
  <c r="G1048" i="25"/>
  <c r="F135" i="13" s="1"/>
  <c r="F1048" i="25"/>
  <c r="E135" i="13" s="1"/>
  <c r="E1048" i="25"/>
  <c r="D135" i="13" s="1"/>
  <c r="M1047" i="25"/>
  <c r="L1047" i="25"/>
  <c r="K134" i="13" s="1"/>
  <c r="K1047" i="25"/>
  <c r="J134" i="13" s="1"/>
  <c r="J1047" i="25"/>
  <c r="I134" i="13" s="1"/>
  <c r="I1047" i="25"/>
  <c r="H134" i="13" s="1"/>
  <c r="H1047" i="25"/>
  <c r="G134" i="13" s="1"/>
  <c r="G1047" i="25"/>
  <c r="F134" i="13" s="1"/>
  <c r="F1047" i="25"/>
  <c r="E134" i="13" s="1"/>
  <c r="E1047" i="25"/>
  <c r="D134" i="13" s="1"/>
  <c r="M1045" i="25"/>
  <c r="L1045" i="25"/>
  <c r="K1045" i="25"/>
  <c r="J1045" i="25"/>
  <c r="I1045" i="25"/>
  <c r="H1045" i="25"/>
  <c r="G1045" i="25"/>
  <c r="F1045" i="25"/>
  <c r="E1045" i="25"/>
  <c r="M1044" i="25"/>
  <c r="L1044" i="25"/>
  <c r="K732" i="9" s="1"/>
  <c r="K1044" i="25"/>
  <c r="J732" i="9" s="1"/>
  <c r="J1044" i="25"/>
  <c r="I732" i="9" s="1"/>
  <c r="I1044" i="25"/>
  <c r="H732" i="9" s="1"/>
  <c r="H1044" i="25"/>
  <c r="G732" i="9" s="1"/>
  <c r="G1044" i="25"/>
  <c r="F732" i="9" s="1"/>
  <c r="F1044" i="25"/>
  <c r="E732" i="9" s="1"/>
  <c r="E1044" i="25"/>
  <c r="D732" i="9" s="1"/>
  <c r="M1043" i="25"/>
  <c r="L1043" i="25"/>
  <c r="K731" i="9" s="1"/>
  <c r="K1043" i="25"/>
  <c r="J731" i="9" s="1"/>
  <c r="J1043" i="25"/>
  <c r="I731" i="9" s="1"/>
  <c r="I1043" i="25"/>
  <c r="H731" i="9" s="1"/>
  <c r="H1043" i="25"/>
  <c r="G731" i="9" s="1"/>
  <c r="G1043" i="25"/>
  <c r="F731" i="9" s="1"/>
  <c r="F1043" i="25"/>
  <c r="E731" i="9" s="1"/>
  <c r="E1043" i="25"/>
  <c r="D731" i="9" s="1"/>
  <c r="M1042" i="25"/>
  <c r="L1042" i="25"/>
  <c r="K730" i="9" s="1"/>
  <c r="K1042" i="25"/>
  <c r="J730" i="9" s="1"/>
  <c r="J1042" i="25"/>
  <c r="I730" i="9" s="1"/>
  <c r="I1042" i="25"/>
  <c r="H730" i="9" s="1"/>
  <c r="H1042" i="25"/>
  <c r="G730" i="9" s="1"/>
  <c r="G1042" i="25"/>
  <c r="F730" i="9" s="1"/>
  <c r="F1042" i="25"/>
  <c r="E730" i="9" s="1"/>
  <c r="E1042" i="25"/>
  <c r="D730" i="9" s="1"/>
  <c r="M1041" i="25"/>
  <c r="L1041" i="25"/>
  <c r="K729" i="9" s="1"/>
  <c r="K1041" i="25"/>
  <c r="J729" i="9" s="1"/>
  <c r="J1041" i="25"/>
  <c r="I729" i="9" s="1"/>
  <c r="I1041" i="25"/>
  <c r="H729" i="9" s="1"/>
  <c r="H1041" i="25"/>
  <c r="G729" i="9" s="1"/>
  <c r="G1041" i="25"/>
  <c r="F729" i="9" s="1"/>
  <c r="F1041" i="25"/>
  <c r="E729" i="9" s="1"/>
  <c r="E1041" i="25"/>
  <c r="D729" i="9" s="1"/>
  <c r="M1040" i="25"/>
  <c r="L1040" i="25"/>
  <c r="K728" i="9" s="1"/>
  <c r="K1040" i="25"/>
  <c r="J728" i="9" s="1"/>
  <c r="J1040" i="25"/>
  <c r="I728" i="9" s="1"/>
  <c r="I1040" i="25"/>
  <c r="H728" i="9" s="1"/>
  <c r="H1040" i="25"/>
  <c r="G728" i="9" s="1"/>
  <c r="G1040" i="25"/>
  <c r="F728" i="9" s="1"/>
  <c r="F1040" i="25"/>
  <c r="E728" i="9" s="1"/>
  <c r="E1040" i="25"/>
  <c r="D728" i="9" s="1"/>
  <c r="M1039" i="25"/>
  <c r="L1039" i="25"/>
  <c r="K727" i="9" s="1"/>
  <c r="K1039" i="25"/>
  <c r="J727" i="9" s="1"/>
  <c r="J1039" i="25"/>
  <c r="I727" i="9" s="1"/>
  <c r="I1039" i="25"/>
  <c r="H727" i="9" s="1"/>
  <c r="H1039" i="25"/>
  <c r="G727" i="9" s="1"/>
  <c r="G1039" i="25"/>
  <c r="F727" i="9" s="1"/>
  <c r="F1039" i="25"/>
  <c r="E727" i="9" s="1"/>
  <c r="E1039" i="25"/>
  <c r="D727" i="9" s="1"/>
  <c r="M1038" i="25"/>
  <c r="L1038" i="25"/>
  <c r="K726" i="9" s="1"/>
  <c r="K1038" i="25"/>
  <c r="J726" i="9" s="1"/>
  <c r="J1038" i="25"/>
  <c r="I726" i="9" s="1"/>
  <c r="I1038" i="25"/>
  <c r="H726" i="9" s="1"/>
  <c r="H1038" i="25"/>
  <c r="G726" i="9" s="1"/>
  <c r="G1038" i="25"/>
  <c r="F726" i="9" s="1"/>
  <c r="F1038" i="25"/>
  <c r="E726" i="9" s="1"/>
  <c r="E1038" i="25"/>
  <c r="D726" i="9" s="1"/>
  <c r="M1037" i="25"/>
  <c r="L1037" i="25"/>
  <c r="K725" i="9" s="1"/>
  <c r="K1037" i="25"/>
  <c r="J725" i="9" s="1"/>
  <c r="J1037" i="25"/>
  <c r="I725" i="9" s="1"/>
  <c r="I1037" i="25"/>
  <c r="H725" i="9" s="1"/>
  <c r="H1037" i="25"/>
  <c r="G725" i="9" s="1"/>
  <c r="G1037" i="25"/>
  <c r="F725" i="9" s="1"/>
  <c r="F1037" i="25"/>
  <c r="E725" i="9" s="1"/>
  <c r="E1037" i="25"/>
  <c r="D725" i="9" s="1"/>
  <c r="M1036" i="25"/>
  <c r="L1036" i="25"/>
  <c r="K724" i="9" s="1"/>
  <c r="K1036" i="25"/>
  <c r="J724" i="9" s="1"/>
  <c r="J1036" i="25"/>
  <c r="I724" i="9" s="1"/>
  <c r="I1036" i="25"/>
  <c r="H724" i="9" s="1"/>
  <c r="H1036" i="25"/>
  <c r="G724" i="9" s="1"/>
  <c r="G1036" i="25"/>
  <c r="F724" i="9" s="1"/>
  <c r="F1036" i="25"/>
  <c r="E724" i="9" s="1"/>
  <c r="E1036" i="25"/>
  <c r="D724" i="9" s="1"/>
  <c r="M1035" i="25"/>
  <c r="L1035" i="25"/>
  <c r="K723" i="9" s="1"/>
  <c r="K1035" i="25"/>
  <c r="J723" i="9" s="1"/>
  <c r="J1035" i="25"/>
  <c r="I723" i="9" s="1"/>
  <c r="I1035" i="25"/>
  <c r="H723" i="9" s="1"/>
  <c r="H1035" i="25"/>
  <c r="G723" i="9" s="1"/>
  <c r="G1035" i="25"/>
  <c r="F723" i="9" s="1"/>
  <c r="F1035" i="25"/>
  <c r="E723" i="9" s="1"/>
  <c r="E1035" i="25"/>
  <c r="D723" i="9" s="1"/>
  <c r="M1034" i="25"/>
  <c r="L1034" i="25"/>
  <c r="K722" i="9" s="1"/>
  <c r="K1034" i="25"/>
  <c r="J722" i="9" s="1"/>
  <c r="J1034" i="25"/>
  <c r="I722" i="9" s="1"/>
  <c r="I1034" i="25"/>
  <c r="H722" i="9" s="1"/>
  <c r="H1034" i="25"/>
  <c r="G722" i="9" s="1"/>
  <c r="G1034" i="25"/>
  <c r="F722" i="9" s="1"/>
  <c r="F1034" i="25"/>
  <c r="E722" i="9" s="1"/>
  <c r="E1034" i="25"/>
  <c r="D722" i="9" s="1"/>
  <c r="M1033" i="25"/>
  <c r="L1033" i="25"/>
  <c r="K721" i="9" s="1"/>
  <c r="K1033" i="25"/>
  <c r="J721" i="9" s="1"/>
  <c r="J1033" i="25"/>
  <c r="I721" i="9" s="1"/>
  <c r="I1033" i="25"/>
  <c r="H721" i="9" s="1"/>
  <c r="H1033" i="25"/>
  <c r="G721" i="9" s="1"/>
  <c r="G1033" i="25"/>
  <c r="F721" i="9" s="1"/>
  <c r="F1033" i="25"/>
  <c r="E721" i="9" s="1"/>
  <c r="E1033" i="25"/>
  <c r="D721" i="9" s="1"/>
  <c r="M1032" i="25"/>
  <c r="L1032" i="25"/>
  <c r="K720" i="9" s="1"/>
  <c r="K1032" i="25"/>
  <c r="J720" i="9" s="1"/>
  <c r="J1032" i="25"/>
  <c r="I720" i="9" s="1"/>
  <c r="I1032" i="25"/>
  <c r="H720" i="9" s="1"/>
  <c r="H1032" i="25"/>
  <c r="G720" i="9" s="1"/>
  <c r="G1032" i="25"/>
  <c r="F720" i="9" s="1"/>
  <c r="F1032" i="25"/>
  <c r="E720" i="9" s="1"/>
  <c r="E1032" i="25"/>
  <c r="D720" i="9" s="1"/>
  <c r="M1031" i="25"/>
  <c r="L1031" i="25"/>
  <c r="K719" i="9" s="1"/>
  <c r="K1031" i="25"/>
  <c r="J719" i="9" s="1"/>
  <c r="J1031" i="25"/>
  <c r="I719" i="9" s="1"/>
  <c r="I1031" i="25"/>
  <c r="H719" i="9" s="1"/>
  <c r="H1031" i="25"/>
  <c r="G719" i="9" s="1"/>
  <c r="G1031" i="25"/>
  <c r="F719" i="9" s="1"/>
  <c r="F1031" i="25"/>
  <c r="E719" i="9" s="1"/>
  <c r="E1031" i="25"/>
  <c r="D719" i="9" s="1"/>
  <c r="M1030" i="25"/>
  <c r="L1030" i="25"/>
  <c r="K718" i="9" s="1"/>
  <c r="K1030" i="25"/>
  <c r="J718" i="9" s="1"/>
  <c r="J1030" i="25"/>
  <c r="I718" i="9" s="1"/>
  <c r="I1030" i="25"/>
  <c r="H718" i="9" s="1"/>
  <c r="H1030" i="25"/>
  <c r="G718" i="9" s="1"/>
  <c r="G1030" i="25"/>
  <c r="F718" i="9" s="1"/>
  <c r="F1030" i="25"/>
  <c r="E718" i="9" s="1"/>
  <c r="E1030" i="25"/>
  <c r="D718" i="9" s="1"/>
  <c r="M1029" i="25"/>
  <c r="L1029" i="25"/>
  <c r="K717" i="9" s="1"/>
  <c r="K1029" i="25"/>
  <c r="J717" i="9" s="1"/>
  <c r="J1029" i="25"/>
  <c r="I717" i="9" s="1"/>
  <c r="I1029" i="25"/>
  <c r="H717" i="9" s="1"/>
  <c r="H1029" i="25"/>
  <c r="G717" i="9" s="1"/>
  <c r="G1029" i="25"/>
  <c r="F717" i="9" s="1"/>
  <c r="F1029" i="25"/>
  <c r="E717" i="9" s="1"/>
  <c r="E1029" i="25"/>
  <c r="D717" i="9" s="1"/>
  <c r="M1028" i="25"/>
  <c r="L1028" i="25"/>
  <c r="K716" i="9" s="1"/>
  <c r="K1028" i="25"/>
  <c r="J716" i="9" s="1"/>
  <c r="J1028" i="25"/>
  <c r="I716" i="9" s="1"/>
  <c r="I1028" i="25"/>
  <c r="H716" i="9" s="1"/>
  <c r="H1028" i="25"/>
  <c r="G716" i="9" s="1"/>
  <c r="G1028" i="25"/>
  <c r="F716" i="9" s="1"/>
  <c r="F1028" i="25"/>
  <c r="E716" i="9" s="1"/>
  <c r="E1028" i="25"/>
  <c r="D716" i="9" s="1"/>
  <c r="M1027" i="25"/>
  <c r="L1027" i="25"/>
  <c r="K715" i="9" s="1"/>
  <c r="K1027" i="25"/>
  <c r="J715" i="9" s="1"/>
  <c r="J1027" i="25"/>
  <c r="I715" i="9" s="1"/>
  <c r="I1027" i="25"/>
  <c r="H715" i="9" s="1"/>
  <c r="H1027" i="25"/>
  <c r="G715" i="9" s="1"/>
  <c r="G1027" i="25"/>
  <c r="F715" i="9" s="1"/>
  <c r="F1027" i="25"/>
  <c r="E715" i="9" s="1"/>
  <c r="E1027" i="25"/>
  <c r="D715" i="9" s="1"/>
  <c r="M1026" i="25"/>
  <c r="L1026" i="25"/>
  <c r="K714" i="9" s="1"/>
  <c r="K1026" i="25"/>
  <c r="J714" i="9" s="1"/>
  <c r="J1026" i="25"/>
  <c r="I714" i="9" s="1"/>
  <c r="I1026" i="25"/>
  <c r="H714" i="9" s="1"/>
  <c r="H1026" i="25"/>
  <c r="G714" i="9" s="1"/>
  <c r="G1026" i="25"/>
  <c r="F714" i="9" s="1"/>
  <c r="F1026" i="25"/>
  <c r="E714" i="9" s="1"/>
  <c r="E1026" i="25"/>
  <c r="D714" i="9" s="1"/>
  <c r="M1025" i="25"/>
  <c r="L1025" i="25"/>
  <c r="K713" i="9" s="1"/>
  <c r="K1025" i="25"/>
  <c r="J713" i="9" s="1"/>
  <c r="J1025" i="25"/>
  <c r="I713" i="9" s="1"/>
  <c r="I1025" i="25"/>
  <c r="H713" i="9" s="1"/>
  <c r="H1025" i="25"/>
  <c r="G713" i="9" s="1"/>
  <c r="G1025" i="25"/>
  <c r="F713" i="9" s="1"/>
  <c r="F1025" i="25"/>
  <c r="E713" i="9" s="1"/>
  <c r="E1025" i="25"/>
  <c r="D713" i="9" s="1"/>
  <c r="M1024" i="25"/>
  <c r="L1024" i="25"/>
  <c r="K712" i="9" s="1"/>
  <c r="K1024" i="25"/>
  <c r="J712" i="9" s="1"/>
  <c r="J1024" i="25"/>
  <c r="I712" i="9" s="1"/>
  <c r="I1024" i="25"/>
  <c r="H712" i="9" s="1"/>
  <c r="H1024" i="25"/>
  <c r="G712" i="9" s="1"/>
  <c r="G1024" i="25"/>
  <c r="F712" i="9" s="1"/>
  <c r="F1024" i="25"/>
  <c r="E712" i="9" s="1"/>
  <c r="E1024" i="25"/>
  <c r="D712" i="9" s="1"/>
  <c r="M1023" i="25"/>
  <c r="L1023" i="25"/>
  <c r="K711" i="9" s="1"/>
  <c r="K1023" i="25"/>
  <c r="J711" i="9" s="1"/>
  <c r="J1023" i="25"/>
  <c r="I711" i="9" s="1"/>
  <c r="I1023" i="25"/>
  <c r="H711" i="9" s="1"/>
  <c r="H1023" i="25"/>
  <c r="G711" i="9" s="1"/>
  <c r="G1023" i="25"/>
  <c r="F711" i="9" s="1"/>
  <c r="F1023" i="25"/>
  <c r="E711" i="9" s="1"/>
  <c r="E1023" i="25"/>
  <c r="D711" i="9" s="1"/>
  <c r="M1022" i="25"/>
  <c r="L1022" i="25"/>
  <c r="K710" i="9" s="1"/>
  <c r="K1022" i="25"/>
  <c r="J710" i="9" s="1"/>
  <c r="J1022" i="25"/>
  <c r="I710" i="9" s="1"/>
  <c r="I1022" i="25"/>
  <c r="H710" i="9" s="1"/>
  <c r="H1022" i="25"/>
  <c r="G710" i="9" s="1"/>
  <c r="G1022" i="25"/>
  <c r="F710" i="9" s="1"/>
  <c r="F1022" i="25"/>
  <c r="E710" i="9" s="1"/>
  <c r="E1022" i="25"/>
  <c r="D710" i="9" s="1"/>
  <c r="M1021" i="25"/>
  <c r="L1021" i="25"/>
  <c r="K709" i="9" s="1"/>
  <c r="K1021" i="25"/>
  <c r="J709" i="9" s="1"/>
  <c r="J1021" i="25"/>
  <c r="I709" i="9" s="1"/>
  <c r="I1021" i="25"/>
  <c r="H709" i="9" s="1"/>
  <c r="H1021" i="25"/>
  <c r="G709" i="9" s="1"/>
  <c r="G1021" i="25"/>
  <c r="F709" i="9" s="1"/>
  <c r="F1021" i="25"/>
  <c r="E709" i="9" s="1"/>
  <c r="E1021" i="25"/>
  <c r="D709" i="9" s="1"/>
  <c r="M1020" i="25"/>
  <c r="L1020" i="25"/>
  <c r="K708" i="9" s="1"/>
  <c r="K1020" i="25"/>
  <c r="J708" i="9" s="1"/>
  <c r="J1020" i="25"/>
  <c r="I708" i="9" s="1"/>
  <c r="I1020" i="25"/>
  <c r="H708" i="9" s="1"/>
  <c r="H1020" i="25"/>
  <c r="G708" i="9" s="1"/>
  <c r="G1020" i="25"/>
  <c r="F708" i="9" s="1"/>
  <c r="F1020" i="25"/>
  <c r="E708" i="9" s="1"/>
  <c r="E1020" i="25"/>
  <c r="D708" i="9" s="1"/>
  <c r="M1019" i="25"/>
  <c r="L1019" i="25"/>
  <c r="K707" i="9" s="1"/>
  <c r="K1019" i="25"/>
  <c r="J707" i="9" s="1"/>
  <c r="J1019" i="25"/>
  <c r="I707" i="9" s="1"/>
  <c r="I1019" i="25"/>
  <c r="H707" i="9" s="1"/>
  <c r="H1019" i="25"/>
  <c r="G707" i="9" s="1"/>
  <c r="G1019" i="25"/>
  <c r="F707" i="9" s="1"/>
  <c r="F1019" i="25"/>
  <c r="E707" i="9" s="1"/>
  <c r="E1019" i="25"/>
  <c r="D707" i="9" s="1"/>
  <c r="M1018" i="25"/>
  <c r="L1018" i="25"/>
  <c r="K706" i="9" s="1"/>
  <c r="K1018" i="25"/>
  <c r="J706" i="9" s="1"/>
  <c r="J1018" i="25"/>
  <c r="I706" i="9" s="1"/>
  <c r="I1018" i="25"/>
  <c r="H706" i="9" s="1"/>
  <c r="H1018" i="25"/>
  <c r="G706" i="9" s="1"/>
  <c r="G1018" i="25"/>
  <c r="F706" i="9" s="1"/>
  <c r="F1018" i="25"/>
  <c r="E706" i="9" s="1"/>
  <c r="E1018" i="25"/>
  <c r="D706" i="9" s="1"/>
  <c r="M1013" i="25"/>
  <c r="L1013" i="25"/>
  <c r="K1013" i="25"/>
  <c r="J1013" i="25"/>
  <c r="I1013" i="25"/>
  <c r="H1013" i="25"/>
  <c r="G1013" i="25"/>
  <c r="F1013" i="25"/>
  <c r="E1013" i="25"/>
  <c r="M1012" i="25"/>
  <c r="L1012" i="25"/>
  <c r="K133" i="13" s="1"/>
  <c r="K1012" i="25"/>
  <c r="J133" i="13" s="1"/>
  <c r="J1012" i="25"/>
  <c r="I133" i="13" s="1"/>
  <c r="I1012" i="25"/>
  <c r="H133" i="13" s="1"/>
  <c r="H1012" i="25"/>
  <c r="G133" i="13" s="1"/>
  <c r="G1012" i="25"/>
  <c r="F133" i="13" s="1"/>
  <c r="F1012" i="25"/>
  <c r="E133" i="13" s="1"/>
  <c r="E1012" i="25"/>
  <c r="D133" i="13" s="1"/>
  <c r="M1011" i="25"/>
  <c r="L1011" i="25"/>
  <c r="K132" i="13" s="1"/>
  <c r="K1011" i="25"/>
  <c r="J132" i="13" s="1"/>
  <c r="J1011" i="25"/>
  <c r="I132" i="13" s="1"/>
  <c r="I1011" i="25"/>
  <c r="H132" i="13" s="1"/>
  <c r="H1011" i="25"/>
  <c r="G132" i="13" s="1"/>
  <c r="G1011" i="25"/>
  <c r="F132" i="13" s="1"/>
  <c r="F1011" i="25"/>
  <c r="E132" i="13" s="1"/>
  <c r="E1011" i="25"/>
  <c r="D132" i="13" s="1"/>
  <c r="M1010" i="25"/>
  <c r="L1010" i="25"/>
  <c r="K131" i="13" s="1"/>
  <c r="K1010" i="25"/>
  <c r="J131" i="13" s="1"/>
  <c r="J1010" i="25"/>
  <c r="I131" i="13" s="1"/>
  <c r="I1010" i="25"/>
  <c r="H131" i="13" s="1"/>
  <c r="H1010" i="25"/>
  <c r="G131" i="13" s="1"/>
  <c r="G1010" i="25"/>
  <c r="F131" i="13" s="1"/>
  <c r="F1010" i="25"/>
  <c r="E131" i="13" s="1"/>
  <c r="E1010" i="25"/>
  <c r="D131" i="13" s="1"/>
  <c r="M1009" i="25"/>
  <c r="L1009" i="25"/>
  <c r="K130" i="13" s="1"/>
  <c r="K1009" i="25"/>
  <c r="J130" i="13" s="1"/>
  <c r="J1009" i="25"/>
  <c r="I130" i="13" s="1"/>
  <c r="I1009" i="25"/>
  <c r="H130" i="13" s="1"/>
  <c r="H1009" i="25"/>
  <c r="G130" i="13" s="1"/>
  <c r="G1009" i="25"/>
  <c r="F130" i="13" s="1"/>
  <c r="F1009" i="25"/>
  <c r="E130" i="13" s="1"/>
  <c r="E1009" i="25"/>
  <c r="D130" i="13" s="1"/>
  <c r="M1008" i="25"/>
  <c r="L1008" i="25"/>
  <c r="K129" i="13" s="1"/>
  <c r="K1008" i="25"/>
  <c r="J129" i="13" s="1"/>
  <c r="J1008" i="25"/>
  <c r="I129" i="13" s="1"/>
  <c r="I1008" i="25"/>
  <c r="H129" i="13" s="1"/>
  <c r="H1008" i="25"/>
  <c r="G129" i="13" s="1"/>
  <c r="G1008" i="25"/>
  <c r="F129" i="13" s="1"/>
  <c r="F1008" i="25"/>
  <c r="E129" i="13" s="1"/>
  <c r="E1008" i="25"/>
  <c r="D129" i="13" s="1"/>
  <c r="M1006" i="25"/>
  <c r="L1006" i="25"/>
  <c r="K1006" i="25"/>
  <c r="J1006" i="25"/>
  <c r="I1006" i="25"/>
  <c r="H1006" i="25"/>
  <c r="G1006" i="25"/>
  <c r="F1006" i="25"/>
  <c r="E1006" i="25"/>
  <c r="M1005" i="25"/>
  <c r="L1005" i="25"/>
  <c r="K705" i="9" s="1"/>
  <c r="K1005" i="25"/>
  <c r="J705" i="9" s="1"/>
  <c r="J1005" i="25"/>
  <c r="I705" i="9" s="1"/>
  <c r="I1005" i="25"/>
  <c r="H705" i="9" s="1"/>
  <c r="H1005" i="25"/>
  <c r="G705" i="9" s="1"/>
  <c r="G1005" i="25"/>
  <c r="F705" i="9" s="1"/>
  <c r="F1005" i="25"/>
  <c r="E705" i="9" s="1"/>
  <c r="E1005" i="25"/>
  <c r="D705" i="9" s="1"/>
  <c r="M1004" i="25"/>
  <c r="L1004" i="25"/>
  <c r="K704" i="9" s="1"/>
  <c r="K1004" i="25"/>
  <c r="J704" i="9" s="1"/>
  <c r="J1004" i="25"/>
  <c r="I704" i="9" s="1"/>
  <c r="I1004" i="25"/>
  <c r="H704" i="9" s="1"/>
  <c r="H1004" i="25"/>
  <c r="G704" i="9" s="1"/>
  <c r="G1004" i="25"/>
  <c r="F704" i="9" s="1"/>
  <c r="F1004" i="25"/>
  <c r="E704" i="9" s="1"/>
  <c r="E1004" i="25"/>
  <c r="D704" i="9" s="1"/>
  <c r="M1003" i="25"/>
  <c r="L1003" i="25"/>
  <c r="K703" i="9" s="1"/>
  <c r="K1003" i="25"/>
  <c r="J703" i="9" s="1"/>
  <c r="J1003" i="25"/>
  <c r="I703" i="9" s="1"/>
  <c r="I1003" i="25"/>
  <c r="H703" i="9" s="1"/>
  <c r="H1003" i="25"/>
  <c r="G703" i="9" s="1"/>
  <c r="G1003" i="25"/>
  <c r="F703" i="9" s="1"/>
  <c r="F1003" i="25"/>
  <c r="E703" i="9" s="1"/>
  <c r="E1003" i="25"/>
  <c r="D703" i="9" s="1"/>
  <c r="M1002" i="25"/>
  <c r="L1002" i="25"/>
  <c r="K702" i="9" s="1"/>
  <c r="K1002" i="25"/>
  <c r="J702" i="9" s="1"/>
  <c r="J1002" i="25"/>
  <c r="I702" i="9" s="1"/>
  <c r="I1002" i="25"/>
  <c r="H702" i="9" s="1"/>
  <c r="H1002" i="25"/>
  <c r="G702" i="9" s="1"/>
  <c r="G1002" i="25"/>
  <c r="F702" i="9" s="1"/>
  <c r="F1002" i="25"/>
  <c r="E702" i="9" s="1"/>
  <c r="E1002" i="25"/>
  <c r="D702" i="9" s="1"/>
  <c r="M1001" i="25"/>
  <c r="L1001" i="25"/>
  <c r="K701" i="9" s="1"/>
  <c r="K1001" i="25"/>
  <c r="J701" i="9" s="1"/>
  <c r="J1001" i="25"/>
  <c r="I701" i="9" s="1"/>
  <c r="I1001" i="25"/>
  <c r="H701" i="9" s="1"/>
  <c r="H1001" i="25"/>
  <c r="G701" i="9" s="1"/>
  <c r="G1001" i="25"/>
  <c r="F701" i="9" s="1"/>
  <c r="F1001" i="25"/>
  <c r="E701" i="9" s="1"/>
  <c r="E1001" i="25"/>
  <c r="D701" i="9" s="1"/>
  <c r="M1000" i="25"/>
  <c r="L1000" i="25"/>
  <c r="K700" i="9" s="1"/>
  <c r="K1000" i="25"/>
  <c r="J700" i="9" s="1"/>
  <c r="J1000" i="25"/>
  <c r="I700" i="9" s="1"/>
  <c r="I1000" i="25"/>
  <c r="H700" i="9" s="1"/>
  <c r="H1000" i="25"/>
  <c r="G700" i="9" s="1"/>
  <c r="G1000" i="25"/>
  <c r="F700" i="9" s="1"/>
  <c r="F1000" i="25"/>
  <c r="E700" i="9" s="1"/>
  <c r="E1000" i="25"/>
  <c r="D700" i="9" s="1"/>
  <c r="M999" i="25"/>
  <c r="L999" i="25"/>
  <c r="K699" i="9" s="1"/>
  <c r="K999" i="25"/>
  <c r="J699" i="9" s="1"/>
  <c r="J999" i="25"/>
  <c r="I699" i="9" s="1"/>
  <c r="I999" i="25"/>
  <c r="H699" i="9" s="1"/>
  <c r="H999" i="25"/>
  <c r="G699" i="9" s="1"/>
  <c r="G999" i="25"/>
  <c r="F699" i="9" s="1"/>
  <c r="F999" i="25"/>
  <c r="E699" i="9" s="1"/>
  <c r="E999" i="25"/>
  <c r="D699" i="9" s="1"/>
  <c r="M998" i="25"/>
  <c r="L998" i="25"/>
  <c r="K698" i="9" s="1"/>
  <c r="K998" i="25"/>
  <c r="J698" i="9" s="1"/>
  <c r="J998" i="25"/>
  <c r="I698" i="9" s="1"/>
  <c r="I998" i="25"/>
  <c r="H698" i="9" s="1"/>
  <c r="H998" i="25"/>
  <c r="G698" i="9" s="1"/>
  <c r="G998" i="25"/>
  <c r="F698" i="9" s="1"/>
  <c r="F998" i="25"/>
  <c r="E698" i="9" s="1"/>
  <c r="E998" i="25"/>
  <c r="D698" i="9" s="1"/>
  <c r="M997" i="25"/>
  <c r="L997" i="25"/>
  <c r="K697" i="9" s="1"/>
  <c r="K997" i="25"/>
  <c r="J697" i="9" s="1"/>
  <c r="J997" i="25"/>
  <c r="I697" i="9" s="1"/>
  <c r="I997" i="25"/>
  <c r="H697" i="9" s="1"/>
  <c r="H997" i="25"/>
  <c r="G697" i="9" s="1"/>
  <c r="G997" i="25"/>
  <c r="F697" i="9" s="1"/>
  <c r="F997" i="25"/>
  <c r="E697" i="9" s="1"/>
  <c r="E997" i="25"/>
  <c r="D697" i="9" s="1"/>
  <c r="M996" i="25"/>
  <c r="L996" i="25"/>
  <c r="K696" i="9" s="1"/>
  <c r="K996" i="25"/>
  <c r="J696" i="9" s="1"/>
  <c r="J996" i="25"/>
  <c r="I696" i="9" s="1"/>
  <c r="I996" i="25"/>
  <c r="H696" i="9" s="1"/>
  <c r="H996" i="25"/>
  <c r="G696" i="9" s="1"/>
  <c r="G996" i="25"/>
  <c r="F696" i="9" s="1"/>
  <c r="F996" i="25"/>
  <c r="E696" i="9" s="1"/>
  <c r="E996" i="25"/>
  <c r="D696" i="9" s="1"/>
  <c r="M995" i="25"/>
  <c r="L995" i="25"/>
  <c r="K695" i="9" s="1"/>
  <c r="K995" i="25"/>
  <c r="J695" i="9" s="1"/>
  <c r="J995" i="25"/>
  <c r="I695" i="9" s="1"/>
  <c r="I995" i="25"/>
  <c r="H695" i="9" s="1"/>
  <c r="H995" i="25"/>
  <c r="G695" i="9" s="1"/>
  <c r="G995" i="25"/>
  <c r="F695" i="9" s="1"/>
  <c r="F995" i="25"/>
  <c r="E695" i="9" s="1"/>
  <c r="E995" i="25"/>
  <c r="D695" i="9" s="1"/>
  <c r="M994" i="25"/>
  <c r="L994" i="25"/>
  <c r="K694" i="9" s="1"/>
  <c r="K994" i="25"/>
  <c r="J694" i="9" s="1"/>
  <c r="J994" i="25"/>
  <c r="I694" i="9" s="1"/>
  <c r="I994" i="25"/>
  <c r="H694" i="9" s="1"/>
  <c r="H994" i="25"/>
  <c r="G694" i="9" s="1"/>
  <c r="G994" i="25"/>
  <c r="F694" i="9" s="1"/>
  <c r="F994" i="25"/>
  <c r="E694" i="9" s="1"/>
  <c r="E994" i="25"/>
  <c r="D694" i="9" s="1"/>
  <c r="M993" i="25"/>
  <c r="L993" i="25"/>
  <c r="K693" i="9" s="1"/>
  <c r="K993" i="25"/>
  <c r="J693" i="9" s="1"/>
  <c r="J993" i="25"/>
  <c r="I693" i="9" s="1"/>
  <c r="I993" i="25"/>
  <c r="H693" i="9" s="1"/>
  <c r="H993" i="25"/>
  <c r="G693" i="9" s="1"/>
  <c r="G993" i="25"/>
  <c r="F693" i="9" s="1"/>
  <c r="F993" i="25"/>
  <c r="E693" i="9" s="1"/>
  <c r="E993" i="25"/>
  <c r="D693" i="9" s="1"/>
  <c r="M992" i="25"/>
  <c r="L992" i="25"/>
  <c r="K692" i="9" s="1"/>
  <c r="K992" i="25"/>
  <c r="J692" i="9" s="1"/>
  <c r="J992" i="25"/>
  <c r="I692" i="9" s="1"/>
  <c r="I992" i="25"/>
  <c r="H692" i="9" s="1"/>
  <c r="H992" i="25"/>
  <c r="G692" i="9" s="1"/>
  <c r="G992" i="25"/>
  <c r="F692" i="9" s="1"/>
  <c r="F992" i="25"/>
  <c r="E692" i="9" s="1"/>
  <c r="E992" i="25"/>
  <c r="D692" i="9" s="1"/>
  <c r="M991" i="25"/>
  <c r="L991" i="25"/>
  <c r="K691" i="9" s="1"/>
  <c r="K991" i="25"/>
  <c r="J691" i="9" s="1"/>
  <c r="J991" i="25"/>
  <c r="I691" i="9" s="1"/>
  <c r="I991" i="25"/>
  <c r="H691" i="9" s="1"/>
  <c r="H991" i="25"/>
  <c r="G691" i="9" s="1"/>
  <c r="G991" i="25"/>
  <c r="F691" i="9" s="1"/>
  <c r="F991" i="25"/>
  <c r="E691" i="9" s="1"/>
  <c r="E991" i="25"/>
  <c r="D691" i="9" s="1"/>
  <c r="M990" i="25"/>
  <c r="L990" i="25"/>
  <c r="K690" i="9" s="1"/>
  <c r="K990" i="25"/>
  <c r="J690" i="9" s="1"/>
  <c r="J990" i="25"/>
  <c r="I690" i="9" s="1"/>
  <c r="I990" i="25"/>
  <c r="H690" i="9" s="1"/>
  <c r="H990" i="25"/>
  <c r="G690" i="9" s="1"/>
  <c r="G990" i="25"/>
  <c r="F690" i="9" s="1"/>
  <c r="F990" i="25"/>
  <c r="E690" i="9" s="1"/>
  <c r="E990" i="25"/>
  <c r="D690" i="9" s="1"/>
  <c r="M989" i="25"/>
  <c r="L989" i="25"/>
  <c r="K689" i="9" s="1"/>
  <c r="K989" i="25"/>
  <c r="J689" i="9" s="1"/>
  <c r="J989" i="25"/>
  <c r="I689" i="9" s="1"/>
  <c r="I989" i="25"/>
  <c r="H689" i="9" s="1"/>
  <c r="H989" i="25"/>
  <c r="G689" i="9" s="1"/>
  <c r="G989" i="25"/>
  <c r="F689" i="9" s="1"/>
  <c r="F989" i="25"/>
  <c r="E689" i="9" s="1"/>
  <c r="E989" i="25"/>
  <c r="D689" i="9" s="1"/>
  <c r="M988" i="25"/>
  <c r="L988" i="25"/>
  <c r="K688" i="9" s="1"/>
  <c r="K988" i="25"/>
  <c r="J688" i="9" s="1"/>
  <c r="J988" i="25"/>
  <c r="I688" i="9" s="1"/>
  <c r="I988" i="25"/>
  <c r="H688" i="9" s="1"/>
  <c r="H988" i="25"/>
  <c r="G688" i="9" s="1"/>
  <c r="G988" i="25"/>
  <c r="F688" i="9" s="1"/>
  <c r="F988" i="25"/>
  <c r="E688" i="9" s="1"/>
  <c r="E988" i="25"/>
  <c r="D688" i="9" s="1"/>
  <c r="M987" i="25"/>
  <c r="L987" i="25"/>
  <c r="K687" i="9" s="1"/>
  <c r="K987" i="25"/>
  <c r="J687" i="9" s="1"/>
  <c r="J987" i="25"/>
  <c r="I687" i="9" s="1"/>
  <c r="I987" i="25"/>
  <c r="H687" i="9" s="1"/>
  <c r="H987" i="25"/>
  <c r="G687" i="9" s="1"/>
  <c r="G987" i="25"/>
  <c r="F687" i="9" s="1"/>
  <c r="F987" i="25"/>
  <c r="E687" i="9" s="1"/>
  <c r="E987" i="25"/>
  <c r="D687" i="9" s="1"/>
  <c r="M986" i="25"/>
  <c r="L986" i="25"/>
  <c r="K686" i="9" s="1"/>
  <c r="K986" i="25"/>
  <c r="J686" i="9" s="1"/>
  <c r="J986" i="25"/>
  <c r="I686" i="9" s="1"/>
  <c r="I986" i="25"/>
  <c r="H686" i="9" s="1"/>
  <c r="H986" i="25"/>
  <c r="G686" i="9" s="1"/>
  <c r="G986" i="25"/>
  <c r="F686" i="9" s="1"/>
  <c r="F986" i="25"/>
  <c r="E686" i="9" s="1"/>
  <c r="E986" i="25"/>
  <c r="D686" i="9" s="1"/>
  <c r="M985" i="25"/>
  <c r="L985" i="25"/>
  <c r="K685" i="9" s="1"/>
  <c r="K985" i="25"/>
  <c r="J685" i="9" s="1"/>
  <c r="J985" i="25"/>
  <c r="I685" i="9" s="1"/>
  <c r="I985" i="25"/>
  <c r="H685" i="9" s="1"/>
  <c r="H985" i="25"/>
  <c r="G685" i="9" s="1"/>
  <c r="G985" i="25"/>
  <c r="F685" i="9" s="1"/>
  <c r="F985" i="25"/>
  <c r="E685" i="9" s="1"/>
  <c r="E985" i="25"/>
  <c r="D685" i="9" s="1"/>
  <c r="M984" i="25"/>
  <c r="L984" i="25"/>
  <c r="K684" i="9" s="1"/>
  <c r="K984" i="25"/>
  <c r="J684" i="9" s="1"/>
  <c r="J984" i="25"/>
  <c r="I684" i="9" s="1"/>
  <c r="I984" i="25"/>
  <c r="H684" i="9" s="1"/>
  <c r="H984" i="25"/>
  <c r="G684" i="9" s="1"/>
  <c r="G984" i="25"/>
  <c r="F684" i="9" s="1"/>
  <c r="F984" i="25"/>
  <c r="E684" i="9" s="1"/>
  <c r="E984" i="25"/>
  <c r="D684" i="9" s="1"/>
  <c r="M983" i="25"/>
  <c r="L983" i="25"/>
  <c r="K683" i="9" s="1"/>
  <c r="K983" i="25"/>
  <c r="J683" i="9" s="1"/>
  <c r="J983" i="25"/>
  <c r="I683" i="9" s="1"/>
  <c r="I983" i="25"/>
  <c r="H683" i="9" s="1"/>
  <c r="H983" i="25"/>
  <c r="G683" i="9" s="1"/>
  <c r="G983" i="25"/>
  <c r="F683" i="9" s="1"/>
  <c r="F983" i="25"/>
  <c r="E683" i="9" s="1"/>
  <c r="E983" i="25"/>
  <c r="D683" i="9" s="1"/>
  <c r="M982" i="25"/>
  <c r="L982" i="25"/>
  <c r="K682" i="9" s="1"/>
  <c r="K982" i="25"/>
  <c r="J682" i="9" s="1"/>
  <c r="J982" i="25"/>
  <c r="I682" i="9" s="1"/>
  <c r="I982" i="25"/>
  <c r="H682" i="9" s="1"/>
  <c r="H982" i="25"/>
  <c r="G682" i="9" s="1"/>
  <c r="G982" i="25"/>
  <c r="F682" i="9" s="1"/>
  <c r="F982" i="25"/>
  <c r="E682" i="9" s="1"/>
  <c r="E982" i="25"/>
  <c r="D682" i="9" s="1"/>
  <c r="M981" i="25"/>
  <c r="L981" i="25"/>
  <c r="K681" i="9" s="1"/>
  <c r="K981" i="25"/>
  <c r="J681" i="9" s="1"/>
  <c r="J981" i="25"/>
  <c r="I681" i="9" s="1"/>
  <c r="I981" i="25"/>
  <c r="H681" i="9" s="1"/>
  <c r="H981" i="25"/>
  <c r="G681" i="9" s="1"/>
  <c r="G981" i="25"/>
  <c r="F681" i="9" s="1"/>
  <c r="F981" i="25"/>
  <c r="E681" i="9" s="1"/>
  <c r="E981" i="25"/>
  <c r="D681" i="9" s="1"/>
  <c r="M980" i="25"/>
  <c r="L980" i="25"/>
  <c r="K680" i="9" s="1"/>
  <c r="K980" i="25"/>
  <c r="J680" i="9" s="1"/>
  <c r="J980" i="25"/>
  <c r="I680" i="9" s="1"/>
  <c r="I980" i="25"/>
  <c r="H680" i="9" s="1"/>
  <c r="H980" i="25"/>
  <c r="G680" i="9" s="1"/>
  <c r="G980" i="25"/>
  <c r="F680" i="9" s="1"/>
  <c r="F980" i="25"/>
  <c r="E680" i="9" s="1"/>
  <c r="E980" i="25"/>
  <c r="D680" i="9" s="1"/>
  <c r="M979" i="25"/>
  <c r="L979" i="25"/>
  <c r="K679" i="9" s="1"/>
  <c r="K979" i="25"/>
  <c r="J679" i="9" s="1"/>
  <c r="J979" i="25"/>
  <c r="I679" i="9" s="1"/>
  <c r="I979" i="25"/>
  <c r="H679" i="9" s="1"/>
  <c r="H979" i="25"/>
  <c r="G679" i="9" s="1"/>
  <c r="G979" i="25"/>
  <c r="F679" i="9" s="1"/>
  <c r="F979" i="25"/>
  <c r="E679" i="9" s="1"/>
  <c r="E979" i="25"/>
  <c r="D679" i="9" s="1"/>
  <c r="M974" i="25"/>
  <c r="L974" i="25"/>
  <c r="K974" i="25"/>
  <c r="J974" i="25"/>
  <c r="I974" i="25"/>
  <c r="H974" i="25"/>
  <c r="G974" i="25"/>
  <c r="F974" i="25"/>
  <c r="E974" i="25"/>
  <c r="M973" i="25"/>
  <c r="L973" i="25"/>
  <c r="K128" i="13" s="1"/>
  <c r="K973" i="25"/>
  <c r="J128" i="13" s="1"/>
  <c r="J973" i="25"/>
  <c r="I128" i="13" s="1"/>
  <c r="I973" i="25"/>
  <c r="H128" i="13" s="1"/>
  <c r="H973" i="25"/>
  <c r="G128" i="13" s="1"/>
  <c r="G973" i="25"/>
  <c r="F128" i="13" s="1"/>
  <c r="F973" i="25"/>
  <c r="E128" i="13" s="1"/>
  <c r="E973" i="25"/>
  <c r="D128" i="13" s="1"/>
  <c r="M972" i="25"/>
  <c r="L972" i="25"/>
  <c r="K127" i="13" s="1"/>
  <c r="K972" i="25"/>
  <c r="J127" i="13" s="1"/>
  <c r="J972" i="25"/>
  <c r="I127" i="13" s="1"/>
  <c r="I972" i="25"/>
  <c r="H127" i="13" s="1"/>
  <c r="H972" i="25"/>
  <c r="G127" i="13" s="1"/>
  <c r="G972" i="25"/>
  <c r="F127" i="13" s="1"/>
  <c r="F972" i="25"/>
  <c r="E127" i="13" s="1"/>
  <c r="E972" i="25"/>
  <c r="D127" i="13" s="1"/>
  <c r="M971" i="25"/>
  <c r="L971" i="25"/>
  <c r="K126" i="13" s="1"/>
  <c r="K971" i="25"/>
  <c r="J126" i="13" s="1"/>
  <c r="J971" i="25"/>
  <c r="I126" i="13" s="1"/>
  <c r="I971" i="25"/>
  <c r="H126" i="13" s="1"/>
  <c r="H971" i="25"/>
  <c r="G126" i="13" s="1"/>
  <c r="G971" i="25"/>
  <c r="F126" i="13" s="1"/>
  <c r="F971" i="25"/>
  <c r="E126" i="13" s="1"/>
  <c r="E971" i="25"/>
  <c r="D126" i="13" s="1"/>
  <c r="M970" i="25"/>
  <c r="L970" i="25"/>
  <c r="K125" i="13" s="1"/>
  <c r="K970" i="25"/>
  <c r="J125" i="13" s="1"/>
  <c r="J970" i="25"/>
  <c r="I125" i="13" s="1"/>
  <c r="I970" i="25"/>
  <c r="H125" i="13" s="1"/>
  <c r="H970" i="25"/>
  <c r="G125" i="13" s="1"/>
  <c r="G970" i="25"/>
  <c r="F125" i="13" s="1"/>
  <c r="F970" i="25"/>
  <c r="E125" i="13" s="1"/>
  <c r="E970" i="25"/>
  <c r="D125" i="13" s="1"/>
  <c r="M969" i="25"/>
  <c r="L969" i="25"/>
  <c r="K124" i="13" s="1"/>
  <c r="K969" i="25"/>
  <c r="J124" i="13" s="1"/>
  <c r="J969" i="25"/>
  <c r="I124" i="13" s="1"/>
  <c r="I969" i="25"/>
  <c r="H124" i="13" s="1"/>
  <c r="H969" i="25"/>
  <c r="G124" i="13" s="1"/>
  <c r="G969" i="25"/>
  <c r="F124" i="13" s="1"/>
  <c r="F969" i="25"/>
  <c r="E124" i="13" s="1"/>
  <c r="E969" i="25"/>
  <c r="D124" i="13" s="1"/>
  <c r="M967" i="25"/>
  <c r="L967" i="25"/>
  <c r="K967" i="25"/>
  <c r="J967" i="25"/>
  <c r="I967" i="25"/>
  <c r="H967" i="25"/>
  <c r="G967" i="25"/>
  <c r="F967" i="25"/>
  <c r="E967" i="25"/>
  <c r="M966" i="25"/>
  <c r="L966" i="25"/>
  <c r="K678" i="9" s="1"/>
  <c r="K966" i="25"/>
  <c r="J678" i="9" s="1"/>
  <c r="J966" i="25"/>
  <c r="I678" i="9" s="1"/>
  <c r="I966" i="25"/>
  <c r="H678" i="9" s="1"/>
  <c r="H966" i="25"/>
  <c r="G678" i="9" s="1"/>
  <c r="G966" i="25"/>
  <c r="F678" i="9" s="1"/>
  <c r="F966" i="25"/>
  <c r="E678" i="9" s="1"/>
  <c r="E966" i="25"/>
  <c r="D678" i="9" s="1"/>
  <c r="M965" i="25"/>
  <c r="L965" i="25"/>
  <c r="K677" i="9" s="1"/>
  <c r="K965" i="25"/>
  <c r="J677" i="9" s="1"/>
  <c r="J965" i="25"/>
  <c r="I677" i="9" s="1"/>
  <c r="I965" i="25"/>
  <c r="H677" i="9" s="1"/>
  <c r="H965" i="25"/>
  <c r="G677" i="9" s="1"/>
  <c r="G965" i="25"/>
  <c r="F677" i="9" s="1"/>
  <c r="F965" i="25"/>
  <c r="E677" i="9" s="1"/>
  <c r="E965" i="25"/>
  <c r="D677" i="9" s="1"/>
  <c r="M964" i="25"/>
  <c r="L964" i="25"/>
  <c r="K676" i="9" s="1"/>
  <c r="K964" i="25"/>
  <c r="J676" i="9" s="1"/>
  <c r="J964" i="25"/>
  <c r="I676" i="9" s="1"/>
  <c r="I964" i="25"/>
  <c r="H676" i="9" s="1"/>
  <c r="H964" i="25"/>
  <c r="G676" i="9" s="1"/>
  <c r="G964" i="25"/>
  <c r="F676" i="9" s="1"/>
  <c r="F964" i="25"/>
  <c r="E676" i="9" s="1"/>
  <c r="E964" i="25"/>
  <c r="D676" i="9" s="1"/>
  <c r="M963" i="25"/>
  <c r="L963" i="25"/>
  <c r="K675" i="9" s="1"/>
  <c r="K963" i="25"/>
  <c r="J675" i="9" s="1"/>
  <c r="J963" i="25"/>
  <c r="I675" i="9" s="1"/>
  <c r="I963" i="25"/>
  <c r="H675" i="9" s="1"/>
  <c r="H963" i="25"/>
  <c r="G675" i="9" s="1"/>
  <c r="G963" i="25"/>
  <c r="F675" i="9" s="1"/>
  <c r="F963" i="25"/>
  <c r="E675" i="9" s="1"/>
  <c r="E963" i="25"/>
  <c r="D675" i="9" s="1"/>
  <c r="M962" i="25"/>
  <c r="L962" i="25"/>
  <c r="K674" i="9" s="1"/>
  <c r="K962" i="25"/>
  <c r="J674" i="9" s="1"/>
  <c r="J962" i="25"/>
  <c r="I674" i="9" s="1"/>
  <c r="I962" i="25"/>
  <c r="H674" i="9" s="1"/>
  <c r="H962" i="25"/>
  <c r="G674" i="9" s="1"/>
  <c r="G962" i="25"/>
  <c r="F674" i="9" s="1"/>
  <c r="F962" i="25"/>
  <c r="E674" i="9" s="1"/>
  <c r="E962" i="25"/>
  <c r="D674" i="9" s="1"/>
  <c r="M961" i="25"/>
  <c r="L961" i="25"/>
  <c r="K673" i="9" s="1"/>
  <c r="K961" i="25"/>
  <c r="J673" i="9" s="1"/>
  <c r="J961" i="25"/>
  <c r="I673" i="9" s="1"/>
  <c r="I961" i="25"/>
  <c r="H673" i="9" s="1"/>
  <c r="H961" i="25"/>
  <c r="G673" i="9" s="1"/>
  <c r="G961" i="25"/>
  <c r="F673" i="9" s="1"/>
  <c r="F961" i="25"/>
  <c r="E673" i="9" s="1"/>
  <c r="E961" i="25"/>
  <c r="D673" i="9" s="1"/>
  <c r="M960" i="25"/>
  <c r="L960" i="25"/>
  <c r="K672" i="9" s="1"/>
  <c r="K960" i="25"/>
  <c r="J672" i="9" s="1"/>
  <c r="J960" i="25"/>
  <c r="I672" i="9" s="1"/>
  <c r="I960" i="25"/>
  <c r="H672" i="9" s="1"/>
  <c r="H960" i="25"/>
  <c r="G672" i="9" s="1"/>
  <c r="G960" i="25"/>
  <c r="F672" i="9" s="1"/>
  <c r="F960" i="25"/>
  <c r="E672" i="9" s="1"/>
  <c r="E960" i="25"/>
  <c r="D672" i="9" s="1"/>
  <c r="M959" i="25"/>
  <c r="L959" i="25"/>
  <c r="K671" i="9" s="1"/>
  <c r="K959" i="25"/>
  <c r="J671" i="9" s="1"/>
  <c r="J959" i="25"/>
  <c r="I671" i="9" s="1"/>
  <c r="I959" i="25"/>
  <c r="H671" i="9" s="1"/>
  <c r="H959" i="25"/>
  <c r="G671" i="9" s="1"/>
  <c r="G959" i="25"/>
  <c r="F671" i="9" s="1"/>
  <c r="F959" i="25"/>
  <c r="E671" i="9" s="1"/>
  <c r="E959" i="25"/>
  <c r="D671" i="9" s="1"/>
  <c r="M958" i="25"/>
  <c r="L958" i="25"/>
  <c r="K670" i="9" s="1"/>
  <c r="K958" i="25"/>
  <c r="J670" i="9" s="1"/>
  <c r="J958" i="25"/>
  <c r="I670" i="9" s="1"/>
  <c r="I958" i="25"/>
  <c r="H670" i="9" s="1"/>
  <c r="H958" i="25"/>
  <c r="G670" i="9" s="1"/>
  <c r="G958" i="25"/>
  <c r="F670" i="9" s="1"/>
  <c r="F958" i="25"/>
  <c r="E670" i="9" s="1"/>
  <c r="E958" i="25"/>
  <c r="D670" i="9" s="1"/>
  <c r="M957" i="25"/>
  <c r="L957" i="25"/>
  <c r="K669" i="9" s="1"/>
  <c r="K957" i="25"/>
  <c r="J669" i="9" s="1"/>
  <c r="J957" i="25"/>
  <c r="I669" i="9" s="1"/>
  <c r="I957" i="25"/>
  <c r="H669" i="9" s="1"/>
  <c r="H957" i="25"/>
  <c r="G669" i="9" s="1"/>
  <c r="G957" i="25"/>
  <c r="F669" i="9" s="1"/>
  <c r="F957" i="25"/>
  <c r="E669" i="9" s="1"/>
  <c r="E957" i="25"/>
  <c r="D669" i="9" s="1"/>
  <c r="M956" i="25"/>
  <c r="L956" i="25"/>
  <c r="K668" i="9" s="1"/>
  <c r="K956" i="25"/>
  <c r="J668" i="9" s="1"/>
  <c r="J956" i="25"/>
  <c r="I668" i="9" s="1"/>
  <c r="I956" i="25"/>
  <c r="H668" i="9" s="1"/>
  <c r="H956" i="25"/>
  <c r="G668" i="9" s="1"/>
  <c r="G956" i="25"/>
  <c r="F668" i="9" s="1"/>
  <c r="F956" i="25"/>
  <c r="E668" i="9" s="1"/>
  <c r="E956" i="25"/>
  <c r="D668" i="9" s="1"/>
  <c r="M955" i="25"/>
  <c r="L955" i="25"/>
  <c r="K667" i="9" s="1"/>
  <c r="K955" i="25"/>
  <c r="J667" i="9" s="1"/>
  <c r="J955" i="25"/>
  <c r="I667" i="9" s="1"/>
  <c r="I955" i="25"/>
  <c r="H667" i="9" s="1"/>
  <c r="H955" i="25"/>
  <c r="G667" i="9" s="1"/>
  <c r="G955" i="25"/>
  <c r="F667" i="9" s="1"/>
  <c r="F955" i="25"/>
  <c r="E667" i="9" s="1"/>
  <c r="E955" i="25"/>
  <c r="D667" i="9" s="1"/>
  <c r="M954" i="25"/>
  <c r="L954" i="25"/>
  <c r="K666" i="9" s="1"/>
  <c r="K954" i="25"/>
  <c r="J666" i="9" s="1"/>
  <c r="J954" i="25"/>
  <c r="I666" i="9" s="1"/>
  <c r="I954" i="25"/>
  <c r="H666" i="9" s="1"/>
  <c r="H954" i="25"/>
  <c r="G666" i="9" s="1"/>
  <c r="G954" i="25"/>
  <c r="F666" i="9" s="1"/>
  <c r="F954" i="25"/>
  <c r="E666" i="9" s="1"/>
  <c r="E954" i="25"/>
  <c r="D666" i="9" s="1"/>
  <c r="M953" i="25"/>
  <c r="L953" i="25"/>
  <c r="K665" i="9" s="1"/>
  <c r="K953" i="25"/>
  <c r="J665" i="9" s="1"/>
  <c r="J953" i="25"/>
  <c r="I665" i="9" s="1"/>
  <c r="I953" i="25"/>
  <c r="H665" i="9" s="1"/>
  <c r="H953" i="25"/>
  <c r="G665" i="9" s="1"/>
  <c r="G953" i="25"/>
  <c r="F665" i="9" s="1"/>
  <c r="F953" i="25"/>
  <c r="E665" i="9" s="1"/>
  <c r="E953" i="25"/>
  <c r="D665" i="9" s="1"/>
  <c r="M952" i="25"/>
  <c r="L952" i="25"/>
  <c r="K664" i="9" s="1"/>
  <c r="K952" i="25"/>
  <c r="J664" i="9" s="1"/>
  <c r="J952" i="25"/>
  <c r="I664" i="9" s="1"/>
  <c r="I952" i="25"/>
  <c r="H664" i="9" s="1"/>
  <c r="H952" i="25"/>
  <c r="G664" i="9" s="1"/>
  <c r="G952" i="25"/>
  <c r="F664" i="9" s="1"/>
  <c r="F952" i="25"/>
  <c r="E664" i="9" s="1"/>
  <c r="E952" i="25"/>
  <c r="D664" i="9" s="1"/>
  <c r="M951" i="25"/>
  <c r="L951" i="25"/>
  <c r="K663" i="9" s="1"/>
  <c r="K951" i="25"/>
  <c r="J663" i="9" s="1"/>
  <c r="J951" i="25"/>
  <c r="I663" i="9" s="1"/>
  <c r="I951" i="25"/>
  <c r="H663" i="9" s="1"/>
  <c r="H951" i="25"/>
  <c r="G663" i="9" s="1"/>
  <c r="G951" i="25"/>
  <c r="F663" i="9" s="1"/>
  <c r="F951" i="25"/>
  <c r="E663" i="9" s="1"/>
  <c r="E951" i="25"/>
  <c r="D663" i="9" s="1"/>
  <c r="M950" i="25"/>
  <c r="L950" i="25"/>
  <c r="K662" i="9" s="1"/>
  <c r="K950" i="25"/>
  <c r="J662" i="9" s="1"/>
  <c r="J950" i="25"/>
  <c r="I662" i="9" s="1"/>
  <c r="I950" i="25"/>
  <c r="H662" i="9" s="1"/>
  <c r="H950" i="25"/>
  <c r="G662" i="9" s="1"/>
  <c r="G950" i="25"/>
  <c r="F662" i="9" s="1"/>
  <c r="F950" i="25"/>
  <c r="E662" i="9" s="1"/>
  <c r="E950" i="25"/>
  <c r="D662" i="9" s="1"/>
  <c r="M949" i="25"/>
  <c r="L949" i="25"/>
  <c r="K661" i="9" s="1"/>
  <c r="K949" i="25"/>
  <c r="J661" i="9" s="1"/>
  <c r="J949" i="25"/>
  <c r="I661" i="9" s="1"/>
  <c r="I949" i="25"/>
  <c r="H661" i="9" s="1"/>
  <c r="H949" i="25"/>
  <c r="G661" i="9" s="1"/>
  <c r="G949" i="25"/>
  <c r="F661" i="9" s="1"/>
  <c r="F949" i="25"/>
  <c r="E661" i="9" s="1"/>
  <c r="E949" i="25"/>
  <c r="D661" i="9" s="1"/>
  <c r="M948" i="25"/>
  <c r="L948" i="25"/>
  <c r="K660" i="9" s="1"/>
  <c r="K948" i="25"/>
  <c r="J660" i="9" s="1"/>
  <c r="J948" i="25"/>
  <c r="I660" i="9" s="1"/>
  <c r="I948" i="25"/>
  <c r="H660" i="9" s="1"/>
  <c r="H948" i="25"/>
  <c r="G660" i="9" s="1"/>
  <c r="G948" i="25"/>
  <c r="F660" i="9" s="1"/>
  <c r="F948" i="25"/>
  <c r="E660" i="9" s="1"/>
  <c r="E948" i="25"/>
  <c r="D660" i="9" s="1"/>
  <c r="M947" i="25"/>
  <c r="L947" i="25"/>
  <c r="K659" i="9" s="1"/>
  <c r="K947" i="25"/>
  <c r="J659" i="9" s="1"/>
  <c r="J947" i="25"/>
  <c r="I659" i="9" s="1"/>
  <c r="I947" i="25"/>
  <c r="H659" i="9" s="1"/>
  <c r="H947" i="25"/>
  <c r="G659" i="9" s="1"/>
  <c r="G947" i="25"/>
  <c r="F659" i="9" s="1"/>
  <c r="F947" i="25"/>
  <c r="E659" i="9" s="1"/>
  <c r="E947" i="25"/>
  <c r="D659" i="9" s="1"/>
  <c r="M946" i="25"/>
  <c r="L946" i="25"/>
  <c r="K658" i="9" s="1"/>
  <c r="K946" i="25"/>
  <c r="J658" i="9" s="1"/>
  <c r="J946" i="25"/>
  <c r="I658" i="9" s="1"/>
  <c r="I946" i="25"/>
  <c r="H658" i="9" s="1"/>
  <c r="H946" i="25"/>
  <c r="G658" i="9" s="1"/>
  <c r="G946" i="25"/>
  <c r="F658" i="9" s="1"/>
  <c r="F946" i="25"/>
  <c r="E658" i="9" s="1"/>
  <c r="E946" i="25"/>
  <c r="D658" i="9" s="1"/>
  <c r="M945" i="25"/>
  <c r="L945" i="25"/>
  <c r="K657" i="9" s="1"/>
  <c r="K945" i="25"/>
  <c r="J657" i="9" s="1"/>
  <c r="J945" i="25"/>
  <c r="I657" i="9" s="1"/>
  <c r="I945" i="25"/>
  <c r="H657" i="9" s="1"/>
  <c r="H945" i="25"/>
  <c r="G657" i="9" s="1"/>
  <c r="G945" i="25"/>
  <c r="F657" i="9" s="1"/>
  <c r="F945" i="25"/>
  <c r="E657" i="9" s="1"/>
  <c r="E945" i="25"/>
  <c r="D657" i="9" s="1"/>
  <c r="M944" i="25"/>
  <c r="L944" i="25"/>
  <c r="K656" i="9" s="1"/>
  <c r="K944" i="25"/>
  <c r="J656" i="9" s="1"/>
  <c r="J944" i="25"/>
  <c r="I656" i="9" s="1"/>
  <c r="I944" i="25"/>
  <c r="H656" i="9" s="1"/>
  <c r="H944" i="25"/>
  <c r="G656" i="9" s="1"/>
  <c r="G944" i="25"/>
  <c r="F656" i="9" s="1"/>
  <c r="F944" i="25"/>
  <c r="E656" i="9" s="1"/>
  <c r="E944" i="25"/>
  <c r="D656" i="9" s="1"/>
  <c r="M943" i="25"/>
  <c r="L943" i="25"/>
  <c r="K655" i="9" s="1"/>
  <c r="K943" i="25"/>
  <c r="J655" i="9" s="1"/>
  <c r="J943" i="25"/>
  <c r="I655" i="9" s="1"/>
  <c r="I943" i="25"/>
  <c r="H655" i="9" s="1"/>
  <c r="H943" i="25"/>
  <c r="G655" i="9" s="1"/>
  <c r="G943" i="25"/>
  <c r="F655" i="9" s="1"/>
  <c r="F943" i="25"/>
  <c r="E655" i="9" s="1"/>
  <c r="E943" i="25"/>
  <c r="D655" i="9" s="1"/>
  <c r="M942" i="25"/>
  <c r="L942" i="25"/>
  <c r="K654" i="9" s="1"/>
  <c r="K942" i="25"/>
  <c r="J654" i="9" s="1"/>
  <c r="J942" i="25"/>
  <c r="I654" i="9" s="1"/>
  <c r="I942" i="25"/>
  <c r="H654" i="9" s="1"/>
  <c r="H942" i="25"/>
  <c r="G654" i="9" s="1"/>
  <c r="G942" i="25"/>
  <c r="F654" i="9" s="1"/>
  <c r="F942" i="25"/>
  <c r="E654" i="9" s="1"/>
  <c r="E942" i="25"/>
  <c r="D654" i="9" s="1"/>
  <c r="M941" i="25"/>
  <c r="L941" i="25"/>
  <c r="K653" i="9" s="1"/>
  <c r="K941" i="25"/>
  <c r="J653" i="9" s="1"/>
  <c r="J941" i="25"/>
  <c r="I653" i="9" s="1"/>
  <c r="I941" i="25"/>
  <c r="H653" i="9" s="1"/>
  <c r="H941" i="25"/>
  <c r="G653" i="9" s="1"/>
  <c r="G941" i="25"/>
  <c r="F653" i="9" s="1"/>
  <c r="F941" i="25"/>
  <c r="E653" i="9" s="1"/>
  <c r="E941" i="25"/>
  <c r="D653" i="9" s="1"/>
  <c r="M940" i="25"/>
  <c r="L940" i="25"/>
  <c r="K652" i="9" s="1"/>
  <c r="K940" i="25"/>
  <c r="J652" i="9" s="1"/>
  <c r="J940" i="25"/>
  <c r="I652" i="9" s="1"/>
  <c r="I940" i="25"/>
  <c r="H652" i="9" s="1"/>
  <c r="H940" i="25"/>
  <c r="G652" i="9" s="1"/>
  <c r="G940" i="25"/>
  <c r="F652" i="9" s="1"/>
  <c r="F940" i="25"/>
  <c r="E652" i="9" s="1"/>
  <c r="E940" i="25"/>
  <c r="D652" i="9" s="1"/>
  <c r="M935" i="25"/>
  <c r="L935" i="25"/>
  <c r="K935" i="25"/>
  <c r="J935" i="25"/>
  <c r="I935" i="25"/>
  <c r="H935" i="25"/>
  <c r="G935" i="25"/>
  <c r="F935" i="25"/>
  <c r="E935" i="25"/>
  <c r="M934" i="25"/>
  <c r="L934" i="25"/>
  <c r="K123" i="13" s="1"/>
  <c r="K934" i="25"/>
  <c r="J123" i="13" s="1"/>
  <c r="J934" i="25"/>
  <c r="I123" i="13" s="1"/>
  <c r="I934" i="25"/>
  <c r="H123" i="13" s="1"/>
  <c r="H934" i="25"/>
  <c r="G123" i="13" s="1"/>
  <c r="G934" i="25"/>
  <c r="F123" i="13" s="1"/>
  <c r="F934" i="25"/>
  <c r="E123" i="13" s="1"/>
  <c r="E934" i="25"/>
  <c r="D123" i="13" s="1"/>
  <c r="M933" i="25"/>
  <c r="L933" i="25"/>
  <c r="K122" i="13" s="1"/>
  <c r="K933" i="25"/>
  <c r="J122" i="13" s="1"/>
  <c r="J933" i="25"/>
  <c r="I122" i="13" s="1"/>
  <c r="I933" i="25"/>
  <c r="H122" i="13" s="1"/>
  <c r="H933" i="25"/>
  <c r="G122" i="13" s="1"/>
  <c r="G933" i="25"/>
  <c r="F122" i="13" s="1"/>
  <c r="F933" i="25"/>
  <c r="E122" i="13" s="1"/>
  <c r="E933" i="25"/>
  <c r="D122" i="13" s="1"/>
  <c r="M932" i="25"/>
  <c r="L932" i="25"/>
  <c r="K121" i="13" s="1"/>
  <c r="K932" i="25"/>
  <c r="J121" i="13" s="1"/>
  <c r="J932" i="25"/>
  <c r="I121" i="13" s="1"/>
  <c r="I932" i="25"/>
  <c r="H121" i="13" s="1"/>
  <c r="H932" i="25"/>
  <c r="G121" i="13" s="1"/>
  <c r="G932" i="25"/>
  <c r="F121" i="13" s="1"/>
  <c r="F932" i="25"/>
  <c r="E121" i="13" s="1"/>
  <c r="E932" i="25"/>
  <c r="D121" i="13" s="1"/>
  <c r="M931" i="25"/>
  <c r="L931" i="25"/>
  <c r="K120" i="13" s="1"/>
  <c r="K931" i="25"/>
  <c r="J120" i="13" s="1"/>
  <c r="J931" i="25"/>
  <c r="I120" i="13" s="1"/>
  <c r="I931" i="25"/>
  <c r="H120" i="13" s="1"/>
  <c r="H931" i="25"/>
  <c r="G120" i="13" s="1"/>
  <c r="G931" i="25"/>
  <c r="F120" i="13" s="1"/>
  <c r="F931" i="25"/>
  <c r="E120" i="13" s="1"/>
  <c r="E931" i="25"/>
  <c r="D120" i="13" s="1"/>
  <c r="M930" i="25"/>
  <c r="L930" i="25"/>
  <c r="K119" i="13" s="1"/>
  <c r="K930" i="25"/>
  <c r="J119" i="13" s="1"/>
  <c r="J930" i="25"/>
  <c r="I119" i="13" s="1"/>
  <c r="I930" i="25"/>
  <c r="H119" i="13" s="1"/>
  <c r="H930" i="25"/>
  <c r="G119" i="13" s="1"/>
  <c r="G930" i="25"/>
  <c r="F119" i="13" s="1"/>
  <c r="F930" i="25"/>
  <c r="E119" i="13" s="1"/>
  <c r="E930" i="25"/>
  <c r="D119" i="13" s="1"/>
  <c r="M928" i="25"/>
  <c r="L928" i="25"/>
  <c r="K928" i="25"/>
  <c r="J928" i="25"/>
  <c r="I928" i="25"/>
  <c r="H928" i="25"/>
  <c r="G928" i="25"/>
  <c r="F928" i="25"/>
  <c r="E928" i="25"/>
  <c r="M927" i="25"/>
  <c r="L927" i="25"/>
  <c r="K651" i="9" s="1"/>
  <c r="K927" i="25"/>
  <c r="J651" i="9" s="1"/>
  <c r="J927" i="25"/>
  <c r="I651" i="9" s="1"/>
  <c r="I927" i="25"/>
  <c r="H651" i="9" s="1"/>
  <c r="H927" i="25"/>
  <c r="G651" i="9" s="1"/>
  <c r="G927" i="25"/>
  <c r="F651" i="9" s="1"/>
  <c r="F927" i="25"/>
  <c r="E651" i="9" s="1"/>
  <c r="E927" i="25"/>
  <c r="D651" i="9" s="1"/>
  <c r="M926" i="25"/>
  <c r="L926" i="25"/>
  <c r="K650" i="9" s="1"/>
  <c r="K926" i="25"/>
  <c r="J650" i="9" s="1"/>
  <c r="J926" i="25"/>
  <c r="I650" i="9" s="1"/>
  <c r="I926" i="25"/>
  <c r="H650" i="9" s="1"/>
  <c r="H926" i="25"/>
  <c r="G650" i="9" s="1"/>
  <c r="G926" i="25"/>
  <c r="F650" i="9" s="1"/>
  <c r="F926" i="25"/>
  <c r="E650" i="9" s="1"/>
  <c r="E926" i="25"/>
  <c r="D650" i="9" s="1"/>
  <c r="M925" i="25"/>
  <c r="L925" i="25"/>
  <c r="K649" i="9" s="1"/>
  <c r="K925" i="25"/>
  <c r="J649" i="9" s="1"/>
  <c r="J925" i="25"/>
  <c r="I649" i="9" s="1"/>
  <c r="I925" i="25"/>
  <c r="H649" i="9" s="1"/>
  <c r="H925" i="25"/>
  <c r="G649" i="9" s="1"/>
  <c r="G925" i="25"/>
  <c r="F649" i="9" s="1"/>
  <c r="F925" i="25"/>
  <c r="E649" i="9" s="1"/>
  <c r="E925" i="25"/>
  <c r="D649" i="9" s="1"/>
  <c r="M924" i="25"/>
  <c r="L924" i="25"/>
  <c r="K648" i="9" s="1"/>
  <c r="K924" i="25"/>
  <c r="J648" i="9" s="1"/>
  <c r="J924" i="25"/>
  <c r="I648" i="9" s="1"/>
  <c r="I924" i="25"/>
  <c r="H648" i="9" s="1"/>
  <c r="H924" i="25"/>
  <c r="G648" i="9" s="1"/>
  <c r="G924" i="25"/>
  <c r="F648" i="9" s="1"/>
  <c r="F924" i="25"/>
  <c r="E648" i="9" s="1"/>
  <c r="E924" i="25"/>
  <c r="D648" i="9" s="1"/>
  <c r="M923" i="25"/>
  <c r="L923" i="25"/>
  <c r="K647" i="9" s="1"/>
  <c r="K923" i="25"/>
  <c r="J647" i="9" s="1"/>
  <c r="J923" i="25"/>
  <c r="I647" i="9" s="1"/>
  <c r="I923" i="25"/>
  <c r="H647" i="9" s="1"/>
  <c r="H923" i="25"/>
  <c r="G647" i="9" s="1"/>
  <c r="G923" i="25"/>
  <c r="F647" i="9" s="1"/>
  <c r="F923" i="25"/>
  <c r="E647" i="9" s="1"/>
  <c r="E923" i="25"/>
  <c r="D647" i="9" s="1"/>
  <c r="M922" i="25"/>
  <c r="L922" i="25"/>
  <c r="K646" i="9" s="1"/>
  <c r="K922" i="25"/>
  <c r="J646" i="9" s="1"/>
  <c r="J922" i="25"/>
  <c r="I646" i="9" s="1"/>
  <c r="I922" i="25"/>
  <c r="H646" i="9" s="1"/>
  <c r="H922" i="25"/>
  <c r="G646" i="9" s="1"/>
  <c r="G922" i="25"/>
  <c r="F646" i="9" s="1"/>
  <c r="F922" i="25"/>
  <c r="E646" i="9" s="1"/>
  <c r="E922" i="25"/>
  <c r="D646" i="9" s="1"/>
  <c r="M921" i="25"/>
  <c r="L921" i="25"/>
  <c r="K645" i="9" s="1"/>
  <c r="K921" i="25"/>
  <c r="J645" i="9" s="1"/>
  <c r="J921" i="25"/>
  <c r="I645" i="9" s="1"/>
  <c r="I921" i="25"/>
  <c r="H645" i="9" s="1"/>
  <c r="H921" i="25"/>
  <c r="G645" i="9" s="1"/>
  <c r="G921" i="25"/>
  <c r="F645" i="9" s="1"/>
  <c r="F921" i="25"/>
  <c r="E645" i="9" s="1"/>
  <c r="E921" i="25"/>
  <c r="D645" i="9" s="1"/>
  <c r="M920" i="25"/>
  <c r="L920" i="25"/>
  <c r="K644" i="9" s="1"/>
  <c r="K920" i="25"/>
  <c r="J644" i="9" s="1"/>
  <c r="J920" i="25"/>
  <c r="I644" i="9" s="1"/>
  <c r="I920" i="25"/>
  <c r="H644" i="9" s="1"/>
  <c r="H920" i="25"/>
  <c r="G644" i="9" s="1"/>
  <c r="G920" i="25"/>
  <c r="F644" i="9" s="1"/>
  <c r="F920" i="25"/>
  <c r="E644" i="9" s="1"/>
  <c r="E920" i="25"/>
  <c r="D644" i="9" s="1"/>
  <c r="M919" i="25"/>
  <c r="L919" i="25"/>
  <c r="K643" i="9" s="1"/>
  <c r="K919" i="25"/>
  <c r="J643" i="9" s="1"/>
  <c r="J919" i="25"/>
  <c r="I643" i="9" s="1"/>
  <c r="I919" i="25"/>
  <c r="H643" i="9" s="1"/>
  <c r="H919" i="25"/>
  <c r="G643" i="9" s="1"/>
  <c r="G919" i="25"/>
  <c r="F643" i="9" s="1"/>
  <c r="F919" i="25"/>
  <c r="E643" i="9" s="1"/>
  <c r="E919" i="25"/>
  <c r="D643" i="9" s="1"/>
  <c r="M918" i="25"/>
  <c r="L918" i="25"/>
  <c r="K642" i="9" s="1"/>
  <c r="K918" i="25"/>
  <c r="J642" i="9" s="1"/>
  <c r="J918" i="25"/>
  <c r="I642" i="9" s="1"/>
  <c r="I918" i="25"/>
  <c r="H642" i="9" s="1"/>
  <c r="H918" i="25"/>
  <c r="G642" i="9" s="1"/>
  <c r="G918" i="25"/>
  <c r="F642" i="9" s="1"/>
  <c r="F918" i="25"/>
  <c r="E642" i="9" s="1"/>
  <c r="E918" i="25"/>
  <c r="D642" i="9" s="1"/>
  <c r="M917" i="25"/>
  <c r="L917" i="25"/>
  <c r="K641" i="9" s="1"/>
  <c r="K917" i="25"/>
  <c r="J641" i="9" s="1"/>
  <c r="J917" i="25"/>
  <c r="I641" i="9" s="1"/>
  <c r="I917" i="25"/>
  <c r="H641" i="9" s="1"/>
  <c r="H917" i="25"/>
  <c r="G641" i="9" s="1"/>
  <c r="G917" i="25"/>
  <c r="F641" i="9" s="1"/>
  <c r="F917" i="25"/>
  <c r="E641" i="9" s="1"/>
  <c r="E917" i="25"/>
  <c r="D641" i="9" s="1"/>
  <c r="M916" i="25"/>
  <c r="L916" i="25"/>
  <c r="K640" i="9" s="1"/>
  <c r="K916" i="25"/>
  <c r="J640" i="9" s="1"/>
  <c r="J916" i="25"/>
  <c r="I640" i="9" s="1"/>
  <c r="I916" i="25"/>
  <c r="H640" i="9" s="1"/>
  <c r="H916" i="25"/>
  <c r="G640" i="9" s="1"/>
  <c r="G916" i="25"/>
  <c r="F640" i="9" s="1"/>
  <c r="F916" i="25"/>
  <c r="E640" i="9" s="1"/>
  <c r="E916" i="25"/>
  <c r="D640" i="9" s="1"/>
  <c r="M915" i="25"/>
  <c r="L915" i="25"/>
  <c r="K639" i="9" s="1"/>
  <c r="K915" i="25"/>
  <c r="J639" i="9" s="1"/>
  <c r="J915" i="25"/>
  <c r="I639" i="9" s="1"/>
  <c r="I915" i="25"/>
  <c r="H639" i="9" s="1"/>
  <c r="H915" i="25"/>
  <c r="G639" i="9" s="1"/>
  <c r="G915" i="25"/>
  <c r="F639" i="9" s="1"/>
  <c r="F915" i="25"/>
  <c r="E639" i="9" s="1"/>
  <c r="E915" i="25"/>
  <c r="D639" i="9" s="1"/>
  <c r="M914" i="25"/>
  <c r="L914" i="25"/>
  <c r="K638" i="9" s="1"/>
  <c r="K914" i="25"/>
  <c r="J638" i="9" s="1"/>
  <c r="J914" i="25"/>
  <c r="I638" i="9" s="1"/>
  <c r="I914" i="25"/>
  <c r="H638" i="9" s="1"/>
  <c r="H914" i="25"/>
  <c r="G638" i="9" s="1"/>
  <c r="G914" i="25"/>
  <c r="F638" i="9" s="1"/>
  <c r="F914" i="25"/>
  <c r="E638" i="9" s="1"/>
  <c r="E914" i="25"/>
  <c r="D638" i="9" s="1"/>
  <c r="M913" i="25"/>
  <c r="L913" i="25"/>
  <c r="K637" i="9" s="1"/>
  <c r="K913" i="25"/>
  <c r="J637" i="9" s="1"/>
  <c r="J913" i="25"/>
  <c r="I637" i="9" s="1"/>
  <c r="I913" i="25"/>
  <c r="H637" i="9" s="1"/>
  <c r="H913" i="25"/>
  <c r="G637" i="9" s="1"/>
  <c r="G913" i="25"/>
  <c r="F637" i="9" s="1"/>
  <c r="F913" i="25"/>
  <c r="E637" i="9" s="1"/>
  <c r="E913" i="25"/>
  <c r="D637" i="9" s="1"/>
  <c r="M912" i="25"/>
  <c r="L912" i="25"/>
  <c r="K636" i="9" s="1"/>
  <c r="K912" i="25"/>
  <c r="J636" i="9" s="1"/>
  <c r="J912" i="25"/>
  <c r="I636" i="9" s="1"/>
  <c r="I912" i="25"/>
  <c r="H636" i="9" s="1"/>
  <c r="H912" i="25"/>
  <c r="G636" i="9" s="1"/>
  <c r="G912" i="25"/>
  <c r="F636" i="9" s="1"/>
  <c r="F912" i="25"/>
  <c r="E636" i="9" s="1"/>
  <c r="E912" i="25"/>
  <c r="D636" i="9" s="1"/>
  <c r="M911" i="25"/>
  <c r="L911" i="25"/>
  <c r="K635" i="9" s="1"/>
  <c r="K911" i="25"/>
  <c r="J635" i="9" s="1"/>
  <c r="J911" i="25"/>
  <c r="I635" i="9" s="1"/>
  <c r="I911" i="25"/>
  <c r="H635" i="9" s="1"/>
  <c r="H911" i="25"/>
  <c r="G635" i="9" s="1"/>
  <c r="G911" i="25"/>
  <c r="F635" i="9" s="1"/>
  <c r="F911" i="25"/>
  <c r="E635" i="9" s="1"/>
  <c r="E911" i="25"/>
  <c r="D635" i="9" s="1"/>
  <c r="M910" i="25"/>
  <c r="L910" i="25"/>
  <c r="K634" i="9" s="1"/>
  <c r="K910" i="25"/>
  <c r="J634" i="9" s="1"/>
  <c r="J910" i="25"/>
  <c r="I634" i="9" s="1"/>
  <c r="I910" i="25"/>
  <c r="H634" i="9" s="1"/>
  <c r="H910" i="25"/>
  <c r="G634" i="9" s="1"/>
  <c r="G910" i="25"/>
  <c r="F634" i="9" s="1"/>
  <c r="F910" i="25"/>
  <c r="E634" i="9" s="1"/>
  <c r="E910" i="25"/>
  <c r="D634" i="9" s="1"/>
  <c r="M909" i="25"/>
  <c r="L909" i="25"/>
  <c r="K633" i="9" s="1"/>
  <c r="K909" i="25"/>
  <c r="J633" i="9" s="1"/>
  <c r="J909" i="25"/>
  <c r="I633" i="9" s="1"/>
  <c r="I909" i="25"/>
  <c r="H633" i="9" s="1"/>
  <c r="H909" i="25"/>
  <c r="G633" i="9" s="1"/>
  <c r="G909" i="25"/>
  <c r="F633" i="9" s="1"/>
  <c r="F909" i="25"/>
  <c r="E633" i="9" s="1"/>
  <c r="E909" i="25"/>
  <c r="D633" i="9" s="1"/>
  <c r="M908" i="25"/>
  <c r="L908" i="25"/>
  <c r="K632" i="9" s="1"/>
  <c r="K908" i="25"/>
  <c r="J632" i="9" s="1"/>
  <c r="J908" i="25"/>
  <c r="I632" i="9" s="1"/>
  <c r="I908" i="25"/>
  <c r="H632" i="9" s="1"/>
  <c r="H908" i="25"/>
  <c r="G632" i="9" s="1"/>
  <c r="G908" i="25"/>
  <c r="F632" i="9" s="1"/>
  <c r="F908" i="25"/>
  <c r="E632" i="9" s="1"/>
  <c r="E908" i="25"/>
  <c r="D632" i="9" s="1"/>
  <c r="M907" i="25"/>
  <c r="L907" i="25"/>
  <c r="K631" i="9" s="1"/>
  <c r="K907" i="25"/>
  <c r="J631" i="9" s="1"/>
  <c r="J907" i="25"/>
  <c r="I631" i="9" s="1"/>
  <c r="I907" i="25"/>
  <c r="H631" i="9" s="1"/>
  <c r="H907" i="25"/>
  <c r="G631" i="9" s="1"/>
  <c r="G907" i="25"/>
  <c r="F631" i="9" s="1"/>
  <c r="F907" i="25"/>
  <c r="E631" i="9" s="1"/>
  <c r="E907" i="25"/>
  <c r="D631" i="9" s="1"/>
  <c r="M906" i="25"/>
  <c r="L906" i="25"/>
  <c r="K630" i="9" s="1"/>
  <c r="K906" i="25"/>
  <c r="J630" i="9" s="1"/>
  <c r="J906" i="25"/>
  <c r="I630" i="9" s="1"/>
  <c r="I906" i="25"/>
  <c r="H630" i="9" s="1"/>
  <c r="H906" i="25"/>
  <c r="G630" i="9" s="1"/>
  <c r="G906" i="25"/>
  <c r="F630" i="9" s="1"/>
  <c r="F906" i="25"/>
  <c r="E630" i="9" s="1"/>
  <c r="E906" i="25"/>
  <c r="D630" i="9" s="1"/>
  <c r="M905" i="25"/>
  <c r="L905" i="25"/>
  <c r="K629" i="9" s="1"/>
  <c r="K905" i="25"/>
  <c r="J629" i="9" s="1"/>
  <c r="J905" i="25"/>
  <c r="I629" i="9" s="1"/>
  <c r="I905" i="25"/>
  <c r="H629" i="9" s="1"/>
  <c r="H905" i="25"/>
  <c r="G629" i="9" s="1"/>
  <c r="G905" i="25"/>
  <c r="F629" i="9" s="1"/>
  <c r="F905" i="25"/>
  <c r="E629" i="9" s="1"/>
  <c r="E905" i="25"/>
  <c r="D629" i="9" s="1"/>
  <c r="M904" i="25"/>
  <c r="L904" i="25"/>
  <c r="K628" i="9" s="1"/>
  <c r="K904" i="25"/>
  <c r="J628" i="9" s="1"/>
  <c r="J904" i="25"/>
  <c r="I628" i="9" s="1"/>
  <c r="I904" i="25"/>
  <c r="H628" i="9" s="1"/>
  <c r="H904" i="25"/>
  <c r="G628" i="9" s="1"/>
  <c r="G904" i="25"/>
  <c r="F628" i="9" s="1"/>
  <c r="F904" i="25"/>
  <c r="E628" i="9" s="1"/>
  <c r="E904" i="25"/>
  <c r="D628" i="9" s="1"/>
  <c r="M903" i="25"/>
  <c r="L903" i="25"/>
  <c r="K627" i="9" s="1"/>
  <c r="K903" i="25"/>
  <c r="J627" i="9" s="1"/>
  <c r="J903" i="25"/>
  <c r="I627" i="9" s="1"/>
  <c r="I903" i="25"/>
  <c r="H627" i="9" s="1"/>
  <c r="H903" i="25"/>
  <c r="G627" i="9" s="1"/>
  <c r="G903" i="25"/>
  <c r="F627" i="9" s="1"/>
  <c r="F903" i="25"/>
  <c r="E627" i="9" s="1"/>
  <c r="E903" i="25"/>
  <c r="D627" i="9" s="1"/>
  <c r="M902" i="25"/>
  <c r="L902" i="25"/>
  <c r="K626" i="9" s="1"/>
  <c r="K902" i="25"/>
  <c r="J626" i="9" s="1"/>
  <c r="J902" i="25"/>
  <c r="I626" i="9" s="1"/>
  <c r="I902" i="25"/>
  <c r="H626" i="9" s="1"/>
  <c r="H902" i="25"/>
  <c r="G626" i="9" s="1"/>
  <c r="G902" i="25"/>
  <c r="F626" i="9" s="1"/>
  <c r="F902" i="25"/>
  <c r="E626" i="9" s="1"/>
  <c r="E902" i="25"/>
  <c r="D626" i="9" s="1"/>
  <c r="M901" i="25"/>
  <c r="L901" i="25"/>
  <c r="K625" i="9" s="1"/>
  <c r="K901" i="25"/>
  <c r="J625" i="9" s="1"/>
  <c r="J901" i="25"/>
  <c r="I625" i="9" s="1"/>
  <c r="I901" i="25"/>
  <c r="H625" i="9" s="1"/>
  <c r="H901" i="25"/>
  <c r="G625" i="9" s="1"/>
  <c r="G901" i="25"/>
  <c r="F625" i="9" s="1"/>
  <c r="F901" i="25"/>
  <c r="E625" i="9" s="1"/>
  <c r="E901" i="25"/>
  <c r="D625" i="9" s="1"/>
  <c r="M896" i="25"/>
  <c r="L896" i="25"/>
  <c r="K896" i="25"/>
  <c r="J896" i="25"/>
  <c r="I896" i="25"/>
  <c r="H896" i="25"/>
  <c r="G896" i="25"/>
  <c r="F896" i="25"/>
  <c r="E896" i="25"/>
  <c r="M895" i="25"/>
  <c r="L895" i="25"/>
  <c r="K118" i="13" s="1"/>
  <c r="K895" i="25"/>
  <c r="J118" i="13" s="1"/>
  <c r="J895" i="25"/>
  <c r="I118" i="13" s="1"/>
  <c r="I895" i="25"/>
  <c r="H118" i="13" s="1"/>
  <c r="H895" i="25"/>
  <c r="G118" i="13" s="1"/>
  <c r="G895" i="25"/>
  <c r="F118" i="13" s="1"/>
  <c r="F895" i="25"/>
  <c r="E118" i="13" s="1"/>
  <c r="E895" i="25"/>
  <c r="D118" i="13" s="1"/>
  <c r="M894" i="25"/>
  <c r="L894" i="25"/>
  <c r="K117" i="13" s="1"/>
  <c r="K894" i="25"/>
  <c r="J117" i="13" s="1"/>
  <c r="J894" i="25"/>
  <c r="I117" i="13" s="1"/>
  <c r="I894" i="25"/>
  <c r="H117" i="13" s="1"/>
  <c r="H894" i="25"/>
  <c r="G117" i="13" s="1"/>
  <c r="G894" i="25"/>
  <c r="F117" i="13" s="1"/>
  <c r="F894" i="25"/>
  <c r="E117" i="13" s="1"/>
  <c r="E894" i="25"/>
  <c r="D117" i="13" s="1"/>
  <c r="M893" i="25"/>
  <c r="L893" i="25"/>
  <c r="K116" i="13" s="1"/>
  <c r="K893" i="25"/>
  <c r="J116" i="13" s="1"/>
  <c r="J893" i="25"/>
  <c r="I116" i="13" s="1"/>
  <c r="I893" i="25"/>
  <c r="H116" i="13" s="1"/>
  <c r="H893" i="25"/>
  <c r="G116" i="13" s="1"/>
  <c r="G893" i="25"/>
  <c r="F116" i="13" s="1"/>
  <c r="F893" i="25"/>
  <c r="E116" i="13" s="1"/>
  <c r="E893" i="25"/>
  <c r="D116" i="13" s="1"/>
  <c r="M892" i="25"/>
  <c r="L892" i="25"/>
  <c r="K115" i="13" s="1"/>
  <c r="K892" i="25"/>
  <c r="J115" i="13" s="1"/>
  <c r="J892" i="25"/>
  <c r="I115" i="13" s="1"/>
  <c r="I892" i="25"/>
  <c r="H115" i="13" s="1"/>
  <c r="H892" i="25"/>
  <c r="G115" i="13" s="1"/>
  <c r="G892" i="25"/>
  <c r="F115" i="13" s="1"/>
  <c r="F892" i="25"/>
  <c r="E115" i="13" s="1"/>
  <c r="E892" i="25"/>
  <c r="D115" i="13" s="1"/>
  <c r="M891" i="25"/>
  <c r="L891" i="25"/>
  <c r="K114" i="13" s="1"/>
  <c r="K891" i="25"/>
  <c r="J114" i="13" s="1"/>
  <c r="J891" i="25"/>
  <c r="I114" i="13" s="1"/>
  <c r="I891" i="25"/>
  <c r="H114" i="13" s="1"/>
  <c r="H891" i="25"/>
  <c r="G114" i="13" s="1"/>
  <c r="G891" i="25"/>
  <c r="F114" i="13" s="1"/>
  <c r="F891" i="25"/>
  <c r="E114" i="13" s="1"/>
  <c r="E891" i="25"/>
  <c r="D114" i="13" s="1"/>
  <c r="M889" i="25"/>
  <c r="L889" i="25"/>
  <c r="K889" i="25"/>
  <c r="J889" i="25"/>
  <c r="I889" i="25"/>
  <c r="H889" i="25"/>
  <c r="G889" i="25"/>
  <c r="F889" i="25"/>
  <c r="E889" i="25"/>
  <c r="M888" i="25"/>
  <c r="L888" i="25"/>
  <c r="K624" i="9" s="1"/>
  <c r="K888" i="25"/>
  <c r="J624" i="9" s="1"/>
  <c r="J888" i="25"/>
  <c r="I624" i="9" s="1"/>
  <c r="I888" i="25"/>
  <c r="H624" i="9" s="1"/>
  <c r="H888" i="25"/>
  <c r="G624" i="9" s="1"/>
  <c r="G888" i="25"/>
  <c r="F624" i="9" s="1"/>
  <c r="F888" i="25"/>
  <c r="E624" i="9" s="1"/>
  <c r="E888" i="25"/>
  <c r="D624" i="9" s="1"/>
  <c r="M887" i="25"/>
  <c r="L887" i="25"/>
  <c r="K623" i="9" s="1"/>
  <c r="K887" i="25"/>
  <c r="J623" i="9" s="1"/>
  <c r="J887" i="25"/>
  <c r="I623" i="9" s="1"/>
  <c r="I887" i="25"/>
  <c r="H623" i="9" s="1"/>
  <c r="H887" i="25"/>
  <c r="G623" i="9" s="1"/>
  <c r="G887" i="25"/>
  <c r="F623" i="9" s="1"/>
  <c r="F887" i="25"/>
  <c r="E623" i="9" s="1"/>
  <c r="E887" i="25"/>
  <c r="D623" i="9" s="1"/>
  <c r="M886" i="25"/>
  <c r="L886" i="25"/>
  <c r="K622" i="9" s="1"/>
  <c r="K886" i="25"/>
  <c r="J622" i="9" s="1"/>
  <c r="J886" i="25"/>
  <c r="I622" i="9" s="1"/>
  <c r="I886" i="25"/>
  <c r="H622" i="9" s="1"/>
  <c r="H886" i="25"/>
  <c r="G622" i="9" s="1"/>
  <c r="G886" i="25"/>
  <c r="F622" i="9" s="1"/>
  <c r="F886" i="25"/>
  <c r="E622" i="9" s="1"/>
  <c r="E886" i="25"/>
  <c r="D622" i="9" s="1"/>
  <c r="M885" i="25"/>
  <c r="L885" i="25"/>
  <c r="K621" i="9" s="1"/>
  <c r="K885" i="25"/>
  <c r="J621" i="9" s="1"/>
  <c r="J885" i="25"/>
  <c r="I621" i="9" s="1"/>
  <c r="I885" i="25"/>
  <c r="H621" i="9" s="1"/>
  <c r="H885" i="25"/>
  <c r="G621" i="9" s="1"/>
  <c r="G885" i="25"/>
  <c r="F621" i="9" s="1"/>
  <c r="F885" i="25"/>
  <c r="E621" i="9" s="1"/>
  <c r="E885" i="25"/>
  <c r="D621" i="9" s="1"/>
  <c r="M884" i="25"/>
  <c r="L884" i="25"/>
  <c r="K620" i="9" s="1"/>
  <c r="K884" i="25"/>
  <c r="J620" i="9" s="1"/>
  <c r="J884" i="25"/>
  <c r="I620" i="9" s="1"/>
  <c r="I884" i="25"/>
  <c r="H620" i="9" s="1"/>
  <c r="H884" i="25"/>
  <c r="G620" i="9" s="1"/>
  <c r="G884" i="25"/>
  <c r="F620" i="9" s="1"/>
  <c r="F884" i="25"/>
  <c r="E620" i="9" s="1"/>
  <c r="E884" i="25"/>
  <c r="D620" i="9" s="1"/>
  <c r="M883" i="25"/>
  <c r="L883" i="25"/>
  <c r="K619" i="9" s="1"/>
  <c r="K883" i="25"/>
  <c r="J619" i="9" s="1"/>
  <c r="J883" i="25"/>
  <c r="I619" i="9" s="1"/>
  <c r="I883" i="25"/>
  <c r="H619" i="9" s="1"/>
  <c r="H883" i="25"/>
  <c r="G619" i="9" s="1"/>
  <c r="G883" i="25"/>
  <c r="F619" i="9" s="1"/>
  <c r="F883" i="25"/>
  <c r="E619" i="9" s="1"/>
  <c r="E883" i="25"/>
  <c r="D619" i="9" s="1"/>
  <c r="M882" i="25"/>
  <c r="L882" i="25"/>
  <c r="K618" i="9" s="1"/>
  <c r="K882" i="25"/>
  <c r="J618" i="9" s="1"/>
  <c r="J882" i="25"/>
  <c r="I618" i="9" s="1"/>
  <c r="I882" i="25"/>
  <c r="H618" i="9" s="1"/>
  <c r="H882" i="25"/>
  <c r="G618" i="9" s="1"/>
  <c r="G882" i="25"/>
  <c r="F618" i="9" s="1"/>
  <c r="F882" i="25"/>
  <c r="E618" i="9" s="1"/>
  <c r="E882" i="25"/>
  <c r="D618" i="9" s="1"/>
  <c r="M881" i="25"/>
  <c r="L881" i="25"/>
  <c r="K617" i="9" s="1"/>
  <c r="K881" i="25"/>
  <c r="J617" i="9" s="1"/>
  <c r="J881" i="25"/>
  <c r="I617" i="9" s="1"/>
  <c r="I881" i="25"/>
  <c r="H617" i="9" s="1"/>
  <c r="H881" i="25"/>
  <c r="G617" i="9" s="1"/>
  <c r="G881" i="25"/>
  <c r="F617" i="9" s="1"/>
  <c r="F881" i="25"/>
  <c r="E617" i="9" s="1"/>
  <c r="E881" i="25"/>
  <c r="D617" i="9" s="1"/>
  <c r="M880" i="25"/>
  <c r="L880" i="25"/>
  <c r="K616" i="9" s="1"/>
  <c r="K880" i="25"/>
  <c r="J616" i="9" s="1"/>
  <c r="J880" i="25"/>
  <c r="I616" i="9" s="1"/>
  <c r="I880" i="25"/>
  <c r="H616" i="9" s="1"/>
  <c r="H880" i="25"/>
  <c r="G616" i="9" s="1"/>
  <c r="G880" i="25"/>
  <c r="F616" i="9" s="1"/>
  <c r="F880" i="25"/>
  <c r="E616" i="9" s="1"/>
  <c r="E880" i="25"/>
  <c r="D616" i="9" s="1"/>
  <c r="M879" i="25"/>
  <c r="L879" i="25"/>
  <c r="K615" i="9" s="1"/>
  <c r="K879" i="25"/>
  <c r="J615" i="9" s="1"/>
  <c r="J879" i="25"/>
  <c r="I615" i="9" s="1"/>
  <c r="I879" i="25"/>
  <c r="H615" i="9" s="1"/>
  <c r="H879" i="25"/>
  <c r="G615" i="9" s="1"/>
  <c r="G879" i="25"/>
  <c r="F615" i="9" s="1"/>
  <c r="F879" i="25"/>
  <c r="E615" i="9" s="1"/>
  <c r="E879" i="25"/>
  <c r="D615" i="9" s="1"/>
  <c r="M878" i="25"/>
  <c r="L878" i="25"/>
  <c r="K614" i="9" s="1"/>
  <c r="K878" i="25"/>
  <c r="J614" i="9" s="1"/>
  <c r="J878" i="25"/>
  <c r="I614" i="9" s="1"/>
  <c r="I878" i="25"/>
  <c r="H614" i="9" s="1"/>
  <c r="H878" i="25"/>
  <c r="G614" i="9" s="1"/>
  <c r="G878" i="25"/>
  <c r="F614" i="9" s="1"/>
  <c r="F878" i="25"/>
  <c r="E614" i="9" s="1"/>
  <c r="E878" i="25"/>
  <c r="D614" i="9" s="1"/>
  <c r="M877" i="25"/>
  <c r="L877" i="25"/>
  <c r="K613" i="9" s="1"/>
  <c r="K877" i="25"/>
  <c r="J613" i="9" s="1"/>
  <c r="J877" i="25"/>
  <c r="I613" i="9" s="1"/>
  <c r="I877" i="25"/>
  <c r="H613" i="9" s="1"/>
  <c r="H877" i="25"/>
  <c r="G613" i="9" s="1"/>
  <c r="G877" i="25"/>
  <c r="F613" i="9" s="1"/>
  <c r="F877" i="25"/>
  <c r="E613" i="9" s="1"/>
  <c r="E877" i="25"/>
  <c r="D613" i="9" s="1"/>
  <c r="M876" i="25"/>
  <c r="L876" i="25"/>
  <c r="K612" i="9" s="1"/>
  <c r="K876" i="25"/>
  <c r="J612" i="9" s="1"/>
  <c r="J876" i="25"/>
  <c r="I612" i="9" s="1"/>
  <c r="I876" i="25"/>
  <c r="H612" i="9" s="1"/>
  <c r="H876" i="25"/>
  <c r="G612" i="9" s="1"/>
  <c r="G876" i="25"/>
  <c r="F612" i="9" s="1"/>
  <c r="F876" i="25"/>
  <c r="E612" i="9" s="1"/>
  <c r="E876" i="25"/>
  <c r="D612" i="9" s="1"/>
  <c r="M875" i="25"/>
  <c r="L875" i="25"/>
  <c r="K611" i="9" s="1"/>
  <c r="K875" i="25"/>
  <c r="J611" i="9" s="1"/>
  <c r="J875" i="25"/>
  <c r="I611" i="9" s="1"/>
  <c r="I875" i="25"/>
  <c r="H611" i="9" s="1"/>
  <c r="H875" i="25"/>
  <c r="G611" i="9" s="1"/>
  <c r="G875" i="25"/>
  <c r="F611" i="9" s="1"/>
  <c r="F875" i="25"/>
  <c r="E611" i="9" s="1"/>
  <c r="E875" i="25"/>
  <c r="D611" i="9" s="1"/>
  <c r="M874" i="25"/>
  <c r="L874" i="25"/>
  <c r="K610" i="9" s="1"/>
  <c r="K874" i="25"/>
  <c r="J610" i="9" s="1"/>
  <c r="J874" i="25"/>
  <c r="I610" i="9" s="1"/>
  <c r="I874" i="25"/>
  <c r="H610" i="9" s="1"/>
  <c r="H874" i="25"/>
  <c r="G610" i="9" s="1"/>
  <c r="G874" i="25"/>
  <c r="F610" i="9" s="1"/>
  <c r="F874" i="25"/>
  <c r="E610" i="9" s="1"/>
  <c r="E874" i="25"/>
  <c r="D610" i="9" s="1"/>
  <c r="M873" i="25"/>
  <c r="L873" i="25"/>
  <c r="K609" i="9" s="1"/>
  <c r="K873" i="25"/>
  <c r="J609" i="9" s="1"/>
  <c r="J873" i="25"/>
  <c r="I609" i="9" s="1"/>
  <c r="I873" i="25"/>
  <c r="H609" i="9" s="1"/>
  <c r="H873" i="25"/>
  <c r="G609" i="9" s="1"/>
  <c r="G873" i="25"/>
  <c r="F609" i="9" s="1"/>
  <c r="F873" i="25"/>
  <c r="E609" i="9" s="1"/>
  <c r="E873" i="25"/>
  <c r="D609" i="9" s="1"/>
  <c r="M872" i="25"/>
  <c r="L872" i="25"/>
  <c r="K608" i="9" s="1"/>
  <c r="K872" i="25"/>
  <c r="J608" i="9" s="1"/>
  <c r="J872" i="25"/>
  <c r="I608" i="9" s="1"/>
  <c r="I872" i="25"/>
  <c r="H608" i="9" s="1"/>
  <c r="H872" i="25"/>
  <c r="G608" i="9" s="1"/>
  <c r="G872" i="25"/>
  <c r="F608" i="9" s="1"/>
  <c r="F872" i="25"/>
  <c r="E608" i="9" s="1"/>
  <c r="E872" i="25"/>
  <c r="D608" i="9" s="1"/>
  <c r="M871" i="25"/>
  <c r="L871" i="25"/>
  <c r="K607" i="9" s="1"/>
  <c r="K871" i="25"/>
  <c r="J607" i="9" s="1"/>
  <c r="J871" i="25"/>
  <c r="I607" i="9" s="1"/>
  <c r="I871" i="25"/>
  <c r="H607" i="9" s="1"/>
  <c r="H871" i="25"/>
  <c r="G607" i="9" s="1"/>
  <c r="G871" i="25"/>
  <c r="F607" i="9" s="1"/>
  <c r="F871" i="25"/>
  <c r="E607" i="9" s="1"/>
  <c r="E871" i="25"/>
  <c r="D607" i="9" s="1"/>
  <c r="M870" i="25"/>
  <c r="L870" i="25"/>
  <c r="K606" i="9" s="1"/>
  <c r="K870" i="25"/>
  <c r="J606" i="9" s="1"/>
  <c r="J870" i="25"/>
  <c r="I606" i="9" s="1"/>
  <c r="I870" i="25"/>
  <c r="H606" i="9" s="1"/>
  <c r="H870" i="25"/>
  <c r="G606" i="9" s="1"/>
  <c r="G870" i="25"/>
  <c r="F606" i="9" s="1"/>
  <c r="F870" i="25"/>
  <c r="E606" i="9" s="1"/>
  <c r="E870" i="25"/>
  <c r="D606" i="9" s="1"/>
  <c r="M869" i="25"/>
  <c r="L869" i="25"/>
  <c r="K605" i="9" s="1"/>
  <c r="K869" i="25"/>
  <c r="J605" i="9" s="1"/>
  <c r="J869" i="25"/>
  <c r="I605" i="9" s="1"/>
  <c r="I869" i="25"/>
  <c r="H605" i="9" s="1"/>
  <c r="H869" i="25"/>
  <c r="G605" i="9" s="1"/>
  <c r="G869" i="25"/>
  <c r="F605" i="9" s="1"/>
  <c r="F869" i="25"/>
  <c r="E605" i="9" s="1"/>
  <c r="E869" i="25"/>
  <c r="D605" i="9" s="1"/>
  <c r="M868" i="25"/>
  <c r="L868" i="25"/>
  <c r="K604" i="9" s="1"/>
  <c r="K868" i="25"/>
  <c r="J604" i="9" s="1"/>
  <c r="J868" i="25"/>
  <c r="I604" i="9" s="1"/>
  <c r="I868" i="25"/>
  <c r="H604" i="9" s="1"/>
  <c r="H868" i="25"/>
  <c r="G604" i="9" s="1"/>
  <c r="G868" i="25"/>
  <c r="F604" i="9" s="1"/>
  <c r="F868" i="25"/>
  <c r="E604" i="9" s="1"/>
  <c r="E868" i="25"/>
  <c r="D604" i="9" s="1"/>
  <c r="M867" i="25"/>
  <c r="L867" i="25"/>
  <c r="K603" i="9" s="1"/>
  <c r="K867" i="25"/>
  <c r="J603" i="9" s="1"/>
  <c r="J867" i="25"/>
  <c r="I603" i="9" s="1"/>
  <c r="I867" i="25"/>
  <c r="H603" i="9" s="1"/>
  <c r="H867" i="25"/>
  <c r="G603" i="9" s="1"/>
  <c r="G867" i="25"/>
  <c r="F603" i="9" s="1"/>
  <c r="F867" i="25"/>
  <c r="E603" i="9" s="1"/>
  <c r="E867" i="25"/>
  <c r="D603" i="9" s="1"/>
  <c r="M866" i="25"/>
  <c r="L866" i="25"/>
  <c r="K602" i="9" s="1"/>
  <c r="K866" i="25"/>
  <c r="J602" i="9" s="1"/>
  <c r="J866" i="25"/>
  <c r="I602" i="9" s="1"/>
  <c r="I866" i="25"/>
  <c r="H602" i="9" s="1"/>
  <c r="H866" i="25"/>
  <c r="G602" i="9" s="1"/>
  <c r="G866" i="25"/>
  <c r="F602" i="9" s="1"/>
  <c r="F866" i="25"/>
  <c r="E602" i="9" s="1"/>
  <c r="E866" i="25"/>
  <c r="D602" i="9" s="1"/>
  <c r="M865" i="25"/>
  <c r="L865" i="25"/>
  <c r="K601" i="9" s="1"/>
  <c r="K865" i="25"/>
  <c r="J601" i="9" s="1"/>
  <c r="J865" i="25"/>
  <c r="I601" i="9" s="1"/>
  <c r="I865" i="25"/>
  <c r="H601" i="9" s="1"/>
  <c r="H865" i="25"/>
  <c r="G601" i="9" s="1"/>
  <c r="G865" i="25"/>
  <c r="F601" i="9" s="1"/>
  <c r="F865" i="25"/>
  <c r="E601" i="9" s="1"/>
  <c r="E865" i="25"/>
  <c r="D601" i="9" s="1"/>
  <c r="M864" i="25"/>
  <c r="L864" i="25"/>
  <c r="K600" i="9" s="1"/>
  <c r="K864" i="25"/>
  <c r="J600" i="9" s="1"/>
  <c r="J864" i="25"/>
  <c r="I600" i="9" s="1"/>
  <c r="I864" i="25"/>
  <c r="H600" i="9" s="1"/>
  <c r="H864" i="25"/>
  <c r="G600" i="9" s="1"/>
  <c r="G864" i="25"/>
  <c r="F600" i="9" s="1"/>
  <c r="F864" i="25"/>
  <c r="E600" i="9" s="1"/>
  <c r="E864" i="25"/>
  <c r="D600" i="9" s="1"/>
  <c r="M863" i="25"/>
  <c r="L863" i="25"/>
  <c r="K599" i="9" s="1"/>
  <c r="K863" i="25"/>
  <c r="J599" i="9" s="1"/>
  <c r="J863" i="25"/>
  <c r="I599" i="9" s="1"/>
  <c r="I863" i="25"/>
  <c r="H599" i="9" s="1"/>
  <c r="H863" i="25"/>
  <c r="G599" i="9" s="1"/>
  <c r="G863" i="25"/>
  <c r="F599" i="9" s="1"/>
  <c r="F863" i="25"/>
  <c r="E599" i="9" s="1"/>
  <c r="E863" i="25"/>
  <c r="D599" i="9" s="1"/>
  <c r="M862" i="25"/>
  <c r="L862" i="25"/>
  <c r="K598" i="9" s="1"/>
  <c r="K862" i="25"/>
  <c r="J598" i="9" s="1"/>
  <c r="J862" i="25"/>
  <c r="I598" i="9" s="1"/>
  <c r="I862" i="25"/>
  <c r="H598" i="9" s="1"/>
  <c r="H862" i="25"/>
  <c r="G598" i="9" s="1"/>
  <c r="G862" i="25"/>
  <c r="F598" i="9" s="1"/>
  <c r="F862" i="25"/>
  <c r="E598" i="9" s="1"/>
  <c r="E862" i="25"/>
  <c r="D598" i="9" s="1"/>
  <c r="M857" i="25"/>
  <c r="L857" i="25"/>
  <c r="K857" i="25"/>
  <c r="J857" i="25"/>
  <c r="I857" i="25"/>
  <c r="H857" i="25"/>
  <c r="G857" i="25"/>
  <c r="F857" i="25"/>
  <c r="E857" i="25"/>
  <c r="M856" i="25"/>
  <c r="L856" i="25"/>
  <c r="K113" i="13" s="1"/>
  <c r="K856" i="25"/>
  <c r="J113" i="13" s="1"/>
  <c r="J856" i="25"/>
  <c r="I113" i="13" s="1"/>
  <c r="I856" i="25"/>
  <c r="H113" i="13" s="1"/>
  <c r="H856" i="25"/>
  <c r="G113" i="13" s="1"/>
  <c r="G856" i="25"/>
  <c r="F113" i="13" s="1"/>
  <c r="F856" i="25"/>
  <c r="E113" i="13" s="1"/>
  <c r="E856" i="25"/>
  <c r="D113" i="13" s="1"/>
  <c r="M855" i="25"/>
  <c r="L855" i="25"/>
  <c r="K112" i="13" s="1"/>
  <c r="K855" i="25"/>
  <c r="J112" i="13" s="1"/>
  <c r="J855" i="25"/>
  <c r="I112" i="13" s="1"/>
  <c r="I855" i="25"/>
  <c r="H112" i="13" s="1"/>
  <c r="H855" i="25"/>
  <c r="G112" i="13" s="1"/>
  <c r="G855" i="25"/>
  <c r="F112" i="13" s="1"/>
  <c r="F855" i="25"/>
  <c r="E112" i="13" s="1"/>
  <c r="E855" i="25"/>
  <c r="D112" i="13" s="1"/>
  <c r="M854" i="25"/>
  <c r="L854" i="25"/>
  <c r="K111" i="13" s="1"/>
  <c r="K854" i="25"/>
  <c r="J111" i="13" s="1"/>
  <c r="J854" i="25"/>
  <c r="I111" i="13" s="1"/>
  <c r="I854" i="25"/>
  <c r="H111" i="13" s="1"/>
  <c r="H854" i="25"/>
  <c r="G111" i="13" s="1"/>
  <c r="G854" i="25"/>
  <c r="F111" i="13" s="1"/>
  <c r="F854" i="25"/>
  <c r="E111" i="13" s="1"/>
  <c r="E854" i="25"/>
  <c r="D111" i="13" s="1"/>
  <c r="M853" i="25"/>
  <c r="L853" i="25"/>
  <c r="K110" i="13" s="1"/>
  <c r="K853" i="25"/>
  <c r="J110" i="13" s="1"/>
  <c r="J853" i="25"/>
  <c r="I110" i="13" s="1"/>
  <c r="I853" i="25"/>
  <c r="H110" i="13" s="1"/>
  <c r="H853" i="25"/>
  <c r="G110" i="13" s="1"/>
  <c r="G853" i="25"/>
  <c r="F110" i="13" s="1"/>
  <c r="F853" i="25"/>
  <c r="E110" i="13" s="1"/>
  <c r="E853" i="25"/>
  <c r="D110" i="13" s="1"/>
  <c r="M852" i="25"/>
  <c r="L852" i="25"/>
  <c r="K109" i="13" s="1"/>
  <c r="K852" i="25"/>
  <c r="J109" i="13" s="1"/>
  <c r="J852" i="25"/>
  <c r="I109" i="13" s="1"/>
  <c r="I852" i="25"/>
  <c r="H109" i="13" s="1"/>
  <c r="H852" i="25"/>
  <c r="G109" i="13" s="1"/>
  <c r="G852" i="25"/>
  <c r="F109" i="13" s="1"/>
  <c r="F852" i="25"/>
  <c r="E109" i="13" s="1"/>
  <c r="E852" i="25"/>
  <c r="D109" i="13" s="1"/>
  <c r="M850" i="25"/>
  <c r="L850" i="25"/>
  <c r="K850" i="25"/>
  <c r="J850" i="25"/>
  <c r="I850" i="25"/>
  <c r="H850" i="25"/>
  <c r="G850" i="25"/>
  <c r="F850" i="25"/>
  <c r="E850" i="25"/>
  <c r="M849" i="25"/>
  <c r="L849" i="25"/>
  <c r="K597" i="9" s="1"/>
  <c r="K849" i="25"/>
  <c r="J597" i="9" s="1"/>
  <c r="J849" i="25"/>
  <c r="I597" i="9" s="1"/>
  <c r="I849" i="25"/>
  <c r="H597" i="9" s="1"/>
  <c r="H849" i="25"/>
  <c r="G597" i="9" s="1"/>
  <c r="G849" i="25"/>
  <c r="F597" i="9" s="1"/>
  <c r="F849" i="25"/>
  <c r="E597" i="9" s="1"/>
  <c r="E849" i="25"/>
  <c r="D597" i="9" s="1"/>
  <c r="M848" i="25"/>
  <c r="L848" i="25"/>
  <c r="K596" i="9" s="1"/>
  <c r="K848" i="25"/>
  <c r="J596" i="9" s="1"/>
  <c r="J848" i="25"/>
  <c r="I596" i="9" s="1"/>
  <c r="I848" i="25"/>
  <c r="H596" i="9" s="1"/>
  <c r="H848" i="25"/>
  <c r="G596" i="9" s="1"/>
  <c r="G848" i="25"/>
  <c r="F596" i="9" s="1"/>
  <c r="F848" i="25"/>
  <c r="E596" i="9" s="1"/>
  <c r="E848" i="25"/>
  <c r="D596" i="9" s="1"/>
  <c r="M847" i="25"/>
  <c r="L847" i="25"/>
  <c r="K595" i="9" s="1"/>
  <c r="K847" i="25"/>
  <c r="J595" i="9" s="1"/>
  <c r="J847" i="25"/>
  <c r="I595" i="9" s="1"/>
  <c r="I847" i="25"/>
  <c r="H595" i="9" s="1"/>
  <c r="H847" i="25"/>
  <c r="G595" i="9" s="1"/>
  <c r="G847" i="25"/>
  <c r="F595" i="9" s="1"/>
  <c r="F847" i="25"/>
  <c r="E595" i="9" s="1"/>
  <c r="E847" i="25"/>
  <c r="D595" i="9" s="1"/>
  <c r="M846" i="25"/>
  <c r="L846" i="25"/>
  <c r="K594" i="9" s="1"/>
  <c r="K846" i="25"/>
  <c r="J594" i="9" s="1"/>
  <c r="J846" i="25"/>
  <c r="I594" i="9" s="1"/>
  <c r="I846" i="25"/>
  <c r="H594" i="9" s="1"/>
  <c r="H846" i="25"/>
  <c r="G594" i="9" s="1"/>
  <c r="G846" i="25"/>
  <c r="F594" i="9" s="1"/>
  <c r="F846" i="25"/>
  <c r="E594" i="9" s="1"/>
  <c r="E846" i="25"/>
  <c r="D594" i="9" s="1"/>
  <c r="M845" i="25"/>
  <c r="L845" i="25"/>
  <c r="K593" i="9" s="1"/>
  <c r="K845" i="25"/>
  <c r="J593" i="9" s="1"/>
  <c r="J845" i="25"/>
  <c r="I593" i="9" s="1"/>
  <c r="I845" i="25"/>
  <c r="H593" i="9" s="1"/>
  <c r="H845" i="25"/>
  <c r="G593" i="9" s="1"/>
  <c r="G845" i="25"/>
  <c r="F593" i="9" s="1"/>
  <c r="F845" i="25"/>
  <c r="E593" i="9" s="1"/>
  <c r="E845" i="25"/>
  <c r="D593" i="9" s="1"/>
  <c r="M844" i="25"/>
  <c r="L844" i="25"/>
  <c r="K592" i="9" s="1"/>
  <c r="K844" i="25"/>
  <c r="J592" i="9" s="1"/>
  <c r="J844" i="25"/>
  <c r="I592" i="9" s="1"/>
  <c r="I844" i="25"/>
  <c r="H592" i="9" s="1"/>
  <c r="H844" i="25"/>
  <c r="G592" i="9" s="1"/>
  <c r="G844" i="25"/>
  <c r="F592" i="9" s="1"/>
  <c r="F844" i="25"/>
  <c r="E592" i="9" s="1"/>
  <c r="E844" i="25"/>
  <c r="D592" i="9" s="1"/>
  <c r="M843" i="25"/>
  <c r="L843" i="25"/>
  <c r="K591" i="9" s="1"/>
  <c r="K843" i="25"/>
  <c r="J591" i="9" s="1"/>
  <c r="J843" i="25"/>
  <c r="I591" i="9" s="1"/>
  <c r="I843" i="25"/>
  <c r="H591" i="9" s="1"/>
  <c r="H843" i="25"/>
  <c r="G591" i="9" s="1"/>
  <c r="G843" i="25"/>
  <c r="F591" i="9" s="1"/>
  <c r="F843" i="25"/>
  <c r="E591" i="9" s="1"/>
  <c r="E843" i="25"/>
  <c r="D591" i="9" s="1"/>
  <c r="M842" i="25"/>
  <c r="L842" i="25"/>
  <c r="K590" i="9" s="1"/>
  <c r="K842" i="25"/>
  <c r="J590" i="9" s="1"/>
  <c r="J842" i="25"/>
  <c r="I590" i="9" s="1"/>
  <c r="I842" i="25"/>
  <c r="H590" i="9" s="1"/>
  <c r="H842" i="25"/>
  <c r="G590" i="9" s="1"/>
  <c r="G842" i="25"/>
  <c r="F590" i="9" s="1"/>
  <c r="F842" i="25"/>
  <c r="E590" i="9" s="1"/>
  <c r="E842" i="25"/>
  <c r="D590" i="9" s="1"/>
  <c r="M841" i="25"/>
  <c r="L841" i="25"/>
  <c r="K589" i="9" s="1"/>
  <c r="K841" i="25"/>
  <c r="J589" i="9" s="1"/>
  <c r="J841" i="25"/>
  <c r="I589" i="9" s="1"/>
  <c r="I841" i="25"/>
  <c r="H589" i="9" s="1"/>
  <c r="H841" i="25"/>
  <c r="G589" i="9" s="1"/>
  <c r="G841" i="25"/>
  <c r="F589" i="9" s="1"/>
  <c r="F841" i="25"/>
  <c r="E589" i="9" s="1"/>
  <c r="E841" i="25"/>
  <c r="D589" i="9" s="1"/>
  <c r="M840" i="25"/>
  <c r="L840" i="25"/>
  <c r="K588" i="9" s="1"/>
  <c r="K840" i="25"/>
  <c r="J588" i="9" s="1"/>
  <c r="J840" i="25"/>
  <c r="I588" i="9" s="1"/>
  <c r="I840" i="25"/>
  <c r="H588" i="9" s="1"/>
  <c r="H840" i="25"/>
  <c r="G588" i="9" s="1"/>
  <c r="G840" i="25"/>
  <c r="F588" i="9" s="1"/>
  <c r="F840" i="25"/>
  <c r="E588" i="9" s="1"/>
  <c r="E840" i="25"/>
  <c r="D588" i="9" s="1"/>
  <c r="M839" i="25"/>
  <c r="L839" i="25"/>
  <c r="K587" i="9" s="1"/>
  <c r="K839" i="25"/>
  <c r="J587" i="9" s="1"/>
  <c r="J839" i="25"/>
  <c r="I587" i="9" s="1"/>
  <c r="I839" i="25"/>
  <c r="H587" i="9" s="1"/>
  <c r="H839" i="25"/>
  <c r="G587" i="9" s="1"/>
  <c r="G839" i="25"/>
  <c r="F587" i="9" s="1"/>
  <c r="F839" i="25"/>
  <c r="E587" i="9" s="1"/>
  <c r="E839" i="25"/>
  <c r="D587" i="9" s="1"/>
  <c r="M838" i="25"/>
  <c r="L838" i="25"/>
  <c r="K586" i="9" s="1"/>
  <c r="K838" i="25"/>
  <c r="J586" i="9" s="1"/>
  <c r="J838" i="25"/>
  <c r="I586" i="9" s="1"/>
  <c r="I838" i="25"/>
  <c r="H586" i="9" s="1"/>
  <c r="H838" i="25"/>
  <c r="G586" i="9" s="1"/>
  <c r="G838" i="25"/>
  <c r="F586" i="9" s="1"/>
  <c r="F838" i="25"/>
  <c r="E586" i="9" s="1"/>
  <c r="E838" i="25"/>
  <c r="D586" i="9" s="1"/>
  <c r="M837" i="25"/>
  <c r="L837" i="25"/>
  <c r="K585" i="9" s="1"/>
  <c r="K837" i="25"/>
  <c r="J585" i="9" s="1"/>
  <c r="J837" i="25"/>
  <c r="I585" i="9" s="1"/>
  <c r="I837" i="25"/>
  <c r="H585" i="9" s="1"/>
  <c r="H837" i="25"/>
  <c r="G585" i="9" s="1"/>
  <c r="G837" i="25"/>
  <c r="F585" i="9" s="1"/>
  <c r="F837" i="25"/>
  <c r="E585" i="9" s="1"/>
  <c r="E837" i="25"/>
  <c r="D585" i="9" s="1"/>
  <c r="M836" i="25"/>
  <c r="L836" i="25"/>
  <c r="K584" i="9" s="1"/>
  <c r="K836" i="25"/>
  <c r="J584" i="9" s="1"/>
  <c r="J836" i="25"/>
  <c r="I584" i="9" s="1"/>
  <c r="I836" i="25"/>
  <c r="H584" i="9" s="1"/>
  <c r="H836" i="25"/>
  <c r="G584" i="9" s="1"/>
  <c r="G836" i="25"/>
  <c r="F584" i="9" s="1"/>
  <c r="F836" i="25"/>
  <c r="E584" i="9" s="1"/>
  <c r="E836" i="25"/>
  <c r="D584" i="9" s="1"/>
  <c r="M835" i="25"/>
  <c r="L835" i="25"/>
  <c r="K583" i="9" s="1"/>
  <c r="K835" i="25"/>
  <c r="J583" i="9" s="1"/>
  <c r="J835" i="25"/>
  <c r="I583" i="9" s="1"/>
  <c r="I835" i="25"/>
  <c r="H583" i="9" s="1"/>
  <c r="H835" i="25"/>
  <c r="G583" i="9" s="1"/>
  <c r="G835" i="25"/>
  <c r="F583" i="9" s="1"/>
  <c r="F835" i="25"/>
  <c r="E583" i="9" s="1"/>
  <c r="E835" i="25"/>
  <c r="D583" i="9" s="1"/>
  <c r="M834" i="25"/>
  <c r="L834" i="25"/>
  <c r="K582" i="9" s="1"/>
  <c r="K834" i="25"/>
  <c r="J582" i="9" s="1"/>
  <c r="J834" i="25"/>
  <c r="I582" i="9" s="1"/>
  <c r="I834" i="25"/>
  <c r="H582" i="9" s="1"/>
  <c r="H834" i="25"/>
  <c r="G582" i="9" s="1"/>
  <c r="G834" i="25"/>
  <c r="F582" i="9" s="1"/>
  <c r="F834" i="25"/>
  <c r="E582" i="9" s="1"/>
  <c r="E834" i="25"/>
  <c r="D582" i="9" s="1"/>
  <c r="M833" i="25"/>
  <c r="L833" i="25"/>
  <c r="K581" i="9" s="1"/>
  <c r="K833" i="25"/>
  <c r="J581" i="9" s="1"/>
  <c r="J833" i="25"/>
  <c r="I581" i="9" s="1"/>
  <c r="I833" i="25"/>
  <c r="H581" i="9" s="1"/>
  <c r="H833" i="25"/>
  <c r="G581" i="9" s="1"/>
  <c r="G833" i="25"/>
  <c r="F581" i="9" s="1"/>
  <c r="F833" i="25"/>
  <c r="E581" i="9" s="1"/>
  <c r="E833" i="25"/>
  <c r="D581" i="9" s="1"/>
  <c r="M832" i="25"/>
  <c r="L832" i="25"/>
  <c r="K580" i="9" s="1"/>
  <c r="K832" i="25"/>
  <c r="J580" i="9" s="1"/>
  <c r="J832" i="25"/>
  <c r="I580" i="9" s="1"/>
  <c r="I832" i="25"/>
  <c r="H580" i="9" s="1"/>
  <c r="H832" i="25"/>
  <c r="G580" i="9" s="1"/>
  <c r="G832" i="25"/>
  <c r="F580" i="9" s="1"/>
  <c r="F832" i="25"/>
  <c r="E580" i="9" s="1"/>
  <c r="E832" i="25"/>
  <c r="D580" i="9" s="1"/>
  <c r="M831" i="25"/>
  <c r="L831" i="25"/>
  <c r="K579" i="9" s="1"/>
  <c r="K831" i="25"/>
  <c r="J579" i="9" s="1"/>
  <c r="J831" i="25"/>
  <c r="I579" i="9" s="1"/>
  <c r="I831" i="25"/>
  <c r="H579" i="9" s="1"/>
  <c r="H831" i="25"/>
  <c r="G579" i="9" s="1"/>
  <c r="G831" i="25"/>
  <c r="F579" i="9" s="1"/>
  <c r="F831" i="25"/>
  <c r="E579" i="9" s="1"/>
  <c r="E831" i="25"/>
  <c r="D579" i="9" s="1"/>
  <c r="M830" i="25"/>
  <c r="L830" i="25"/>
  <c r="K578" i="9" s="1"/>
  <c r="K830" i="25"/>
  <c r="J578" i="9" s="1"/>
  <c r="J830" i="25"/>
  <c r="I578" i="9" s="1"/>
  <c r="I830" i="25"/>
  <c r="H578" i="9" s="1"/>
  <c r="H830" i="25"/>
  <c r="G578" i="9" s="1"/>
  <c r="G830" i="25"/>
  <c r="F578" i="9" s="1"/>
  <c r="F830" i="25"/>
  <c r="E578" i="9" s="1"/>
  <c r="E830" i="25"/>
  <c r="D578" i="9" s="1"/>
  <c r="M829" i="25"/>
  <c r="L829" i="25"/>
  <c r="K577" i="9" s="1"/>
  <c r="K829" i="25"/>
  <c r="J577" i="9" s="1"/>
  <c r="J829" i="25"/>
  <c r="I577" i="9" s="1"/>
  <c r="I829" i="25"/>
  <c r="H577" i="9" s="1"/>
  <c r="H829" i="25"/>
  <c r="G577" i="9" s="1"/>
  <c r="G829" i="25"/>
  <c r="F577" i="9" s="1"/>
  <c r="F829" i="25"/>
  <c r="E577" i="9" s="1"/>
  <c r="E829" i="25"/>
  <c r="D577" i="9" s="1"/>
  <c r="M828" i="25"/>
  <c r="L828" i="25"/>
  <c r="K576" i="9" s="1"/>
  <c r="K828" i="25"/>
  <c r="J576" i="9" s="1"/>
  <c r="J828" i="25"/>
  <c r="I576" i="9" s="1"/>
  <c r="I828" i="25"/>
  <c r="H576" i="9" s="1"/>
  <c r="H828" i="25"/>
  <c r="G576" i="9" s="1"/>
  <c r="G828" i="25"/>
  <c r="F576" i="9" s="1"/>
  <c r="F828" i="25"/>
  <c r="E576" i="9" s="1"/>
  <c r="E828" i="25"/>
  <c r="D576" i="9" s="1"/>
  <c r="M827" i="25"/>
  <c r="L827" i="25"/>
  <c r="K575" i="9" s="1"/>
  <c r="K827" i="25"/>
  <c r="J575" i="9" s="1"/>
  <c r="J827" i="25"/>
  <c r="I575" i="9" s="1"/>
  <c r="I827" i="25"/>
  <c r="H575" i="9" s="1"/>
  <c r="H827" i="25"/>
  <c r="G575" i="9" s="1"/>
  <c r="G827" i="25"/>
  <c r="F575" i="9" s="1"/>
  <c r="F827" i="25"/>
  <c r="E575" i="9" s="1"/>
  <c r="E827" i="25"/>
  <c r="D575" i="9" s="1"/>
  <c r="M826" i="25"/>
  <c r="L826" i="25"/>
  <c r="K574" i="9" s="1"/>
  <c r="K826" i="25"/>
  <c r="J574" i="9" s="1"/>
  <c r="J826" i="25"/>
  <c r="I574" i="9" s="1"/>
  <c r="I826" i="25"/>
  <c r="H574" i="9" s="1"/>
  <c r="H826" i="25"/>
  <c r="G574" i="9" s="1"/>
  <c r="G826" i="25"/>
  <c r="F574" i="9" s="1"/>
  <c r="F826" i="25"/>
  <c r="E574" i="9" s="1"/>
  <c r="E826" i="25"/>
  <c r="D574" i="9" s="1"/>
  <c r="M825" i="25"/>
  <c r="L825" i="25"/>
  <c r="K573" i="9" s="1"/>
  <c r="K825" i="25"/>
  <c r="J573" i="9" s="1"/>
  <c r="J825" i="25"/>
  <c r="I573" i="9" s="1"/>
  <c r="I825" i="25"/>
  <c r="H573" i="9" s="1"/>
  <c r="H825" i="25"/>
  <c r="G573" i="9" s="1"/>
  <c r="G825" i="25"/>
  <c r="F573" i="9" s="1"/>
  <c r="F825" i="25"/>
  <c r="E573" i="9" s="1"/>
  <c r="E825" i="25"/>
  <c r="D573" i="9" s="1"/>
  <c r="M824" i="25"/>
  <c r="L824" i="25"/>
  <c r="K572" i="9" s="1"/>
  <c r="K824" i="25"/>
  <c r="J572" i="9" s="1"/>
  <c r="J824" i="25"/>
  <c r="I572" i="9" s="1"/>
  <c r="I824" i="25"/>
  <c r="H572" i="9" s="1"/>
  <c r="H824" i="25"/>
  <c r="G572" i="9" s="1"/>
  <c r="G824" i="25"/>
  <c r="F572" i="9" s="1"/>
  <c r="F824" i="25"/>
  <c r="E572" i="9" s="1"/>
  <c r="E824" i="25"/>
  <c r="D572" i="9" s="1"/>
  <c r="M823" i="25"/>
  <c r="L823" i="25"/>
  <c r="K571" i="9" s="1"/>
  <c r="K823" i="25"/>
  <c r="J571" i="9" s="1"/>
  <c r="J823" i="25"/>
  <c r="I571" i="9" s="1"/>
  <c r="I823" i="25"/>
  <c r="H571" i="9" s="1"/>
  <c r="H823" i="25"/>
  <c r="G571" i="9" s="1"/>
  <c r="G823" i="25"/>
  <c r="F571" i="9" s="1"/>
  <c r="F823" i="25"/>
  <c r="E571" i="9" s="1"/>
  <c r="E823" i="25"/>
  <c r="D571" i="9" s="1"/>
  <c r="M818" i="25"/>
  <c r="L818" i="25"/>
  <c r="K818" i="25"/>
  <c r="J818" i="25"/>
  <c r="I818" i="25"/>
  <c r="H818" i="25"/>
  <c r="G818" i="25"/>
  <c r="F818" i="25"/>
  <c r="E818" i="25"/>
  <c r="M817" i="25"/>
  <c r="L817" i="25"/>
  <c r="K108" i="13" s="1"/>
  <c r="K817" i="25"/>
  <c r="J108" i="13" s="1"/>
  <c r="J817" i="25"/>
  <c r="I108" i="13" s="1"/>
  <c r="I817" i="25"/>
  <c r="H108" i="13" s="1"/>
  <c r="H817" i="25"/>
  <c r="G108" i="13" s="1"/>
  <c r="G817" i="25"/>
  <c r="F108" i="13" s="1"/>
  <c r="F817" i="25"/>
  <c r="E108" i="13" s="1"/>
  <c r="E817" i="25"/>
  <c r="D108" i="13" s="1"/>
  <c r="M816" i="25"/>
  <c r="L816" i="25"/>
  <c r="K107" i="13" s="1"/>
  <c r="K816" i="25"/>
  <c r="J107" i="13" s="1"/>
  <c r="J816" i="25"/>
  <c r="I107" i="13" s="1"/>
  <c r="I816" i="25"/>
  <c r="H107" i="13" s="1"/>
  <c r="H816" i="25"/>
  <c r="G107" i="13" s="1"/>
  <c r="G816" i="25"/>
  <c r="F107" i="13" s="1"/>
  <c r="F816" i="25"/>
  <c r="E107" i="13" s="1"/>
  <c r="E816" i="25"/>
  <c r="D107" i="13" s="1"/>
  <c r="M815" i="25"/>
  <c r="L815" i="25"/>
  <c r="K106" i="13" s="1"/>
  <c r="K815" i="25"/>
  <c r="J106" i="13" s="1"/>
  <c r="J815" i="25"/>
  <c r="I106" i="13" s="1"/>
  <c r="I815" i="25"/>
  <c r="H106" i="13" s="1"/>
  <c r="H815" i="25"/>
  <c r="G106" i="13" s="1"/>
  <c r="G815" i="25"/>
  <c r="F106" i="13" s="1"/>
  <c r="F815" i="25"/>
  <c r="E106" i="13" s="1"/>
  <c r="E815" i="25"/>
  <c r="D106" i="13" s="1"/>
  <c r="M814" i="25"/>
  <c r="L814" i="25"/>
  <c r="K105" i="13" s="1"/>
  <c r="K814" i="25"/>
  <c r="J105" i="13" s="1"/>
  <c r="J814" i="25"/>
  <c r="I105" i="13" s="1"/>
  <c r="I814" i="25"/>
  <c r="H105" i="13" s="1"/>
  <c r="H814" i="25"/>
  <c r="G105" i="13" s="1"/>
  <c r="G814" i="25"/>
  <c r="F105" i="13" s="1"/>
  <c r="F814" i="25"/>
  <c r="E105" i="13" s="1"/>
  <c r="E814" i="25"/>
  <c r="D105" i="13" s="1"/>
  <c r="M813" i="25"/>
  <c r="L813" i="25"/>
  <c r="K104" i="13" s="1"/>
  <c r="K813" i="25"/>
  <c r="J104" i="13" s="1"/>
  <c r="J813" i="25"/>
  <c r="I104" i="13" s="1"/>
  <c r="I813" i="25"/>
  <c r="H104" i="13" s="1"/>
  <c r="H813" i="25"/>
  <c r="G104" i="13" s="1"/>
  <c r="G813" i="25"/>
  <c r="F104" i="13" s="1"/>
  <c r="F813" i="25"/>
  <c r="E104" i="13" s="1"/>
  <c r="E813" i="25"/>
  <c r="D104" i="13" s="1"/>
  <c r="M811" i="25"/>
  <c r="L811" i="25"/>
  <c r="K811" i="25"/>
  <c r="J811" i="25"/>
  <c r="I811" i="25"/>
  <c r="H811" i="25"/>
  <c r="G811" i="25"/>
  <c r="F811" i="25"/>
  <c r="E811" i="25"/>
  <c r="M810" i="25"/>
  <c r="L810" i="25"/>
  <c r="K570" i="9" s="1"/>
  <c r="K810" i="25"/>
  <c r="J570" i="9" s="1"/>
  <c r="J810" i="25"/>
  <c r="I570" i="9" s="1"/>
  <c r="I810" i="25"/>
  <c r="H570" i="9" s="1"/>
  <c r="H810" i="25"/>
  <c r="G570" i="9" s="1"/>
  <c r="G810" i="25"/>
  <c r="F570" i="9" s="1"/>
  <c r="F810" i="25"/>
  <c r="E570" i="9" s="1"/>
  <c r="E810" i="25"/>
  <c r="D570" i="9" s="1"/>
  <c r="M809" i="25"/>
  <c r="L809" i="25"/>
  <c r="K569" i="9" s="1"/>
  <c r="K809" i="25"/>
  <c r="J569" i="9" s="1"/>
  <c r="J809" i="25"/>
  <c r="I569" i="9" s="1"/>
  <c r="I809" i="25"/>
  <c r="H569" i="9" s="1"/>
  <c r="H809" i="25"/>
  <c r="G569" i="9" s="1"/>
  <c r="G809" i="25"/>
  <c r="F569" i="9" s="1"/>
  <c r="F809" i="25"/>
  <c r="E569" i="9" s="1"/>
  <c r="E809" i="25"/>
  <c r="D569" i="9" s="1"/>
  <c r="M808" i="25"/>
  <c r="L808" i="25"/>
  <c r="K568" i="9" s="1"/>
  <c r="K808" i="25"/>
  <c r="J568" i="9" s="1"/>
  <c r="J808" i="25"/>
  <c r="I568" i="9" s="1"/>
  <c r="I808" i="25"/>
  <c r="H568" i="9" s="1"/>
  <c r="H808" i="25"/>
  <c r="G568" i="9" s="1"/>
  <c r="G808" i="25"/>
  <c r="F568" i="9" s="1"/>
  <c r="F808" i="25"/>
  <c r="E568" i="9" s="1"/>
  <c r="E808" i="25"/>
  <c r="D568" i="9" s="1"/>
  <c r="M807" i="25"/>
  <c r="L807" i="25"/>
  <c r="K567" i="9" s="1"/>
  <c r="K807" i="25"/>
  <c r="J567" i="9" s="1"/>
  <c r="J807" i="25"/>
  <c r="I567" i="9" s="1"/>
  <c r="I807" i="25"/>
  <c r="H567" i="9" s="1"/>
  <c r="H807" i="25"/>
  <c r="G567" i="9" s="1"/>
  <c r="G807" i="25"/>
  <c r="F567" i="9" s="1"/>
  <c r="F807" i="25"/>
  <c r="E567" i="9" s="1"/>
  <c r="E807" i="25"/>
  <c r="D567" i="9" s="1"/>
  <c r="M806" i="25"/>
  <c r="L806" i="25"/>
  <c r="K566" i="9" s="1"/>
  <c r="K806" i="25"/>
  <c r="J566" i="9" s="1"/>
  <c r="J806" i="25"/>
  <c r="I566" i="9" s="1"/>
  <c r="I806" i="25"/>
  <c r="H566" i="9" s="1"/>
  <c r="H806" i="25"/>
  <c r="G566" i="9" s="1"/>
  <c r="G806" i="25"/>
  <c r="F566" i="9" s="1"/>
  <c r="F806" i="25"/>
  <c r="E566" i="9" s="1"/>
  <c r="E806" i="25"/>
  <c r="D566" i="9" s="1"/>
  <c r="M805" i="25"/>
  <c r="L805" i="25"/>
  <c r="K565" i="9" s="1"/>
  <c r="K805" i="25"/>
  <c r="J565" i="9" s="1"/>
  <c r="J805" i="25"/>
  <c r="I565" i="9" s="1"/>
  <c r="I805" i="25"/>
  <c r="H565" i="9" s="1"/>
  <c r="H805" i="25"/>
  <c r="G565" i="9" s="1"/>
  <c r="G805" i="25"/>
  <c r="F565" i="9" s="1"/>
  <c r="F805" i="25"/>
  <c r="E565" i="9" s="1"/>
  <c r="E805" i="25"/>
  <c r="D565" i="9" s="1"/>
  <c r="M804" i="25"/>
  <c r="L804" i="25"/>
  <c r="K564" i="9" s="1"/>
  <c r="K804" i="25"/>
  <c r="J564" i="9" s="1"/>
  <c r="J804" i="25"/>
  <c r="I564" i="9" s="1"/>
  <c r="I804" i="25"/>
  <c r="H564" i="9" s="1"/>
  <c r="H804" i="25"/>
  <c r="G564" i="9" s="1"/>
  <c r="G804" i="25"/>
  <c r="F564" i="9" s="1"/>
  <c r="F804" i="25"/>
  <c r="E564" i="9" s="1"/>
  <c r="E804" i="25"/>
  <c r="D564" i="9" s="1"/>
  <c r="M803" i="25"/>
  <c r="L803" i="25"/>
  <c r="K563" i="9" s="1"/>
  <c r="K803" i="25"/>
  <c r="J563" i="9" s="1"/>
  <c r="J803" i="25"/>
  <c r="I563" i="9" s="1"/>
  <c r="I803" i="25"/>
  <c r="H563" i="9" s="1"/>
  <c r="H803" i="25"/>
  <c r="G563" i="9" s="1"/>
  <c r="G803" i="25"/>
  <c r="F563" i="9" s="1"/>
  <c r="F803" i="25"/>
  <c r="E563" i="9" s="1"/>
  <c r="E803" i="25"/>
  <c r="D563" i="9" s="1"/>
  <c r="M802" i="25"/>
  <c r="L802" i="25"/>
  <c r="K562" i="9" s="1"/>
  <c r="K802" i="25"/>
  <c r="J562" i="9" s="1"/>
  <c r="J802" i="25"/>
  <c r="I562" i="9" s="1"/>
  <c r="I802" i="25"/>
  <c r="H562" i="9" s="1"/>
  <c r="H802" i="25"/>
  <c r="G562" i="9" s="1"/>
  <c r="G802" i="25"/>
  <c r="F562" i="9" s="1"/>
  <c r="F802" i="25"/>
  <c r="E562" i="9" s="1"/>
  <c r="E802" i="25"/>
  <c r="D562" i="9" s="1"/>
  <c r="M801" i="25"/>
  <c r="L801" i="25"/>
  <c r="K561" i="9" s="1"/>
  <c r="K801" i="25"/>
  <c r="J561" i="9" s="1"/>
  <c r="J801" i="25"/>
  <c r="I561" i="9" s="1"/>
  <c r="I801" i="25"/>
  <c r="H561" i="9" s="1"/>
  <c r="H801" i="25"/>
  <c r="G561" i="9" s="1"/>
  <c r="G801" i="25"/>
  <c r="F561" i="9" s="1"/>
  <c r="F801" i="25"/>
  <c r="E561" i="9" s="1"/>
  <c r="E801" i="25"/>
  <c r="D561" i="9" s="1"/>
  <c r="M800" i="25"/>
  <c r="L800" i="25"/>
  <c r="K560" i="9" s="1"/>
  <c r="K800" i="25"/>
  <c r="J560" i="9" s="1"/>
  <c r="J800" i="25"/>
  <c r="I560" i="9" s="1"/>
  <c r="I800" i="25"/>
  <c r="H560" i="9" s="1"/>
  <c r="H800" i="25"/>
  <c r="G560" i="9" s="1"/>
  <c r="G800" i="25"/>
  <c r="F560" i="9" s="1"/>
  <c r="F800" i="25"/>
  <c r="E560" i="9" s="1"/>
  <c r="E800" i="25"/>
  <c r="D560" i="9" s="1"/>
  <c r="M799" i="25"/>
  <c r="L799" i="25"/>
  <c r="K559" i="9" s="1"/>
  <c r="K799" i="25"/>
  <c r="J559" i="9" s="1"/>
  <c r="J799" i="25"/>
  <c r="I559" i="9" s="1"/>
  <c r="I799" i="25"/>
  <c r="H559" i="9" s="1"/>
  <c r="H799" i="25"/>
  <c r="G559" i="9" s="1"/>
  <c r="G799" i="25"/>
  <c r="F559" i="9" s="1"/>
  <c r="F799" i="25"/>
  <c r="E559" i="9" s="1"/>
  <c r="E799" i="25"/>
  <c r="D559" i="9" s="1"/>
  <c r="M798" i="25"/>
  <c r="L798" i="25"/>
  <c r="K558" i="9" s="1"/>
  <c r="K798" i="25"/>
  <c r="J558" i="9" s="1"/>
  <c r="J798" i="25"/>
  <c r="I558" i="9" s="1"/>
  <c r="I798" i="25"/>
  <c r="H558" i="9" s="1"/>
  <c r="H798" i="25"/>
  <c r="G558" i="9" s="1"/>
  <c r="G798" i="25"/>
  <c r="F558" i="9" s="1"/>
  <c r="F798" i="25"/>
  <c r="E558" i="9" s="1"/>
  <c r="E798" i="25"/>
  <c r="D558" i="9" s="1"/>
  <c r="M797" i="25"/>
  <c r="L797" i="25"/>
  <c r="K557" i="9" s="1"/>
  <c r="K797" i="25"/>
  <c r="J557" i="9" s="1"/>
  <c r="J797" i="25"/>
  <c r="I557" i="9" s="1"/>
  <c r="I797" i="25"/>
  <c r="H557" i="9" s="1"/>
  <c r="H797" i="25"/>
  <c r="G557" i="9" s="1"/>
  <c r="G797" i="25"/>
  <c r="F557" i="9" s="1"/>
  <c r="F797" i="25"/>
  <c r="E557" i="9" s="1"/>
  <c r="E797" i="25"/>
  <c r="D557" i="9" s="1"/>
  <c r="M796" i="25"/>
  <c r="L796" i="25"/>
  <c r="K556" i="9" s="1"/>
  <c r="K796" i="25"/>
  <c r="J556" i="9" s="1"/>
  <c r="J796" i="25"/>
  <c r="I556" i="9" s="1"/>
  <c r="I796" i="25"/>
  <c r="H556" i="9" s="1"/>
  <c r="H796" i="25"/>
  <c r="G556" i="9" s="1"/>
  <c r="G796" i="25"/>
  <c r="F556" i="9" s="1"/>
  <c r="F796" i="25"/>
  <c r="E556" i="9" s="1"/>
  <c r="E796" i="25"/>
  <c r="D556" i="9" s="1"/>
  <c r="M795" i="25"/>
  <c r="L795" i="25"/>
  <c r="K555" i="9" s="1"/>
  <c r="K795" i="25"/>
  <c r="J555" i="9" s="1"/>
  <c r="J795" i="25"/>
  <c r="I555" i="9" s="1"/>
  <c r="I795" i="25"/>
  <c r="H555" i="9" s="1"/>
  <c r="H795" i="25"/>
  <c r="G555" i="9" s="1"/>
  <c r="G795" i="25"/>
  <c r="F555" i="9" s="1"/>
  <c r="F795" i="25"/>
  <c r="E555" i="9" s="1"/>
  <c r="E795" i="25"/>
  <c r="D555" i="9" s="1"/>
  <c r="M794" i="25"/>
  <c r="L794" i="25"/>
  <c r="K554" i="9" s="1"/>
  <c r="K794" i="25"/>
  <c r="J554" i="9" s="1"/>
  <c r="J794" i="25"/>
  <c r="I554" i="9" s="1"/>
  <c r="I794" i="25"/>
  <c r="H554" i="9" s="1"/>
  <c r="H794" i="25"/>
  <c r="G554" i="9" s="1"/>
  <c r="G794" i="25"/>
  <c r="F554" i="9" s="1"/>
  <c r="F794" i="25"/>
  <c r="E554" i="9" s="1"/>
  <c r="E794" i="25"/>
  <c r="D554" i="9" s="1"/>
  <c r="M793" i="25"/>
  <c r="L793" i="25"/>
  <c r="K553" i="9" s="1"/>
  <c r="K793" i="25"/>
  <c r="J553" i="9" s="1"/>
  <c r="J793" i="25"/>
  <c r="I553" i="9" s="1"/>
  <c r="I793" i="25"/>
  <c r="H553" i="9" s="1"/>
  <c r="H793" i="25"/>
  <c r="G553" i="9" s="1"/>
  <c r="G793" i="25"/>
  <c r="F553" i="9" s="1"/>
  <c r="F793" i="25"/>
  <c r="E553" i="9" s="1"/>
  <c r="E793" i="25"/>
  <c r="D553" i="9" s="1"/>
  <c r="M792" i="25"/>
  <c r="L792" i="25"/>
  <c r="K552" i="9" s="1"/>
  <c r="K792" i="25"/>
  <c r="J552" i="9" s="1"/>
  <c r="J792" i="25"/>
  <c r="I552" i="9" s="1"/>
  <c r="I792" i="25"/>
  <c r="H552" i="9" s="1"/>
  <c r="H792" i="25"/>
  <c r="G552" i="9" s="1"/>
  <c r="G792" i="25"/>
  <c r="F552" i="9" s="1"/>
  <c r="F792" i="25"/>
  <c r="E552" i="9" s="1"/>
  <c r="E792" i="25"/>
  <c r="D552" i="9" s="1"/>
  <c r="M791" i="25"/>
  <c r="L791" i="25"/>
  <c r="K551" i="9" s="1"/>
  <c r="K791" i="25"/>
  <c r="J551" i="9" s="1"/>
  <c r="J791" i="25"/>
  <c r="I551" i="9" s="1"/>
  <c r="I791" i="25"/>
  <c r="H551" i="9" s="1"/>
  <c r="H791" i="25"/>
  <c r="G551" i="9" s="1"/>
  <c r="G791" i="25"/>
  <c r="F551" i="9" s="1"/>
  <c r="F791" i="25"/>
  <c r="E551" i="9" s="1"/>
  <c r="E791" i="25"/>
  <c r="D551" i="9" s="1"/>
  <c r="M790" i="25"/>
  <c r="L790" i="25"/>
  <c r="K550" i="9" s="1"/>
  <c r="K790" i="25"/>
  <c r="J550" i="9" s="1"/>
  <c r="J790" i="25"/>
  <c r="I550" i="9" s="1"/>
  <c r="I790" i="25"/>
  <c r="H550" i="9" s="1"/>
  <c r="H790" i="25"/>
  <c r="G550" i="9" s="1"/>
  <c r="G790" i="25"/>
  <c r="F550" i="9" s="1"/>
  <c r="F790" i="25"/>
  <c r="E550" i="9" s="1"/>
  <c r="E790" i="25"/>
  <c r="D550" i="9" s="1"/>
  <c r="M789" i="25"/>
  <c r="L789" i="25"/>
  <c r="K549" i="9" s="1"/>
  <c r="K789" i="25"/>
  <c r="J549" i="9" s="1"/>
  <c r="J789" i="25"/>
  <c r="I549" i="9" s="1"/>
  <c r="I789" i="25"/>
  <c r="H549" i="9" s="1"/>
  <c r="H789" i="25"/>
  <c r="G549" i="9" s="1"/>
  <c r="G789" i="25"/>
  <c r="F549" i="9" s="1"/>
  <c r="F789" i="25"/>
  <c r="E549" i="9" s="1"/>
  <c r="E789" i="25"/>
  <c r="D549" i="9" s="1"/>
  <c r="M788" i="25"/>
  <c r="L788" i="25"/>
  <c r="K548" i="9" s="1"/>
  <c r="K788" i="25"/>
  <c r="J548" i="9" s="1"/>
  <c r="J788" i="25"/>
  <c r="I548" i="9" s="1"/>
  <c r="I788" i="25"/>
  <c r="H548" i="9" s="1"/>
  <c r="H788" i="25"/>
  <c r="G548" i="9" s="1"/>
  <c r="G788" i="25"/>
  <c r="F548" i="9" s="1"/>
  <c r="F788" i="25"/>
  <c r="E548" i="9" s="1"/>
  <c r="E788" i="25"/>
  <c r="D548" i="9" s="1"/>
  <c r="M787" i="25"/>
  <c r="L787" i="25"/>
  <c r="K547" i="9" s="1"/>
  <c r="K787" i="25"/>
  <c r="J547" i="9" s="1"/>
  <c r="J787" i="25"/>
  <c r="I547" i="9" s="1"/>
  <c r="I787" i="25"/>
  <c r="H547" i="9" s="1"/>
  <c r="H787" i="25"/>
  <c r="G547" i="9" s="1"/>
  <c r="G787" i="25"/>
  <c r="F547" i="9" s="1"/>
  <c r="F787" i="25"/>
  <c r="E547" i="9" s="1"/>
  <c r="E787" i="25"/>
  <c r="D547" i="9" s="1"/>
  <c r="M786" i="25"/>
  <c r="L786" i="25"/>
  <c r="K546" i="9" s="1"/>
  <c r="K786" i="25"/>
  <c r="J546" i="9" s="1"/>
  <c r="J786" i="25"/>
  <c r="I546" i="9" s="1"/>
  <c r="I786" i="25"/>
  <c r="H546" i="9" s="1"/>
  <c r="H786" i="25"/>
  <c r="G546" i="9" s="1"/>
  <c r="G786" i="25"/>
  <c r="F546" i="9" s="1"/>
  <c r="F786" i="25"/>
  <c r="E546" i="9" s="1"/>
  <c r="E786" i="25"/>
  <c r="D546" i="9" s="1"/>
  <c r="M785" i="25"/>
  <c r="L785" i="25"/>
  <c r="K545" i="9" s="1"/>
  <c r="K785" i="25"/>
  <c r="J545" i="9" s="1"/>
  <c r="J785" i="25"/>
  <c r="I545" i="9" s="1"/>
  <c r="I785" i="25"/>
  <c r="H545" i="9" s="1"/>
  <c r="H785" i="25"/>
  <c r="G545" i="9" s="1"/>
  <c r="G785" i="25"/>
  <c r="F545" i="9" s="1"/>
  <c r="F785" i="25"/>
  <c r="E545" i="9" s="1"/>
  <c r="E785" i="25"/>
  <c r="D545" i="9" s="1"/>
  <c r="M784" i="25"/>
  <c r="L784" i="25"/>
  <c r="K544" i="9" s="1"/>
  <c r="K784" i="25"/>
  <c r="J544" i="9" s="1"/>
  <c r="J784" i="25"/>
  <c r="I544" i="9" s="1"/>
  <c r="I784" i="25"/>
  <c r="H544" i="9" s="1"/>
  <c r="H784" i="25"/>
  <c r="G544" i="9" s="1"/>
  <c r="G784" i="25"/>
  <c r="F544" i="9" s="1"/>
  <c r="F784" i="25"/>
  <c r="E544" i="9" s="1"/>
  <c r="E784" i="25"/>
  <c r="D544" i="9" s="1"/>
  <c r="M779" i="25"/>
  <c r="L779" i="25"/>
  <c r="K779" i="25"/>
  <c r="J779" i="25"/>
  <c r="I779" i="25"/>
  <c r="H779" i="25"/>
  <c r="G779" i="25"/>
  <c r="F779" i="25"/>
  <c r="E779" i="25"/>
  <c r="M778" i="25"/>
  <c r="L778" i="25"/>
  <c r="K103" i="13" s="1"/>
  <c r="K778" i="25"/>
  <c r="J103" i="13" s="1"/>
  <c r="J778" i="25"/>
  <c r="I103" i="13" s="1"/>
  <c r="I778" i="25"/>
  <c r="H103" i="13" s="1"/>
  <c r="H778" i="25"/>
  <c r="G103" i="13" s="1"/>
  <c r="G778" i="25"/>
  <c r="F103" i="13" s="1"/>
  <c r="F778" i="25"/>
  <c r="E103" i="13" s="1"/>
  <c r="E778" i="25"/>
  <c r="D103" i="13" s="1"/>
  <c r="M777" i="25"/>
  <c r="L777" i="25"/>
  <c r="K102" i="13" s="1"/>
  <c r="K777" i="25"/>
  <c r="J102" i="13" s="1"/>
  <c r="J777" i="25"/>
  <c r="I102" i="13" s="1"/>
  <c r="I777" i="25"/>
  <c r="H102" i="13" s="1"/>
  <c r="H777" i="25"/>
  <c r="G102" i="13" s="1"/>
  <c r="G777" i="25"/>
  <c r="F102" i="13" s="1"/>
  <c r="F777" i="25"/>
  <c r="E102" i="13" s="1"/>
  <c r="E777" i="25"/>
  <c r="D102" i="13" s="1"/>
  <c r="M776" i="25"/>
  <c r="L776" i="25"/>
  <c r="K101" i="13" s="1"/>
  <c r="K776" i="25"/>
  <c r="J101" i="13" s="1"/>
  <c r="J776" i="25"/>
  <c r="I101" i="13" s="1"/>
  <c r="I776" i="25"/>
  <c r="H101" i="13" s="1"/>
  <c r="H776" i="25"/>
  <c r="G101" i="13" s="1"/>
  <c r="G776" i="25"/>
  <c r="F101" i="13" s="1"/>
  <c r="F776" i="25"/>
  <c r="E101" i="13" s="1"/>
  <c r="E776" i="25"/>
  <c r="D101" i="13" s="1"/>
  <c r="M775" i="25"/>
  <c r="L775" i="25"/>
  <c r="K100" i="13" s="1"/>
  <c r="K775" i="25"/>
  <c r="J100" i="13" s="1"/>
  <c r="J775" i="25"/>
  <c r="I100" i="13" s="1"/>
  <c r="I775" i="25"/>
  <c r="H100" i="13" s="1"/>
  <c r="H775" i="25"/>
  <c r="G100" i="13" s="1"/>
  <c r="G775" i="25"/>
  <c r="F100" i="13" s="1"/>
  <c r="F775" i="25"/>
  <c r="E100" i="13" s="1"/>
  <c r="E775" i="25"/>
  <c r="D100" i="13" s="1"/>
  <c r="M774" i="25"/>
  <c r="L774" i="25"/>
  <c r="K99" i="13" s="1"/>
  <c r="K774" i="25"/>
  <c r="J99" i="13" s="1"/>
  <c r="J774" i="25"/>
  <c r="I99" i="13" s="1"/>
  <c r="I774" i="25"/>
  <c r="H99" i="13" s="1"/>
  <c r="H774" i="25"/>
  <c r="G99" i="13" s="1"/>
  <c r="G774" i="25"/>
  <c r="F99" i="13" s="1"/>
  <c r="F774" i="25"/>
  <c r="E99" i="13" s="1"/>
  <c r="E774" i="25"/>
  <c r="D99" i="13" s="1"/>
  <c r="M772" i="25"/>
  <c r="L772" i="25"/>
  <c r="K772" i="25"/>
  <c r="J772" i="25"/>
  <c r="I772" i="25"/>
  <c r="H772" i="25"/>
  <c r="G772" i="25"/>
  <c r="F772" i="25"/>
  <c r="E772" i="25"/>
  <c r="M771" i="25"/>
  <c r="L771" i="25"/>
  <c r="K543" i="9" s="1"/>
  <c r="K771" i="25"/>
  <c r="J543" i="9" s="1"/>
  <c r="J771" i="25"/>
  <c r="I543" i="9" s="1"/>
  <c r="I771" i="25"/>
  <c r="H543" i="9" s="1"/>
  <c r="H771" i="25"/>
  <c r="G543" i="9" s="1"/>
  <c r="G771" i="25"/>
  <c r="F543" i="9" s="1"/>
  <c r="F771" i="25"/>
  <c r="E543" i="9" s="1"/>
  <c r="E771" i="25"/>
  <c r="D543" i="9" s="1"/>
  <c r="M770" i="25"/>
  <c r="L770" i="25"/>
  <c r="K542" i="9" s="1"/>
  <c r="K770" i="25"/>
  <c r="J542" i="9" s="1"/>
  <c r="J770" i="25"/>
  <c r="I542" i="9" s="1"/>
  <c r="I770" i="25"/>
  <c r="H542" i="9" s="1"/>
  <c r="H770" i="25"/>
  <c r="G542" i="9" s="1"/>
  <c r="G770" i="25"/>
  <c r="F542" i="9" s="1"/>
  <c r="F770" i="25"/>
  <c r="E542" i="9" s="1"/>
  <c r="E770" i="25"/>
  <c r="D542" i="9" s="1"/>
  <c r="M769" i="25"/>
  <c r="L769" i="25"/>
  <c r="K541" i="9" s="1"/>
  <c r="K769" i="25"/>
  <c r="J541" i="9" s="1"/>
  <c r="J769" i="25"/>
  <c r="I541" i="9" s="1"/>
  <c r="I769" i="25"/>
  <c r="H541" i="9" s="1"/>
  <c r="H769" i="25"/>
  <c r="G541" i="9" s="1"/>
  <c r="G769" i="25"/>
  <c r="F541" i="9" s="1"/>
  <c r="F769" i="25"/>
  <c r="E541" i="9" s="1"/>
  <c r="E769" i="25"/>
  <c r="D541" i="9" s="1"/>
  <c r="M768" i="25"/>
  <c r="L768" i="25"/>
  <c r="K540" i="9" s="1"/>
  <c r="K768" i="25"/>
  <c r="J540" i="9" s="1"/>
  <c r="J768" i="25"/>
  <c r="I540" i="9" s="1"/>
  <c r="I768" i="25"/>
  <c r="H540" i="9" s="1"/>
  <c r="H768" i="25"/>
  <c r="G540" i="9" s="1"/>
  <c r="G768" i="25"/>
  <c r="F540" i="9" s="1"/>
  <c r="F768" i="25"/>
  <c r="E540" i="9" s="1"/>
  <c r="E768" i="25"/>
  <c r="D540" i="9" s="1"/>
  <c r="M767" i="25"/>
  <c r="L767" i="25"/>
  <c r="K539" i="9" s="1"/>
  <c r="K767" i="25"/>
  <c r="J539" i="9" s="1"/>
  <c r="J767" i="25"/>
  <c r="I539" i="9" s="1"/>
  <c r="I767" i="25"/>
  <c r="H539" i="9" s="1"/>
  <c r="H767" i="25"/>
  <c r="G539" i="9" s="1"/>
  <c r="G767" i="25"/>
  <c r="F539" i="9" s="1"/>
  <c r="F767" i="25"/>
  <c r="E539" i="9" s="1"/>
  <c r="E767" i="25"/>
  <c r="D539" i="9" s="1"/>
  <c r="M766" i="25"/>
  <c r="L766" i="25"/>
  <c r="K538" i="9" s="1"/>
  <c r="K766" i="25"/>
  <c r="J538" i="9" s="1"/>
  <c r="J766" i="25"/>
  <c r="I538" i="9" s="1"/>
  <c r="I766" i="25"/>
  <c r="H538" i="9" s="1"/>
  <c r="H766" i="25"/>
  <c r="G538" i="9" s="1"/>
  <c r="G766" i="25"/>
  <c r="F538" i="9" s="1"/>
  <c r="F766" i="25"/>
  <c r="E538" i="9" s="1"/>
  <c r="E766" i="25"/>
  <c r="D538" i="9" s="1"/>
  <c r="M765" i="25"/>
  <c r="L765" i="25"/>
  <c r="K537" i="9" s="1"/>
  <c r="K765" i="25"/>
  <c r="J537" i="9" s="1"/>
  <c r="J765" i="25"/>
  <c r="I537" i="9" s="1"/>
  <c r="I765" i="25"/>
  <c r="H537" i="9" s="1"/>
  <c r="H765" i="25"/>
  <c r="G537" i="9" s="1"/>
  <c r="G765" i="25"/>
  <c r="F537" i="9" s="1"/>
  <c r="F765" i="25"/>
  <c r="E537" i="9" s="1"/>
  <c r="E765" i="25"/>
  <c r="D537" i="9" s="1"/>
  <c r="M764" i="25"/>
  <c r="L764" i="25"/>
  <c r="K536" i="9" s="1"/>
  <c r="K764" i="25"/>
  <c r="J536" i="9" s="1"/>
  <c r="J764" i="25"/>
  <c r="I536" i="9" s="1"/>
  <c r="I764" i="25"/>
  <c r="H536" i="9" s="1"/>
  <c r="H764" i="25"/>
  <c r="G536" i="9" s="1"/>
  <c r="G764" i="25"/>
  <c r="F536" i="9" s="1"/>
  <c r="F764" i="25"/>
  <c r="E536" i="9" s="1"/>
  <c r="E764" i="25"/>
  <c r="D536" i="9" s="1"/>
  <c r="M763" i="25"/>
  <c r="L763" i="25"/>
  <c r="K535" i="9" s="1"/>
  <c r="K763" i="25"/>
  <c r="J535" i="9" s="1"/>
  <c r="J763" i="25"/>
  <c r="I535" i="9" s="1"/>
  <c r="I763" i="25"/>
  <c r="H535" i="9" s="1"/>
  <c r="H763" i="25"/>
  <c r="G535" i="9" s="1"/>
  <c r="G763" i="25"/>
  <c r="F535" i="9" s="1"/>
  <c r="F763" i="25"/>
  <c r="E535" i="9" s="1"/>
  <c r="E763" i="25"/>
  <c r="D535" i="9" s="1"/>
  <c r="M762" i="25"/>
  <c r="L762" i="25"/>
  <c r="K534" i="9" s="1"/>
  <c r="K762" i="25"/>
  <c r="J534" i="9" s="1"/>
  <c r="J762" i="25"/>
  <c r="I534" i="9" s="1"/>
  <c r="I762" i="25"/>
  <c r="H534" i="9" s="1"/>
  <c r="H762" i="25"/>
  <c r="G534" i="9" s="1"/>
  <c r="G762" i="25"/>
  <c r="F534" i="9" s="1"/>
  <c r="F762" i="25"/>
  <c r="E534" i="9" s="1"/>
  <c r="E762" i="25"/>
  <c r="D534" i="9" s="1"/>
  <c r="M761" i="25"/>
  <c r="L761" i="25"/>
  <c r="K533" i="9" s="1"/>
  <c r="K761" i="25"/>
  <c r="J533" i="9" s="1"/>
  <c r="J761" i="25"/>
  <c r="I533" i="9" s="1"/>
  <c r="I761" i="25"/>
  <c r="H533" i="9" s="1"/>
  <c r="H761" i="25"/>
  <c r="G533" i="9" s="1"/>
  <c r="G761" i="25"/>
  <c r="F533" i="9" s="1"/>
  <c r="F761" i="25"/>
  <c r="E533" i="9" s="1"/>
  <c r="E761" i="25"/>
  <c r="D533" i="9" s="1"/>
  <c r="M760" i="25"/>
  <c r="L760" i="25"/>
  <c r="K532" i="9" s="1"/>
  <c r="K760" i="25"/>
  <c r="J532" i="9" s="1"/>
  <c r="J760" i="25"/>
  <c r="I532" i="9" s="1"/>
  <c r="I760" i="25"/>
  <c r="H532" i="9" s="1"/>
  <c r="H760" i="25"/>
  <c r="G532" i="9" s="1"/>
  <c r="G760" i="25"/>
  <c r="F532" i="9" s="1"/>
  <c r="F760" i="25"/>
  <c r="E532" i="9" s="1"/>
  <c r="E760" i="25"/>
  <c r="D532" i="9" s="1"/>
  <c r="M759" i="25"/>
  <c r="L759" i="25"/>
  <c r="K531" i="9" s="1"/>
  <c r="K759" i="25"/>
  <c r="J531" i="9" s="1"/>
  <c r="J759" i="25"/>
  <c r="I531" i="9" s="1"/>
  <c r="I759" i="25"/>
  <c r="H531" i="9" s="1"/>
  <c r="H759" i="25"/>
  <c r="G531" i="9" s="1"/>
  <c r="G759" i="25"/>
  <c r="F531" i="9" s="1"/>
  <c r="F759" i="25"/>
  <c r="E531" i="9" s="1"/>
  <c r="E759" i="25"/>
  <c r="D531" i="9" s="1"/>
  <c r="M758" i="25"/>
  <c r="L758" i="25"/>
  <c r="K530" i="9" s="1"/>
  <c r="K758" i="25"/>
  <c r="J530" i="9" s="1"/>
  <c r="J758" i="25"/>
  <c r="I530" i="9" s="1"/>
  <c r="I758" i="25"/>
  <c r="H530" i="9" s="1"/>
  <c r="H758" i="25"/>
  <c r="G530" i="9" s="1"/>
  <c r="G758" i="25"/>
  <c r="F530" i="9" s="1"/>
  <c r="F758" i="25"/>
  <c r="E530" i="9" s="1"/>
  <c r="E758" i="25"/>
  <c r="D530" i="9" s="1"/>
  <c r="M757" i="25"/>
  <c r="L757" i="25"/>
  <c r="K529" i="9" s="1"/>
  <c r="K757" i="25"/>
  <c r="J529" i="9" s="1"/>
  <c r="J757" i="25"/>
  <c r="I529" i="9" s="1"/>
  <c r="I757" i="25"/>
  <c r="H529" i="9" s="1"/>
  <c r="H757" i="25"/>
  <c r="G529" i="9" s="1"/>
  <c r="G757" i="25"/>
  <c r="F529" i="9" s="1"/>
  <c r="F757" i="25"/>
  <c r="E529" i="9" s="1"/>
  <c r="E757" i="25"/>
  <c r="D529" i="9" s="1"/>
  <c r="M756" i="25"/>
  <c r="L756" i="25"/>
  <c r="K528" i="9" s="1"/>
  <c r="K756" i="25"/>
  <c r="J528" i="9" s="1"/>
  <c r="J756" i="25"/>
  <c r="I528" i="9" s="1"/>
  <c r="I756" i="25"/>
  <c r="H528" i="9" s="1"/>
  <c r="H756" i="25"/>
  <c r="G528" i="9" s="1"/>
  <c r="G756" i="25"/>
  <c r="F528" i="9" s="1"/>
  <c r="F756" i="25"/>
  <c r="E528" i="9" s="1"/>
  <c r="E756" i="25"/>
  <c r="D528" i="9" s="1"/>
  <c r="M755" i="25"/>
  <c r="L755" i="25"/>
  <c r="K527" i="9" s="1"/>
  <c r="K755" i="25"/>
  <c r="J527" i="9" s="1"/>
  <c r="J755" i="25"/>
  <c r="I527" i="9" s="1"/>
  <c r="I755" i="25"/>
  <c r="H527" i="9" s="1"/>
  <c r="H755" i="25"/>
  <c r="G527" i="9" s="1"/>
  <c r="G755" i="25"/>
  <c r="F527" i="9" s="1"/>
  <c r="F755" i="25"/>
  <c r="E527" i="9" s="1"/>
  <c r="E755" i="25"/>
  <c r="D527" i="9" s="1"/>
  <c r="M754" i="25"/>
  <c r="L754" i="25"/>
  <c r="K526" i="9" s="1"/>
  <c r="K754" i="25"/>
  <c r="J526" i="9" s="1"/>
  <c r="J754" i="25"/>
  <c r="I526" i="9" s="1"/>
  <c r="I754" i="25"/>
  <c r="H526" i="9" s="1"/>
  <c r="H754" i="25"/>
  <c r="G526" i="9" s="1"/>
  <c r="G754" i="25"/>
  <c r="F526" i="9" s="1"/>
  <c r="F754" i="25"/>
  <c r="E526" i="9" s="1"/>
  <c r="E754" i="25"/>
  <c r="D526" i="9" s="1"/>
  <c r="M753" i="25"/>
  <c r="L753" i="25"/>
  <c r="K525" i="9" s="1"/>
  <c r="K753" i="25"/>
  <c r="J525" i="9" s="1"/>
  <c r="J753" i="25"/>
  <c r="I525" i="9" s="1"/>
  <c r="I753" i="25"/>
  <c r="H525" i="9" s="1"/>
  <c r="H753" i="25"/>
  <c r="G525" i="9" s="1"/>
  <c r="G753" i="25"/>
  <c r="F525" i="9" s="1"/>
  <c r="F753" i="25"/>
  <c r="E525" i="9" s="1"/>
  <c r="E753" i="25"/>
  <c r="D525" i="9" s="1"/>
  <c r="M752" i="25"/>
  <c r="L752" i="25"/>
  <c r="K524" i="9" s="1"/>
  <c r="K752" i="25"/>
  <c r="J524" i="9" s="1"/>
  <c r="J752" i="25"/>
  <c r="I524" i="9" s="1"/>
  <c r="I752" i="25"/>
  <c r="H524" i="9" s="1"/>
  <c r="H752" i="25"/>
  <c r="G524" i="9" s="1"/>
  <c r="G752" i="25"/>
  <c r="F524" i="9" s="1"/>
  <c r="F752" i="25"/>
  <c r="E524" i="9" s="1"/>
  <c r="E752" i="25"/>
  <c r="D524" i="9" s="1"/>
  <c r="M751" i="25"/>
  <c r="L751" i="25"/>
  <c r="K523" i="9" s="1"/>
  <c r="K751" i="25"/>
  <c r="J523" i="9" s="1"/>
  <c r="J751" i="25"/>
  <c r="I523" i="9" s="1"/>
  <c r="I751" i="25"/>
  <c r="H523" i="9" s="1"/>
  <c r="H751" i="25"/>
  <c r="G523" i="9" s="1"/>
  <c r="G751" i="25"/>
  <c r="F523" i="9" s="1"/>
  <c r="F751" i="25"/>
  <c r="E523" i="9" s="1"/>
  <c r="E751" i="25"/>
  <c r="D523" i="9" s="1"/>
  <c r="M750" i="25"/>
  <c r="L750" i="25"/>
  <c r="K522" i="9" s="1"/>
  <c r="K750" i="25"/>
  <c r="J522" i="9" s="1"/>
  <c r="J750" i="25"/>
  <c r="I522" i="9" s="1"/>
  <c r="I750" i="25"/>
  <c r="H522" i="9" s="1"/>
  <c r="H750" i="25"/>
  <c r="G522" i="9" s="1"/>
  <c r="G750" i="25"/>
  <c r="F522" i="9" s="1"/>
  <c r="F750" i="25"/>
  <c r="E522" i="9" s="1"/>
  <c r="E750" i="25"/>
  <c r="D522" i="9" s="1"/>
  <c r="M749" i="25"/>
  <c r="L749" i="25"/>
  <c r="K521" i="9" s="1"/>
  <c r="K749" i="25"/>
  <c r="J521" i="9" s="1"/>
  <c r="J749" i="25"/>
  <c r="I521" i="9" s="1"/>
  <c r="I749" i="25"/>
  <c r="H521" i="9" s="1"/>
  <c r="H749" i="25"/>
  <c r="G521" i="9" s="1"/>
  <c r="G749" i="25"/>
  <c r="F521" i="9" s="1"/>
  <c r="F749" i="25"/>
  <c r="E521" i="9" s="1"/>
  <c r="E749" i="25"/>
  <c r="D521" i="9" s="1"/>
  <c r="M748" i="25"/>
  <c r="L748" i="25"/>
  <c r="K520" i="9" s="1"/>
  <c r="K748" i="25"/>
  <c r="J520" i="9" s="1"/>
  <c r="J748" i="25"/>
  <c r="I520" i="9" s="1"/>
  <c r="I748" i="25"/>
  <c r="H520" i="9" s="1"/>
  <c r="H748" i="25"/>
  <c r="G520" i="9" s="1"/>
  <c r="G748" i="25"/>
  <c r="F520" i="9" s="1"/>
  <c r="F748" i="25"/>
  <c r="E520" i="9" s="1"/>
  <c r="E748" i="25"/>
  <c r="D520" i="9" s="1"/>
  <c r="M747" i="25"/>
  <c r="L747" i="25"/>
  <c r="K519" i="9" s="1"/>
  <c r="K747" i="25"/>
  <c r="J519" i="9" s="1"/>
  <c r="J747" i="25"/>
  <c r="I519" i="9" s="1"/>
  <c r="I747" i="25"/>
  <c r="H519" i="9" s="1"/>
  <c r="H747" i="25"/>
  <c r="G519" i="9" s="1"/>
  <c r="G747" i="25"/>
  <c r="F519" i="9" s="1"/>
  <c r="F747" i="25"/>
  <c r="E519" i="9" s="1"/>
  <c r="E747" i="25"/>
  <c r="D519" i="9" s="1"/>
  <c r="M746" i="25"/>
  <c r="L746" i="25"/>
  <c r="K518" i="9" s="1"/>
  <c r="K746" i="25"/>
  <c r="J518" i="9" s="1"/>
  <c r="J746" i="25"/>
  <c r="I518" i="9" s="1"/>
  <c r="I746" i="25"/>
  <c r="H518" i="9" s="1"/>
  <c r="H746" i="25"/>
  <c r="G518" i="9" s="1"/>
  <c r="G746" i="25"/>
  <c r="F518" i="9" s="1"/>
  <c r="F746" i="25"/>
  <c r="E518" i="9" s="1"/>
  <c r="E746" i="25"/>
  <c r="D518" i="9" s="1"/>
  <c r="M745" i="25"/>
  <c r="L745" i="25"/>
  <c r="K517" i="9" s="1"/>
  <c r="K745" i="25"/>
  <c r="J517" i="9" s="1"/>
  <c r="J745" i="25"/>
  <c r="I517" i="9" s="1"/>
  <c r="I745" i="25"/>
  <c r="H517" i="9" s="1"/>
  <c r="H745" i="25"/>
  <c r="G517" i="9" s="1"/>
  <c r="G745" i="25"/>
  <c r="F517" i="9" s="1"/>
  <c r="F745" i="25"/>
  <c r="E517" i="9" s="1"/>
  <c r="E745" i="25"/>
  <c r="D517" i="9" s="1"/>
  <c r="M740" i="25"/>
  <c r="L740" i="25"/>
  <c r="K740" i="25"/>
  <c r="J740" i="25"/>
  <c r="I740" i="25"/>
  <c r="H740" i="25"/>
  <c r="G740" i="25"/>
  <c r="F740" i="25"/>
  <c r="E740" i="25"/>
  <c r="M739" i="25"/>
  <c r="L739" i="25"/>
  <c r="K98" i="13" s="1"/>
  <c r="K739" i="25"/>
  <c r="J98" i="13" s="1"/>
  <c r="J739" i="25"/>
  <c r="I98" i="13" s="1"/>
  <c r="I739" i="25"/>
  <c r="H98" i="13" s="1"/>
  <c r="H739" i="25"/>
  <c r="G98" i="13" s="1"/>
  <c r="G739" i="25"/>
  <c r="F98" i="13" s="1"/>
  <c r="F739" i="25"/>
  <c r="E98" i="13" s="1"/>
  <c r="E739" i="25"/>
  <c r="D98" i="13" s="1"/>
  <c r="M738" i="25"/>
  <c r="L738" i="25"/>
  <c r="K97" i="13" s="1"/>
  <c r="K738" i="25"/>
  <c r="J97" i="13" s="1"/>
  <c r="J738" i="25"/>
  <c r="I97" i="13" s="1"/>
  <c r="I738" i="25"/>
  <c r="H97" i="13" s="1"/>
  <c r="H738" i="25"/>
  <c r="G97" i="13" s="1"/>
  <c r="G738" i="25"/>
  <c r="F97" i="13" s="1"/>
  <c r="F738" i="25"/>
  <c r="E97" i="13" s="1"/>
  <c r="E738" i="25"/>
  <c r="D97" i="13" s="1"/>
  <c r="M737" i="25"/>
  <c r="L737" i="25"/>
  <c r="K96" i="13" s="1"/>
  <c r="K737" i="25"/>
  <c r="J96" i="13" s="1"/>
  <c r="J737" i="25"/>
  <c r="I96" i="13" s="1"/>
  <c r="I737" i="25"/>
  <c r="H96" i="13" s="1"/>
  <c r="H737" i="25"/>
  <c r="G96" i="13" s="1"/>
  <c r="G737" i="25"/>
  <c r="F96" i="13" s="1"/>
  <c r="F737" i="25"/>
  <c r="E96" i="13" s="1"/>
  <c r="E737" i="25"/>
  <c r="D96" i="13" s="1"/>
  <c r="M736" i="25"/>
  <c r="L736" i="25"/>
  <c r="K95" i="13" s="1"/>
  <c r="K736" i="25"/>
  <c r="J95" i="13" s="1"/>
  <c r="J736" i="25"/>
  <c r="I95" i="13" s="1"/>
  <c r="I736" i="25"/>
  <c r="H95" i="13" s="1"/>
  <c r="H736" i="25"/>
  <c r="G95" i="13" s="1"/>
  <c r="G736" i="25"/>
  <c r="F95" i="13" s="1"/>
  <c r="F736" i="25"/>
  <c r="E95" i="13" s="1"/>
  <c r="E736" i="25"/>
  <c r="D95" i="13" s="1"/>
  <c r="M735" i="25"/>
  <c r="L735" i="25"/>
  <c r="K94" i="13" s="1"/>
  <c r="K735" i="25"/>
  <c r="J94" i="13" s="1"/>
  <c r="J735" i="25"/>
  <c r="I94" i="13" s="1"/>
  <c r="I735" i="25"/>
  <c r="H94" i="13" s="1"/>
  <c r="H735" i="25"/>
  <c r="G94" i="13" s="1"/>
  <c r="G735" i="25"/>
  <c r="F94" i="13" s="1"/>
  <c r="F735" i="25"/>
  <c r="E94" i="13" s="1"/>
  <c r="E735" i="25"/>
  <c r="D94" i="13" s="1"/>
  <c r="M733" i="25"/>
  <c r="L733" i="25"/>
  <c r="K733" i="25"/>
  <c r="J733" i="25"/>
  <c r="I733" i="25"/>
  <c r="H733" i="25"/>
  <c r="G733" i="25"/>
  <c r="F733" i="25"/>
  <c r="E733" i="25"/>
  <c r="M732" i="25"/>
  <c r="L732" i="25"/>
  <c r="K516" i="9" s="1"/>
  <c r="K732" i="25"/>
  <c r="J516" i="9" s="1"/>
  <c r="J732" i="25"/>
  <c r="I516" i="9" s="1"/>
  <c r="I732" i="25"/>
  <c r="H516" i="9" s="1"/>
  <c r="H732" i="25"/>
  <c r="G516" i="9" s="1"/>
  <c r="G732" i="25"/>
  <c r="F516" i="9" s="1"/>
  <c r="F732" i="25"/>
  <c r="E516" i="9" s="1"/>
  <c r="E732" i="25"/>
  <c r="D516" i="9" s="1"/>
  <c r="M731" i="25"/>
  <c r="L731" i="25"/>
  <c r="K515" i="9" s="1"/>
  <c r="K731" i="25"/>
  <c r="J515" i="9" s="1"/>
  <c r="J731" i="25"/>
  <c r="I515" i="9" s="1"/>
  <c r="I731" i="25"/>
  <c r="H515" i="9" s="1"/>
  <c r="H731" i="25"/>
  <c r="G515" i="9" s="1"/>
  <c r="G731" i="25"/>
  <c r="F515" i="9" s="1"/>
  <c r="F731" i="25"/>
  <c r="E515" i="9" s="1"/>
  <c r="E731" i="25"/>
  <c r="D515" i="9" s="1"/>
  <c r="M730" i="25"/>
  <c r="L730" i="25"/>
  <c r="K514" i="9" s="1"/>
  <c r="K730" i="25"/>
  <c r="J514" i="9" s="1"/>
  <c r="J730" i="25"/>
  <c r="I514" i="9" s="1"/>
  <c r="I730" i="25"/>
  <c r="H514" i="9" s="1"/>
  <c r="H730" i="25"/>
  <c r="G514" i="9" s="1"/>
  <c r="G730" i="25"/>
  <c r="F514" i="9" s="1"/>
  <c r="F730" i="25"/>
  <c r="E514" i="9" s="1"/>
  <c r="E730" i="25"/>
  <c r="D514" i="9" s="1"/>
  <c r="M729" i="25"/>
  <c r="L729" i="25"/>
  <c r="K513" i="9" s="1"/>
  <c r="K729" i="25"/>
  <c r="J513" i="9" s="1"/>
  <c r="J729" i="25"/>
  <c r="I513" i="9" s="1"/>
  <c r="I729" i="25"/>
  <c r="H513" i="9" s="1"/>
  <c r="H729" i="25"/>
  <c r="G513" i="9" s="1"/>
  <c r="G729" i="25"/>
  <c r="F513" i="9" s="1"/>
  <c r="F729" i="25"/>
  <c r="E513" i="9" s="1"/>
  <c r="E729" i="25"/>
  <c r="D513" i="9" s="1"/>
  <c r="M728" i="25"/>
  <c r="L728" i="25"/>
  <c r="K512" i="9" s="1"/>
  <c r="K728" i="25"/>
  <c r="J512" i="9" s="1"/>
  <c r="J728" i="25"/>
  <c r="I512" i="9" s="1"/>
  <c r="I728" i="25"/>
  <c r="H512" i="9" s="1"/>
  <c r="H728" i="25"/>
  <c r="G512" i="9" s="1"/>
  <c r="G728" i="25"/>
  <c r="F512" i="9" s="1"/>
  <c r="F728" i="25"/>
  <c r="E512" i="9" s="1"/>
  <c r="E728" i="25"/>
  <c r="D512" i="9" s="1"/>
  <c r="M727" i="25"/>
  <c r="L727" i="25"/>
  <c r="K511" i="9" s="1"/>
  <c r="K727" i="25"/>
  <c r="J511" i="9" s="1"/>
  <c r="J727" i="25"/>
  <c r="I511" i="9" s="1"/>
  <c r="I727" i="25"/>
  <c r="H511" i="9" s="1"/>
  <c r="H727" i="25"/>
  <c r="G511" i="9" s="1"/>
  <c r="G727" i="25"/>
  <c r="F511" i="9" s="1"/>
  <c r="F727" i="25"/>
  <c r="E511" i="9" s="1"/>
  <c r="E727" i="25"/>
  <c r="D511" i="9" s="1"/>
  <c r="M726" i="25"/>
  <c r="L726" i="25"/>
  <c r="K510" i="9" s="1"/>
  <c r="K726" i="25"/>
  <c r="J510" i="9" s="1"/>
  <c r="J726" i="25"/>
  <c r="I510" i="9" s="1"/>
  <c r="I726" i="25"/>
  <c r="H510" i="9" s="1"/>
  <c r="H726" i="25"/>
  <c r="G510" i="9" s="1"/>
  <c r="G726" i="25"/>
  <c r="F510" i="9" s="1"/>
  <c r="F726" i="25"/>
  <c r="E510" i="9" s="1"/>
  <c r="E726" i="25"/>
  <c r="D510" i="9" s="1"/>
  <c r="M725" i="25"/>
  <c r="L725" i="25"/>
  <c r="K509" i="9" s="1"/>
  <c r="K725" i="25"/>
  <c r="J509" i="9" s="1"/>
  <c r="J725" i="25"/>
  <c r="I509" i="9" s="1"/>
  <c r="I725" i="25"/>
  <c r="H509" i="9" s="1"/>
  <c r="H725" i="25"/>
  <c r="G509" i="9" s="1"/>
  <c r="G725" i="25"/>
  <c r="F509" i="9" s="1"/>
  <c r="F725" i="25"/>
  <c r="E509" i="9" s="1"/>
  <c r="E725" i="25"/>
  <c r="D509" i="9" s="1"/>
  <c r="M724" i="25"/>
  <c r="L724" i="25"/>
  <c r="K508" i="9" s="1"/>
  <c r="K724" i="25"/>
  <c r="J508" i="9" s="1"/>
  <c r="J724" i="25"/>
  <c r="I508" i="9" s="1"/>
  <c r="I724" i="25"/>
  <c r="H508" i="9" s="1"/>
  <c r="H724" i="25"/>
  <c r="G508" i="9" s="1"/>
  <c r="G724" i="25"/>
  <c r="F508" i="9" s="1"/>
  <c r="F724" i="25"/>
  <c r="E508" i="9" s="1"/>
  <c r="E724" i="25"/>
  <c r="D508" i="9" s="1"/>
  <c r="M723" i="25"/>
  <c r="L723" i="25"/>
  <c r="K507" i="9" s="1"/>
  <c r="K723" i="25"/>
  <c r="J507" i="9" s="1"/>
  <c r="J723" i="25"/>
  <c r="I507" i="9" s="1"/>
  <c r="I723" i="25"/>
  <c r="H507" i="9" s="1"/>
  <c r="H723" i="25"/>
  <c r="G507" i="9" s="1"/>
  <c r="G723" i="25"/>
  <c r="F507" i="9" s="1"/>
  <c r="F723" i="25"/>
  <c r="E507" i="9" s="1"/>
  <c r="E723" i="25"/>
  <c r="D507" i="9" s="1"/>
  <c r="M722" i="25"/>
  <c r="L722" i="25"/>
  <c r="K506" i="9" s="1"/>
  <c r="K722" i="25"/>
  <c r="J506" i="9" s="1"/>
  <c r="J722" i="25"/>
  <c r="I506" i="9" s="1"/>
  <c r="I722" i="25"/>
  <c r="H506" i="9" s="1"/>
  <c r="H722" i="25"/>
  <c r="G506" i="9" s="1"/>
  <c r="G722" i="25"/>
  <c r="F506" i="9" s="1"/>
  <c r="F722" i="25"/>
  <c r="E506" i="9" s="1"/>
  <c r="E722" i="25"/>
  <c r="D506" i="9" s="1"/>
  <c r="M721" i="25"/>
  <c r="L721" i="25"/>
  <c r="K505" i="9" s="1"/>
  <c r="K721" i="25"/>
  <c r="J505" i="9" s="1"/>
  <c r="J721" i="25"/>
  <c r="I505" i="9" s="1"/>
  <c r="I721" i="25"/>
  <c r="H505" i="9" s="1"/>
  <c r="H721" i="25"/>
  <c r="G505" i="9" s="1"/>
  <c r="G721" i="25"/>
  <c r="F505" i="9" s="1"/>
  <c r="F721" i="25"/>
  <c r="E505" i="9" s="1"/>
  <c r="E721" i="25"/>
  <c r="D505" i="9" s="1"/>
  <c r="M720" i="25"/>
  <c r="L720" i="25"/>
  <c r="K504" i="9" s="1"/>
  <c r="K720" i="25"/>
  <c r="J504" i="9" s="1"/>
  <c r="J720" i="25"/>
  <c r="I504" i="9" s="1"/>
  <c r="I720" i="25"/>
  <c r="H504" i="9" s="1"/>
  <c r="H720" i="25"/>
  <c r="G504" i="9" s="1"/>
  <c r="G720" i="25"/>
  <c r="F504" i="9" s="1"/>
  <c r="F720" i="25"/>
  <c r="E504" i="9" s="1"/>
  <c r="E720" i="25"/>
  <c r="D504" i="9" s="1"/>
  <c r="M719" i="25"/>
  <c r="L719" i="25"/>
  <c r="K503" i="9" s="1"/>
  <c r="K719" i="25"/>
  <c r="J503" i="9" s="1"/>
  <c r="J719" i="25"/>
  <c r="I503" i="9" s="1"/>
  <c r="I719" i="25"/>
  <c r="H503" i="9" s="1"/>
  <c r="H719" i="25"/>
  <c r="G503" i="9" s="1"/>
  <c r="G719" i="25"/>
  <c r="F503" i="9" s="1"/>
  <c r="F719" i="25"/>
  <c r="E503" i="9" s="1"/>
  <c r="E719" i="25"/>
  <c r="D503" i="9" s="1"/>
  <c r="M718" i="25"/>
  <c r="L718" i="25"/>
  <c r="K502" i="9" s="1"/>
  <c r="K718" i="25"/>
  <c r="J502" i="9" s="1"/>
  <c r="J718" i="25"/>
  <c r="I502" i="9" s="1"/>
  <c r="I718" i="25"/>
  <c r="H502" i="9" s="1"/>
  <c r="H718" i="25"/>
  <c r="G502" i="9" s="1"/>
  <c r="G718" i="25"/>
  <c r="F502" i="9" s="1"/>
  <c r="F718" i="25"/>
  <c r="E502" i="9" s="1"/>
  <c r="E718" i="25"/>
  <c r="D502" i="9" s="1"/>
  <c r="M717" i="25"/>
  <c r="L717" i="25"/>
  <c r="K501" i="9" s="1"/>
  <c r="K717" i="25"/>
  <c r="J501" i="9" s="1"/>
  <c r="J717" i="25"/>
  <c r="I501" i="9" s="1"/>
  <c r="I717" i="25"/>
  <c r="H501" i="9" s="1"/>
  <c r="H717" i="25"/>
  <c r="G501" i="9" s="1"/>
  <c r="G717" i="25"/>
  <c r="F501" i="9" s="1"/>
  <c r="F717" i="25"/>
  <c r="E501" i="9" s="1"/>
  <c r="E717" i="25"/>
  <c r="D501" i="9" s="1"/>
  <c r="M716" i="25"/>
  <c r="L716" i="25"/>
  <c r="K500" i="9" s="1"/>
  <c r="K716" i="25"/>
  <c r="J500" i="9" s="1"/>
  <c r="J716" i="25"/>
  <c r="I500" i="9" s="1"/>
  <c r="I716" i="25"/>
  <c r="H500" i="9" s="1"/>
  <c r="H716" i="25"/>
  <c r="G500" i="9" s="1"/>
  <c r="G716" i="25"/>
  <c r="F500" i="9" s="1"/>
  <c r="F716" i="25"/>
  <c r="E500" i="9" s="1"/>
  <c r="E716" i="25"/>
  <c r="D500" i="9" s="1"/>
  <c r="M715" i="25"/>
  <c r="L715" i="25"/>
  <c r="K499" i="9" s="1"/>
  <c r="K715" i="25"/>
  <c r="J499" i="9" s="1"/>
  <c r="J715" i="25"/>
  <c r="I499" i="9" s="1"/>
  <c r="I715" i="25"/>
  <c r="H499" i="9" s="1"/>
  <c r="H715" i="25"/>
  <c r="G499" i="9" s="1"/>
  <c r="G715" i="25"/>
  <c r="F499" i="9" s="1"/>
  <c r="F715" i="25"/>
  <c r="E499" i="9" s="1"/>
  <c r="E715" i="25"/>
  <c r="D499" i="9" s="1"/>
  <c r="M714" i="25"/>
  <c r="L714" i="25"/>
  <c r="K498" i="9" s="1"/>
  <c r="K714" i="25"/>
  <c r="J498" i="9" s="1"/>
  <c r="J714" i="25"/>
  <c r="I498" i="9" s="1"/>
  <c r="I714" i="25"/>
  <c r="H498" i="9" s="1"/>
  <c r="H714" i="25"/>
  <c r="G498" i="9" s="1"/>
  <c r="G714" i="25"/>
  <c r="F498" i="9" s="1"/>
  <c r="F714" i="25"/>
  <c r="E498" i="9" s="1"/>
  <c r="E714" i="25"/>
  <c r="D498" i="9" s="1"/>
  <c r="M713" i="25"/>
  <c r="L713" i="25"/>
  <c r="K497" i="9" s="1"/>
  <c r="K713" i="25"/>
  <c r="J497" i="9" s="1"/>
  <c r="J713" i="25"/>
  <c r="I497" i="9" s="1"/>
  <c r="I713" i="25"/>
  <c r="H497" i="9" s="1"/>
  <c r="H713" i="25"/>
  <c r="G497" i="9" s="1"/>
  <c r="G713" i="25"/>
  <c r="F497" i="9" s="1"/>
  <c r="F713" i="25"/>
  <c r="E497" i="9" s="1"/>
  <c r="E713" i="25"/>
  <c r="D497" i="9" s="1"/>
  <c r="M712" i="25"/>
  <c r="L712" i="25"/>
  <c r="K496" i="9" s="1"/>
  <c r="K712" i="25"/>
  <c r="J496" i="9" s="1"/>
  <c r="J712" i="25"/>
  <c r="I496" i="9" s="1"/>
  <c r="I712" i="25"/>
  <c r="H496" i="9" s="1"/>
  <c r="H712" i="25"/>
  <c r="G496" i="9" s="1"/>
  <c r="G712" i="25"/>
  <c r="F496" i="9" s="1"/>
  <c r="F712" i="25"/>
  <c r="E496" i="9" s="1"/>
  <c r="E712" i="25"/>
  <c r="D496" i="9" s="1"/>
  <c r="M711" i="25"/>
  <c r="L711" i="25"/>
  <c r="K495" i="9" s="1"/>
  <c r="K711" i="25"/>
  <c r="J495" i="9" s="1"/>
  <c r="J711" i="25"/>
  <c r="I495" i="9" s="1"/>
  <c r="I711" i="25"/>
  <c r="H495" i="9" s="1"/>
  <c r="H711" i="25"/>
  <c r="G495" i="9" s="1"/>
  <c r="G711" i="25"/>
  <c r="F495" i="9" s="1"/>
  <c r="F711" i="25"/>
  <c r="E495" i="9" s="1"/>
  <c r="E711" i="25"/>
  <c r="D495" i="9" s="1"/>
  <c r="M710" i="25"/>
  <c r="L710" i="25"/>
  <c r="K494" i="9" s="1"/>
  <c r="K710" i="25"/>
  <c r="J494" i="9" s="1"/>
  <c r="J710" i="25"/>
  <c r="I494" i="9" s="1"/>
  <c r="I710" i="25"/>
  <c r="H494" i="9" s="1"/>
  <c r="H710" i="25"/>
  <c r="G494" i="9" s="1"/>
  <c r="G710" i="25"/>
  <c r="F494" i="9" s="1"/>
  <c r="F710" i="25"/>
  <c r="E494" i="9" s="1"/>
  <c r="E710" i="25"/>
  <c r="D494" i="9" s="1"/>
  <c r="M709" i="25"/>
  <c r="L709" i="25"/>
  <c r="K493" i="9" s="1"/>
  <c r="K709" i="25"/>
  <c r="J493" i="9" s="1"/>
  <c r="J709" i="25"/>
  <c r="I493" i="9" s="1"/>
  <c r="I709" i="25"/>
  <c r="H493" i="9" s="1"/>
  <c r="H709" i="25"/>
  <c r="G493" i="9" s="1"/>
  <c r="G709" i="25"/>
  <c r="F493" i="9" s="1"/>
  <c r="F709" i="25"/>
  <c r="E493" i="9" s="1"/>
  <c r="E709" i="25"/>
  <c r="D493" i="9" s="1"/>
  <c r="M708" i="25"/>
  <c r="L708" i="25"/>
  <c r="K492" i="9" s="1"/>
  <c r="K708" i="25"/>
  <c r="J492" i="9" s="1"/>
  <c r="J708" i="25"/>
  <c r="I492" i="9" s="1"/>
  <c r="I708" i="25"/>
  <c r="H492" i="9" s="1"/>
  <c r="H708" i="25"/>
  <c r="G492" i="9" s="1"/>
  <c r="G708" i="25"/>
  <c r="F492" i="9" s="1"/>
  <c r="F708" i="25"/>
  <c r="E492" i="9" s="1"/>
  <c r="E708" i="25"/>
  <c r="D492" i="9" s="1"/>
  <c r="M707" i="25"/>
  <c r="L707" i="25"/>
  <c r="K491" i="9" s="1"/>
  <c r="K707" i="25"/>
  <c r="J491" i="9" s="1"/>
  <c r="J707" i="25"/>
  <c r="I491" i="9" s="1"/>
  <c r="I707" i="25"/>
  <c r="H491" i="9" s="1"/>
  <c r="H707" i="25"/>
  <c r="G491" i="9" s="1"/>
  <c r="G707" i="25"/>
  <c r="F491" i="9" s="1"/>
  <c r="F707" i="25"/>
  <c r="E491" i="9" s="1"/>
  <c r="E707" i="25"/>
  <c r="D491" i="9" s="1"/>
  <c r="M706" i="25"/>
  <c r="L706" i="25"/>
  <c r="K490" i="9" s="1"/>
  <c r="K706" i="25"/>
  <c r="J490" i="9" s="1"/>
  <c r="J706" i="25"/>
  <c r="I490" i="9" s="1"/>
  <c r="I706" i="25"/>
  <c r="H490" i="9" s="1"/>
  <c r="H706" i="25"/>
  <c r="G490" i="9" s="1"/>
  <c r="G706" i="25"/>
  <c r="F490" i="9" s="1"/>
  <c r="F706" i="25"/>
  <c r="E490" i="9" s="1"/>
  <c r="E706" i="25"/>
  <c r="D490" i="9" s="1"/>
  <c r="M701" i="25"/>
  <c r="L701" i="25"/>
  <c r="K701" i="25"/>
  <c r="J701" i="25"/>
  <c r="I701" i="25"/>
  <c r="H701" i="25"/>
  <c r="G701" i="25"/>
  <c r="F701" i="25"/>
  <c r="E701" i="25"/>
  <c r="M700" i="25"/>
  <c r="L700" i="25"/>
  <c r="K93" i="13" s="1"/>
  <c r="K700" i="25"/>
  <c r="J93" i="13" s="1"/>
  <c r="J700" i="25"/>
  <c r="I93" i="13" s="1"/>
  <c r="I700" i="25"/>
  <c r="H93" i="13" s="1"/>
  <c r="H700" i="25"/>
  <c r="G93" i="13" s="1"/>
  <c r="G700" i="25"/>
  <c r="F93" i="13" s="1"/>
  <c r="F700" i="25"/>
  <c r="E93" i="13" s="1"/>
  <c r="E700" i="25"/>
  <c r="D93" i="13" s="1"/>
  <c r="M699" i="25"/>
  <c r="L699" i="25"/>
  <c r="K92" i="13" s="1"/>
  <c r="K699" i="25"/>
  <c r="J92" i="13" s="1"/>
  <c r="J699" i="25"/>
  <c r="I92" i="13" s="1"/>
  <c r="I699" i="25"/>
  <c r="H92" i="13" s="1"/>
  <c r="H699" i="25"/>
  <c r="G92" i="13" s="1"/>
  <c r="G699" i="25"/>
  <c r="F92" i="13" s="1"/>
  <c r="F699" i="25"/>
  <c r="E92" i="13" s="1"/>
  <c r="E699" i="25"/>
  <c r="D92" i="13" s="1"/>
  <c r="M698" i="25"/>
  <c r="L698" i="25"/>
  <c r="K91" i="13" s="1"/>
  <c r="K698" i="25"/>
  <c r="J91" i="13" s="1"/>
  <c r="J698" i="25"/>
  <c r="I91" i="13" s="1"/>
  <c r="I698" i="25"/>
  <c r="H91" i="13" s="1"/>
  <c r="H698" i="25"/>
  <c r="G91" i="13" s="1"/>
  <c r="G698" i="25"/>
  <c r="F91" i="13" s="1"/>
  <c r="F698" i="25"/>
  <c r="E91" i="13" s="1"/>
  <c r="E698" i="25"/>
  <c r="D91" i="13" s="1"/>
  <c r="M697" i="25"/>
  <c r="L697" i="25"/>
  <c r="K90" i="13" s="1"/>
  <c r="K697" i="25"/>
  <c r="J90" i="13" s="1"/>
  <c r="J697" i="25"/>
  <c r="I90" i="13" s="1"/>
  <c r="I697" i="25"/>
  <c r="H90" i="13" s="1"/>
  <c r="H697" i="25"/>
  <c r="G90" i="13" s="1"/>
  <c r="G697" i="25"/>
  <c r="F90" i="13" s="1"/>
  <c r="F697" i="25"/>
  <c r="E90" i="13" s="1"/>
  <c r="E697" i="25"/>
  <c r="D90" i="13" s="1"/>
  <c r="M696" i="25"/>
  <c r="L696" i="25"/>
  <c r="K89" i="13" s="1"/>
  <c r="K696" i="25"/>
  <c r="J89" i="13" s="1"/>
  <c r="J696" i="25"/>
  <c r="I89" i="13" s="1"/>
  <c r="I696" i="25"/>
  <c r="H89" i="13" s="1"/>
  <c r="H696" i="25"/>
  <c r="G89" i="13" s="1"/>
  <c r="G696" i="25"/>
  <c r="F89" i="13" s="1"/>
  <c r="F696" i="25"/>
  <c r="E89" i="13" s="1"/>
  <c r="E696" i="25"/>
  <c r="D89" i="13" s="1"/>
  <c r="M694" i="25"/>
  <c r="L694" i="25"/>
  <c r="K694" i="25"/>
  <c r="J694" i="25"/>
  <c r="I694" i="25"/>
  <c r="H694" i="25"/>
  <c r="G694" i="25"/>
  <c r="F694" i="25"/>
  <c r="E694" i="25"/>
  <c r="M693" i="25"/>
  <c r="L693" i="25"/>
  <c r="K489" i="9" s="1"/>
  <c r="K693" i="25"/>
  <c r="J489" i="9" s="1"/>
  <c r="J693" i="25"/>
  <c r="I489" i="9" s="1"/>
  <c r="I693" i="25"/>
  <c r="H489" i="9" s="1"/>
  <c r="H693" i="25"/>
  <c r="G489" i="9" s="1"/>
  <c r="G693" i="25"/>
  <c r="F489" i="9" s="1"/>
  <c r="F693" i="25"/>
  <c r="E489" i="9" s="1"/>
  <c r="E693" i="25"/>
  <c r="D489" i="9" s="1"/>
  <c r="M692" i="25"/>
  <c r="L692" i="25"/>
  <c r="K488" i="9" s="1"/>
  <c r="K692" i="25"/>
  <c r="J488" i="9" s="1"/>
  <c r="J692" i="25"/>
  <c r="I488" i="9" s="1"/>
  <c r="I692" i="25"/>
  <c r="H488" i="9" s="1"/>
  <c r="H692" i="25"/>
  <c r="G488" i="9" s="1"/>
  <c r="G692" i="25"/>
  <c r="F488" i="9" s="1"/>
  <c r="F692" i="25"/>
  <c r="E488" i="9" s="1"/>
  <c r="E692" i="25"/>
  <c r="D488" i="9" s="1"/>
  <c r="M691" i="25"/>
  <c r="L691" i="25"/>
  <c r="K487" i="9" s="1"/>
  <c r="K691" i="25"/>
  <c r="J487" i="9" s="1"/>
  <c r="J691" i="25"/>
  <c r="I487" i="9" s="1"/>
  <c r="I691" i="25"/>
  <c r="H487" i="9" s="1"/>
  <c r="H691" i="25"/>
  <c r="G487" i="9" s="1"/>
  <c r="G691" i="25"/>
  <c r="F487" i="9" s="1"/>
  <c r="F691" i="25"/>
  <c r="E487" i="9" s="1"/>
  <c r="E691" i="25"/>
  <c r="D487" i="9" s="1"/>
  <c r="M690" i="25"/>
  <c r="L690" i="25"/>
  <c r="K486" i="9" s="1"/>
  <c r="K690" i="25"/>
  <c r="J486" i="9" s="1"/>
  <c r="J690" i="25"/>
  <c r="I486" i="9" s="1"/>
  <c r="I690" i="25"/>
  <c r="H486" i="9" s="1"/>
  <c r="H690" i="25"/>
  <c r="G486" i="9" s="1"/>
  <c r="G690" i="25"/>
  <c r="F486" i="9" s="1"/>
  <c r="F690" i="25"/>
  <c r="E486" i="9" s="1"/>
  <c r="E690" i="25"/>
  <c r="D486" i="9" s="1"/>
  <c r="M689" i="25"/>
  <c r="L689" i="25"/>
  <c r="K485" i="9" s="1"/>
  <c r="K689" i="25"/>
  <c r="J485" i="9" s="1"/>
  <c r="J689" i="25"/>
  <c r="I485" i="9" s="1"/>
  <c r="I689" i="25"/>
  <c r="H485" i="9" s="1"/>
  <c r="H689" i="25"/>
  <c r="G485" i="9" s="1"/>
  <c r="G689" i="25"/>
  <c r="F485" i="9" s="1"/>
  <c r="F689" i="25"/>
  <c r="E485" i="9" s="1"/>
  <c r="E689" i="25"/>
  <c r="D485" i="9" s="1"/>
  <c r="M688" i="25"/>
  <c r="L688" i="25"/>
  <c r="K484" i="9" s="1"/>
  <c r="K688" i="25"/>
  <c r="J484" i="9" s="1"/>
  <c r="J688" i="25"/>
  <c r="I484" i="9" s="1"/>
  <c r="I688" i="25"/>
  <c r="H484" i="9" s="1"/>
  <c r="H688" i="25"/>
  <c r="G484" i="9" s="1"/>
  <c r="G688" i="25"/>
  <c r="F484" i="9" s="1"/>
  <c r="F688" i="25"/>
  <c r="E484" i="9" s="1"/>
  <c r="E688" i="25"/>
  <c r="D484" i="9" s="1"/>
  <c r="M687" i="25"/>
  <c r="L687" i="25"/>
  <c r="K483" i="9" s="1"/>
  <c r="K687" i="25"/>
  <c r="J483" i="9" s="1"/>
  <c r="J687" i="25"/>
  <c r="I483" i="9" s="1"/>
  <c r="I687" i="25"/>
  <c r="H483" i="9" s="1"/>
  <c r="H687" i="25"/>
  <c r="G483" i="9" s="1"/>
  <c r="G687" i="25"/>
  <c r="F483" i="9" s="1"/>
  <c r="F687" i="25"/>
  <c r="E483" i="9" s="1"/>
  <c r="E687" i="25"/>
  <c r="D483" i="9" s="1"/>
  <c r="M686" i="25"/>
  <c r="L686" i="25"/>
  <c r="K482" i="9" s="1"/>
  <c r="K686" i="25"/>
  <c r="J482" i="9" s="1"/>
  <c r="J686" i="25"/>
  <c r="I482" i="9" s="1"/>
  <c r="I686" i="25"/>
  <c r="H482" i="9" s="1"/>
  <c r="H686" i="25"/>
  <c r="G482" i="9" s="1"/>
  <c r="G686" i="25"/>
  <c r="F482" i="9" s="1"/>
  <c r="F686" i="25"/>
  <c r="E482" i="9" s="1"/>
  <c r="E686" i="25"/>
  <c r="D482" i="9" s="1"/>
  <c r="M685" i="25"/>
  <c r="L685" i="25"/>
  <c r="K481" i="9" s="1"/>
  <c r="K685" i="25"/>
  <c r="J481" i="9" s="1"/>
  <c r="J685" i="25"/>
  <c r="I481" i="9" s="1"/>
  <c r="I685" i="25"/>
  <c r="H481" i="9" s="1"/>
  <c r="H685" i="25"/>
  <c r="G481" i="9" s="1"/>
  <c r="G685" i="25"/>
  <c r="F481" i="9" s="1"/>
  <c r="F685" i="25"/>
  <c r="E481" i="9" s="1"/>
  <c r="E685" i="25"/>
  <c r="D481" i="9" s="1"/>
  <c r="M684" i="25"/>
  <c r="L684" i="25"/>
  <c r="K480" i="9" s="1"/>
  <c r="K684" i="25"/>
  <c r="J480" i="9" s="1"/>
  <c r="J684" i="25"/>
  <c r="I480" i="9" s="1"/>
  <c r="I684" i="25"/>
  <c r="H480" i="9" s="1"/>
  <c r="H684" i="25"/>
  <c r="G480" i="9" s="1"/>
  <c r="G684" i="25"/>
  <c r="F480" i="9" s="1"/>
  <c r="F684" i="25"/>
  <c r="E480" i="9" s="1"/>
  <c r="E684" i="25"/>
  <c r="D480" i="9" s="1"/>
  <c r="M683" i="25"/>
  <c r="L683" i="25"/>
  <c r="K479" i="9" s="1"/>
  <c r="K683" i="25"/>
  <c r="J479" i="9" s="1"/>
  <c r="J683" i="25"/>
  <c r="I479" i="9" s="1"/>
  <c r="I683" i="25"/>
  <c r="H479" i="9" s="1"/>
  <c r="H683" i="25"/>
  <c r="G479" i="9" s="1"/>
  <c r="G683" i="25"/>
  <c r="F479" i="9" s="1"/>
  <c r="F683" i="25"/>
  <c r="E479" i="9" s="1"/>
  <c r="E683" i="25"/>
  <c r="D479" i="9" s="1"/>
  <c r="M682" i="25"/>
  <c r="L682" i="25"/>
  <c r="K478" i="9" s="1"/>
  <c r="K682" i="25"/>
  <c r="J478" i="9" s="1"/>
  <c r="J682" i="25"/>
  <c r="I478" i="9" s="1"/>
  <c r="I682" i="25"/>
  <c r="H478" i="9" s="1"/>
  <c r="H682" i="25"/>
  <c r="G478" i="9" s="1"/>
  <c r="G682" i="25"/>
  <c r="F478" i="9" s="1"/>
  <c r="F682" i="25"/>
  <c r="E478" i="9" s="1"/>
  <c r="E682" i="25"/>
  <c r="D478" i="9" s="1"/>
  <c r="M681" i="25"/>
  <c r="L681" i="25"/>
  <c r="K477" i="9" s="1"/>
  <c r="K681" i="25"/>
  <c r="J477" i="9" s="1"/>
  <c r="J681" i="25"/>
  <c r="I477" i="9" s="1"/>
  <c r="I681" i="25"/>
  <c r="H477" i="9" s="1"/>
  <c r="H681" i="25"/>
  <c r="G477" i="9" s="1"/>
  <c r="G681" i="25"/>
  <c r="F477" i="9" s="1"/>
  <c r="F681" i="25"/>
  <c r="E477" i="9" s="1"/>
  <c r="E681" i="25"/>
  <c r="D477" i="9" s="1"/>
  <c r="M680" i="25"/>
  <c r="L680" i="25"/>
  <c r="K476" i="9" s="1"/>
  <c r="K680" i="25"/>
  <c r="J476" i="9" s="1"/>
  <c r="J680" i="25"/>
  <c r="I476" i="9" s="1"/>
  <c r="I680" i="25"/>
  <c r="H476" i="9" s="1"/>
  <c r="H680" i="25"/>
  <c r="G476" i="9" s="1"/>
  <c r="G680" i="25"/>
  <c r="F476" i="9" s="1"/>
  <c r="F680" i="25"/>
  <c r="E476" i="9" s="1"/>
  <c r="E680" i="25"/>
  <c r="D476" i="9" s="1"/>
  <c r="M679" i="25"/>
  <c r="L679" i="25"/>
  <c r="K475" i="9" s="1"/>
  <c r="K679" i="25"/>
  <c r="J475" i="9" s="1"/>
  <c r="J679" i="25"/>
  <c r="I475" i="9" s="1"/>
  <c r="I679" i="25"/>
  <c r="H475" i="9" s="1"/>
  <c r="H679" i="25"/>
  <c r="G475" i="9" s="1"/>
  <c r="G679" i="25"/>
  <c r="F475" i="9" s="1"/>
  <c r="F679" i="25"/>
  <c r="E475" i="9" s="1"/>
  <c r="E679" i="25"/>
  <c r="D475" i="9" s="1"/>
  <c r="M678" i="25"/>
  <c r="L678" i="25"/>
  <c r="K474" i="9" s="1"/>
  <c r="K678" i="25"/>
  <c r="J474" i="9" s="1"/>
  <c r="J678" i="25"/>
  <c r="I474" i="9" s="1"/>
  <c r="I678" i="25"/>
  <c r="H474" i="9" s="1"/>
  <c r="H678" i="25"/>
  <c r="G474" i="9" s="1"/>
  <c r="G678" i="25"/>
  <c r="F474" i="9" s="1"/>
  <c r="F678" i="25"/>
  <c r="E474" i="9" s="1"/>
  <c r="E678" i="25"/>
  <c r="D474" i="9" s="1"/>
  <c r="M677" i="25"/>
  <c r="L677" i="25"/>
  <c r="K473" i="9" s="1"/>
  <c r="K677" i="25"/>
  <c r="J473" i="9" s="1"/>
  <c r="J677" i="25"/>
  <c r="I473" i="9" s="1"/>
  <c r="I677" i="25"/>
  <c r="H473" i="9" s="1"/>
  <c r="H677" i="25"/>
  <c r="G473" i="9" s="1"/>
  <c r="G677" i="25"/>
  <c r="F473" i="9" s="1"/>
  <c r="F677" i="25"/>
  <c r="E473" i="9" s="1"/>
  <c r="E677" i="25"/>
  <c r="D473" i="9" s="1"/>
  <c r="M676" i="25"/>
  <c r="L676" i="25"/>
  <c r="K472" i="9" s="1"/>
  <c r="K676" i="25"/>
  <c r="J472" i="9" s="1"/>
  <c r="J676" i="25"/>
  <c r="I472" i="9" s="1"/>
  <c r="I676" i="25"/>
  <c r="H472" i="9" s="1"/>
  <c r="H676" i="25"/>
  <c r="G472" i="9" s="1"/>
  <c r="G676" i="25"/>
  <c r="F472" i="9" s="1"/>
  <c r="F676" i="25"/>
  <c r="E472" i="9" s="1"/>
  <c r="E676" i="25"/>
  <c r="D472" i="9" s="1"/>
  <c r="M675" i="25"/>
  <c r="L675" i="25"/>
  <c r="K471" i="9" s="1"/>
  <c r="K675" i="25"/>
  <c r="J471" i="9" s="1"/>
  <c r="J675" i="25"/>
  <c r="I471" i="9" s="1"/>
  <c r="I675" i="25"/>
  <c r="H471" i="9" s="1"/>
  <c r="H675" i="25"/>
  <c r="G471" i="9" s="1"/>
  <c r="G675" i="25"/>
  <c r="F471" i="9" s="1"/>
  <c r="F675" i="25"/>
  <c r="E471" i="9" s="1"/>
  <c r="E675" i="25"/>
  <c r="D471" i="9" s="1"/>
  <c r="M674" i="25"/>
  <c r="L674" i="25"/>
  <c r="K470" i="9" s="1"/>
  <c r="K674" i="25"/>
  <c r="J470" i="9" s="1"/>
  <c r="J674" i="25"/>
  <c r="I470" i="9" s="1"/>
  <c r="I674" i="25"/>
  <c r="H470" i="9" s="1"/>
  <c r="H674" i="25"/>
  <c r="G470" i="9" s="1"/>
  <c r="G674" i="25"/>
  <c r="F470" i="9" s="1"/>
  <c r="F674" i="25"/>
  <c r="E470" i="9" s="1"/>
  <c r="E674" i="25"/>
  <c r="D470" i="9" s="1"/>
  <c r="M673" i="25"/>
  <c r="L673" i="25"/>
  <c r="K469" i="9" s="1"/>
  <c r="K673" i="25"/>
  <c r="J469" i="9" s="1"/>
  <c r="J673" i="25"/>
  <c r="I469" i="9" s="1"/>
  <c r="I673" i="25"/>
  <c r="H469" i="9" s="1"/>
  <c r="H673" i="25"/>
  <c r="G469" i="9" s="1"/>
  <c r="G673" i="25"/>
  <c r="F469" i="9" s="1"/>
  <c r="F673" i="25"/>
  <c r="E469" i="9" s="1"/>
  <c r="E673" i="25"/>
  <c r="D469" i="9" s="1"/>
  <c r="M672" i="25"/>
  <c r="L672" i="25"/>
  <c r="K468" i="9" s="1"/>
  <c r="K672" i="25"/>
  <c r="J468" i="9" s="1"/>
  <c r="J672" i="25"/>
  <c r="I468" i="9" s="1"/>
  <c r="I672" i="25"/>
  <c r="H468" i="9" s="1"/>
  <c r="H672" i="25"/>
  <c r="G468" i="9" s="1"/>
  <c r="G672" i="25"/>
  <c r="F468" i="9" s="1"/>
  <c r="F672" i="25"/>
  <c r="E468" i="9" s="1"/>
  <c r="E672" i="25"/>
  <c r="D468" i="9" s="1"/>
  <c r="M671" i="25"/>
  <c r="L671" i="25"/>
  <c r="K467" i="9" s="1"/>
  <c r="K671" i="25"/>
  <c r="J467" i="9" s="1"/>
  <c r="J671" i="25"/>
  <c r="I467" i="9" s="1"/>
  <c r="I671" i="25"/>
  <c r="H467" i="9" s="1"/>
  <c r="H671" i="25"/>
  <c r="G467" i="9" s="1"/>
  <c r="G671" i="25"/>
  <c r="F467" i="9" s="1"/>
  <c r="F671" i="25"/>
  <c r="E467" i="9" s="1"/>
  <c r="E671" i="25"/>
  <c r="D467" i="9" s="1"/>
  <c r="M670" i="25"/>
  <c r="L670" i="25"/>
  <c r="K466" i="9" s="1"/>
  <c r="K670" i="25"/>
  <c r="J466" i="9" s="1"/>
  <c r="J670" i="25"/>
  <c r="I466" i="9" s="1"/>
  <c r="I670" i="25"/>
  <c r="H466" i="9" s="1"/>
  <c r="H670" i="25"/>
  <c r="G466" i="9" s="1"/>
  <c r="G670" i="25"/>
  <c r="F466" i="9" s="1"/>
  <c r="F670" i="25"/>
  <c r="E466" i="9" s="1"/>
  <c r="E670" i="25"/>
  <c r="D466" i="9" s="1"/>
  <c r="M669" i="25"/>
  <c r="L669" i="25"/>
  <c r="K465" i="9" s="1"/>
  <c r="K669" i="25"/>
  <c r="J465" i="9" s="1"/>
  <c r="J669" i="25"/>
  <c r="I465" i="9" s="1"/>
  <c r="I669" i="25"/>
  <c r="H465" i="9" s="1"/>
  <c r="H669" i="25"/>
  <c r="G465" i="9" s="1"/>
  <c r="G669" i="25"/>
  <c r="F465" i="9" s="1"/>
  <c r="F669" i="25"/>
  <c r="E465" i="9" s="1"/>
  <c r="E669" i="25"/>
  <c r="D465" i="9" s="1"/>
  <c r="M668" i="25"/>
  <c r="L668" i="25"/>
  <c r="K464" i="9" s="1"/>
  <c r="K668" i="25"/>
  <c r="J464" i="9" s="1"/>
  <c r="J668" i="25"/>
  <c r="I464" i="9" s="1"/>
  <c r="I668" i="25"/>
  <c r="H464" i="9" s="1"/>
  <c r="H668" i="25"/>
  <c r="G464" i="9" s="1"/>
  <c r="G668" i="25"/>
  <c r="F464" i="9" s="1"/>
  <c r="F668" i="25"/>
  <c r="E464" i="9" s="1"/>
  <c r="E668" i="25"/>
  <c r="D464" i="9" s="1"/>
  <c r="M667" i="25"/>
  <c r="L667" i="25"/>
  <c r="K463" i="9" s="1"/>
  <c r="K667" i="25"/>
  <c r="J463" i="9" s="1"/>
  <c r="J667" i="25"/>
  <c r="I463" i="9" s="1"/>
  <c r="I667" i="25"/>
  <c r="H463" i="9" s="1"/>
  <c r="H667" i="25"/>
  <c r="G463" i="9" s="1"/>
  <c r="G667" i="25"/>
  <c r="F463" i="9" s="1"/>
  <c r="F667" i="25"/>
  <c r="E463" i="9" s="1"/>
  <c r="E667" i="25"/>
  <c r="D463" i="9" s="1"/>
  <c r="M662" i="25"/>
  <c r="L662" i="25"/>
  <c r="K662" i="25"/>
  <c r="J662" i="25"/>
  <c r="I662" i="25"/>
  <c r="H662" i="25"/>
  <c r="G662" i="25"/>
  <c r="F662" i="25"/>
  <c r="E662" i="25"/>
  <c r="M661" i="25"/>
  <c r="L661" i="25"/>
  <c r="K88" i="13" s="1"/>
  <c r="K661" i="25"/>
  <c r="J88" i="13" s="1"/>
  <c r="J661" i="25"/>
  <c r="I88" i="13" s="1"/>
  <c r="I661" i="25"/>
  <c r="H88" i="13" s="1"/>
  <c r="H661" i="25"/>
  <c r="G88" i="13" s="1"/>
  <c r="G661" i="25"/>
  <c r="F88" i="13" s="1"/>
  <c r="F661" i="25"/>
  <c r="E88" i="13" s="1"/>
  <c r="E661" i="25"/>
  <c r="D88" i="13" s="1"/>
  <c r="M660" i="25"/>
  <c r="L660" i="25"/>
  <c r="K87" i="13" s="1"/>
  <c r="K660" i="25"/>
  <c r="J87" i="13" s="1"/>
  <c r="J660" i="25"/>
  <c r="I87" i="13" s="1"/>
  <c r="I660" i="25"/>
  <c r="H87" i="13" s="1"/>
  <c r="H660" i="25"/>
  <c r="G87" i="13" s="1"/>
  <c r="G660" i="25"/>
  <c r="F87" i="13" s="1"/>
  <c r="F660" i="25"/>
  <c r="E87" i="13" s="1"/>
  <c r="E660" i="25"/>
  <c r="D87" i="13" s="1"/>
  <c r="M659" i="25"/>
  <c r="L659" i="25"/>
  <c r="K86" i="13" s="1"/>
  <c r="K659" i="25"/>
  <c r="J86" i="13" s="1"/>
  <c r="J659" i="25"/>
  <c r="I86" i="13" s="1"/>
  <c r="I659" i="25"/>
  <c r="H86" i="13" s="1"/>
  <c r="H659" i="25"/>
  <c r="G86" i="13" s="1"/>
  <c r="G659" i="25"/>
  <c r="F86" i="13" s="1"/>
  <c r="F659" i="25"/>
  <c r="E86" i="13" s="1"/>
  <c r="E659" i="25"/>
  <c r="D86" i="13" s="1"/>
  <c r="M658" i="25"/>
  <c r="L658" i="25"/>
  <c r="K85" i="13" s="1"/>
  <c r="K658" i="25"/>
  <c r="J85" i="13" s="1"/>
  <c r="J658" i="25"/>
  <c r="I85" i="13" s="1"/>
  <c r="I658" i="25"/>
  <c r="H85" i="13" s="1"/>
  <c r="H658" i="25"/>
  <c r="G85" i="13" s="1"/>
  <c r="G658" i="25"/>
  <c r="F85" i="13" s="1"/>
  <c r="F658" i="25"/>
  <c r="E85" i="13" s="1"/>
  <c r="E658" i="25"/>
  <c r="D85" i="13" s="1"/>
  <c r="M657" i="25"/>
  <c r="L657" i="25"/>
  <c r="K84" i="13" s="1"/>
  <c r="K657" i="25"/>
  <c r="J84" i="13" s="1"/>
  <c r="J657" i="25"/>
  <c r="I84" i="13" s="1"/>
  <c r="I657" i="25"/>
  <c r="H84" i="13" s="1"/>
  <c r="H657" i="25"/>
  <c r="G84" i="13" s="1"/>
  <c r="G657" i="25"/>
  <c r="F84" i="13" s="1"/>
  <c r="F657" i="25"/>
  <c r="E84" i="13" s="1"/>
  <c r="E657" i="25"/>
  <c r="D84" i="13" s="1"/>
  <c r="M655" i="25"/>
  <c r="L655" i="25"/>
  <c r="K655" i="25"/>
  <c r="J655" i="25"/>
  <c r="I655" i="25"/>
  <c r="H655" i="25"/>
  <c r="G655" i="25"/>
  <c r="F655" i="25"/>
  <c r="E655" i="25"/>
  <c r="M654" i="25"/>
  <c r="L654" i="25"/>
  <c r="K462" i="9" s="1"/>
  <c r="K654" i="25"/>
  <c r="J462" i="9" s="1"/>
  <c r="J654" i="25"/>
  <c r="I462" i="9" s="1"/>
  <c r="I654" i="25"/>
  <c r="H462" i="9" s="1"/>
  <c r="H654" i="25"/>
  <c r="G462" i="9" s="1"/>
  <c r="G654" i="25"/>
  <c r="F462" i="9" s="1"/>
  <c r="F654" i="25"/>
  <c r="E462" i="9" s="1"/>
  <c r="E654" i="25"/>
  <c r="D462" i="9" s="1"/>
  <c r="M653" i="25"/>
  <c r="L653" i="25"/>
  <c r="K461" i="9" s="1"/>
  <c r="K653" i="25"/>
  <c r="J461" i="9" s="1"/>
  <c r="J653" i="25"/>
  <c r="I461" i="9" s="1"/>
  <c r="I653" i="25"/>
  <c r="H461" i="9" s="1"/>
  <c r="H653" i="25"/>
  <c r="G461" i="9" s="1"/>
  <c r="G653" i="25"/>
  <c r="F461" i="9" s="1"/>
  <c r="F653" i="25"/>
  <c r="E461" i="9" s="1"/>
  <c r="E653" i="25"/>
  <c r="D461" i="9" s="1"/>
  <c r="M652" i="25"/>
  <c r="L652" i="25"/>
  <c r="K460" i="9" s="1"/>
  <c r="K652" i="25"/>
  <c r="J460" i="9" s="1"/>
  <c r="J652" i="25"/>
  <c r="I460" i="9" s="1"/>
  <c r="I652" i="25"/>
  <c r="H460" i="9" s="1"/>
  <c r="H652" i="25"/>
  <c r="G460" i="9" s="1"/>
  <c r="G652" i="25"/>
  <c r="F460" i="9" s="1"/>
  <c r="F652" i="25"/>
  <c r="E460" i="9" s="1"/>
  <c r="E652" i="25"/>
  <c r="D460" i="9" s="1"/>
  <c r="M651" i="25"/>
  <c r="L651" i="25"/>
  <c r="K459" i="9" s="1"/>
  <c r="K651" i="25"/>
  <c r="J459" i="9" s="1"/>
  <c r="J651" i="25"/>
  <c r="I459" i="9" s="1"/>
  <c r="I651" i="25"/>
  <c r="H459" i="9" s="1"/>
  <c r="H651" i="25"/>
  <c r="G459" i="9" s="1"/>
  <c r="G651" i="25"/>
  <c r="F459" i="9" s="1"/>
  <c r="F651" i="25"/>
  <c r="E459" i="9" s="1"/>
  <c r="E651" i="25"/>
  <c r="D459" i="9" s="1"/>
  <c r="M650" i="25"/>
  <c r="L650" i="25"/>
  <c r="K458" i="9" s="1"/>
  <c r="K650" i="25"/>
  <c r="J458" i="9" s="1"/>
  <c r="J650" i="25"/>
  <c r="I458" i="9" s="1"/>
  <c r="I650" i="25"/>
  <c r="H458" i="9" s="1"/>
  <c r="H650" i="25"/>
  <c r="G458" i="9" s="1"/>
  <c r="G650" i="25"/>
  <c r="F458" i="9" s="1"/>
  <c r="F650" i="25"/>
  <c r="E458" i="9" s="1"/>
  <c r="E650" i="25"/>
  <c r="D458" i="9" s="1"/>
  <c r="M649" i="25"/>
  <c r="L649" i="25"/>
  <c r="K457" i="9" s="1"/>
  <c r="K649" i="25"/>
  <c r="J457" i="9" s="1"/>
  <c r="J649" i="25"/>
  <c r="I457" i="9" s="1"/>
  <c r="I649" i="25"/>
  <c r="H457" i="9" s="1"/>
  <c r="H649" i="25"/>
  <c r="G457" i="9" s="1"/>
  <c r="G649" i="25"/>
  <c r="F457" i="9" s="1"/>
  <c r="F649" i="25"/>
  <c r="E457" i="9" s="1"/>
  <c r="E649" i="25"/>
  <c r="D457" i="9" s="1"/>
  <c r="M648" i="25"/>
  <c r="L648" i="25"/>
  <c r="K456" i="9" s="1"/>
  <c r="K648" i="25"/>
  <c r="J456" i="9" s="1"/>
  <c r="J648" i="25"/>
  <c r="I456" i="9" s="1"/>
  <c r="I648" i="25"/>
  <c r="H456" i="9" s="1"/>
  <c r="H648" i="25"/>
  <c r="G456" i="9" s="1"/>
  <c r="G648" i="25"/>
  <c r="F456" i="9" s="1"/>
  <c r="F648" i="25"/>
  <c r="E456" i="9" s="1"/>
  <c r="E648" i="25"/>
  <c r="D456" i="9" s="1"/>
  <c r="M647" i="25"/>
  <c r="L647" i="25"/>
  <c r="K455" i="9" s="1"/>
  <c r="K647" i="25"/>
  <c r="J455" i="9" s="1"/>
  <c r="J647" i="25"/>
  <c r="I455" i="9" s="1"/>
  <c r="I647" i="25"/>
  <c r="H455" i="9" s="1"/>
  <c r="H647" i="25"/>
  <c r="G455" i="9" s="1"/>
  <c r="G647" i="25"/>
  <c r="F455" i="9" s="1"/>
  <c r="F647" i="25"/>
  <c r="E455" i="9" s="1"/>
  <c r="E647" i="25"/>
  <c r="D455" i="9" s="1"/>
  <c r="M646" i="25"/>
  <c r="L646" i="25"/>
  <c r="K454" i="9" s="1"/>
  <c r="K646" i="25"/>
  <c r="J454" i="9" s="1"/>
  <c r="J646" i="25"/>
  <c r="I454" i="9" s="1"/>
  <c r="I646" i="25"/>
  <c r="H454" i="9" s="1"/>
  <c r="H646" i="25"/>
  <c r="G454" i="9" s="1"/>
  <c r="G646" i="25"/>
  <c r="F454" i="9" s="1"/>
  <c r="F646" i="25"/>
  <c r="E454" i="9" s="1"/>
  <c r="E646" i="25"/>
  <c r="D454" i="9" s="1"/>
  <c r="M645" i="25"/>
  <c r="L645" i="25"/>
  <c r="K453" i="9" s="1"/>
  <c r="K645" i="25"/>
  <c r="J453" i="9" s="1"/>
  <c r="J645" i="25"/>
  <c r="I453" i="9" s="1"/>
  <c r="I645" i="25"/>
  <c r="H453" i="9" s="1"/>
  <c r="H645" i="25"/>
  <c r="G453" i="9" s="1"/>
  <c r="G645" i="25"/>
  <c r="F453" i="9" s="1"/>
  <c r="F645" i="25"/>
  <c r="E453" i="9" s="1"/>
  <c r="E645" i="25"/>
  <c r="D453" i="9" s="1"/>
  <c r="M644" i="25"/>
  <c r="L644" i="25"/>
  <c r="K452" i="9" s="1"/>
  <c r="K644" i="25"/>
  <c r="J452" i="9" s="1"/>
  <c r="J644" i="25"/>
  <c r="I452" i="9" s="1"/>
  <c r="I644" i="25"/>
  <c r="H452" i="9" s="1"/>
  <c r="H644" i="25"/>
  <c r="G452" i="9" s="1"/>
  <c r="G644" i="25"/>
  <c r="F452" i="9" s="1"/>
  <c r="F644" i="25"/>
  <c r="E452" i="9" s="1"/>
  <c r="E644" i="25"/>
  <c r="D452" i="9" s="1"/>
  <c r="M643" i="25"/>
  <c r="L643" i="25"/>
  <c r="K451" i="9" s="1"/>
  <c r="K643" i="25"/>
  <c r="J451" i="9" s="1"/>
  <c r="J643" i="25"/>
  <c r="I451" i="9" s="1"/>
  <c r="I643" i="25"/>
  <c r="H451" i="9" s="1"/>
  <c r="H643" i="25"/>
  <c r="G451" i="9" s="1"/>
  <c r="G643" i="25"/>
  <c r="F451" i="9" s="1"/>
  <c r="F643" i="25"/>
  <c r="E451" i="9" s="1"/>
  <c r="E643" i="25"/>
  <c r="D451" i="9" s="1"/>
  <c r="M642" i="25"/>
  <c r="L642" i="25"/>
  <c r="K450" i="9" s="1"/>
  <c r="K642" i="25"/>
  <c r="J450" i="9" s="1"/>
  <c r="J642" i="25"/>
  <c r="I450" i="9" s="1"/>
  <c r="I642" i="25"/>
  <c r="H450" i="9" s="1"/>
  <c r="H642" i="25"/>
  <c r="G450" i="9" s="1"/>
  <c r="G642" i="25"/>
  <c r="F450" i="9" s="1"/>
  <c r="F642" i="25"/>
  <c r="E450" i="9" s="1"/>
  <c r="E642" i="25"/>
  <c r="D450" i="9" s="1"/>
  <c r="M641" i="25"/>
  <c r="L641" i="25"/>
  <c r="K449" i="9" s="1"/>
  <c r="K641" i="25"/>
  <c r="J449" i="9" s="1"/>
  <c r="J641" i="25"/>
  <c r="I449" i="9" s="1"/>
  <c r="I641" i="25"/>
  <c r="H449" i="9" s="1"/>
  <c r="H641" i="25"/>
  <c r="G449" i="9" s="1"/>
  <c r="G641" i="25"/>
  <c r="F449" i="9" s="1"/>
  <c r="F641" i="25"/>
  <c r="E449" i="9" s="1"/>
  <c r="E641" i="25"/>
  <c r="D449" i="9" s="1"/>
  <c r="M640" i="25"/>
  <c r="L640" i="25"/>
  <c r="K448" i="9" s="1"/>
  <c r="K640" i="25"/>
  <c r="J448" i="9" s="1"/>
  <c r="J640" i="25"/>
  <c r="I448" i="9" s="1"/>
  <c r="I640" i="25"/>
  <c r="H448" i="9" s="1"/>
  <c r="H640" i="25"/>
  <c r="G448" i="9" s="1"/>
  <c r="G640" i="25"/>
  <c r="F448" i="9" s="1"/>
  <c r="F640" i="25"/>
  <c r="E448" i="9" s="1"/>
  <c r="E640" i="25"/>
  <c r="D448" i="9" s="1"/>
  <c r="M639" i="25"/>
  <c r="L639" i="25"/>
  <c r="K447" i="9" s="1"/>
  <c r="K639" i="25"/>
  <c r="J447" i="9" s="1"/>
  <c r="J639" i="25"/>
  <c r="I447" i="9" s="1"/>
  <c r="I639" i="25"/>
  <c r="H447" i="9" s="1"/>
  <c r="H639" i="25"/>
  <c r="G447" i="9" s="1"/>
  <c r="G639" i="25"/>
  <c r="F447" i="9" s="1"/>
  <c r="F639" i="25"/>
  <c r="E447" i="9" s="1"/>
  <c r="E639" i="25"/>
  <c r="D447" i="9" s="1"/>
  <c r="M638" i="25"/>
  <c r="L638" i="25"/>
  <c r="K446" i="9" s="1"/>
  <c r="K638" i="25"/>
  <c r="J446" i="9" s="1"/>
  <c r="J638" i="25"/>
  <c r="I446" i="9" s="1"/>
  <c r="I638" i="25"/>
  <c r="H446" i="9" s="1"/>
  <c r="H638" i="25"/>
  <c r="G446" i="9" s="1"/>
  <c r="G638" i="25"/>
  <c r="F446" i="9" s="1"/>
  <c r="F638" i="25"/>
  <c r="E446" i="9" s="1"/>
  <c r="E638" i="25"/>
  <c r="D446" i="9" s="1"/>
  <c r="M637" i="25"/>
  <c r="L637" i="25"/>
  <c r="K445" i="9" s="1"/>
  <c r="K637" i="25"/>
  <c r="J445" i="9" s="1"/>
  <c r="J637" i="25"/>
  <c r="I445" i="9" s="1"/>
  <c r="I637" i="25"/>
  <c r="H445" i="9" s="1"/>
  <c r="H637" i="25"/>
  <c r="G445" i="9" s="1"/>
  <c r="G637" i="25"/>
  <c r="F445" i="9" s="1"/>
  <c r="F637" i="25"/>
  <c r="E445" i="9" s="1"/>
  <c r="E637" i="25"/>
  <c r="D445" i="9" s="1"/>
  <c r="M636" i="25"/>
  <c r="L636" i="25"/>
  <c r="K444" i="9" s="1"/>
  <c r="K636" i="25"/>
  <c r="J444" i="9" s="1"/>
  <c r="J636" i="25"/>
  <c r="I444" i="9" s="1"/>
  <c r="I636" i="25"/>
  <c r="H444" i="9" s="1"/>
  <c r="H636" i="25"/>
  <c r="G444" i="9" s="1"/>
  <c r="G636" i="25"/>
  <c r="F444" i="9" s="1"/>
  <c r="F636" i="25"/>
  <c r="E444" i="9" s="1"/>
  <c r="E636" i="25"/>
  <c r="D444" i="9" s="1"/>
  <c r="M635" i="25"/>
  <c r="L635" i="25"/>
  <c r="K443" i="9" s="1"/>
  <c r="K635" i="25"/>
  <c r="J443" i="9" s="1"/>
  <c r="J635" i="25"/>
  <c r="I443" i="9" s="1"/>
  <c r="I635" i="25"/>
  <c r="H443" i="9" s="1"/>
  <c r="H635" i="25"/>
  <c r="G443" i="9" s="1"/>
  <c r="G635" i="25"/>
  <c r="F443" i="9" s="1"/>
  <c r="F635" i="25"/>
  <c r="E443" i="9" s="1"/>
  <c r="E635" i="25"/>
  <c r="D443" i="9" s="1"/>
  <c r="M634" i="25"/>
  <c r="L634" i="25"/>
  <c r="K442" i="9" s="1"/>
  <c r="K634" i="25"/>
  <c r="J442" i="9" s="1"/>
  <c r="J634" i="25"/>
  <c r="I442" i="9" s="1"/>
  <c r="I634" i="25"/>
  <c r="H442" i="9" s="1"/>
  <c r="H634" i="25"/>
  <c r="G442" i="9" s="1"/>
  <c r="G634" i="25"/>
  <c r="F442" i="9" s="1"/>
  <c r="F634" i="25"/>
  <c r="E442" i="9" s="1"/>
  <c r="E634" i="25"/>
  <c r="D442" i="9" s="1"/>
  <c r="M633" i="25"/>
  <c r="L633" i="25"/>
  <c r="K441" i="9" s="1"/>
  <c r="K633" i="25"/>
  <c r="J441" i="9" s="1"/>
  <c r="J633" i="25"/>
  <c r="I441" i="9" s="1"/>
  <c r="I633" i="25"/>
  <c r="H441" i="9" s="1"/>
  <c r="H633" i="25"/>
  <c r="G441" i="9" s="1"/>
  <c r="G633" i="25"/>
  <c r="F441" i="9" s="1"/>
  <c r="F633" i="25"/>
  <c r="E441" i="9" s="1"/>
  <c r="E633" i="25"/>
  <c r="D441" i="9" s="1"/>
  <c r="M632" i="25"/>
  <c r="L632" i="25"/>
  <c r="K440" i="9" s="1"/>
  <c r="K632" i="25"/>
  <c r="J440" i="9" s="1"/>
  <c r="J632" i="25"/>
  <c r="I440" i="9" s="1"/>
  <c r="I632" i="25"/>
  <c r="H440" i="9" s="1"/>
  <c r="H632" i="25"/>
  <c r="G440" i="9" s="1"/>
  <c r="G632" i="25"/>
  <c r="F440" i="9" s="1"/>
  <c r="F632" i="25"/>
  <c r="E440" i="9" s="1"/>
  <c r="E632" i="25"/>
  <c r="D440" i="9" s="1"/>
  <c r="M631" i="25"/>
  <c r="L631" i="25"/>
  <c r="K439" i="9" s="1"/>
  <c r="K631" i="25"/>
  <c r="J439" i="9" s="1"/>
  <c r="J631" i="25"/>
  <c r="I439" i="9" s="1"/>
  <c r="I631" i="25"/>
  <c r="H439" i="9" s="1"/>
  <c r="H631" i="25"/>
  <c r="G439" i="9" s="1"/>
  <c r="G631" i="25"/>
  <c r="F439" i="9" s="1"/>
  <c r="F631" i="25"/>
  <c r="E439" i="9" s="1"/>
  <c r="E631" i="25"/>
  <c r="D439" i="9" s="1"/>
  <c r="M630" i="25"/>
  <c r="L630" i="25"/>
  <c r="K438" i="9" s="1"/>
  <c r="K630" i="25"/>
  <c r="J438" i="9" s="1"/>
  <c r="J630" i="25"/>
  <c r="I438" i="9" s="1"/>
  <c r="I630" i="25"/>
  <c r="H438" i="9" s="1"/>
  <c r="H630" i="25"/>
  <c r="G438" i="9" s="1"/>
  <c r="G630" i="25"/>
  <c r="F438" i="9" s="1"/>
  <c r="F630" i="25"/>
  <c r="E438" i="9" s="1"/>
  <c r="E630" i="25"/>
  <c r="D438" i="9" s="1"/>
  <c r="M629" i="25"/>
  <c r="L629" i="25"/>
  <c r="K437" i="9" s="1"/>
  <c r="K629" i="25"/>
  <c r="J437" i="9" s="1"/>
  <c r="J629" i="25"/>
  <c r="I437" i="9" s="1"/>
  <c r="I629" i="25"/>
  <c r="H437" i="9" s="1"/>
  <c r="H629" i="25"/>
  <c r="G437" i="9" s="1"/>
  <c r="G629" i="25"/>
  <c r="F437" i="9" s="1"/>
  <c r="F629" i="25"/>
  <c r="E437" i="9" s="1"/>
  <c r="E629" i="25"/>
  <c r="D437" i="9" s="1"/>
  <c r="M628" i="25"/>
  <c r="L628" i="25"/>
  <c r="K436" i="9" s="1"/>
  <c r="K628" i="25"/>
  <c r="J436" i="9" s="1"/>
  <c r="J628" i="25"/>
  <c r="I436" i="9" s="1"/>
  <c r="I628" i="25"/>
  <c r="H436" i="9" s="1"/>
  <c r="H628" i="25"/>
  <c r="G436" i="9" s="1"/>
  <c r="G628" i="25"/>
  <c r="F436" i="9" s="1"/>
  <c r="F628" i="25"/>
  <c r="E436" i="9" s="1"/>
  <c r="E628" i="25"/>
  <c r="D436" i="9" s="1"/>
  <c r="M623" i="25"/>
  <c r="L623" i="25"/>
  <c r="K623" i="25"/>
  <c r="J623" i="25"/>
  <c r="I623" i="25"/>
  <c r="H623" i="25"/>
  <c r="G623" i="25"/>
  <c r="F623" i="25"/>
  <c r="E623" i="25"/>
  <c r="M622" i="25"/>
  <c r="L622" i="25"/>
  <c r="K83" i="13" s="1"/>
  <c r="K622" i="25"/>
  <c r="J83" i="13" s="1"/>
  <c r="J622" i="25"/>
  <c r="I83" i="13" s="1"/>
  <c r="I622" i="25"/>
  <c r="H83" i="13" s="1"/>
  <c r="H622" i="25"/>
  <c r="G83" i="13" s="1"/>
  <c r="G622" i="25"/>
  <c r="F83" i="13" s="1"/>
  <c r="F622" i="25"/>
  <c r="E83" i="13" s="1"/>
  <c r="E622" i="25"/>
  <c r="D83" i="13" s="1"/>
  <c r="M621" i="25"/>
  <c r="L621" i="25"/>
  <c r="K82" i="13" s="1"/>
  <c r="K621" i="25"/>
  <c r="J82" i="13" s="1"/>
  <c r="J621" i="25"/>
  <c r="I82" i="13" s="1"/>
  <c r="I621" i="25"/>
  <c r="H82" i="13" s="1"/>
  <c r="H621" i="25"/>
  <c r="G82" i="13" s="1"/>
  <c r="G621" i="25"/>
  <c r="F82" i="13" s="1"/>
  <c r="F621" i="25"/>
  <c r="E82" i="13" s="1"/>
  <c r="E621" i="25"/>
  <c r="D82" i="13" s="1"/>
  <c r="M620" i="25"/>
  <c r="L620" i="25"/>
  <c r="K81" i="13" s="1"/>
  <c r="K620" i="25"/>
  <c r="J81" i="13" s="1"/>
  <c r="J620" i="25"/>
  <c r="I81" i="13" s="1"/>
  <c r="I620" i="25"/>
  <c r="H81" i="13" s="1"/>
  <c r="H620" i="25"/>
  <c r="G81" i="13" s="1"/>
  <c r="G620" i="25"/>
  <c r="F81" i="13" s="1"/>
  <c r="F620" i="25"/>
  <c r="E81" i="13" s="1"/>
  <c r="E620" i="25"/>
  <c r="D81" i="13" s="1"/>
  <c r="M619" i="25"/>
  <c r="L619" i="25"/>
  <c r="K80" i="13" s="1"/>
  <c r="K619" i="25"/>
  <c r="J80" i="13" s="1"/>
  <c r="J619" i="25"/>
  <c r="I80" i="13" s="1"/>
  <c r="I619" i="25"/>
  <c r="H80" i="13" s="1"/>
  <c r="H619" i="25"/>
  <c r="G80" i="13" s="1"/>
  <c r="G619" i="25"/>
  <c r="F80" i="13" s="1"/>
  <c r="F619" i="25"/>
  <c r="E80" i="13" s="1"/>
  <c r="E619" i="25"/>
  <c r="D80" i="13" s="1"/>
  <c r="M618" i="25"/>
  <c r="L618" i="25"/>
  <c r="K79" i="13" s="1"/>
  <c r="K618" i="25"/>
  <c r="J79" i="13" s="1"/>
  <c r="J618" i="25"/>
  <c r="I79" i="13" s="1"/>
  <c r="I618" i="25"/>
  <c r="H79" i="13" s="1"/>
  <c r="H618" i="25"/>
  <c r="G79" i="13" s="1"/>
  <c r="G618" i="25"/>
  <c r="F79" i="13" s="1"/>
  <c r="F618" i="25"/>
  <c r="E79" i="13" s="1"/>
  <c r="E618" i="25"/>
  <c r="D79" i="13" s="1"/>
  <c r="M616" i="25"/>
  <c r="L616" i="25"/>
  <c r="K616" i="25"/>
  <c r="J616" i="25"/>
  <c r="I616" i="25"/>
  <c r="H616" i="25"/>
  <c r="G616" i="25"/>
  <c r="F616" i="25"/>
  <c r="E616" i="25"/>
  <c r="M615" i="25"/>
  <c r="L615" i="25"/>
  <c r="K435" i="9" s="1"/>
  <c r="K615" i="25"/>
  <c r="J435" i="9" s="1"/>
  <c r="J615" i="25"/>
  <c r="I435" i="9" s="1"/>
  <c r="I615" i="25"/>
  <c r="H435" i="9" s="1"/>
  <c r="H615" i="25"/>
  <c r="G435" i="9" s="1"/>
  <c r="G615" i="25"/>
  <c r="F435" i="9" s="1"/>
  <c r="F615" i="25"/>
  <c r="E435" i="9" s="1"/>
  <c r="E615" i="25"/>
  <c r="D435" i="9" s="1"/>
  <c r="M614" i="25"/>
  <c r="L614" i="25"/>
  <c r="K434" i="9" s="1"/>
  <c r="K614" i="25"/>
  <c r="J434" i="9" s="1"/>
  <c r="J614" i="25"/>
  <c r="I434" i="9" s="1"/>
  <c r="I614" i="25"/>
  <c r="H434" i="9" s="1"/>
  <c r="H614" i="25"/>
  <c r="G434" i="9" s="1"/>
  <c r="G614" i="25"/>
  <c r="F434" i="9" s="1"/>
  <c r="F614" i="25"/>
  <c r="E434" i="9" s="1"/>
  <c r="E614" i="25"/>
  <c r="D434" i="9" s="1"/>
  <c r="M613" i="25"/>
  <c r="L613" i="25"/>
  <c r="K433" i="9" s="1"/>
  <c r="K613" i="25"/>
  <c r="J433" i="9" s="1"/>
  <c r="J613" i="25"/>
  <c r="I433" i="9" s="1"/>
  <c r="I613" i="25"/>
  <c r="H433" i="9" s="1"/>
  <c r="H613" i="25"/>
  <c r="G433" i="9" s="1"/>
  <c r="G613" i="25"/>
  <c r="F433" i="9" s="1"/>
  <c r="F613" i="25"/>
  <c r="E433" i="9" s="1"/>
  <c r="E613" i="25"/>
  <c r="D433" i="9" s="1"/>
  <c r="M612" i="25"/>
  <c r="L612" i="25"/>
  <c r="K432" i="9" s="1"/>
  <c r="K612" i="25"/>
  <c r="J432" i="9" s="1"/>
  <c r="J612" i="25"/>
  <c r="I432" i="9" s="1"/>
  <c r="I612" i="25"/>
  <c r="H432" i="9" s="1"/>
  <c r="H612" i="25"/>
  <c r="G432" i="9" s="1"/>
  <c r="G612" i="25"/>
  <c r="F432" i="9" s="1"/>
  <c r="F612" i="25"/>
  <c r="E432" i="9" s="1"/>
  <c r="E612" i="25"/>
  <c r="D432" i="9" s="1"/>
  <c r="M611" i="25"/>
  <c r="L611" i="25"/>
  <c r="K431" i="9" s="1"/>
  <c r="K611" i="25"/>
  <c r="J431" i="9" s="1"/>
  <c r="J611" i="25"/>
  <c r="I431" i="9" s="1"/>
  <c r="I611" i="25"/>
  <c r="H431" i="9" s="1"/>
  <c r="H611" i="25"/>
  <c r="G431" i="9" s="1"/>
  <c r="G611" i="25"/>
  <c r="F431" i="9" s="1"/>
  <c r="F611" i="25"/>
  <c r="E431" i="9" s="1"/>
  <c r="E611" i="25"/>
  <c r="D431" i="9" s="1"/>
  <c r="M610" i="25"/>
  <c r="L610" i="25"/>
  <c r="K430" i="9" s="1"/>
  <c r="K610" i="25"/>
  <c r="J430" i="9" s="1"/>
  <c r="J610" i="25"/>
  <c r="I430" i="9" s="1"/>
  <c r="I610" i="25"/>
  <c r="H430" i="9" s="1"/>
  <c r="H610" i="25"/>
  <c r="G430" i="9" s="1"/>
  <c r="G610" i="25"/>
  <c r="F430" i="9" s="1"/>
  <c r="F610" i="25"/>
  <c r="E430" i="9" s="1"/>
  <c r="E610" i="25"/>
  <c r="D430" i="9" s="1"/>
  <c r="M609" i="25"/>
  <c r="L609" i="25"/>
  <c r="K429" i="9" s="1"/>
  <c r="K609" i="25"/>
  <c r="J429" i="9" s="1"/>
  <c r="J609" i="25"/>
  <c r="I429" i="9" s="1"/>
  <c r="I609" i="25"/>
  <c r="H429" i="9" s="1"/>
  <c r="H609" i="25"/>
  <c r="G429" i="9" s="1"/>
  <c r="G609" i="25"/>
  <c r="F429" i="9" s="1"/>
  <c r="F609" i="25"/>
  <c r="E429" i="9" s="1"/>
  <c r="E609" i="25"/>
  <c r="D429" i="9" s="1"/>
  <c r="M608" i="25"/>
  <c r="L608" i="25"/>
  <c r="K428" i="9" s="1"/>
  <c r="K608" i="25"/>
  <c r="J428" i="9" s="1"/>
  <c r="J608" i="25"/>
  <c r="I428" i="9" s="1"/>
  <c r="I608" i="25"/>
  <c r="H428" i="9" s="1"/>
  <c r="H608" i="25"/>
  <c r="G428" i="9" s="1"/>
  <c r="G608" i="25"/>
  <c r="F428" i="9" s="1"/>
  <c r="F608" i="25"/>
  <c r="E428" i="9" s="1"/>
  <c r="E608" i="25"/>
  <c r="D428" i="9" s="1"/>
  <c r="M607" i="25"/>
  <c r="L607" i="25"/>
  <c r="K427" i="9" s="1"/>
  <c r="K607" i="25"/>
  <c r="J427" i="9" s="1"/>
  <c r="J607" i="25"/>
  <c r="I427" i="9" s="1"/>
  <c r="I607" i="25"/>
  <c r="H427" i="9" s="1"/>
  <c r="H607" i="25"/>
  <c r="G427" i="9" s="1"/>
  <c r="G607" i="25"/>
  <c r="F427" i="9" s="1"/>
  <c r="F607" i="25"/>
  <c r="E427" i="9" s="1"/>
  <c r="E607" i="25"/>
  <c r="D427" i="9" s="1"/>
  <c r="M606" i="25"/>
  <c r="L606" i="25"/>
  <c r="K426" i="9" s="1"/>
  <c r="K606" i="25"/>
  <c r="J426" i="9" s="1"/>
  <c r="J606" i="25"/>
  <c r="I426" i="9" s="1"/>
  <c r="I606" i="25"/>
  <c r="H426" i="9" s="1"/>
  <c r="H606" i="25"/>
  <c r="G426" i="9" s="1"/>
  <c r="G606" i="25"/>
  <c r="F426" i="9" s="1"/>
  <c r="F606" i="25"/>
  <c r="E426" i="9" s="1"/>
  <c r="E606" i="25"/>
  <c r="D426" i="9" s="1"/>
  <c r="M605" i="25"/>
  <c r="L605" i="25"/>
  <c r="K425" i="9" s="1"/>
  <c r="K605" i="25"/>
  <c r="J425" i="9" s="1"/>
  <c r="J605" i="25"/>
  <c r="I425" i="9" s="1"/>
  <c r="I605" i="25"/>
  <c r="H425" i="9" s="1"/>
  <c r="H605" i="25"/>
  <c r="G425" i="9" s="1"/>
  <c r="G605" i="25"/>
  <c r="F425" i="9" s="1"/>
  <c r="F605" i="25"/>
  <c r="E425" i="9" s="1"/>
  <c r="E605" i="25"/>
  <c r="D425" i="9" s="1"/>
  <c r="M604" i="25"/>
  <c r="L604" i="25"/>
  <c r="K424" i="9" s="1"/>
  <c r="K604" i="25"/>
  <c r="J424" i="9" s="1"/>
  <c r="J604" i="25"/>
  <c r="I424" i="9" s="1"/>
  <c r="I604" i="25"/>
  <c r="H424" i="9" s="1"/>
  <c r="H604" i="25"/>
  <c r="G424" i="9" s="1"/>
  <c r="G604" i="25"/>
  <c r="F424" i="9" s="1"/>
  <c r="F604" i="25"/>
  <c r="E424" i="9" s="1"/>
  <c r="E604" i="25"/>
  <c r="D424" i="9" s="1"/>
  <c r="M603" i="25"/>
  <c r="L603" i="25"/>
  <c r="K423" i="9" s="1"/>
  <c r="K603" i="25"/>
  <c r="J423" i="9" s="1"/>
  <c r="J603" i="25"/>
  <c r="I423" i="9" s="1"/>
  <c r="I603" i="25"/>
  <c r="H423" i="9" s="1"/>
  <c r="H603" i="25"/>
  <c r="G423" i="9" s="1"/>
  <c r="G603" i="25"/>
  <c r="F423" i="9" s="1"/>
  <c r="F603" i="25"/>
  <c r="E423" i="9" s="1"/>
  <c r="E603" i="25"/>
  <c r="D423" i="9" s="1"/>
  <c r="M602" i="25"/>
  <c r="L602" i="25"/>
  <c r="K422" i="9" s="1"/>
  <c r="K602" i="25"/>
  <c r="J422" i="9" s="1"/>
  <c r="J602" i="25"/>
  <c r="I422" i="9" s="1"/>
  <c r="I602" i="25"/>
  <c r="H422" i="9" s="1"/>
  <c r="H602" i="25"/>
  <c r="G422" i="9" s="1"/>
  <c r="G602" i="25"/>
  <c r="F422" i="9" s="1"/>
  <c r="F602" i="25"/>
  <c r="E422" i="9" s="1"/>
  <c r="E602" i="25"/>
  <c r="D422" i="9" s="1"/>
  <c r="M601" i="25"/>
  <c r="L601" i="25"/>
  <c r="K421" i="9" s="1"/>
  <c r="K601" i="25"/>
  <c r="J421" i="9" s="1"/>
  <c r="J601" i="25"/>
  <c r="I421" i="9" s="1"/>
  <c r="I601" i="25"/>
  <c r="H421" i="9" s="1"/>
  <c r="H601" i="25"/>
  <c r="G421" i="9" s="1"/>
  <c r="G601" i="25"/>
  <c r="F421" i="9" s="1"/>
  <c r="F601" i="25"/>
  <c r="E421" i="9" s="1"/>
  <c r="E601" i="25"/>
  <c r="D421" i="9" s="1"/>
  <c r="M600" i="25"/>
  <c r="L600" i="25"/>
  <c r="K420" i="9" s="1"/>
  <c r="K600" i="25"/>
  <c r="J420" i="9" s="1"/>
  <c r="J600" i="25"/>
  <c r="I420" i="9" s="1"/>
  <c r="I600" i="25"/>
  <c r="H420" i="9" s="1"/>
  <c r="H600" i="25"/>
  <c r="G420" i="9" s="1"/>
  <c r="G600" i="25"/>
  <c r="F420" i="9" s="1"/>
  <c r="F600" i="25"/>
  <c r="E420" i="9" s="1"/>
  <c r="E600" i="25"/>
  <c r="D420" i="9" s="1"/>
  <c r="M599" i="25"/>
  <c r="L599" i="25"/>
  <c r="K419" i="9" s="1"/>
  <c r="K599" i="25"/>
  <c r="J419" i="9" s="1"/>
  <c r="J599" i="25"/>
  <c r="I419" i="9" s="1"/>
  <c r="I599" i="25"/>
  <c r="H419" i="9" s="1"/>
  <c r="H599" i="25"/>
  <c r="G419" i="9" s="1"/>
  <c r="G599" i="25"/>
  <c r="F419" i="9" s="1"/>
  <c r="F599" i="25"/>
  <c r="E419" i="9" s="1"/>
  <c r="E599" i="25"/>
  <c r="D419" i="9" s="1"/>
  <c r="M598" i="25"/>
  <c r="L598" i="25"/>
  <c r="K418" i="9" s="1"/>
  <c r="K598" i="25"/>
  <c r="J418" i="9" s="1"/>
  <c r="J598" i="25"/>
  <c r="I418" i="9" s="1"/>
  <c r="I598" i="25"/>
  <c r="H418" i="9" s="1"/>
  <c r="H598" i="25"/>
  <c r="G418" i="9" s="1"/>
  <c r="G598" i="25"/>
  <c r="F418" i="9" s="1"/>
  <c r="F598" i="25"/>
  <c r="E418" i="9" s="1"/>
  <c r="E598" i="25"/>
  <c r="D418" i="9" s="1"/>
  <c r="M597" i="25"/>
  <c r="L597" i="25"/>
  <c r="K417" i="9" s="1"/>
  <c r="K597" i="25"/>
  <c r="J417" i="9" s="1"/>
  <c r="J597" i="25"/>
  <c r="I417" i="9" s="1"/>
  <c r="I597" i="25"/>
  <c r="H417" i="9" s="1"/>
  <c r="H597" i="25"/>
  <c r="G417" i="9" s="1"/>
  <c r="G597" i="25"/>
  <c r="F417" i="9" s="1"/>
  <c r="F597" i="25"/>
  <c r="E417" i="9" s="1"/>
  <c r="E597" i="25"/>
  <c r="D417" i="9" s="1"/>
  <c r="M596" i="25"/>
  <c r="L596" i="25"/>
  <c r="K416" i="9" s="1"/>
  <c r="K596" i="25"/>
  <c r="J416" i="9" s="1"/>
  <c r="J596" i="25"/>
  <c r="I416" i="9" s="1"/>
  <c r="I596" i="25"/>
  <c r="H416" i="9" s="1"/>
  <c r="H596" i="25"/>
  <c r="G416" i="9" s="1"/>
  <c r="G596" i="25"/>
  <c r="F416" i="9" s="1"/>
  <c r="F596" i="25"/>
  <c r="E416" i="9" s="1"/>
  <c r="E596" i="25"/>
  <c r="D416" i="9" s="1"/>
  <c r="M595" i="25"/>
  <c r="L595" i="25"/>
  <c r="K415" i="9" s="1"/>
  <c r="K595" i="25"/>
  <c r="J415" i="9" s="1"/>
  <c r="J595" i="25"/>
  <c r="I415" i="9" s="1"/>
  <c r="I595" i="25"/>
  <c r="H415" i="9" s="1"/>
  <c r="H595" i="25"/>
  <c r="G415" i="9" s="1"/>
  <c r="G595" i="25"/>
  <c r="F415" i="9" s="1"/>
  <c r="F595" i="25"/>
  <c r="E415" i="9" s="1"/>
  <c r="E595" i="25"/>
  <c r="D415" i="9" s="1"/>
  <c r="M594" i="25"/>
  <c r="L594" i="25"/>
  <c r="K414" i="9" s="1"/>
  <c r="K594" i="25"/>
  <c r="J414" i="9" s="1"/>
  <c r="J594" i="25"/>
  <c r="I414" i="9" s="1"/>
  <c r="I594" i="25"/>
  <c r="H414" i="9" s="1"/>
  <c r="H594" i="25"/>
  <c r="G414" i="9" s="1"/>
  <c r="G594" i="25"/>
  <c r="F414" i="9" s="1"/>
  <c r="F594" i="25"/>
  <c r="E414" i="9" s="1"/>
  <c r="E594" i="25"/>
  <c r="D414" i="9" s="1"/>
  <c r="M593" i="25"/>
  <c r="L593" i="25"/>
  <c r="K413" i="9" s="1"/>
  <c r="K593" i="25"/>
  <c r="J413" i="9" s="1"/>
  <c r="J593" i="25"/>
  <c r="I413" i="9" s="1"/>
  <c r="I593" i="25"/>
  <c r="H413" i="9" s="1"/>
  <c r="H593" i="25"/>
  <c r="G413" i="9" s="1"/>
  <c r="G593" i="25"/>
  <c r="F413" i="9" s="1"/>
  <c r="F593" i="25"/>
  <c r="E413" i="9" s="1"/>
  <c r="E593" i="25"/>
  <c r="D413" i="9" s="1"/>
  <c r="M592" i="25"/>
  <c r="L592" i="25"/>
  <c r="K412" i="9" s="1"/>
  <c r="K592" i="25"/>
  <c r="J412" i="9" s="1"/>
  <c r="J592" i="25"/>
  <c r="I412" i="9" s="1"/>
  <c r="I592" i="25"/>
  <c r="H412" i="9" s="1"/>
  <c r="H592" i="25"/>
  <c r="G412" i="9" s="1"/>
  <c r="G592" i="25"/>
  <c r="F412" i="9" s="1"/>
  <c r="F592" i="25"/>
  <c r="E412" i="9" s="1"/>
  <c r="E592" i="25"/>
  <c r="D412" i="9" s="1"/>
  <c r="M591" i="25"/>
  <c r="L591" i="25"/>
  <c r="K411" i="9" s="1"/>
  <c r="K591" i="25"/>
  <c r="J411" i="9" s="1"/>
  <c r="J591" i="25"/>
  <c r="I411" i="9" s="1"/>
  <c r="I591" i="25"/>
  <c r="H411" i="9" s="1"/>
  <c r="H591" i="25"/>
  <c r="G411" i="9" s="1"/>
  <c r="G591" i="25"/>
  <c r="F411" i="9" s="1"/>
  <c r="F591" i="25"/>
  <c r="E411" i="9" s="1"/>
  <c r="E591" i="25"/>
  <c r="D411" i="9" s="1"/>
  <c r="M590" i="25"/>
  <c r="L590" i="25"/>
  <c r="K410" i="9" s="1"/>
  <c r="K590" i="25"/>
  <c r="J410" i="9" s="1"/>
  <c r="J590" i="25"/>
  <c r="I410" i="9" s="1"/>
  <c r="I590" i="25"/>
  <c r="H410" i="9" s="1"/>
  <c r="H590" i="25"/>
  <c r="G410" i="9" s="1"/>
  <c r="G590" i="25"/>
  <c r="F410" i="9" s="1"/>
  <c r="F590" i="25"/>
  <c r="E410" i="9" s="1"/>
  <c r="E590" i="25"/>
  <c r="D410" i="9" s="1"/>
  <c r="M589" i="25"/>
  <c r="L589" i="25"/>
  <c r="K409" i="9" s="1"/>
  <c r="K589" i="25"/>
  <c r="J409" i="9" s="1"/>
  <c r="J589" i="25"/>
  <c r="I409" i="9" s="1"/>
  <c r="I589" i="25"/>
  <c r="H409" i="9" s="1"/>
  <c r="H589" i="25"/>
  <c r="G409" i="9" s="1"/>
  <c r="G589" i="25"/>
  <c r="F409" i="9" s="1"/>
  <c r="F589" i="25"/>
  <c r="E409" i="9" s="1"/>
  <c r="E589" i="25"/>
  <c r="D409" i="9" s="1"/>
  <c r="M584" i="25"/>
  <c r="L584" i="25"/>
  <c r="K584" i="25"/>
  <c r="J584" i="25"/>
  <c r="I584" i="25"/>
  <c r="H584" i="25"/>
  <c r="G584" i="25"/>
  <c r="F584" i="25"/>
  <c r="E584" i="25"/>
  <c r="M583" i="25"/>
  <c r="L583" i="25"/>
  <c r="K78" i="13" s="1"/>
  <c r="K583" i="25"/>
  <c r="J78" i="13" s="1"/>
  <c r="J583" i="25"/>
  <c r="I78" i="13" s="1"/>
  <c r="I583" i="25"/>
  <c r="H78" i="13" s="1"/>
  <c r="H583" i="25"/>
  <c r="G78" i="13" s="1"/>
  <c r="G583" i="25"/>
  <c r="F78" i="13" s="1"/>
  <c r="F583" i="25"/>
  <c r="E78" i="13" s="1"/>
  <c r="E583" i="25"/>
  <c r="D78" i="13" s="1"/>
  <c r="M582" i="25"/>
  <c r="L582" i="25"/>
  <c r="K77" i="13" s="1"/>
  <c r="K582" i="25"/>
  <c r="J77" i="13" s="1"/>
  <c r="J582" i="25"/>
  <c r="I77" i="13" s="1"/>
  <c r="I582" i="25"/>
  <c r="H77" i="13" s="1"/>
  <c r="H582" i="25"/>
  <c r="G77" i="13" s="1"/>
  <c r="G582" i="25"/>
  <c r="F77" i="13" s="1"/>
  <c r="F582" i="25"/>
  <c r="E77" i="13" s="1"/>
  <c r="E582" i="25"/>
  <c r="D77" i="13" s="1"/>
  <c r="M581" i="25"/>
  <c r="L581" i="25"/>
  <c r="K76" i="13" s="1"/>
  <c r="K581" i="25"/>
  <c r="J76" i="13" s="1"/>
  <c r="J581" i="25"/>
  <c r="I76" i="13" s="1"/>
  <c r="I581" i="25"/>
  <c r="H76" i="13" s="1"/>
  <c r="H581" i="25"/>
  <c r="G76" i="13" s="1"/>
  <c r="G581" i="25"/>
  <c r="F76" i="13" s="1"/>
  <c r="F581" i="25"/>
  <c r="E76" i="13" s="1"/>
  <c r="E581" i="25"/>
  <c r="D76" i="13" s="1"/>
  <c r="M580" i="25"/>
  <c r="L580" i="25"/>
  <c r="K75" i="13" s="1"/>
  <c r="K580" i="25"/>
  <c r="J75" i="13" s="1"/>
  <c r="J580" i="25"/>
  <c r="I75" i="13" s="1"/>
  <c r="I580" i="25"/>
  <c r="H75" i="13" s="1"/>
  <c r="H580" i="25"/>
  <c r="G75" i="13" s="1"/>
  <c r="G580" i="25"/>
  <c r="F75" i="13" s="1"/>
  <c r="F580" i="25"/>
  <c r="E75" i="13" s="1"/>
  <c r="E580" i="25"/>
  <c r="D75" i="13" s="1"/>
  <c r="M579" i="25"/>
  <c r="L579" i="25"/>
  <c r="K74" i="13" s="1"/>
  <c r="K579" i="25"/>
  <c r="J74" i="13" s="1"/>
  <c r="J579" i="25"/>
  <c r="I74" i="13" s="1"/>
  <c r="I579" i="25"/>
  <c r="H74" i="13" s="1"/>
  <c r="H579" i="25"/>
  <c r="G74" i="13" s="1"/>
  <c r="G579" i="25"/>
  <c r="F74" i="13" s="1"/>
  <c r="F579" i="25"/>
  <c r="E74" i="13" s="1"/>
  <c r="E579" i="25"/>
  <c r="D74" i="13" s="1"/>
  <c r="M577" i="25"/>
  <c r="L577" i="25"/>
  <c r="K577" i="25"/>
  <c r="J577" i="25"/>
  <c r="I577" i="25"/>
  <c r="H577" i="25"/>
  <c r="G577" i="25"/>
  <c r="F577" i="25"/>
  <c r="E577" i="25"/>
  <c r="M576" i="25"/>
  <c r="L576" i="25"/>
  <c r="K408" i="9" s="1"/>
  <c r="K576" i="25"/>
  <c r="J408" i="9" s="1"/>
  <c r="J576" i="25"/>
  <c r="I408" i="9" s="1"/>
  <c r="I576" i="25"/>
  <c r="H408" i="9" s="1"/>
  <c r="H576" i="25"/>
  <c r="G408" i="9" s="1"/>
  <c r="G576" i="25"/>
  <c r="F408" i="9" s="1"/>
  <c r="F576" i="25"/>
  <c r="E408" i="9" s="1"/>
  <c r="E576" i="25"/>
  <c r="D408" i="9" s="1"/>
  <c r="M575" i="25"/>
  <c r="L575" i="25"/>
  <c r="K407" i="9" s="1"/>
  <c r="K575" i="25"/>
  <c r="J407" i="9" s="1"/>
  <c r="J575" i="25"/>
  <c r="I407" i="9" s="1"/>
  <c r="I575" i="25"/>
  <c r="H407" i="9" s="1"/>
  <c r="H575" i="25"/>
  <c r="G407" i="9" s="1"/>
  <c r="G575" i="25"/>
  <c r="F407" i="9" s="1"/>
  <c r="F575" i="25"/>
  <c r="E407" i="9" s="1"/>
  <c r="E575" i="25"/>
  <c r="D407" i="9" s="1"/>
  <c r="M574" i="25"/>
  <c r="L574" i="25"/>
  <c r="K406" i="9" s="1"/>
  <c r="K574" i="25"/>
  <c r="J406" i="9" s="1"/>
  <c r="J574" i="25"/>
  <c r="I406" i="9" s="1"/>
  <c r="I574" i="25"/>
  <c r="H406" i="9" s="1"/>
  <c r="H574" i="25"/>
  <c r="G406" i="9" s="1"/>
  <c r="G574" i="25"/>
  <c r="F406" i="9" s="1"/>
  <c r="F574" i="25"/>
  <c r="E406" i="9" s="1"/>
  <c r="E574" i="25"/>
  <c r="D406" i="9" s="1"/>
  <c r="M573" i="25"/>
  <c r="L573" i="25"/>
  <c r="K405" i="9" s="1"/>
  <c r="K573" i="25"/>
  <c r="J405" i="9" s="1"/>
  <c r="J573" i="25"/>
  <c r="I405" i="9" s="1"/>
  <c r="I573" i="25"/>
  <c r="H405" i="9" s="1"/>
  <c r="H573" i="25"/>
  <c r="G405" i="9" s="1"/>
  <c r="G573" i="25"/>
  <c r="F405" i="9" s="1"/>
  <c r="F573" i="25"/>
  <c r="E405" i="9" s="1"/>
  <c r="E573" i="25"/>
  <c r="D405" i="9" s="1"/>
  <c r="M572" i="25"/>
  <c r="L572" i="25"/>
  <c r="K404" i="9" s="1"/>
  <c r="K572" i="25"/>
  <c r="J404" i="9" s="1"/>
  <c r="J572" i="25"/>
  <c r="I404" i="9" s="1"/>
  <c r="I572" i="25"/>
  <c r="H404" i="9" s="1"/>
  <c r="H572" i="25"/>
  <c r="G404" i="9" s="1"/>
  <c r="G572" i="25"/>
  <c r="F404" i="9" s="1"/>
  <c r="F572" i="25"/>
  <c r="E404" i="9" s="1"/>
  <c r="E572" i="25"/>
  <c r="D404" i="9" s="1"/>
  <c r="M571" i="25"/>
  <c r="L571" i="25"/>
  <c r="K403" i="9" s="1"/>
  <c r="K571" i="25"/>
  <c r="J403" i="9" s="1"/>
  <c r="J571" i="25"/>
  <c r="I403" i="9" s="1"/>
  <c r="I571" i="25"/>
  <c r="H403" i="9" s="1"/>
  <c r="H571" i="25"/>
  <c r="G403" i="9" s="1"/>
  <c r="G571" i="25"/>
  <c r="F403" i="9" s="1"/>
  <c r="F571" i="25"/>
  <c r="E403" i="9" s="1"/>
  <c r="E571" i="25"/>
  <c r="D403" i="9" s="1"/>
  <c r="M570" i="25"/>
  <c r="L570" i="25"/>
  <c r="K402" i="9" s="1"/>
  <c r="K570" i="25"/>
  <c r="J402" i="9" s="1"/>
  <c r="J570" i="25"/>
  <c r="I402" i="9" s="1"/>
  <c r="I570" i="25"/>
  <c r="H402" i="9" s="1"/>
  <c r="H570" i="25"/>
  <c r="G402" i="9" s="1"/>
  <c r="G570" i="25"/>
  <c r="F402" i="9" s="1"/>
  <c r="F570" i="25"/>
  <c r="E402" i="9" s="1"/>
  <c r="E570" i="25"/>
  <c r="D402" i="9" s="1"/>
  <c r="M569" i="25"/>
  <c r="L569" i="25"/>
  <c r="K401" i="9" s="1"/>
  <c r="K569" i="25"/>
  <c r="J401" i="9" s="1"/>
  <c r="J569" i="25"/>
  <c r="I401" i="9" s="1"/>
  <c r="I569" i="25"/>
  <c r="H401" i="9" s="1"/>
  <c r="H569" i="25"/>
  <c r="G401" i="9" s="1"/>
  <c r="G569" i="25"/>
  <c r="F401" i="9" s="1"/>
  <c r="F569" i="25"/>
  <c r="E401" i="9" s="1"/>
  <c r="E569" i="25"/>
  <c r="D401" i="9" s="1"/>
  <c r="M568" i="25"/>
  <c r="L568" i="25"/>
  <c r="K400" i="9" s="1"/>
  <c r="K568" i="25"/>
  <c r="J400" i="9" s="1"/>
  <c r="J568" i="25"/>
  <c r="I400" i="9" s="1"/>
  <c r="I568" i="25"/>
  <c r="H400" i="9" s="1"/>
  <c r="H568" i="25"/>
  <c r="G400" i="9" s="1"/>
  <c r="G568" i="25"/>
  <c r="F400" i="9" s="1"/>
  <c r="F568" i="25"/>
  <c r="E400" i="9" s="1"/>
  <c r="E568" i="25"/>
  <c r="D400" i="9" s="1"/>
  <c r="M567" i="25"/>
  <c r="L567" i="25"/>
  <c r="K399" i="9" s="1"/>
  <c r="K567" i="25"/>
  <c r="J399" i="9" s="1"/>
  <c r="J567" i="25"/>
  <c r="I399" i="9" s="1"/>
  <c r="I567" i="25"/>
  <c r="H399" i="9" s="1"/>
  <c r="H567" i="25"/>
  <c r="G399" i="9" s="1"/>
  <c r="G567" i="25"/>
  <c r="F399" i="9" s="1"/>
  <c r="F567" i="25"/>
  <c r="E399" i="9" s="1"/>
  <c r="E567" i="25"/>
  <c r="D399" i="9" s="1"/>
  <c r="M566" i="25"/>
  <c r="L566" i="25"/>
  <c r="K398" i="9" s="1"/>
  <c r="K566" i="25"/>
  <c r="J398" i="9" s="1"/>
  <c r="J566" i="25"/>
  <c r="I398" i="9" s="1"/>
  <c r="I566" i="25"/>
  <c r="H398" i="9" s="1"/>
  <c r="H566" i="25"/>
  <c r="G398" i="9" s="1"/>
  <c r="G566" i="25"/>
  <c r="F398" i="9" s="1"/>
  <c r="F566" i="25"/>
  <c r="E398" i="9" s="1"/>
  <c r="E566" i="25"/>
  <c r="D398" i="9" s="1"/>
  <c r="M565" i="25"/>
  <c r="L565" i="25"/>
  <c r="K397" i="9" s="1"/>
  <c r="K565" i="25"/>
  <c r="J397" i="9" s="1"/>
  <c r="J565" i="25"/>
  <c r="I397" i="9" s="1"/>
  <c r="I565" i="25"/>
  <c r="H397" i="9" s="1"/>
  <c r="H565" i="25"/>
  <c r="G397" i="9" s="1"/>
  <c r="G565" i="25"/>
  <c r="F397" i="9" s="1"/>
  <c r="F565" i="25"/>
  <c r="E397" i="9" s="1"/>
  <c r="E565" i="25"/>
  <c r="D397" i="9" s="1"/>
  <c r="M564" i="25"/>
  <c r="L564" i="25"/>
  <c r="K396" i="9" s="1"/>
  <c r="K564" i="25"/>
  <c r="J396" i="9" s="1"/>
  <c r="J564" i="25"/>
  <c r="I396" i="9" s="1"/>
  <c r="I564" i="25"/>
  <c r="H396" i="9" s="1"/>
  <c r="H564" i="25"/>
  <c r="G396" i="9" s="1"/>
  <c r="G564" i="25"/>
  <c r="F396" i="9" s="1"/>
  <c r="F564" i="25"/>
  <c r="E396" i="9" s="1"/>
  <c r="E564" i="25"/>
  <c r="D396" i="9" s="1"/>
  <c r="M563" i="25"/>
  <c r="L563" i="25"/>
  <c r="K395" i="9" s="1"/>
  <c r="K563" i="25"/>
  <c r="J395" i="9" s="1"/>
  <c r="J563" i="25"/>
  <c r="I395" i="9" s="1"/>
  <c r="I563" i="25"/>
  <c r="H395" i="9" s="1"/>
  <c r="H563" i="25"/>
  <c r="G395" i="9" s="1"/>
  <c r="G563" i="25"/>
  <c r="F395" i="9" s="1"/>
  <c r="F563" i="25"/>
  <c r="E395" i="9" s="1"/>
  <c r="E563" i="25"/>
  <c r="D395" i="9" s="1"/>
  <c r="M562" i="25"/>
  <c r="L562" i="25"/>
  <c r="K394" i="9" s="1"/>
  <c r="K562" i="25"/>
  <c r="J394" i="9" s="1"/>
  <c r="J562" i="25"/>
  <c r="I394" i="9" s="1"/>
  <c r="I562" i="25"/>
  <c r="H394" i="9" s="1"/>
  <c r="H562" i="25"/>
  <c r="G394" i="9" s="1"/>
  <c r="G562" i="25"/>
  <c r="F394" i="9" s="1"/>
  <c r="F562" i="25"/>
  <c r="E394" i="9" s="1"/>
  <c r="E562" i="25"/>
  <c r="D394" i="9" s="1"/>
  <c r="M561" i="25"/>
  <c r="L561" i="25"/>
  <c r="K393" i="9" s="1"/>
  <c r="K561" i="25"/>
  <c r="J393" i="9" s="1"/>
  <c r="J561" i="25"/>
  <c r="I393" i="9" s="1"/>
  <c r="I561" i="25"/>
  <c r="H393" i="9" s="1"/>
  <c r="H561" i="25"/>
  <c r="G393" i="9" s="1"/>
  <c r="G561" i="25"/>
  <c r="F393" i="9" s="1"/>
  <c r="F561" i="25"/>
  <c r="E393" i="9" s="1"/>
  <c r="E561" i="25"/>
  <c r="D393" i="9" s="1"/>
  <c r="M560" i="25"/>
  <c r="L560" i="25"/>
  <c r="K392" i="9" s="1"/>
  <c r="K560" i="25"/>
  <c r="J392" i="9" s="1"/>
  <c r="J560" i="25"/>
  <c r="I392" i="9" s="1"/>
  <c r="I560" i="25"/>
  <c r="H392" i="9" s="1"/>
  <c r="H560" i="25"/>
  <c r="G392" i="9" s="1"/>
  <c r="G560" i="25"/>
  <c r="F392" i="9" s="1"/>
  <c r="F560" i="25"/>
  <c r="E392" i="9" s="1"/>
  <c r="E560" i="25"/>
  <c r="D392" i="9" s="1"/>
  <c r="M559" i="25"/>
  <c r="L559" i="25"/>
  <c r="K391" i="9" s="1"/>
  <c r="K559" i="25"/>
  <c r="J391" i="9" s="1"/>
  <c r="J559" i="25"/>
  <c r="I391" i="9" s="1"/>
  <c r="I559" i="25"/>
  <c r="H391" i="9" s="1"/>
  <c r="H559" i="25"/>
  <c r="G391" i="9" s="1"/>
  <c r="G559" i="25"/>
  <c r="F391" i="9" s="1"/>
  <c r="F559" i="25"/>
  <c r="E391" i="9" s="1"/>
  <c r="E559" i="25"/>
  <c r="D391" i="9" s="1"/>
  <c r="M558" i="25"/>
  <c r="L558" i="25"/>
  <c r="K390" i="9" s="1"/>
  <c r="K558" i="25"/>
  <c r="J390" i="9" s="1"/>
  <c r="J558" i="25"/>
  <c r="I390" i="9" s="1"/>
  <c r="I558" i="25"/>
  <c r="H390" i="9" s="1"/>
  <c r="H558" i="25"/>
  <c r="G390" i="9" s="1"/>
  <c r="G558" i="25"/>
  <c r="F390" i="9" s="1"/>
  <c r="F558" i="25"/>
  <c r="E390" i="9" s="1"/>
  <c r="E558" i="25"/>
  <c r="D390" i="9" s="1"/>
  <c r="M557" i="25"/>
  <c r="L557" i="25"/>
  <c r="K389" i="9" s="1"/>
  <c r="K557" i="25"/>
  <c r="J389" i="9" s="1"/>
  <c r="J557" i="25"/>
  <c r="I389" i="9" s="1"/>
  <c r="I557" i="25"/>
  <c r="H389" i="9" s="1"/>
  <c r="H557" i="25"/>
  <c r="G389" i="9" s="1"/>
  <c r="G557" i="25"/>
  <c r="F389" i="9" s="1"/>
  <c r="F557" i="25"/>
  <c r="E389" i="9" s="1"/>
  <c r="E557" i="25"/>
  <c r="D389" i="9" s="1"/>
  <c r="M556" i="25"/>
  <c r="L556" i="25"/>
  <c r="K388" i="9" s="1"/>
  <c r="K556" i="25"/>
  <c r="J388" i="9" s="1"/>
  <c r="J556" i="25"/>
  <c r="I388" i="9" s="1"/>
  <c r="I556" i="25"/>
  <c r="H388" i="9" s="1"/>
  <c r="H556" i="25"/>
  <c r="G388" i="9" s="1"/>
  <c r="G556" i="25"/>
  <c r="F388" i="9" s="1"/>
  <c r="F556" i="25"/>
  <c r="E388" i="9" s="1"/>
  <c r="E556" i="25"/>
  <c r="D388" i="9" s="1"/>
  <c r="M555" i="25"/>
  <c r="L555" i="25"/>
  <c r="K387" i="9" s="1"/>
  <c r="K555" i="25"/>
  <c r="J387" i="9" s="1"/>
  <c r="J555" i="25"/>
  <c r="I387" i="9" s="1"/>
  <c r="I555" i="25"/>
  <c r="H387" i="9" s="1"/>
  <c r="H555" i="25"/>
  <c r="G387" i="9" s="1"/>
  <c r="G555" i="25"/>
  <c r="F387" i="9" s="1"/>
  <c r="F555" i="25"/>
  <c r="E387" i="9" s="1"/>
  <c r="E555" i="25"/>
  <c r="D387" i="9" s="1"/>
  <c r="M554" i="25"/>
  <c r="L554" i="25"/>
  <c r="K386" i="9" s="1"/>
  <c r="K554" i="25"/>
  <c r="J386" i="9" s="1"/>
  <c r="J554" i="25"/>
  <c r="I386" i="9" s="1"/>
  <c r="I554" i="25"/>
  <c r="H386" i="9" s="1"/>
  <c r="H554" i="25"/>
  <c r="G386" i="9" s="1"/>
  <c r="G554" i="25"/>
  <c r="F386" i="9" s="1"/>
  <c r="F554" i="25"/>
  <c r="E386" i="9" s="1"/>
  <c r="E554" i="25"/>
  <c r="D386" i="9" s="1"/>
  <c r="M553" i="25"/>
  <c r="L553" i="25"/>
  <c r="K385" i="9" s="1"/>
  <c r="K553" i="25"/>
  <c r="J385" i="9" s="1"/>
  <c r="J553" i="25"/>
  <c r="I385" i="9" s="1"/>
  <c r="I553" i="25"/>
  <c r="H385" i="9" s="1"/>
  <c r="H553" i="25"/>
  <c r="G385" i="9" s="1"/>
  <c r="G553" i="25"/>
  <c r="F385" i="9" s="1"/>
  <c r="F553" i="25"/>
  <c r="E385" i="9" s="1"/>
  <c r="E553" i="25"/>
  <c r="D385" i="9" s="1"/>
  <c r="M552" i="25"/>
  <c r="L552" i="25"/>
  <c r="K384" i="9" s="1"/>
  <c r="K552" i="25"/>
  <c r="J384" i="9" s="1"/>
  <c r="J552" i="25"/>
  <c r="I384" i="9" s="1"/>
  <c r="I552" i="25"/>
  <c r="H384" i="9" s="1"/>
  <c r="H552" i="25"/>
  <c r="G384" i="9" s="1"/>
  <c r="G552" i="25"/>
  <c r="F384" i="9" s="1"/>
  <c r="F552" i="25"/>
  <c r="E384" i="9" s="1"/>
  <c r="E552" i="25"/>
  <c r="D384" i="9" s="1"/>
  <c r="M551" i="25"/>
  <c r="L551" i="25"/>
  <c r="K383" i="9" s="1"/>
  <c r="K551" i="25"/>
  <c r="J383" i="9" s="1"/>
  <c r="J551" i="25"/>
  <c r="I383" i="9" s="1"/>
  <c r="I551" i="25"/>
  <c r="H383" i="9" s="1"/>
  <c r="H551" i="25"/>
  <c r="G383" i="9" s="1"/>
  <c r="G551" i="25"/>
  <c r="F383" i="9" s="1"/>
  <c r="F551" i="25"/>
  <c r="E383" i="9" s="1"/>
  <c r="E551" i="25"/>
  <c r="D383" i="9" s="1"/>
  <c r="M550" i="25"/>
  <c r="L550" i="25"/>
  <c r="K382" i="9" s="1"/>
  <c r="K550" i="25"/>
  <c r="J382" i="9" s="1"/>
  <c r="J550" i="25"/>
  <c r="I382" i="9" s="1"/>
  <c r="I550" i="25"/>
  <c r="H382" i="9" s="1"/>
  <c r="H550" i="25"/>
  <c r="G382" i="9" s="1"/>
  <c r="G550" i="25"/>
  <c r="F382" i="9" s="1"/>
  <c r="F550" i="25"/>
  <c r="E382" i="9" s="1"/>
  <c r="E550" i="25"/>
  <c r="D382" i="9" s="1"/>
  <c r="M545" i="25"/>
  <c r="L545" i="25"/>
  <c r="K545" i="25"/>
  <c r="J545" i="25"/>
  <c r="I545" i="25"/>
  <c r="H545" i="25"/>
  <c r="G545" i="25"/>
  <c r="F545" i="25"/>
  <c r="E545" i="25"/>
  <c r="M544" i="25"/>
  <c r="L544" i="25"/>
  <c r="K73" i="13" s="1"/>
  <c r="K544" i="25"/>
  <c r="J73" i="13" s="1"/>
  <c r="J544" i="25"/>
  <c r="I73" i="13" s="1"/>
  <c r="I544" i="25"/>
  <c r="H73" i="13" s="1"/>
  <c r="H544" i="25"/>
  <c r="G73" i="13" s="1"/>
  <c r="G544" i="25"/>
  <c r="F73" i="13" s="1"/>
  <c r="F544" i="25"/>
  <c r="E73" i="13" s="1"/>
  <c r="E544" i="25"/>
  <c r="D73" i="13" s="1"/>
  <c r="M543" i="25"/>
  <c r="L543" i="25"/>
  <c r="K72" i="13" s="1"/>
  <c r="K543" i="25"/>
  <c r="J72" i="13" s="1"/>
  <c r="J543" i="25"/>
  <c r="I72" i="13" s="1"/>
  <c r="I543" i="25"/>
  <c r="H72" i="13" s="1"/>
  <c r="H543" i="25"/>
  <c r="G72" i="13" s="1"/>
  <c r="G543" i="25"/>
  <c r="F72" i="13" s="1"/>
  <c r="F543" i="25"/>
  <c r="E72" i="13" s="1"/>
  <c r="E543" i="25"/>
  <c r="D72" i="13" s="1"/>
  <c r="M542" i="25"/>
  <c r="L542" i="25"/>
  <c r="K71" i="13" s="1"/>
  <c r="K542" i="25"/>
  <c r="J71" i="13" s="1"/>
  <c r="J542" i="25"/>
  <c r="I71" i="13" s="1"/>
  <c r="I542" i="25"/>
  <c r="H71" i="13" s="1"/>
  <c r="H542" i="25"/>
  <c r="G71" i="13" s="1"/>
  <c r="G542" i="25"/>
  <c r="F71" i="13" s="1"/>
  <c r="F542" i="25"/>
  <c r="E71" i="13" s="1"/>
  <c r="E542" i="25"/>
  <c r="D71" i="13" s="1"/>
  <c r="M541" i="25"/>
  <c r="L541" i="25"/>
  <c r="K70" i="13" s="1"/>
  <c r="K541" i="25"/>
  <c r="J70" i="13" s="1"/>
  <c r="J541" i="25"/>
  <c r="I70" i="13" s="1"/>
  <c r="I541" i="25"/>
  <c r="H70" i="13" s="1"/>
  <c r="H541" i="25"/>
  <c r="G70" i="13" s="1"/>
  <c r="G541" i="25"/>
  <c r="F70" i="13" s="1"/>
  <c r="F541" i="25"/>
  <c r="E70" i="13" s="1"/>
  <c r="E541" i="25"/>
  <c r="D70" i="13" s="1"/>
  <c r="M540" i="25"/>
  <c r="L540" i="25"/>
  <c r="K69" i="13" s="1"/>
  <c r="K540" i="25"/>
  <c r="J69" i="13" s="1"/>
  <c r="J540" i="25"/>
  <c r="I69" i="13" s="1"/>
  <c r="I540" i="25"/>
  <c r="H69" i="13" s="1"/>
  <c r="H540" i="25"/>
  <c r="G69" i="13" s="1"/>
  <c r="G540" i="25"/>
  <c r="F69" i="13" s="1"/>
  <c r="F540" i="25"/>
  <c r="E69" i="13" s="1"/>
  <c r="E540" i="25"/>
  <c r="D69" i="13" s="1"/>
  <c r="M538" i="25"/>
  <c r="L538" i="25"/>
  <c r="K538" i="25"/>
  <c r="J538" i="25"/>
  <c r="I538" i="25"/>
  <c r="H538" i="25"/>
  <c r="G538" i="25"/>
  <c r="F538" i="25"/>
  <c r="E538" i="25"/>
  <c r="M537" i="25"/>
  <c r="L537" i="25"/>
  <c r="K381" i="9" s="1"/>
  <c r="K537" i="25"/>
  <c r="J381" i="9" s="1"/>
  <c r="J537" i="25"/>
  <c r="I381" i="9" s="1"/>
  <c r="I537" i="25"/>
  <c r="H381" i="9" s="1"/>
  <c r="H537" i="25"/>
  <c r="G381" i="9" s="1"/>
  <c r="G537" i="25"/>
  <c r="F381" i="9" s="1"/>
  <c r="F537" i="25"/>
  <c r="E381" i="9" s="1"/>
  <c r="E537" i="25"/>
  <c r="D381" i="9" s="1"/>
  <c r="M536" i="25"/>
  <c r="L536" i="25"/>
  <c r="K380" i="9" s="1"/>
  <c r="K536" i="25"/>
  <c r="J380" i="9" s="1"/>
  <c r="J536" i="25"/>
  <c r="I380" i="9" s="1"/>
  <c r="I536" i="25"/>
  <c r="H380" i="9" s="1"/>
  <c r="H536" i="25"/>
  <c r="G380" i="9" s="1"/>
  <c r="G536" i="25"/>
  <c r="F380" i="9" s="1"/>
  <c r="F536" i="25"/>
  <c r="E380" i="9" s="1"/>
  <c r="E536" i="25"/>
  <c r="D380" i="9" s="1"/>
  <c r="M535" i="25"/>
  <c r="L535" i="25"/>
  <c r="K379" i="9" s="1"/>
  <c r="K535" i="25"/>
  <c r="J379" i="9" s="1"/>
  <c r="J535" i="25"/>
  <c r="I379" i="9" s="1"/>
  <c r="I535" i="25"/>
  <c r="H379" i="9" s="1"/>
  <c r="H535" i="25"/>
  <c r="G379" i="9" s="1"/>
  <c r="G535" i="25"/>
  <c r="F379" i="9" s="1"/>
  <c r="F535" i="25"/>
  <c r="E379" i="9" s="1"/>
  <c r="E535" i="25"/>
  <c r="D379" i="9" s="1"/>
  <c r="M534" i="25"/>
  <c r="L534" i="25"/>
  <c r="K378" i="9" s="1"/>
  <c r="K534" i="25"/>
  <c r="J378" i="9" s="1"/>
  <c r="J534" i="25"/>
  <c r="I378" i="9" s="1"/>
  <c r="I534" i="25"/>
  <c r="H378" i="9" s="1"/>
  <c r="H534" i="25"/>
  <c r="G378" i="9" s="1"/>
  <c r="G534" i="25"/>
  <c r="F378" i="9" s="1"/>
  <c r="F534" i="25"/>
  <c r="E378" i="9" s="1"/>
  <c r="E534" i="25"/>
  <c r="D378" i="9" s="1"/>
  <c r="M533" i="25"/>
  <c r="L533" i="25"/>
  <c r="K377" i="9" s="1"/>
  <c r="K533" i="25"/>
  <c r="J377" i="9" s="1"/>
  <c r="J533" i="25"/>
  <c r="I377" i="9" s="1"/>
  <c r="I533" i="25"/>
  <c r="H377" i="9" s="1"/>
  <c r="H533" i="25"/>
  <c r="G377" i="9" s="1"/>
  <c r="G533" i="25"/>
  <c r="F377" i="9" s="1"/>
  <c r="F533" i="25"/>
  <c r="E377" i="9" s="1"/>
  <c r="E533" i="25"/>
  <c r="D377" i="9" s="1"/>
  <c r="M532" i="25"/>
  <c r="L532" i="25"/>
  <c r="K376" i="9" s="1"/>
  <c r="K532" i="25"/>
  <c r="J376" i="9" s="1"/>
  <c r="J532" i="25"/>
  <c r="I376" i="9" s="1"/>
  <c r="I532" i="25"/>
  <c r="H376" i="9" s="1"/>
  <c r="H532" i="25"/>
  <c r="G376" i="9" s="1"/>
  <c r="G532" i="25"/>
  <c r="F376" i="9" s="1"/>
  <c r="F532" i="25"/>
  <c r="E376" i="9" s="1"/>
  <c r="E532" i="25"/>
  <c r="D376" i="9" s="1"/>
  <c r="M531" i="25"/>
  <c r="L531" i="25"/>
  <c r="K375" i="9" s="1"/>
  <c r="K531" i="25"/>
  <c r="J375" i="9" s="1"/>
  <c r="J531" i="25"/>
  <c r="I375" i="9" s="1"/>
  <c r="I531" i="25"/>
  <c r="H375" i="9" s="1"/>
  <c r="H531" i="25"/>
  <c r="G375" i="9" s="1"/>
  <c r="G531" i="25"/>
  <c r="F375" i="9" s="1"/>
  <c r="F531" i="25"/>
  <c r="E375" i="9" s="1"/>
  <c r="E531" i="25"/>
  <c r="D375" i="9" s="1"/>
  <c r="M530" i="25"/>
  <c r="L530" i="25"/>
  <c r="K374" i="9" s="1"/>
  <c r="K530" i="25"/>
  <c r="J374" i="9" s="1"/>
  <c r="J530" i="25"/>
  <c r="I374" i="9" s="1"/>
  <c r="I530" i="25"/>
  <c r="H374" i="9" s="1"/>
  <c r="H530" i="25"/>
  <c r="G374" i="9" s="1"/>
  <c r="G530" i="25"/>
  <c r="F374" i="9" s="1"/>
  <c r="F530" i="25"/>
  <c r="E374" i="9" s="1"/>
  <c r="E530" i="25"/>
  <c r="D374" i="9" s="1"/>
  <c r="M529" i="25"/>
  <c r="L529" i="25"/>
  <c r="K373" i="9" s="1"/>
  <c r="K529" i="25"/>
  <c r="J373" i="9" s="1"/>
  <c r="J529" i="25"/>
  <c r="I373" i="9" s="1"/>
  <c r="I529" i="25"/>
  <c r="H373" i="9" s="1"/>
  <c r="H529" i="25"/>
  <c r="G373" i="9" s="1"/>
  <c r="G529" i="25"/>
  <c r="F373" i="9" s="1"/>
  <c r="F529" i="25"/>
  <c r="E373" i="9" s="1"/>
  <c r="E529" i="25"/>
  <c r="D373" i="9" s="1"/>
  <c r="M528" i="25"/>
  <c r="L528" i="25"/>
  <c r="K372" i="9" s="1"/>
  <c r="K528" i="25"/>
  <c r="J372" i="9" s="1"/>
  <c r="J528" i="25"/>
  <c r="I372" i="9" s="1"/>
  <c r="I528" i="25"/>
  <c r="H372" i="9" s="1"/>
  <c r="H528" i="25"/>
  <c r="G372" i="9" s="1"/>
  <c r="G528" i="25"/>
  <c r="F372" i="9" s="1"/>
  <c r="F528" i="25"/>
  <c r="E372" i="9" s="1"/>
  <c r="E528" i="25"/>
  <c r="D372" i="9" s="1"/>
  <c r="M527" i="25"/>
  <c r="L527" i="25"/>
  <c r="K371" i="9" s="1"/>
  <c r="K527" i="25"/>
  <c r="J371" i="9" s="1"/>
  <c r="J527" i="25"/>
  <c r="I371" i="9" s="1"/>
  <c r="I527" i="25"/>
  <c r="H371" i="9" s="1"/>
  <c r="H527" i="25"/>
  <c r="G371" i="9" s="1"/>
  <c r="G527" i="25"/>
  <c r="F371" i="9" s="1"/>
  <c r="F527" i="25"/>
  <c r="E371" i="9" s="1"/>
  <c r="E527" i="25"/>
  <c r="D371" i="9" s="1"/>
  <c r="M526" i="25"/>
  <c r="L526" i="25"/>
  <c r="K370" i="9" s="1"/>
  <c r="K526" i="25"/>
  <c r="J370" i="9" s="1"/>
  <c r="J526" i="25"/>
  <c r="I370" i="9" s="1"/>
  <c r="I526" i="25"/>
  <c r="H370" i="9" s="1"/>
  <c r="H526" i="25"/>
  <c r="G370" i="9" s="1"/>
  <c r="G526" i="25"/>
  <c r="F370" i="9" s="1"/>
  <c r="F526" i="25"/>
  <c r="E370" i="9" s="1"/>
  <c r="E526" i="25"/>
  <c r="D370" i="9" s="1"/>
  <c r="M525" i="25"/>
  <c r="L525" i="25"/>
  <c r="K369" i="9" s="1"/>
  <c r="K525" i="25"/>
  <c r="J369" i="9" s="1"/>
  <c r="J525" i="25"/>
  <c r="I369" i="9" s="1"/>
  <c r="I525" i="25"/>
  <c r="H369" i="9" s="1"/>
  <c r="H525" i="25"/>
  <c r="G369" i="9" s="1"/>
  <c r="G525" i="25"/>
  <c r="F369" i="9" s="1"/>
  <c r="F525" i="25"/>
  <c r="E369" i="9" s="1"/>
  <c r="E525" i="25"/>
  <c r="D369" i="9" s="1"/>
  <c r="M524" i="25"/>
  <c r="L524" i="25"/>
  <c r="K368" i="9" s="1"/>
  <c r="K524" i="25"/>
  <c r="J368" i="9" s="1"/>
  <c r="J524" i="25"/>
  <c r="I368" i="9" s="1"/>
  <c r="I524" i="25"/>
  <c r="H368" i="9" s="1"/>
  <c r="H524" i="25"/>
  <c r="G368" i="9" s="1"/>
  <c r="G524" i="25"/>
  <c r="F368" i="9" s="1"/>
  <c r="F524" i="25"/>
  <c r="E368" i="9" s="1"/>
  <c r="E524" i="25"/>
  <c r="D368" i="9" s="1"/>
  <c r="M523" i="25"/>
  <c r="L523" i="25"/>
  <c r="K367" i="9" s="1"/>
  <c r="K523" i="25"/>
  <c r="J367" i="9" s="1"/>
  <c r="J523" i="25"/>
  <c r="I367" i="9" s="1"/>
  <c r="I523" i="25"/>
  <c r="H367" i="9" s="1"/>
  <c r="H523" i="25"/>
  <c r="G367" i="9" s="1"/>
  <c r="G523" i="25"/>
  <c r="F367" i="9" s="1"/>
  <c r="F523" i="25"/>
  <c r="E367" i="9" s="1"/>
  <c r="E523" i="25"/>
  <c r="D367" i="9" s="1"/>
  <c r="M522" i="25"/>
  <c r="L522" i="25"/>
  <c r="K366" i="9" s="1"/>
  <c r="K522" i="25"/>
  <c r="J366" i="9" s="1"/>
  <c r="J522" i="25"/>
  <c r="I366" i="9" s="1"/>
  <c r="I522" i="25"/>
  <c r="H366" i="9" s="1"/>
  <c r="H522" i="25"/>
  <c r="G366" i="9" s="1"/>
  <c r="G522" i="25"/>
  <c r="F366" i="9" s="1"/>
  <c r="F522" i="25"/>
  <c r="E366" i="9" s="1"/>
  <c r="E522" i="25"/>
  <c r="D366" i="9" s="1"/>
  <c r="M521" i="25"/>
  <c r="L521" i="25"/>
  <c r="K365" i="9" s="1"/>
  <c r="K521" i="25"/>
  <c r="J365" i="9" s="1"/>
  <c r="J521" i="25"/>
  <c r="I365" i="9" s="1"/>
  <c r="I521" i="25"/>
  <c r="H365" i="9" s="1"/>
  <c r="H521" i="25"/>
  <c r="G365" i="9" s="1"/>
  <c r="G521" i="25"/>
  <c r="F365" i="9" s="1"/>
  <c r="F521" i="25"/>
  <c r="E365" i="9" s="1"/>
  <c r="E521" i="25"/>
  <c r="D365" i="9" s="1"/>
  <c r="M520" i="25"/>
  <c r="L520" i="25"/>
  <c r="K364" i="9" s="1"/>
  <c r="K520" i="25"/>
  <c r="J364" i="9" s="1"/>
  <c r="J520" i="25"/>
  <c r="I364" i="9" s="1"/>
  <c r="I520" i="25"/>
  <c r="H364" i="9" s="1"/>
  <c r="H520" i="25"/>
  <c r="G364" i="9" s="1"/>
  <c r="G520" i="25"/>
  <c r="F364" i="9" s="1"/>
  <c r="F520" i="25"/>
  <c r="E364" i="9" s="1"/>
  <c r="E520" i="25"/>
  <c r="D364" i="9" s="1"/>
  <c r="M519" i="25"/>
  <c r="L519" i="25"/>
  <c r="K363" i="9" s="1"/>
  <c r="K519" i="25"/>
  <c r="J363" i="9" s="1"/>
  <c r="J519" i="25"/>
  <c r="I363" i="9" s="1"/>
  <c r="I519" i="25"/>
  <c r="H363" i="9" s="1"/>
  <c r="H519" i="25"/>
  <c r="G363" i="9" s="1"/>
  <c r="G519" i="25"/>
  <c r="F363" i="9" s="1"/>
  <c r="F519" i="25"/>
  <c r="E363" i="9" s="1"/>
  <c r="E519" i="25"/>
  <c r="D363" i="9" s="1"/>
  <c r="M518" i="25"/>
  <c r="L518" i="25"/>
  <c r="K362" i="9" s="1"/>
  <c r="K518" i="25"/>
  <c r="J362" i="9" s="1"/>
  <c r="J518" i="25"/>
  <c r="I362" i="9" s="1"/>
  <c r="I518" i="25"/>
  <c r="H362" i="9" s="1"/>
  <c r="H518" i="25"/>
  <c r="G362" i="9" s="1"/>
  <c r="G518" i="25"/>
  <c r="F362" i="9" s="1"/>
  <c r="F518" i="25"/>
  <c r="E362" i="9" s="1"/>
  <c r="E518" i="25"/>
  <c r="D362" i="9" s="1"/>
  <c r="M517" i="25"/>
  <c r="L517" i="25"/>
  <c r="K361" i="9" s="1"/>
  <c r="K517" i="25"/>
  <c r="J361" i="9" s="1"/>
  <c r="J517" i="25"/>
  <c r="I361" i="9" s="1"/>
  <c r="I517" i="25"/>
  <c r="H361" i="9" s="1"/>
  <c r="H517" i="25"/>
  <c r="G361" i="9" s="1"/>
  <c r="G517" i="25"/>
  <c r="F361" i="9" s="1"/>
  <c r="F517" i="25"/>
  <c r="E361" i="9" s="1"/>
  <c r="E517" i="25"/>
  <c r="D361" i="9" s="1"/>
  <c r="M516" i="25"/>
  <c r="L516" i="25"/>
  <c r="K360" i="9" s="1"/>
  <c r="K516" i="25"/>
  <c r="J360" i="9" s="1"/>
  <c r="J516" i="25"/>
  <c r="I360" i="9" s="1"/>
  <c r="I516" i="25"/>
  <c r="H360" i="9" s="1"/>
  <c r="H516" i="25"/>
  <c r="G360" i="9" s="1"/>
  <c r="G516" i="25"/>
  <c r="F360" i="9" s="1"/>
  <c r="F516" i="25"/>
  <c r="E360" i="9" s="1"/>
  <c r="E516" i="25"/>
  <c r="D360" i="9" s="1"/>
  <c r="M515" i="25"/>
  <c r="L515" i="25"/>
  <c r="K359" i="9" s="1"/>
  <c r="K515" i="25"/>
  <c r="J359" i="9" s="1"/>
  <c r="J515" i="25"/>
  <c r="I359" i="9" s="1"/>
  <c r="I515" i="25"/>
  <c r="H359" i="9" s="1"/>
  <c r="H515" i="25"/>
  <c r="G359" i="9" s="1"/>
  <c r="G515" i="25"/>
  <c r="F359" i="9" s="1"/>
  <c r="F515" i="25"/>
  <c r="E359" i="9" s="1"/>
  <c r="E515" i="25"/>
  <c r="D359" i="9" s="1"/>
  <c r="M514" i="25"/>
  <c r="L514" i="25"/>
  <c r="K358" i="9" s="1"/>
  <c r="K514" i="25"/>
  <c r="J358" i="9" s="1"/>
  <c r="J514" i="25"/>
  <c r="I358" i="9" s="1"/>
  <c r="I514" i="25"/>
  <c r="H358" i="9" s="1"/>
  <c r="H514" i="25"/>
  <c r="G358" i="9" s="1"/>
  <c r="G514" i="25"/>
  <c r="F358" i="9" s="1"/>
  <c r="F514" i="25"/>
  <c r="E358" i="9" s="1"/>
  <c r="E514" i="25"/>
  <c r="D358" i="9" s="1"/>
  <c r="M513" i="25"/>
  <c r="L513" i="25"/>
  <c r="K357" i="9" s="1"/>
  <c r="K513" i="25"/>
  <c r="J357" i="9" s="1"/>
  <c r="J513" i="25"/>
  <c r="I357" i="9" s="1"/>
  <c r="I513" i="25"/>
  <c r="H357" i="9" s="1"/>
  <c r="H513" i="25"/>
  <c r="G357" i="9" s="1"/>
  <c r="G513" i="25"/>
  <c r="F357" i="9" s="1"/>
  <c r="F513" i="25"/>
  <c r="E357" i="9" s="1"/>
  <c r="E513" i="25"/>
  <c r="D357" i="9" s="1"/>
  <c r="M512" i="25"/>
  <c r="L512" i="25"/>
  <c r="K356" i="9" s="1"/>
  <c r="K512" i="25"/>
  <c r="J356" i="9" s="1"/>
  <c r="J512" i="25"/>
  <c r="I356" i="9" s="1"/>
  <c r="I512" i="25"/>
  <c r="H356" i="9" s="1"/>
  <c r="H512" i="25"/>
  <c r="G356" i="9" s="1"/>
  <c r="G512" i="25"/>
  <c r="F356" i="9" s="1"/>
  <c r="F512" i="25"/>
  <c r="E356" i="9" s="1"/>
  <c r="E512" i="25"/>
  <c r="D356" i="9" s="1"/>
  <c r="M511" i="25"/>
  <c r="L511" i="25"/>
  <c r="K355" i="9" s="1"/>
  <c r="K511" i="25"/>
  <c r="J355" i="9" s="1"/>
  <c r="J511" i="25"/>
  <c r="I355" i="9" s="1"/>
  <c r="I511" i="25"/>
  <c r="H355" i="9" s="1"/>
  <c r="H511" i="25"/>
  <c r="G355" i="9" s="1"/>
  <c r="G511" i="25"/>
  <c r="F355" i="9" s="1"/>
  <c r="F511" i="25"/>
  <c r="E355" i="9" s="1"/>
  <c r="E511" i="25"/>
  <c r="D355" i="9" s="1"/>
  <c r="M506" i="25"/>
  <c r="L506" i="25"/>
  <c r="K506" i="25"/>
  <c r="J506" i="25"/>
  <c r="I506" i="25"/>
  <c r="H506" i="25"/>
  <c r="G506" i="25"/>
  <c r="F506" i="25"/>
  <c r="E506" i="25"/>
  <c r="M505" i="25"/>
  <c r="L505" i="25"/>
  <c r="K68" i="13" s="1"/>
  <c r="K505" i="25"/>
  <c r="J68" i="13" s="1"/>
  <c r="J505" i="25"/>
  <c r="I68" i="13" s="1"/>
  <c r="I505" i="25"/>
  <c r="H68" i="13" s="1"/>
  <c r="H505" i="25"/>
  <c r="G68" i="13" s="1"/>
  <c r="G505" i="25"/>
  <c r="F68" i="13" s="1"/>
  <c r="F505" i="25"/>
  <c r="E68" i="13" s="1"/>
  <c r="E505" i="25"/>
  <c r="D68" i="13" s="1"/>
  <c r="M504" i="25"/>
  <c r="L504" i="25"/>
  <c r="K67" i="13" s="1"/>
  <c r="K504" i="25"/>
  <c r="J67" i="13" s="1"/>
  <c r="J504" i="25"/>
  <c r="I67" i="13" s="1"/>
  <c r="I504" i="25"/>
  <c r="H67" i="13" s="1"/>
  <c r="H504" i="25"/>
  <c r="G67" i="13" s="1"/>
  <c r="G504" i="25"/>
  <c r="F67" i="13" s="1"/>
  <c r="F504" i="25"/>
  <c r="E67" i="13" s="1"/>
  <c r="E504" i="25"/>
  <c r="D67" i="13" s="1"/>
  <c r="M503" i="25"/>
  <c r="L503" i="25"/>
  <c r="K66" i="13" s="1"/>
  <c r="K503" i="25"/>
  <c r="J66" i="13" s="1"/>
  <c r="J503" i="25"/>
  <c r="I66" i="13" s="1"/>
  <c r="I503" i="25"/>
  <c r="H66" i="13" s="1"/>
  <c r="H503" i="25"/>
  <c r="G66" i="13" s="1"/>
  <c r="G503" i="25"/>
  <c r="F66" i="13" s="1"/>
  <c r="F503" i="25"/>
  <c r="E66" i="13" s="1"/>
  <c r="E503" i="25"/>
  <c r="D66" i="13" s="1"/>
  <c r="M502" i="25"/>
  <c r="L502" i="25"/>
  <c r="K65" i="13" s="1"/>
  <c r="K502" i="25"/>
  <c r="J65" i="13" s="1"/>
  <c r="J502" i="25"/>
  <c r="I65" i="13" s="1"/>
  <c r="I502" i="25"/>
  <c r="H65" i="13" s="1"/>
  <c r="H502" i="25"/>
  <c r="G65" i="13" s="1"/>
  <c r="G502" i="25"/>
  <c r="F65" i="13" s="1"/>
  <c r="F502" i="25"/>
  <c r="E65" i="13" s="1"/>
  <c r="E502" i="25"/>
  <c r="D65" i="13" s="1"/>
  <c r="M501" i="25"/>
  <c r="L501" i="25"/>
  <c r="K64" i="13" s="1"/>
  <c r="K501" i="25"/>
  <c r="J64" i="13" s="1"/>
  <c r="J501" i="25"/>
  <c r="I64" i="13" s="1"/>
  <c r="I501" i="25"/>
  <c r="H64" i="13" s="1"/>
  <c r="H501" i="25"/>
  <c r="G64" i="13" s="1"/>
  <c r="G501" i="25"/>
  <c r="F64" i="13" s="1"/>
  <c r="F501" i="25"/>
  <c r="E64" i="13" s="1"/>
  <c r="E501" i="25"/>
  <c r="D64" i="13" s="1"/>
  <c r="M499" i="25"/>
  <c r="L499" i="25"/>
  <c r="K499" i="25"/>
  <c r="J499" i="25"/>
  <c r="I499" i="25"/>
  <c r="H499" i="25"/>
  <c r="G499" i="25"/>
  <c r="F499" i="25"/>
  <c r="E499" i="25"/>
  <c r="M498" i="25"/>
  <c r="L498" i="25"/>
  <c r="K354" i="9" s="1"/>
  <c r="K498" i="25"/>
  <c r="J354" i="9" s="1"/>
  <c r="J498" i="25"/>
  <c r="I354" i="9" s="1"/>
  <c r="I498" i="25"/>
  <c r="H354" i="9" s="1"/>
  <c r="H498" i="25"/>
  <c r="G354" i="9" s="1"/>
  <c r="G498" i="25"/>
  <c r="F354" i="9" s="1"/>
  <c r="F498" i="25"/>
  <c r="E354" i="9" s="1"/>
  <c r="E498" i="25"/>
  <c r="D354" i="9" s="1"/>
  <c r="M497" i="25"/>
  <c r="L497" i="25"/>
  <c r="K353" i="9" s="1"/>
  <c r="K497" i="25"/>
  <c r="J353" i="9" s="1"/>
  <c r="J497" i="25"/>
  <c r="I353" i="9" s="1"/>
  <c r="I497" i="25"/>
  <c r="H353" i="9" s="1"/>
  <c r="H497" i="25"/>
  <c r="G353" i="9" s="1"/>
  <c r="G497" i="25"/>
  <c r="F353" i="9" s="1"/>
  <c r="F497" i="25"/>
  <c r="E353" i="9" s="1"/>
  <c r="E497" i="25"/>
  <c r="D353" i="9" s="1"/>
  <c r="M496" i="25"/>
  <c r="L496" i="25"/>
  <c r="K352" i="9" s="1"/>
  <c r="K496" i="25"/>
  <c r="J352" i="9" s="1"/>
  <c r="J496" i="25"/>
  <c r="I352" i="9" s="1"/>
  <c r="I496" i="25"/>
  <c r="H352" i="9" s="1"/>
  <c r="H496" i="25"/>
  <c r="G352" i="9" s="1"/>
  <c r="G496" i="25"/>
  <c r="F352" i="9" s="1"/>
  <c r="F496" i="25"/>
  <c r="E352" i="9" s="1"/>
  <c r="E496" i="25"/>
  <c r="D352" i="9" s="1"/>
  <c r="M495" i="25"/>
  <c r="L495" i="25"/>
  <c r="K351" i="9" s="1"/>
  <c r="K495" i="25"/>
  <c r="J351" i="9" s="1"/>
  <c r="J495" i="25"/>
  <c r="I351" i="9" s="1"/>
  <c r="I495" i="25"/>
  <c r="H351" i="9" s="1"/>
  <c r="H495" i="25"/>
  <c r="G351" i="9" s="1"/>
  <c r="G495" i="25"/>
  <c r="F351" i="9" s="1"/>
  <c r="F495" i="25"/>
  <c r="E351" i="9" s="1"/>
  <c r="E495" i="25"/>
  <c r="D351" i="9" s="1"/>
  <c r="M494" i="25"/>
  <c r="L494" i="25"/>
  <c r="K350" i="9" s="1"/>
  <c r="K494" i="25"/>
  <c r="J350" i="9" s="1"/>
  <c r="J494" i="25"/>
  <c r="I350" i="9" s="1"/>
  <c r="I494" i="25"/>
  <c r="H350" i="9" s="1"/>
  <c r="H494" i="25"/>
  <c r="G350" i="9" s="1"/>
  <c r="G494" i="25"/>
  <c r="F350" i="9" s="1"/>
  <c r="F494" i="25"/>
  <c r="E350" i="9" s="1"/>
  <c r="E494" i="25"/>
  <c r="D350" i="9" s="1"/>
  <c r="M493" i="25"/>
  <c r="L493" i="25"/>
  <c r="K349" i="9" s="1"/>
  <c r="K493" i="25"/>
  <c r="J349" i="9" s="1"/>
  <c r="J493" i="25"/>
  <c r="I349" i="9" s="1"/>
  <c r="I493" i="25"/>
  <c r="H349" i="9" s="1"/>
  <c r="H493" i="25"/>
  <c r="G349" i="9" s="1"/>
  <c r="G493" i="25"/>
  <c r="F349" i="9" s="1"/>
  <c r="F493" i="25"/>
  <c r="E349" i="9" s="1"/>
  <c r="E493" i="25"/>
  <c r="D349" i="9" s="1"/>
  <c r="M492" i="25"/>
  <c r="L492" i="25"/>
  <c r="K348" i="9" s="1"/>
  <c r="K492" i="25"/>
  <c r="J348" i="9" s="1"/>
  <c r="J492" i="25"/>
  <c r="I348" i="9" s="1"/>
  <c r="I492" i="25"/>
  <c r="H348" i="9" s="1"/>
  <c r="H492" i="25"/>
  <c r="G348" i="9" s="1"/>
  <c r="G492" i="25"/>
  <c r="F348" i="9" s="1"/>
  <c r="F492" i="25"/>
  <c r="E348" i="9" s="1"/>
  <c r="E492" i="25"/>
  <c r="D348" i="9" s="1"/>
  <c r="M491" i="25"/>
  <c r="L491" i="25"/>
  <c r="K347" i="9" s="1"/>
  <c r="K491" i="25"/>
  <c r="J347" i="9" s="1"/>
  <c r="J491" i="25"/>
  <c r="I347" i="9" s="1"/>
  <c r="I491" i="25"/>
  <c r="H347" i="9" s="1"/>
  <c r="H491" i="25"/>
  <c r="G347" i="9" s="1"/>
  <c r="G491" i="25"/>
  <c r="F347" i="9" s="1"/>
  <c r="F491" i="25"/>
  <c r="E347" i="9" s="1"/>
  <c r="E491" i="25"/>
  <c r="D347" i="9" s="1"/>
  <c r="M490" i="25"/>
  <c r="L490" i="25"/>
  <c r="K346" i="9" s="1"/>
  <c r="K490" i="25"/>
  <c r="J346" i="9" s="1"/>
  <c r="J490" i="25"/>
  <c r="I346" i="9" s="1"/>
  <c r="I490" i="25"/>
  <c r="H346" i="9" s="1"/>
  <c r="H490" i="25"/>
  <c r="G346" i="9" s="1"/>
  <c r="G490" i="25"/>
  <c r="F346" i="9" s="1"/>
  <c r="F490" i="25"/>
  <c r="E346" i="9" s="1"/>
  <c r="E490" i="25"/>
  <c r="D346" i="9" s="1"/>
  <c r="M489" i="25"/>
  <c r="L489" i="25"/>
  <c r="K345" i="9" s="1"/>
  <c r="K489" i="25"/>
  <c r="J345" i="9" s="1"/>
  <c r="J489" i="25"/>
  <c r="I345" i="9" s="1"/>
  <c r="I489" i="25"/>
  <c r="H345" i="9" s="1"/>
  <c r="H489" i="25"/>
  <c r="G345" i="9" s="1"/>
  <c r="G489" i="25"/>
  <c r="F345" i="9" s="1"/>
  <c r="F489" i="25"/>
  <c r="E345" i="9" s="1"/>
  <c r="E489" i="25"/>
  <c r="D345" i="9" s="1"/>
  <c r="M488" i="25"/>
  <c r="L488" i="25"/>
  <c r="K344" i="9" s="1"/>
  <c r="K488" i="25"/>
  <c r="J344" i="9" s="1"/>
  <c r="J488" i="25"/>
  <c r="I344" i="9" s="1"/>
  <c r="I488" i="25"/>
  <c r="H344" i="9" s="1"/>
  <c r="H488" i="25"/>
  <c r="G344" i="9" s="1"/>
  <c r="G488" i="25"/>
  <c r="F344" i="9" s="1"/>
  <c r="F488" i="25"/>
  <c r="E344" i="9" s="1"/>
  <c r="E488" i="25"/>
  <c r="D344" i="9" s="1"/>
  <c r="M487" i="25"/>
  <c r="L487" i="25"/>
  <c r="K343" i="9" s="1"/>
  <c r="K487" i="25"/>
  <c r="J343" i="9" s="1"/>
  <c r="J487" i="25"/>
  <c r="I343" i="9" s="1"/>
  <c r="I487" i="25"/>
  <c r="H343" i="9" s="1"/>
  <c r="H487" i="25"/>
  <c r="G343" i="9" s="1"/>
  <c r="G487" i="25"/>
  <c r="F343" i="9" s="1"/>
  <c r="F487" i="25"/>
  <c r="E343" i="9" s="1"/>
  <c r="E487" i="25"/>
  <c r="D343" i="9" s="1"/>
  <c r="M486" i="25"/>
  <c r="L486" i="25"/>
  <c r="K342" i="9" s="1"/>
  <c r="K486" i="25"/>
  <c r="J342" i="9" s="1"/>
  <c r="J486" i="25"/>
  <c r="I342" i="9" s="1"/>
  <c r="I486" i="25"/>
  <c r="H342" i="9" s="1"/>
  <c r="H486" i="25"/>
  <c r="G342" i="9" s="1"/>
  <c r="G486" i="25"/>
  <c r="F342" i="9" s="1"/>
  <c r="F486" i="25"/>
  <c r="E342" i="9" s="1"/>
  <c r="E486" i="25"/>
  <c r="D342" i="9" s="1"/>
  <c r="M485" i="25"/>
  <c r="L485" i="25"/>
  <c r="K341" i="9" s="1"/>
  <c r="K485" i="25"/>
  <c r="J341" i="9" s="1"/>
  <c r="J485" i="25"/>
  <c r="I341" i="9" s="1"/>
  <c r="I485" i="25"/>
  <c r="H341" i="9" s="1"/>
  <c r="H485" i="25"/>
  <c r="G341" i="9" s="1"/>
  <c r="G485" i="25"/>
  <c r="F341" i="9" s="1"/>
  <c r="F485" i="25"/>
  <c r="E341" i="9" s="1"/>
  <c r="E485" i="25"/>
  <c r="D341" i="9" s="1"/>
  <c r="M484" i="25"/>
  <c r="L484" i="25"/>
  <c r="K340" i="9" s="1"/>
  <c r="K484" i="25"/>
  <c r="J340" i="9" s="1"/>
  <c r="J484" i="25"/>
  <c r="I340" i="9" s="1"/>
  <c r="I484" i="25"/>
  <c r="H340" i="9" s="1"/>
  <c r="H484" i="25"/>
  <c r="G340" i="9" s="1"/>
  <c r="G484" i="25"/>
  <c r="F340" i="9" s="1"/>
  <c r="F484" i="25"/>
  <c r="E340" i="9" s="1"/>
  <c r="E484" i="25"/>
  <c r="D340" i="9" s="1"/>
  <c r="M483" i="25"/>
  <c r="L483" i="25"/>
  <c r="K339" i="9" s="1"/>
  <c r="K483" i="25"/>
  <c r="J339" i="9" s="1"/>
  <c r="J483" i="25"/>
  <c r="I339" i="9" s="1"/>
  <c r="I483" i="25"/>
  <c r="H339" i="9" s="1"/>
  <c r="H483" i="25"/>
  <c r="G339" i="9" s="1"/>
  <c r="G483" i="25"/>
  <c r="F339" i="9" s="1"/>
  <c r="F483" i="25"/>
  <c r="E339" i="9" s="1"/>
  <c r="E483" i="25"/>
  <c r="D339" i="9" s="1"/>
  <c r="M482" i="25"/>
  <c r="L482" i="25"/>
  <c r="K338" i="9" s="1"/>
  <c r="K482" i="25"/>
  <c r="J338" i="9" s="1"/>
  <c r="J482" i="25"/>
  <c r="I338" i="9" s="1"/>
  <c r="I482" i="25"/>
  <c r="H338" i="9" s="1"/>
  <c r="H482" i="25"/>
  <c r="G338" i="9" s="1"/>
  <c r="G482" i="25"/>
  <c r="F338" i="9" s="1"/>
  <c r="F482" i="25"/>
  <c r="E338" i="9" s="1"/>
  <c r="E482" i="25"/>
  <c r="D338" i="9" s="1"/>
  <c r="M481" i="25"/>
  <c r="L481" i="25"/>
  <c r="K337" i="9" s="1"/>
  <c r="K481" i="25"/>
  <c r="J337" i="9" s="1"/>
  <c r="J481" i="25"/>
  <c r="I337" i="9" s="1"/>
  <c r="I481" i="25"/>
  <c r="H337" i="9" s="1"/>
  <c r="H481" i="25"/>
  <c r="G337" i="9" s="1"/>
  <c r="G481" i="25"/>
  <c r="F337" i="9" s="1"/>
  <c r="F481" i="25"/>
  <c r="E337" i="9" s="1"/>
  <c r="E481" i="25"/>
  <c r="D337" i="9" s="1"/>
  <c r="M480" i="25"/>
  <c r="L480" i="25"/>
  <c r="K336" i="9" s="1"/>
  <c r="K480" i="25"/>
  <c r="J336" i="9" s="1"/>
  <c r="J480" i="25"/>
  <c r="I336" i="9" s="1"/>
  <c r="I480" i="25"/>
  <c r="H336" i="9" s="1"/>
  <c r="H480" i="25"/>
  <c r="G336" i="9" s="1"/>
  <c r="G480" i="25"/>
  <c r="F336" i="9" s="1"/>
  <c r="F480" i="25"/>
  <c r="E336" i="9" s="1"/>
  <c r="E480" i="25"/>
  <c r="D336" i="9" s="1"/>
  <c r="M479" i="25"/>
  <c r="L479" i="25"/>
  <c r="K335" i="9" s="1"/>
  <c r="K479" i="25"/>
  <c r="J335" i="9" s="1"/>
  <c r="J479" i="25"/>
  <c r="I335" i="9" s="1"/>
  <c r="I479" i="25"/>
  <c r="H335" i="9" s="1"/>
  <c r="H479" i="25"/>
  <c r="G335" i="9" s="1"/>
  <c r="G479" i="25"/>
  <c r="F335" i="9" s="1"/>
  <c r="F479" i="25"/>
  <c r="E335" i="9" s="1"/>
  <c r="E479" i="25"/>
  <c r="D335" i="9" s="1"/>
  <c r="M478" i="25"/>
  <c r="L478" i="25"/>
  <c r="K334" i="9" s="1"/>
  <c r="K478" i="25"/>
  <c r="J334" i="9" s="1"/>
  <c r="J478" i="25"/>
  <c r="I334" i="9" s="1"/>
  <c r="I478" i="25"/>
  <c r="H334" i="9" s="1"/>
  <c r="H478" i="25"/>
  <c r="G334" i="9" s="1"/>
  <c r="G478" i="25"/>
  <c r="F334" i="9" s="1"/>
  <c r="F478" i="25"/>
  <c r="E334" i="9" s="1"/>
  <c r="E478" i="25"/>
  <c r="D334" i="9" s="1"/>
  <c r="M477" i="25"/>
  <c r="L477" i="25"/>
  <c r="K333" i="9" s="1"/>
  <c r="K477" i="25"/>
  <c r="J333" i="9" s="1"/>
  <c r="J477" i="25"/>
  <c r="I333" i="9" s="1"/>
  <c r="I477" i="25"/>
  <c r="H333" i="9" s="1"/>
  <c r="H477" i="25"/>
  <c r="G333" i="9" s="1"/>
  <c r="G477" i="25"/>
  <c r="F333" i="9" s="1"/>
  <c r="F477" i="25"/>
  <c r="E333" i="9" s="1"/>
  <c r="E477" i="25"/>
  <c r="D333" i="9" s="1"/>
  <c r="M476" i="25"/>
  <c r="L476" i="25"/>
  <c r="K332" i="9" s="1"/>
  <c r="K476" i="25"/>
  <c r="J332" i="9" s="1"/>
  <c r="J476" i="25"/>
  <c r="I332" i="9" s="1"/>
  <c r="I476" i="25"/>
  <c r="H332" i="9" s="1"/>
  <c r="H476" i="25"/>
  <c r="G332" i="9" s="1"/>
  <c r="G476" i="25"/>
  <c r="F332" i="9" s="1"/>
  <c r="F476" i="25"/>
  <c r="E332" i="9" s="1"/>
  <c r="E476" i="25"/>
  <c r="D332" i="9" s="1"/>
  <c r="M475" i="25"/>
  <c r="L475" i="25"/>
  <c r="K331" i="9" s="1"/>
  <c r="K475" i="25"/>
  <c r="J331" i="9" s="1"/>
  <c r="J475" i="25"/>
  <c r="I331" i="9" s="1"/>
  <c r="I475" i="25"/>
  <c r="H331" i="9" s="1"/>
  <c r="H475" i="25"/>
  <c r="G331" i="9" s="1"/>
  <c r="G475" i="25"/>
  <c r="F331" i="9" s="1"/>
  <c r="F475" i="25"/>
  <c r="E331" i="9" s="1"/>
  <c r="E475" i="25"/>
  <c r="D331" i="9" s="1"/>
  <c r="M474" i="25"/>
  <c r="L474" i="25"/>
  <c r="K330" i="9" s="1"/>
  <c r="K474" i="25"/>
  <c r="J330" i="9" s="1"/>
  <c r="J474" i="25"/>
  <c r="I330" i="9" s="1"/>
  <c r="I474" i="25"/>
  <c r="H330" i="9" s="1"/>
  <c r="H474" i="25"/>
  <c r="G330" i="9" s="1"/>
  <c r="G474" i="25"/>
  <c r="F330" i="9" s="1"/>
  <c r="F474" i="25"/>
  <c r="E330" i="9" s="1"/>
  <c r="E474" i="25"/>
  <c r="D330" i="9" s="1"/>
  <c r="M473" i="25"/>
  <c r="L473" i="25"/>
  <c r="K329" i="9" s="1"/>
  <c r="K473" i="25"/>
  <c r="J329" i="9" s="1"/>
  <c r="J473" i="25"/>
  <c r="I329" i="9" s="1"/>
  <c r="I473" i="25"/>
  <c r="H329" i="9" s="1"/>
  <c r="H473" i="25"/>
  <c r="G329" i="9" s="1"/>
  <c r="G473" i="25"/>
  <c r="F329" i="9" s="1"/>
  <c r="F473" i="25"/>
  <c r="E329" i="9" s="1"/>
  <c r="E473" i="25"/>
  <c r="D329" i="9" s="1"/>
  <c r="M472" i="25"/>
  <c r="L472" i="25"/>
  <c r="K328" i="9" s="1"/>
  <c r="K472" i="25"/>
  <c r="J328" i="9" s="1"/>
  <c r="J472" i="25"/>
  <c r="I328" i="9" s="1"/>
  <c r="I472" i="25"/>
  <c r="H328" i="9" s="1"/>
  <c r="H472" i="25"/>
  <c r="G328" i="9" s="1"/>
  <c r="G472" i="25"/>
  <c r="F328" i="9" s="1"/>
  <c r="F472" i="25"/>
  <c r="E328" i="9" s="1"/>
  <c r="E472" i="25"/>
  <c r="D328" i="9" s="1"/>
  <c r="M467" i="25"/>
  <c r="L467" i="25"/>
  <c r="K467" i="25"/>
  <c r="J467" i="25"/>
  <c r="I467" i="25"/>
  <c r="H467" i="25"/>
  <c r="G467" i="25"/>
  <c r="F467" i="25"/>
  <c r="E467" i="25"/>
  <c r="M466" i="25"/>
  <c r="L466" i="25"/>
  <c r="K63" i="13" s="1"/>
  <c r="K466" i="25"/>
  <c r="J63" i="13" s="1"/>
  <c r="J466" i="25"/>
  <c r="I63" i="13" s="1"/>
  <c r="I466" i="25"/>
  <c r="H63" i="13" s="1"/>
  <c r="H466" i="25"/>
  <c r="G63" i="13" s="1"/>
  <c r="G466" i="25"/>
  <c r="F63" i="13" s="1"/>
  <c r="F466" i="25"/>
  <c r="E63" i="13" s="1"/>
  <c r="E466" i="25"/>
  <c r="D63" i="13" s="1"/>
  <c r="M465" i="25"/>
  <c r="L465" i="25"/>
  <c r="K62" i="13" s="1"/>
  <c r="K465" i="25"/>
  <c r="J62" i="13" s="1"/>
  <c r="J465" i="25"/>
  <c r="I62" i="13" s="1"/>
  <c r="I465" i="25"/>
  <c r="H62" i="13" s="1"/>
  <c r="H465" i="25"/>
  <c r="G62" i="13" s="1"/>
  <c r="G465" i="25"/>
  <c r="F62" i="13" s="1"/>
  <c r="F465" i="25"/>
  <c r="E62" i="13" s="1"/>
  <c r="E465" i="25"/>
  <c r="D62" i="13" s="1"/>
  <c r="M464" i="25"/>
  <c r="L464" i="25"/>
  <c r="K61" i="13" s="1"/>
  <c r="K464" i="25"/>
  <c r="J61" i="13" s="1"/>
  <c r="J464" i="25"/>
  <c r="I61" i="13" s="1"/>
  <c r="I464" i="25"/>
  <c r="H61" i="13" s="1"/>
  <c r="H464" i="25"/>
  <c r="G61" i="13" s="1"/>
  <c r="G464" i="25"/>
  <c r="F61" i="13" s="1"/>
  <c r="F464" i="25"/>
  <c r="E61" i="13" s="1"/>
  <c r="E464" i="25"/>
  <c r="D61" i="13" s="1"/>
  <c r="M463" i="25"/>
  <c r="L463" i="25"/>
  <c r="K60" i="13" s="1"/>
  <c r="K463" i="25"/>
  <c r="J60" i="13" s="1"/>
  <c r="J463" i="25"/>
  <c r="I60" i="13" s="1"/>
  <c r="I463" i="25"/>
  <c r="H60" i="13" s="1"/>
  <c r="H463" i="25"/>
  <c r="G60" i="13" s="1"/>
  <c r="G463" i="25"/>
  <c r="F60" i="13" s="1"/>
  <c r="F463" i="25"/>
  <c r="E60" i="13" s="1"/>
  <c r="E463" i="25"/>
  <c r="D60" i="13" s="1"/>
  <c r="M462" i="25"/>
  <c r="L462" i="25"/>
  <c r="K59" i="13" s="1"/>
  <c r="K462" i="25"/>
  <c r="J59" i="13" s="1"/>
  <c r="J462" i="25"/>
  <c r="I59" i="13" s="1"/>
  <c r="I462" i="25"/>
  <c r="H59" i="13" s="1"/>
  <c r="H462" i="25"/>
  <c r="G59" i="13" s="1"/>
  <c r="G462" i="25"/>
  <c r="F59" i="13" s="1"/>
  <c r="F462" i="25"/>
  <c r="E59" i="13" s="1"/>
  <c r="E462" i="25"/>
  <c r="D59" i="13" s="1"/>
  <c r="M460" i="25"/>
  <c r="L460" i="25"/>
  <c r="K460" i="25"/>
  <c r="J460" i="25"/>
  <c r="I460" i="25"/>
  <c r="H460" i="25"/>
  <c r="G460" i="25"/>
  <c r="F460" i="25"/>
  <c r="E460" i="25"/>
  <c r="M459" i="25"/>
  <c r="L459" i="25"/>
  <c r="K327" i="9" s="1"/>
  <c r="K459" i="25"/>
  <c r="J327" i="9" s="1"/>
  <c r="J459" i="25"/>
  <c r="I327" i="9" s="1"/>
  <c r="I459" i="25"/>
  <c r="H327" i="9" s="1"/>
  <c r="H459" i="25"/>
  <c r="G327" i="9" s="1"/>
  <c r="G459" i="25"/>
  <c r="F327" i="9" s="1"/>
  <c r="F459" i="25"/>
  <c r="E327" i="9" s="1"/>
  <c r="E459" i="25"/>
  <c r="D327" i="9" s="1"/>
  <c r="M458" i="25"/>
  <c r="L458" i="25"/>
  <c r="K326" i="9" s="1"/>
  <c r="K458" i="25"/>
  <c r="J326" i="9" s="1"/>
  <c r="J458" i="25"/>
  <c r="I326" i="9" s="1"/>
  <c r="I458" i="25"/>
  <c r="H326" i="9" s="1"/>
  <c r="H458" i="25"/>
  <c r="G326" i="9" s="1"/>
  <c r="G458" i="25"/>
  <c r="F326" i="9" s="1"/>
  <c r="F458" i="25"/>
  <c r="E326" i="9" s="1"/>
  <c r="E458" i="25"/>
  <c r="D326" i="9" s="1"/>
  <c r="M457" i="25"/>
  <c r="L457" i="25"/>
  <c r="K325" i="9" s="1"/>
  <c r="K457" i="25"/>
  <c r="J325" i="9" s="1"/>
  <c r="J457" i="25"/>
  <c r="I325" i="9" s="1"/>
  <c r="I457" i="25"/>
  <c r="H325" i="9" s="1"/>
  <c r="H457" i="25"/>
  <c r="G325" i="9" s="1"/>
  <c r="G457" i="25"/>
  <c r="F325" i="9" s="1"/>
  <c r="F457" i="25"/>
  <c r="E325" i="9" s="1"/>
  <c r="E457" i="25"/>
  <c r="D325" i="9" s="1"/>
  <c r="M456" i="25"/>
  <c r="L456" i="25"/>
  <c r="K324" i="9" s="1"/>
  <c r="K456" i="25"/>
  <c r="J324" i="9" s="1"/>
  <c r="J456" i="25"/>
  <c r="I324" i="9" s="1"/>
  <c r="I456" i="25"/>
  <c r="H324" i="9" s="1"/>
  <c r="H456" i="25"/>
  <c r="G324" i="9" s="1"/>
  <c r="G456" i="25"/>
  <c r="F324" i="9" s="1"/>
  <c r="F456" i="25"/>
  <c r="E324" i="9" s="1"/>
  <c r="E456" i="25"/>
  <c r="D324" i="9" s="1"/>
  <c r="M455" i="25"/>
  <c r="L455" i="25"/>
  <c r="K323" i="9" s="1"/>
  <c r="K455" i="25"/>
  <c r="J323" i="9" s="1"/>
  <c r="J455" i="25"/>
  <c r="I323" i="9" s="1"/>
  <c r="I455" i="25"/>
  <c r="H323" i="9" s="1"/>
  <c r="H455" i="25"/>
  <c r="G323" i="9" s="1"/>
  <c r="G455" i="25"/>
  <c r="F323" i="9" s="1"/>
  <c r="F455" i="25"/>
  <c r="E323" i="9" s="1"/>
  <c r="E455" i="25"/>
  <c r="D323" i="9" s="1"/>
  <c r="M454" i="25"/>
  <c r="L454" i="25"/>
  <c r="K322" i="9" s="1"/>
  <c r="K454" i="25"/>
  <c r="J322" i="9" s="1"/>
  <c r="J454" i="25"/>
  <c r="I322" i="9" s="1"/>
  <c r="I454" i="25"/>
  <c r="H322" i="9" s="1"/>
  <c r="H454" i="25"/>
  <c r="G322" i="9" s="1"/>
  <c r="G454" i="25"/>
  <c r="F322" i="9" s="1"/>
  <c r="F454" i="25"/>
  <c r="E322" i="9" s="1"/>
  <c r="E454" i="25"/>
  <c r="D322" i="9" s="1"/>
  <c r="M453" i="25"/>
  <c r="L453" i="25"/>
  <c r="K321" i="9" s="1"/>
  <c r="K453" i="25"/>
  <c r="J321" i="9" s="1"/>
  <c r="J453" i="25"/>
  <c r="I321" i="9" s="1"/>
  <c r="I453" i="25"/>
  <c r="H321" i="9" s="1"/>
  <c r="H453" i="25"/>
  <c r="G321" i="9" s="1"/>
  <c r="G453" i="25"/>
  <c r="F321" i="9" s="1"/>
  <c r="F453" i="25"/>
  <c r="E321" i="9" s="1"/>
  <c r="E453" i="25"/>
  <c r="D321" i="9" s="1"/>
  <c r="M452" i="25"/>
  <c r="L452" i="25"/>
  <c r="K320" i="9" s="1"/>
  <c r="K452" i="25"/>
  <c r="J320" i="9" s="1"/>
  <c r="J452" i="25"/>
  <c r="I320" i="9" s="1"/>
  <c r="I452" i="25"/>
  <c r="H320" i="9" s="1"/>
  <c r="H452" i="25"/>
  <c r="G320" i="9" s="1"/>
  <c r="G452" i="25"/>
  <c r="F320" i="9" s="1"/>
  <c r="F452" i="25"/>
  <c r="E320" i="9" s="1"/>
  <c r="E452" i="25"/>
  <c r="D320" i="9" s="1"/>
  <c r="M451" i="25"/>
  <c r="L451" i="25"/>
  <c r="K319" i="9" s="1"/>
  <c r="K451" i="25"/>
  <c r="J319" i="9" s="1"/>
  <c r="J451" i="25"/>
  <c r="I319" i="9" s="1"/>
  <c r="I451" i="25"/>
  <c r="H319" i="9" s="1"/>
  <c r="H451" i="25"/>
  <c r="G319" i="9" s="1"/>
  <c r="G451" i="25"/>
  <c r="F319" i="9" s="1"/>
  <c r="F451" i="25"/>
  <c r="E319" i="9" s="1"/>
  <c r="E451" i="25"/>
  <c r="D319" i="9" s="1"/>
  <c r="M450" i="25"/>
  <c r="L450" i="25"/>
  <c r="K318" i="9" s="1"/>
  <c r="K450" i="25"/>
  <c r="J318" i="9" s="1"/>
  <c r="J450" i="25"/>
  <c r="I318" i="9" s="1"/>
  <c r="I450" i="25"/>
  <c r="H318" i="9" s="1"/>
  <c r="H450" i="25"/>
  <c r="G318" i="9" s="1"/>
  <c r="G450" i="25"/>
  <c r="F318" i="9" s="1"/>
  <c r="F450" i="25"/>
  <c r="E318" i="9" s="1"/>
  <c r="E450" i="25"/>
  <c r="D318" i="9" s="1"/>
  <c r="M449" i="25"/>
  <c r="L449" i="25"/>
  <c r="K317" i="9" s="1"/>
  <c r="K449" i="25"/>
  <c r="J317" i="9" s="1"/>
  <c r="J449" i="25"/>
  <c r="I317" i="9" s="1"/>
  <c r="I449" i="25"/>
  <c r="H317" i="9" s="1"/>
  <c r="H449" i="25"/>
  <c r="G317" i="9" s="1"/>
  <c r="G449" i="25"/>
  <c r="F317" i="9" s="1"/>
  <c r="F449" i="25"/>
  <c r="E317" i="9" s="1"/>
  <c r="E449" i="25"/>
  <c r="D317" i="9" s="1"/>
  <c r="M448" i="25"/>
  <c r="L448" i="25"/>
  <c r="K316" i="9" s="1"/>
  <c r="K448" i="25"/>
  <c r="J316" i="9" s="1"/>
  <c r="J448" i="25"/>
  <c r="I316" i="9" s="1"/>
  <c r="I448" i="25"/>
  <c r="H316" i="9" s="1"/>
  <c r="H448" i="25"/>
  <c r="G316" i="9" s="1"/>
  <c r="G448" i="25"/>
  <c r="F316" i="9" s="1"/>
  <c r="F448" i="25"/>
  <c r="E316" i="9" s="1"/>
  <c r="E448" i="25"/>
  <c r="D316" i="9" s="1"/>
  <c r="M447" i="25"/>
  <c r="L447" i="25"/>
  <c r="K315" i="9" s="1"/>
  <c r="K447" i="25"/>
  <c r="J315" i="9" s="1"/>
  <c r="J447" i="25"/>
  <c r="I315" i="9" s="1"/>
  <c r="I447" i="25"/>
  <c r="H315" i="9" s="1"/>
  <c r="H447" i="25"/>
  <c r="G315" i="9" s="1"/>
  <c r="G447" i="25"/>
  <c r="F315" i="9" s="1"/>
  <c r="F447" i="25"/>
  <c r="E315" i="9" s="1"/>
  <c r="E447" i="25"/>
  <c r="D315" i="9" s="1"/>
  <c r="M446" i="25"/>
  <c r="L446" i="25"/>
  <c r="K314" i="9" s="1"/>
  <c r="K446" i="25"/>
  <c r="J314" i="9" s="1"/>
  <c r="J446" i="25"/>
  <c r="I314" i="9" s="1"/>
  <c r="I446" i="25"/>
  <c r="H314" i="9" s="1"/>
  <c r="H446" i="25"/>
  <c r="G314" i="9" s="1"/>
  <c r="G446" i="25"/>
  <c r="F314" i="9" s="1"/>
  <c r="F446" i="25"/>
  <c r="E314" i="9" s="1"/>
  <c r="E446" i="25"/>
  <c r="D314" i="9" s="1"/>
  <c r="M445" i="25"/>
  <c r="L445" i="25"/>
  <c r="K313" i="9" s="1"/>
  <c r="K445" i="25"/>
  <c r="J313" i="9" s="1"/>
  <c r="J445" i="25"/>
  <c r="I313" i="9" s="1"/>
  <c r="I445" i="25"/>
  <c r="H313" i="9" s="1"/>
  <c r="H445" i="25"/>
  <c r="G313" i="9" s="1"/>
  <c r="G445" i="25"/>
  <c r="F313" i="9" s="1"/>
  <c r="F445" i="25"/>
  <c r="E313" i="9" s="1"/>
  <c r="E445" i="25"/>
  <c r="D313" i="9" s="1"/>
  <c r="M444" i="25"/>
  <c r="L444" i="25"/>
  <c r="K312" i="9" s="1"/>
  <c r="K444" i="25"/>
  <c r="J312" i="9" s="1"/>
  <c r="J444" i="25"/>
  <c r="I312" i="9" s="1"/>
  <c r="I444" i="25"/>
  <c r="H312" i="9" s="1"/>
  <c r="H444" i="25"/>
  <c r="G312" i="9" s="1"/>
  <c r="G444" i="25"/>
  <c r="F312" i="9" s="1"/>
  <c r="F444" i="25"/>
  <c r="E312" i="9" s="1"/>
  <c r="E444" i="25"/>
  <c r="D312" i="9" s="1"/>
  <c r="M443" i="25"/>
  <c r="L443" i="25"/>
  <c r="K311" i="9" s="1"/>
  <c r="K443" i="25"/>
  <c r="J311" i="9" s="1"/>
  <c r="J443" i="25"/>
  <c r="I311" i="9" s="1"/>
  <c r="I443" i="25"/>
  <c r="H311" i="9" s="1"/>
  <c r="H443" i="25"/>
  <c r="G311" i="9" s="1"/>
  <c r="G443" i="25"/>
  <c r="F311" i="9" s="1"/>
  <c r="F443" i="25"/>
  <c r="E311" i="9" s="1"/>
  <c r="E443" i="25"/>
  <c r="D311" i="9" s="1"/>
  <c r="M442" i="25"/>
  <c r="L442" i="25"/>
  <c r="K310" i="9" s="1"/>
  <c r="K442" i="25"/>
  <c r="J310" i="9" s="1"/>
  <c r="J442" i="25"/>
  <c r="I310" i="9" s="1"/>
  <c r="I442" i="25"/>
  <c r="H310" i="9" s="1"/>
  <c r="H442" i="25"/>
  <c r="G310" i="9" s="1"/>
  <c r="G442" i="25"/>
  <c r="F310" i="9" s="1"/>
  <c r="F442" i="25"/>
  <c r="E310" i="9" s="1"/>
  <c r="E442" i="25"/>
  <c r="D310" i="9" s="1"/>
  <c r="M441" i="25"/>
  <c r="L441" i="25"/>
  <c r="K309" i="9" s="1"/>
  <c r="K441" i="25"/>
  <c r="J309" i="9" s="1"/>
  <c r="J441" i="25"/>
  <c r="I309" i="9" s="1"/>
  <c r="I441" i="25"/>
  <c r="H309" i="9" s="1"/>
  <c r="H441" i="25"/>
  <c r="G309" i="9" s="1"/>
  <c r="G441" i="25"/>
  <c r="F309" i="9" s="1"/>
  <c r="F441" i="25"/>
  <c r="E309" i="9" s="1"/>
  <c r="E441" i="25"/>
  <c r="D309" i="9" s="1"/>
  <c r="M440" i="25"/>
  <c r="L440" i="25"/>
  <c r="K308" i="9" s="1"/>
  <c r="K440" i="25"/>
  <c r="J308" i="9" s="1"/>
  <c r="J440" i="25"/>
  <c r="I308" i="9" s="1"/>
  <c r="I440" i="25"/>
  <c r="H308" i="9" s="1"/>
  <c r="H440" i="25"/>
  <c r="G308" i="9" s="1"/>
  <c r="G440" i="25"/>
  <c r="F308" i="9" s="1"/>
  <c r="F440" i="25"/>
  <c r="E308" i="9" s="1"/>
  <c r="E440" i="25"/>
  <c r="D308" i="9" s="1"/>
  <c r="M439" i="25"/>
  <c r="L439" i="25"/>
  <c r="K307" i="9" s="1"/>
  <c r="K439" i="25"/>
  <c r="J307" i="9" s="1"/>
  <c r="J439" i="25"/>
  <c r="I307" i="9" s="1"/>
  <c r="I439" i="25"/>
  <c r="H307" i="9" s="1"/>
  <c r="H439" i="25"/>
  <c r="G307" i="9" s="1"/>
  <c r="G439" i="25"/>
  <c r="F307" i="9" s="1"/>
  <c r="F439" i="25"/>
  <c r="E307" i="9" s="1"/>
  <c r="E439" i="25"/>
  <c r="D307" i="9" s="1"/>
  <c r="M438" i="25"/>
  <c r="L438" i="25"/>
  <c r="K306" i="9" s="1"/>
  <c r="K438" i="25"/>
  <c r="J306" i="9" s="1"/>
  <c r="J438" i="25"/>
  <c r="I306" i="9" s="1"/>
  <c r="I438" i="25"/>
  <c r="H306" i="9" s="1"/>
  <c r="H438" i="25"/>
  <c r="G306" i="9" s="1"/>
  <c r="G438" i="25"/>
  <c r="F306" i="9" s="1"/>
  <c r="F438" i="25"/>
  <c r="E306" i="9" s="1"/>
  <c r="E438" i="25"/>
  <c r="D306" i="9" s="1"/>
  <c r="M437" i="25"/>
  <c r="L437" i="25"/>
  <c r="K305" i="9" s="1"/>
  <c r="K437" i="25"/>
  <c r="J305" i="9" s="1"/>
  <c r="J437" i="25"/>
  <c r="I305" i="9" s="1"/>
  <c r="I437" i="25"/>
  <c r="H305" i="9" s="1"/>
  <c r="H437" i="25"/>
  <c r="G305" i="9" s="1"/>
  <c r="G437" i="25"/>
  <c r="F305" i="9" s="1"/>
  <c r="F437" i="25"/>
  <c r="E305" i="9" s="1"/>
  <c r="E437" i="25"/>
  <c r="D305" i="9" s="1"/>
  <c r="M436" i="25"/>
  <c r="L436" i="25"/>
  <c r="K304" i="9" s="1"/>
  <c r="K436" i="25"/>
  <c r="J304" i="9" s="1"/>
  <c r="J436" i="25"/>
  <c r="I304" i="9" s="1"/>
  <c r="I436" i="25"/>
  <c r="H304" i="9" s="1"/>
  <c r="H436" i="25"/>
  <c r="G304" i="9" s="1"/>
  <c r="G436" i="25"/>
  <c r="F304" i="9" s="1"/>
  <c r="F436" i="25"/>
  <c r="E304" i="9" s="1"/>
  <c r="E436" i="25"/>
  <c r="D304" i="9" s="1"/>
  <c r="M435" i="25"/>
  <c r="L435" i="25"/>
  <c r="K303" i="9" s="1"/>
  <c r="K435" i="25"/>
  <c r="J303" i="9" s="1"/>
  <c r="J435" i="25"/>
  <c r="I303" i="9" s="1"/>
  <c r="I435" i="25"/>
  <c r="H303" i="9" s="1"/>
  <c r="H435" i="25"/>
  <c r="G303" i="9" s="1"/>
  <c r="G435" i="25"/>
  <c r="F303" i="9" s="1"/>
  <c r="F435" i="25"/>
  <c r="E303" i="9" s="1"/>
  <c r="E435" i="25"/>
  <c r="D303" i="9" s="1"/>
  <c r="M434" i="25"/>
  <c r="L434" i="25"/>
  <c r="K302" i="9" s="1"/>
  <c r="K434" i="25"/>
  <c r="J302" i="9" s="1"/>
  <c r="J434" i="25"/>
  <c r="I302" i="9" s="1"/>
  <c r="I434" i="25"/>
  <c r="H302" i="9" s="1"/>
  <c r="H434" i="25"/>
  <c r="G302" i="9" s="1"/>
  <c r="G434" i="25"/>
  <c r="F302" i="9" s="1"/>
  <c r="F434" i="25"/>
  <c r="E302" i="9" s="1"/>
  <c r="E434" i="25"/>
  <c r="D302" i="9" s="1"/>
  <c r="M433" i="25"/>
  <c r="L433" i="25"/>
  <c r="K301" i="9" s="1"/>
  <c r="K433" i="25"/>
  <c r="J301" i="9" s="1"/>
  <c r="J433" i="25"/>
  <c r="I301" i="9" s="1"/>
  <c r="I433" i="25"/>
  <c r="H301" i="9" s="1"/>
  <c r="H433" i="25"/>
  <c r="G301" i="9" s="1"/>
  <c r="G433" i="25"/>
  <c r="F301" i="9" s="1"/>
  <c r="F433" i="25"/>
  <c r="E301" i="9" s="1"/>
  <c r="E433" i="25"/>
  <c r="D301" i="9" s="1"/>
  <c r="M428" i="25"/>
  <c r="L428" i="25"/>
  <c r="K428" i="25"/>
  <c r="J428" i="25"/>
  <c r="I428" i="25"/>
  <c r="H428" i="25"/>
  <c r="G428" i="25"/>
  <c r="F428" i="25"/>
  <c r="E428" i="25"/>
  <c r="M427" i="25"/>
  <c r="L427" i="25"/>
  <c r="K58" i="13" s="1"/>
  <c r="K427" i="25"/>
  <c r="J58" i="13" s="1"/>
  <c r="J427" i="25"/>
  <c r="I58" i="13" s="1"/>
  <c r="I427" i="25"/>
  <c r="H58" i="13" s="1"/>
  <c r="H427" i="25"/>
  <c r="G58" i="13" s="1"/>
  <c r="G427" i="25"/>
  <c r="F58" i="13" s="1"/>
  <c r="F427" i="25"/>
  <c r="E58" i="13" s="1"/>
  <c r="E427" i="25"/>
  <c r="D58" i="13" s="1"/>
  <c r="M426" i="25"/>
  <c r="L426" i="25"/>
  <c r="K57" i="13" s="1"/>
  <c r="K426" i="25"/>
  <c r="J57" i="13" s="1"/>
  <c r="J426" i="25"/>
  <c r="I57" i="13" s="1"/>
  <c r="I426" i="25"/>
  <c r="H57" i="13" s="1"/>
  <c r="H426" i="25"/>
  <c r="G57" i="13" s="1"/>
  <c r="G426" i="25"/>
  <c r="F57" i="13" s="1"/>
  <c r="F426" i="25"/>
  <c r="E57" i="13" s="1"/>
  <c r="E426" i="25"/>
  <c r="D57" i="13" s="1"/>
  <c r="M425" i="25"/>
  <c r="L425" i="25"/>
  <c r="K56" i="13" s="1"/>
  <c r="K425" i="25"/>
  <c r="J56" i="13" s="1"/>
  <c r="J425" i="25"/>
  <c r="I56" i="13" s="1"/>
  <c r="I425" i="25"/>
  <c r="H56" i="13" s="1"/>
  <c r="H425" i="25"/>
  <c r="G56" i="13" s="1"/>
  <c r="G425" i="25"/>
  <c r="F56" i="13" s="1"/>
  <c r="F425" i="25"/>
  <c r="E56" i="13" s="1"/>
  <c r="E425" i="25"/>
  <c r="D56" i="13" s="1"/>
  <c r="M424" i="25"/>
  <c r="L424" i="25"/>
  <c r="K55" i="13" s="1"/>
  <c r="K424" i="25"/>
  <c r="J55" i="13" s="1"/>
  <c r="J424" i="25"/>
  <c r="I55" i="13" s="1"/>
  <c r="I424" i="25"/>
  <c r="H55" i="13" s="1"/>
  <c r="H424" i="25"/>
  <c r="G55" i="13" s="1"/>
  <c r="G424" i="25"/>
  <c r="F55" i="13" s="1"/>
  <c r="F424" i="25"/>
  <c r="E55" i="13" s="1"/>
  <c r="E424" i="25"/>
  <c r="D55" i="13" s="1"/>
  <c r="M423" i="25"/>
  <c r="L423" i="25"/>
  <c r="K54" i="13" s="1"/>
  <c r="K423" i="25"/>
  <c r="J54" i="13" s="1"/>
  <c r="J423" i="25"/>
  <c r="I54" i="13" s="1"/>
  <c r="I423" i="25"/>
  <c r="H54" i="13" s="1"/>
  <c r="H423" i="25"/>
  <c r="G54" i="13" s="1"/>
  <c r="G423" i="25"/>
  <c r="F54" i="13" s="1"/>
  <c r="F423" i="25"/>
  <c r="E54" i="13" s="1"/>
  <c r="E423" i="25"/>
  <c r="D54" i="13" s="1"/>
  <c r="M421" i="25"/>
  <c r="L421" i="25"/>
  <c r="K421" i="25"/>
  <c r="J421" i="25"/>
  <c r="I421" i="25"/>
  <c r="H421" i="25"/>
  <c r="G421" i="25"/>
  <c r="F421" i="25"/>
  <c r="E421" i="25"/>
  <c r="M420" i="25"/>
  <c r="L420" i="25"/>
  <c r="K300" i="9" s="1"/>
  <c r="K420" i="25"/>
  <c r="J300" i="9" s="1"/>
  <c r="J420" i="25"/>
  <c r="I300" i="9" s="1"/>
  <c r="I420" i="25"/>
  <c r="H300" i="9" s="1"/>
  <c r="H420" i="25"/>
  <c r="G300" i="9" s="1"/>
  <c r="G420" i="25"/>
  <c r="F300" i="9" s="1"/>
  <c r="F420" i="25"/>
  <c r="E300" i="9" s="1"/>
  <c r="E420" i="25"/>
  <c r="D300" i="9" s="1"/>
  <c r="M419" i="25"/>
  <c r="L419" i="25"/>
  <c r="K299" i="9" s="1"/>
  <c r="K419" i="25"/>
  <c r="J299" i="9" s="1"/>
  <c r="J419" i="25"/>
  <c r="I299" i="9" s="1"/>
  <c r="I419" i="25"/>
  <c r="H299" i="9" s="1"/>
  <c r="H419" i="25"/>
  <c r="G299" i="9" s="1"/>
  <c r="G419" i="25"/>
  <c r="F299" i="9" s="1"/>
  <c r="F419" i="25"/>
  <c r="E299" i="9" s="1"/>
  <c r="E419" i="25"/>
  <c r="D299" i="9" s="1"/>
  <c r="M418" i="25"/>
  <c r="L418" i="25"/>
  <c r="K298" i="9" s="1"/>
  <c r="K418" i="25"/>
  <c r="J298" i="9" s="1"/>
  <c r="J418" i="25"/>
  <c r="I298" i="9" s="1"/>
  <c r="I418" i="25"/>
  <c r="H298" i="9" s="1"/>
  <c r="H418" i="25"/>
  <c r="G298" i="9" s="1"/>
  <c r="G418" i="25"/>
  <c r="F298" i="9" s="1"/>
  <c r="F418" i="25"/>
  <c r="E298" i="9" s="1"/>
  <c r="E418" i="25"/>
  <c r="D298" i="9" s="1"/>
  <c r="M417" i="25"/>
  <c r="L417" i="25"/>
  <c r="K297" i="9" s="1"/>
  <c r="K417" i="25"/>
  <c r="J297" i="9" s="1"/>
  <c r="J417" i="25"/>
  <c r="I297" i="9" s="1"/>
  <c r="I417" i="25"/>
  <c r="H297" i="9" s="1"/>
  <c r="H417" i="25"/>
  <c r="G297" i="9" s="1"/>
  <c r="G417" i="25"/>
  <c r="F297" i="9" s="1"/>
  <c r="F417" i="25"/>
  <c r="E297" i="9" s="1"/>
  <c r="E417" i="25"/>
  <c r="D297" i="9" s="1"/>
  <c r="M416" i="25"/>
  <c r="L416" i="25"/>
  <c r="K296" i="9" s="1"/>
  <c r="K416" i="25"/>
  <c r="J296" i="9" s="1"/>
  <c r="J416" i="25"/>
  <c r="I296" i="9" s="1"/>
  <c r="I416" i="25"/>
  <c r="H296" i="9" s="1"/>
  <c r="H416" i="25"/>
  <c r="G296" i="9" s="1"/>
  <c r="G416" i="25"/>
  <c r="F296" i="9" s="1"/>
  <c r="F416" i="25"/>
  <c r="E296" i="9" s="1"/>
  <c r="E416" i="25"/>
  <c r="D296" i="9" s="1"/>
  <c r="M415" i="25"/>
  <c r="L415" i="25"/>
  <c r="K295" i="9" s="1"/>
  <c r="K415" i="25"/>
  <c r="J295" i="9" s="1"/>
  <c r="J415" i="25"/>
  <c r="I295" i="9" s="1"/>
  <c r="I415" i="25"/>
  <c r="H295" i="9" s="1"/>
  <c r="H415" i="25"/>
  <c r="G295" i="9" s="1"/>
  <c r="G415" i="25"/>
  <c r="F295" i="9" s="1"/>
  <c r="F415" i="25"/>
  <c r="E295" i="9" s="1"/>
  <c r="E415" i="25"/>
  <c r="D295" i="9" s="1"/>
  <c r="M414" i="25"/>
  <c r="L414" i="25"/>
  <c r="K294" i="9" s="1"/>
  <c r="K414" i="25"/>
  <c r="J294" i="9" s="1"/>
  <c r="J414" i="25"/>
  <c r="I294" i="9" s="1"/>
  <c r="I414" i="25"/>
  <c r="H294" i="9" s="1"/>
  <c r="H414" i="25"/>
  <c r="G294" i="9" s="1"/>
  <c r="G414" i="25"/>
  <c r="F294" i="9" s="1"/>
  <c r="F414" i="25"/>
  <c r="E294" i="9" s="1"/>
  <c r="E414" i="25"/>
  <c r="D294" i="9" s="1"/>
  <c r="M413" i="25"/>
  <c r="L413" i="25"/>
  <c r="K293" i="9" s="1"/>
  <c r="K413" i="25"/>
  <c r="J293" i="9" s="1"/>
  <c r="J413" i="25"/>
  <c r="I293" i="9" s="1"/>
  <c r="I413" i="25"/>
  <c r="H293" i="9" s="1"/>
  <c r="H413" i="25"/>
  <c r="G293" i="9" s="1"/>
  <c r="G413" i="25"/>
  <c r="F293" i="9" s="1"/>
  <c r="F413" i="25"/>
  <c r="E293" i="9" s="1"/>
  <c r="E413" i="25"/>
  <c r="D293" i="9" s="1"/>
  <c r="M412" i="25"/>
  <c r="L412" i="25"/>
  <c r="K292" i="9" s="1"/>
  <c r="K412" i="25"/>
  <c r="J292" i="9" s="1"/>
  <c r="J412" i="25"/>
  <c r="I292" i="9" s="1"/>
  <c r="I412" i="25"/>
  <c r="H292" i="9" s="1"/>
  <c r="H412" i="25"/>
  <c r="G292" i="9" s="1"/>
  <c r="G412" i="25"/>
  <c r="F292" i="9" s="1"/>
  <c r="F412" i="25"/>
  <c r="E292" i="9" s="1"/>
  <c r="E412" i="25"/>
  <c r="D292" i="9" s="1"/>
  <c r="M411" i="25"/>
  <c r="L411" i="25"/>
  <c r="K291" i="9" s="1"/>
  <c r="K411" i="25"/>
  <c r="J291" i="9" s="1"/>
  <c r="J411" i="25"/>
  <c r="I291" i="9" s="1"/>
  <c r="I411" i="25"/>
  <c r="H291" i="9" s="1"/>
  <c r="H411" i="25"/>
  <c r="G291" i="9" s="1"/>
  <c r="G411" i="25"/>
  <c r="F291" i="9" s="1"/>
  <c r="F411" i="25"/>
  <c r="E291" i="9" s="1"/>
  <c r="E411" i="25"/>
  <c r="D291" i="9" s="1"/>
  <c r="M410" i="25"/>
  <c r="L410" i="25"/>
  <c r="K290" i="9" s="1"/>
  <c r="K410" i="25"/>
  <c r="J290" i="9" s="1"/>
  <c r="J410" i="25"/>
  <c r="I290" i="9" s="1"/>
  <c r="I410" i="25"/>
  <c r="H290" i="9" s="1"/>
  <c r="H410" i="25"/>
  <c r="G290" i="9" s="1"/>
  <c r="G410" i="25"/>
  <c r="F290" i="9" s="1"/>
  <c r="F410" i="25"/>
  <c r="E290" i="9" s="1"/>
  <c r="E410" i="25"/>
  <c r="D290" i="9" s="1"/>
  <c r="M409" i="25"/>
  <c r="L409" i="25"/>
  <c r="K289" i="9" s="1"/>
  <c r="K409" i="25"/>
  <c r="J289" i="9" s="1"/>
  <c r="J409" i="25"/>
  <c r="I289" i="9" s="1"/>
  <c r="I409" i="25"/>
  <c r="H289" i="9" s="1"/>
  <c r="H409" i="25"/>
  <c r="G289" i="9" s="1"/>
  <c r="G409" i="25"/>
  <c r="F289" i="9" s="1"/>
  <c r="F409" i="25"/>
  <c r="E289" i="9" s="1"/>
  <c r="E409" i="25"/>
  <c r="D289" i="9" s="1"/>
  <c r="M408" i="25"/>
  <c r="L408" i="25"/>
  <c r="K288" i="9" s="1"/>
  <c r="K408" i="25"/>
  <c r="J288" i="9" s="1"/>
  <c r="J408" i="25"/>
  <c r="I288" i="9" s="1"/>
  <c r="I408" i="25"/>
  <c r="H288" i="9" s="1"/>
  <c r="H408" i="25"/>
  <c r="G288" i="9" s="1"/>
  <c r="G408" i="25"/>
  <c r="F288" i="9" s="1"/>
  <c r="F408" i="25"/>
  <c r="E288" i="9" s="1"/>
  <c r="E408" i="25"/>
  <c r="D288" i="9" s="1"/>
  <c r="M407" i="25"/>
  <c r="L407" i="25"/>
  <c r="K287" i="9" s="1"/>
  <c r="K407" i="25"/>
  <c r="J287" i="9" s="1"/>
  <c r="J407" i="25"/>
  <c r="I287" i="9" s="1"/>
  <c r="I407" i="25"/>
  <c r="H287" i="9" s="1"/>
  <c r="H407" i="25"/>
  <c r="G287" i="9" s="1"/>
  <c r="G407" i="25"/>
  <c r="F287" i="9" s="1"/>
  <c r="F407" i="25"/>
  <c r="E287" i="9" s="1"/>
  <c r="E407" i="25"/>
  <c r="D287" i="9" s="1"/>
  <c r="M406" i="25"/>
  <c r="L406" i="25"/>
  <c r="K286" i="9" s="1"/>
  <c r="K406" i="25"/>
  <c r="J286" i="9" s="1"/>
  <c r="J406" i="25"/>
  <c r="I286" i="9" s="1"/>
  <c r="I406" i="25"/>
  <c r="H286" i="9" s="1"/>
  <c r="H406" i="25"/>
  <c r="G286" i="9" s="1"/>
  <c r="G406" i="25"/>
  <c r="F286" i="9" s="1"/>
  <c r="F406" i="25"/>
  <c r="E286" i="9" s="1"/>
  <c r="E406" i="25"/>
  <c r="D286" i="9" s="1"/>
  <c r="M405" i="25"/>
  <c r="L405" i="25"/>
  <c r="K285" i="9" s="1"/>
  <c r="K405" i="25"/>
  <c r="J285" i="9" s="1"/>
  <c r="J405" i="25"/>
  <c r="I285" i="9" s="1"/>
  <c r="I405" i="25"/>
  <c r="H285" i="9" s="1"/>
  <c r="H405" i="25"/>
  <c r="G285" i="9" s="1"/>
  <c r="G405" i="25"/>
  <c r="F285" i="9" s="1"/>
  <c r="F405" i="25"/>
  <c r="E285" i="9" s="1"/>
  <c r="E405" i="25"/>
  <c r="D285" i="9" s="1"/>
  <c r="M404" i="25"/>
  <c r="L404" i="25"/>
  <c r="K284" i="9" s="1"/>
  <c r="K404" i="25"/>
  <c r="J284" i="9" s="1"/>
  <c r="J404" i="25"/>
  <c r="I284" i="9" s="1"/>
  <c r="I404" i="25"/>
  <c r="H284" i="9" s="1"/>
  <c r="H404" i="25"/>
  <c r="G284" i="9" s="1"/>
  <c r="G404" i="25"/>
  <c r="F284" i="9" s="1"/>
  <c r="F404" i="25"/>
  <c r="E284" i="9" s="1"/>
  <c r="E404" i="25"/>
  <c r="D284" i="9" s="1"/>
  <c r="M403" i="25"/>
  <c r="L403" i="25"/>
  <c r="K283" i="9" s="1"/>
  <c r="K403" i="25"/>
  <c r="J283" i="9" s="1"/>
  <c r="J403" i="25"/>
  <c r="I283" i="9" s="1"/>
  <c r="I403" i="25"/>
  <c r="H283" i="9" s="1"/>
  <c r="H403" i="25"/>
  <c r="G283" i="9" s="1"/>
  <c r="G403" i="25"/>
  <c r="F283" i="9" s="1"/>
  <c r="F403" i="25"/>
  <c r="E283" i="9" s="1"/>
  <c r="E403" i="25"/>
  <c r="D283" i="9" s="1"/>
  <c r="M402" i="25"/>
  <c r="L402" i="25"/>
  <c r="K282" i="9" s="1"/>
  <c r="K402" i="25"/>
  <c r="J282" i="9" s="1"/>
  <c r="J402" i="25"/>
  <c r="I282" i="9" s="1"/>
  <c r="I402" i="25"/>
  <c r="H282" i="9" s="1"/>
  <c r="H402" i="25"/>
  <c r="G282" i="9" s="1"/>
  <c r="G402" i="25"/>
  <c r="F282" i="9" s="1"/>
  <c r="F402" i="25"/>
  <c r="E282" i="9" s="1"/>
  <c r="E402" i="25"/>
  <c r="D282" i="9" s="1"/>
  <c r="M401" i="25"/>
  <c r="L401" i="25"/>
  <c r="K281" i="9" s="1"/>
  <c r="K401" i="25"/>
  <c r="J281" i="9" s="1"/>
  <c r="J401" i="25"/>
  <c r="I281" i="9" s="1"/>
  <c r="I401" i="25"/>
  <c r="H281" i="9" s="1"/>
  <c r="H401" i="25"/>
  <c r="G281" i="9" s="1"/>
  <c r="G401" i="25"/>
  <c r="F281" i="9" s="1"/>
  <c r="F401" i="25"/>
  <c r="E281" i="9" s="1"/>
  <c r="E401" i="25"/>
  <c r="D281" i="9" s="1"/>
  <c r="M400" i="25"/>
  <c r="L400" i="25"/>
  <c r="K280" i="9" s="1"/>
  <c r="K400" i="25"/>
  <c r="J280" i="9" s="1"/>
  <c r="J400" i="25"/>
  <c r="I280" i="9" s="1"/>
  <c r="I400" i="25"/>
  <c r="H280" i="9" s="1"/>
  <c r="H400" i="25"/>
  <c r="G280" i="9" s="1"/>
  <c r="G400" i="25"/>
  <c r="F280" i="9" s="1"/>
  <c r="F400" i="25"/>
  <c r="E280" i="9" s="1"/>
  <c r="E400" i="25"/>
  <c r="D280" i="9" s="1"/>
  <c r="M399" i="25"/>
  <c r="L399" i="25"/>
  <c r="K279" i="9" s="1"/>
  <c r="K399" i="25"/>
  <c r="J279" i="9" s="1"/>
  <c r="J399" i="25"/>
  <c r="I279" i="9" s="1"/>
  <c r="I399" i="25"/>
  <c r="H279" i="9" s="1"/>
  <c r="H399" i="25"/>
  <c r="G279" i="9" s="1"/>
  <c r="G399" i="25"/>
  <c r="F279" i="9" s="1"/>
  <c r="F399" i="25"/>
  <c r="E279" i="9" s="1"/>
  <c r="E399" i="25"/>
  <c r="D279" i="9" s="1"/>
  <c r="M398" i="25"/>
  <c r="L398" i="25"/>
  <c r="K278" i="9" s="1"/>
  <c r="K398" i="25"/>
  <c r="J278" i="9" s="1"/>
  <c r="J398" i="25"/>
  <c r="I278" i="9" s="1"/>
  <c r="I398" i="25"/>
  <c r="H278" i="9" s="1"/>
  <c r="H398" i="25"/>
  <c r="G278" i="9" s="1"/>
  <c r="G398" i="25"/>
  <c r="F278" i="9" s="1"/>
  <c r="F398" i="25"/>
  <c r="E278" i="9" s="1"/>
  <c r="E398" i="25"/>
  <c r="D278" i="9" s="1"/>
  <c r="M397" i="25"/>
  <c r="L397" i="25"/>
  <c r="K277" i="9" s="1"/>
  <c r="K397" i="25"/>
  <c r="J277" i="9" s="1"/>
  <c r="J397" i="25"/>
  <c r="I277" i="9" s="1"/>
  <c r="I397" i="25"/>
  <c r="H277" i="9" s="1"/>
  <c r="H397" i="25"/>
  <c r="G277" i="9" s="1"/>
  <c r="G397" i="25"/>
  <c r="F277" i="9" s="1"/>
  <c r="F397" i="25"/>
  <c r="E277" i="9" s="1"/>
  <c r="E397" i="25"/>
  <c r="D277" i="9" s="1"/>
  <c r="M396" i="25"/>
  <c r="L396" i="25"/>
  <c r="K276" i="9" s="1"/>
  <c r="K396" i="25"/>
  <c r="J276" i="9" s="1"/>
  <c r="J396" i="25"/>
  <c r="I276" i="9" s="1"/>
  <c r="I396" i="25"/>
  <c r="H276" i="9" s="1"/>
  <c r="H396" i="25"/>
  <c r="G276" i="9" s="1"/>
  <c r="G396" i="25"/>
  <c r="F276" i="9" s="1"/>
  <c r="F396" i="25"/>
  <c r="E276" i="9" s="1"/>
  <c r="E396" i="25"/>
  <c r="D276" i="9" s="1"/>
  <c r="M395" i="25"/>
  <c r="L395" i="25"/>
  <c r="K275" i="9" s="1"/>
  <c r="K395" i="25"/>
  <c r="J275" i="9" s="1"/>
  <c r="J395" i="25"/>
  <c r="I275" i="9" s="1"/>
  <c r="I395" i="25"/>
  <c r="H275" i="9" s="1"/>
  <c r="H395" i="25"/>
  <c r="G275" i="9" s="1"/>
  <c r="G395" i="25"/>
  <c r="F275" i="9" s="1"/>
  <c r="F395" i="25"/>
  <c r="E275" i="9" s="1"/>
  <c r="E395" i="25"/>
  <c r="D275" i="9" s="1"/>
  <c r="M394" i="25"/>
  <c r="L394" i="25"/>
  <c r="K274" i="9" s="1"/>
  <c r="K394" i="25"/>
  <c r="J274" i="9" s="1"/>
  <c r="J394" i="25"/>
  <c r="I274" i="9" s="1"/>
  <c r="I394" i="25"/>
  <c r="H274" i="9" s="1"/>
  <c r="H394" i="25"/>
  <c r="G274" i="9" s="1"/>
  <c r="G394" i="25"/>
  <c r="F274" i="9" s="1"/>
  <c r="F394" i="25"/>
  <c r="E274" i="9" s="1"/>
  <c r="E394" i="25"/>
  <c r="D274" i="9" s="1"/>
  <c r="M389" i="25"/>
  <c r="L389" i="25"/>
  <c r="K389" i="25"/>
  <c r="J389" i="25"/>
  <c r="I389" i="25"/>
  <c r="H389" i="25"/>
  <c r="G389" i="25"/>
  <c r="F389" i="25"/>
  <c r="E389" i="25"/>
  <c r="M388" i="25"/>
  <c r="L388" i="25"/>
  <c r="K53" i="13" s="1"/>
  <c r="K388" i="25"/>
  <c r="J53" i="13" s="1"/>
  <c r="J388" i="25"/>
  <c r="I53" i="13" s="1"/>
  <c r="I388" i="25"/>
  <c r="H53" i="13" s="1"/>
  <c r="H388" i="25"/>
  <c r="G53" i="13" s="1"/>
  <c r="G388" i="25"/>
  <c r="F53" i="13" s="1"/>
  <c r="F388" i="25"/>
  <c r="E53" i="13" s="1"/>
  <c r="E388" i="25"/>
  <c r="D53" i="13" s="1"/>
  <c r="M387" i="25"/>
  <c r="L387" i="25"/>
  <c r="K52" i="13" s="1"/>
  <c r="K387" i="25"/>
  <c r="J52" i="13" s="1"/>
  <c r="J387" i="25"/>
  <c r="I52" i="13" s="1"/>
  <c r="I387" i="25"/>
  <c r="H52" i="13" s="1"/>
  <c r="H387" i="25"/>
  <c r="G52" i="13" s="1"/>
  <c r="G387" i="25"/>
  <c r="F52" i="13" s="1"/>
  <c r="F387" i="25"/>
  <c r="E52" i="13" s="1"/>
  <c r="E387" i="25"/>
  <c r="D52" i="13" s="1"/>
  <c r="M386" i="25"/>
  <c r="L386" i="25"/>
  <c r="K51" i="13" s="1"/>
  <c r="K386" i="25"/>
  <c r="J51" i="13" s="1"/>
  <c r="J386" i="25"/>
  <c r="I51" i="13" s="1"/>
  <c r="I386" i="25"/>
  <c r="H51" i="13" s="1"/>
  <c r="H386" i="25"/>
  <c r="G51" i="13" s="1"/>
  <c r="G386" i="25"/>
  <c r="F51" i="13" s="1"/>
  <c r="F386" i="25"/>
  <c r="E51" i="13" s="1"/>
  <c r="E386" i="25"/>
  <c r="D51" i="13" s="1"/>
  <c r="M385" i="25"/>
  <c r="L385" i="25"/>
  <c r="K50" i="13" s="1"/>
  <c r="K385" i="25"/>
  <c r="J50" i="13" s="1"/>
  <c r="J385" i="25"/>
  <c r="I50" i="13" s="1"/>
  <c r="I385" i="25"/>
  <c r="H50" i="13" s="1"/>
  <c r="H385" i="25"/>
  <c r="G50" i="13" s="1"/>
  <c r="G385" i="25"/>
  <c r="F50" i="13" s="1"/>
  <c r="F385" i="25"/>
  <c r="E50" i="13" s="1"/>
  <c r="E385" i="25"/>
  <c r="D50" i="13" s="1"/>
  <c r="M384" i="25"/>
  <c r="L384" i="25"/>
  <c r="K49" i="13" s="1"/>
  <c r="K384" i="25"/>
  <c r="J49" i="13" s="1"/>
  <c r="J384" i="25"/>
  <c r="I49" i="13" s="1"/>
  <c r="I384" i="25"/>
  <c r="H49" i="13" s="1"/>
  <c r="H384" i="25"/>
  <c r="G49" i="13" s="1"/>
  <c r="G384" i="25"/>
  <c r="F49" i="13" s="1"/>
  <c r="F384" i="25"/>
  <c r="E49" i="13" s="1"/>
  <c r="E384" i="25"/>
  <c r="D49" i="13" s="1"/>
  <c r="M382" i="25"/>
  <c r="L382" i="25"/>
  <c r="K382" i="25"/>
  <c r="J382" i="25"/>
  <c r="I382" i="25"/>
  <c r="H382" i="25"/>
  <c r="G382" i="25"/>
  <c r="F382" i="25"/>
  <c r="E382" i="25"/>
  <c r="M381" i="25"/>
  <c r="L381" i="25"/>
  <c r="K273" i="9" s="1"/>
  <c r="K381" i="25"/>
  <c r="J273" i="9" s="1"/>
  <c r="J381" i="25"/>
  <c r="I273" i="9" s="1"/>
  <c r="I381" i="25"/>
  <c r="H273" i="9" s="1"/>
  <c r="H381" i="25"/>
  <c r="G273" i="9" s="1"/>
  <c r="G381" i="25"/>
  <c r="F273" i="9" s="1"/>
  <c r="F381" i="25"/>
  <c r="E273" i="9" s="1"/>
  <c r="E381" i="25"/>
  <c r="D273" i="9" s="1"/>
  <c r="M380" i="25"/>
  <c r="L380" i="25"/>
  <c r="K272" i="9" s="1"/>
  <c r="K380" i="25"/>
  <c r="J272" i="9" s="1"/>
  <c r="J380" i="25"/>
  <c r="I272" i="9" s="1"/>
  <c r="I380" i="25"/>
  <c r="H272" i="9" s="1"/>
  <c r="H380" i="25"/>
  <c r="G272" i="9" s="1"/>
  <c r="G380" i="25"/>
  <c r="F272" i="9" s="1"/>
  <c r="F380" i="25"/>
  <c r="E272" i="9" s="1"/>
  <c r="E380" i="25"/>
  <c r="D272" i="9" s="1"/>
  <c r="M379" i="25"/>
  <c r="L379" i="25"/>
  <c r="K271" i="9" s="1"/>
  <c r="K379" i="25"/>
  <c r="J271" i="9" s="1"/>
  <c r="J379" i="25"/>
  <c r="I271" i="9" s="1"/>
  <c r="I379" i="25"/>
  <c r="H271" i="9" s="1"/>
  <c r="H379" i="25"/>
  <c r="G271" i="9" s="1"/>
  <c r="G379" i="25"/>
  <c r="F271" i="9" s="1"/>
  <c r="F379" i="25"/>
  <c r="E271" i="9" s="1"/>
  <c r="E379" i="25"/>
  <c r="D271" i="9" s="1"/>
  <c r="M378" i="25"/>
  <c r="L378" i="25"/>
  <c r="K270" i="9" s="1"/>
  <c r="K378" i="25"/>
  <c r="J270" i="9" s="1"/>
  <c r="J378" i="25"/>
  <c r="I270" i="9" s="1"/>
  <c r="I378" i="25"/>
  <c r="H270" i="9" s="1"/>
  <c r="H378" i="25"/>
  <c r="G270" i="9" s="1"/>
  <c r="G378" i="25"/>
  <c r="F270" i="9" s="1"/>
  <c r="F378" i="25"/>
  <c r="E270" i="9" s="1"/>
  <c r="E378" i="25"/>
  <c r="D270" i="9" s="1"/>
  <c r="M377" i="25"/>
  <c r="L377" i="25"/>
  <c r="K269" i="9" s="1"/>
  <c r="K377" i="25"/>
  <c r="J269" i="9" s="1"/>
  <c r="J377" i="25"/>
  <c r="I269" i="9" s="1"/>
  <c r="I377" i="25"/>
  <c r="H269" i="9" s="1"/>
  <c r="H377" i="25"/>
  <c r="G269" i="9" s="1"/>
  <c r="G377" i="25"/>
  <c r="F269" i="9" s="1"/>
  <c r="F377" i="25"/>
  <c r="E269" i="9" s="1"/>
  <c r="E377" i="25"/>
  <c r="D269" i="9" s="1"/>
  <c r="M376" i="25"/>
  <c r="L376" i="25"/>
  <c r="K268" i="9" s="1"/>
  <c r="K376" i="25"/>
  <c r="J268" i="9" s="1"/>
  <c r="J376" i="25"/>
  <c r="I268" i="9" s="1"/>
  <c r="I376" i="25"/>
  <c r="H268" i="9" s="1"/>
  <c r="H376" i="25"/>
  <c r="G268" i="9" s="1"/>
  <c r="G376" i="25"/>
  <c r="F268" i="9" s="1"/>
  <c r="F376" i="25"/>
  <c r="E268" i="9" s="1"/>
  <c r="E376" i="25"/>
  <c r="D268" i="9" s="1"/>
  <c r="M375" i="25"/>
  <c r="L375" i="25"/>
  <c r="K267" i="9" s="1"/>
  <c r="K375" i="25"/>
  <c r="J267" i="9" s="1"/>
  <c r="J375" i="25"/>
  <c r="I267" i="9" s="1"/>
  <c r="I375" i="25"/>
  <c r="H267" i="9" s="1"/>
  <c r="H375" i="25"/>
  <c r="G267" i="9" s="1"/>
  <c r="G375" i="25"/>
  <c r="F267" i="9" s="1"/>
  <c r="F375" i="25"/>
  <c r="E267" i="9" s="1"/>
  <c r="E375" i="25"/>
  <c r="D267" i="9" s="1"/>
  <c r="M374" i="25"/>
  <c r="L374" i="25"/>
  <c r="K266" i="9" s="1"/>
  <c r="K374" i="25"/>
  <c r="J266" i="9" s="1"/>
  <c r="J374" i="25"/>
  <c r="I266" i="9" s="1"/>
  <c r="I374" i="25"/>
  <c r="H266" i="9" s="1"/>
  <c r="H374" i="25"/>
  <c r="G266" i="9" s="1"/>
  <c r="G374" i="25"/>
  <c r="F266" i="9" s="1"/>
  <c r="F374" i="25"/>
  <c r="E266" i="9" s="1"/>
  <c r="E374" i="25"/>
  <c r="D266" i="9" s="1"/>
  <c r="M373" i="25"/>
  <c r="L373" i="25"/>
  <c r="K265" i="9" s="1"/>
  <c r="K373" i="25"/>
  <c r="J265" i="9" s="1"/>
  <c r="J373" i="25"/>
  <c r="I265" i="9" s="1"/>
  <c r="I373" i="25"/>
  <c r="H265" i="9" s="1"/>
  <c r="H373" i="25"/>
  <c r="G265" i="9" s="1"/>
  <c r="G373" i="25"/>
  <c r="F265" i="9" s="1"/>
  <c r="F373" i="25"/>
  <c r="E265" i="9" s="1"/>
  <c r="E373" i="25"/>
  <c r="D265" i="9" s="1"/>
  <c r="M372" i="25"/>
  <c r="L372" i="25"/>
  <c r="K264" i="9" s="1"/>
  <c r="K372" i="25"/>
  <c r="J264" i="9" s="1"/>
  <c r="J372" i="25"/>
  <c r="I264" i="9" s="1"/>
  <c r="I372" i="25"/>
  <c r="H264" i="9" s="1"/>
  <c r="H372" i="25"/>
  <c r="G264" i="9" s="1"/>
  <c r="G372" i="25"/>
  <c r="F264" i="9" s="1"/>
  <c r="F372" i="25"/>
  <c r="E264" i="9" s="1"/>
  <c r="E372" i="25"/>
  <c r="D264" i="9" s="1"/>
  <c r="M371" i="25"/>
  <c r="L371" i="25"/>
  <c r="K263" i="9" s="1"/>
  <c r="K371" i="25"/>
  <c r="J263" i="9" s="1"/>
  <c r="J371" i="25"/>
  <c r="I263" i="9" s="1"/>
  <c r="I371" i="25"/>
  <c r="H263" i="9" s="1"/>
  <c r="H371" i="25"/>
  <c r="G263" i="9" s="1"/>
  <c r="G371" i="25"/>
  <c r="F263" i="9" s="1"/>
  <c r="F371" i="25"/>
  <c r="E263" i="9" s="1"/>
  <c r="E371" i="25"/>
  <c r="D263" i="9" s="1"/>
  <c r="M370" i="25"/>
  <c r="L370" i="25"/>
  <c r="K262" i="9" s="1"/>
  <c r="K370" i="25"/>
  <c r="J262" i="9" s="1"/>
  <c r="J370" i="25"/>
  <c r="I262" i="9" s="1"/>
  <c r="I370" i="25"/>
  <c r="H262" i="9" s="1"/>
  <c r="H370" i="25"/>
  <c r="G262" i="9" s="1"/>
  <c r="G370" i="25"/>
  <c r="F262" i="9" s="1"/>
  <c r="F370" i="25"/>
  <c r="E262" i="9" s="1"/>
  <c r="E370" i="25"/>
  <c r="D262" i="9" s="1"/>
  <c r="M369" i="25"/>
  <c r="L369" i="25"/>
  <c r="K261" i="9" s="1"/>
  <c r="K369" i="25"/>
  <c r="J261" i="9" s="1"/>
  <c r="J369" i="25"/>
  <c r="I261" i="9" s="1"/>
  <c r="I369" i="25"/>
  <c r="H261" i="9" s="1"/>
  <c r="H369" i="25"/>
  <c r="G261" i="9" s="1"/>
  <c r="G369" i="25"/>
  <c r="F261" i="9" s="1"/>
  <c r="F369" i="25"/>
  <c r="E261" i="9" s="1"/>
  <c r="E369" i="25"/>
  <c r="D261" i="9" s="1"/>
  <c r="M368" i="25"/>
  <c r="L368" i="25"/>
  <c r="K260" i="9" s="1"/>
  <c r="K368" i="25"/>
  <c r="J260" i="9" s="1"/>
  <c r="J368" i="25"/>
  <c r="I260" i="9" s="1"/>
  <c r="I368" i="25"/>
  <c r="H260" i="9" s="1"/>
  <c r="H368" i="25"/>
  <c r="G260" i="9" s="1"/>
  <c r="G368" i="25"/>
  <c r="F260" i="9" s="1"/>
  <c r="F368" i="25"/>
  <c r="E260" i="9" s="1"/>
  <c r="E368" i="25"/>
  <c r="D260" i="9" s="1"/>
  <c r="M367" i="25"/>
  <c r="L367" i="25"/>
  <c r="K259" i="9" s="1"/>
  <c r="K367" i="25"/>
  <c r="J259" i="9" s="1"/>
  <c r="J367" i="25"/>
  <c r="I259" i="9" s="1"/>
  <c r="I367" i="25"/>
  <c r="H259" i="9" s="1"/>
  <c r="H367" i="25"/>
  <c r="G259" i="9" s="1"/>
  <c r="G367" i="25"/>
  <c r="F259" i="9" s="1"/>
  <c r="F367" i="25"/>
  <c r="E259" i="9" s="1"/>
  <c r="E367" i="25"/>
  <c r="D259" i="9" s="1"/>
  <c r="M366" i="25"/>
  <c r="L366" i="25"/>
  <c r="K258" i="9" s="1"/>
  <c r="K366" i="25"/>
  <c r="J258" i="9" s="1"/>
  <c r="J366" i="25"/>
  <c r="I258" i="9" s="1"/>
  <c r="I366" i="25"/>
  <c r="H258" i="9" s="1"/>
  <c r="H366" i="25"/>
  <c r="G258" i="9" s="1"/>
  <c r="G366" i="25"/>
  <c r="F258" i="9" s="1"/>
  <c r="F366" i="25"/>
  <c r="E258" i="9" s="1"/>
  <c r="E366" i="25"/>
  <c r="D258" i="9" s="1"/>
  <c r="M365" i="25"/>
  <c r="L365" i="25"/>
  <c r="K257" i="9" s="1"/>
  <c r="K365" i="25"/>
  <c r="J257" i="9" s="1"/>
  <c r="J365" i="25"/>
  <c r="I257" i="9" s="1"/>
  <c r="I365" i="25"/>
  <c r="H257" i="9" s="1"/>
  <c r="H365" i="25"/>
  <c r="G257" i="9" s="1"/>
  <c r="G365" i="25"/>
  <c r="F257" i="9" s="1"/>
  <c r="F365" i="25"/>
  <c r="E257" i="9" s="1"/>
  <c r="E365" i="25"/>
  <c r="D257" i="9" s="1"/>
  <c r="M364" i="25"/>
  <c r="L364" i="25"/>
  <c r="K256" i="9" s="1"/>
  <c r="K364" i="25"/>
  <c r="J256" i="9" s="1"/>
  <c r="J364" i="25"/>
  <c r="I256" i="9" s="1"/>
  <c r="I364" i="25"/>
  <c r="H256" i="9" s="1"/>
  <c r="H364" i="25"/>
  <c r="G256" i="9" s="1"/>
  <c r="G364" i="25"/>
  <c r="F256" i="9" s="1"/>
  <c r="F364" i="25"/>
  <c r="E256" i="9" s="1"/>
  <c r="E364" i="25"/>
  <c r="D256" i="9" s="1"/>
  <c r="M363" i="25"/>
  <c r="L363" i="25"/>
  <c r="K255" i="9" s="1"/>
  <c r="K363" i="25"/>
  <c r="J255" i="9" s="1"/>
  <c r="J363" i="25"/>
  <c r="I255" i="9" s="1"/>
  <c r="I363" i="25"/>
  <c r="H255" i="9" s="1"/>
  <c r="H363" i="25"/>
  <c r="G255" i="9" s="1"/>
  <c r="G363" i="25"/>
  <c r="F255" i="9" s="1"/>
  <c r="F363" i="25"/>
  <c r="E255" i="9" s="1"/>
  <c r="E363" i="25"/>
  <c r="D255" i="9" s="1"/>
  <c r="M362" i="25"/>
  <c r="L362" i="25"/>
  <c r="K254" i="9" s="1"/>
  <c r="K362" i="25"/>
  <c r="J254" i="9" s="1"/>
  <c r="J362" i="25"/>
  <c r="I254" i="9" s="1"/>
  <c r="I362" i="25"/>
  <c r="H254" i="9" s="1"/>
  <c r="H362" i="25"/>
  <c r="G254" i="9" s="1"/>
  <c r="G362" i="25"/>
  <c r="F254" i="9" s="1"/>
  <c r="F362" i="25"/>
  <c r="E254" i="9" s="1"/>
  <c r="E362" i="25"/>
  <c r="D254" i="9" s="1"/>
  <c r="M361" i="25"/>
  <c r="L361" i="25"/>
  <c r="K253" i="9" s="1"/>
  <c r="K361" i="25"/>
  <c r="J253" i="9" s="1"/>
  <c r="J361" i="25"/>
  <c r="I253" i="9" s="1"/>
  <c r="I361" i="25"/>
  <c r="H253" i="9" s="1"/>
  <c r="H361" i="25"/>
  <c r="G253" i="9" s="1"/>
  <c r="G361" i="25"/>
  <c r="F253" i="9" s="1"/>
  <c r="F361" i="25"/>
  <c r="E253" i="9" s="1"/>
  <c r="E361" i="25"/>
  <c r="D253" i="9" s="1"/>
  <c r="M360" i="25"/>
  <c r="L360" i="25"/>
  <c r="K252" i="9" s="1"/>
  <c r="K360" i="25"/>
  <c r="J252" i="9" s="1"/>
  <c r="J360" i="25"/>
  <c r="I252" i="9" s="1"/>
  <c r="I360" i="25"/>
  <c r="H252" i="9" s="1"/>
  <c r="H360" i="25"/>
  <c r="G252" i="9" s="1"/>
  <c r="G360" i="25"/>
  <c r="F252" i="9" s="1"/>
  <c r="F360" i="25"/>
  <c r="E252" i="9" s="1"/>
  <c r="E360" i="25"/>
  <c r="D252" i="9" s="1"/>
  <c r="M359" i="25"/>
  <c r="L359" i="25"/>
  <c r="K251" i="9" s="1"/>
  <c r="K359" i="25"/>
  <c r="J251" i="9" s="1"/>
  <c r="J359" i="25"/>
  <c r="I251" i="9" s="1"/>
  <c r="I359" i="25"/>
  <c r="H251" i="9" s="1"/>
  <c r="H359" i="25"/>
  <c r="G251" i="9" s="1"/>
  <c r="G359" i="25"/>
  <c r="F251" i="9" s="1"/>
  <c r="F359" i="25"/>
  <c r="E251" i="9" s="1"/>
  <c r="E359" i="25"/>
  <c r="D251" i="9" s="1"/>
  <c r="M358" i="25"/>
  <c r="L358" i="25"/>
  <c r="K250" i="9" s="1"/>
  <c r="K358" i="25"/>
  <c r="J250" i="9" s="1"/>
  <c r="J358" i="25"/>
  <c r="I250" i="9" s="1"/>
  <c r="I358" i="25"/>
  <c r="H250" i="9" s="1"/>
  <c r="H358" i="25"/>
  <c r="G250" i="9" s="1"/>
  <c r="G358" i="25"/>
  <c r="F250" i="9" s="1"/>
  <c r="F358" i="25"/>
  <c r="E250" i="9" s="1"/>
  <c r="E358" i="25"/>
  <c r="D250" i="9" s="1"/>
  <c r="M357" i="25"/>
  <c r="L357" i="25"/>
  <c r="K249" i="9" s="1"/>
  <c r="K357" i="25"/>
  <c r="J249" i="9" s="1"/>
  <c r="J357" i="25"/>
  <c r="I249" i="9" s="1"/>
  <c r="I357" i="25"/>
  <c r="H249" i="9" s="1"/>
  <c r="H357" i="25"/>
  <c r="G249" i="9" s="1"/>
  <c r="G357" i="25"/>
  <c r="F249" i="9" s="1"/>
  <c r="F357" i="25"/>
  <c r="E249" i="9" s="1"/>
  <c r="E357" i="25"/>
  <c r="D249" i="9" s="1"/>
  <c r="M356" i="25"/>
  <c r="L356" i="25"/>
  <c r="K248" i="9" s="1"/>
  <c r="K356" i="25"/>
  <c r="J248" i="9" s="1"/>
  <c r="J356" i="25"/>
  <c r="I248" i="9" s="1"/>
  <c r="I356" i="25"/>
  <c r="H248" i="9" s="1"/>
  <c r="H356" i="25"/>
  <c r="G248" i="9" s="1"/>
  <c r="G356" i="25"/>
  <c r="F248" i="9" s="1"/>
  <c r="F356" i="25"/>
  <c r="E248" i="9" s="1"/>
  <c r="E356" i="25"/>
  <c r="D248" i="9" s="1"/>
  <c r="M355" i="25"/>
  <c r="L355" i="25"/>
  <c r="K247" i="9" s="1"/>
  <c r="K355" i="25"/>
  <c r="J247" i="9" s="1"/>
  <c r="J355" i="25"/>
  <c r="I247" i="9" s="1"/>
  <c r="I355" i="25"/>
  <c r="H247" i="9" s="1"/>
  <c r="H355" i="25"/>
  <c r="G247" i="9" s="1"/>
  <c r="G355" i="25"/>
  <c r="F247" i="9" s="1"/>
  <c r="F355" i="25"/>
  <c r="E247" i="9" s="1"/>
  <c r="E355" i="25"/>
  <c r="D247" i="9" s="1"/>
  <c r="M350" i="25"/>
  <c r="L350" i="25"/>
  <c r="K350" i="25"/>
  <c r="J350" i="25"/>
  <c r="I350" i="25"/>
  <c r="H350" i="25"/>
  <c r="G350" i="25"/>
  <c r="F350" i="25"/>
  <c r="E350" i="25"/>
  <c r="M349" i="25"/>
  <c r="L349" i="25"/>
  <c r="K48" i="13" s="1"/>
  <c r="K349" i="25"/>
  <c r="J48" i="13" s="1"/>
  <c r="J349" i="25"/>
  <c r="I48" i="13" s="1"/>
  <c r="I349" i="25"/>
  <c r="H48" i="13" s="1"/>
  <c r="H349" i="25"/>
  <c r="G48" i="13" s="1"/>
  <c r="G349" i="25"/>
  <c r="F48" i="13" s="1"/>
  <c r="F349" i="25"/>
  <c r="E48" i="13" s="1"/>
  <c r="E349" i="25"/>
  <c r="D48" i="13" s="1"/>
  <c r="M348" i="25"/>
  <c r="L348" i="25"/>
  <c r="K47" i="13" s="1"/>
  <c r="K348" i="25"/>
  <c r="J47" i="13" s="1"/>
  <c r="J348" i="25"/>
  <c r="I47" i="13" s="1"/>
  <c r="I348" i="25"/>
  <c r="H47" i="13" s="1"/>
  <c r="H348" i="25"/>
  <c r="G47" i="13" s="1"/>
  <c r="G348" i="25"/>
  <c r="F47" i="13" s="1"/>
  <c r="F348" i="25"/>
  <c r="E47" i="13" s="1"/>
  <c r="E348" i="25"/>
  <c r="D47" i="13" s="1"/>
  <c r="M347" i="25"/>
  <c r="L347" i="25"/>
  <c r="K46" i="13" s="1"/>
  <c r="K347" i="25"/>
  <c r="J46" i="13" s="1"/>
  <c r="J347" i="25"/>
  <c r="I46" i="13" s="1"/>
  <c r="I347" i="25"/>
  <c r="H46" i="13" s="1"/>
  <c r="H347" i="25"/>
  <c r="G46" i="13" s="1"/>
  <c r="G347" i="25"/>
  <c r="F46" i="13" s="1"/>
  <c r="F347" i="25"/>
  <c r="E46" i="13" s="1"/>
  <c r="E347" i="25"/>
  <c r="D46" i="13" s="1"/>
  <c r="M346" i="25"/>
  <c r="L346" i="25"/>
  <c r="K45" i="13" s="1"/>
  <c r="K346" i="25"/>
  <c r="J45" i="13" s="1"/>
  <c r="J346" i="25"/>
  <c r="I45" i="13" s="1"/>
  <c r="I346" i="25"/>
  <c r="H45" i="13" s="1"/>
  <c r="H346" i="25"/>
  <c r="G45" i="13" s="1"/>
  <c r="G346" i="25"/>
  <c r="F45" i="13" s="1"/>
  <c r="F346" i="25"/>
  <c r="E45" i="13" s="1"/>
  <c r="E346" i="25"/>
  <c r="D45" i="13" s="1"/>
  <c r="M345" i="25"/>
  <c r="L345" i="25"/>
  <c r="K44" i="13" s="1"/>
  <c r="K345" i="25"/>
  <c r="J44" i="13" s="1"/>
  <c r="J345" i="25"/>
  <c r="I44" i="13" s="1"/>
  <c r="I345" i="25"/>
  <c r="H44" i="13" s="1"/>
  <c r="H345" i="25"/>
  <c r="G44" i="13" s="1"/>
  <c r="G345" i="25"/>
  <c r="F44" i="13" s="1"/>
  <c r="F345" i="25"/>
  <c r="E44" i="13" s="1"/>
  <c r="E345" i="25"/>
  <c r="D44" i="13" s="1"/>
  <c r="M343" i="25"/>
  <c r="L343" i="25"/>
  <c r="K343" i="25"/>
  <c r="J343" i="25"/>
  <c r="I343" i="25"/>
  <c r="H343" i="25"/>
  <c r="G343" i="25"/>
  <c r="F343" i="25"/>
  <c r="E343" i="25"/>
  <c r="M342" i="25"/>
  <c r="L342" i="25"/>
  <c r="K246" i="9" s="1"/>
  <c r="K342" i="25"/>
  <c r="J246" i="9" s="1"/>
  <c r="J342" i="25"/>
  <c r="I246" i="9" s="1"/>
  <c r="I342" i="25"/>
  <c r="H246" i="9" s="1"/>
  <c r="H342" i="25"/>
  <c r="G246" i="9" s="1"/>
  <c r="G342" i="25"/>
  <c r="F246" i="9" s="1"/>
  <c r="F342" i="25"/>
  <c r="E246" i="9" s="1"/>
  <c r="E342" i="25"/>
  <c r="D246" i="9" s="1"/>
  <c r="M341" i="25"/>
  <c r="L341" i="25"/>
  <c r="K245" i="9" s="1"/>
  <c r="K341" i="25"/>
  <c r="J245" i="9" s="1"/>
  <c r="J341" i="25"/>
  <c r="I245" i="9" s="1"/>
  <c r="I341" i="25"/>
  <c r="H245" i="9" s="1"/>
  <c r="H341" i="25"/>
  <c r="G245" i="9" s="1"/>
  <c r="G341" i="25"/>
  <c r="F245" i="9" s="1"/>
  <c r="F341" i="25"/>
  <c r="E245" i="9" s="1"/>
  <c r="E341" i="25"/>
  <c r="D245" i="9" s="1"/>
  <c r="M340" i="25"/>
  <c r="L340" i="25"/>
  <c r="K244" i="9" s="1"/>
  <c r="K340" i="25"/>
  <c r="J244" i="9" s="1"/>
  <c r="J340" i="25"/>
  <c r="I244" i="9" s="1"/>
  <c r="I340" i="25"/>
  <c r="H244" i="9" s="1"/>
  <c r="H340" i="25"/>
  <c r="G244" i="9" s="1"/>
  <c r="G340" i="25"/>
  <c r="F244" i="9" s="1"/>
  <c r="F340" i="25"/>
  <c r="E244" i="9" s="1"/>
  <c r="E340" i="25"/>
  <c r="D244" i="9" s="1"/>
  <c r="M339" i="25"/>
  <c r="L339" i="25"/>
  <c r="K243" i="9" s="1"/>
  <c r="K339" i="25"/>
  <c r="J243" i="9" s="1"/>
  <c r="J339" i="25"/>
  <c r="I243" i="9" s="1"/>
  <c r="I339" i="25"/>
  <c r="H243" i="9" s="1"/>
  <c r="H339" i="25"/>
  <c r="G243" i="9" s="1"/>
  <c r="G339" i="25"/>
  <c r="F243" i="9" s="1"/>
  <c r="F339" i="25"/>
  <c r="E243" i="9" s="1"/>
  <c r="E339" i="25"/>
  <c r="D243" i="9" s="1"/>
  <c r="M338" i="25"/>
  <c r="L338" i="25"/>
  <c r="K242" i="9" s="1"/>
  <c r="K338" i="25"/>
  <c r="J242" i="9" s="1"/>
  <c r="J338" i="25"/>
  <c r="I242" i="9" s="1"/>
  <c r="I338" i="25"/>
  <c r="H242" i="9" s="1"/>
  <c r="H338" i="25"/>
  <c r="G242" i="9" s="1"/>
  <c r="G338" i="25"/>
  <c r="F242" i="9" s="1"/>
  <c r="F338" i="25"/>
  <c r="E242" i="9" s="1"/>
  <c r="E338" i="25"/>
  <c r="D242" i="9" s="1"/>
  <c r="M337" i="25"/>
  <c r="L337" i="25"/>
  <c r="K241" i="9" s="1"/>
  <c r="K337" i="25"/>
  <c r="J241" i="9" s="1"/>
  <c r="J337" i="25"/>
  <c r="I241" i="9" s="1"/>
  <c r="I337" i="25"/>
  <c r="H241" i="9" s="1"/>
  <c r="H337" i="25"/>
  <c r="G241" i="9" s="1"/>
  <c r="G337" i="25"/>
  <c r="F241" i="9" s="1"/>
  <c r="F337" i="25"/>
  <c r="E241" i="9" s="1"/>
  <c r="E337" i="25"/>
  <c r="D241" i="9" s="1"/>
  <c r="M336" i="25"/>
  <c r="L336" i="25"/>
  <c r="K240" i="9" s="1"/>
  <c r="K336" i="25"/>
  <c r="J240" i="9" s="1"/>
  <c r="J336" i="25"/>
  <c r="I240" i="9" s="1"/>
  <c r="I336" i="25"/>
  <c r="H240" i="9" s="1"/>
  <c r="H336" i="25"/>
  <c r="G240" i="9" s="1"/>
  <c r="G336" i="25"/>
  <c r="F240" i="9" s="1"/>
  <c r="F336" i="25"/>
  <c r="E240" i="9" s="1"/>
  <c r="E336" i="25"/>
  <c r="D240" i="9" s="1"/>
  <c r="M335" i="25"/>
  <c r="L335" i="25"/>
  <c r="K239" i="9" s="1"/>
  <c r="K335" i="25"/>
  <c r="J239" i="9" s="1"/>
  <c r="J335" i="25"/>
  <c r="I239" i="9" s="1"/>
  <c r="I335" i="25"/>
  <c r="H239" i="9" s="1"/>
  <c r="H335" i="25"/>
  <c r="G239" i="9" s="1"/>
  <c r="G335" i="25"/>
  <c r="F239" i="9" s="1"/>
  <c r="F335" i="25"/>
  <c r="E239" i="9" s="1"/>
  <c r="E335" i="25"/>
  <c r="D239" i="9" s="1"/>
  <c r="M334" i="25"/>
  <c r="L334" i="25"/>
  <c r="K238" i="9" s="1"/>
  <c r="K334" i="25"/>
  <c r="J238" i="9" s="1"/>
  <c r="J334" i="25"/>
  <c r="I238" i="9" s="1"/>
  <c r="I334" i="25"/>
  <c r="H238" i="9" s="1"/>
  <c r="H334" i="25"/>
  <c r="G238" i="9" s="1"/>
  <c r="G334" i="25"/>
  <c r="F238" i="9" s="1"/>
  <c r="F334" i="25"/>
  <c r="E238" i="9" s="1"/>
  <c r="E334" i="25"/>
  <c r="D238" i="9" s="1"/>
  <c r="M333" i="25"/>
  <c r="L333" i="25"/>
  <c r="K237" i="9" s="1"/>
  <c r="K333" i="25"/>
  <c r="J237" i="9" s="1"/>
  <c r="J333" i="25"/>
  <c r="I237" i="9" s="1"/>
  <c r="I333" i="25"/>
  <c r="H237" i="9" s="1"/>
  <c r="H333" i="25"/>
  <c r="G237" i="9" s="1"/>
  <c r="G333" i="25"/>
  <c r="F237" i="9" s="1"/>
  <c r="F333" i="25"/>
  <c r="E237" i="9" s="1"/>
  <c r="E333" i="25"/>
  <c r="D237" i="9" s="1"/>
  <c r="M332" i="25"/>
  <c r="L332" i="25"/>
  <c r="K236" i="9" s="1"/>
  <c r="K332" i="25"/>
  <c r="J236" i="9" s="1"/>
  <c r="J332" i="25"/>
  <c r="I236" i="9" s="1"/>
  <c r="I332" i="25"/>
  <c r="H236" i="9" s="1"/>
  <c r="H332" i="25"/>
  <c r="G236" i="9" s="1"/>
  <c r="G332" i="25"/>
  <c r="F236" i="9" s="1"/>
  <c r="F332" i="25"/>
  <c r="E236" i="9" s="1"/>
  <c r="E332" i="25"/>
  <c r="D236" i="9" s="1"/>
  <c r="M331" i="25"/>
  <c r="L331" i="25"/>
  <c r="K235" i="9" s="1"/>
  <c r="K331" i="25"/>
  <c r="J235" i="9" s="1"/>
  <c r="J331" i="25"/>
  <c r="I235" i="9" s="1"/>
  <c r="I331" i="25"/>
  <c r="H235" i="9" s="1"/>
  <c r="H331" i="25"/>
  <c r="G235" i="9" s="1"/>
  <c r="G331" i="25"/>
  <c r="F235" i="9" s="1"/>
  <c r="F331" i="25"/>
  <c r="E235" i="9" s="1"/>
  <c r="E331" i="25"/>
  <c r="D235" i="9" s="1"/>
  <c r="M330" i="25"/>
  <c r="L330" i="25"/>
  <c r="K234" i="9" s="1"/>
  <c r="K330" i="25"/>
  <c r="J234" i="9" s="1"/>
  <c r="J330" i="25"/>
  <c r="I234" i="9" s="1"/>
  <c r="I330" i="25"/>
  <c r="H234" i="9" s="1"/>
  <c r="H330" i="25"/>
  <c r="G234" i="9" s="1"/>
  <c r="G330" i="25"/>
  <c r="F234" i="9" s="1"/>
  <c r="F330" i="25"/>
  <c r="E234" i="9" s="1"/>
  <c r="E330" i="25"/>
  <c r="D234" i="9" s="1"/>
  <c r="M329" i="25"/>
  <c r="L329" i="25"/>
  <c r="K233" i="9" s="1"/>
  <c r="K329" i="25"/>
  <c r="J233" i="9" s="1"/>
  <c r="J329" i="25"/>
  <c r="I233" i="9" s="1"/>
  <c r="I329" i="25"/>
  <c r="H233" i="9" s="1"/>
  <c r="H329" i="25"/>
  <c r="G233" i="9" s="1"/>
  <c r="G329" i="25"/>
  <c r="F233" i="9" s="1"/>
  <c r="F329" i="25"/>
  <c r="E233" i="9" s="1"/>
  <c r="E329" i="25"/>
  <c r="D233" i="9" s="1"/>
  <c r="M328" i="25"/>
  <c r="L328" i="25"/>
  <c r="K232" i="9" s="1"/>
  <c r="K328" i="25"/>
  <c r="J232" i="9" s="1"/>
  <c r="J328" i="25"/>
  <c r="I232" i="9" s="1"/>
  <c r="I328" i="25"/>
  <c r="H232" i="9" s="1"/>
  <c r="H328" i="25"/>
  <c r="G232" i="9" s="1"/>
  <c r="G328" i="25"/>
  <c r="F232" i="9" s="1"/>
  <c r="F328" i="25"/>
  <c r="E232" i="9" s="1"/>
  <c r="E328" i="25"/>
  <c r="D232" i="9" s="1"/>
  <c r="M327" i="25"/>
  <c r="L327" i="25"/>
  <c r="K231" i="9" s="1"/>
  <c r="K327" i="25"/>
  <c r="J231" i="9" s="1"/>
  <c r="J327" i="25"/>
  <c r="I231" i="9" s="1"/>
  <c r="I327" i="25"/>
  <c r="H231" i="9" s="1"/>
  <c r="H327" i="25"/>
  <c r="G231" i="9" s="1"/>
  <c r="G327" i="25"/>
  <c r="F231" i="9" s="1"/>
  <c r="F327" i="25"/>
  <c r="E231" i="9" s="1"/>
  <c r="E327" i="25"/>
  <c r="D231" i="9" s="1"/>
  <c r="M326" i="25"/>
  <c r="L326" i="25"/>
  <c r="K230" i="9" s="1"/>
  <c r="K326" i="25"/>
  <c r="J230" i="9" s="1"/>
  <c r="J326" i="25"/>
  <c r="I230" i="9" s="1"/>
  <c r="I326" i="25"/>
  <c r="H230" i="9" s="1"/>
  <c r="H326" i="25"/>
  <c r="G230" i="9" s="1"/>
  <c r="G326" i="25"/>
  <c r="F230" i="9" s="1"/>
  <c r="F326" i="25"/>
  <c r="E230" i="9" s="1"/>
  <c r="E326" i="25"/>
  <c r="D230" i="9" s="1"/>
  <c r="M325" i="25"/>
  <c r="L325" i="25"/>
  <c r="K229" i="9" s="1"/>
  <c r="K325" i="25"/>
  <c r="J229" i="9" s="1"/>
  <c r="J325" i="25"/>
  <c r="I229" i="9" s="1"/>
  <c r="I325" i="25"/>
  <c r="H229" i="9" s="1"/>
  <c r="H325" i="25"/>
  <c r="G229" i="9" s="1"/>
  <c r="G325" i="25"/>
  <c r="F229" i="9" s="1"/>
  <c r="F325" i="25"/>
  <c r="E229" i="9" s="1"/>
  <c r="E325" i="25"/>
  <c r="D229" i="9" s="1"/>
  <c r="M324" i="25"/>
  <c r="L324" i="25"/>
  <c r="K228" i="9" s="1"/>
  <c r="K324" i="25"/>
  <c r="J228" i="9" s="1"/>
  <c r="J324" i="25"/>
  <c r="I228" i="9" s="1"/>
  <c r="I324" i="25"/>
  <c r="H228" i="9" s="1"/>
  <c r="H324" i="25"/>
  <c r="G228" i="9" s="1"/>
  <c r="G324" i="25"/>
  <c r="F228" i="9" s="1"/>
  <c r="F324" i="25"/>
  <c r="E228" i="9" s="1"/>
  <c r="E324" i="25"/>
  <c r="D228" i="9" s="1"/>
  <c r="M323" i="25"/>
  <c r="L323" i="25"/>
  <c r="K227" i="9" s="1"/>
  <c r="K323" i="25"/>
  <c r="J227" i="9" s="1"/>
  <c r="J323" i="25"/>
  <c r="I227" i="9" s="1"/>
  <c r="I323" i="25"/>
  <c r="H227" i="9" s="1"/>
  <c r="H323" i="25"/>
  <c r="G227" i="9" s="1"/>
  <c r="G323" i="25"/>
  <c r="F227" i="9" s="1"/>
  <c r="F323" i="25"/>
  <c r="E227" i="9" s="1"/>
  <c r="E323" i="25"/>
  <c r="D227" i="9" s="1"/>
  <c r="M322" i="25"/>
  <c r="L322" i="25"/>
  <c r="K226" i="9" s="1"/>
  <c r="K322" i="25"/>
  <c r="J226" i="9" s="1"/>
  <c r="J322" i="25"/>
  <c r="I226" i="9" s="1"/>
  <c r="I322" i="25"/>
  <c r="H226" i="9" s="1"/>
  <c r="H322" i="25"/>
  <c r="G226" i="9" s="1"/>
  <c r="G322" i="25"/>
  <c r="F226" i="9" s="1"/>
  <c r="F322" i="25"/>
  <c r="E226" i="9" s="1"/>
  <c r="E322" i="25"/>
  <c r="D226" i="9" s="1"/>
  <c r="M321" i="25"/>
  <c r="L321" i="25"/>
  <c r="K225" i="9" s="1"/>
  <c r="K321" i="25"/>
  <c r="J225" i="9" s="1"/>
  <c r="J321" i="25"/>
  <c r="I225" i="9" s="1"/>
  <c r="I321" i="25"/>
  <c r="H225" i="9" s="1"/>
  <c r="H321" i="25"/>
  <c r="G225" i="9" s="1"/>
  <c r="G321" i="25"/>
  <c r="F225" i="9" s="1"/>
  <c r="F321" i="25"/>
  <c r="E225" i="9" s="1"/>
  <c r="E321" i="25"/>
  <c r="D225" i="9" s="1"/>
  <c r="M320" i="25"/>
  <c r="L320" i="25"/>
  <c r="K224" i="9" s="1"/>
  <c r="K320" i="25"/>
  <c r="J224" i="9" s="1"/>
  <c r="J320" i="25"/>
  <c r="I224" i="9" s="1"/>
  <c r="I320" i="25"/>
  <c r="H224" i="9" s="1"/>
  <c r="H320" i="25"/>
  <c r="G224" i="9" s="1"/>
  <c r="G320" i="25"/>
  <c r="F224" i="9" s="1"/>
  <c r="F320" i="25"/>
  <c r="E224" i="9" s="1"/>
  <c r="E320" i="25"/>
  <c r="D224" i="9" s="1"/>
  <c r="M319" i="25"/>
  <c r="L319" i="25"/>
  <c r="K223" i="9" s="1"/>
  <c r="K319" i="25"/>
  <c r="J223" i="9" s="1"/>
  <c r="J319" i="25"/>
  <c r="I223" i="9" s="1"/>
  <c r="I319" i="25"/>
  <c r="H223" i="9" s="1"/>
  <c r="H319" i="25"/>
  <c r="G223" i="9" s="1"/>
  <c r="G319" i="25"/>
  <c r="F223" i="9" s="1"/>
  <c r="F319" i="25"/>
  <c r="E223" i="9" s="1"/>
  <c r="E319" i="25"/>
  <c r="D223" i="9" s="1"/>
  <c r="M318" i="25"/>
  <c r="L318" i="25"/>
  <c r="K222" i="9" s="1"/>
  <c r="K318" i="25"/>
  <c r="J222" i="9" s="1"/>
  <c r="J318" i="25"/>
  <c r="I222" i="9" s="1"/>
  <c r="I318" i="25"/>
  <c r="H222" i="9" s="1"/>
  <c r="H318" i="25"/>
  <c r="G222" i="9" s="1"/>
  <c r="G318" i="25"/>
  <c r="F222" i="9" s="1"/>
  <c r="F318" i="25"/>
  <c r="E222" i="9" s="1"/>
  <c r="E318" i="25"/>
  <c r="D222" i="9" s="1"/>
  <c r="M317" i="25"/>
  <c r="L317" i="25"/>
  <c r="K221" i="9" s="1"/>
  <c r="K317" i="25"/>
  <c r="J221" i="9" s="1"/>
  <c r="J317" i="25"/>
  <c r="I221" i="9" s="1"/>
  <c r="I317" i="25"/>
  <c r="H221" i="9" s="1"/>
  <c r="H317" i="25"/>
  <c r="G221" i="9" s="1"/>
  <c r="G317" i="25"/>
  <c r="F221" i="9" s="1"/>
  <c r="F317" i="25"/>
  <c r="E221" i="9" s="1"/>
  <c r="E317" i="25"/>
  <c r="D221" i="9" s="1"/>
  <c r="M316" i="25"/>
  <c r="L316" i="25"/>
  <c r="K220" i="9" s="1"/>
  <c r="K316" i="25"/>
  <c r="J220" i="9" s="1"/>
  <c r="J316" i="25"/>
  <c r="I220" i="9" s="1"/>
  <c r="I316" i="25"/>
  <c r="H220" i="9" s="1"/>
  <c r="H316" i="25"/>
  <c r="G220" i="9" s="1"/>
  <c r="G316" i="25"/>
  <c r="F220" i="9" s="1"/>
  <c r="F316" i="25"/>
  <c r="E220" i="9" s="1"/>
  <c r="E316" i="25"/>
  <c r="D220" i="9" s="1"/>
  <c r="M311" i="25"/>
  <c r="L311" i="25"/>
  <c r="K311" i="25"/>
  <c r="J311" i="25"/>
  <c r="I311" i="25"/>
  <c r="H311" i="25"/>
  <c r="G311" i="25"/>
  <c r="F311" i="25"/>
  <c r="E311" i="25"/>
  <c r="M310" i="25"/>
  <c r="L310" i="25"/>
  <c r="K43" i="13" s="1"/>
  <c r="K310" i="25"/>
  <c r="J43" i="13" s="1"/>
  <c r="J310" i="25"/>
  <c r="I43" i="13" s="1"/>
  <c r="I310" i="25"/>
  <c r="H43" i="13" s="1"/>
  <c r="H310" i="25"/>
  <c r="G43" i="13" s="1"/>
  <c r="G310" i="25"/>
  <c r="F43" i="13" s="1"/>
  <c r="F310" i="25"/>
  <c r="E43" i="13" s="1"/>
  <c r="E310" i="25"/>
  <c r="D43" i="13" s="1"/>
  <c r="M309" i="25"/>
  <c r="L309" i="25"/>
  <c r="K42" i="13" s="1"/>
  <c r="K309" i="25"/>
  <c r="J42" i="13" s="1"/>
  <c r="J309" i="25"/>
  <c r="I42" i="13" s="1"/>
  <c r="I309" i="25"/>
  <c r="H42" i="13" s="1"/>
  <c r="H309" i="25"/>
  <c r="G42" i="13" s="1"/>
  <c r="G309" i="25"/>
  <c r="F42" i="13" s="1"/>
  <c r="F309" i="25"/>
  <c r="E42" i="13" s="1"/>
  <c r="E309" i="25"/>
  <c r="D42" i="13" s="1"/>
  <c r="M308" i="25"/>
  <c r="L308" i="25"/>
  <c r="K41" i="13" s="1"/>
  <c r="K308" i="25"/>
  <c r="J41" i="13" s="1"/>
  <c r="J308" i="25"/>
  <c r="I41" i="13" s="1"/>
  <c r="I308" i="25"/>
  <c r="H41" i="13" s="1"/>
  <c r="H308" i="25"/>
  <c r="G41" i="13" s="1"/>
  <c r="G308" i="25"/>
  <c r="F41" i="13" s="1"/>
  <c r="F308" i="25"/>
  <c r="E41" i="13" s="1"/>
  <c r="E308" i="25"/>
  <c r="D41" i="13" s="1"/>
  <c r="M307" i="25"/>
  <c r="L307" i="25"/>
  <c r="K40" i="13" s="1"/>
  <c r="K307" i="25"/>
  <c r="J40" i="13" s="1"/>
  <c r="J307" i="25"/>
  <c r="I40" i="13" s="1"/>
  <c r="I307" i="25"/>
  <c r="H40" i="13" s="1"/>
  <c r="H307" i="25"/>
  <c r="G40" i="13" s="1"/>
  <c r="G307" i="25"/>
  <c r="F40" i="13" s="1"/>
  <c r="F307" i="25"/>
  <c r="E40" i="13" s="1"/>
  <c r="E307" i="25"/>
  <c r="D40" i="13" s="1"/>
  <c r="M306" i="25"/>
  <c r="L306" i="25"/>
  <c r="K39" i="13" s="1"/>
  <c r="K306" i="25"/>
  <c r="J39" i="13" s="1"/>
  <c r="J306" i="25"/>
  <c r="I39" i="13" s="1"/>
  <c r="I306" i="25"/>
  <c r="H39" i="13" s="1"/>
  <c r="H306" i="25"/>
  <c r="G39" i="13" s="1"/>
  <c r="G306" i="25"/>
  <c r="F39" i="13" s="1"/>
  <c r="F306" i="25"/>
  <c r="E39" i="13" s="1"/>
  <c r="E306" i="25"/>
  <c r="D39" i="13" s="1"/>
  <c r="M304" i="25"/>
  <c r="L304" i="25"/>
  <c r="K304" i="25"/>
  <c r="J304" i="25"/>
  <c r="I304" i="25"/>
  <c r="H304" i="25"/>
  <c r="G304" i="25"/>
  <c r="F304" i="25"/>
  <c r="E304" i="25"/>
  <c r="M303" i="25"/>
  <c r="L303" i="25"/>
  <c r="K219" i="9" s="1"/>
  <c r="K303" i="25"/>
  <c r="J219" i="9" s="1"/>
  <c r="J303" i="25"/>
  <c r="I219" i="9" s="1"/>
  <c r="I303" i="25"/>
  <c r="H219" i="9" s="1"/>
  <c r="H303" i="25"/>
  <c r="G219" i="9" s="1"/>
  <c r="G303" i="25"/>
  <c r="F219" i="9" s="1"/>
  <c r="F303" i="25"/>
  <c r="E219" i="9" s="1"/>
  <c r="E303" i="25"/>
  <c r="D219" i="9" s="1"/>
  <c r="M302" i="25"/>
  <c r="L302" i="25"/>
  <c r="K218" i="9" s="1"/>
  <c r="K302" i="25"/>
  <c r="J218" i="9" s="1"/>
  <c r="J302" i="25"/>
  <c r="I218" i="9" s="1"/>
  <c r="I302" i="25"/>
  <c r="H218" i="9" s="1"/>
  <c r="H302" i="25"/>
  <c r="G218" i="9" s="1"/>
  <c r="G302" i="25"/>
  <c r="F218" i="9" s="1"/>
  <c r="F302" i="25"/>
  <c r="E218" i="9" s="1"/>
  <c r="E302" i="25"/>
  <c r="D218" i="9" s="1"/>
  <c r="M301" i="25"/>
  <c r="L301" i="25"/>
  <c r="K217" i="9" s="1"/>
  <c r="K301" i="25"/>
  <c r="J217" i="9" s="1"/>
  <c r="J301" i="25"/>
  <c r="I217" i="9" s="1"/>
  <c r="I301" i="25"/>
  <c r="H217" i="9" s="1"/>
  <c r="H301" i="25"/>
  <c r="G217" i="9" s="1"/>
  <c r="G301" i="25"/>
  <c r="F217" i="9" s="1"/>
  <c r="F301" i="25"/>
  <c r="E217" i="9" s="1"/>
  <c r="E301" i="25"/>
  <c r="D217" i="9" s="1"/>
  <c r="M300" i="25"/>
  <c r="L300" i="25"/>
  <c r="K216" i="9" s="1"/>
  <c r="K300" i="25"/>
  <c r="J216" i="9" s="1"/>
  <c r="J300" i="25"/>
  <c r="I216" i="9" s="1"/>
  <c r="I300" i="25"/>
  <c r="H216" i="9" s="1"/>
  <c r="H300" i="25"/>
  <c r="G216" i="9" s="1"/>
  <c r="G300" i="25"/>
  <c r="F216" i="9" s="1"/>
  <c r="F300" i="25"/>
  <c r="E216" i="9" s="1"/>
  <c r="E300" i="25"/>
  <c r="D216" i="9" s="1"/>
  <c r="M299" i="25"/>
  <c r="L299" i="25"/>
  <c r="K215" i="9" s="1"/>
  <c r="K299" i="25"/>
  <c r="J215" i="9" s="1"/>
  <c r="J299" i="25"/>
  <c r="I215" i="9" s="1"/>
  <c r="I299" i="25"/>
  <c r="H215" i="9" s="1"/>
  <c r="H299" i="25"/>
  <c r="G215" i="9" s="1"/>
  <c r="G299" i="25"/>
  <c r="F215" i="9" s="1"/>
  <c r="F299" i="25"/>
  <c r="E215" i="9" s="1"/>
  <c r="E299" i="25"/>
  <c r="D215" i="9" s="1"/>
  <c r="M298" i="25"/>
  <c r="L298" i="25"/>
  <c r="K214" i="9" s="1"/>
  <c r="K298" i="25"/>
  <c r="J214" i="9" s="1"/>
  <c r="J298" i="25"/>
  <c r="I214" i="9" s="1"/>
  <c r="I298" i="25"/>
  <c r="H214" i="9" s="1"/>
  <c r="H298" i="25"/>
  <c r="G214" i="9" s="1"/>
  <c r="G298" i="25"/>
  <c r="F214" i="9" s="1"/>
  <c r="F298" i="25"/>
  <c r="E214" i="9" s="1"/>
  <c r="E298" i="25"/>
  <c r="D214" i="9" s="1"/>
  <c r="M297" i="25"/>
  <c r="L297" i="25"/>
  <c r="K213" i="9" s="1"/>
  <c r="K297" i="25"/>
  <c r="J213" i="9" s="1"/>
  <c r="J297" i="25"/>
  <c r="I213" i="9" s="1"/>
  <c r="I297" i="25"/>
  <c r="H213" i="9" s="1"/>
  <c r="H297" i="25"/>
  <c r="G213" i="9" s="1"/>
  <c r="G297" i="25"/>
  <c r="F213" i="9" s="1"/>
  <c r="F297" i="25"/>
  <c r="E213" i="9" s="1"/>
  <c r="E297" i="25"/>
  <c r="D213" i="9" s="1"/>
  <c r="M296" i="25"/>
  <c r="L296" i="25"/>
  <c r="K212" i="9" s="1"/>
  <c r="K296" i="25"/>
  <c r="J212" i="9" s="1"/>
  <c r="J296" i="25"/>
  <c r="I212" i="9" s="1"/>
  <c r="I296" i="25"/>
  <c r="H212" i="9" s="1"/>
  <c r="H296" i="25"/>
  <c r="G212" i="9" s="1"/>
  <c r="G296" i="25"/>
  <c r="F212" i="9" s="1"/>
  <c r="F296" i="25"/>
  <c r="E212" i="9" s="1"/>
  <c r="E296" i="25"/>
  <c r="D212" i="9" s="1"/>
  <c r="M295" i="25"/>
  <c r="L295" i="25"/>
  <c r="K211" i="9" s="1"/>
  <c r="K295" i="25"/>
  <c r="J211" i="9" s="1"/>
  <c r="J295" i="25"/>
  <c r="I211" i="9" s="1"/>
  <c r="I295" i="25"/>
  <c r="H211" i="9" s="1"/>
  <c r="H295" i="25"/>
  <c r="G211" i="9" s="1"/>
  <c r="G295" i="25"/>
  <c r="F211" i="9" s="1"/>
  <c r="F295" i="25"/>
  <c r="E211" i="9" s="1"/>
  <c r="E295" i="25"/>
  <c r="D211" i="9" s="1"/>
  <c r="M294" i="25"/>
  <c r="L294" i="25"/>
  <c r="K210" i="9" s="1"/>
  <c r="K294" i="25"/>
  <c r="J210" i="9" s="1"/>
  <c r="J294" i="25"/>
  <c r="I210" i="9" s="1"/>
  <c r="I294" i="25"/>
  <c r="H210" i="9" s="1"/>
  <c r="H294" i="25"/>
  <c r="G210" i="9" s="1"/>
  <c r="G294" i="25"/>
  <c r="F210" i="9" s="1"/>
  <c r="F294" i="25"/>
  <c r="E210" i="9" s="1"/>
  <c r="E294" i="25"/>
  <c r="D210" i="9" s="1"/>
  <c r="M293" i="25"/>
  <c r="L293" i="25"/>
  <c r="K209" i="9" s="1"/>
  <c r="K293" i="25"/>
  <c r="J209" i="9" s="1"/>
  <c r="J293" i="25"/>
  <c r="I209" i="9" s="1"/>
  <c r="I293" i="25"/>
  <c r="H209" i="9" s="1"/>
  <c r="H293" i="25"/>
  <c r="G209" i="9" s="1"/>
  <c r="G293" i="25"/>
  <c r="F209" i="9" s="1"/>
  <c r="F293" i="25"/>
  <c r="E209" i="9" s="1"/>
  <c r="E293" i="25"/>
  <c r="D209" i="9" s="1"/>
  <c r="M292" i="25"/>
  <c r="L292" i="25"/>
  <c r="K208" i="9" s="1"/>
  <c r="K292" i="25"/>
  <c r="J208" i="9" s="1"/>
  <c r="J292" i="25"/>
  <c r="I208" i="9" s="1"/>
  <c r="I292" i="25"/>
  <c r="H208" i="9" s="1"/>
  <c r="H292" i="25"/>
  <c r="G208" i="9" s="1"/>
  <c r="G292" i="25"/>
  <c r="F208" i="9" s="1"/>
  <c r="F292" i="25"/>
  <c r="E208" i="9" s="1"/>
  <c r="E292" i="25"/>
  <c r="D208" i="9" s="1"/>
  <c r="M291" i="25"/>
  <c r="L291" i="25"/>
  <c r="K207" i="9" s="1"/>
  <c r="K291" i="25"/>
  <c r="J207" i="9" s="1"/>
  <c r="J291" i="25"/>
  <c r="I207" i="9" s="1"/>
  <c r="I291" i="25"/>
  <c r="H207" i="9" s="1"/>
  <c r="H291" i="25"/>
  <c r="G207" i="9" s="1"/>
  <c r="G291" i="25"/>
  <c r="F207" i="9" s="1"/>
  <c r="F291" i="25"/>
  <c r="E207" i="9" s="1"/>
  <c r="E291" i="25"/>
  <c r="D207" i="9" s="1"/>
  <c r="M290" i="25"/>
  <c r="L290" i="25"/>
  <c r="K206" i="9" s="1"/>
  <c r="K290" i="25"/>
  <c r="J206" i="9" s="1"/>
  <c r="J290" i="25"/>
  <c r="I206" i="9" s="1"/>
  <c r="I290" i="25"/>
  <c r="H206" i="9" s="1"/>
  <c r="H290" i="25"/>
  <c r="G206" i="9" s="1"/>
  <c r="G290" i="25"/>
  <c r="F206" i="9" s="1"/>
  <c r="F290" i="25"/>
  <c r="E206" i="9" s="1"/>
  <c r="E290" i="25"/>
  <c r="D206" i="9" s="1"/>
  <c r="M289" i="25"/>
  <c r="L289" i="25"/>
  <c r="K205" i="9" s="1"/>
  <c r="K289" i="25"/>
  <c r="J205" i="9" s="1"/>
  <c r="J289" i="25"/>
  <c r="I205" i="9" s="1"/>
  <c r="I289" i="25"/>
  <c r="H205" i="9" s="1"/>
  <c r="H289" i="25"/>
  <c r="G205" i="9" s="1"/>
  <c r="G289" i="25"/>
  <c r="F205" i="9" s="1"/>
  <c r="F289" i="25"/>
  <c r="E205" i="9" s="1"/>
  <c r="E289" i="25"/>
  <c r="D205" i="9" s="1"/>
  <c r="M288" i="25"/>
  <c r="L288" i="25"/>
  <c r="K204" i="9" s="1"/>
  <c r="K288" i="25"/>
  <c r="J204" i="9" s="1"/>
  <c r="J288" i="25"/>
  <c r="I204" i="9" s="1"/>
  <c r="I288" i="25"/>
  <c r="H204" i="9" s="1"/>
  <c r="H288" i="25"/>
  <c r="G204" i="9" s="1"/>
  <c r="G288" i="25"/>
  <c r="F204" i="9" s="1"/>
  <c r="F288" i="25"/>
  <c r="E204" i="9" s="1"/>
  <c r="E288" i="25"/>
  <c r="D204" i="9" s="1"/>
  <c r="M287" i="25"/>
  <c r="L287" i="25"/>
  <c r="K203" i="9" s="1"/>
  <c r="K287" i="25"/>
  <c r="J203" i="9" s="1"/>
  <c r="J287" i="25"/>
  <c r="I203" i="9" s="1"/>
  <c r="I287" i="25"/>
  <c r="H203" i="9" s="1"/>
  <c r="H287" i="25"/>
  <c r="G203" i="9" s="1"/>
  <c r="G287" i="25"/>
  <c r="F203" i="9" s="1"/>
  <c r="F287" i="25"/>
  <c r="E203" i="9" s="1"/>
  <c r="E287" i="25"/>
  <c r="D203" i="9" s="1"/>
  <c r="M286" i="25"/>
  <c r="L286" i="25"/>
  <c r="K202" i="9" s="1"/>
  <c r="K286" i="25"/>
  <c r="J202" i="9" s="1"/>
  <c r="J286" i="25"/>
  <c r="I202" i="9" s="1"/>
  <c r="I286" i="25"/>
  <c r="H202" i="9" s="1"/>
  <c r="H286" i="25"/>
  <c r="G202" i="9" s="1"/>
  <c r="G286" i="25"/>
  <c r="F202" i="9" s="1"/>
  <c r="F286" i="25"/>
  <c r="E202" i="9" s="1"/>
  <c r="E286" i="25"/>
  <c r="D202" i="9" s="1"/>
  <c r="M285" i="25"/>
  <c r="L285" i="25"/>
  <c r="K201" i="9" s="1"/>
  <c r="K285" i="25"/>
  <c r="J201" i="9" s="1"/>
  <c r="J285" i="25"/>
  <c r="I201" i="9" s="1"/>
  <c r="I285" i="25"/>
  <c r="H201" i="9" s="1"/>
  <c r="H285" i="25"/>
  <c r="G201" i="9" s="1"/>
  <c r="G285" i="25"/>
  <c r="F201" i="9" s="1"/>
  <c r="F285" i="25"/>
  <c r="E201" i="9" s="1"/>
  <c r="E285" i="25"/>
  <c r="D201" i="9" s="1"/>
  <c r="M284" i="25"/>
  <c r="L284" i="25"/>
  <c r="K200" i="9" s="1"/>
  <c r="K284" i="25"/>
  <c r="J200" i="9" s="1"/>
  <c r="J284" i="25"/>
  <c r="I200" i="9" s="1"/>
  <c r="I284" i="25"/>
  <c r="H200" i="9" s="1"/>
  <c r="H284" i="25"/>
  <c r="G200" i="9" s="1"/>
  <c r="G284" i="25"/>
  <c r="F200" i="9" s="1"/>
  <c r="F284" i="25"/>
  <c r="E200" i="9" s="1"/>
  <c r="E284" i="25"/>
  <c r="D200" i="9" s="1"/>
  <c r="M283" i="25"/>
  <c r="L283" i="25"/>
  <c r="K199" i="9" s="1"/>
  <c r="K283" i="25"/>
  <c r="J199" i="9" s="1"/>
  <c r="J283" i="25"/>
  <c r="I199" i="9" s="1"/>
  <c r="I283" i="25"/>
  <c r="H199" i="9" s="1"/>
  <c r="H283" i="25"/>
  <c r="G199" i="9" s="1"/>
  <c r="G283" i="25"/>
  <c r="F199" i="9" s="1"/>
  <c r="F283" i="25"/>
  <c r="E199" i="9" s="1"/>
  <c r="E283" i="25"/>
  <c r="D199" i="9" s="1"/>
  <c r="M282" i="25"/>
  <c r="L282" i="25"/>
  <c r="K198" i="9" s="1"/>
  <c r="K282" i="25"/>
  <c r="J198" i="9" s="1"/>
  <c r="J282" i="25"/>
  <c r="I198" i="9" s="1"/>
  <c r="I282" i="25"/>
  <c r="H198" i="9" s="1"/>
  <c r="H282" i="25"/>
  <c r="G198" i="9" s="1"/>
  <c r="G282" i="25"/>
  <c r="F198" i="9" s="1"/>
  <c r="F282" i="25"/>
  <c r="E198" i="9" s="1"/>
  <c r="E282" i="25"/>
  <c r="D198" i="9" s="1"/>
  <c r="M281" i="25"/>
  <c r="L281" i="25"/>
  <c r="K197" i="9" s="1"/>
  <c r="K281" i="25"/>
  <c r="J197" i="9" s="1"/>
  <c r="J281" i="25"/>
  <c r="I197" i="9" s="1"/>
  <c r="I281" i="25"/>
  <c r="H197" i="9" s="1"/>
  <c r="H281" i="25"/>
  <c r="G197" i="9" s="1"/>
  <c r="G281" i="25"/>
  <c r="F197" i="9" s="1"/>
  <c r="F281" i="25"/>
  <c r="E197" i="9" s="1"/>
  <c r="E281" i="25"/>
  <c r="D197" i="9" s="1"/>
  <c r="M280" i="25"/>
  <c r="L280" i="25"/>
  <c r="K196" i="9" s="1"/>
  <c r="K280" i="25"/>
  <c r="J196" i="9" s="1"/>
  <c r="J280" i="25"/>
  <c r="I196" i="9" s="1"/>
  <c r="I280" i="25"/>
  <c r="H196" i="9" s="1"/>
  <c r="H280" i="25"/>
  <c r="G196" i="9" s="1"/>
  <c r="G280" i="25"/>
  <c r="F196" i="9" s="1"/>
  <c r="F280" i="25"/>
  <c r="E196" i="9" s="1"/>
  <c r="E280" i="25"/>
  <c r="D196" i="9" s="1"/>
  <c r="M279" i="25"/>
  <c r="L279" i="25"/>
  <c r="K195" i="9" s="1"/>
  <c r="K279" i="25"/>
  <c r="J195" i="9" s="1"/>
  <c r="J279" i="25"/>
  <c r="I195" i="9" s="1"/>
  <c r="I279" i="25"/>
  <c r="H195" i="9" s="1"/>
  <c r="H279" i="25"/>
  <c r="G195" i="9" s="1"/>
  <c r="G279" i="25"/>
  <c r="F195" i="9" s="1"/>
  <c r="F279" i="25"/>
  <c r="E195" i="9" s="1"/>
  <c r="E279" i="25"/>
  <c r="D195" i="9" s="1"/>
  <c r="M278" i="25"/>
  <c r="L278" i="25"/>
  <c r="K194" i="9" s="1"/>
  <c r="K278" i="25"/>
  <c r="J194" i="9" s="1"/>
  <c r="J278" i="25"/>
  <c r="I194" i="9" s="1"/>
  <c r="I278" i="25"/>
  <c r="H194" i="9" s="1"/>
  <c r="H278" i="25"/>
  <c r="G194" i="9" s="1"/>
  <c r="G278" i="25"/>
  <c r="F194" i="9" s="1"/>
  <c r="F278" i="25"/>
  <c r="E194" i="9" s="1"/>
  <c r="E278" i="25"/>
  <c r="D194" i="9" s="1"/>
  <c r="M277" i="25"/>
  <c r="L277" i="25"/>
  <c r="K193" i="9" s="1"/>
  <c r="K277" i="25"/>
  <c r="J193" i="9" s="1"/>
  <c r="J277" i="25"/>
  <c r="I193" i="9" s="1"/>
  <c r="I277" i="25"/>
  <c r="H193" i="9" s="1"/>
  <c r="H277" i="25"/>
  <c r="G193" i="9" s="1"/>
  <c r="G277" i="25"/>
  <c r="F193" i="9" s="1"/>
  <c r="F277" i="25"/>
  <c r="E193" i="9" s="1"/>
  <c r="E277" i="25"/>
  <c r="D193" i="9" s="1"/>
  <c r="M272" i="25"/>
  <c r="L272" i="25"/>
  <c r="K272" i="25"/>
  <c r="J272" i="25"/>
  <c r="I272" i="25"/>
  <c r="H272" i="25"/>
  <c r="G272" i="25"/>
  <c r="F272" i="25"/>
  <c r="E272" i="25"/>
  <c r="M271" i="25"/>
  <c r="L271" i="25"/>
  <c r="K38" i="13" s="1"/>
  <c r="K271" i="25"/>
  <c r="J38" i="13" s="1"/>
  <c r="J271" i="25"/>
  <c r="I38" i="13" s="1"/>
  <c r="I271" i="25"/>
  <c r="H38" i="13" s="1"/>
  <c r="H271" i="25"/>
  <c r="G38" i="13" s="1"/>
  <c r="G271" i="25"/>
  <c r="F38" i="13" s="1"/>
  <c r="F271" i="25"/>
  <c r="E38" i="13" s="1"/>
  <c r="E271" i="25"/>
  <c r="D38" i="13" s="1"/>
  <c r="M270" i="25"/>
  <c r="L270" i="25"/>
  <c r="K37" i="13" s="1"/>
  <c r="K270" i="25"/>
  <c r="J37" i="13" s="1"/>
  <c r="J270" i="25"/>
  <c r="I37" i="13" s="1"/>
  <c r="I270" i="25"/>
  <c r="H37" i="13" s="1"/>
  <c r="H270" i="25"/>
  <c r="G37" i="13" s="1"/>
  <c r="G270" i="25"/>
  <c r="F37" i="13" s="1"/>
  <c r="F270" i="25"/>
  <c r="E37" i="13" s="1"/>
  <c r="E270" i="25"/>
  <c r="D37" i="13" s="1"/>
  <c r="M269" i="25"/>
  <c r="L269" i="25"/>
  <c r="K36" i="13" s="1"/>
  <c r="K269" i="25"/>
  <c r="J36" i="13" s="1"/>
  <c r="J269" i="25"/>
  <c r="I36" i="13" s="1"/>
  <c r="I269" i="25"/>
  <c r="H36" i="13" s="1"/>
  <c r="H269" i="25"/>
  <c r="G36" i="13" s="1"/>
  <c r="G269" i="25"/>
  <c r="F36" i="13" s="1"/>
  <c r="F269" i="25"/>
  <c r="E36" i="13" s="1"/>
  <c r="E269" i="25"/>
  <c r="D36" i="13" s="1"/>
  <c r="M268" i="25"/>
  <c r="L268" i="25"/>
  <c r="K35" i="13" s="1"/>
  <c r="K268" i="25"/>
  <c r="J35" i="13" s="1"/>
  <c r="J268" i="25"/>
  <c r="I35" i="13" s="1"/>
  <c r="I268" i="25"/>
  <c r="H35" i="13" s="1"/>
  <c r="H268" i="25"/>
  <c r="G35" i="13" s="1"/>
  <c r="G268" i="25"/>
  <c r="F35" i="13" s="1"/>
  <c r="F268" i="25"/>
  <c r="E35" i="13" s="1"/>
  <c r="E268" i="25"/>
  <c r="D35" i="13" s="1"/>
  <c r="M267" i="25"/>
  <c r="L267" i="25"/>
  <c r="K34" i="13" s="1"/>
  <c r="K267" i="25"/>
  <c r="J34" i="13" s="1"/>
  <c r="J267" i="25"/>
  <c r="I34" i="13" s="1"/>
  <c r="I267" i="25"/>
  <c r="H34" i="13" s="1"/>
  <c r="H267" i="25"/>
  <c r="G34" i="13" s="1"/>
  <c r="G267" i="25"/>
  <c r="F34" i="13" s="1"/>
  <c r="F267" i="25"/>
  <c r="E34" i="13" s="1"/>
  <c r="E267" i="25"/>
  <c r="D34" i="13" s="1"/>
  <c r="M265" i="25"/>
  <c r="L265" i="25"/>
  <c r="K265" i="25"/>
  <c r="J265" i="25"/>
  <c r="I265" i="25"/>
  <c r="H265" i="25"/>
  <c r="G265" i="25"/>
  <c r="F265" i="25"/>
  <c r="E265" i="25"/>
  <c r="M264" i="25"/>
  <c r="L264" i="25"/>
  <c r="K192" i="9" s="1"/>
  <c r="K264" i="25"/>
  <c r="J192" i="9" s="1"/>
  <c r="J264" i="25"/>
  <c r="I192" i="9" s="1"/>
  <c r="I264" i="25"/>
  <c r="H192" i="9" s="1"/>
  <c r="H264" i="25"/>
  <c r="G192" i="9" s="1"/>
  <c r="G264" i="25"/>
  <c r="F192" i="9" s="1"/>
  <c r="F264" i="25"/>
  <c r="E192" i="9" s="1"/>
  <c r="E264" i="25"/>
  <c r="D192" i="9" s="1"/>
  <c r="M263" i="25"/>
  <c r="L263" i="25"/>
  <c r="K191" i="9" s="1"/>
  <c r="K263" i="25"/>
  <c r="J191" i="9" s="1"/>
  <c r="J263" i="25"/>
  <c r="I191" i="9" s="1"/>
  <c r="I263" i="25"/>
  <c r="H191" i="9" s="1"/>
  <c r="H263" i="25"/>
  <c r="G191" i="9" s="1"/>
  <c r="G263" i="25"/>
  <c r="F191" i="9" s="1"/>
  <c r="F263" i="25"/>
  <c r="E191" i="9" s="1"/>
  <c r="E263" i="25"/>
  <c r="D191" i="9" s="1"/>
  <c r="M262" i="25"/>
  <c r="L262" i="25"/>
  <c r="K190" i="9" s="1"/>
  <c r="K262" i="25"/>
  <c r="J190" i="9" s="1"/>
  <c r="J262" i="25"/>
  <c r="I190" i="9" s="1"/>
  <c r="I262" i="25"/>
  <c r="H190" i="9" s="1"/>
  <c r="H262" i="25"/>
  <c r="G190" i="9" s="1"/>
  <c r="G262" i="25"/>
  <c r="F190" i="9" s="1"/>
  <c r="F262" i="25"/>
  <c r="E190" i="9" s="1"/>
  <c r="E262" i="25"/>
  <c r="D190" i="9" s="1"/>
  <c r="M261" i="25"/>
  <c r="L261" i="25"/>
  <c r="K189" i="9" s="1"/>
  <c r="K261" i="25"/>
  <c r="J189" i="9" s="1"/>
  <c r="J261" i="25"/>
  <c r="I189" i="9" s="1"/>
  <c r="I261" i="25"/>
  <c r="H189" i="9" s="1"/>
  <c r="H261" i="25"/>
  <c r="G189" i="9" s="1"/>
  <c r="G261" i="25"/>
  <c r="F189" i="9" s="1"/>
  <c r="F261" i="25"/>
  <c r="E189" i="9" s="1"/>
  <c r="E261" i="25"/>
  <c r="D189" i="9" s="1"/>
  <c r="M260" i="25"/>
  <c r="L260" i="25"/>
  <c r="K188" i="9" s="1"/>
  <c r="K260" i="25"/>
  <c r="J188" i="9" s="1"/>
  <c r="J260" i="25"/>
  <c r="I188" i="9" s="1"/>
  <c r="I260" i="25"/>
  <c r="H188" i="9" s="1"/>
  <c r="H260" i="25"/>
  <c r="G188" i="9" s="1"/>
  <c r="G260" i="25"/>
  <c r="F188" i="9" s="1"/>
  <c r="F260" i="25"/>
  <c r="E188" i="9" s="1"/>
  <c r="E260" i="25"/>
  <c r="D188" i="9" s="1"/>
  <c r="M259" i="25"/>
  <c r="L259" i="25"/>
  <c r="K187" i="9" s="1"/>
  <c r="K259" i="25"/>
  <c r="J187" i="9" s="1"/>
  <c r="J259" i="25"/>
  <c r="I187" i="9" s="1"/>
  <c r="I259" i="25"/>
  <c r="H187" i="9" s="1"/>
  <c r="H259" i="25"/>
  <c r="G187" i="9" s="1"/>
  <c r="G259" i="25"/>
  <c r="F187" i="9" s="1"/>
  <c r="F259" i="25"/>
  <c r="E187" i="9" s="1"/>
  <c r="E259" i="25"/>
  <c r="D187" i="9" s="1"/>
  <c r="M258" i="25"/>
  <c r="L258" i="25"/>
  <c r="K186" i="9" s="1"/>
  <c r="K258" i="25"/>
  <c r="J186" i="9" s="1"/>
  <c r="J258" i="25"/>
  <c r="I186" i="9" s="1"/>
  <c r="I258" i="25"/>
  <c r="H186" i="9" s="1"/>
  <c r="H258" i="25"/>
  <c r="G186" i="9" s="1"/>
  <c r="G258" i="25"/>
  <c r="F186" i="9" s="1"/>
  <c r="F258" i="25"/>
  <c r="E186" i="9" s="1"/>
  <c r="E258" i="25"/>
  <c r="D186" i="9" s="1"/>
  <c r="M257" i="25"/>
  <c r="L257" i="25"/>
  <c r="K185" i="9" s="1"/>
  <c r="K257" i="25"/>
  <c r="J185" i="9" s="1"/>
  <c r="J257" i="25"/>
  <c r="I185" i="9" s="1"/>
  <c r="I257" i="25"/>
  <c r="H185" i="9" s="1"/>
  <c r="H257" i="25"/>
  <c r="G185" i="9" s="1"/>
  <c r="G257" i="25"/>
  <c r="F185" i="9" s="1"/>
  <c r="F257" i="25"/>
  <c r="E185" i="9" s="1"/>
  <c r="E257" i="25"/>
  <c r="D185" i="9" s="1"/>
  <c r="M256" i="25"/>
  <c r="L256" i="25"/>
  <c r="K184" i="9" s="1"/>
  <c r="K256" i="25"/>
  <c r="J184" i="9" s="1"/>
  <c r="J256" i="25"/>
  <c r="I184" i="9" s="1"/>
  <c r="I256" i="25"/>
  <c r="H184" i="9" s="1"/>
  <c r="H256" i="25"/>
  <c r="G184" i="9" s="1"/>
  <c r="G256" i="25"/>
  <c r="F184" i="9" s="1"/>
  <c r="F256" i="25"/>
  <c r="E184" i="9" s="1"/>
  <c r="E256" i="25"/>
  <c r="D184" i="9" s="1"/>
  <c r="M255" i="25"/>
  <c r="L255" i="25"/>
  <c r="K183" i="9" s="1"/>
  <c r="K255" i="25"/>
  <c r="J183" i="9" s="1"/>
  <c r="J255" i="25"/>
  <c r="I183" i="9" s="1"/>
  <c r="I255" i="25"/>
  <c r="H183" i="9" s="1"/>
  <c r="H255" i="25"/>
  <c r="G183" i="9" s="1"/>
  <c r="G255" i="25"/>
  <c r="F183" i="9" s="1"/>
  <c r="F255" i="25"/>
  <c r="E183" i="9" s="1"/>
  <c r="E255" i="25"/>
  <c r="D183" i="9" s="1"/>
  <c r="M254" i="25"/>
  <c r="L254" i="25"/>
  <c r="K182" i="9" s="1"/>
  <c r="K254" i="25"/>
  <c r="J182" i="9" s="1"/>
  <c r="J254" i="25"/>
  <c r="I182" i="9" s="1"/>
  <c r="I254" i="25"/>
  <c r="H182" i="9" s="1"/>
  <c r="H254" i="25"/>
  <c r="G182" i="9" s="1"/>
  <c r="G254" i="25"/>
  <c r="F182" i="9" s="1"/>
  <c r="F254" i="25"/>
  <c r="E182" i="9" s="1"/>
  <c r="E254" i="25"/>
  <c r="D182" i="9" s="1"/>
  <c r="M253" i="25"/>
  <c r="L253" i="25"/>
  <c r="K181" i="9" s="1"/>
  <c r="K253" i="25"/>
  <c r="J181" i="9" s="1"/>
  <c r="J253" i="25"/>
  <c r="I181" i="9" s="1"/>
  <c r="I253" i="25"/>
  <c r="H181" i="9" s="1"/>
  <c r="H253" i="25"/>
  <c r="G181" i="9" s="1"/>
  <c r="G253" i="25"/>
  <c r="F181" i="9" s="1"/>
  <c r="F253" i="25"/>
  <c r="E181" i="9" s="1"/>
  <c r="E253" i="25"/>
  <c r="D181" i="9" s="1"/>
  <c r="M252" i="25"/>
  <c r="L252" i="25"/>
  <c r="K180" i="9" s="1"/>
  <c r="K252" i="25"/>
  <c r="J180" i="9" s="1"/>
  <c r="J252" i="25"/>
  <c r="I180" i="9" s="1"/>
  <c r="I252" i="25"/>
  <c r="H180" i="9" s="1"/>
  <c r="H252" i="25"/>
  <c r="G180" i="9" s="1"/>
  <c r="G252" i="25"/>
  <c r="F180" i="9" s="1"/>
  <c r="F252" i="25"/>
  <c r="E180" i="9" s="1"/>
  <c r="E252" i="25"/>
  <c r="D180" i="9" s="1"/>
  <c r="M251" i="25"/>
  <c r="L251" i="25"/>
  <c r="K179" i="9" s="1"/>
  <c r="K251" i="25"/>
  <c r="J179" i="9" s="1"/>
  <c r="J251" i="25"/>
  <c r="I179" i="9" s="1"/>
  <c r="I251" i="25"/>
  <c r="H179" i="9" s="1"/>
  <c r="H251" i="25"/>
  <c r="G179" i="9" s="1"/>
  <c r="G251" i="25"/>
  <c r="F179" i="9" s="1"/>
  <c r="F251" i="25"/>
  <c r="E179" i="9" s="1"/>
  <c r="E251" i="25"/>
  <c r="D179" i="9" s="1"/>
  <c r="M250" i="25"/>
  <c r="L250" i="25"/>
  <c r="K178" i="9" s="1"/>
  <c r="K250" i="25"/>
  <c r="J178" i="9" s="1"/>
  <c r="J250" i="25"/>
  <c r="I178" i="9" s="1"/>
  <c r="I250" i="25"/>
  <c r="H178" i="9" s="1"/>
  <c r="H250" i="25"/>
  <c r="G178" i="9" s="1"/>
  <c r="G250" i="25"/>
  <c r="F178" i="9" s="1"/>
  <c r="F250" i="25"/>
  <c r="E178" i="9" s="1"/>
  <c r="E250" i="25"/>
  <c r="D178" i="9" s="1"/>
  <c r="M249" i="25"/>
  <c r="L249" i="25"/>
  <c r="K177" i="9" s="1"/>
  <c r="K249" i="25"/>
  <c r="J177" i="9" s="1"/>
  <c r="J249" i="25"/>
  <c r="I177" i="9" s="1"/>
  <c r="I249" i="25"/>
  <c r="H177" i="9" s="1"/>
  <c r="H249" i="25"/>
  <c r="G177" i="9" s="1"/>
  <c r="G249" i="25"/>
  <c r="F177" i="9" s="1"/>
  <c r="F249" i="25"/>
  <c r="E177" i="9" s="1"/>
  <c r="E249" i="25"/>
  <c r="D177" i="9" s="1"/>
  <c r="M248" i="25"/>
  <c r="L248" i="25"/>
  <c r="K176" i="9" s="1"/>
  <c r="K248" i="25"/>
  <c r="J176" i="9" s="1"/>
  <c r="J248" i="25"/>
  <c r="I176" i="9" s="1"/>
  <c r="I248" i="25"/>
  <c r="H176" i="9" s="1"/>
  <c r="H248" i="25"/>
  <c r="G176" i="9" s="1"/>
  <c r="G248" i="25"/>
  <c r="F176" i="9" s="1"/>
  <c r="F248" i="25"/>
  <c r="E176" i="9" s="1"/>
  <c r="E248" i="25"/>
  <c r="D176" i="9" s="1"/>
  <c r="M247" i="25"/>
  <c r="L247" i="25"/>
  <c r="K175" i="9" s="1"/>
  <c r="K247" i="25"/>
  <c r="J175" i="9" s="1"/>
  <c r="J247" i="25"/>
  <c r="I175" i="9" s="1"/>
  <c r="I247" i="25"/>
  <c r="H175" i="9" s="1"/>
  <c r="H247" i="25"/>
  <c r="G175" i="9" s="1"/>
  <c r="G247" i="25"/>
  <c r="F175" i="9" s="1"/>
  <c r="F247" i="25"/>
  <c r="E175" i="9" s="1"/>
  <c r="E247" i="25"/>
  <c r="D175" i="9" s="1"/>
  <c r="M246" i="25"/>
  <c r="L246" i="25"/>
  <c r="K174" i="9" s="1"/>
  <c r="K246" i="25"/>
  <c r="J174" i="9" s="1"/>
  <c r="J246" i="25"/>
  <c r="I174" i="9" s="1"/>
  <c r="I246" i="25"/>
  <c r="H174" i="9" s="1"/>
  <c r="H246" i="25"/>
  <c r="G174" i="9" s="1"/>
  <c r="G246" i="25"/>
  <c r="F174" i="9" s="1"/>
  <c r="F246" i="25"/>
  <c r="E174" i="9" s="1"/>
  <c r="E246" i="25"/>
  <c r="D174" i="9" s="1"/>
  <c r="M245" i="25"/>
  <c r="L245" i="25"/>
  <c r="K173" i="9" s="1"/>
  <c r="K245" i="25"/>
  <c r="J173" i="9" s="1"/>
  <c r="J245" i="25"/>
  <c r="I173" i="9" s="1"/>
  <c r="I245" i="25"/>
  <c r="H173" i="9" s="1"/>
  <c r="H245" i="25"/>
  <c r="G173" i="9" s="1"/>
  <c r="G245" i="25"/>
  <c r="F173" i="9" s="1"/>
  <c r="F245" i="25"/>
  <c r="E173" i="9" s="1"/>
  <c r="E245" i="25"/>
  <c r="D173" i="9" s="1"/>
  <c r="M244" i="25"/>
  <c r="L244" i="25"/>
  <c r="K172" i="9" s="1"/>
  <c r="K244" i="25"/>
  <c r="J172" i="9" s="1"/>
  <c r="J244" i="25"/>
  <c r="I172" i="9" s="1"/>
  <c r="I244" i="25"/>
  <c r="H172" i="9" s="1"/>
  <c r="H244" i="25"/>
  <c r="G172" i="9" s="1"/>
  <c r="G244" i="25"/>
  <c r="F172" i="9" s="1"/>
  <c r="F244" i="25"/>
  <c r="E172" i="9" s="1"/>
  <c r="E244" i="25"/>
  <c r="D172" i="9" s="1"/>
  <c r="M243" i="25"/>
  <c r="L243" i="25"/>
  <c r="K171" i="9" s="1"/>
  <c r="K243" i="25"/>
  <c r="J171" i="9" s="1"/>
  <c r="J243" i="25"/>
  <c r="I171" i="9" s="1"/>
  <c r="I243" i="25"/>
  <c r="H171" i="9" s="1"/>
  <c r="H243" i="25"/>
  <c r="G171" i="9" s="1"/>
  <c r="G243" i="25"/>
  <c r="F171" i="9" s="1"/>
  <c r="F243" i="25"/>
  <c r="E171" i="9" s="1"/>
  <c r="E243" i="25"/>
  <c r="D171" i="9" s="1"/>
  <c r="M242" i="25"/>
  <c r="L242" i="25"/>
  <c r="K170" i="9" s="1"/>
  <c r="K242" i="25"/>
  <c r="J170" i="9" s="1"/>
  <c r="J242" i="25"/>
  <c r="I170" i="9" s="1"/>
  <c r="I242" i="25"/>
  <c r="H170" i="9" s="1"/>
  <c r="H242" i="25"/>
  <c r="G170" i="9" s="1"/>
  <c r="G242" i="25"/>
  <c r="F170" i="9" s="1"/>
  <c r="F242" i="25"/>
  <c r="E170" i="9" s="1"/>
  <c r="E242" i="25"/>
  <c r="D170" i="9" s="1"/>
  <c r="M241" i="25"/>
  <c r="L241" i="25"/>
  <c r="K169" i="9" s="1"/>
  <c r="K241" i="25"/>
  <c r="J169" i="9" s="1"/>
  <c r="J241" i="25"/>
  <c r="I169" i="9" s="1"/>
  <c r="I241" i="25"/>
  <c r="H169" i="9" s="1"/>
  <c r="H241" i="25"/>
  <c r="G169" i="9" s="1"/>
  <c r="G241" i="25"/>
  <c r="F169" i="9" s="1"/>
  <c r="F241" i="25"/>
  <c r="E169" i="9" s="1"/>
  <c r="E241" i="25"/>
  <c r="D169" i="9" s="1"/>
  <c r="M240" i="25"/>
  <c r="L240" i="25"/>
  <c r="K168" i="9" s="1"/>
  <c r="K240" i="25"/>
  <c r="J168" i="9" s="1"/>
  <c r="J240" i="25"/>
  <c r="I168" i="9" s="1"/>
  <c r="I240" i="25"/>
  <c r="H168" i="9" s="1"/>
  <c r="H240" i="25"/>
  <c r="G168" i="9" s="1"/>
  <c r="G240" i="25"/>
  <c r="F168" i="9" s="1"/>
  <c r="F240" i="25"/>
  <c r="E168" i="9" s="1"/>
  <c r="E240" i="25"/>
  <c r="D168" i="9" s="1"/>
  <c r="M239" i="25"/>
  <c r="L239" i="25"/>
  <c r="K167" i="9" s="1"/>
  <c r="K239" i="25"/>
  <c r="J167" i="9" s="1"/>
  <c r="J239" i="25"/>
  <c r="I167" i="9" s="1"/>
  <c r="I239" i="25"/>
  <c r="H167" i="9" s="1"/>
  <c r="H239" i="25"/>
  <c r="G167" i="9" s="1"/>
  <c r="G239" i="25"/>
  <c r="F167" i="9" s="1"/>
  <c r="F239" i="25"/>
  <c r="E167" i="9" s="1"/>
  <c r="E239" i="25"/>
  <c r="D167" i="9" s="1"/>
  <c r="M238" i="25"/>
  <c r="L238" i="25"/>
  <c r="K166" i="9" s="1"/>
  <c r="K238" i="25"/>
  <c r="J166" i="9" s="1"/>
  <c r="J238" i="25"/>
  <c r="I166" i="9" s="1"/>
  <c r="I238" i="25"/>
  <c r="H166" i="9" s="1"/>
  <c r="H238" i="25"/>
  <c r="G166" i="9" s="1"/>
  <c r="G238" i="25"/>
  <c r="F166" i="9" s="1"/>
  <c r="F238" i="25"/>
  <c r="E166" i="9" s="1"/>
  <c r="E238" i="25"/>
  <c r="D166" i="9" s="1"/>
  <c r="M233" i="25"/>
  <c r="L233" i="25"/>
  <c r="K233" i="25"/>
  <c r="J233" i="25"/>
  <c r="I233" i="25"/>
  <c r="H233" i="25"/>
  <c r="G233" i="25"/>
  <c r="F233" i="25"/>
  <c r="E233" i="25"/>
  <c r="M232" i="25"/>
  <c r="L232" i="25"/>
  <c r="K33" i="13" s="1"/>
  <c r="K232" i="25"/>
  <c r="J33" i="13" s="1"/>
  <c r="J232" i="25"/>
  <c r="I33" i="13" s="1"/>
  <c r="I232" i="25"/>
  <c r="H33" i="13" s="1"/>
  <c r="H232" i="25"/>
  <c r="G33" i="13" s="1"/>
  <c r="G232" i="25"/>
  <c r="F33" i="13" s="1"/>
  <c r="F232" i="25"/>
  <c r="E33" i="13" s="1"/>
  <c r="E232" i="25"/>
  <c r="D33" i="13" s="1"/>
  <c r="M231" i="25"/>
  <c r="L231" i="25"/>
  <c r="K32" i="13" s="1"/>
  <c r="K231" i="25"/>
  <c r="J32" i="13" s="1"/>
  <c r="J231" i="25"/>
  <c r="I32" i="13" s="1"/>
  <c r="I231" i="25"/>
  <c r="H32" i="13" s="1"/>
  <c r="H231" i="25"/>
  <c r="G32" i="13" s="1"/>
  <c r="G231" i="25"/>
  <c r="F32" i="13" s="1"/>
  <c r="F231" i="25"/>
  <c r="E32" i="13" s="1"/>
  <c r="E231" i="25"/>
  <c r="D32" i="13" s="1"/>
  <c r="M230" i="25"/>
  <c r="L230" i="25"/>
  <c r="K31" i="13" s="1"/>
  <c r="K230" i="25"/>
  <c r="J31" i="13" s="1"/>
  <c r="J230" i="25"/>
  <c r="I31" i="13" s="1"/>
  <c r="I230" i="25"/>
  <c r="H31" i="13" s="1"/>
  <c r="H230" i="25"/>
  <c r="G31" i="13" s="1"/>
  <c r="G230" i="25"/>
  <c r="F31" i="13" s="1"/>
  <c r="F230" i="25"/>
  <c r="E31" i="13" s="1"/>
  <c r="E230" i="25"/>
  <c r="D31" i="13" s="1"/>
  <c r="M229" i="25"/>
  <c r="L229" i="25"/>
  <c r="K30" i="13" s="1"/>
  <c r="K229" i="25"/>
  <c r="J30" i="13" s="1"/>
  <c r="J229" i="25"/>
  <c r="I30" i="13" s="1"/>
  <c r="I229" i="25"/>
  <c r="H30" i="13" s="1"/>
  <c r="H229" i="25"/>
  <c r="G30" i="13" s="1"/>
  <c r="G229" i="25"/>
  <c r="F30" i="13" s="1"/>
  <c r="F229" i="25"/>
  <c r="E30" i="13" s="1"/>
  <c r="E229" i="25"/>
  <c r="D30" i="13" s="1"/>
  <c r="M228" i="25"/>
  <c r="L228" i="25"/>
  <c r="K29" i="13" s="1"/>
  <c r="K228" i="25"/>
  <c r="J29" i="13" s="1"/>
  <c r="J228" i="25"/>
  <c r="I29" i="13" s="1"/>
  <c r="I228" i="25"/>
  <c r="H29" i="13" s="1"/>
  <c r="H228" i="25"/>
  <c r="G29" i="13" s="1"/>
  <c r="G228" i="25"/>
  <c r="F29" i="13" s="1"/>
  <c r="F228" i="25"/>
  <c r="E29" i="13" s="1"/>
  <c r="E228" i="25"/>
  <c r="D29" i="13" s="1"/>
  <c r="M226" i="25"/>
  <c r="L226" i="25"/>
  <c r="K226" i="25"/>
  <c r="J226" i="25"/>
  <c r="I226" i="25"/>
  <c r="H226" i="25"/>
  <c r="G226" i="25"/>
  <c r="F226" i="25"/>
  <c r="E226" i="25"/>
  <c r="M225" i="25"/>
  <c r="L225" i="25"/>
  <c r="K165" i="9" s="1"/>
  <c r="K225" i="25"/>
  <c r="J165" i="9" s="1"/>
  <c r="J225" i="25"/>
  <c r="I165" i="9" s="1"/>
  <c r="I225" i="25"/>
  <c r="H165" i="9" s="1"/>
  <c r="H225" i="25"/>
  <c r="G165" i="9" s="1"/>
  <c r="G225" i="25"/>
  <c r="F165" i="9" s="1"/>
  <c r="F225" i="25"/>
  <c r="E165" i="9" s="1"/>
  <c r="E225" i="25"/>
  <c r="D165" i="9" s="1"/>
  <c r="M224" i="25"/>
  <c r="L224" i="25"/>
  <c r="K164" i="9" s="1"/>
  <c r="K224" i="25"/>
  <c r="J164" i="9" s="1"/>
  <c r="J224" i="25"/>
  <c r="I164" i="9" s="1"/>
  <c r="I224" i="25"/>
  <c r="H164" i="9" s="1"/>
  <c r="H224" i="25"/>
  <c r="G164" i="9" s="1"/>
  <c r="G224" i="25"/>
  <c r="F164" i="9" s="1"/>
  <c r="F224" i="25"/>
  <c r="E164" i="9" s="1"/>
  <c r="E224" i="25"/>
  <c r="D164" i="9" s="1"/>
  <c r="M223" i="25"/>
  <c r="L223" i="25"/>
  <c r="K163" i="9" s="1"/>
  <c r="K223" i="25"/>
  <c r="J163" i="9" s="1"/>
  <c r="J223" i="25"/>
  <c r="I163" i="9" s="1"/>
  <c r="I223" i="25"/>
  <c r="H163" i="9" s="1"/>
  <c r="H223" i="25"/>
  <c r="G163" i="9" s="1"/>
  <c r="G223" i="25"/>
  <c r="F163" i="9" s="1"/>
  <c r="F223" i="25"/>
  <c r="E163" i="9" s="1"/>
  <c r="E223" i="25"/>
  <c r="D163" i="9" s="1"/>
  <c r="M222" i="25"/>
  <c r="L222" i="25"/>
  <c r="K162" i="9" s="1"/>
  <c r="K222" i="25"/>
  <c r="J162" i="9" s="1"/>
  <c r="J222" i="25"/>
  <c r="I162" i="9" s="1"/>
  <c r="I222" i="25"/>
  <c r="H162" i="9" s="1"/>
  <c r="H222" i="25"/>
  <c r="G162" i="9" s="1"/>
  <c r="G222" i="25"/>
  <c r="F162" i="9" s="1"/>
  <c r="F222" i="25"/>
  <c r="E162" i="9" s="1"/>
  <c r="E222" i="25"/>
  <c r="D162" i="9" s="1"/>
  <c r="M221" i="25"/>
  <c r="L221" i="25"/>
  <c r="K161" i="9" s="1"/>
  <c r="K221" i="25"/>
  <c r="J161" i="9" s="1"/>
  <c r="J221" i="25"/>
  <c r="I161" i="9" s="1"/>
  <c r="I221" i="25"/>
  <c r="H161" i="9" s="1"/>
  <c r="H221" i="25"/>
  <c r="G161" i="9" s="1"/>
  <c r="G221" i="25"/>
  <c r="F161" i="9" s="1"/>
  <c r="F221" i="25"/>
  <c r="E161" i="9" s="1"/>
  <c r="E221" i="25"/>
  <c r="D161" i="9" s="1"/>
  <c r="M220" i="25"/>
  <c r="L220" i="25"/>
  <c r="K160" i="9" s="1"/>
  <c r="K220" i="25"/>
  <c r="J160" i="9" s="1"/>
  <c r="J220" i="25"/>
  <c r="I160" i="9" s="1"/>
  <c r="I220" i="25"/>
  <c r="H160" i="9" s="1"/>
  <c r="H220" i="25"/>
  <c r="G160" i="9" s="1"/>
  <c r="G220" i="25"/>
  <c r="F160" i="9" s="1"/>
  <c r="F220" i="25"/>
  <c r="E160" i="9" s="1"/>
  <c r="E220" i="25"/>
  <c r="D160" i="9" s="1"/>
  <c r="M219" i="25"/>
  <c r="L219" i="25"/>
  <c r="K159" i="9" s="1"/>
  <c r="K219" i="25"/>
  <c r="J159" i="9" s="1"/>
  <c r="J219" i="25"/>
  <c r="I159" i="9" s="1"/>
  <c r="I219" i="25"/>
  <c r="H159" i="9" s="1"/>
  <c r="H219" i="25"/>
  <c r="G159" i="9" s="1"/>
  <c r="G219" i="25"/>
  <c r="F159" i="9" s="1"/>
  <c r="F219" i="25"/>
  <c r="E159" i="9" s="1"/>
  <c r="E219" i="25"/>
  <c r="D159" i="9" s="1"/>
  <c r="M218" i="25"/>
  <c r="L218" i="25"/>
  <c r="K158" i="9" s="1"/>
  <c r="K218" i="25"/>
  <c r="J158" i="9" s="1"/>
  <c r="J218" i="25"/>
  <c r="I158" i="9" s="1"/>
  <c r="I218" i="25"/>
  <c r="H158" i="9" s="1"/>
  <c r="H218" i="25"/>
  <c r="G158" i="9" s="1"/>
  <c r="G218" i="25"/>
  <c r="F158" i="9" s="1"/>
  <c r="F218" i="25"/>
  <c r="E158" i="9" s="1"/>
  <c r="E218" i="25"/>
  <c r="D158" i="9" s="1"/>
  <c r="M217" i="25"/>
  <c r="L217" i="25"/>
  <c r="K157" i="9" s="1"/>
  <c r="K217" i="25"/>
  <c r="J157" i="9" s="1"/>
  <c r="J217" i="25"/>
  <c r="I157" i="9" s="1"/>
  <c r="I217" i="25"/>
  <c r="H157" i="9" s="1"/>
  <c r="H217" i="25"/>
  <c r="G157" i="9" s="1"/>
  <c r="G217" i="25"/>
  <c r="F157" i="9" s="1"/>
  <c r="F217" i="25"/>
  <c r="E157" i="9" s="1"/>
  <c r="E217" i="25"/>
  <c r="D157" i="9" s="1"/>
  <c r="M216" i="25"/>
  <c r="L216" i="25"/>
  <c r="K156" i="9" s="1"/>
  <c r="K216" i="25"/>
  <c r="J156" i="9" s="1"/>
  <c r="J216" i="25"/>
  <c r="I156" i="9" s="1"/>
  <c r="I216" i="25"/>
  <c r="H156" i="9" s="1"/>
  <c r="H216" i="25"/>
  <c r="G156" i="9" s="1"/>
  <c r="G216" i="25"/>
  <c r="F156" i="9" s="1"/>
  <c r="F216" i="25"/>
  <c r="E156" i="9" s="1"/>
  <c r="E216" i="25"/>
  <c r="D156" i="9" s="1"/>
  <c r="M215" i="25"/>
  <c r="L215" i="25"/>
  <c r="K155" i="9" s="1"/>
  <c r="K215" i="25"/>
  <c r="J155" i="9" s="1"/>
  <c r="J215" i="25"/>
  <c r="I155" i="9" s="1"/>
  <c r="I215" i="25"/>
  <c r="H155" i="9" s="1"/>
  <c r="H215" i="25"/>
  <c r="G155" i="9" s="1"/>
  <c r="G215" i="25"/>
  <c r="F155" i="9" s="1"/>
  <c r="F215" i="25"/>
  <c r="E155" i="9" s="1"/>
  <c r="E215" i="25"/>
  <c r="D155" i="9" s="1"/>
  <c r="M214" i="25"/>
  <c r="L214" i="25"/>
  <c r="K154" i="9" s="1"/>
  <c r="K214" i="25"/>
  <c r="J154" i="9" s="1"/>
  <c r="J214" i="25"/>
  <c r="I154" i="9" s="1"/>
  <c r="I214" i="25"/>
  <c r="H154" i="9" s="1"/>
  <c r="H214" i="25"/>
  <c r="G154" i="9" s="1"/>
  <c r="G214" i="25"/>
  <c r="F154" i="9" s="1"/>
  <c r="F214" i="25"/>
  <c r="E154" i="9" s="1"/>
  <c r="E214" i="25"/>
  <c r="D154" i="9" s="1"/>
  <c r="M213" i="25"/>
  <c r="L213" i="25"/>
  <c r="K153" i="9" s="1"/>
  <c r="K213" i="25"/>
  <c r="J153" i="9" s="1"/>
  <c r="J213" i="25"/>
  <c r="I153" i="9" s="1"/>
  <c r="I213" i="25"/>
  <c r="H153" i="9" s="1"/>
  <c r="H213" i="25"/>
  <c r="G153" i="9" s="1"/>
  <c r="G213" i="25"/>
  <c r="F153" i="9" s="1"/>
  <c r="F213" i="25"/>
  <c r="E153" i="9" s="1"/>
  <c r="E213" i="25"/>
  <c r="D153" i="9" s="1"/>
  <c r="M212" i="25"/>
  <c r="L212" i="25"/>
  <c r="K152" i="9" s="1"/>
  <c r="K212" i="25"/>
  <c r="J152" i="9" s="1"/>
  <c r="J212" i="25"/>
  <c r="I152" i="9" s="1"/>
  <c r="I212" i="25"/>
  <c r="H152" i="9" s="1"/>
  <c r="H212" i="25"/>
  <c r="G152" i="9" s="1"/>
  <c r="G212" i="25"/>
  <c r="F152" i="9" s="1"/>
  <c r="F212" i="25"/>
  <c r="E152" i="9" s="1"/>
  <c r="E212" i="25"/>
  <c r="D152" i="9" s="1"/>
  <c r="M211" i="25"/>
  <c r="L211" i="25"/>
  <c r="K151" i="9" s="1"/>
  <c r="K211" i="25"/>
  <c r="J151" i="9" s="1"/>
  <c r="J211" i="25"/>
  <c r="I151" i="9" s="1"/>
  <c r="I211" i="25"/>
  <c r="H151" i="9" s="1"/>
  <c r="H211" i="25"/>
  <c r="G151" i="9" s="1"/>
  <c r="G211" i="25"/>
  <c r="F151" i="9" s="1"/>
  <c r="F211" i="25"/>
  <c r="E151" i="9" s="1"/>
  <c r="E211" i="25"/>
  <c r="D151" i="9" s="1"/>
  <c r="M210" i="25"/>
  <c r="L210" i="25"/>
  <c r="K150" i="9" s="1"/>
  <c r="K210" i="25"/>
  <c r="J150" i="9" s="1"/>
  <c r="J210" i="25"/>
  <c r="I150" i="9" s="1"/>
  <c r="I210" i="25"/>
  <c r="H150" i="9" s="1"/>
  <c r="H210" i="25"/>
  <c r="G150" i="9" s="1"/>
  <c r="G210" i="25"/>
  <c r="F150" i="9" s="1"/>
  <c r="F210" i="25"/>
  <c r="E150" i="9" s="1"/>
  <c r="E210" i="25"/>
  <c r="D150" i="9" s="1"/>
  <c r="M209" i="25"/>
  <c r="L209" i="25"/>
  <c r="K149" i="9" s="1"/>
  <c r="K209" i="25"/>
  <c r="J149" i="9" s="1"/>
  <c r="J209" i="25"/>
  <c r="I149" i="9" s="1"/>
  <c r="I209" i="25"/>
  <c r="H149" i="9" s="1"/>
  <c r="H209" i="25"/>
  <c r="G149" i="9" s="1"/>
  <c r="G209" i="25"/>
  <c r="F149" i="9" s="1"/>
  <c r="F209" i="25"/>
  <c r="E149" i="9" s="1"/>
  <c r="E209" i="25"/>
  <c r="D149" i="9" s="1"/>
  <c r="M208" i="25"/>
  <c r="L208" i="25"/>
  <c r="K148" i="9" s="1"/>
  <c r="K208" i="25"/>
  <c r="J148" i="9" s="1"/>
  <c r="J208" i="25"/>
  <c r="I148" i="9" s="1"/>
  <c r="I208" i="25"/>
  <c r="H148" i="9" s="1"/>
  <c r="H208" i="25"/>
  <c r="G148" i="9" s="1"/>
  <c r="G208" i="25"/>
  <c r="F148" i="9" s="1"/>
  <c r="F208" i="25"/>
  <c r="E148" i="9" s="1"/>
  <c r="E208" i="25"/>
  <c r="D148" i="9" s="1"/>
  <c r="M207" i="25"/>
  <c r="L207" i="25"/>
  <c r="K147" i="9" s="1"/>
  <c r="K207" i="25"/>
  <c r="J147" i="9" s="1"/>
  <c r="J207" i="25"/>
  <c r="I147" i="9" s="1"/>
  <c r="I207" i="25"/>
  <c r="H147" i="9" s="1"/>
  <c r="H207" i="25"/>
  <c r="G147" i="9" s="1"/>
  <c r="G207" i="25"/>
  <c r="F147" i="9" s="1"/>
  <c r="F207" i="25"/>
  <c r="E147" i="9" s="1"/>
  <c r="E207" i="25"/>
  <c r="D147" i="9" s="1"/>
  <c r="M206" i="25"/>
  <c r="L206" i="25"/>
  <c r="K146" i="9" s="1"/>
  <c r="K206" i="25"/>
  <c r="J146" i="9" s="1"/>
  <c r="J206" i="25"/>
  <c r="I146" i="9" s="1"/>
  <c r="I206" i="25"/>
  <c r="H146" i="9" s="1"/>
  <c r="H206" i="25"/>
  <c r="G146" i="9" s="1"/>
  <c r="G206" i="25"/>
  <c r="F146" i="9" s="1"/>
  <c r="F206" i="25"/>
  <c r="E146" i="9" s="1"/>
  <c r="E206" i="25"/>
  <c r="D146" i="9" s="1"/>
  <c r="M205" i="25"/>
  <c r="L205" i="25"/>
  <c r="K145" i="9" s="1"/>
  <c r="K205" i="25"/>
  <c r="J145" i="9" s="1"/>
  <c r="J205" i="25"/>
  <c r="I145" i="9" s="1"/>
  <c r="I205" i="25"/>
  <c r="H145" i="9" s="1"/>
  <c r="H205" i="25"/>
  <c r="G145" i="9" s="1"/>
  <c r="G205" i="25"/>
  <c r="F145" i="9" s="1"/>
  <c r="F205" i="25"/>
  <c r="E145" i="9" s="1"/>
  <c r="E205" i="25"/>
  <c r="D145" i="9" s="1"/>
  <c r="M204" i="25"/>
  <c r="L204" i="25"/>
  <c r="K144" i="9" s="1"/>
  <c r="K204" i="25"/>
  <c r="J144" i="9" s="1"/>
  <c r="J204" i="25"/>
  <c r="I144" i="9" s="1"/>
  <c r="I204" i="25"/>
  <c r="H144" i="9" s="1"/>
  <c r="H204" i="25"/>
  <c r="G144" i="9" s="1"/>
  <c r="G204" i="25"/>
  <c r="F144" i="9" s="1"/>
  <c r="F204" i="25"/>
  <c r="E144" i="9" s="1"/>
  <c r="E204" i="25"/>
  <c r="D144" i="9" s="1"/>
  <c r="M203" i="25"/>
  <c r="L203" i="25"/>
  <c r="K143" i="9" s="1"/>
  <c r="K203" i="25"/>
  <c r="J143" i="9" s="1"/>
  <c r="J203" i="25"/>
  <c r="I143" i="9" s="1"/>
  <c r="I203" i="25"/>
  <c r="H143" i="9" s="1"/>
  <c r="H203" i="25"/>
  <c r="G143" i="9" s="1"/>
  <c r="G203" i="25"/>
  <c r="F143" i="9" s="1"/>
  <c r="F203" i="25"/>
  <c r="E143" i="9" s="1"/>
  <c r="E203" i="25"/>
  <c r="D143" i="9" s="1"/>
  <c r="M202" i="25"/>
  <c r="L202" i="25"/>
  <c r="K142" i="9" s="1"/>
  <c r="K202" i="25"/>
  <c r="J142" i="9" s="1"/>
  <c r="J202" i="25"/>
  <c r="I142" i="9" s="1"/>
  <c r="I202" i="25"/>
  <c r="H142" i="9" s="1"/>
  <c r="H202" i="25"/>
  <c r="G142" i="9" s="1"/>
  <c r="G202" i="25"/>
  <c r="F142" i="9" s="1"/>
  <c r="F202" i="25"/>
  <c r="E142" i="9" s="1"/>
  <c r="E202" i="25"/>
  <c r="D142" i="9" s="1"/>
  <c r="M201" i="25"/>
  <c r="L201" i="25"/>
  <c r="K141" i="9" s="1"/>
  <c r="K201" i="25"/>
  <c r="J141" i="9" s="1"/>
  <c r="J201" i="25"/>
  <c r="I141" i="9" s="1"/>
  <c r="I201" i="25"/>
  <c r="H141" i="9" s="1"/>
  <c r="H201" i="25"/>
  <c r="G141" i="9" s="1"/>
  <c r="G201" i="25"/>
  <c r="F141" i="9" s="1"/>
  <c r="F201" i="25"/>
  <c r="E141" i="9" s="1"/>
  <c r="E201" i="25"/>
  <c r="D141" i="9" s="1"/>
  <c r="M200" i="25"/>
  <c r="L200" i="25"/>
  <c r="K140" i="9" s="1"/>
  <c r="K200" i="25"/>
  <c r="J140" i="9" s="1"/>
  <c r="J200" i="25"/>
  <c r="I140" i="9" s="1"/>
  <c r="I200" i="25"/>
  <c r="H140" i="9" s="1"/>
  <c r="H200" i="25"/>
  <c r="G140" i="9" s="1"/>
  <c r="G200" i="25"/>
  <c r="F140" i="9" s="1"/>
  <c r="F200" i="25"/>
  <c r="E140" i="9" s="1"/>
  <c r="E200" i="25"/>
  <c r="D140" i="9" s="1"/>
  <c r="M199" i="25"/>
  <c r="L199" i="25"/>
  <c r="K139" i="9" s="1"/>
  <c r="K199" i="25"/>
  <c r="J139" i="9" s="1"/>
  <c r="J199" i="25"/>
  <c r="I139" i="9" s="1"/>
  <c r="I199" i="25"/>
  <c r="H139" i="9" s="1"/>
  <c r="H199" i="25"/>
  <c r="G139" i="9" s="1"/>
  <c r="G199" i="25"/>
  <c r="F139" i="9" s="1"/>
  <c r="F199" i="25"/>
  <c r="E139" i="9" s="1"/>
  <c r="E199" i="25"/>
  <c r="D139" i="9" s="1"/>
  <c r="M194" i="25"/>
  <c r="L194" i="25"/>
  <c r="K194" i="25"/>
  <c r="J194" i="25"/>
  <c r="I194" i="25"/>
  <c r="H194" i="25"/>
  <c r="G194" i="25"/>
  <c r="F194" i="25"/>
  <c r="E194" i="25"/>
  <c r="M193" i="25"/>
  <c r="L193" i="25"/>
  <c r="K28" i="13" s="1"/>
  <c r="K193" i="25"/>
  <c r="J28" i="13" s="1"/>
  <c r="J193" i="25"/>
  <c r="I28" i="13" s="1"/>
  <c r="I193" i="25"/>
  <c r="H28" i="13" s="1"/>
  <c r="H193" i="25"/>
  <c r="G28" i="13" s="1"/>
  <c r="G193" i="25"/>
  <c r="F28" i="13" s="1"/>
  <c r="F193" i="25"/>
  <c r="E28" i="13" s="1"/>
  <c r="E193" i="25"/>
  <c r="D28" i="13" s="1"/>
  <c r="M192" i="25"/>
  <c r="L192" i="25"/>
  <c r="K27" i="13" s="1"/>
  <c r="K192" i="25"/>
  <c r="J27" i="13" s="1"/>
  <c r="J192" i="25"/>
  <c r="I27" i="13" s="1"/>
  <c r="I192" i="25"/>
  <c r="H27" i="13" s="1"/>
  <c r="H192" i="25"/>
  <c r="G27" i="13" s="1"/>
  <c r="G192" i="25"/>
  <c r="F27" i="13" s="1"/>
  <c r="F192" i="25"/>
  <c r="E27" i="13" s="1"/>
  <c r="E192" i="25"/>
  <c r="D27" i="13" s="1"/>
  <c r="M191" i="25"/>
  <c r="L191" i="25"/>
  <c r="K26" i="13" s="1"/>
  <c r="K191" i="25"/>
  <c r="J26" i="13" s="1"/>
  <c r="J191" i="25"/>
  <c r="I26" i="13" s="1"/>
  <c r="I191" i="25"/>
  <c r="H26" i="13" s="1"/>
  <c r="H191" i="25"/>
  <c r="G26" i="13" s="1"/>
  <c r="G191" i="25"/>
  <c r="F26" i="13" s="1"/>
  <c r="F191" i="25"/>
  <c r="E26" i="13" s="1"/>
  <c r="E191" i="25"/>
  <c r="D26" i="13" s="1"/>
  <c r="M190" i="25"/>
  <c r="L190" i="25"/>
  <c r="K25" i="13" s="1"/>
  <c r="K190" i="25"/>
  <c r="J25" i="13" s="1"/>
  <c r="J190" i="25"/>
  <c r="I25" i="13" s="1"/>
  <c r="I190" i="25"/>
  <c r="H25" i="13" s="1"/>
  <c r="H190" i="25"/>
  <c r="G25" i="13" s="1"/>
  <c r="G190" i="25"/>
  <c r="F25" i="13" s="1"/>
  <c r="F190" i="25"/>
  <c r="E25" i="13" s="1"/>
  <c r="E190" i="25"/>
  <c r="D25" i="13" s="1"/>
  <c r="M189" i="25"/>
  <c r="L189" i="25"/>
  <c r="K24" i="13" s="1"/>
  <c r="K189" i="25"/>
  <c r="J24" i="13" s="1"/>
  <c r="J189" i="25"/>
  <c r="I24" i="13" s="1"/>
  <c r="I189" i="25"/>
  <c r="H24" i="13" s="1"/>
  <c r="H189" i="25"/>
  <c r="G24" i="13" s="1"/>
  <c r="G189" i="25"/>
  <c r="F24" i="13" s="1"/>
  <c r="F189" i="25"/>
  <c r="E24" i="13" s="1"/>
  <c r="E189" i="25"/>
  <c r="D24" i="13" s="1"/>
  <c r="M187" i="25"/>
  <c r="L187" i="25"/>
  <c r="K187" i="25"/>
  <c r="J187" i="25"/>
  <c r="I187" i="25"/>
  <c r="H187" i="25"/>
  <c r="G187" i="25"/>
  <c r="F187" i="25"/>
  <c r="E187" i="25"/>
  <c r="M186" i="25"/>
  <c r="L186" i="25"/>
  <c r="K138" i="9" s="1"/>
  <c r="K186" i="25"/>
  <c r="J138" i="9" s="1"/>
  <c r="J186" i="25"/>
  <c r="I138" i="9" s="1"/>
  <c r="I186" i="25"/>
  <c r="H138" i="9" s="1"/>
  <c r="H186" i="25"/>
  <c r="G138" i="9" s="1"/>
  <c r="G186" i="25"/>
  <c r="F138" i="9" s="1"/>
  <c r="F186" i="25"/>
  <c r="E138" i="9" s="1"/>
  <c r="E186" i="25"/>
  <c r="D138" i="9" s="1"/>
  <c r="M185" i="25"/>
  <c r="L185" i="25"/>
  <c r="K137" i="9" s="1"/>
  <c r="K185" i="25"/>
  <c r="J137" i="9" s="1"/>
  <c r="J185" i="25"/>
  <c r="I137" i="9" s="1"/>
  <c r="I185" i="25"/>
  <c r="H137" i="9" s="1"/>
  <c r="H185" i="25"/>
  <c r="G137" i="9" s="1"/>
  <c r="G185" i="25"/>
  <c r="F137" i="9" s="1"/>
  <c r="F185" i="25"/>
  <c r="E137" i="9" s="1"/>
  <c r="E185" i="25"/>
  <c r="D137" i="9" s="1"/>
  <c r="M184" i="25"/>
  <c r="L184" i="25"/>
  <c r="K136" i="9" s="1"/>
  <c r="K184" i="25"/>
  <c r="J136" i="9" s="1"/>
  <c r="J184" i="25"/>
  <c r="I136" i="9" s="1"/>
  <c r="I184" i="25"/>
  <c r="H136" i="9" s="1"/>
  <c r="H184" i="25"/>
  <c r="G136" i="9" s="1"/>
  <c r="G184" i="25"/>
  <c r="F136" i="9" s="1"/>
  <c r="F184" i="25"/>
  <c r="E136" i="9" s="1"/>
  <c r="E184" i="25"/>
  <c r="D136" i="9" s="1"/>
  <c r="M183" i="25"/>
  <c r="L183" i="25"/>
  <c r="K135" i="9" s="1"/>
  <c r="K183" i="25"/>
  <c r="J135" i="9" s="1"/>
  <c r="J183" i="25"/>
  <c r="I135" i="9" s="1"/>
  <c r="I183" i="25"/>
  <c r="H135" i="9" s="1"/>
  <c r="H183" i="25"/>
  <c r="G135" i="9" s="1"/>
  <c r="G183" i="25"/>
  <c r="F135" i="9" s="1"/>
  <c r="F183" i="25"/>
  <c r="E135" i="9" s="1"/>
  <c r="E183" i="25"/>
  <c r="D135" i="9" s="1"/>
  <c r="M182" i="25"/>
  <c r="L182" i="25"/>
  <c r="K134" i="9" s="1"/>
  <c r="K182" i="25"/>
  <c r="J134" i="9" s="1"/>
  <c r="J182" i="25"/>
  <c r="I134" i="9" s="1"/>
  <c r="I182" i="25"/>
  <c r="H134" i="9" s="1"/>
  <c r="H182" i="25"/>
  <c r="G134" i="9" s="1"/>
  <c r="G182" i="25"/>
  <c r="F134" i="9" s="1"/>
  <c r="F182" i="25"/>
  <c r="E134" i="9" s="1"/>
  <c r="E182" i="25"/>
  <c r="D134" i="9" s="1"/>
  <c r="M181" i="25"/>
  <c r="L181" i="25"/>
  <c r="K133" i="9" s="1"/>
  <c r="K181" i="25"/>
  <c r="J133" i="9" s="1"/>
  <c r="J181" i="25"/>
  <c r="I133" i="9" s="1"/>
  <c r="I181" i="25"/>
  <c r="H133" i="9" s="1"/>
  <c r="H181" i="25"/>
  <c r="G133" i="9" s="1"/>
  <c r="G181" i="25"/>
  <c r="F133" i="9" s="1"/>
  <c r="F181" i="25"/>
  <c r="E133" i="9" s="1"/>
  <c r="E181" i="25"/>
  <c r="D133" i="9" s="1"/>
  <c r="M180" i="25"/>
  <c r="L180" i="25"/>
  <c r="K132" i="9" s="1"/>
  <c r="K180" i="25"/>
  <c r="J132" i="9" s="1"/>
  <c r="J180" i="25"/>
  <c r="I132" i="9" s="1"/>
  <c r="I180" i="25"/>
  <c r="H132" i="9" s="1"/>
  <c r="H180" i="25"/>
  <c r="G132" i="9" s="1"/>
  <c r="G180" i="25"/>
  <c r="F132" i="9" s="1"/>
  <c r="F180" i="25"/>
  <c r="E132" i="9" s="1"/>
  <c r="E180" i="25"/>
  <c r="D132" i="9" s="1"/>
  <c r="M179" i="25"/>
  <c r="L179" i="25"/>
  <c r="K131" i="9" s="1"/>
  <c r="K179" i="25"/>
  <c r="J131" i="9" s="1"/>
  <c r="J179" i="25"/>
  <c r="I131" i="9" s="1"/>
  <c r="I179" i="25"/>
  <c r="H131" i="9" s="1"/>
  <c r="H179" i="25"/>
  <c r="G131" i="9" s="1"/>
  <c r="G179" i="25"/>
  <c r="F131" i="9" s="1"/>
  <c r="F179" i="25"/>
  <c r="E131" i="9" s="1"/>
  <c r="E179" i="25"/>
  <c r="D131" i="9" s="1"/>
  <c r="M178" i="25"/>
  <c r="L178" i="25"/>
  <c r="K130" i="9" s="1"/>
  <c r="K178" i="25"/>
  <c r="J130" i="9" s="1"/>
  <c r="J178" i="25"/>
  <c r="I130" i="9" s="1"/>
  <c r="I178" i="25"/>
  <c r="H130" i="9" s="1"/>
  <c r="H178" i="25"/>
  <c r="G130" i="9" s="1"/>
  <c r="G178" i="25"/>
  <c r="F130" i="9" s="1"/>
  <c r="F178" i="25"/>
  <c r="E130" i="9" s="1"/>
  <c r="E178" i="25"/>
  <c r="D130" i="9" s="1"/>
  <c r="M177" i="25"/>
  <c r="L177" i="25"/>
  <c r="K129" i="9" s="1"/>
  <c r="K177" i="25"/>
  <c r="J129" i="9" s="1"/>
  <c r="J177" i="25"/>
  <c r="I129" i="9" s="1"/>
  <c r="I177" i="25"/>
  <c r="H129" i="9" s="1"/>
  <c r="H177" i="25"/>
  <c r="G129" i="9" s="1"/>
  <c r="G177" i="25"/>
  <c r="F129" i="9" s="1"/>
  <c r="F177" i="25"/>
  <c r="E129" i="9" s="1"/>
  <c r="E177" i="25"/>
  <c r="D129" i="9" s="1"/>
  <c r="M176" i="25"/>
  <c r="L176" i="25"/>
  <c r="K128" i="9" s="1"/>
  <c r="K176" i="25"/>
  <c r="J128" i="9" s="1"/>
  <c r="J176" i="25"/>
  <c r="I128" i="9" s="1"/>
  <c r="I176" i="25"/>
  <c r="H128" i="9" s="1"/>
  <c r="H176" i="25"/>
  <c r="G128" i="9" s="1"/>
  <c r="G176" i="25"/>
  <c r="F128" i="9" s="1"/>
  <c r="F176" i="25"/>
  <c r="E128" i="9" s="1"/>
  <c r="E176" i="25"/>
  <c r="D128" i="9" s="1"/>
  <c r="M175" i="25"/>
  <c r="L175" i="25"/>
  <c r="K127" i="9" s="1"/>
  <c r="K175" i="25"/>
  <c r="J127" i="9" s="1"/>
  <c r="J175" i="25"/>
  <c r="I127" i="9" s="1"/>
  <c r="I175" i="25"/>
  <c r="H127" i="9" s="1"/>
  <c r="H175" i="25"/>
  <c r="G127" i="9" s="1"/>
  <c r="G175" i="25"/>
  <c r="F127" i="9" s="1"/>
  <c r="F175" i="25"/>
  <c r="E127" i="9" s="1"/>
  <c r="E175" i="25"/>
  <c r="D127" i="9" s="1"/>
  <c r="M174" i="25"/>
  <c r="L174" i="25"/>
  <c r="K126" i="9" s="1"/>
  <c r="K174" i="25"/>
  <c r="J126" i="9" s="1"/>
  <c r="J174" i="25"/>
  <c r="I126" i="9" s="1"/>
  <c r="I174" i="25"/>
  <c r="H126" i="9" s="1"/>
  <c r="H174" i="25"/>
  <c r="G126" i="9" s="1"/>
  <c r="G174" i="25"/>
  <c r="F126" i="9" s="1"/>
  <c r="F174" i="25"/>
  <c r="E126" i="9" s="1"/>
  <c r="E174" i="25"/>
  <c r="D126" i="9" s="1"/>
  <c r="M173" i="25"/>
  <c r="L173" i="25"/>
  <c r="K125" i="9" s="1"/>
  <c r="K173" i="25"/>
  <c r="J125" i="9" s="1"/>
  <c r="J173" i="25"/>
  <c r="I125" i="9" s="1"/>
  <c r="I173" i="25"/>
  <c r="H125" i="9" s="1"/>
  <c r="H173" i="25"/>
  <c r="G125" i="9" s="1"/>
  <c r="G173" i="25"/>
  <c r="F125" i="9" s="1"/>
  <c r="F173" i="25"/>
  <c r="E125" i="9" s="1"/>
  <c r="E173" i="25"/>
  <c r="D125" i="9" s="1"/>
  <c r="M172" i="25"/>
  <c r="L172" i="25"/>
  <c r="K124" i="9" s="1"/>
  <c r="K172" i="25"/>
  <c r="J124" i="9" s="1"/>
  <c r="J172" i="25"/>
  <c r="I124" i="9" s="1"/>
  <c r="I172" i="25"/>
  <c r="H124" i="9" s="1"/>
  <c r="H172" i="25"/>
  <c r="G124" i="9" s="1"/>
  <c r="G172" i="25"/>
  <c r="F124" i="9" s="1"/>
  <c r="F172" i="25"/>
  <c r="E124" i="9" s="1"/>
  <c r="E172" i="25"/>
  <c r="D124" i="9" s="1"/>
  <c r="M171" i="25"/>
  <c r="L171" i="25"/>
  <c r="K123" i="9" s="1"/>
  <c r="K171" i="25"/>
  <c r="J123" i="9" s="1"/>
  <c r="J171" i="25"/>
  <c r="I123" i="9" s="1"/>
  <c r="I171" i="25"/>
  <c r="H123" i="9" s="1"/>
  <c r="H171" i="25"/>
  <c r="G123" i="9" s="1"/>
  <c r="G171" i="25"/>
  <c r="F123" i="9" s="1"/>
  <c r="F171" i="25"/>
  <c r="E123" i="9" s="1"/>
  <c r="E171" i="25"/>
  <c r="D123" i="9" s="1"/>
  <c r="M170" i="25"/>
  <c r="L170" i="25"/>
  <c r="K122" i="9" s="1"/>
  <c r="K170" i="25"/>
  <c r="J122" i="9" s="1"/>
  <c r="J170" i="25"/>
  <c r="I122" i="9" s="1"/>
  <c r="I170" i="25"/>
  <c r="H122" i="9" s="1"/>
  <c r="H170" i="25"/>
  <c r="G122" i="9" s="1"/>
  <c r="G170" i="25"/>
  <c r="F122" i="9" s="1"/>
  <c r="F170" i="25"/>
  <c r="E122" i="9" s="1"/>
  <c r="E170" i="25"/>
  <c r="D122" i="9" s="1"/>
  <c r="M169" i="25"/>
  <c r="L169" i="25"/>
  <c r="K121" i="9" s="1"/>
  <c r="K169" i="25"/>
  <c r="J121" i="9" s="1"/>
  <c r="J169" i="25"/>
  <c r="I121" i="9" s="1"/>
  <c r="I169" i="25"/>
  <c r="H121" i="9" s="1"/>
  <c r="H169" i="25"/>
  <c r="G121" i="9" s="1"/>
  <c r="G169" i="25"/>
  <c r="F121" i="9" s="1"/>
  <c r="F169" i="25"/>
  <c r="E121" i="9" s="1"/>
  <c r="E169" i="25"/>
  <c r="D121" i="9" s="1"/>
  <c r="M168" i="25"/>
  <c r="L168" i="25"/>
  <c r="K120" i="9" s="1"/>
  <c r="K168" i="25"/>
  <c r="J120" i="9" s="1"/>
  <c r="J168" i="25"/>
  <c r="I120" i="9" s="1"/>
  <c r="I168" i="25"/>
  <c r="H120" i="9" s="1"/>
  <c r="H168" i="25"/>
  <c r="G120" i="9" s="1"/>
  <c r="G168" i="25"/>
  <c r="F120" i="9" s="1"/>
  <c r="F168" i="25"/>
  <c r="E120" i="9" s="1"/>
  <c r="E168" i="25"/>
  <c r="D120" i="9" s="1"/>
  <c r="M167" i="25"/>
  <c r="L167" i="25"/>
  <c r="K119" i="9" s="1"/>
  <c r="K167" i="25"/>
  <c r="J119" i="9" s="1"/>
  <c r="J167" i="25"/>
  <c r="I119" i="9" s="1"/>
  <c r="I167" i="25"/>
  <c r="H119" i="9" s="1"/>
  <c r="H167" i="25"/>
  <c r="G119" i="9" s="1"/>
  <c r="G167" i="25"/>
  <c r="F119" i="9" s="1"/>
  <c r="F167" i="25"/>
  <c r="E119" i="9" s="1"/>
  <c r="E167" i="25"/>
  <c r="D119" i="9" s="1"/>
  <c r="M166" i="25"/>
  <c r="L166" i="25"/>
  <c r="K118" i="9" s="1"/>
  <c r="K166" i="25"/>
  <c r="J118" i="9" s="1"/>
  <c r="J166" i="25"/>
  <c r="I118" i="9" s="1"/>
  <c r="I166" i="25"/>
  <c r="H118" i="9" s="1"/>
  <c r="H166" i="25"/>
  <c r="G118" i="9" s="1"/>
  <c r="G166" i="25"/>
  <c r="F118" i="9" s="1"/>
  <c r="F166" i="25"/>
  <c r="E118" i="9" s="1"/>
  <c r="E166" i="25"/>
  <c r="D118" i="9" s="1"/>
  <c r="M165" i="25"/>
  <c r="L165" i="25"/>
  <c r="K117" i="9" s="1"/>
  <c r="K165" i="25"/>
  <c r="J117" i="9" s="1"/>
  <c r="J165" i="25"/>
  <c r="I117" i="9" s="1"/>
  <c r="I165" i="25"/>
  <c r="H117" i="9" s="1"/>
  <c r="H165" i="25"/>
  <c r="G117" i="9" s="1"/>
  <c r="G165" i="25"/>
  <c r="F117" i="9" s="1"/>
  <c r="F165" i="25"/>
  <c r="E117" i="9" s="1"/>
  <c r="E165" i="25"/>
  <c r="D117" i="9" s="1"/>
  <c r="M164" i="25"/>
  <c r="L164" i="25"/>
  <c r="K116" i="9" s="1"/>
  <c r="K164" i="25"/>
  <c r="J116" i="9" s="1"/>
  <c r="J164" i="25"/>
  <c r="I116" i="9" s="1"/>
  <c r="I164" i="25"/>
  <c r="H116" i="9" s="1"/>
  <c r="H164" i="25"/>
  <c r="G116" i="9" s="1"/>
  <c r="G164" i="25"/>
  <c r="F116" i="9" s="1"/>
  <c r="F164" i="25"/>
  <c r="E116" i="9" s="1"/>
  <c r="E164" i="25"/>
  <c r="D116" i="9" s="1"/>
  <c r="M163" i="25"/>
  <c r="L163" i="25"/>
  <c r="K115" i="9" s="1"/>
  <c r="K163" i="25"/>
  <c r="J115" i="9" s="1"/>
  <c r="J163" i="25"/>
  <c r="I115" i="9" s="1"/>
  <c r="I163" i="25"/>
  <c r="H115" i="9" s="1"/>
  <c r="H163" i="25"/>
  <c r="G115" i="9" s="1"/>
  <c r="G163" i="25"/>
  <c r="F115" i="9" s="1"/>
  <c r="F163" i="25"/>
  <c r="E115" i="9" s="1"/>
  <c r="E163" i="25"/>
  <c r="D115" i="9" s="1"/>
  <c r="M162" i="25"/>
  <c r="L162" i="25"/>
  <c r="K114" i="9" s="1"/>
  <c r="K162" i="25"/>
  <c r="J114" i="9" s="1"/>
  <c r="J162" i="25"/>
  <c r="I114" i="9" s="1"/>
  <c r="I162" i="25"/>
  <c r="H114" i="9" s="1"/>
  <c r="H162" i="25"/>
  <c r="G114" i="9" s="1"/>
  <c r="G162" i="25"/>
  <c r="F114" i="9" s="1"/>
  <c r="F162" i="25"/>
  <c r="E114" i="9" s="1"/>
  <c r="E162" i="25"/>
  <c r="D114" i="9" s="1"/>
  <c r="M161" i="25"/>
  <c r="L161" i="25"/>
  <c r="K113" i="9" s="1"/>
  <c r="K161" i="25"/>
  <c r="J113" i="9" s="1"/>
  <c r="J161" i="25"/>
  <c r="I113" i="9" s="1"/>
  <c r="I161" i="25"/>
  <c r="H113" i="9" s="1"/>
  <c r="H161" i="25"/>
  <c r="G113" i="9" s="1"/>
  <c r="G161" i="25"/>
  <c r="F113" i="9" s="1"/>
  <c r="F161" i="25"/>
  <c r="E113" i="9" s="1"/>
  <c r="E161" i="25"/>
  <c r="D113" i="9" s="1"/>
  <c r="M160" i="25"/>
  <c r="L160" i="25"/>
  <c r="K112" i="9" s="1"/>
  <c r="K160" i="25"/>
  <c r="J112" i="9" s="1"/>
  <c r="J160" i="25"/>
  <c r="I112" i="9" s="1"/>
  <c r="I160" i="25"/>
  <c r="H112" i="9" s="1"/>
  <c r="H160" i="25"/>
  <c r="G112" i="9" s="1"/>
  <c r="G160" i="25"/>
  <c r="F112" i="9" s="1"/>
  <c r="F160" i="25"/>
  <c r="E112" i="9" s="1"/>
  <c r="E160" i="25"/>
  <c r="D112" i="9" s="1"/>
  <c r="M155" i="25"/>
  <c r="L155" i="25"/>
  <c r="K155" i="25"/>
  <c r="J155" i="25"/>
  <c r="I155" i="25"/>
  <c r="H155" i="25"/>
  <c r="G155" i="25"/>
  <c r="F155" i="25"/>
  <c r="E155" i="25"/>
  <c r="M154" i="25"/>
  <c r="L154" i="25"/>
  <c r="K23" i="13" s="1"/>
  <c r="K154" i="25"/>
  <c r="J23" i="13" s="1"/>
  <c r="J154" i="25"/>
  <c r="I23" i="13" s="1"/>
  <c r="I154" i="25"/>
  <c r="H23" i="13" s="1"/>
  <c r="H154" i="25"/>
  <c r="G23" i="13" s="1"/>
  <c r="G154" i="25"/>
  <c r="F23" i="13" s="1"/>
  <c r="F154" i="25"/>
  <c r="E23" i="13" s="1"/>
  <c r="E154" i="25"/>
  <c r="D23" i="13" s="1"/>
  <c r="M153" i="25"/>
  <c r="L153" i="25"/>
  <c r="K22" i="13" s="1"/>
  <c r="K153" i="25"/>
  <c r="J22" i="13" s="1"/>
  <c r="J153" i="25"/>
  <c r="I22" i="13" s="1"/>
  <c r="I153" i="25"/>
  <c r="H22" i="13" s="1"/>
  <c r="H153" i="25"/>
  <c r="G22" i="13" s="1"/>
  <c r="G153" i="25"/>
  <c r="F22" i="13" s="1"/>
  <c r="F153" i="25"/>
  <c r="E22" i="13" s="1"/>
  <c r="E153" i="25"/>
  <c r="D22" i="13" s="1"/>
  <c r="M152" i="25"/>
  <c r="L152" i="25"/>
  <c r="K21" i="13" s="1"/>
  <c r="K152" i="25"/>
  <c r="J21" i="13" s="1"/>
  <c r="J152" i="25"/>
  <c r="I21" i="13" s="1"/>
  <c r="I152" i="25"/>
  <c r="H21" i="13" s="1"/>
  <c r="H152" i="25"/>
  <c r="G21" i="13" s="1"/>
  <c r="G152" i="25"/>
  <c r="F21" i="13" s="1"/>
  <c r="F152" i="25"/>
  <c r="E21" i="13" s="1"/>
  <c r="E152" i="25"/>
  <c r="D21" i="13" s="1"/>
  <c r="M151" i="25"/>
  <c r="L151" i="25"/>
  <c r="K20" i="13" s="1"/>
  <c r="K151" i="25"/>
  <c r="J20" i="13" s="1"/>
  <c r="J151" i="25"/>
  <c r="I20" i="13" s="1"/>
  <c r="I151" i="25"/>
  <c r="H20" i="13" s="1"/>
  <c r="H151" i="25"/>
  <c r="G20" i="13" s="1"/>
  <c r="G151" i="25"/>
  <c r="F20" i="13" s="1"/>
  <c r="F151" i="25"/>
  <c r="E20" i="13" s="1"/>
  <c r="E151" i="25"/>
  <c r="D20" i="13" s="1"/>
  <c r="M150" i="25"/>
  <c r="L150" i="25"/>
  <c r="K19" i="13" s="1"/>
  <c r="K150" i="25"/>
  <c r="J19" i="13" s="1"/>
  <c r="J150" i="25"/>
  <c r="I19" i="13" s="1"/>
  <c r="I150" i="25"/>
  <c r="H19" i="13" s="1"/>
  <c r="H150" i="25"/>
  <c r="G19" i="13" s="1"/>
  <c r="G150" i="25"/>
  <c r="F19" i="13" s="1"/>
  <c r="F150" i="25"/>
  <c r="E19" i="13" s="1"/>
  <c r="E150" i="25"/>
  <c r="D19" i="13" s="1"/>
  <c r="M148" i="25"/>
  <c r="L148" i="25"/>
  <c r="K148" i="25"/>
  <c r="J148" i="25"/>
  <c r="I148" i="25"/>
  <c r="H148" i="25"/>
  <c r="G148" i="25"/>
  <c r="F148" i="25"/>
  <c r="E148" i="25"/>
  <c r="M147" i="25"/>
  <c r="L147" i="25"/>
  <c r="K111" i="9" s="1"/>
  <c r="K147" i="25"/>
  <c r="J111" i="9" s="1"/>
  <c r="J147" i="25"/>
  <c r="I111" i="9" s="1"/>
  <c r="I147" i="25"/>
  <c r="H111" i="9" s="1"/>
  <c r="H147" i="25"/>
  <c r="G111" i="9" s="1"/>
  <c r="G147" i="25"/>
  <c r="F111" i="9" s="1"/>
  <c r="F147" i="25"/>
  <c r="E111" i="9" s="1"/>
  <c r="E147" i="25"/>
  <c r="D111" i="9" s="1"/>
  <c r="M146" i="25"/>
  <c r="L146" i="25"/>
  <c r="K110" i="9" s="1"/>
  <c r="K146" i="25"/>
  <c r="J110" i="9" s="1"/>
  <c r="J146" i="25"/>
  <c r="I110" i="9" s="1"/>
  <c r="I146" i="25"/>
  <c r="H110" i="9" s="1"/>
  <c r="H146" i="25"/>
  <c r="G110" i="9" s="1"/>
  <c r="G146" i="25"/>
  <c r="F110" i="9" s="1"/>
  <c r="F146" i="25"/>
  <c r="E110" i="9" s="1"/>
  <c r="E146" i="25"/>
  <c r="D110" i="9" s="1"/>
  <c r="M145" i="25"/>
  <c r="L145" i="25"/>
  <c r="K109" i="9" s="1"/>
  <c r="K145" i="25"/>
  <c r="J109" i="9" s="1"/>
  <c r="J145" i="25"/>
  <c r="I109" i="9" s="1"/>
  <c r="I145" i="25"/>
  <c r="H109" i="9" s="1"/>
  <c r="H145" i="25"/>
  <c r="G109" i="9" s="1"/>
  <c r="G145" i="25"/>
  <c r="F109" i="9" s="1"/>
  <c r="F145" i="25"/>
  <c r="E109" i="9" s="1"/>
  <c r="E145" i="25"/>
  <c r="D109" i="9" s="1"/>
  <c r="M144" i="25"/>
  <c r="L144" i="25"/>
  <c r="K108" i="9" s="1"/>
  <c r="K144" i="25"/>
  <c r="J108" i="9" s="1"/>
  <c r="J144" i="25"/>
  <c r="I108" i="9" s="1"/>
  <c r="I144" i="25"/>
  <c r="H108" i="9" s="1"/>
  <c r="H144" i="25"/>
  <c r="G108" i="9" s="1"/>
  <c r="G144" i="25"/>
  <c r="F108" i="9" s="1"/>
  <c r="F144" i="25"/>
  <c r="E108" i="9" s="1"/>
  <c r="E144" i="25"/>
  <c r="D108" i="9" s="1"/>
  <c r="M143" i="25"/>
  <c r="L143" i="25"/>
  <c r="K107" i="9" s="1"/>
  <c r="K143" i="25"/>
  <c r="J107" i="9" s="1"/>
  <c r="J143" i="25"/>
  <c r="I107" i="9" s="1"/>
  <c r="I143" i="25"/>
  <c r="H107" i="9" s="1"/>
  <c r="H143" i="25"/>
  <c r="G107" i="9" s="1"/>
  <c r="G143" i="25"/>
  <c r="F107" i="9" s="1"/>
  <c r="F143" i="25"/>
  <c r="E107" i="9" s="1"/>
  <c r="E143" i="25"/>
  <c r="D107" i="9" s="1"/>
  <c r="M142" i="25"/>
  <c r="L142" i="25"/>
  <c r="K106" i="9" s="1"/>
  <c r="K142" i="25"/>
  <c r="J106" i="9" s="1"/>
  <c r="J142" i="25"/>
  <c r="I106" i="9" s="1"/>
  <c r="I142" i="25"/>
  <c r="H106" i="9" s="1"/>
  <c r="H142" i="25"/>
  <c r="G106" i="9" s="1"/>
  <c r="G142" i="25"/>
  <c r="F106" i="9" s="1"/>
  <c r="F142" i="25"/>
  <c r="E106" i="9" s="1"/>
  <c r="E142" i="25"/>
  <c r="D106" i="9" s="1"/>
  <c r="M141" i="25"/>
  <c r="L141" i="25"/>
  <c r="K105" i="9" s="1"/>
  <c r="K141" i="25"/>
  <c r="J105" i="9" s="1"/>
  <c r="J141" i="25"/>
  <c r="I105" i="9" s="1"/>
  <c r="I141" i="25"/>
  <c r="H105" i="9" s="1"/>
  <c r="H141" i="25"/>
  <c r="G105" i="9" s="1"/>
  <c r="G141" i="25"/>
  <c r="F105" i="9" s="1"/>
  <c r="F141" i="25"/>
  <c r="E105" i="9" s="1"/>
  <c r="E141" i="25"/>
  <c r="D105" i="9" s="1"/>
  <c r="M140" i="25"/>
  <c r="L140" i="25"/>
  <c r="K104" i="9" s="1"/>
  <c r="K140" i="25"/>
  <c r="J104" i="9" s="1"/>
  <c r="J140" i="25"/>
  <c r="I104" i="9" s="1"/>
  <c r="I140" i="25"/>
  <c r="H104" i="9" s="1"/>
  <c r="H140" i="25"/>
  <c r="G104" i="9" s="1"/>
  <c r="G140" i="25"/>
  <c r="F104" i="9" s="1"/>
  <c r="F140" i="25"/>
  <c r="E104" i="9" s="1"/>
  <c r="E140" i="25"/>
  <c r="D104" i="9" s="1"/>
  <c r="M139" i="25"/>
  <c r="L139" i="25"/>
  <c r="K103" i="9" s="1"/>
  <c r="K139" i="25"/>
  <c r="J103" i="9" s="1"/>
  <c r="J139" i="25"/>
  <c r="I103" i="9" s="1"/>
  <c r="I139" i="25"/>
  <c r="H103" i="9" s="1"/>
  <c r="H139" i="25"/>
  <c r="G103" i="9" s="1"/>
  <c r="G139" i="25"/>
  <c r="F103" i="9" s="1"/>
  <c r="F139" i="25"/>
  <c r="E103" i="9" s="1"/>
  <c r="E139" i="25"/>
  <c r="D103" i="9" s="1"/>
  <c r="M138" i="25"/>
  <c r="L138" i="25"/>
  <c r="K102" i="9" s="1"/>
  <c r="K138" i="25"/>
  <c r="J102" i="9" s="1"/>
  <c r="J138" i="25"/>
  <c r="I102" i="9" s="1"/>
  <c r="I138" i="25"/>
  <c r="H102" i="9" s="1"/>
  <c r="H138" i="25"/>
  <c r="G102" i="9" s="1"/>
  <c r="G138" i="25"/>
  <c r="F102" i="9" s="1"/>
  <c r="F138" i="25"/>
  <c r="E102" i="9" s="1"/>
  <c r="E138" i="25"/>
  <c r="D102" i="9" s="1"/>
  <c r="M137" i="25"/>
  <c r="L137" i="25"/>
  <c r="K101" i="9" s="1"/>
  <c r="K137" i="25"/>
  <c r="J101" i="9" s="1"/>
  <c r="J137" i="25"/>
  <c r="I101" i="9" s="1"/>
  <c r="I137" i="25"/>
  <c r="H101" i="9" s="1"/>
  <c r="H137" i="25"/>
  <c r="G101" i="9" s="1"/>
  <c r="G137" i="25"/>
  <c r="F101" i="9" s="1"/>
  <c r="F137" i="25"/>
  <c r="E101" i="9" s="1"/>
  <c r="E137" i="25"/>
  <c r="D101" i="9" s="1"/>
  <c r="M136" i="25"/>
  <c r="L136" i="25"/>
  <c r="K100" i="9" s="1"/>
  <c r="K136" i="25"/>
  <c r="J100" i="9" s="1"/>
  <c r="J136" i="25"/>
  <c r="I100" i="9" s="1"/>
  <c r="I136" i="25"/>
  <c r="H100" i="9" s="1"/>
  <c r="H136" i="25"/>
  <c r="G100" i="9" s="1"/>
  <c r="G136" i="25"/>
  <c r="F100" i="9" s="1"/>
  <c r="F136" i="25"/>
  <c r="E100" i="9" s="1"/>
  <c r="E136" i="25"/>
  <c r="D100" i="9" s="1"/>
  <c r="M135" i="25"/>
  <c r="L135" i="25"/>
  <c r="K99" i="9" s="1"/>
  <c r="K135" i="25"/>
  <c r="J99" i="9" s="1"/>
  <c r="J135" i="25"/>
  <c r="I99" i="9" s="1"/>
  <c r="I135" i="25"/>
  <c r="H99" i="9" s="1"/>
  <c r="H135" i="25"/>
  <c r="G99" i="9" s="1"/>
  <c r="G135" i="25"/>
  <c r="F99" i="9" s="1"/>
  <c r="F135" i="25"/>
  <c r="E99" i="9" s="1"/>
  <c r="E135" i="25"/>
  <c r="D99" i="9" s="1"/>
  <c r="M134" i="25"/>
  <c r="L134" i="25"/>
  <c r="K98" i="9" s="1"/>
  <c r="M98" i="9" s="1"/>
  <c r="K134" i="25"/>
  <c r="J98" i="9" s="1"/>
  <c r="J134" i="25"/>
  <c r="I98" i="9" s="1"/>
  <c r="I134" i="25"/>
  <c r="H98" i="9" s="1"/>
  <c r="H134" i="25"/>
  <c r="G98" i="9" s="1"/>
  <c r="G134" i="25"/>
  <c r="F98" i="9" s="1"/>
  <c r="F134" i="25"/>
  <c r="E98" i="9" s="1"/>
  <c r="E134" i="25"/>
  <c r="D98" i="9" s="1"/>
  <c r="M133" i="25"/>
  <c r="L133" i="25"/>
  <c r="K97" i="9" s="1"/>
  <c r="K133" i="25"/>
  <c r="J97" i="9" s="1"/>
  <c r="J133" i="25"/>
  <c r="I97" i="9" s="1"/>
  <c r="I133" i="25"/>
  <c r="H97" i="9" s="1"/>
  <c r="H133" i="25"/>
  <c r="G97" i="9" s="1"/>
  <c r="G133" i="25"/>
  <c r="F97" i="9" s="1"/>
  <c r="F133" i="25"/>
  <c r="E97" i="9" s="1"/>
  <c r="E133" i="25"/>
  <c r="D97" i="9" s="1"/>
  <c r="M132" i="25"/>
  <c r="L132" i="25"/>
  <c r="K96" i="9" s="1"/>
  <c r="K132" i="25"/>
  <c r="J96" i="9" s="1"/>
  <c r="J132" i="25"/>
  <c r="I96" i="9" s="1"/>
  <c r="I132" i="25"/>
  <c r="H96" i="9" s="1"/>
  <c r="H132" i="25"/>
  <c r="G96" i="9" s="1"/>
  <c r="G132" i="25"/>
  <c r="F96" i="9" s="1"/>
  <c r="F132" i="25"/>
  <c r="E96" i="9" s="1"/>
  <c r="E132" i="25"/>
  <c r="D96" i="9" s="1"/>
  <c r="M131" i="25"/>
  <c r="L131" i="25"/>
  <c r="K95" i="9" s="1"/>
  <c r="K131" i="25"/>
  <c r="J95" i="9" s="1"/>
  <c r="J131" i="25"/>
  <c r="I95" i="9" s="1"/>
  <c r="I131" i="25"/>
  <c r="H95" i="9" s="1"/>
  <c r="H131" i="25"/>
  <c r="G95" i="9" s="1"/>
  <c r="G131" i="25"/>
  <c r="F95" i="9" s="1"/>
  <c r="F131" i="25"/>
  <c r="E95" i="9" s="1"/>
  <c r="E131" i="25"/>
  <c r="D95" i="9" s="1"/>
  <c r="M130" i="25"/>
  <c r="L130" i="25"/>
  <c r="K94" i="9" s="1"/>
  <c r="K130" i="25"/>
  <c r="J94" i="9" s="1"/>
  <c r="J130" i="25"/>
  <c r="I94" i="9" s="1"/>
  <c r="I130" i="25"/>
  <c r="H94" i="9" s="1"/>
  <c r="H130" i="25"/>
  <c r="G94" i="9" s="1"/>
  <c r="G130" i="25"/>
  <c r="F94" i="9" s="1"/>
  <c r="F130" i="25"/>
  <c r="E94" i="9" s="1"/>
  <c r="E130" i="25"/>
  <c r="D94" i="9" s="1"/>
  <c r="M129" i="25"/>
  <c r="L129" i="25"/>
  <c r="K93" i="9" s="1"/>
  <c r="K129" i="25"/>
  <c r="J93" i="9" s="1"/>
  <c r="J129" i="25"/>
  <c r="I93" i="9" s="1"/>
  <c r="I129" i="25"/>
  <c r="H93" i="9" s="1"/>
  <c r="H129" i="25"/>
  <c r="G93" i="9" s="1"/>
  <c r="G129" i="25"/>
  <c r="F93" i="9" s="1"/>
  <c r="F129" i="25"/>
  <c r="E93" i="9" s="1"/>
  <c r="E129" i="25"/>
  <c r="D93" i="9" s="1"/>
  <c r="M128" i="25"/>
  <c r="L128" i="25"/>
  <c r="K92" i="9" s="1"/>
  <c r="K128" i="25"/>
  <c r="J92" i="9" s="1"/>
  <c r="J128" i="25"/>
  <c r="I92" i="9" s="1"/>
  <c r="I128" i="25"/>
  <c r="H92" i="9" s="1"/>
  <c r="H128" i="25"/>
  <c r="G92" i="9" s="1"/>
  <c r="G128" i="25"/>
  <c r="F92" i="9" s="1"/>
  <c r="F128" i="25"/>
  <c r="E92" i="9" s="1"/>
  <c r="E128" i="25"/>
  <c r="D92" i="9" s="1"/>
  <c r="M127" i="25"/>
  <c r="L127" i="25"/>
  <c r="K91" i="9" s="1"/>
  <c r="K127" i="25"/>
  <c r="J91" i="9" s="1"/>
  <c r="J127" i="25"/>
  <c r="I91" i="9" s="1"/>
  <c r="I127" i="25"/>
  <c r="H91" i="9" s="1"/>
  <c r="H127" i="25"/>
  <c r="G91" i="9" s="1"/>
  <c r="G127" i="25"/>
  <c r="F91" i="9" s="1"/>
  <c r="F127" i="25"/>
  <c r="E91" i="9" s="1"/>
  <c r="E127" i="25"/>
  <c r="D91" i="9" s="1"/>
  <c r="M126" i="25"/>
  <c r="L126" i="25"/>
  <c r="K90" i="9" s="1"/>
  <c r="M90" i="9" s="1"/>
  <c r="K126" i="25"/>
  <c r="J90" i="9" s="1"/>
  <c r="J126" i="25"/>
  <c r="I90" i="9" s="1"/>
  <c r="I126" i="25"/>
  <c r="H90" i="9" s="1"/>
  <c r="H126" i="25"/>
  <c r="G90" i="9" s="1"/>
  <c r="G126" i="25"/>
  <c r="F90" i="9" s="1"/>
  <c r="F126" i="25"/>
  <c r="E90" i="9" s="1"/>
  <c r="E126" i="25"/>
  <c r="D90" i="9" s="1"/>
  <c r="M125" i="25"/>
  <c r="L125" i="25"/>
  <c r="K89" i="9" s="1"/>
  <c r="K125" i="25"/>
  <c r="J89" i="9" s="1"/>
  <c r="J125" i="25"/>
  <c r="I89" i="9" s="1"/>
  <c r="I125" i="25"/>
  <c r="H89" i="9" s="1"/>
  <c r="H125" i="25"/>
  <c r="G89" i="9" s="1"/>
  <c r="G125" i="25"/>
  <c r="F89" i="9" s="1"/>
  <c r="F125" i="25"/>
  <c r="E89" i="9" s="1"/>
  <c r="E125" i="25"/>
  <c r="D89" i="9" s="1"/>
  <c r="M124" i="25"/>
  <c r="L124" i="25"/>
  <c r="K88" i="9" s="1"/>
  <c r="K124" i="25"/>
  <c r="J88" i="9" s="1"/>
  <c r="J124" i="25"/>
  <c r="I88" i="9" s="1"/>
  <c r="I124" i="25"/>
  <c r="H88" i="9" s="1"/>
  <c r="H124" i="25"/>
  <c r="G88" i="9" s="1"/>
  <c r="G124" i="25"/>
  <c r="F88" i="9" s="1"/>
  <c r="F124" i="25"/>
  <c r="E88" i="9" s="1"/>
  <c r="E124" i="25"/>
  <c r="D88" i="9" s="1"/>
  <c r="M123" i="25"/>
  <c r="L123" i="25"/>
  <c r="K87" i="9" s="1"/>
  <c r="K123" i="25"/>
  <c r="J87" i="9" s="1"/>
  <c r="J123" i="25"/>
  <c r="I87" i="9" s="1"/>
  <c r="I123" i="25"/>
  <c r="H87" i="9" s="1"/>
  <c r="H123" i="25"/>
  <c r="G87" i="9" s="1"/>
  <c r="G123" i="25"/>
  <c r="F87" i="9" s="1"/>
  <c r="F123" i="25"/>
  <c r="E87" i="9" s="1"/>
  <c r="E123" i="25"/>
  <c r="D87" i="9" s="1"/>
  <c r="M122" i="25"/>
  <c r="L122" i="25"/>
  <c r="K86" i="9" s="1"/>
  <c r="K122" i="25"/>
  <c r="J86" i="9" s="1"/>
  <c r="J122" i="25"/>
  <c r="I86" i="9" s="1"/>
  <c r="I122" i="25"/>
  <c r="H86" i="9" s="1"/>
  <c r="H122" i="25"/>
  <c r="G86" i="9" s="1"/>
  <c r="G122" i="25"/>
  <c r="F86" i="9" s="1"/>
  <c r="F122" i="25"/>
  <c r="E86" i="9" s="1"/>
  <c r="E122" i="25"/>
  <c r="D86" i="9" s="1"/>
  <c r="M121" i="25"/>
  <c r="L121" i="25"/>
  <c r="K85" i="9" s="1"/>
  <c r="K121" i="25"/>
  <c r="J85" i="9" s="1"/>
  <c r="J121" i="25"/>
  <c r="I85" i="9" s="1"/>
  <c r="I121" i="25"/>
  <c r="H85" i="9" s="1"/>
  <c r="H121" i="25"/>
  <c r="G85" i="9" s="1"/>
  <c r="G121" i="25"/>
  <c r="F85" i="9" s="1"/>
  <c r="F121" i="25"/>
  <c r="E85" i="9" s="1"/>
  <c r="E121" i="25"/>
  <c r="D85" i="9" s="1"/>
  <c r="M116" i="25"/>
  <c r="L116" i="25"/>
  <c r="K116" i="25"/>
  <c r="J116" i="25"/>
  <c r="I116" i="25"/>
  <c r="H116" i="25"/>
  <c r="G116" i="25"/>
  <c r="F116" i="25"/>
  <c r="E116" i="25"/>
  <c r="M115" i="25"/>
  <c r="L115" i="25"/>
  <c r="K18" i="13" s="1"/>
  <c r="K115" i="25"/>
  <c r="J18" i="13" s="1"/>
  <c r="J115" i="25"/>
  <c r="I18" i="13" s="1"/>
  <c r="I115" i="25"/>
  <c r="H18" i="13" s="1"/>
  <c r="H115" i="25"/>
  <c r="G18" i="13" s="1"/>
  <c r="G115" i="25"/>
  <c r="F18" i="13" s="1"/>
  <c r="F115" i="25"/>
  <c r="E18" i="13" s="1"/>
  <c r="E115" i="25"/>
  <c r="D18" i="13" s="1"/>
  <c r="M114" i="25"/>
  <c r="L114" i="25"/>
  <c r="K17" i="13" s="1"/>
  <c r="K114" i="25"/>
  <c r="J17" i="13" s="1"/>
  <c r="J114" i="25"/>
  <c r="I17" i="13" s="1"/>
  <c r="I114" i="25"/>
  <c r="H17" i="13" s="1"/>
  <c r="H114" i="25"/>
  <c r="G17" i="13" s="1"/>
  <c r="G114" i="25"/>
  <c r="F17" i="13" s="1"/>
  <c r="F114" i="25"/>
  <c r="E17" i="13" s="1"/>
  <c r="E114" i="25"/>
  <c r="D17" i="13" s="1"/>
  <c r="M113" i="25"/>
  <c r="L113" i="25"/>
  <c r="K16" i="13" s="1"/>
  <c r="K113" i="25"/>
  <c r="J16" i="13" s="1"/>
  <c r="J113" i="25"/>
  <c r="I16" i="13" s="1"/>
  <c r="I113" i="25"/>
  <c r="H16" i="13" s="1"/>
  <c r="H113" i="25"/>
  <c r="G16" i="13" s="1"/>
  <c r="G113" i="25"/>
  <c r="F16" i="13" s="1"/>
  <c r="F113" i="25"/>
  <c r="E16" i="13" s="1"/>
  <c r="E113" i="25"/>
  <c r="D16" i="13" s="1"/>
  <c r="M112" i="25"/>
  <c r="L112" i="25"/>
  <c r="K15" i="13" s="1"/>
  <c r="K112" i="25"/>
  <c r="J15" i="13" s="1"/>
  <c r="J112" i="25"/>
  <c r="I15" i="13" s="1"/>
  <c r="I112" i="25"/>
  <c r="H15" i="13" s="1"/>
  <c r="H112" i="25"/>
  <c r="G15" i="13" s="1"/>
  <c r="G112" i="25"/>
  <c r="F15" i="13" s="1"/>
  <c r="F112" i="25"/>
  <c r="E15" i="13" s="1"/>
  <c r="E112" i="25"/>
  <c r="D15" i="13" s="1"/>
  <c r="M111" i="25"/>
  <c r="L111" i="25"/>
  <c r="K14" i="13" s="1"/>
  <c r="K111" i="25"/>
  <c r="J14" i="13" s="1"/>
  <c r="J111" i="25"/>
  <c r="I14" i="13" s="1"/>
  <c r="I111" i="25"/>
  <c r="H14" i="13" s="1"/>
  <c r="H111" i="25"/>
  <c r="G14" i="13" s="1"/>
  <c r="G111" i="25"/>
  <c r="F14" i="13" s="1"/>
  <c r="F111" i="25"/>
  <c r="E14" i="13" s="1"/>
  <c r="E111" i="25"/>
  <c r="D14" i="13" s="1"/>
  <c r="AQ82" i="25"/>
  <c r="M82" i="25" s="1"/>
  <c r="AQ83" i="25"/>
  <c r="M83" i="25" s="1"/>
  <c r="AQ84" i="25"/>
  <c r="AQ85" i="25"/>
  <c r="AQ86" i="25"/>
  <c r="M86" i="25" s="1"/>
  <c r="AQ87" i="25"/>
  <c r="M87" i="25" s="1"/>
  <c r="AQ88" i="25"/>
  <c r="M88" i="25" s="1"/>
  <c r="AQ89" i="25"/>
  <c r="M89" i="25" s="1"/>
  <c r="AQ90" i="25"/>
  <c r="M90" i="25" s="1"/>
  <c r="AQ91" i="25"/>
  <c r="M91" i="25" s="1"/>
  <c r="AQ92" i="25"/>
  <c r="M92" i="25" s="1"/>
  <c r="AQ93" i="25"/>
  <c r="AQ94" i="25"/>
  <c r="M94" i="25" s="1"/>
  <c r="AQ95" i="25"/>
  <c r="M95" i="25" s="1"/>
  <c r="AQ96" i="25"/>
  <c r="AQ97" i="25"/>
  <c r="M97" i="25" s="1"/>
  <c r="AQ98" i="25"/>
  <c r="M98" i="25" s="1"/>
  <c r="AQ99" i="25"/>
  <c r="M99" i="25" s="1"/>
  <c r="AQ100" i="25"/>
  <c r="M100" i="25" s="1"/>
  <c r="AQ101" i="25"/>
  <c r="AQ102" i="25"/>
  <c r="M102" i="25" s="1"/>
  <c r="AQ103" i="25"/>
  <c r="M103" i="25" s="1"/>
  <c r="AQ104" i="25"/>
  <c r="M104" i="25" s="1"/>
  <c r="AQ105" i="25"/>
  <c r="M105" i="25" s="1"/>
  <c r="AQ106" i="25"/>
  <c r="AQ107" i="25"/>
  <c r="M107" i="25" s="1"/>
  <c r="AQ108" i="25"/>
  <c r="M108" i="25" s="1"/>
  <c r="AP109" i="25"/>
  <c r="AO109" i="25"/>
  <c r="AN109" i="25"/>
  <c r="J109" i="25" s="1"/>
  <c r="AM109" i="25"/>
  <c r="I109" i="25" s="1"/>
  <c r="AL109" i="25"/>
  <c r="AK109" i="25"/>
  <c r="G109" i="25" s="1"/>
  <c r="AJ109" i="25"/>
  <c r="F109" i="25" s="1"/>
  <c r="AI109" i="25"/>
  <c r="E109" i="25" s="1"/>
  <c r="L109" i="25"/>
  <c r="K109" i="25"/>
  <c r="H109" i="25"/>
  <c r="L108" i="25"/>
  <c r="K84" i="9" s="1"/>
  <c r="K108" i="25"/>
  <c r="J84" i="9" s="1"/>
  <c r="J108" i="25"/>
  <c r="I84" i="9" s="1"/>
  <c r="I108" i="25"/>
  <c r="H84" i="9" s="1"/>
  <c r="H108" i="25"/>
  <c r="G84" i="9" s="1"/>
  <c r="G108" i="25"/>
  <c r="F84" i="9" s="1"/>
  <c r="F108" i="25"/>
  <c r="E84" i="9" s="1"/>
  <c r="E108" i="25"/>
  <c r="D84" i="9" s="1"/>
  <c r="L107" i="25"/>
  <c r="K83" i="9" s="1"/>
  <c r="K107" i="25"/>
  <c r="J83" i="9" s="1"/>
  <c r="J107" i="25"/>
  <c r="I83" i="9" s="1"/>
  <c r="I107" i="25"/>
  <c r="H83" i="9" s="1"/>
  <c r="H107" i="25"/>
  <c r="G83" i="9" s="1"/>
  <c r="G107" i="25"/>
  <c r="F83" i="9" s="1"/>
  <c r="F107" i="25"/>
  <c r="E83" i="9" s="1"/>
  <c r="E107" i="25"/>
  <c r="D83" i="9" s="1"/>
  <c r="M106" i="25"/>
  <c r="L106" i="25"/>
  <c r="K82" i="9" s="1"/>
  <c r="K106" i="25"/>
  <c r="J82" i="9" s="1"/>
  <c r="J106" i="25"/>
  <c r="I82" i="9" s="1"/>
  <c r="M82" i="9" s="1"/>
  <c r="I106" i="25"/>
  <c r="H82" i="9" s="1"/>
  <c r="H106" i="25"/>
  <c r="G82" i="9" s="1"/>
  <c r="G106" i="25"/>
  <c r="F82" i="9" s="1"/>
  <c r="F106" i="25"/>
  <c r="E82" i="9" s="1"/>
  <c r="E106" i="25"/>
  <c r="D82" i="9" s="1"/>
  <c r="L105" i="25"/>
  <c r="K81" i="9" s="1"/>
  <c r="K105" i="25"/>
  <c r="J81" i="9" s="1"/>
  <c r="J105" i="25"/>
  <c r="I81" i="9" s="1"/>
  <c r="I105" i="25"/>
  <c r="H81" i="9" s="1"/>
  <c r="H105" i="25"/>
  <c r="G81" i="9" s="1"/>
  <c r="G105" i="25"/>
  <c r="F81" i="9" s="1"/>
  <c r="F105" i="25"/>
  <c r="E81" i="9" s="1"/>
  <c r="E105" i="25"/>
  <c r="D81" i="9" s="1"/>
  <c r="L104" i="25"/>
  <c r="K80" i="9" s="1"/>
  <c r="K104" i="25"/>
  <c r="J80" i="9" s="1"/>
  <c r="J104" i="25"/>
  <c r="I80" i="9" s="1"/>
  <c r="I104" i="25"/>
  <c r="H80" i="9" s="1"/>
  <c r="H104" i="25"/>
  <c r="G80" i="9" s="1"/>
  <c r="G104" i="25"/>
  <c r="F80" i="9" s="1"/>
  <c r="F104" i="25"/>
  <c r="E80" i="9" s="1"/>
  <c r="E104" i="25"/>
  <c r="D80" i="9" s="1"/>
  <c r="L103" i="25"/>
  <c r="K79" i="9" s="1"/>
  <c r="K103" i="25"/>
  <c r="J79" i="9" s="1"/>
  <c r="J103" i="25"/>
  <c r="I79" i="9" s="1"/>
  <c r="I103" i="25"/>
  <c r="H79" i="9" s="1"/>
  <c r="H103" i="25"/>
  <c r="G79" i="9" s="1"/>
  <c r="G103" i="25"/>
  <c r="F79" i="9" s="1"/>
  <c r="F103" i="25"/>
  <c r="E79" i="9" s="1"/>
  <c r="E103" i="25"/>
  <c r="D79" i="9" s="1"/>
  <c r="L102" i="25"/>
  <c r="K78" i="9" s="1"/>
  <c r="K102" i="25"/>
  <c r="J78" i="9" s="1"/>
  <c r="J102" i="25"/>
  <c r="I78" i="9" s="1"/>
  <c r="I102" i="25"/>
  <c r="H78" i="9" s="1"/>
  <c r="H102" i="25"/>
  <c r="G78" i="9" s="1"/>
  <c r="G102" i="25"/>
  <c r="F78" i="9" s="1"/>
  <c r="F102" i="25"/>
  <c r="E78" i="9" s="1"/>
  <c r="E102" i="25"/>
  <c r="D78" i="9" s="1"/>
  <c r="M101" i="25"/>
  <c r="L101" i="25"/>
  <c r="K77" i="9" s="1"/>
  <c r="K101" i="25"/>
  <c r="J77" i="9" s="1"/>
  <c r="J101" i="25"/>
  <c r="I77" i="9" s="1"/>
  <c r="I101" i="25"/>
  <c r="H77" i="9" s="1"/>
  <c r="H101" i="25"/>
  <c r="G77" i="9" s="1"/>
  <c r="G101" i="25"/>
  <c r="F77" i="9" s="1"/>
  <c r="F101" i="25"/>
  <c r="E77" i="9" s="1"/>
  <c r="E101" i="25"/>
  <c r="D77" i="9" s="1"/>
  <c r="L100" i="25"/>
  <c r="K76" i="9" s="1"/>
  <c r="K100" i="25"/>
  <c r="J76" i="9" s="1"/>
  <c r="J100" i="25"/>
  <c r="I76" i="9" s="1"/>
  <c r="I100" i="25"/>
  <c r="H76" i="9" s="1"/>
  <c r="H100" i="25"/>
  <c r="G76" i="9" s="1"/>
  <c r="G100" i="25"/>
  <c r="F76" i="9" s="1"/>
  <c r="F100" i="25"/>
  <c r="E76" i="9" s="1"/>
  <c r="E100" i="25"/>
  <c r="D76" i="9" s="1"/>
  <c r="L99" i="25"/>
  <c r="K75" i="9" s="1"/>
  <c r="K99" i="25"/>
  <c r="J75" i="9" s="1"/>
  <c r="J99" i="25"/>
  <c r="I75" i="9" s="1"/>
  <c r="I99" i="25"/>
  <c r="H75" i="9" s="1"/>
  <c r="H99" i="25"/>
  <c r="G75" i="9" s="1"/>
  <c r="G99" i="25"/>
  <c r="F75" i="9" s="1"/>
  <c r="F99" i="25"/>
  <c r="E75" i="9" s="1"/>
  <c r="E99" i="25"/>
  <c r="D75" i="9" s="1"/>
  <c r="L98" i="25"/>
  <c r="K74" i="9" s="1"/>
  <c r="K98" i="25"/>
  <c r="J74" i="9" s="1"/>
  <c r="J98" i="25"/>
  <c r="I74" i="9" s="1"/>
  <c r="I98" i="25"/>
  <c r="H74" i="9" s="1"/>
  <c r="H98" i="25"/>
  <c r="G74" i="9" s="1"/>
  <c r="G98" i="25"/>
  <c r="F74" i="9" s="1"/>
  <c r="F98" i="25"/>
  <c r="E74" i="9" s="1"/>
  <c r="E98" i="25"/>
  <c r="D74" i="9" s="1"/>
  <c r="L97" i="25"/>
  <c r="K73" i="9" s="1"/>
  <c r="K97" i="25"/>
  <c r="J73" i="9" s="1"/>
  <c r="J97" i="25"/>
  <c r="I73" i="9" s="1"/>
  <c r="I97" i="25"/>
  <c r="H73" i="9" s="1"/>
  <c r="H97" i="25"/>
  <c r="G73" i="9" s="1"/>
  <c r="G97" i="25"/>
  <c r="F73" i="9" s="1"/>
  <c r="F97" i="25"/>
  <c r="E73" i="9" s="1"/>
  <c r="E97" i="25"/>
  <c r="D73" i="9" s="1"/>
  <c r="M96" i="25"/>
  <c r="L96" i="25"/>
  <c r="K72" i="9" s="1"/>
  <c r="K96" i="25"/>
  <c r="J72" i="9" s="1"/>
  <c r="J96" i="25"/>
  <c r="I72" i="9" s="1"/>
  <c r="I96" i="25"/>
  <c r="H72" i="9" s="1"/>
  <c r="H96" i="25"/>
  <c r="G72" i="9" s="1"/>
  <c r="G96" i="25"/>
  <c r="F72" i="9" s="1"/>
  <c r="F96" i="25"/>
  <c r="E72" i="9" s="1"/>
  <c r="E96" i="25"/>
  <c r="D72" i="9" s="1"/>
  <c r="L95" i="25"/>
  <c r="K71" i="9" s="1"/>
  <c r="K95" i="25"/>
  <c r="J71" i="9" s="1"/>
  <c r="J95" i="25"/>
  <c r="I71" i="9" s="1"/>
  <c r="I95" i="25"/>
  <c r="H71" i="9" s="1"/>
  <c r="H95" i="25"/>
  <c r="G71" i="9" s="1"/>
  <c r="G95" i="25"/>
  <c r="F71" i="9" s="1"/>
  <c r="F95" i="25"/>
  <c r="E71" i="9" s="1"/>
  <c r="E95" i="25"/>
  <c r="D71" i="9" s="1"/>
  <c r="L71" i="9" s="1"/>
  <c r="L94" i="25"/>
  <c r="K70" i="9" s="1"/>
  <c r="K94" i="25"/>
  <c r="J70" i="9" s="1"/>
  <c r="J94" i="25"/>
  <c r="I70" i="9" s="1"/>
  <c r="I94" i="25"/>
  <c r="H70" i="9" s="1"/>
  <c r="H94" i="25"/>
  <c r="G70" i="9" s="1"/>
  <c r="G94" i="25"/>
  <c r="F70" i="9" s="1"/>
  <c r="F94" i="25"/>
  <c r="E70" i="9" s="1"/>
  <c r="E94" i="25"/>
  <c r="D70" i="9" s="1"/>
  <c r="M93" i="25"/>
  <c r="L93" i="25"/>
  <c r="K69" i="9" s="1"/>
  <c r="K93" i="25"/>
  <c r="J69" i="9" s="1"/>
  <c r="J93" i="25"/>
  <c r="I69" i="9" s="1"/>
  <c r="I93" i="25"/>
  <c r="H69" i="9" s="1"/>
  <c r="H93" i="25"/>
  <c r="G69" i="9" s="1"/>
  <c r="G93" i="25"/>
  <c r="F69" i="9" s="1"/>
  <c r="F93" i="25"/>
  <c r="E69" i="9" s="1"/>
  <c r="E93" i="25"/>
  <c r="D69" i="9" s="1"/>
  <c r="L92" i="25"/>
  <c r="K68" i="9" s="1"/>
  <c r="K92" i="25"/>
  <c r="J68" i="9" s="1"/>
  <c r="J92" i="25"/>
  <c r="I68" i="9" s="1"/>
  <c r="I92" i="25"/>
  <c r="H68" i="9" s="1"/>
  <c r="H92" i="25"/>
  <c r="G68" i="9" s="1"/>
  <c r="G92" i="25"/>
  <c r="F68" i="9" s="1"/>
  <c r="F92" i="25"/>
  <c r="E68" i="9" s="1"/>
  <c r="E92" i="25"/>
  <c r="D68" i="9" s="1"/>
  <c r="L91" i="25"/>
  <c r="K67" i="9" s="1"/>
  <c r="K91" i="25"/>
  <c r="J67" i="9" s="1"/>
  <c r="J91" i="25"/>
  <c r="I67" i="9" s="1"/>
  <c r="I91" i="25"/>
  <c r="H67" i="9" s="1"/>
  <c r="H91" i="25"/>
  <c r="G67" i="9" s="1"/>
  <c r="G91" i="25"/>
  <c r="F67" i="9" s="1"/>
  <c r="F91" i="25"/>
  <c r="E67" i="9" s="1"/>
  <c r="E91" i="25"/>
  <c r="D67" i="9" s="1"/>
  <c r="L90" i="25"/>
  <c r="K66" i="9" s="1"/>
  <c r="K90" i="25"/>
  <c r="J66" i="9" s="1"/>
  <c r="J90" i="25"/>
  <c r="I66" i="9" s="1"/>
  <c r="I90" i="25"/>
  <c r="H66" i="9" s="1"/>
  <c r="H90" i="25"/>
  <c r="G66" i="9" s="1"/>
  <c r="G90" i="25"/>
  <c r="F66" i="9" s="1"/>
  <c r="F90" i="25"/>
  <c r="E66" i="9" s="1"/>
  <c r="E90" i="25"/>
  <c r="D66" i="9" s="1"/>
  <c r="L89" i="25"/>
  <c r="K65" i="9" s="1"/>
  <c r="K89" i="25"/>
  <c r="J65" i="9" s="1"/>
  <c r="J89" i="25"/>
  <c r="I65" i="9" s="1"/>
  <c r="I89" i="25"/>
  <c r="H65" i="9" s="1"/>
  <c r="H89" i="25"/>
  <c r="G65" i="9" s="1"/>
  <c r="G89" i="25"/>
  <c r="F65" i="9" s="1"/>
  <c r="F89" i="25"/>
  <c r="E65" i="9" s="1"/>
  <c r="E89" i="25"/>
  <c r="D65" i="9" s="1"/>
  <c r="L88" i="25"/>
  <c r="K64" i="9" s="1"/>
  <c r="K88" i="25"/>
  <c r="J64" i="9" s="1"/>
  <c r="J88" i="25"/>
  <c r="I64" i="9" s="1"/>
  <c r="I88" i="25"/>
  <c r="H64" i="9" s="1"/>
  <c r="H88" i="25"/>
  <c r="G64" i="9" s="1"/>
  <c r="G88" i="25"/>
  <c r="F64" i="9" s="1"/>
  <c r="F88" i="25"/>
  <c r="E64" i="9" s="1"/>
  <c r="E88" i="25"/>
  <c r="D64" i="9" s="1"/>
  <c r="L87" i="25"/>
  <c r="K63" i="9" s="1"/>
  <c r="K87" i="25"/>
  <c r="J63" i="9" s="1"/>
  <c r="J87" i="25"/>
  <c r="I63" i="9" s="1"/>
  <c r="I87" i="25"/>
  <c r="H63" i="9" s="1"/>
  <c r="H87" i="25"/>
  <c r="G63" i="9" s="1"/>
  <c r="G87" i="25"/>
  <c r="F63" i="9" s="1"/>
  <c r="F87" i="25"/>
  <c r="E63" i="9" s="1"/>
  <c r="E87" i="25"/>
  <c r="D63" i="9" s="1"/>
  <c r="L86" i="25"/>
  <c r="K62" i="9" s="1"/>
  <c r="K86" i="25"/>
  <c r="J62" i="9" s="1"/>
  <c r="J86" i="25"/>
  <c r="I62" i="9" s="1"/>
  <c r="I86" i="25"/>
  <c r="H62" i="9" s="1"/>
  <c r="H86" i="25"/>
  <c r="G62" i="9" s="1"/>
  <c r="G86" i="25"/>
  <c r="F62" i="9" s="1"/>
  <c r="F86" i="25"/>
  <c r="E62" i="9" s="1"/>
  <c r="E86" i="25"/>
  <c r="D62" i="9" s="1"/>
  <c r="M85" i="25"/>
  <c r="L85" i="25"/>
  <c r="K61" i="9" s="1"/>
  <c r="K85" i="25"/>
  <c r="J61" i="9" s="1"/>
  <c r="J85" i="25"/>
  <c r="I61" i="9" s="1"/>
  <c r="I85" i="25"/>
  <c r="H61" i="9" s="1"/>
  <c r="H85" i="25"/>
  <c r="G61" i="9" s="1"/>
  <c r="G85" i="25"/>
  <c r="F61" i="9" s="1"/>
  <c r="F85" i="25"/>
  <c r="E61" i="9" s="1"/>
  <c r="E85" i="25"/>
  <c r="D61" i="9" s="1"/>
  <c r="M84" i="25"/>
  <c r="L84" i="25"/>
  <c r="K60" i="9" s="1"/>
  <c r="K84" i="25"/>
  <c r="J60" i="9" s="1"/>
  <c r="J84" i="25"/>
  <c r="I60" i="9" s="1"/>
  <c r="M60" i="9" s="1"/>
  <c r="I84" i="25"/>
  <c r="H60" i="9" s="1"/>
  <c r="H84" i="25"/>
  <c r="G60" i="9" s="1"/>
  <c r="G84" i="25"/>
  <c r="F60" i="9" s="1"/>
  <c r="F84" i="25"/>
  <c r="E60" i="9" s="1"/>
  <c r="E84" i="25"/>
  <c r="D60" i="9" s="1"/>
  <c r="L83" i="25"/>
  <c r="K59" i="9" s="1"/>
  <c r="K83" i="25"/>
  <c r="J59" i="9" s="1"/>
  <c r="J83" i="25"/>
  <c r="I59" i="9" s="1"/>
  <c r="I83" i="25"/>
  <c r="H59" i="9" s="1"/>
  <c r="H83" i="25"/>
  <c r="G59" i="9" s="1"/>
  <c r="G83" i="25"/>
  <c r="F59" i="9" s="1"/>
  <c r="F83" i="25"/>
  <c r="E59" i="9" s="1"/>
  <c r="E83" i="25"/>
  <c r="D59" i="9" s="1"/>
  <c r="L82" i="25"/>
  <c r="K58" i="9" s="1"/>
  <c r="K82" i="25"/>
  <c r="J58" i="9" s="1"/>
  <c r="L58" i="9" s="1"/>
  <c r="J82" i="25"/>
  <c r="I58" i="9" s="1"/>
  <c r="I82" i="25"/>
  <c r="H58" i="9" s="1"/>
  <c r="H82" i="25"/>
  <c r="G58" i="9" s="1"/>
  <c r="G82" i="25"/>
  <c r="F58" i="9" s="1"/>
  <c r="F82" i="25"/>
  <c r="E58" i="9" s="1"/>
  <c r="E82" i="25"/>
  <c r="D58" i="9" s="1"/>
  <c r="M77" i="25"/>
  <c r="L77" i="25"/>
  <c r="K77" i="25"/>
  <c r="J77" i="25"/>
  <c r="I77" i="25"/>
  <c r="H77" i="25"/>
  <c r="G77" i="25"/>
  <c r="F77" i="25"/>
  <c r="E77" i="25"/>
  <c r="M76" i="25"/>
  <c r="L76" i="25"/>
  <c r="K13" i="13" s="1"/>
  <c r="K76" i="25"/>
  <c r="J13" i="13" s="1"/>
  <c r="J76" i="25"/>
  <c r="I13" i="13" s="1"/>
  <c r="I76" i="25"/>
  <c r="H13" i="13" s="1"/>
  <c r="H76" i="25"/>
  <c r="G13" i="13" s="1"/>
  <c r="G76" i="25"/>
  <c r="F13" i="13" s="1"/>
  <c r="F76" i="25"/>
  <c r="E13" i="13" s="1"/>
  <c r="E76" i="25"/>
  <c r="D13" i="13" s="1"/>
  <c r="M75" i="25"/>
  <c r="L75" i="25"/>
  <c r="K12" i="13" s="1"/>
  <c r="K75" i="25"/>
  <c r="J12" i="13" s="1"/>
  <c r="J75" i="25"/>
  <c r="I12" i="13" s="1"/>
  <c r="I75" i="25"/>
  <c r="H12" i="13" s="1"/>
  <c r="H75" i="25"/>
  <c r="G12" i="13" s="1"/>
  <c r="G75" i="25"/>
  <c r="F12" i="13" s="1"/>
  <c r="F75" i="25"/>
  <c r="E12" i="13" s="1"/>
  <c r="E75" i="25"/>
  <c r="D12" i="13" s="1"/>
  <c r="M74" i="25"/>
  <c r="L74" i="25"/>
  <c r="K11" i="13" s="1"/>
  <c r="K74" i="25"/>
  <c r="J11" i="13" s="1"/>
  <c r="J74" i="25"/>
  <c r="I11" i="13" s="1"/>
  <c r="I74" i="25"/>
  <c r="H11" i="13" s="1"/>
  <c r="H74" i="25"/>
  <c r="G11" i="13" s="1"/>
  <c r="G74" i="25"/>
  <c r="F11" i="13" s="1"/>
  <c r="F74" i="25"/>
  <c r="E11" i="13" s="1"/>
  <c r="E74" i="25"/>
  <c r="D11" i="13" s="1"/>
  <c r="M73" i="25"/>
  <c r="L73" i="25"/>
  <c r="K10" i="13" s="1"/>
  <c r="K73" i="25"/>
  <c r="J10" i="13" s="1"/>
  <c r="J73" i="25"/>
  <c r="I10" i="13" s="1"/>
  <c r="I73" i="25"/>
  <c r="H10" i="13" s="1"/>
  <c r="H73" i="25"/>
  <c r="G10" i="13" s="1"/>
  <c r="G73" i="25"/>
  <c r="F10" i="13" s="1"/>
  <c r="F73" i="25"/>
  <c r="E10" i="13" s="1"/>
  <c r="E73" i="25"/>
  <c r="D10" i="13" s="1"/>
  <c r="M72" i="25"/>
  <c r="L72" i="25"/>
  <c r="K9" i="13" s="1"/>
  <c r="K72" i="25"/>
  <c r="J9" i="13" s="1"/>
  <c r="J72" i="25"/>
  <c r="I9" i="13" s="1"/>
  <c r="I72" i="25"/>
  <c r="H9" i="13" s="1"/>
  <c r="H72" i="25"/>
  <c r="G9" i="13" s="1"/>
  <c r="G72" i="25"/>
  <c r="F9" i="13" s="1"/>
  <c r="F72" i="25"/>
  <c r="E9" i="13" s="1"/>
  <c r="E72" i="25"/>
  <c r="D9" i="13" s="1"/>
  <c r="M70" i="25"/>
  <c r="L70" i="25"/>
  <c r="K70" i="25"/>
  <c r="J70" i="25"/>
  <c r="I70" i="25"/>
  <c r="H70" i="25"/>
  <c r="G70" i="25"/>
  <c r="F70" i="25"/>
  <c r="E70" i="25"/>
  <c r="M69" i="25"/>
  <c r="L69" i="25"/>
  <c r="K57" i="9" s="1"/>
  <c r="K69" i="25"/>
  <c r="J57" i="9" s="1"/>
  <c r="J69" i="25"/>
  <c r="I57" i="9" s="1"/>
  <c r="I69" i="25"/>
  <c r="H57" i="9" s="1"/>
  <c r="H69" i="25"/>
  <c r="G57" i="9" s="1"/>
  <c r="G69" i="25"/>
  <c r="F57" i="9" s="1"/>
  <c r="F69" i="25"/>
  <c r="E57" i="9" s="1"/>
  <c r="E69" i="25"/>
  <c r="D57" i="9" s="1"/>
  <c r="M68" i="25"/>
  <c r="L68" i="25"/>
  <c r="K56" i="9" s="1"/>
  <c r="M56" i="9" s="1"/>
  <c r="K68" i="25"/>
  <c r="J56" i="9" s="1"/>
  <c r="J68" i="25"/>
  <c r="I56" i="9" s="1"/>
  <c r="I68" i="25"/>
  <c r="H56" i="9" s="1"/>
  <c r="H68" i="25"/>
  <c r="G56" i="9" s="1"/>
  <c r="G68" i="25"/>
  <c r="F56" i="9" s="1"/>
  <c r="F68" i="25"/>
  <c r="E56" i="9" s="1"/>
  <c r="E68" i="25"/>
  <c r="D56" i="9" s="1"/>
  <c r="M67" i="25"/>
  <c r="L67" i="25"/>
  <c r="K55" i="9" s="1"/>
  <c r="K67" i="25"/>
  <c r="J55" i="9" s="1"/>
  <c r="J67" i="25"/>
  <c r="I55" i="9" s="1"/>
  <c r="I67" i="25"/>
  <c r="H55" i="9" s="1"/>
  <c r="H67" i="25"/>
  <c r="G55" i="9" s="1"/>
  <c r="G67" i="25"/>
  <c r="F55" i="9" s="1"/>
  <c r="F67" i="25"/>
  <c r="E55" i="9" s="1"/>
  <c r="E67" i="25"/>
  <c r="D55" i="9" s="1"/>
  <c r="L55" i="9" s="1"/>
  <c r="M66" i="25"/>
  <c r="L66" i="25"/>
  <c r="K54" i="9" s="1"/>
  <c r="K66" i="25"/>
  <c r="J54" i="9" s="1"/>
  <c r="J66" i="25"/>
  <c r="I54" i="9" s="1"/>
  <c r="I66" i="25"/>
  <c r="H54" i="9" s="1"/>
  <c r="H66" i="25"/>
  <c r="G54" i="9" s="1"/>
  <c r="G66" i="25"/>
  <c r="F54" i="9" s="1"/>
  <c r="F66" i="25"/>
  <c r="E54" i="9" s="1"/>
  <c r="L54" i="9" s="1"/>
  <c r="E66" i="25"/>
  <c r="D54" i="9" s="1"/>
  <c r="M65" i="25"/>
  <c r="L65" i="25"/>
  <c r="K53" i="9" s="1"/>
  <c r="K65" i="25"/>
  <c r="J53" i="9" s="1"/>
  <c r="J65" i="25"/>
  <c r="I53" i="9" s="1"/>
  <c r="I65" i="25"/>
  <c r="H53" i="9" s="1"/>
  <c r="H65" i="25"/>
  <c r="G53" i="9" s="1"/>
  <c r="G65" i="25"/>
  <c r="F53" i="9" s="1"/>
  <c r="F65" i="25"/>
  <c r="E53" i="9" s="1"/>
  <c r="E65" i="25"/>
  <c r="D53" i="9" s="1"/>
  <c r="M64" i="25"/>
  <c r="L64" i="25"/>
  <c r="K52" i="9" s="1"/>
  <c r="K64" i="25"/>
  <c r="J52" i="9" s="1"/>
  <c r="J64" i="25"/>
  <c r="I52" i="9" s="1"/>
  <c r="I64" i="25"/>
  <c r="H52" i="9" s="1"/>
  <c r="H64" i="25"/>
  <c r="G52" i="9" s="1"/>
  <c r="L52" i="9" s="1"/>
  <c r="N52" i="9" s="1"/>
  <c r="O52" i="9" s="1"/>
  <c r="G64" i="25"/>
  <c r="F52" i="9" s="1"/>
  <c r="F64" i="25"/>
  <c r="E52" i="9" s="1"/>
  <c r="E64" i="25"/>
  <c r="D52" i="9" s="1"/>
  <c r="M63" i="25"/>
  <c r="L63" i="25"/>
  <c r="K51" i="9" s="1"/>
  <c r="M51" i="9" s="1"/>
  <c r="K63" i="25"/>
  <c r="J51" i="9" s="1"/>
  <c r="J63" i="25"/>
  <c r="I51" i="9" s="1"/>
  <c r="I63" i="25"/>
  <c r="H51" i="9" s="1"/>
  <c r="H63" i="25"/>
  <c r="G51" i="9" s="1"/>
  <c r="G63" i="25"/>
  <c r="F51" i="9" s="1"/>
  <c r="F63" i="25"/>
  <c r="E51" i="9" s="1"/>
  <c r="E63" i="25"/>
  <c r="D51" i="9" s="1"/>
  <c r="M62" i="25"/>
  <c r="L62" i="25"/>
  <c r="K50" i="9" s="1"/>
  <c r="K62" i="25"/>
  <c r="J50" i="9" s="1"/>
  <c r="J62" i="25"/>
  <c r="I50" i="9" s="1"/>
  <c r="I62" i="25"/>
  <c r="H50" i="9" s="1"/>
  <c r="H62" i="25"/>
  <c r="G50" i="9" s="1"/>
  <c r="G62" i="25"/>
  <c r="F50" i="9" s="1"/>
  <c r="F62" i="25"/>
  <c r="E50" i="9" s="1"/>
  <c r="E62" i="25"/>
  <c r="D50" i="9" s="1"/>
  <c r="M61" i="25"/>
  <c r="L61" i="25"/>
  <c r="K49" i="9" s="1"/>
  <c r="K61" i="25"/>
  <c r="J49" i="9" s="1"/>
  <c r="L49" i="9" s="1"/>
  <c r="J61" i="25"/>
  <c r="I49" i="9" s="1"/>
  <c r="I61" i="25"/>
  <c r="H49" i="9" s="1"/>
  <c r="H61" i="25"/>
  <c r="G49" i="9" s="1"/>
  <c r="G61" i="25"/>
  <c r="F49" i="9" s="1"/>
  <c r="F61" i="25"/>
  <c r="E49" i="9" s="1"/>
  <c r="E61" i="25"/>
  <c r="D49" i="9" s="1"/>
  <c r="M60" i="25"/>
  <c r="L60" i="25"/>
  <c r="K48" i="9" s="1"/>
  <c r="M48" i="9" s="1"/>
  <c r="K60" i="25"/>
  <c r="J48" i="9" s="1"/>
  <c r="J60" i="25"/>
  <c r="I48" i="9" s="1"/>
  <c r="I60" i="25"/>
  <c r="H48" i="9" s="1"/>
  <c r="H60" i="25"/>
  <c r="G48" i="9" s="1"/>
  <c r="G60" i="25"/>
  <c r="F48" i="9" s="1"/>
  <c r="F60" i="25"/>
  <c r="E48" i="9" s="1"/>
  <c r="E60" i="25"/>
  <c r="D48" i="9" s="1"/>
  <c r="M59" i="25"/>
  <c r="L59" i="25"/>
  <c r="K47" i="9" s="1"/>
  <c r="K59" i="25"/>
  <c r="J47" i="9" s="1"/>
  <c r="J59" i="25"/>
  <c r="I47" i="9" s="1"/>
  <c r="I59" i="25"/>
  <c r="H47" i="9" s="1"/>
  <c r="H59" i="25"/>
  <c r="G47" i="9" s="1"/>
  <c r="G59" i="25"/>
  <c r="F47" i="9" s="1"/>
  <c r="F59" i="25"/>
  <c r="E47" i="9" s="1"/>
  <c r="E59" i="25"/>
  <c r="D47" i="9" s="1"/>
  <c r="L47" i="9" s="1"/>
  <c r="M58" i="25"/>
  <c r="L58" i="25"/>
  <c r="K46" i="9" s="1"/>
  <c r="K58" i="25"/>
  <c r="J46" i="9" s="1"/>
  <c r="J58" i="25"/>
  <c r="I46" i="9" s="1"/>
  <c r="I58" i="25"/>
  <c r="H46" i="9" s="1"/>
  <c r="H58" i="25"/>
  <c r="G46" i="9" s="1"/>
  <c r="G58" i="25"/>
  <c r="F46" i="9" s="1"/>
  <c r="F58" i="25"/>
  <c r="E46" i="9" s="1"/>
  <c r="M46" i="9" s="1"/>
  <c r="E58" i="25"/>
  <c r="D46" i="9" s="1"/>
  <c r="L46" i="9" s="1"/>
  <c r="M57" i="25"/>
  <c r="L57" i="25"/>
  <c r="K45" i="9" s="1"/>
  <c r="K57" i="25"/>
  <c r="J45" i="9" s="1"/>
  <c r="J57" i="25"/>
  <c r="I45" i="9" s="1"/>
  <c r="I57" i="25"/>
  <c r="H45" i="9" s="1"/>
  <c r="H57" i="25"/>
  <c r="G45" i="9" s="1"/>
  <c r="G57" i="25"/>
  <c r="F45" i="9" s="1"/>
  <c r="F57" i="25"/>
  <c r="E45" i="9" s="1"/>
  <c r="M45" i="9" s="1"/>
  <c r="E57" i="25"/>
  <c r="D45" i="9" s="1"/>
  <c r="M56" i="25"/>
  <c r="L56" i="25"/>
  <c r="K44" i="9" s="1"/>
  <c r="K56" i="25"/>
  <c r="J44" i="9" s="1"/>
  <c r="J56" i="25"/>
  <c r="I44" i="9" s="1"/>
  <c r="I56" i="25"/>
  <c r="H44" i="9" s="1"/>
  <c r="H56" i="25"/>
  <c r="G44" i="9" s="1"/>
  <c r="G56" i="25"/>
  <c r="F44" i="9" s="1"/>
  <c r="F56" i="25"/>
  <c r="E44" i="9" s="1"/>
  <c r="E56" i="25"/>
  <c r="D44" i="9" s="1"/>
  <c r="M55" i="25"/>
  <c r="L55" i="25"/>
  <c r="K43" i="9" s="1"/>
  <c r="K55" i="25"/>
  <c r="J43" i="9" s="1"/>
  <c r="J55" i="25"/>
  <c r="I43" i="9" s="1"/>
  <c r="I55" i="25"/>
  <c r="H43" i="9" s="1"/>
  <c r="H55" i="25"/>
  <c r="G43" i="9" s="1"/>
  <c r="G55" i="25"/>
  <c r="F43" i="9" s="1"/>
  <c r="F55" i="25"/>
  <c r="E43" i="9" s="1"/>
  <c r="E55" i="25"/>
  <c r="D43" i="9" s="1"/>
  <c r="M54" i="25"/>
  <c r="L54" i="25"/>
  <c r="K42" i="9" s="1"/>
  <c r="K54" i="25"/>
  <c r="J42" i="9" s="1"/>
  <c r="J54" i="25"/>
  <c r="I42" i="9" s="1"/>
  <c r="I54" i="25"/>
  <c r="H42" i="9" s="1"/>
  <c r="H54" i="25"/>
  <c r="G42" i="9" s="1"/>
  <c r="G54" i="25"/>
  <c r="F42" i="9" s="1"/>
  <c r="F54" i="25"/>
  <c r="E42" i="9" s="1"/>
  <c r="E54" i="25"/>
  <c r="D42" i="9" s="1"/>
  <c r="L42" i="9" s="1"/>
  <c r="M53" i="25"/>
  <c r="L53" i="25"/>
  <c r="K41" i="9" s="1"/>
  <c r="K53" i="25"/>
  <c r="J41" i="9" s="1"/>
  <c r="J53" i="25"/>
  <c r="I41" i="9" s="1"/>
  <c r="I53" i="25"/>
  <c r="H41" i="9" s="1"/>
  <c r="H53" i="25"/>
  <c r="G41" i="9" s="1"/>
  <c r="G53" i="25"/>
  <c r="F41" i="9" s="1"/>
  <c r="F53" i="25"/>
  <c r="E41" i="9" s="1"/>
  <c r="E53" i="25"/>
  <c r="D41" i="9" s="1"/>
  <c r="M52" i="25"/>
  <c r="L52" i="25"/>
  <c r="K40" i="9" s="1"/>
  <c r="K52" i="25"/>
  <c r="J40" i="9" s="1"/>
  <c r="J52" i="25"/>
  <c r="I40" i="9" s="1"/>
  <c r="I52" i="25"/>
  <c r="H40" i="9" s="1"/>
  <c r="H52" i="25"/>
  <c r="G40" i="9" s="1"/>
  <c r="G52" i="25"/>
  <c r="F40" i="9" s="1"/>
  <c r="L40" i="9" s="1"/>
  <c r="F52" i="25"/>
  <c r="E40" i="9" s="1"/>
  <c r="E52" i="25"/>
  <c r="D40" i="9" s="1"/>
  <c r="M51" i="25"/>
  <c r="L51" i="25"/>
  <c r="K39" i="9" s="1"/>
  <c r="M39" i="9" s="1"/>
  <c r="K51" i="25"/>
  <c r="J39" i="9" s="1"/>
  <c r="J51" i="25"/>
  <c r="I39" i="9" s="1"/>
  <c r="I51" i="25"/>
  <c r="H39" i="9" s="1"/>
  <c r="H51" i="25"/>
  <c r="G39" i="9" s="1"/>
  <c r="G51" i="25"/>
  <c r="F39" i="9" s="1"/>
  <c r="F51" i="25"/>
  <c r="E39" i="9" s="1"/>
  <c r="E51" i="25"/>
  <c r="D39" i="9" s="1"/>
  <c r="M50" i="25"/>
  <c r="L50" i="25"/>
  <c r="K38" i="9" s="1"/>
  <c r="K50" i="25"/>
  <c r="J38" i="9" s="1"/>
  <c r="J50" i="25"/>
  <c r="I38" i="9" s="1"/>
  <c r="I50" i="25"/>
  <c r="H38" i="9" s="1"/>
  <c r="H50" i="25"/>
  <c r="G38" i="9" s="1"/>
  <c r="G50" i="25"/>
  <c r="F38" i="9" s="1"/>
  <c r="F50" i="25"/>
  <c r="E38" i="9" s="1"/>
  <c r="M38" i="9" s="1"/>
  <c r="E50" i="25"/>
  <c r="D38" i="9" s="1"/>
  <c r="M49" i="25"/>
  <c r="L49" i="25"/>
  <c r="K37" i="9" s="1"/>
  <c r="K49" i="25"/>
  <c r="J37" i="9" s="1"/>
  <c r="J49" i="25"/>
  <c r="I37" i="9" s="1"/>
  <c r="I49" i="25"/>
  <c r="H37" i="9" s="1"/>
  <c r="H49" i="25"/>
  <c r="G37" i="9" s="1"/>
  <c r="G49" i="25"/>
  <c r="F37" i="9" s="1"/>
  <c r="F49" i="25"/>
  <c r="E37" i="9" s="1"/>
  <c r="L37" i="9" s="1"/>
  <c r="E49" i="25"/>
  <c r="D37" i="9" s="1"/>
  <c r="M48" i="25"/>
  <c r="L48" i="25"/>
  <c r="K36" i="9" s="1"/>
  <c r="K48" i="25"/>
  <c r="J36" i="9" s="1"/>
  <c r="J48" i="25"/>
  <c r="I36" i="9" s="1"/>
  <c r="I48" i="25"/>
  <c r="H36" i="9" s="1"/>
  <c r="H48" i="25"/>
  <c r="G36" i="9" s="1"/>
  <c r="G48" i="25"/>
  <c r="F36" i="9" s="1"/>
  <c r="M36" i="9" s="1"/>
  <c r="F48" i="25"/>
  <c r="E36" i="9" s="1"/>
  <c r="E48" i="25"/>
  <c r="D36" i="9" s="1"/>
  <c r="M47" i="25"/>
  <c r="L47" i="25"/>
  <c r="K35" i="9" s="1"/>
  <c r="M35" i="9" s="1"/>
  <c r="K47" i="25"/>
  <c r="J35" i="9" s="1"/>
  <c r="J47" i="25"/>
  <c r="I35" i="9" s="1"/>
  <c r="I47" i="25"/>
  <c r="H35" i="9" s="1"/>
  <c r="H47" i="25"/>
  <c r="G35" i="9" s="1"/>
  <c r="G47" i="25"/>
  <c r="F35" i="9" s="1"/>
  <c r="F47" i="25"/>
  <c r="E35" i="9" s="1"/>
  <c r="E47" i="25"/>
  <c r="D35" i="9" s="1"/>
  <c r="M46" i="25"/>
  <c r="L46" i="25"/>
  <c r="K34" i="9" s="1"/>
  <c r="K46" i="25"/>
  <c r="J34" i="9" s="1"/>
  <c r="J46" i="25"/>
  <c r="I34" i="9" s="1"/>
  <c r="I46" i="25"/>
  <c r="H34" i="9" s="1"/>
  <c r="H46" i="25"/>
  <c r="G34" i="9" s="1"/>
  <c r="G46" i="25"/>
  <c r="F34" i="9" s="1"/>
  <c r="F46" i="25"/>
  <c r="E34" i="9" s="1"/>
  <c r="E46" i="25"/>
  <c r="D34" i="9" s="1"/>
  <c r="M45" i="25"/>
  <c r="L45" i="25"/>
  <c r="K33" i="9" s="1"/>
  <c r="K45" i="25"/>
  <c r="J33" i="9" s="1"/>
  <c r="J45" i="25"/>
  <c r="I33" i="9" s="1"/>
  <c r="I45" i="25"/>
  <c r="H33" i="9" s="1"/>
  <c r="H45" i="25"/>
  <c r="G33" i="9" s="1"/>
  <c r="G45" i="25"/>
  <c r="F33" i="9" s="1"/>
  <c r="F45" i="25"/>
  <c r="E33" i="9" s="1"/>
  <c r="L33" i="9" s="1"/>
  <c r="E45" i="25"/>
  <c r="D33" i="9" s="1"/>
  <c r="M44" i="25"/>
  <c r="L44" i="25"/>
  <c r="K32" i="9" s="1"/>
  <c r="K44" i="25"/>
  <c r="J32" i="9" s="1"/>
  <c r="J44" i="25"/>
  <c r="I32" i="9" s="1"/>
  <c r="I44" i="25"/>
  <c r="H32" i="9" s="1"/>
  <c r="H44" i="25"/>
  <c r="G32" i="9" s="1"/>
  <c r="G44" i="25"/>
  <c r="F32" i="9" s="1"/>
  <c r="F44" i="25"/>
  <c r="E32" i="9" s="1"/>
  <c r="E44" i="25"/>
  <c r="D32" i="9" s="1"/>
  <c r="M43" i="25"/>
  <c r="L43" i="25"/>
  <c r="K31" i="9" s="1"/>
  <c r="M31" i="9" s="1"/>
  <c r="K43" i="25"/>
  <c r="J31" i="9" s="1"/>
  <c r="J43" i="25"/>
  <c r="I31" i="9" s="1"/>
  <c r="I43" i="25"/>
  <c r="H31" i="9" s="1"/>
  <c r="H43" i="25"/>
  <c r="G31" i="9" s="1"/>
  <c r="G43" i="25"/>
  <c r="F31" i="9" s="1"/>
  <c r="F43" i="25"/>
  <c r="E31" i="9" s="1"/>
  <c r="E43" i="25"/>
  <c r="D31" i="9" s="1"/>
  <c r="M38" i="25"/>
  <c r="L38" i="25"/>
  <c r="K38" i="25"/>
  <c r="J38" i="25"/>
  <c r="I38" i="25"/>
  <c r="H38" i="25"/>
  <c r="G38" i="25"/>
  <c r="F38" i="25"/>
  <c r="E38" i="25"/>
  <c r="M37" i="25"/>
  <c r="L37" i="25"/>
  <c r="K8" i="13" s="1"/>
  <c r="K37" i="25"/>
  <c r="J8" i="13" s="1"/>
  <c r="J37" i="25"/>
  <c r="I8" i="13" s="1"/>
  <c r="I37" i="25"/>
  <c r="H8" i="13" s="1"/>
  <c r="H37" i="25"/>
  <c r="G8" i="13" s="1"/>
  <c r="G37" i="25"/>
  <c r="F8" i="13" s="1"/>
  <c r="F37" i="25"/>
  <c r="E8" i="13" s="1"/>
  <c r="E37" i="25"/>
  <c r="D8" i="13" s="1"/>
  <c r="M36" i="25"/>
  <c r="L36" i="25"/>
  <c r="K7" i="13" s="1"/>
  <c r="K36" i="25"/>
  <c r="J7" i="13" s="1"/>
  <c r="J36" i="25"/>
  <c r="I7" i="13" s="1"/>
  <c r="I36" i="25"/>
  <c r="H7" i="13" s="1"/>
  <c r="H36" i="25"/>
  <c r="G7" i="13" s="1"/>
  <c r="G36" i="25"/>
  <c r="F7" i="13" s="1"/>
  <c r="F36" i="25"/>
  <c r="E7" i="13" s="1"/>
  <c r="E36" i="25"/>
  <c r="D7" i="13" s="1"/>
  <c r="M35" i="25"/>
  <c r="L35" i="25"/>
  <c r="K6" i="13" s="1"/>
  <c r="K35" i="25"/>
  <c r="J6" i="13" s="1"/>
  <c r="J35" i="25"/>
  <c r="I6" i="13" s="1"/>
  <c r="I35" i="25"/>
  <c r="H6" i="13" s="1"/>
  <c r="H35" i="25"/>
  <c r="G6" i="13" s="1"/>
  <c r="G35" i="25"/>
  <c r="F6" i="13" s="1"/>
  <c r="F35" i="25"/>
  <c r="E6" i="13" s="1"/>
  <c r="E35" i="25"/>
  <c r="D6" i="13" s="1"/>
  <c r="M34" i="25"/>
  <c r="L34" i="25"/>
  <c r="K5" i="13" s="1"/>
  <c r="K34" i="25"/>
  <c r="J5" i="13" s="1"/>
  <c r="J34" i="25"/>
  <c r="I5" i="13" s="1"/>
  <c r="I34" i="25"/>
  <c r="H5" i="13" s="1"/>
  <c r="H34" i="25"/>
  <c r="G5" i="13" s="1"/>
  <c r="G34" i="25"/>
  <c r="F5" i="13" s="1"/>
  <c r="F34" i="25"/>
  <c r="E5" i="13" s="1"/>
  <c r="E34" i="25"/>
  <c r="D5" i="13" s="1"/>
  <c r="M33" i="25"/>
  <c r="L33" i="25"/>
  <c r="K4" i="13" s="1"/>
  <c r="K33" i="25"/>
  <c r="J4" i="13" s="1"/>
  <c r="J33" i="25"/>
  <c r="I4" i="13" s="1"/>
  <c r="I33" i="25"/>
  <c r="H4" i="13" s="1"/>
  <c r="H33" i="25"/>
  <c r="G4" i="13" s="1"/>
  <c r="G33" i="25"/>
  <c r="F4" i="13" s="1"/>
  <c r="F33" i="25"/>
  <c r="E4" i="13" s="1"/>
  <c r="E33" i="25"/>
  <c r="D4" i="13" s="1"/>
  <c r="M31" i="25"/>
  <c r="L31" i="25"/>
  <c r="K31" i="25"/>
  <c r="J31" i="25"/>
  <c r="I31" i="25"/>
  <c r="H31" i="25"/>
  <c r="G31" i="25"/>
  <c r="F31" i="25"/>
  <c r="E31" i="25"/>
  <c r="M30" i="25"/>
  <c r="L30" i="25"/>
  <c r="K30" i="9" s="1"/>
  <c r="M30" i="9" s="1"/>
  <c r="K30" i="25"/>
  <c r="J30" i="9" s="1"/>
  <c r="J30" i="25"/>
  <c r="I30" i="9" s="1"/>
  <c r="I30" i="25"/>
  <c r="H30" i="9" s="1"/>
  <c r="H30" i="25"/>
  <c r="G30" i="9" s="1"/>
  <c r="G30" i="25"/>
  <c r="F30" i="9" s="1"/>
  <c r="F30" i="25"/>
  <c r="E30" i="9" s="1"/>
  <c r="E30" i="25"/>
  <c r="D30" i="9" s="1"/>
  <c r="M29" i="25"/>
  <c r="L29" i="25"/>
  <c r="K29" i="9" s="1"/>
  <c r="K29" i="25"/>
  <c r="J29" i="9" s="1"/>
  <c r="J29" i="25"/>
  <c r="I29" i="9" s="1"/>
  <c r="I29" i="25"/>
  <c r="H29" i="9" s="1"/>
  <c r="H29" i="25"/>
  <c r="G29" i="9" s="1"/>
  <c r="G29" i="25"/>
  <c r="F29" i="9" s="1"/>
  <c r="F29" i="25"/>
  <c r="E29" i="9" s="1"/>
  <c r="M29" i="9" s="1"/>
  <c r="E29" i="25"/>
  <c r="D29" i="9" s="1"/>
  <c r="L29" i="9" s="1"/>
  <c r="M28" i="25"/>
  <c r="L28" i="25"/>
  <c r="K28" i="9" s="1"/>
  <c r="K28" i="25"/>
  <c r="J28" i="9" s="1"/>
  <c r="J28" i="25"/>
  <c r="I28" i="9" s="1"/>
  <c r="I28" i="25"/>
  <c r="H28" i="9" s="1"/>
  <c r="H28" i="25"/>
  <c r="G28" i="9" s="1"/>
  <c r="G28" i="25"/>
  <c r="F28" i="9" s="1"/>
  <c r="F28" i="25"/>
  <c r="E28" i="9" s="1"/>
  <c r="M28" i="9" s="1"/>
  <c r="N28" i="9" s="1"/>
  <c r="O28" i="9" s="1"/>
  <c r="E28" i="25"/>
  <c r="D28" i="9" s="1"/>
  <c r="M27" i="25"/>
  <c r="L27" i="25"/>
  <c r="K27" i="9" s="1"/>
  <c r="K27" i="25"/>
  <c r="J27" i="9" s="1"/>
  <c r="J27" i="25"/>
  <c r="I27" i="9" s="1"/>
  <c r="I27" i="25"/>
  <c r="H27" i="9" s="1"/>
  <c r="H27" i="25"/>
  <c r="G27" i="9" s="1"/>
  <c r="G27" i="25"/>
  <c r="F27" i="9" s="1"/>
  <c r="M27" i="9" s="1"/>
  <c r="F27" i="25"/>
  <c r="E27" i="9" s="1"/>
  <c r="E27" i="25"/>
  <c r="D27" i="9" s="1"/>
  <c r="M26" i="25"/>
  <c r="L26" i="25"/>
  <c r="K26" i="9" s="1"/>
  <c r="M26" i="9" s="1"/>
  <c r="K26" i="25"/>
  <c r="J26" i="9" s="1"/>
  <c r="J26" i="25"/>
  <c r="I26" i="9" s="1"/>
  <c r="I26" i="25"/>
  <c r="H26" i="9" s="1"/>
  <c r="H26" i="25"/>
  <c r="G26" i="9" s="1"/>
  <c r="G26" i="25"/>
  <c r="F26" i="9" s="1"/>
  <c r="F26" i="25"/>
  <c r="E26" i="9" s="1"/>
  <c r="E26" i="25"/>
  <c r="D26" i="9" s="1"/>
  <c r="M25" i="25"/>
  <c r="L25" i="25"/>
  <c r="K25" i="9" s="1"/>
  <c r="K25" i="25"/>
  <c r="J25" i="9" s="1"/>
  <c r="J25" i="25"/>
  <c r="I25" i="9" s="1"/>
  <c r="I25" i="25"/>
  <c r="H25" i="9" s="1"/>
  <c r="H25" i="25"/>
  <c r="G25" i="9" s="1"/>
  <c r="G25" i="25"/>
  <c r="F25" i="9" s="1"/>
  <c r="F25" i="25"/>
  <c r="E25" i="9" s="1"/>
  <c r="E25" i="25"/>
  <c r="D25" i="9" s="1"/>
  <c r="M24" i="25"/>
  <c r="L24" i="25"/>
  <c r="K24" i="9" s="1"/>
  <c r="K24" i="25"/>
  <c r="J24" i="9" s="1"/>
  <c r="J24" i="25"/>
  <c r="I24" i="9" s="1"/>
  <c r="I24" i="25"/>
  <c r="H24" i="9" s="1"/>
  <c r="H24" i="25"/>
  <c r="G24" i="9" s="1"/>
  <c r="G24" i="25"/>
  <c r="F24" i="9" s="1"/>
  <c r="F24" i="25"/>
  <c r="E24" i="9" s="1"/>
  <c r="M24" i="9" s="1"/>
  <c r="E24" i="25"/>
  <c r="D24" i="9" s="1"/>
  <c r="M23" i="25"/>
  <c r="L23" i="25"/>
  <c r="K23" i="9" s="1"/>
  <c r="K23" i="25"/>
  <c r="J23" i="9" s="1"/>
  <c r="J23" i="25"/>
  <c r="I23" i="9" s="1"/>
  <c r="I23" i="25"/>
  <c r="H23" i="9" s="1"/>
  <c r="H23" i="25"/>
  <c r="G23" i="9" s="1"/>
  <c r="G23" i="25"/>
  <c r="F23" i="9" s="1"/>
  <c r="F23" i="25"/>
  <c r="E23" i="9" s="1"/>
  <c r="E23" i="25"/>
  <c r="D23" i="9" s="1"/>
  <c r="M22" i="25"/>
  <c r="L22" i="25"/>
  <c r="K22" i="9" s="1"/>
  <c r="K22" i="25"/>
  <c r="J22" i="9" s="1"/>
  <c r="J22" i="25"/>
  <c r="I22" i="9" s="1"/>
  <c r="I22" i="25"/>
  <c r="H22" i="9" s="1"/>
  <c r="H22" i="25"/>
  <c r="G22" i="9" s="1"/>
  <c r="G22" i="25"/>
  <c r="F22" i="9" s="1"/>
  <c r="F22" i="25"/>
  <c r="E22" i="9" s="1"/>
  <c r="E22" i="25"/>
  <c r="D22" i="9" s="1"/>
  <c r="M21" i="25"/>
  <c r="L21" i="25"/>
  <c r="K21" i="9" s="1"/>
  <c r="K21" i="25"/>
  <c r="J21" i="9" s="1"/>
  <c r="J21" i="25"/>
  <c r="I21" i="9" s="1"/>
  <c r="I21" i="25"/>
  <c r="H21" i="9" s="1"/>
  <c r="H21" i="25"/>
  <c r="G21" i="9" s="1"/>
  <c r="G21" i="25"/>
  <c r="F21" i="9" s="1"/>
  <c r="F21" i="25"/>
  <c r="E21" i="9" s="1"/>
  <c r="M21" i="9" s="1"/>
  <c r="E21" i="25"/>
  <c r="D21" i="9" s="1"/>
  <c r="M20" i="25"/>
  <c r="L20" i="25"/>
  <c r="K20" i="9" s="1"/>
  <c r="K20" i="25"/>
  <c r="J20" i="9" s="1"/>
  <c r="J20" i="25"/>
  <c r="I20" i="9" s="1"/>
  <c r="I20" i="25"/>
  <c r="H20" i="9" s="1"/>
  <c r="H20" i="25"/>
  <c r="G20" i="9" s="1"/>
  <c r="G20" i="25"/>
  <c r="F20" i="9" s="1"/>
  <c r="F20" i="25"/>
  <c r="E20" i="9" s="1"/>
  <c r="M20" i="9" s="1"/>
  <c r="E20" i="25"/>
  <c r="D20" i="9" s="1"/>
  <c r="M19" i="25"/>
  <c r="L19" i="25"/>
  <c r="K19" i="9" s="1"/>
  <c r="K19" i="25"/>
  <c r="J19" i="9" s="1"/>
  <c r="J19" i="25"/>
  <c r="I19" i="9" s="1"/>
  <c r="I19" i="25"/>
  <c r="H19" i="9" s="1"/>
  <c r="H19" i="25"/>
  <c r="G19" i="9" s="1"/>
  <c r="G19" i="25"/>
  <c r="F19" i="9" s="1"/>
  <c r="M19" i="9" s="1"/>
  <c r="F19" i="25"/>
  <c r="E19" i="9" s="1"/>
  <c r="E19" i="25"/>
  <c r="D19" i="9" s="1"/>
  <c r="M18" i="25"/>
  <c r="L18" i="25"/>
  <c r="K18" i="9" s="1"/>
  <c r="K18" i="25"/>
  <c r="J18" i="9" s="1"/>
  <c r="J18" i="25"/>
  <c r="I18" i="9" s="1"/>
  <c r="I18" i="25"/>
  <c r="H18" i="9" s="1"/>
  <c r="H18" i="25"/>
  <c r="G18" i="9" s="1"/>
  <c r="G18" i="25"/>
  <c r="F18" i="9" s="1"/>
  <c r="F18" i="25"/>
  <c r="E18" i="9" s="1"/>
  <c r="E18" i="25"/>
  <c r="D18" i="9" s="1"/>
  <c r="M17" i="25"/>
  <c r="L17" i="25"/>
  <c r="K17" i="9" s="1"/>
  <c r="K17" i="25"/>
  <c r="J17" i="9" s="1"/>
  <c r="J17" i="25"/>
  <c r="I17" i="9" s="1"/>
  <c r="I17" i="25"/>
  <c r="H17" i="9" s="1"/>
  <c r="H17" i="25"/>
  <c r="G17" i="9" s="1"/>
  <c r="G17" i="25"/>
  <c r="F17" i="9" s="1"/>
  <c r="F17" i="25"/>
  <c r="E17" i="9" s="1"/>
  <c r="E17" i="25"/>
  <c r="D17" i="9" s="1"/>
  <c r="M16" i="25"/>
  <c r="L16" i="25"/>
  <c r="K16" i="9" s="1"/>
  <c r="K16" i="25"/>
  <c r="J16" i="9" s="1"/>
  <c r="J16" i="25"/>
  <c r="I16" i="9" s="1"/>
  <c r="M16" i="9" s="1"/>
  <c r="I16" i="25"/>
  <c r="H16" i="9" s="1"/>
  <c r="H16" i="25"/>
  <c r="G16" i="9" s="1"/>
  <c r="G16" i="25"/>
  <c r="F16" i="9" s="1"/>
  <c r="F16" i="25"/>
  <c r="E16" i="9" s="1"/>
  <c r="E16" i="25"/>
  <c r="D16" i="9" s="1"/>
  <c r="M15" i="25"/>
  <c r="L15" i="25"/>
  <c r="K15" i="9" s="1"/>
  <c r="K15" i="25"/>
  <c r="J15" i="9" s="1"/>
  <c r="J15" i="25"/>
  <c r="I15" i="9" s="1"/>
  <c r="I15" i="25"/>
  <c r="H15" i="9" s="1"/>
  <c r="H15" i="25"/>
  <c r="G15" i="9" s="1"/>
  <c r="G15" i="25"/>
  <c r="F15" i="9" s="1"/>
  <c r="F15" i="25"/>
  <c r="E15" i="9" s="1"/>
  <c r="E15" i="25"/>
  <c r="D15" i="9" s="1"/>
  <c r="M14" i="25"/>
  <c r="L14" i="25"/>
  <c r="K14" i="9" s="1"/>
  <c r="K14" i="25"/>
  <c r="J14" i="9" s="1"/>
  <c r="J14" i="25"/>
  <c r="I14" i="9" s="1"/>
  <c r="I14" i="25"/>
  <c r="H14" i="9" s="1"/>
  <c r="H14" i="25"/>
  <c r="G14" i="9" s="1"/>
  <c r="G14" i="25"/>
  <c r="F14" i="9" s="1"/>
  <c r="F14" i="25"/>
  <c r="E14" i="9" s="1"/>
  <c r="E14" i="25"/>
  <c r="D14" i="9" s="1"/>
  <c r="M13" i="25"/>
  <c r="L13" i="25"/>
  <c r="K13" i="9" s="1"/>
  <c r="K13" i="25"/>
  <c r="J13" i="9" s="1"/>
  <c r="J13" i="25"/>
  <c r="I13" i="9" s="1"/>
  <c r="I13" i="25"/>
  <c r="H13" i="9" s="1"/>
  <c r="H13" i="25"/>
  <c r="G13" i="9" s="1"/>
  <c r="G13" i="25"/>
  <c r="F13" i="9" s="1"/>
  <c r="F13" i="25"/>
  <c r="E13" i="9" s="1"/>
  <c r="M13" i="9" s="1"/>
  <c r="E13" i="25"/>
  <c r="D13" i="9" s="1"/>
  <c r="M12" i="25"/>
  <c r="L12" i="25"/>
  <c r="K12" i="9" s="1"/>
  <c r="K12" i="25"/>
  <c r="J12" i="9" s="1"/>
  <c r="J12" i="25"/>
  <c r="I12" i="9" s="1"/>
  <c r="I12" i="25"/>
  <c r="H12" i="9" s="1"/>
  <c r="H12" i="25"/>
  <c r="G12" i="9" s="1"/>
  <c r="G12" i="25"/>
  <c r="F12" i="9" s="1"/>
  <c r="F12" i="25"/>
  <c r="E12" i="9" s="1"/>
  <c r="M12" i="9" s="1"/>
  <c r="E12" i="25"/>
  <c r="D12" i="9" s="1"/>
  <c r="M11" i="25"/>
  <c r="L11" i="25"/>
  <c r="K11" i="9" s="1"/>
  <c r="K11" i="25"/>
  <c r="J11" i="9" s="1"/>
  <c r="J11" i="25"/>
  <c r="I11" i="9" s="1"/>
  <c r="I11" i="25"/>
  <c r="H11" i="9" s="1"/>
  <c r="H11" i="25"/>
  <c r="G11" i="9" s="1"/>
  <c r="G11" i="25"/>
  <c r="F11" i="9" s="1"/>
  <c r="M11" i="9" s="1"/>
  <c r="F11" i="25"/>
  <c r="E11" i="9" s="1"/>
  <c r="E11" i="25"/>
  <c r="D11" i="9" s="1"/>
  <c r="M10" i="25"/>
  <c r="L10" i="25"/>
  <c r="K10" i="9" s="1"/>
  <c r="K10" i="25"/>
  <c r="J10" i="9" s="1"/>
  <c r="J10" i="25"/>
  <c r="I10" i="9" s="1"/>
  <c r="I10" i="25"/>
  <c r="H10" i="9" s="1"/>
  <c r="H10" i="25"/>
  <c r="G10" i="9" s="1"/>
  <c r="L10" i="9" s="1"/>
  <c r="G10" i="25"/>
  <c r="F10" i="9" s="1"/>
  <c r="F10" i="25"/>
  <c r="E10" i="9" s="1"/>
  <c r="E10" i="25"/>
  <c r="D10" i="9" s="1"/>
  <c r="M9" i="25"/>
  <c r="L9" i="25"/>
  <c r="K9" i="9" s="1"/>
  <c r="K9" i="25"/>
  <c r="J9" i="9" s="1"/>
  <c r="J9" i="25"/>
  <c r="I9" i="9" s="1"/>
  <c r="I9" i="25"/>
  <c r="H9" i="9" s="1"/>
  <c r="H9" i="25"/>
  <c r="G9" i="9" s="1"/>
  <c r="G9" i="25"/>
  <c r="F9" i="9" s="1"/>
  <c r="F9" i="25"/>
  <c r="E9" i="9" s="1"/>
  <c r="E9" i="25"/>
  <c r="D9" i="9" s="1"/>
  <c r="M8" i="25"/>
  <c r="L8" i="25"/>
  <c r="K8" i="9" s="1"/>
  <c r="K8" i="25"/>
  <c r="J8" i="9" s="1"/>
  <c r="J8" i="25"/>
  <c r="I8" i="9" s="1"/>
  <c r="I8" i="25"/>
  <c r="H8" i="9" s="1"/>
  <c r="H8" i="25"/>
  <c r="G8" i="9" s="1"/>
  <c r="G8" i="25"/>
  <c r="F8" i="9" s="1"/>
  <c r="F8" i="25"/>
  <c r="E8" i="9" s="1"/>
  <c r="E8" i="25"/>
  <c r="D8" i="9" s="1"/>
  <c r="M7" i="25"/>
  <c r="L7" i="25"/>
  <c r="K7" i="9" s="1"/>
  <c r="K7" i="25"/>
  <c r="J7" i="9" s="1"/>
  <c r="J7" i="25"/>
  <c r="I7" i="9" s="1"/>
  <c r="I7" i="25"/>
  <c r="H7" i="9" s="1"/>
  <c r="H7" i="25"/>
  <c r="G7" i="9" s="1"/>
  <c r="G7" i="25"/>
  <c r="F7" i="9" s="1"/>
  <c r="F7" i="25"/>
  <c r="E7" i="9" s="1"/>
  <c r="E7" i="25"/>
  <c r="D7" i="9" s="1"/>
  <c r="M6" i="25"/>
  <c r="L6" i="25"/>
  <c r="K6" i="9" s="1"/>
  <c r="K6" i="25"/>
  <c r="J6" i="9" s="1"/>
  <c r="J6" i="25"/>
  <c r="I6" i="9" s="1"/>
  <c r="I6" i="25"/>
  <c r="H6" i="9" s="1"/>
  <c r="H6" i="25"/>
  <c r="G6" i="9" s="1"/>
  <c r="G6" i="25"/>
  <c r="F6" i="9" s="1"/>
  <c r="F6" i="25"/>
  <c r="E6" i="9" s="1"/>
  <c r="E6" i="25"/>
  <c r="D6" i="9" s="1"/>
  <c r="M5" i="25"/>
  <c r="L5" i="25"/>
  <c r="K5" i="9" s="1"/>
  <c r="K5" i="25"/>
  <c r="J5" i="9" s="1"/>
  <c r="J5" i="25"/>
  <c r="I5" i="9" s="1"/>
  <c r="I5" i="25"/>
  <c r="H5" i="9" s="1"/>
  <c r="H5" i="25"/>
  <c r="G5" i="9" s="1"/>
  <c r="G5" i="25"/>
  <c r="F5" i="9" s="1"/>
  <c r="F5" i="25"/>
  <c r="E5" i="9" s="1"/>
  <c r="M5" i="9" s="1"/>
  <c r="E5" i="25"/>
  <c r="D5" i="9" s="1"/>
  <c r="D1354" i="9" s="1"/>
  <c r="M4" i="25"/>
  <c r="L4" i="25"/>
  <c r="K4" i="9" s="1"/>
  <c r="K4" i="25"/>
  <c r="J4" i="9" s="1"/>
  <c r="J4" i="25"/>
  <c r="I4" i="9" s="1"/>
  <c r="I4" i="25"/>
  <c r="H4" i="9" s="1"/>
  <c r="H4" i="25"/>
  <c r="G4" i="9" s="1"/>
  <c r="G4" i="25"/>
  <c r="F4" i="9" s="1"/>
  <c r="F4" i="25"/>
  <c r="E4" i="9" s="1"/>
  <c r="E1354" i="9" s="1"/>
  <c r="E4" i="25"/>
  <c r="D4" i="9" s="1"/>
  <c r="M9" i="13"/>
  <c r="M10" i="13"/>
  <c r="M11" i="13"/>
  <c r="M12" i="13"/>
  <c r="M4" i="13"/>
  <c r="M5" i="13"/>
  <c r="M6" i="13"/>
  <c r="M7" i="13"/>
  <c r="M8"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L74" i="13"/>
  <c r="M74" i="13"/>
  <c r="M75" i="13"/>
  <c r="M76" i="13"/>
  <c r="M77" i="13"/>
  <c r="L78" i="13"/>
  <c r="M78" i="13"/>
  <c r="L79" i="13"/>
  <c r="M79" i="13"/>
  <c r="L80" i="13"/>
  <c r="M80" i="13"/>
  <c r="L81" i="13"/>
  <c r="M81" i="13"/>
  <c r="L82" i="13"/>
  <c r="M82" i="13"/>
  <c r="L83" i="13"/>
  <c r="M83" i="13"/>
  <c r="L84" i="13"/>
  <c r="M84" i="13"/>
  <c r="M85" i="13"/>
  <c r="L86" i="13"/>
  <c r="M86" i="13"/>
  <c r="M87" i="13"/>
  <c r="L88" i="13"/>
  <c r="M88" i="13"/>
  <c r="M89" i="13"/>
  <c r="M90" i="13"/>
  <c r="M91" i="13"/>
  <c r="L92" i="13"/>
  <c r="M92" i="13"/>
  <c r="M93" i="13"/>
  <c r="L94" i="13"/>
  <c r="M94" i="13"/>
  <c r="M95" i="13"/>
  <c r="L96" i="13"/>
  <c r="M96" i="13"/>
  <c r="L97" i="13"/>
  <c r="M97" i="13"/>
  <c r="L98" i="13"/>
  <c r="M98" i="13"/>
  <c r="M99" i="13"/>
  <c r="M100" i="13"/>
  <c r="L101" i="13"/>
  <c r="M101" i="13"/>
  <c r="M102" i="13"/>
  <c r="M103" i="13"/>
  <c r="L104" i="13"/>
  <c r="M104" i="13"/>
  <c r="M105" i="13"/>
  <c r="M106" i="13"/>
  <c r="M107" i="13"/>
  <c r="L108" i="13"/>
  <c r="M108" i="13"/>
  <c r="M109" i="13"/>
  <c r="M110" i="13"/>
  <c r="L111" i="13"/>
  <c r="M111" i="13"/>
  <c r="L112" i="13"/>
  <c r="M112" i="13"/>
  <c r="M113" i="13"/>
  <c r="M114" i="13"/>
  <c r="M115" i="13"/>
  <c r="M116" i="13"/>
  <c r="L117" i="13"/>
  <c r="M117" i="13"/>
  <c r="M118" i="13"/>
  <c r="M119" i="13"/>
  <c r="M120" i="13"/>
  <c r="M121" i="13"/>
  <c r="L122" i="13"/>
  <c r="M122" i="13"/>
  <c r="M123" i="13"/>
  <c r="M124" i="13"/>
  <c r="M125" i="13"/>
  <c r="M126" i="13"/>
  <c r="L127" i="13"/>
  <c r="M127" i="13"/>
  <c r="M128" i="13"/>
  <c r="M129" i="13"/>
  <c r="M130" i="13"/>
  <c r="M131" i="13"/>
  <c r="M132" i="13"/>
  <c r="L133" i="13"/>
  <c r="M133" i="13"/>
  <c r="M134" i="13"/>
  <c r="M135" i="13"/>
  <c r="M136" i="13"/>
  <c r="M137" i="13"/>
  <c r="M138" i="13"/>
  <c r="M139" i="13"/>
  <c r="M140" i="13"/>
  <c r="L141" i="13"/>
  <c r="M141" i="13"/>
  <c r="M142" i="13"/>
  <c r="M143" i="13"/>
  <c r="M144" i="13"/>
  <c r="M145" i="13"/>
  <c r="M146" i="13"/>
  <c r="M147" i="13"/>
  <c r="M148" i="13"/>
  <c r="M149" i="13"/>
  <c r="M150" i="13"/>
  <c r="M151" i="13"/>
  <c r="M152" i="13"/>
  <c r="L153" i="13"/>
  <c r="M153" i="13"/>
  <c r="M154" i="13"/>
  <c r="M155" i="13"/>
  <c r="M156" i="13"/>
  <c r="M157" i="13"/>
  <c r="M158" i="13"/>
  <c r="M159" i="13"/>
  <c r="M160" i="13"/>
  <c r="M161" i="13"/>
  <c r="M162" i="13"/>
  <c r="M163" i="13"/>
  <c r="M164" i="13"/>
  <c r="M165" i="13"/>
  <c r="L166"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G45" i="12"/>
  <c r="G46" i="12"/>
  <c r="G62" i="12"/>
  <c r="G67" i="12"/>
  <c r="G68" i="12"/>
  <c r="G69" i="12"/>
  <c r="G70" i="12"/>
  <c r="G75" i="12"/>
  <c r="G76" i="12"/>
  <c r="G77" i="12"/>
  <c r="G78" i="12"/>
  <c r="G83" i="12"/>
  <c r="G84" i="12"/>
  <c r="G85" i="12"/>
  <c r="G86" i="12"/>
  <c r="G91" i="12"/>
  <c r="G92" i="12"/>
  <c r="G93" i="12"/>
  <c r="G94" i="12"/>
  <c r="G99" i="12"/>
  <c r="G100" i="12"/>
  <c r="G101" i="12"/>
  <c r="G102" i="12"/>
  <c r="G107" i="12"/>
  <c r="G108" i="12"/>
  <c r="G109" i="12"/>
  <c r="G110" i="12"/>
  <c r="G115" i="12"/>
  <c r="G116" i="12"/>
  <c r="G117" i="12"/>
  <c r="G118" i="12"/>
  <c r="G123" i="12"/>
  <c r="G124" i="12"/>
  <c r="G125" i="12"/>
  <c r="G126" i="12"/>
  <c r="G131" i="12"/>
  <c r="G132" i="12"/>
  <c r="G133" i="12"/>
  <c r="G134" i="12"/>
  <c r="G139" i="12"/>
  <c r="G140" i="12"/>
  <c r="G141" i="12"/>
  <c r="G142" i="12"/>
  <c r="G147" i="12"/>
  <c r="G148" i="12"/>
  <c r="G149" i="12"/>
  <c r="G150" i="12"/>
  <c r="G155" i="12"/>
  <c r="G156" i="12"/>
  <c r="G157" i="12"/>
  <c r="G158" i="12"/>
  <c r="G163" i="12"/>
  <c r="G164" i="12"/>
  <c r="G165" i="12"/>
  <c r="G166" i="12"/>
  <c r="G171" i="12"/>
  <c r="G172" i="12"/>
  <c r="G173" i="12"/>
  <c r="G174" i="12"/>
  <c r="G179" i="12"/>
  <c r="G180" i="12"/>
  <c r="G181" i="12"/>
  <c r="G182" i="12"/>
  <c r="G183" i="12"/>
  <c r="G184" i="12"/>
  <c r="G185" i="12"/>
  <c r="G186" i="12"/>
  <c r="G187" i="12"/>
  <c r="G188" i="12"/>
  <c r="G189" i="12"/>
  <c r="G190" i="12"/>
  <c r="G191" i="12"/>
  <c r="G192" i="12"/>
  <c r="G193" i="12"/>
  <c r="G194" i="12"/>
  <c r="G195" i="12"/>
  <c r="G196" i="12"/>
  <c r="G197" i="12"/>
  <c r="G198" i="12"/>
  <c r="G199" i="12"/>
  <c r="G200" i="12"/>
  <c r="G201" i="12"/>
  <c r="G202" i="12"/>
  <c r="G203" i="12"/>
  <c r="G204" i="12"/>
  <c r="G205" i="12"/>
  <c r="G206" i="12"/>
  <c r="G207" i="12"/>
  <c r="G208" i="12"/>
  <c r="G209" i="12"/>
  <c r="G210" i="12"/>
  <c r="G211" i="12"/>
  <c r="G212" i="12"/>
  <c r="G213" i="12"/>
  <c r="G214" i="12"/>
  <c r="G215" i="12"/>
  <c r="G216" i="12"/>
  <c r="G217" i="12"/>
  <c r="G218" i="12"/>
  <c r="G219" i="12"/>
  <c r="G220" i="12"/>
  <c r="G221" i="12"/>
  <c r="G222" i="12"/>
  <c r="G223" i="12"/>
  <c r="G224" i="12"/>
  <c r="G225" i="12"/>
  <c r="G226" i="12"/>
  <c r="G227" i="12"/>
  <c r="G228" i="12"/>
  <c r="G229" i="12"/>
  <c r="G230" i="12"/>
  <c r="G231" i="12"/>
  <c r="G232" i="12"/>
  <c r="G233" i="12"/>
  <c r="G234" i="12"/>
  <c r="G235" i="12"/>
  <c r="G236" i="12"/>
  <c r="G237" i="12"/>
  <c r="G238" i="12"/>
  <c r="G239" i="12"/>
  <c r="G240" i="12"/>
  <c r="G241" i="12"/>
  <c r="G242" i="12"/>
  <c r="G243" i="12"/>
  <c r="G244" i="12"/>
  <c r="G245" i="12"/>
  <c r="G246" i="12"/>
  <c r="G247" i="12"/>
  <c r="G248" i="12"/>
  <c r="G249" i="12"/>
  <c r="G250" i="12"/>
  <c r="G251" i="12"/>
  <c r="G252" i="12"/>
  <c r="G253" i="12"/>
  <c r="G254" i="12"/>
  <c r="G255" i="12"/>
  <c r="G256" i="12"/>
  <c r="G257" i="12"/>
  <c r="G258" i="12"/>
  <c r="G259" i="12"/>
  <c r="G260" i="12"/>
  <c r="G261" i="12"/>
  <c r="G262" i="12"/>
  <c r="G275" i="12"/>
  <c r="G276" i="12"/>
  <c r="G277" i="12"/>
  <c r="G278" i="12"/>
  <c r="G291" i="12"/>
  <c r="G292" i="12"/>
  <c r="G293" i="12"/>
  <c r="G294" i="12"/>
  <c r="G307" i="12"/>
  <c r="G308" i="12"/>
  <c r="G309" i="12"/>
  <c r="G310" i="12"/>
  <c r="G323" i="12"/>
  <c r="G324" i="12"/>
  <c r="G325" i="12"/>
  <c r="G326" i="12"/>
  <c r="G331" i="12"/>
  <c r="G332" i="12"/>
  <c r="G333" i="12"/>
  <c r="G334" i="12"/>
  <c r="G339" i="12"/>
  <c r="G340" i="12"/>
  <c r="G341" i="12"/>
  <c r="G342" i="12"/>
  <c r="G347" i="12"/>
  <c r="G348" i="12"/>
  <c r="G349" i="12"/>
  <c r="G350" i="12"/>
  <c r="G355" i="12"/>
  <c r="G356" i="12"/>
  <c r="G357" i="12"/>
  <c r="G358" i="12"/>
  <c r="G363" i="12"/>
  <c r="G364" i="12"/>
  <c r="G365" i="12"/>
  <c r="G366" i="12"/>
  <c r="G371" i="12"/>
  <c r="G372" i="12"/>
  <c r="G373" i="12"/>
  <c r="G374" i="12"/>
  <c r="G379" i="12"/>
  <c r="G437" i="12"/>
  <c r="G438" i="12"/>
  <c r="G439" i="12"/>
  <c r="G444" i="12"/>
  <c r="G445" i="12"/>
  <c r="G446" i="12"/>
  <c r="G447" i="12"/>
  <c r="G452" i="12"/>
  <c r="G453" i="12"/>
  <c r="G454" i="12"/>
  <c r="G455" i="12"/>
  <c r="G460" i="12"/>
  <c r="G461" i="12"/>
  <c r="G462" i="12"/>
  <c r="G463" i="12"/>
  <c r="G468" i="12"/>
  <c r="G469" i="12"/>
  <c r="G470" i="12"/>
  <c r="G471" i="12"/>
  <c r="G472" i="12"/>
  <c r="G473" i="12"/>
  <c r="G474" i="12"/>
  <c r="G475" i="12"/>
  <c r="G476" i="12"/>
  <c r="G477" i="12"/>
  <c r="G478" i="12"/>
  <c r="G479" i="12"/>
  <c r="G480" i="12"/>
  <c r="G481" i="12"/>
  <c r="G482" i="12"/>
  <c r="G483" i="12"/>
  <c r="G484" i="12"/>
  <c r="G485" i="12"/>
  <c r="G486" i="12"/>
  <c r="G487" i="12"/>
  <c r="G488" i="12"/>
  <c r="G489" i="12"/>
  <c r="G490" i="12"/>
  <c r="G491" i="12"/>
  <c r="G492" i="12"/>
  <c r="G493" i="12"/>
  <c r="G494" i="12"/>
  <c r="G495" i="12"/>
  <c r="G496" i="12"/>
  <c r="G497" i="12"/>
  <c r="G498" i="12"/>
  <c r="G499" i="12"/>
  <c r="G500" i="12"/>
  <c r="G501" i="12"/>
  <c r="G502" i="12"/>
  <c r="G503" i="12"/>
  <c r="G504" i="12"/>
  <c r="G505" i="12"/>
  <c r="G506" i="12"/>
  <c r="G507" i="12"/>
  <c r="G508" i="12"/>
  <c r="G509" i="12"/>
  <c r="G510" i="12"/>
  <c r="G511" i="12"/>
  <c r="G512" i="12"/>
  <c r="G513" i="12"/>
  <c r="G514" i="12"/>
  <c r="G515" i="12"/>
  <c r="G516" i="12"/>
  <c r="G517" i="12"/>
  <c r="G518" i="12"/>
  <c r="G519" i="12"/>
  <c r="G520" i="12"/>
  <c r="G521" i="12"/>
  <c r="G522" i="12"/>
  <c r="G523" i="12"/>
  <c r="G524" i="12"/>
  <c r="G525" i="12"/>
  <c r="G526" i="12"/>
  <c r="G527" i="12"/>
  <c r="G528" i="12"/>
  <c r="G529" i="12"/>
  <c r="G530" i="12"/>
  <c r="G531" i="12"/>
  <c r="G532" i="12"/>
  <c r="G533" i="12"/>
  <c r="G534" i="12"/>
  <c r="G535" i="12"/>
  <c r="G536" i="12"/>
  <c r="G537" i="12"/>
  <c r="G538" i="12"/>
  <c r="G539" i="12"/>
  <c r="G540" i="12"/>
  <c r="G541" i="12"/>
  <c r="G542" i="12"/>
  <c r="G543" i="12"/>
  <c r="G544" i="12"/>
  <c r="G545" i="12"/>
  <c r="G573" i="12"/>
  <c r="G574" i="12"/>
  <c r="G575" i="12"/>
  <c r="G576" i="12"/>
  <c r="G581" i="12"/>
  <c r="G582" i="12"/>
  <c r="G583" i="12"/>
  <c r="G584" i="12"/>
  <c r="G587" i="12"/>
  <c r="G588" i="12"/>
  <c r="G589" i="12"/>
  <c r="G590" i="12"/>
  <c r="G591" i="12"/>
  <c r="G592" i="12"/>
  <c r="G593" i="12"/>
  <c r="G594" i="12"/>
  <c r="G595" i="12"/>
  <c r="G596" i="12"/>
  <c r="G597" i="12"/>
  <c r="G598" i="12"/>
  <c r="G599" i="12"/>
  <c r="G600" i="12"/>
  <c r="G601" i="12"/>
  <c r="G602" i="12"/>
  <c r="G603" i="12"/>
  <c r="G604" i="12"/>
  <c r="G605" i="12"/>
  <c r="G606" i="12"/>
  <c r="G607" i="12"/>
  <c r="G608" i="12"/>
  <c r="G609" i="12"/>
  <c r="G610" i="12"/>
  <c r="G611" i="12"/>
  <c r="G612" i="12"/>
  <c r="G613" i="12"/>
  <c r="G614" i="12"/>
  <c r="G615" i="12"/>
  <c r="G616" i="12"/>
  <c r="G617" i="12"/>
  <c r="G618" i="12"/>
  <c r="G619" i="12"/>
  <c r="G620" i="12"/>
  <c r="G621" i="12"/>
  <c r="G622" i="12"/>
  <c r="G623" i="12"/>
  <c r="G624" i="12"/>
  <c r="G625" i="12"/>
  <c r="G626" i="12"/>
  <c r="G627" i="12"/>
  <c r="G628" i="12"/>
  <c r="G629" i="12"/>
  <c r="G630" i="12"/>
  <c r="G631" i="12"/>
  <c r="G632" i="12"/>
  <c r="G633" i="12"/>
  <c r="G634" i="12"/>
  <c r="G635" i="12"/>
  <c r="G636" i="12"/>
  <c r="G637" i="12"/>
  <c r="G638" i="12"/>
  <c r="G639" i="12"/>
  <c r="G640" i="12"/>
  <c r="G641" i="12"/>
  <c r="G642" i="12"/>
  <c r="G643" i="12"/>
  <c r="G644" i="12"/>
  <c r="G645" i="12"/>
  <c r="G646" i="12"/>
  <c r="G647" i="12"/>
  <c r="G648" i="12"/>
  <c r="G649" i="12"/>
  <c r="G650" i="12"/>
  <c r="G651" i="12"/>
  <c r="G652" i="12"/>
  <c r="G653" i="12"/>
  <c r="G654" i="12"/>
  <c r="G655" i="12"/>
  <c r="G656" i="12"/>
  <c r="G657" i="12"/>
  <c r="G658" i="12"/>
  <c r="G659" i="12"/>
  <c r="G660" i="12"/>
  <c r="G661" i="12"/>
  <c r="G662" i="12"/>
  <c r="G663" i="12"/>
  <c r="G664" i="12"/>
  <c r="G665" i="12"/>
  <c r="G666" i="12"/>
  <c r="G667" i="12"/>
  <c r="G668" i="12"/>
  <c r="G669" i="12"/>
  <c r="G670" i="12"/>
  <c r="G671" i="12"/>
  <c r="G672" i="12"/>
  <c r="G673" i="12"/>
  <c r="G674" i="12"/>
  <c r="G675" i="12"/>
  <c r="G676" i="12"/>
  <c r="G677" i="12"/>
  <c r="G678" i="12"/>
  <c r="G679" i="12"/>
  <c r="G680" i="12"/>
  <c r="G681" i="12"/>
  <c r="G682" i="12"/>
  <c r="G683" i="12"/>
  <c r="G684" i="12"/>
  <c r="G685" i="12"/>
  <c r="G686" i="12"/>
  <c r="G687" i="12"/>
  <c r="G688" i="12"/>
  <c r="G689" i="12"/>
  <c r="G690" i="12"/>
  <c r="G691" i="12"/>
  <c r="G692" i="12"/>
  <c r="G693" i="12"/>
  <c r="G694" i="12"/>
  <c r="G699" i="12"/>
  <c r="G700" i="12"/>
  <c r="G709" i="12"/>
  <c r="G710" i="12"/>
  <c r="G715" i="12"/>
  <c r="G716" i="12"/>
  <c r="G725" i="12"/>
  <c r="G726" i="12"/>
  <c r="G731" i="12"/>
  <c r="G732" i="12"/>
  <c r="G741" i="12"/>
  <c r="G742" i="12"/>
  <c r="G747" i="12"/>
  <c r="G748" i="12"/>
  <c r="G757" i="12"/>
  <c r="G758" i="12"/>
  <c r="G763" i="12"/>
  <c r="G764" i="12"/>
  <c r="G773" i="12"/>
  <c r="G774" i="12"/>
  <c r="D59" i="8"/>
  <c r="G59" i="8" s="1"/>
  <c r="H59" i="8" s="1"/>
  <c r="D60" i="8"/>
  <c r="G60" i="8" s="1"/>
  <c r="H60" i="8" s="1"/>
  <c r="D61" i="8"/>
  <c r="G61" i="8" s="1"/>
  <c r="H61" i="8" s="1"/>
  <c r="D62" i="8"/>
  <c r="D63" i="8"/>
  <c r="G63" i="8" s="1"/>
  <c r="H63" i="8" s="1"/>
  <c r="D64" i="8"/>
  <c r="G64" i="8" s="1"/>
  <c r="H64" i="8" s="1"/>
  <c r="D65" i="8"/>
  <c r="D66" i="8"/>
  <c r="G66" i="8" s="1"/>
  <c r="H66" i="8" s="1"/>
  <c r="D67" i="8"/>
  <c r="G67" i="8" s="1"/>
  <c r="H67" i="8" s="1"/>
  <c r="D68" i="8"/>
  <c r="G68" i="8" s="1"/>
  <c r="H68" i="8" s="1"/>
  <c r="D69" i="8"/>
  <c r="G69" i="8" s="1"/>
  <c r="H69" i="8" s="1"/>
  <c r="D70" i="8"/>
  <c r="G70" i="8" s="1"/>
  <c r="H70" i="8" s="1"/>
  <c r="D71" i="8"/>
  <c r="G71" i="8" s="1"/>
  <c r="H71" i="8" s="1"/>
  <c r="D72" i="8"/>
  <c r="D73" i="8"/>
  <c r="G73" i="8" s="1"/>
  <c r="H73" i="8" s="1"/>
  <c r="D74" i="8"/>
  <c r="G74" i="8" s="1"/>
  <c r="H74" i="8" s="1"/>
  <c r="D75" i="8"/>
  <c r="G75" i="8" s="1"/>
  <c r="H75" i="8" s="1"/>
  <c r="D76" i="8"/>
  <c r="G76" i="8" s="1"/>
  <c r="H76" i="8" s="1"/>
  <c r="D77" i="8"/>
  <c r="G77" i="8" s="1"/>
  <c r="H77" i="8" s="1"/>
  <c r="D78" i="8"/>
  <c r="G78" i="8" s="1"/>
  <c r="H78" i="8" s="1"/>
  <c r="D79" i="8"/>
  <c r="G79" i="8" s="1"/>
  <c r="H79" i="8" s="1"/>
  <c r="D80" i="8"/>
  <c r="D81" i="8"/>
  <c r="G81" i="8" s="1"/>
  <c r="H81" i="8" s="1"/>
  <c r="D82" i="8"/>
  <c r="G82" i="8" s="1"/>
  <c r="H82" i="8" s="1"/>
  <c r="D83" i="8"/>
  <c r="G83" i="8" s="1"/>
  <c r="H83" i="8" s="1"/>
  <c r="D84" i="8"/>
  <c r="D85" i="8"/>
  <c r="D86" i="8"/>
  <c r="D87" i="8"/>
  <c r="G87" i="8" s="1"/>
  <c r="H87" i="8" s="1"/>
  <c r="D88" i="8"/>
  <c r="D89" i="8"/>
  <c r="D90" i="8"/>
  <c r="G90" i="8" s="1"/>
  <c r="H90" i="8" s="1"/>
  <c r="D91" i="8"/>
  <c r="G91" i="8" s="1"/>
  <c r="H91" i="8" s="1"/>
  <c r="D92" i="8"/>
  <c r="G92" i="8" s="1"/>
  <c r="H92" i="8" s="1"/>
  <c r="D93" i="8"/>
  <c r="G93" i="8" s="1"/>
  <c r="H93" i="8" s="1"/>
  <c r="D94" i="8"/>
  <c r="D95" i="8"/>
  <c r="G95" i="8" s="1"/>
  <c r="H95" i="8" s="1"/>
  <c r="D96" i="8"/>
  <c r="D97" i="8"/>
  <c r="G97" i="8" s="1"/>
  <c r="H97" i="8" s="1"/>
  <c r="D98" i="8"/>
  <c r="G98" i="8" s="1"/>
  <c r="H98" i="8" s="1"/>
  <c r="D99" i="8"/>
  <c r="G99" i="8" s="1"/>
  <c r="H99" i="8" s="1"/>
  <c r="D100" i="8"/>
  <c r="G100" i="8" s="1"/>
  <c r="H100" i="8" s="1"/>
  <c r="D101" i="8"/>
  <c r="G101" i="8" s="1"/>
  <c r="H101" i="8" s="1"/>
  <c r="D102" i="8"/>
  <c r="G102" i="8" s="1"/>
  <c r="H102" i="8" s="1"/>
  <c r="D103" i="8"/>
  <c r="G103" i="8" s="1"/>
  <c r="H103" i="8" s="1"/>
  <c r="D104" i="8"/>
  <c r="D105" i="8"/>
  <c r="G105" i="8" s="1"/>
  <c r="H105" i="8" s="1"/>
  <c r="D106" i="8"/>
  <c r="G106" i="8" s="1"/>
  <c r="H106" i="8" s="1"/>
  <c r="D58" i="8"/>
  <c r="G58" i="8" s="1"/>
  <c r="H58" i="8" s="1"/>
  <c r="D57" i="8"/>
  <c r="G57" i="8" s="1"/>
  <c r="H57" i="8" s="1"/>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 r="C6" i="8"/>
  <c r="C5" i="8"/>
  <c r="C4" i="8"/>
  <c r="F107" i="8"/>
  <c r="G85" i="8"/>
  <c r="H85" i="8" s="1"/>
  <c r="A1" i="13"/>
  <c r="A1" i="12"/>
  <c r="L106" i="8"/>
  <c r="L105" i="8"/>
  <c r="L104" i="8"/>
  <c r="L103" i="8"/>
  <c r="L102" i="8"/>
  <c r="L101" i="8"/>
  <c r="L100" i="8"/>
  <c r="L99" i="8"/>
  <c r="L98" i="8"/>
  <c r="L97" i="8"/>
  <c r="L96" i="8"/>
  <c r="L95" i="8"/>
  <c r="L94" i="8"/>
  <c r="L93" i="8"/>
  <c r="L92" i="8"/>
  <c r="L91" i="8"/>
  <c r="L90" i="8"/>
  <c r="L89" i="8"/>
  <c r="L88" i="8"/>
  <c r="L87" i="8"/>
  <c r="L86" i="8"/>
  <c r="L85" i="8"/>
  <c r="L84" i="8"/>
  <c r="L83" i="8"/>
  <c r="L82" i="8"/>
  <c r="L81" i="8"/>
  <c r="L80" i="8"/>
  <c r="L79" i="8"/>
  <c r="L78" i="8"/>
  <c r="L77" i="8"/>
  <c r="L76" i="8"/>
  <c r="L75" i="8"/>
  <c r="L74" i="8"/>
  <c r="L73" i="8"/>
  <c r="L72" i="8"/>
  <c r="L71" i="8"/>
  <c r="L70" i="8"/>
  <c r="L69" i="8"/>
  <c r="L68" i="8"/>
  <c r="L67" i="8"/>
  <c r="L66" i="8"/>
  <c r="L65" i="8"/>
  <c r="L64" i="8"/>
  <c r="L63" i="8"/>
  <c r="L62" i="8"/>
  <c r="L61" i="8"/>
  <c r="L60" i="8"/>
  <c r="L59" i="8"/>
  <c r="L58" i="8"/>
  <c r="L57" i="8"/>
  <c r="K107" i="8"/>
  <c r="B161" i="11"/>
  <c r="B214" i="11" s="1"/>
  <c r="B267" i="11" s="1"/>
  <c r="B320" i="11" s="1"/>
  <c r="B160" i="11"/>
  <c r="B213" i="11" s="1"/>
  <c r="B266" i="11" s="1"/>
  <c r="B319" i="11" s="1"/>
  <c r="B159" i="11"/>
  <c r="B212" i="11" s="1"/>
  <c r="B265" i="11" s="1"/>
  <c r="B318" i="11" s="1"/>
  <c r="B158" i="11"/>
  <c r="B211" i="11" s="1"/>
  <c r="B264" i="11" s="1"/>
  <c r="B317" i="11" s="1"/>
  <c r="B157" i="11"/>
  <c r="B210" i="11" s="1"/>
  <c r="B263" i="11" s="1"/>
  <c r="B316" i="11" s="1"/>
  <c r="B156" i="11"/>
  <c r="B209" i="11" s="1"/>
  <c r="B262" i="11" s="1"/>
  <c r="B315" i="11" s="1"/>
  <c r="B155" i="11"/>
  <c r="B208" i="11" s="1"/>
  <c r="B261" i="11" s="1"/>
  <c r="B314" i="11" s="1"/>
  <c r="B154" i="11"/>
  <c r="B207" i="11" s="1"/>
  <c r="B260" i="11" s="1"/>
  <c r="B313" i="11" s="1"/>
  <c r="B153" i="11"/>
  <c r="B206" i="11" s="1"/>
  <c r="B259" i="11" s="1"/>
  <c r="B312" i="11" s="1"/>
  <c r="B152" i="11"/>
  <c r="B205" i="11" s="1"/>
  <c r="B258" i="11" s="1"/>
  <c r="B311" i="11" s="1"/>
  <c r="B151" i="11"/>
  <c r="B204" i="11" s="1"/>
  <c r="B257" i="11" s="1"/>
  <c r="B310" i="11" s="1"/>
  <c r="B150" i="11"/>
  <c r="B203" i="11" s="1"/>
  <c r="B256" i="11" s="1"/>
  <c r="B309" i="11" s="1"/>
  <c r="B149" i="11"/>
  <c r="B202" i="11" s="1"/>
  <c r="B255" i="11" s="1"/>
  <c r="B308" i="11" s="1"/>
  <c r="B148" i="11"/>
  <c r="B201" i="11" s="1"/>
  <c r="B254" i="11" s="1"/>
  <c r="B307" i="11" s="1"/>
  <c r="B147" i="11"/>
  <c r="B200" i="11" s="1"/>
  <c r="B253" i="11" s="1"/>
  <c r="B306" i="11" s="1"/>
  <c r="B146" i="11"/>
  <c r="B199" i="11" s="1"/>
  <c r="B252" i="11" s="1"/>
  <c r="B305" i="11" s="1"/>
  <c r="B145" i="11"/>
  <c r="B198" i="11" s="1"/>
  <c r="B251" i="11" s="1"/>
  <c r="B304" i="11" s="1"/>
  <c r="B144" i="11"/>
  <c r="B197" i="11" s="1"/>
  <c r="B250" i="11" s="1"/>
  <c r="B303" i="11" s="1"/>
  <c r="B143" i="11"/>
  <c r="B196" i="11" s="1"/>
  <c r="B249" i="11" s="1"/>
  <c r="B302" i="11" s="1"/>
  <c r="B142" i="11"/>
  <c r="B195" i="11"/>
  <c r="B248" i="11" s="1"/>
  <c r="B301" i="11" s="1"/>
  <c r="B141" i="11"/>
  <c r="B194" i="11" s="1"/>
  <c r="B247" i="11" s="1"/>
  <c r="B300" i="11" s="1"/>
  <c r="B140" i="11"/>
  <c r="B193" i="11" s="1"/>
  <c r="B246" i="11" s="1"/>
  <c r="B299" i="11" s="1"/>
  <c r="B139" i="11"/>
  <c r="B192" i="11" s="1"/>
  <c r="B245" i="11" s="1"/>
  <c r="B298" i="11" s="1"/>
  <c r="B138" i="11"/>
  <c r="B191" i="11" s="1"/>
  <c r="B244" i="11" s="1"/>
  <c r="B297" i="11" s="1"/>
  <c r="B137" i="11"/>
  <c r="B190" i="11" s="1"/>
  <c r="B243" i="11" s="1"/>
  <c r="B296" i="11" s="1"/>
  <c r="B136" i="11"/>
  <c r="B189" i="11" s="1"/>
  <c r="B242" i="11" s="1"/>
  <c r="B295" i="11" s="1"/>
  <c r="B135" i="11"/>
  <c r="B188" i="11" s="1"/>
  <c r="B241" i="11" s="1"/>
  <c r="B294" i="11" s="1"/>
  <c r="B134" i="11"/>
  <c r="B187" i="11" s="1"/>
  <c r="B240" i="11" s="1"/>
  <c r="B293" i="11" s="1"/>
  <c r="B133" i="11"/>
  <c r="B186" i="11" s="1"/>
  <c r="B239" i="11" s="1"/>
  <c r="B292" i="11" s="1"/>
  <c r="B132" i="11"/>
  <c r="B185" i="11" s="1"/>
  <c r="B238" i="11" s="1"/>
  <c r="B291" i="11" s="1"/>
  <c r="B131" i="11"/>
  <c r="B184" i="11" s="1"/>
  <c r="B237" i="11" s="1"/>
  <c r="B290" i="11" s="1"/>
  <c r="B130" i="11"/>
  <c r="B183" i="11" s="1"/>
  <c r="B236" i="11" s="1"/>
  <c r="B289" i="11" s="1"/>
  <c r="B129" i="11"/>
  <c r="B182" i="11" s="1"/>
  <c r="B235" i="11" s="1"/>
  <c r="B288" i="11" s="1"/>
  <c r="B128" i="11"/>
  <c r="B181" i="11" s="1"/>
  <c r="B234" i="11" s="1"/>
  <c r="B287" i="11" s="1"/>
  <c r="B127" i="11"/>
  <c r="B180" i="11" s="1"/>
  <c r="B233" i="11" s="1"/>
  <c r="B286" i="11" s="1"/>
  <c r="B126" i="11"/>
  <c r="B179" i="11" s="1"/>
  <c r="B232" i="11" s="1"/>
  <c r="B285" i="11" s="1"/>
  <c r="B125" i="11"/>
  <c r="B178" i="11" s="1"/>
  <c r="B231" i="11" s="1"/>
  <c r="B284" i="11" s="1"/>
  <c r="B124" i="11"/>
  <c r="B177" i="11"/>
  <c r="B230" i="11" s="1"/>
  <c r="B283" i="11" s="1"/>
  <c r="B123" i="11"/>
  <c r="B176" i="11" s="1"/>
  <c r="B229" i="11" s="1"/>
  <c r="B282" i="11" s="1"/>
  <c r="B122" i="11"/>
  <c r="B175" i="11" s="1"/>
  <c r="B228" i="11" s="1"/>
  <c r="B281" i="11" s="1"/>
  <c r="B121" i="11"/>
  <c r="B174" i="11" s="1"/>
  <c r="B227" i="11" s="1"/>
  <c r="B280" i="11" s="1"/>
  <c r="B120" i="11"/>
  <c r="B173" i="11" s="1"/>
  <c r="B226" i="11" s="1"/>
  <c r="B279" i="11" s="1"/>
  <c r="B119" i="11"/>
  <c r="B172" i="11" s="1"/>
  <c r="B225" i="11" s="1"/>
  <c r="B278" i="11" s="1"/>
  <c r="B118" i="11"/>
  <c r="B171" i="11" s="1"/>
  <c r="B224" i="11" s="1"/>
  <c r="B277" i="11" s="1"/>
  <c r="B117" i="11"/>
  <c r="B170" i="11" s="1"/>
  <c r="B223" i="11" s="1"/>
  <c r="B276" i="11" s="1"/>
  <c r="B116" i="11"/>
  <c r="B169" i="11" s="1"/>
  <c r="B222" i="11" s="1"/>
  <c r="B275" i="11" s="1"/>
  <c r="B115" i="11"/>
  <c r="B168" i="11" s="1"/>
  <c r="B221" i="11" s="1"/>
  <c r="B274" i="11" s="1"/>
  <c r="B114" i="11"/>
  <c r="B167" i="11" s="1"/>
  <c r="B220" i="11" s="1"/>
  <c r="B273" i="11" s="1"/>
  <c r="B113" i="11"/>
  <c r="B166" i="11" s="1"/>
  <c r="B219" i="11" s="1"/>
  <c r="B272" i="11" s="1"/>
  <c r="B112" i="11"/>
  <c r="B165" i="11" s="1"/>
  <c r="B218" i="11" s="1"/>
  <c r="B271" i="11" s="1"/>
  <c r="B111" i="11"/>
  <c r="B164" i="11"/>
  <c r="B217" i="11" s="1"/>
  <c r="B270" i="11" s="1"/>
  <c r="B108" i="11"/>
  <c r="B107" i="11"/>
  <c r="A107" i="11"/>
  <c r="B106" i="11"/>
  <c r="A106" i="11"/>
  <c r="B105" i="11"/>
  <c r="A105" i="11"/>
  <c r="B104" i="11"/>
  <c r="A104" i="11"/>
  <c r="B103" i="11"/>
  <c r="A103" i="11"/>
  <c r="B102" i="11"/>
  <c r="A102" i="11"/>
  <c r="B101" i="11"/>
  <c r="A101" i="11"/>
  <c r="B100" i="11"/>
  <c r="A100" i="11"/>
  <c r="B99" i="11"/>
  <c r="A99" i="11"/>
  <c r="B98" i="11"/>
  <c r="A98" i="11"/>
  <c r="B97" i="11"/>
  <c r="A97" i="11"/>
  <c r="B96" i="11"/>
  <c r="A96" i="11"/>
  <c r="B95" i="11"/>
  <c r="A95" i="11"/>
  <c r="B94" i="11"/>
  <c r="A94" i="11"/>
  <c r="B93" i="11"/>
  <c r="A93" i="11"/>
  <c r="B92" i="11"/>
  <c r="A92" i="11"/>
  <c r="B91" i="11"/>
  <c r="A91" i="11"/>
  <c r="B90" i="11"/>
  <c r="A90" i="11"/>
  <c r="B89" i="11"/>
  <c r="A89" i="11"/>
  <c r="B88" i="11"/>
  <c r="A88" i="11"/>
  <c r="B87" i="11"/>
  <c r="A87" i="11"/>
  <c r="B86" i="11"/>
  <c r="A86" i="11"/>
  <c r="B85" i="11"/>
  <c r="A85" i="11"/>
  <c r="B84" i="11"/>
  <c r="A84" i="11"/>
  <c r="B83" i="11"/>
  <c r="A83" i="11"/>
  <c r="B82" i="11"/>
  <c r="A82" i="11"/>
  <c r="B81" i="11"/>
  <c r="A81" i="11"/>
  <c r="B80" i="11"/>
  <c r="A80" i="11"/>
  <c r="B79" i="11"/>
  <c r="A79" i="11"/>
  <c r="B78" i="11"/>
  <c r="A78" i="11"/>
  <c r="B77" i="11"/>
  <c r="A77" i="11"/>
  <c r="B76" i="11"/>
  <c r="A76" i="11"/>
  <c r="B75" i="11"/>
  <c r="A75" i="11"/>
  <c r="B74" i="11"/>
  <c r="A74" i="11"/>
  <c r="B73" i="11"/>
  <c r="A73" i="11"/>
  <c r="B72" i="11"/>
  <c r="A72" i="11"/>
  <c r="B71" i="11"/>
  <c r="A71" i="11"/>
  <c r="B70" i="11"/>
  <c r="A70" i="11"/>
  <c r="B69" i="11"/>
  <c r="A69" i="11"/>
  <c r="B68" i="11"/>
  <c r="A68" i="11"/>
  <c r="B67" i="11"/>
  <c r="A67" i="11"/>
  <c r="B66" i="11"/>
  <c r="A66" i="11"/>
  <c r="B65" i="11"/>
  <c r="A65" i="11"/>
  <c r="B64" i="11"/>
  <c r="A64" i="11"/>
  <c r="B63" i="11"/>
  <c r="A63" i="11"/>
  <c r="B62" i="11"/>
  <c r="A62" i="11"/>
  <c r="B61" i="11"/>
  <c r="A61" i="11"/>
  <c r="B60" i="11"/>
  <c r="A60" i="11"/>
  <c r="B59" i="11"/>
  <c r="A59" i="11"/>
  <c r="B58" i="11"/>
  <c r="A58" i="11"/>
  <c r="E31" i="10"/>
  <c r="D31" i="10"/>
  <c r="M1353" i="9"/>
  <c r="L1353" i="9"/>
  <c r="L1352" i="9"/>
  <c r="L1351" i="9"/>
  <c r="M1350" i="9"/>
  <c r="L1350" i="9"/>
  <c r="M1349" i="9"/>
  <c r="L1348" i="9"/>
  <c r="M1347" i="9"/>
  <c r="M1346" i="9"/>
  <c r="L1346" i="9"/>
  <c r="M1345" i="9"/>
  <c r="L1345" i="9"/>
  <c r="L1344" i="9"/>
  <c r="L1343" i="9"/>
  <c r="L1342" i="9"/>
  <c r="M1341" i="9"/>
  <c r="L1341" i="9"/>
  <c r="L1340" i="9"/>
  <c r="M1339" i="9"/>
  <c r="L1339" i="9"/>
  <c r="M1337" i="9"/>
  <c r="L1337" i="9"/>
  <c r="N1337" i="9" s="1"/>
  <c r="L1336" i="9"/>
  <c r="M1335" i="9"/>
  <c r="L1335" i="9"/>
  <c r="M1334" i="9"/>
  <c r="L1334" i="9"/>
  <c r="L1332" i="9"/>
  <c r="M1331" i="9"/>
  <c r="L1331" i="9"/>
  <c r="M1330" i="9"/>
  <c r="L1330" i="9"/>
  <c r="N1330" i="9" s="1"/>
  <c r="M1329" i="9"/>
  <c r="L1328" i="9"/>
  <c r="L1327" i="9"/>
  <c r="M1326" i="9"/>
  <c r="L1326" i="9"/>
  <c r="M1325" i="9"/>
  <c r="L1325" i="9"/>
  <c r="M1323" i="9"/>
  <c r="L1323" i="9"/>
  <c r="L1322" i="9"/>
  <c r="M1321" i="9"/>
  <c r="L1321" i="9"/>
  <c r="L1320" i="9"/>
  <c r="L1319" i="9"/>
  <c r="M1318" i="9"/>
  <c r="L1318" i="9"/>
  <c r="M1317" i="9"/>
  <c r="L1317" i="9"/>
  <c r="N1317" i="9" s="1"/>
  <c r="L1316" i="9"/>
  <c r="M1315" i="9"/>
  <c r="L1315" i="9"/>
  <c r="M1314" i="9"/>
  <c r="L1314" i="9"/>
  <c r="M1313" i="9"/>
  <c r="L1313" i="9"/>
  <c r="M1312" i="9"/>
  <c r="L1312" i="9"/>
  <c r="M1311" i="9"/>
  <c r="L1311" i="9"/>
  <c r="M1310" i="9"/>
  <c r="L1310" i="9"/>
  <c r="M1309" i="9"/>
  <c r="L1309" i="9"/>
  <c r="M1308" i="9"/>
  <c r="L1308" i="9"/>
  <c r="M1307" i="9"/>
  <c r="L1307" i="9"/>
  <c r="M1306" i="9"/>
  <c r="L1306" i="9"/>
  <c r="M1305" i="9"/>
  <c r="L1305" i="9"/>
  <c r="M1304" i="9"/>
  <c r="L1304" i="9"/>
  <c r="M1303" i="9"/>
  <c r="L1303" i="9"/>
  <c r="N1303" i="9" s="1"/>
  <c r="M1302" i="9"/>
  <c r="L1302" i="9"/>
  <c r="M1301" i="9"/>
  <c r="L1301" i="9"/>
  <c r="M1300" i="9"/>
  <c r="L1300" i="9"/>
  <c r="N1300" i="9" s="1"/>
  <c r="M1299" i="9"/>
  <c r="L1299" i="9"/>
  <c r="M1298" i="9"/>
  <c r="L1298" i="9"/>
  <c r="M1297" i="9"/>
  <c r="L1297" i="9"/>
  <c r="M1296" i="9"/>
  <c r="L1296" i="9"/>
  <c r="M1295" i="9"/>
  <c r="L1295" i="9"/>
  <c r="M1294" i="9"/>
  <c r="L1294" i="9"/>
  <c r="M1293" i="9"/>
  <c r="L1293" i="9"/>
  <c r="M1292" i="9"/>
  <c r="L1292" i="9"/>
  <c r="M1291" i="9"/>
  <c r="L1291" i="9"/>
  <c r="M1290" i="9"/>
  <c r="L1290" i="9"/>
  <c r="M1289" i="9"/>
  <c r="L1289" i="9"/>
  <c r="M1288" i="9"/>
  <c r="L1288" i="9"/>
  <c r="M1287" i="9"/>
  <c r="L1287" i="9"/>
  <c r="M1286" i="9"/>
  <c r="L1286" i="9"/>
  <c r="M1285" i="9"/>
  <c r="L1285" i="9"/>
  <c r="M1284" i="9"/>
  <c r="L1284" i="9"/>
  <c r="M1283" i="9"/>
  <c r="L1283" i="9"/>
  <c r="M1282" i="9"/>
  <c r="L1282" i="9"/>
  <c r="M1281" i="9"/>
  <c r="L1281" i="9"/>
  <c r="M1280" i="9"/>
  <c r="L1280" i="9"/>
  <c r="N1280" i="9" s="1"/>
  <c r="M1279" i="9"/>
  <c r="L1279" i="9"/>
  <c r="M1278" i="9"/>
  <c r="L1278" i="9"/>
  <c r="M1277" i="9"/>
  <c r="L1277" i="9"/>
  <c r="M1276" i="9"/>
  <c r="L1276" i="9"/>
  <c r="M1275" i="9"/>
  <c r="L1275" i="9"/>
  <c r="M1274" i="9"/>
  <c r="L1274" i="9"/>
  <c r="M1273" i="9"/>
  <c r="N1273" i="9" s="1"/>
  <c r="L1273" i="9"/>
  <c r="M1272" i="9"/>
  <c r="L1272" i="9"/>
  <c r="N1272" i="9" s="1"/>
  <c r="M1271" i="9"/>
  <c r="L1271" i="9"/>
  <c r="M1270" i="9"/>
  <c r="L1270" i="9"/>
  <c r="M1269" i="9"/>
  <c r="L1269" i="9"/>
  <c r="M1268" i="9"/>
  <c r="L1268" i="9"/>
  <c r="M1267" i="9"/>
  <c r="L1267" i="9"/>
  <c r="N1267" i="9" s="1"/>
  <c r="M1266" i="9"/>
  <c r="L1266" i="9"/>
  <c r="M1265" i="9"/>
  <c r="L1265" i="9"/>
  <c r="M1264" i="9"/>
  <c r="L1264" i="9"/>
  <c r="M1263" i="9"/>
  <c r="L1263" i="9"/>
  <c r="M1262" i="9"/>
  <c r="L1262" i="9"/>
  <c r="M1261" i="9"/>
  <c r="L1261" i="9"/>
  <c r="M1260" i="9"/>
  <c r="L1260" i="9"/>
  <c r="N1260" i="9" s="1"/>
  <c r="M1259" i="9"/>
  <c r="L1259" i="9"/>
  <c r="M1258" i="9"/>
  <c r="L1258" i="9"/>
  <c r="M1257" i="9"/>
  <c r="L1257" i="9"/>
  <c r="M1256" i="9"/>
  <c r="L1256" i="9"/>
  <c r="M1255" i="9"/>
  <c r="L1255" i="9"/>
  <c r="M1254" i="9"/>
  <c r="L1254" i="9"/>
  <c r="M1253" i="9"/>
  <c r="L1253" i="9"/>
  <c r="M1252" i="9"/>
  <c r="L1252" i="9"/>
  <c r="M1251" i="9"/>
  <c r="L1251" i="9"/>
  <c r="M1250" i="9"/>
  <c r="L1250" i="9"/>
  <c r="M1249" i="9"/>
  <c r="L1249" i="9"/>
  <c r="M1248" i="9"/>
  <c r="L1248" i="9"/>
  <c r="M1247" i="9"/>
  <c r="L1247" i="9"/>
  <c r="M1246" i="9"/>
  <c r="L1246" i="9"/>
  <c r="M1245" i="9"/>
  <c r="L1245" i="9"/>
  <c r="M1244" i="9"/>
  <c r="L1244" i="9"/>
  <c r="M1243" i="9"/>
  <c r="L1243" i="9"/>
  <c r="M1242" i="9"/>
  <c r="L1242" i="9"/>
  <c r="M1241" i="9"/>
  <c r="L1241" i="9"/>
  <c r="M1240" i="9"/>
  <c r="L1240" i="9"/>
  <c r="M1239" i="9"/>
  <c r="L1239" i="9"/>
  <c r="M1238" i="9"/>
  <c r="L1238" i="9"/>
  <c r="M1237" i="9"/>
  <c r="L1237" i="9"/>
  <c r="M1236" i="9"/>
  <c r="L1236" i="9"/>
  <c r="M1235" i="9"/>
  <c r="L1235" i="9"/>
  <c r="M1234" i="9"/>
  <c r="L1234" i="9"/>
  <c r="M1233" i="9"/>
  <c r="L1233" i="9"/>
  <c r="M1232" i="9"/>
  <c r="L1232" i="9"/>
  <c r="M1231" i="9"/>
  <c r="L1231" i="9"/>
  <c r="M1230" i="9"/>
  <c r="L1230" i="9"/>
  <c r="M1229" i="9"/>
  <c r="L1229" i="9"/>
  <c r="M1228" i="9"/>
  <c r="L1228" i="9"/>
  <c r="M1227" i="9"/>
  <c r="L1227" i="9"/>
  <c r="M1226" i="9"/>
  <c r="L1226" i="9"/>
  <c r="M1225" i="9"/>
  <c r="L1225" i="9"/>
  <c r="M1224" i="9"/>
  <c r="L1224" i="9"/>
  <c r="M1223" i="9"/>
  <c r="L1223" i="9"/>
  <c r="M1222" i="9"/>
  <c r="L1222" i="9"/>
  <c r="M1221" i="9"/>
  <c r="L1221" i="9"/>
  <c r="M1220" i="9"/>
  <c r="L1220" i="9"/>
  <c r="M1219" i="9"/>
  <c r="L1219" i="9"/>
  <c r="N1219" i="9" s="1"/>
  <c r="M1218" i="9"/>
  <c r="L1218" i="9"/>
  <c r="M1217" i="9"/>
  <c r="L1217" i="9"/>
  <c r="M1216" i="9"/>
  <c r="L1216" i="9"/>
  <c r="M1215" i="9"/>
  <c r="L1215" i="9"/>
  <c r="M1214" i="9"/>
  <c r="N1214" i="9" s="1"/>
  <c r="L1214" i="9"/>
  <c r="M1213" i="9"/>
  <c r="L1213" i="9"/>
  <c r="M1212" i="9"/>
  <c r="L1212" i="9"/>
  <c r="M1211" i="9"/>
  <c r="L1211" i="9"/>
  <c r="M1210" i="9"/>
  <c r="L1210" i="9"/>
  <c r="M1209" i="9"/>
  <c r="L1209" i="9"/>
  <c r="M1208" i="9"/>
  <c r="L1208" i="9"/>
  <c r="M1207" i="9"/>
  <c r="L1207" i="9"/>
  <c r="M1206" i="9"/>
  <c r="L1206" i="9"/>
  <c r="M1205" i="9"/>
  <c r="L1205" i="9"/>
  <c r="M1204" i="9"/>
  <c r="L1204" i="9"/>
  <c r="M1203" i="9"/>
  <c r="L1203" i="9"/>
  <c r="M1202" i="9"/>
  <c r="L1202" i="9"/>
  <c r="M1201" i="9"/>
  <c r="L1201" i="9"/>
  <c r="M1200" i="9"/>
  <c r="L1200" i="9"/>
  <c r="M1199" i="9"/>
  <c r="L1199" i="9"/>
  <c r="M1198" i="9"/>
  <c r="L1198" i="9"/>
  <c r="M1197" i="9"/>
  <c r="L1197" i="9"/>
  <c r="M1196" i="9"/>
  <c r="L1196" i="9"/>
  <c r="M1195" i="9"/>
  <c r="L1195" i="9"/>
  <c r="M1194" i="9"/>
  <c r="L1194" i="9"/>
  <c r="M1193" i="9"/>
  <c r="L1193" i="9"/>
  <c r="M1192" i="9"/>
  <c r="L1192" i="9"/>
  <c r="M1191" i="9"/>
  <c r="L1191" i="9"/>
  <c r="M1190" i="9"/>
  <c r="L1190" i="9"/>
  <c r="M1189" i="9"/>
  <c r="L1189" i="9"/>
  <c r="M1188" i="9"/>
  <c r="L1188" i="9"/>
  <c r="M1187" i="9"/>
  <c r="L1187" i="9"/>
  <c r="M1186" i="9"/>
  <c r="L1186" i="9"/>
  <c r="M1185" i="9"/>
  <c r="L1185" i="9"/>
  <c r="M1184" i="9"/>
  <c r="L1184" i="9"/>
  <c r="M1183" i="9"/>
  <c r="L1183" i="9"/>
  <c r="N1183" i="9" s="1"/>
  <c r="M1182" i="9"/>
  <c r="L1182" i="9"/>
  <c r="M1181" i="9"/>
  <c r="L1181" i="9"/>
  <c r="M1180" i="9"/>
  <c r="L1180" i="9"/>
  <c r="M1179" i="9"/>
  <c r="L1179" i="9"/>
  <c r="M1178" i="9"/>
  <c r="L1178" i="9"/>
  <c r="M1177" i="9"/>
  <c r="L1177" i="9"/>
  <c r="M1176" i="9"/>
  <c r="L1176" i="9"/>
  <c r="M1175" i="9"/>
  <c r="L1175" i="9"/>
  <c r="M1174" i="9"/>
  <c r="N1174" i="9" s="1"/>
  <c r="L1174" i="9"/>
  <c r="M1173" i="9"/>
  <c r="L1173" i="9"/>
  <c r="M1172" i="9"/>
  <c r="L1172" i="9"/>
  <c r="M1171" i="9"/>
  <c r="L1171" i="9"/>
  <c r="M1170" i="9"/>
  <c r="L1170" i="9"/>
  <c r="M1169" i="9"/>
  <c r="L1169" i="9"/>
  <c r="M1168" i="9"/>
  <c r="L1168" i="9"/>
  <c r="M1167" i="9"/>
  <c r="L1167" i="9"/>
  <c r="M1166" i="9"/>
  <c r="L1166" i="9"/>
  <c r="M1165" i="9"/>
  <c r="L1165" i="9"/>
  <c r="M1164" i="9"/>
  <c r="L1164" i="9"/>
  <c r="N1164" i="9" s="1"/>
  <c r="M1163" i="9"/>
  <c r="L1163" i="9"/>
  <c r="M1162" i="9"/>
  <c r="L1162" i="9"/>
  <c r="M1161" i="9"/>
  <c r="L1161" i="9"/>
  <c r="M1160" i="9"/>
  <c r="L1160" i="9"/>
  <c r="M1159" i="9"/>
  <c r="L1159" i="9"/>
  <c r="M1158" i="9"/>
  <c r="L1158" i="9"/>
  <c r="M1157" i="9"/>
  <c r="L1157" i="9"/>
  <c r="M1156" i="9"/>
  <c r="L1156" i="9"/>
  <c r="M1155" i="9"/>
  <c r="L1155" i="9"/>
  <c r="M1154" i="9"/>
  <c r="L1154" i="9"/>
  <c r="M1153" i="9"/>
  <c r="L1153" i="9"/>
  <c r="M1152" i="9"/>
  <c r="L1152" i="9"/>
  <c r="M1151" i="9"/>
  <c r="L1151" i="9"/>
  <c r="M1150" i="9"/>
  <c r="L1150" i="9"/>
  <c r="M1149" i="9"/>
  <c r="L1149" i="9"/>
  <c r="M1148" i="9"/>
  <c r="L1148" i="9"/>
  <c r="M1147" i="9"/>
  <c r="L1147" i="9"/>
  <c r="M1146" i="9"/>
  <c r="L1146" i="9"/>
  <c r="M1145" i="9"/>
  <c r="L1145" i="9"/>
  <c r="M1144" i="9"/>
  <c r="L1144" i="9"/>
  <c r="M1143" i="9"/>
  <c r="L1143" i="9"/>
  <c r="M1142" i="9"/>
  <c r="L1142" i="9"/>
  <c r="M1141" i="9"/>
  <c r="L1141" i="9"/>
  <c r="M1140" i="9"/>
  <c r="L1140" i="9"/>
  <c r="M1139" i="9"/>
  <c r="L1139" i="9"/>
  <c r="M1138" i="9"/>
  <c r="L1138" i="9"/>
  <c r="M1137" i="9"/>
  <c r="L1137" i="9"/>
  <c r="M1136" i="9"/>
  <c r="L1136" i="9"/>
  <c r="M1135" i="9"/>
  <c r="L1135" i="9"/>
  <c r="N1135" i="9" s="1"/>
  <c r="M1134" i="9"/>
  <c r="L1134" i="9"/>
  <c r="M1133" i="9"/>
  <c r="L1133" i="9"/>
  <c r="M1132" i="9"/>
  <c r="L1132" i="9"/>
  <c r="M1131" i="9"/>
  <c r="L1131" i="9"/>
  <c r="M1130" i="9"/>
  <c r="L1130" i="9"/>
  <c r="M1129" i="9"/>
  <c r="L1129" i="9"/>
  <c r="M1128" i="9"/>
  <c r="L1128" i="9"/>
  <c r="M1127" i="9"/>
  <c r="L1127" i="9"/>
  <c r="M1126" i="9"/>
  <c r="L1126" i="9"/>
  <c r="M1125" i="9"/>
  <c r="L1125" i="9"/>
  <c r="M1124" i="9"/>
  <c r="L1124" i="9"/>
  <c r="M1123" i="9"/>
  <c r="L1123" i="9"/>
  <c r="M1122" i="9"/>
  <c r="L1122" i="9"/>
  <c r="M1121" i="9"/>
  <c r="L1121" i="9"/>
  <c r="M1120" i="9"/>
  <c r="L1120" i="9"/>
  <c r="M1119" i="9"/>
  <c r="L1119" i="9"/>
  <c r="M1118" i="9"/>
  <c r="L1118" i="9"/>
  <c r="M1117" i="9"/>
  <c r="L1117" i="9"/>
  <c r="M1116" i="9"/>
  <c r="L1116" i="9"/>
  <c r="M1115" i="9"/>
  <c r="L1115" i="9"/>
  <c r="M1114" i="9"/>
  <c r="L1114" i="9"/>
  <c r="M1113" i="9"/>
  <c r="L1113" i="9"/>
  <c r="M1112" i="9"/>
  <c r="L1112" i="9"/>
  <c r="M1111" i="9"/>
  <c r="L1111" i="9"/>
  <c r="M1110" i="9"/>
  <c r="L1110" i="9"/>
  <c r="M1109" i="9"/>
  <c r="L1109" i="9"/>
  <c r="M1108" i="9"/>
  <c r="L1108" i="9"/>
  <c r="M1107" i="9"/>
  <c r="L1107" i="9"/>
  <c r="M1106" i="9"/>
  <c r="L1106" i="9"/>
  <c r="M1105" i="9"/>
  <c r="L1105" i="9"/>
  <c r="M1104" i="9"/>
  <c r="L1104" i="9"/>
  <c r="M1103" i="9"/>
  <c r="L1103" i="9"/>
  <c r="M1102" i="9"/>
  <c r="L1102" i="9"/>
  <c r="M1101" i="9"/>
  <c r="L1101" i="9"/>
  <c r="M1100" i="9"/>
  <c r="L1100" i="9"/>
  <c r="N1100" i="9" s="1"/>
  <c r="M1099" i="9"/>
  <c r="L1099" i="9"/>
  <c r="M1098" i="9"/>
  <c r="L1098" i="9"/>
  <c r="M1097" i="9"/>
  <c r="L1097" i="9"/>
  <c r="M1096" i="9"/>
  <c r="L1096" i="9"/>
  <c r="M1095" i="9"/>
  <c r="L1095" i="9"/>
  <c r="M1094" i="9"/>
  <c r="L1094" i="9"/>
  <c r="M1093" i="9"/>
  <c r="L1093" i="9"/>
  <c r="M1092" i="9"/>
  <c r="L1092" i="9"/>
  <c r="M1091" i="9"/>
  <c r="L1091" i="9"/>
  <c r="M1090" i="9"/>
  <c r="L1090" i="9"/>
  <c r="M1089" i="9"/>
  <c r="L1089" i="9"/>
  <c r="M1088" i="9"/>
  <c r="L1088" i="9"/>
  <c r="M1087" i="9"/>
  <c r="L1087" i="9"/>
  <c r="N1087" i="9" s="1"/>
  <c r="M1086" i="9"/>
  <c r="L1086" i="9"/>
  <c r="M1085" i="9"/>
  <c r="L1085" i="9"/>
  <c r="M1084" i="9"/>
  <c r="L1084" i="9"/>
  <c r="M1083" i="9"/>
  <c r="L1083" i="9"/>
  <c r="M1082" i="9"/>
  <c r="L1082" i="9"/>
  <c r="M1081" i="9"/>
  <c r="L1081" i="9"/>
  <c r="M1080" i="9"/>
  <c r="L1080" i="9"/>
  <c r="M1079" i="9"/>
  <c r="L1079" i="9"/>
  <c r="M1078" i="9"/>
  <c r="L1078" i="9"/>
  <c r="M1077" i="9"/>
  <c r="L1077" i="9"/>
  <c r="M1076" i="9"/>
  <c r="L1076" i="9"/>
  <c r="M1075" i="9"/>
  <c r="L1075" i="9"/>
  <c r="M1074" i="9"/>
  <c r="L1074" i="9"/>
  <c r="M1073" i="9"/>
  <c r="L1073" i="9"/>
  <c r="M1072" i="9"/>
  <c r="L1072" i="9"/>
  <c r="M1071" i="9"/>
  <c r="L1071" i="9"/>
  <c r="M1070" i="9"/>
  <c r="L1070" i="9"/>
  <c r="M1069" i="9"/>
  <c r="L1069" i="9"/>
  <c r="M1068" i="9"/>
  <c r="L1068" i="9"/>
  <c r="N1068" i="9" s="1"/>
  <c r="M1067" i="9"/>
  <c r="L1067" i="9"/>
  <c r="M1066" i="9"/>
  <c r="L1066" i="9"/>
  <c r="M1065" i="9"/>
  <c r="L1065" i="9"/>
  <c r="M1064" i="9"/>
  <c r="L1064" i="9"/>
  <c r="M1063" i="9"/>
  <c r="L1063" i="9"/>
  <c r="M1062" i="9"/>
  <c r="L1062" i="9"/>
  <c r="M1061" i="9"/>
  <c r="L1061" i="9"/>
  <c r="M1060" i="9"/>
  <c r="L1060" i="9"/>
  <c r="M1059" i="9"/>
  <c r="L1059" i="9"/>
  <c r="M1058" i="9"/>
  <c r="L1058" i="9"/>
  <c r="M1057" i="9"/>
  <c r="L1057" i="9"/>
  <c r="M1056" i="9"/>
  <c r="L1056" i="9"/>
  <c r="M1055" i="9"/>
  <c r="L1055" i="9"/>
  <c r="M1054" i="9"/>
  <c r="L1054" i="9"/>
  <c r="M1053" i="9"/>
  <c r="L1053" i="9"/>
  <c r="M1052" i="9"/>
  <c r="L1052" i="9"/>
  <c r="M1051" i="9"/>
  <c r="L1051" i="9"/>
  <c r="M1050" i="9"/>
  <c r="L1050" i="9"/>
  <c r="M1049" i="9"/>
  <c r="L1049" i="9"/>
  <c r="M1048" i="9"/>
  <c r="L1048" i="9"/>
  <c r="M1047" i="9"/>
  <c r="L1047" i="9"/>
  <c r="M1046" i="9"/>
  <c r="L1046" i="9"/>
  <c r="M1045" i="9"/>
  <c r="L1045" i="9"/>
  <c r="M1044" i="9"/>
  <c r="L1044" i="9"/>
  <c r="M1043" i="9"/>
  <c r="L1043" i="9"/>
  <c r="M1042" i="9"/>
  <c r="L1042" i="9"/>
  <c r="M1041" i="9"/>
  <c r="L1041" i="9"/>
  <c r="M1040" i="9"/>
  <c r="L1040" i="9"/>
  <c r="M1039" i="9"/>
  <c r="L1039" i="9"/>
  <c r="M1038" i="9"/>
  <c r="L1038" i="9"/>
  <c r="M1037" i="9"/>
  <c r="L1037" i="9"/>
  <c r="M1036" i="9"/>
  <c r="L1036" i="9"/>
  <c r="M1035" i="9"/>
  <c r="L1035" i="9"/>
  <c r="M1034" i="9"/>
  <c r="L1034" i="9"/>
  <c r="M1033" i="9"/>
  <c r="L1033" i="9"/>
  <c r="M1032" i="9"/>
  <c r="L1032" i="9"/>
  <c r="M1031" i="9"/>
  <c r="L1031" i="9"/>
  <c r="M1030" i="9"/>
  <c r="L1030" i="9"/>
  <c r="M1029" i="9"/>
  <c r="L1029" i="9"/>
  <c r="M1028" i="9"/>
  <c r="L1028" i="9"/>
  <c r="M1027" i="9"/>
  <c r="L1027" i="9"/>
  <c r="M1026" i="9"/>
  <c r="L1026" i="9"/>
  <c r="M1025" i="9"/>
  <c r="L1025" i="9"/>
  <c r="M1024" i="9"/>
  <c r="L1024" i="9"/>
  <c r="M1023" i="9"/>
  <c r="L1023" i="9"/>
  <c r="M1022" i="9"/>
  <c r="L1022" i="9"/>
  <c r="M1021" i="9"/>
  <c r="L1021" i="9"/>
  <c r="M1020" i="9"/>
  <c r="L1020" i="9"/>
  <c r="N1020" i="9" s="1"/>
  <c r="M1019" i="9"/>
  <c r="L1019" i="9"/>
  <c r="M1018" i="9"/>
  <c r="N1018" i="9" s="1"/>
  <c r="L1018" i="9"/>
  <c r="M1017" i="9"/>
  <c r="L1017" i="9"/>
  <c r="M1016" i="9"/>
  <c r="L1016" i="9"/>
  <c r="N1016" i="9" s="1"/>
  <c r="M1015" i="9"/>
  <c r="L1015" i="9"/>
  <c r="M1014" i="9"/>
  <c r="L1014" i="9"/>
  <c r="M1013" i="9"/>
  <c r="L1013" i="9"/>
  <c r="M1012" i="9"/>
  <c r="L1012" i="9"/>
  <c r="M1011" i="9"/>
  <c r="L1011" i="9"/>
  <c r="M1010" i="9"/>
  <c r="L1010" i="9"/>
  <c r="M1009" i="9"/>
  <c r="L1009" i="9"/>
  <c r="M1008" i="9"/>
  <c r="L1008" i="9"/>
  <c r="M1007" i="9"/>
  <c r="L1007" i="9"/>
  <c r="N1007" i="9" s="1"/>
  <c r="M1006" i="9"/>
  <c r="L1006" i="9"/>
  <c r="M1005" i="9"/>
  <c r="L1005" i="9"/>
  <c r="M1004" i="9"/>
  <c r="L1004" i="9"/>
  <c r="M1003" i="9"/>
  <c r="L1003" i="9"/>
  <c r="M1002" i="9"/>
  <c r="N1002" i="9" s="1"/>
  <c r="L1002" i="9"/>
  <c r="M1001" i="9"/>
  <c r="L1001" i="9"/>
  <c r="M1000" i="9"/>
  <c r="L1000" i="9"/>
  <c r="M999" i="9"/>
  <c r="L999" i="9"/>
  <c r="M998" i="9"/>
  <c r="L998" i="9"/>
  <c r="M997" i="9"/>
  <c r="L997" i="9"/>
  <c r="M996" i="9"/>
  <c r="L996" i="9"/>
  <c r="N996" i="9" s="1"/>
  <c r="M995" i="9"/>
  <c r="L995" i="9"/>
  <c r="M994" i="9"/>
  <c r="L994" i="9"/>
  <c r="M993" i="9"/>
  <c r="L993" i="9"/>
  <c r="M992" i="9"/>
  <c r="L992" i="9"/>
  <c r="M991" i="9"/>
  <c r="L991" i="9"/>
  <c r="M990" i="9"/>
  <c r="L990" i="9"/>
  <c r="M989" i="9"/>
  <c r="L989" i="9"/>
  <c r="M988" i="9"/>
  <c r="L988" i="9"/>
  <c r="M987" i="9"/>
  <c r="L987" i="9"/>
  <c r="M986" i="9"/>
  <c r="L986" i="9"/>
  <c r="M985" i="9"/>
  <c r="L985" i="9"/>
  <c r="M984" i="9"/>
  <c r="L984" i="9"/>
  <c r="M983" i="9"/>
  <c r="L983" i="9"/>
  <c r="M982" i="9"/>
  <c r="L982" i="9"/>
  <c r="M981" i="9"/>
  <c r="L981" i="9"/>
  <c r="M980" i="9"/>
  <c r="L980" i="9"/>
  <c r="M979" i="9"/>
  <c r="L979" i="9"/>
  <c r="M978" i="9"/>
  <c r="L978" i="9"/>
  <c r="M977" i="9"/>
  <c r="L977" i="9"/>
  <c r="M976" i="9"/>
  <c r="L976" i="9"/>
  <c r="M975" i="9"/>
  <c r="L975" i="9"/>
  <c r="M974" i="9"/>
  <c r="L974" i="9"/>
  <c r="M973" i="9"/>
  <c r="L973" i="9"/>
  <c r="M972" i="9"/>
  <c r="L972" i="9"/>
  <c r="M971" i="9"/>
  <c r="L971" i="9"/>
  <c r="M970" i="9"/>
  <c r="L970" i="9"/>
  <c r="M969" i="9"/>
  <c r="L969" i="9"/>
  <c r="M968" i="9"/>
  <c r="L968" i="9"/>
  <c r="M967" i="9"/>
  <c r="L967" i="9"/>
  <c r="M966" i="9"/>
  <c r="L966" i="9"/>
  <c r="M965" i="9"/>
  <c r="L965" i="9"/>
  <c r="M964" i="9"/>
  <c r="L964" i="9"/>
  <c r="M963" i="9"/>
  <c r="L963" i="9"/>
  <c r="M962" i="9"/>
  <c r="L962" i="9"/>
  <c r="M961" i="9"/>
  <c r="L961" i="9"/>
  <c r="M960" i="9"/>
  <c r="L960" i="9"/>
  <c r="M959" i="9"/>
  <c r="L959" i="9"/>
  <c r="M958" i="9"/>
  <c r="L958" i="9"/>
  <c r="M957" i="9"/>
  <c r="L957" i="9"/>
  <c r="M956" i="9"/>
  <c r="L956" i="9"/>
  <c r="M955" i="9"/>
  <c r="L955" i="9"/>
  <c r="M954" i="9"/>
  <c r="L954" i="9"/>
  <c r="M953" i="9"/>
  <c r="L953" i="9"/>
  <c r="M952" i="9"/>
  <c r="L952" i="9"/>
  <c r="M951" i="9"/>
  <c r="L951" i="9"/>
  <c r="N951" i="9" s="1"/>
  <c r="M950" i="9"/>
  <c r="L950" i="9"/>
  <c r="M949" i="9"/>
  <c r="L949" i="9"/>
  <c r="M948" i="9"/>
  <c r="L948" i="9"/>
  <c r="M947" i="9"/>
  <c r="L947" i="9"/>
  <c r="N947" i="9" s="1"/>
  <c r="M946" i="9"/>
  <c r="L946" i="9"/>
  <c r="M945" i="9"/>
  <c r="L945" i="9"/>
  <c r="M944" i="9"/>
  <c r="L944" i="9"/>
  <c r="M943" i="9"/>
  <c r="L943" i="9"/>
  <c r="M942" i="9"/>
  <c r="L942" i="9"/>
  <c r="M941" i="9"/>
  <c r="L941" i="9"/>
  <c r="M940" i="9"/>
  <c r="L940" i="9"/>
  <c r="N940" i="9" s="1"/>
  <c r="M939" i="9"/>
  <c r="L939" i="9"/>
  <c r="M938" i="9"/>
  <c r="L938" i="9"/>
  <c r="M937" i="9"/>
  <c r="L937" i="9"/>
  <c r="M936" i="9"/>
  <c r="L936" i="9"/>
  <c r="M935" i="9"/>
  <c r="L935" i="9"/>
  <c r="M934" i="9"/>
  <c r="L934" i="9"/>
  <c r="M933" i="9"/>
  <c r="L933" i="9"/>
  <c r="M932" i="9"/>
  <c r="L932" i="9"/>
  <c r="M931" i="9"/>
  <c r="L931" i="9"/>
  <c r="M930" i="9"/>
  <c r="L930" i="9"/>
  <c r="M929" i="9"/>
  <c r="L929" i="9"/>
  <c r="M928" i="9"/>
  <c r="L928" i="9"/>
  <c r="M927" i="9"/>
  <c r="L927" i="9"/>
  <c r="M926" i="9"/>
  <c r="L926" i="9"/>
  <c r="M925" i="9"/>
  <c r="L925" i="9"/>
  <c r="M924" i="9"/>
  <c r="L924" i="9"/>
  <c r="M923" i="9"/>
  <c r="L923" i="9"/>
  <c r="M922" i="9"/>
  <c r="L922" i="9"/>
  <c r="M921" i="9"/>
  <c r="L921" i="9"/>
  <c r="M920" i="9"/>
  <c r="L920" i="9"/>
  <c r="M919" i="9"/>
  <c r="L919" i="9"/>
  <c r="M918" i="9"/>
  <c r="L918" i="9"/>
  <c r="M917" i="9"/>
  <c r="L917" i="9"/>
  <c r="M916" i="9"/>
  <c r="L916" i="9"/>
  <c r="M915" i="9"/>
  <c r="L915" i="9"/>
  <c r="M914" i="9"/>
  <c r="L914" i="9"/>
  <c r="M913" i="9"/>
  <c r="L913" i="9"/>
  <c r="M912" i="9"/>
  <c r="L912" i="9"/>
  <c r="M911" i="9"/>
  <c r="L911" i="9"/>
  <c r="M910" i="9"/>
  <c r="L910" i="9"/>
  <c r="M909" i="9"/>
  <c r="L909" i="9"/>
  <c r="M908" i="9"/>
  <c r="L908" i="9"/>
  <c r="N908" i="9" s="1"/>
  <c r="M907" i="9"/>
  <c r="L907" i="9"/>
  <c r="M906" i="9"/>
  <c r="L906" i="9"/>
  <c r="M905" i="9"/>
  <c r="L905" i="9"/>
  <c r="M904" i="9"/>
  <c r="L904" i="9"/>
  <c r="M903" i="9"/>
  <c r="L903" i="9"/>
  <c r="M902" i="9"/>
  <c r="L902" i="9"/>
  <c r="M901" i="9"/>
  <c r="L901" i="9"/>
  <c r="M900" i="9"/>
  <c r="L900" i="9"/>
  <c r="M899" i="9"/>
  <c r="L899" i="9"/>
  <c r="M898" i="9"/>
  <c r="L898" i="9"/>
  <c r="M897" i="9"/>
  <c r="L897" i="9"/>
  <c r="M896" i="9"/>
  <c r="L896" i="9"/>
  <c r="N896" i="9" s="1"/>
  <c r="M895" i="9"/>
  <c r="L895" i="9"/>
  <c r="M894" i="9"/>
  <c r="L894" i="9"/>
  <c r="M893" i="9"/>
  <c r="L893" i="9"/>
  <c r="M892" i="9"/>
  <c r="L892" i="9"/>
  <c r="M891" i="9"/>
  <c r="L891" i="9"/>
  <c r="M890" i="9"/>
  <c r="L890" i="9"/>
  <c r="M889" i="9"/>
  <c r="L889" i="9"/>
  <c r="M888" i="9"/>
  <c r="L888" i="9"/>
  <c r="M887" i="9"/>
  <c r="L887" i="9"/>
  <c r="M886" i="9"/>
  <c r="L886" i="9"/>
  <c r="M885" i="9"/>
  <c r="L885" i="9"/>
  <c r="M884" i="9"/>
  <c r="L884" i="9"/>
  <c r="M883" i="9"/>
  <c r="L883" i="9"/>
  <c r="M882" i="9"/>
  <c r="L882" i="9"/>
  <c r="M881" i="9"/>
  <c r="L881" i="9"/>
  <c r="M880" i="9"/>
  <c r="L880" i="9"/>
  <c r="M879" i="9"/>
  <c r="L879" i="9"/>
  <c r="M878" i="9"/>
  <c r="L878" i="9"/>
  <c r="M877" i="9"/>
  <c r="L877" i="9"/>
  <c r="M876" i="9"/>
  <c r="L876" i="9"/>
  <c r="M875" i="9"/>
  <c r="L875" i="9"/>
  <c r="M874" i="9"/>
  <c r="L874" i="9"/>
  <c r="M873" i="9"/>
  <c r="L873" i="9"/>
  <c r="M872" i="9"/>
  <c r="L872" i="9"/>
  <c r="M871" i="9"/>
  <c r="L871" i="9"/>
  <c r="M870" i="9"/>
  <c r="L870" i="9"/>
  <c r="M869" i="9"/>
  <c r="L869" i="9"/>
  <c r="M868" i="9"/>
  <c r="L868" i="9"/>
  <c r="M867" i="9"/>
  <c r="L867" i="9"/>
  <c r="M866" i="9"/>
  <c r="L866" i="9"/>
  <c r="M865" i="9"/>
  <c r="L865" i="9"/>
  <c r="M864" i="9"/>
  <c r="L864" i="9"/>
  <c r="M863" i="9"/>
  <c r="L863" i="9"/>
  <c r="M862" i="9"/>
  <c r="L862" i="9"/>
  <c r="M861" i="9"/>
  <c r="L861" i="9"/>
  <c r="M860" i="9"/>
  <c r="L860" i="9"/>
  <c r="M859" i="9"/>
  <c r="L859" i="9"/>
  <c r="M858" i="9"/>
  <c r="L858" i="9"/>
  <c r="M857" i="9"/>
  <c r="L857" i="9"/>
  <c r="M856" i="9"/>
  <c r="L856" i="9"/>
  <c r="N856" i="9" s="1"/>
  <c r="M855" i="9"/>
  <c r="L855" i="9"/>
  <c r="M854" i="9"/>
  <c r="N854" i="9" s="1"/>
  <c r="L854" i="9"/>
  <c r="M853" i="9"/>
  <c r="L853" i="9"/>
  <c r="M852" i="9"/>
  <c r="L852" i="9"/>
  <c r="M851" i="9"/>
  <c r="L851" i="9"/>
  <c r="M850" i="9"/>
  <c r="L850" i="9"/>
  <c r="M849" i="9"/>
  <c r="L849" i="9"/>
  <c r="M848" i="9"/>
  <c r="L848" i="9"/>
  <c r="M847" i="9"/>
  <c r="L847" i="9"/>
  <c r="N847" i="9" s="1"/>
  <c r="M846" i="9"/>
  <c r="L846" i="9"/>
  <c r="M845" i="9"/>
  <c r="L845" i="9"/>
  <c r="M844" i="9"/>
  <c r="L844" i="9"/>
  <c r="M843" i="9"/>
  <c r="L843" i="9"/>
  <c r="M842" i="9"/>
  <c r="L842" i="9"/>
  <c r="M841" i="9"/>
  <c r="L841" i="9"/>
  <c r="M840" i="9"/>
  <c r="L840" i="9"/>
  <c r="M839" i="9"/>
  <c r="L839" i="9"/>
  <c r="M838" i="9"/>
  <c r="L838" i="9"/>
  <c r="M837" i="9"/>
  <c r="L837" i="9"/>
  <c r="M836" i="9"/>
  <c r="L836" i="9"/>
  <c r="M835" i="9"/>
  <c r="L835" i="9"/>
  <c r="M834" i="9"/>
  <c r="L834" i="9"/>
  <c r="M833" i="9"/>
  <c r="L833" i="9"/>
  <c r="M832" i="9"/>
  <c r="L832" i="9"/>
  <c r="N832" i="9" s="1"/>
  <c r="M831" i="9"/>
  <c r="L831" i="9"/>
  <c r="M830" i="9"/>
  <c r="L830" i="9"/>
  <c r="M829" i="9"/>
  <c r="L829" i="9"/>
  <c r="M828" i="9"/>
  <c r="L828" i="9"/>
  <c r="M827" i="9"/>
  <c r="L827" i="9"/>
  <c r="M826" i="9"/>
  <c r="L826" i="9"/>
  <c r="M825" i="9"/>
  <c r="L825" i="9"/>
  <c r="M824" i="9"/>
  <c r="L824" i="9"/>
  <c r="M823" i="9"/>
  <c r="L823" i="9"/>
  <c r="M822" i="9"/>
  <c r="L822" i="9"/>
  <c r="M821" i="9"/>
  <c r="L821" i="9"/>
  <c r="M820" i="9"/>
  <c r="L820" i="9"/>
  <c r="M819" i="9"/>
  <c r="L819" i="9"/>
  <c r="M818" i="9"/>
  <c r="L818" i="9"/>
  <c r="M817" i="9"/>
  <c r="L817" i="9"/>
  <c r="M816" i="9"/>
  <c r="L816" i="9"/>
  <c r="M815" i="9"/>
  <c r="L815" i="9"/>
  <c r="M814" i="9"/>
  <c r="L814" i="9"/>
  <c r="M813" i="9"/>
  <c r="L813" i="9"/>
  <c r="M812" i="9"/>
  <c r="L812" i="9"/>
  <c r="M811" i="9"/>
  <c r="L811" i="9"/>
  <c r="M810" i="9"/>
  <c r="L810" i="9"/>
  <c r="M809" i="9"/>
  <c r="L809" i="9"/>
  <c r="M808" i="9"/>
  <c r="L808" i="9"/>
  <c r="M807" i="9"/>
  <c r="L807" i="9"/>
  <c r="M806" i="9"/>
  <c r="L806" i="9"/>
  <c r="M805" i="9"/>
  <c r="L805" i="9"/>
  <c r="M804" i="9"/>
  <c r="L804" i="9"/>
  <c r="M803" i="9"/>
  <c r="L803" i="9"/>
  <c r="M802" i="9"/>
  <c r="L802" i="9"/>
  <c r="M801" i="9"/>
  <c r="L801" i="9"/>
  <c r="M800" i="9"/>
  <c r="L800" i="9"/>
  <c r="M799" i="9"/>
  <c r="L799" i="9"/>
  <c r="M798" i="9"/>
  <c r="L798" i="9"/>
  <c r="M797" i="9"/>
  <c r="L797" i="9"/>
  <c r="M796" i="9"/>
  <c r="L796" i="9"/>
  <c r="M795" i="9"/>
  <c r="L795" i="9"/>
  <c r="M794" i="9"/>
  <c r="L794" i="9"/>
  <c r="M793" i="9"/>
  <c r="L793" i="9"/>
  <c r="M792" i="9"/>
  <c r="L792" i="9"/>
  <c r="M791" i="9"/>
  <c r="L791" i="9"/>
  <c r="M790" i="9"/>
  <c r="L790" i="9"/>
  <c r="M789" i="9"/>
  <c r="L789" i="9"/>
  <c r="M788" i="9"/>
  <c r="L788" i="9"/>
  <c r="M787" i="9"/>
  <c r="L787" i="9"/>
  <c r="M786" i="9"/>
  <c r="L786" i="9"/>
  <c r="M785" i="9"/>
  <c r="L785" i="9"/>
  <c r="M784" i="9"/>
  <c r="L784" i="9"/>
  <c r="M783" i="9"/>
  <c r="L783" i="9"/>
  <c r="M782" i="9"/>
  <c r="L782" i="9"/>
  <c r="M781" i="9"/>
  <c r="L781" i="9"/>
  <c r="M780" i="9"/>
  <c r="L780" i="9"/>
  <c r="M779" i="9"/>
  <c r="L779" i="9"/>
  <c r="M778" i="9"/>
  <c r="L778" i="9"/>
  <c r="M777" i="9"/>
  <c r="L777" i="9"/>
  <c r="M776" i="9"/>
  <c r="L776" i="9"/>
  <c r="M775" i="9"/>
  <c r="L775" i="9"/>
  <c r="M774" i="9"/>
  <c r="N774" i="9" s="1"/>
  <c r="L774" i="9"/>
  <c r="M773" i="9"/>
  <c r="L773" i="9"/>
  <c r="M772" i="9"/>
  <c r="L772" i="9"/>
  <c r="N772" i="9" s="1"/>
  <c r="M771" i="9"/>
  <c r="L771" i="9"/>
  <c r="M770" i="9"/>
  <c r="L770" i="9"/>
  <c r="M769" i="9"/>
  <c r="L769" i="9"/>
  <c r="M768" i="9"/>
  <c r="L768" i="9"/>
  <c r="M767" i="9"/>
  <c r="L767" i="9"/>
  <c r="M766" i="9"/>
  <c r="L766" i="9"/>
  <c r="M765" i="9"/>
  <c r="L765" i="9"/>
  <c r="M764" i="9"/>
  <c r="L764" i="9"/>
  <c r="M763" i="9"/>
  <c r="L763" i="9"/>
  <c r="M762" i="9"/>
  <c r="L762" i="9"/>
  <c r="M761" i="9"/>
  <c r="L761" i="9"/>
  <c r="M760" i="9"/>
  <c r="L760" i="9"/>
  <c r="M759" i="9"/>
  <c r="L759" i="9"/>
  <c r="N759" i="9" s="1"/>
  <c r="M758" i="9"/>
  <c r="L758" i="9"/>
  <c r="M757" i="9"/>
  <c r="L757" i="9"/>
  <c r="M756" i="9"/>
  <c r="L756" i="9"/>
  <c r="N756" i="9" s="1"/>
  <c r="O756" i="9" s="1"/>
  <c r="M755" i="9"/>
  <c r="L755" i="9"/>
  <c r="M754" i="9"/>
  <c r="L754" i="9"/>
  <c r="M753" i="9"/>
  <c r="L753" i="9"/>
  <c r="M752" i="9"/>
  <c r="L752" i="9"/>
  <c r="M751" i="9"/>
  <c r="L751" i="9"/>
  <c r="M750" i="9"/>
  <c r="L750" i="9"/>
  <c r="M749" i="9"/>
  <c r="L749" i="9"/>
  <c r="M748" i="9"/>
  <c r="L748" i="9"/>
  <c r="M747" i="9"/>
  <c r="L747" i="9"/>
  <c r="M746" i="9"/>
  <c r="L746" i="9"/>
  <c r="M745" i="9"/>
  <c r="L745" i="9"/>
  <c r="M744" i="9"/>
  <c r="L744" i="9"/>
  <c r="M743" i="9"/>
  <c r="L743" i="9"/>
  <c r="M742" i="9"/>
  <c r="L742" i="9"/>
  <c r="M741" i="9"/>
  <c r="L741" i="9"/>
  <c r="M740" i="9"/>
  <c r="L740" i="9"/>
  <c r="M739" i="9"/>
  <c r="L739" i="9"/>
  <c r="M738" i="9"/>
  <c r="L738" i="9"/>
  <c r="M737" i="9"/>
  <c r="L737" i="9"/>
  <c r="M736" i="9"/>
  <c r="L736" i="9"/>
  <c r="M735" i="9"/>
  <c r="L735" i="9"/>
  <c r="M734" i="9"/>
  <c r="N734" i="9" s="1"/>
  <c r="L734" i="9"/>
  <c r="M733" i="9"/>
  <c r="L733" i="9"/>
  <c r="M732" i="9"/>
  <c r="L732" i="9"/>
  <c r="M731" i="9"/>
  <c r="L731" i="9"/>
  <c r="M730" i="9"/>
  <c r="L730" i="9"/>
  <c r="M729" i="9"/>
  <c r="L729" i="9"/>
  <c r="M728" i="9"/>
  <c r="L728" i="9"/>
  <c r="M727" i="9"/>
  <c r="L727" i="9"/>
  <c r="M726" i="9"/>
  <c r="L726" i="9"/>
  <c r="M725" i="9"/>
  <c r="L725" i="9"/>
  <c r="M724" i="9"/>
  <c r="L724" i="9"/>
  <c r="M723" i="9"/>
  <c r="L723" i="9"/>
  <c r="M722" i="9"/>
  <c r="L722" i="9"/>
  <c r="M721" i="9"/>
  <c r="L721" i="9"/>
  <c r="M720" i="9"/>
  <c r="L720" i="9"/>
  <c r="M719" i="9"/>
  <c r="L719" i="9"/>
  <c r="M718" i="9"/>
  <c r="L718" i="9"/>
  <c r="M717" i="9"/>
  <c r="L717" i="9"/>
  <c r="M716" i="9"/>
  <c r="L716" i="9"/>
  <c r="M715" i="9"/>
  <c r="L715" i="9"/>
  <c r="M714" i="9"/>
  <c r="L714" i="9"/>
  <c r="M713" i="9"/>
  <c r="L713" i="9"/>
  <c r="M712" i="9"/>
  <c r="L712" i="9"/>
  <c r="M711" i="9"/>
  <c r="L711" i="9"/>
  <c r="M710" i="9"/>
  <c r="L710" i="9"/>
  <c r="M709" i="9"/>
  <c r="L709" i="9"/>
  <c r="M708" i="9"/>
  <c r="L708" i="9"/>
  <c r="M707" i="9"/>
  <c r="L707" i="9"/>
  <c r="M706" i="9"/>
  <c r="L706" i="9"/>
  <c r="M705" i="9"/>
  <c r="L705" i="9"/>
  <c r="M704" i="9"/>
  <c r="L704" i="9"/>
  <c r="M703" i="9"/>
  <c r="L703" i="9"/>
  <c r="M702" i="9"/>
  <c r="L702" i="9"/>
  <c r="M701" i="9"/>
  <c r="L701" i="9"/>
  <c r="M700" i="9"/>
  <c r="L700" i="9"/>
  <c r="M699" i="9"/>
  <c r="L699" i="9"/>
  <c r="M698" i="9"/>
  <c r="L698" i="9"/>
  <c r="M697" i="9"/>
  <c r="L697" i="9"/>
  <c r="M696" i="9"/>
  <c r="L696" i="9"/>
  <c r="M695" i="9"/>
  <c r="L695" i="9"/>
  <c r="M694" i="9"/>
  <c r="N694" i="9" s="1"/>
  <c r="L694" i="9"/>
  <c r="M693" i="9"/>
  <c r="L693" i="9"/>
  <c r="M692" i="9"/>
  <c r="L692" i="9"/>
  <c r="M691" i="9"/>
  <c r="L691" i="9"/>
  <c r="M690" i="9"/>
  <c r="L690" i="9"/>
  <c r="M689" i="9"/>
  <c r="L689" i="9"/>
  <c r="M688" i="9"/>
  <c r="L688" i="9"/>
  <c r="M687" i="9"/>
  <c r="L687" i="9"/>
  <c r="M686" i="9"/>
  <c r="L686" i="9"/>
  <c r="M685" i="9"/>
  <c r="L685" i="9"/>
  <c r="M684" i="9"/>
  <c r="L684" i="9"/>
  <c r="M683" i="9"/>
  <c r="L683" i="9"/>
  <c r="M682" i="9"/>
  <c r="L682" i="9"/>
  <c r="M681" i="9"/>
  <c r="L681" i="9"/>
  <c r="M680" i="9"/>
  <c r="L680" i="9"/>
  <c r="M679" i="9"/>
  <c r="L679" i="9"/>
  <c r="M678" i="9"/>
  <c r="L678" i="9"/>
  <c r="M677" i="9"/>
  <c r="L677" i="9"/>
  <c r="M676" i="9"/>
  <c r="L676" i="9"/>
  <c r="M675" i="9"/>
  <c r="L675" i="9"/>
  <c r="M674" i="9"/>
  <c r="L674" i="9"/>
  <c r="M673" i="9"/>
  <c r="L673" i="9"/>
  <c r="M672" i="9"/>
  <c r="L672" i="9"/>
  <c r="M671" i="9"/>
  <c r="L671" i="9"/>
  <c r="M670" i="9"/>
  <c r="L670" i="9"/>
  <c r="M669" i="9"/>
  <c r="L669" i="9"/>
  <c r="M668" i="9"/>
  <c r="L668" i="9"/>
  <c r="N668" i="9" s="1"/>
  <c r="M667" i="9"/>
  <c r="L667" i="9"/>
  <c r="M666" i="9"/>
  <c r="L666" i="9"/>
  <c r="M665" i="9"/>
  <c r="L665" i="9"/>
  <c r="M664" i="9"/>
  <c r="L664" i="9"/>
  <c r="M663" i="9"/>
  <c r="L663" i="9"/>
  <c r="M662" i="9"/>
  <c r="L662" i="9"/>
  <c r="M661" i="9"/>
  <c r="L661" i="9"/>
  <c r="M660" i="9"/>
  <c r="L660" i="9"/>
  <c r="M659" i="9"/>
  <c r="L659" i="9"/>
  <c r="M658" i="9"/>
  <c r="L658" i="9"/>
  <c r="M657" i="9"/>
  <c r="L657" i="9"/>
  <c r="M656" i="9"/>
  <c r="L656" i="9"/>
  <c r="M655" i="9"/>
  <c r="L655" i="9"/>
  <c r="M654" i="9"/>
  <c r="L654" i="9"/>
  <c r="M653" i="9"/>
  <c r="L653" i="9"/>
  <c r="M652" i="9"/>
  <c r="L652" i="9"/>
  <c r="M651" i="9"/>
  <c r="L651" i="9"/>
  <c r="M650" i="9"/>
  <c r="L650" i="9"/>
  <c r="M649" i="9"/>
  <c r="L649" i="9"/>
  <c r="M648" i="9"/>
  <c r="L648" i="9"/>
  <c r="M647" i="9"/>
  <c r="L647" i="9"/>
  <c r="M646" i="9"/>
  <c r="L646" i="9"/>
  <c r="M645" i="9"/>
  <c r="L645" i="9"/>
  <c r="M644" i="9"/>
  <c r="L644" i="9"/>
  <c r="M643" i="9"/>
  <c r="L643" i="9"/>
  <c r="N643" i="9" s="1"/>
  <c r="M642" i="9"/>
  <c r="L642" i="9"/>
  <c r="M641" i="9"/>
  <c r="L641" i="9"/>
  <c r="M640" i="9"/>
  <c r="L640" i="9"/>
  <c r="N640" i="9" s="1"/>
  <c r="M639" i="9"/>
  <c r="L639" i="9"/>
  <c r="M638" i="9"/>
  <c r="L638" i="9"/>
  <c r="M637" i="9"/>
  <c r="L637" i="9"/>
  <c r="M636" i="9"/>
  <c r="L636" i="9"/>
  <c r="M635" i="9"/>
  <c r="L635" i="9"/>
  <c r="M634" i="9"/>
  <c r="L634" i="9"/>
  <c r="M633" i="9"/>
  <c r="L633" i="9"/>
  <c r="M632" i="9"/>
  <c r="L632" i="9"/>
  <c r="M631" i="9"/>
  <c r="L631" i="9"/>
  <c r="M630" i="9"/>
  <c r="L630" i="9"/>
  <c r="M629" i="9"/>
  <c r="L629" i="9"/>
  <c r="M628" i="9"/>
  <c r="L628" i="9"/>
  <c r="N628" i="9" s="1"/>
  <c r="M627" i="9"/>
  <c r="L627" i="9"/>
  <c r="M626" i="9"/>
  <c r="L626" i="9"/>
  <c r="M625" i="9"/>
  <c r="L625" i="9"/>
  <c r="M624" i="9"/>
  <c r="L624" i="9"/>
  <c r="M623" i="9"/>
  <c r="L623" i="9"/>
  <c r="M622" i="9"/>
  <c r="L622" i="9"/>
  <c r="M621" i="9"/>
  <c r="L621" i="9"/>
  <c r="M620" i="9"/>
  <c r="L620" i="9"/>
  <c r="N620" i="9" s="1"/>
  <c r="M619" i="9"/>
  <c r="L619" i="9"/>
  <c r="M618" i="9"/>
  <c r="L618" i="9"/>
  <c r="M617" i="9"/>
  <c r="L617" i="9"/>
  <c r="M616" i="9"/>
  <c r="L616" i="9"/>
  <c r="M615" i="9"/>
  <c r="L615" i="9"/>
  <c r="M614" i="9"/>
  <c r="L614" i="9"/>
  <c r="M613" i="9"/>
  <c r="L613" i="9"/>
  <c r="M612" i="9"/>
  <c r="L612" i="9"/>
  <c r="M611" i="9"/>
  <c r="L611" i="9"/>
  <c r="M610" i="9"/>
  <c r="L610" i="9"/>
  <c r="M609" i="9"/>
  <c r="L609" i="9"/>
  <c r="M608" i="9"/>
  <c r="L608" i="9"/>
  <c r="M607" i="9"/>
  <c r="L607" i="9"/>
  <c r="M606" i="9"/>
  <c r="L606" i="9"/>
  <c r="M605" i="9"/>
  <c r="L605" i="9"/>
  <c r="M604" i="9"/>
  <c r="L604" i="9"/>
  <c r="M603" i="9"/>
  <c r="L603" i="9"/>
  <c r="M602" i="9"/>
  <c r="L602" i="9"/>
  <c r="M601" i="9"/>
  <c r="L601" i="9"/>
  <c r="M600" i="9"/>
  <c r="L600" i="9"/>
  <c r="M599" i="9"/>
  <c r="L599" i="9"/>
  <c r="M598" i="9"/>
  <c r="L598" i="9"/>
  <c r="M597" i="9"/>
  <c r="L597" i="9"/>
  <c r="M596" i="9"/>
  <c r="L596" i="9"/>
  <c r="M595" i="9"/>
  <c r="L595" i="9"/>
  <c r="M594" i="9"/>
  <c r="L594" i="9"/>
  <c r="M593" i="9"/>
  <c r="L593" i="9"/>
  <c r="M592" i="9"/>
  <c r="L592" i="9"/>
  <c r="M591" i="9"/>
  <c r="L591" i="9"/>
  <c r="M590" i="9"/>
  <c r="L590" i="9"/>
  <c r="M589" i="9"/>
  <c r="L589" i="9"/>
  <c r="M588" i="9"/>
  <c r="L588" i="9"/>
  <c r="M587" i="9"/>
  <c r="L587" i="9"/>
  <c r="M586" i="9"/>
  <c r="L586" i="9"/>
  <c r="M585" i="9"/>
  <c r="L585" i="9"/>
  <c r="M584" i="9"/>
  <c r="L584" i="9"/>
  <c r="M583" i="9"/>
  <c r="L583" i="9"/>
  <c r="M582" i="9"/>
  <c r="N582" i="9" s="1"/>
  <c r="L582" i="9"/>
  <c r="M581" i="9"/>
  <c r="L581" i="9"/>
  <c r="M580" i="9"/>
  <c r="L580" i="9"/>
  <c r="M579" i="9"/>
  <c r="L579" i="9"/>
  <c r="M578" i="9"/>
  <c r="L578" i="9"/>
  <c r="M577" i="9"/>
  <c r="L577" i="9"/>
  <c r="M576" i="9"/>
  <c r="L576" i="9"/>
  <c r="M575" i="9"/>
  <c r="L575" i="9"/>
  <c r="M574" i="9"/>
  <c r="L574" i="9"/>
  <c r="M573" i="9"/>
  <c r="L573" i="9"/>
  <c r="M572" i="9"/>
  <c r="L572" i="9"/>
  <c r="M571" i="9"/>
  <c r="L571" i="9"/>
  <c r="M570" i="9"/>
  <c r="L570" i="9"/>
  <c r="M569" i="9"/>
  <c r="L569" i="9"/>
  <c r="M568" i="9"/>
  <c r="L568" i="9"/>
  <c r="M567" i="9"/>
  <c r="L567" i="9"/>
  <c r="M566" i="9"/>
  <c r="L566" i="9"/>
  <c r="M565" i="9"/>
  <c r="L565" i="9"/>
  <c r="M564" i="9"/>
  <c r="L564" i="9"/>
  <c r="N564" i="9" s="1"/>
  <c r="M563" i="9"/>
  <c r="L563" i="9"/>
  <c r="M562" i="9"/>
  <c r="L562" i="9"/>
  <c r="M561" i="9"/>
  <c r="L561" i="9"/>
  <c r="M560" i="9"/>
  <c r="L560" i="9"/>
  <c r="M559" i="9"/>
  <c r="L559" i="9"/>
  <c r="M558" i="9"/>
  <c r="L558" i="9"/>
  <c r="M557" i="9"/>
  <c r="L557" i="9"/>
  <c r="M556" i="9"/>
  <c r="L556" i="9"/>
  <c r="M555" i="9"/>
  <c r="L555" i="9"/>
  <c r="M554" i="9"/>
  <c r="L554" i="9"/>
  <c r="M553" i="9"/>
  <c r="L553" i="9"/>
  <c r="M552" i="9"/>
  <c r="L552" i="9"/>
  <c r="M551" i="9"/>
  <c r="L551" i="9"/>
  <c r="M550" i="9"/>
  <c r="L550" i="9"/>
  <c r="M549" i="9"/>
  <c r="L549" i="9"/>
  <c r="M548" i="9"/>
  <c r="L548" i="9"/>
  <c r="M547" i="9"/>
  <c r="L547" i="9"/>
  <c r="M546" i="9"/>
  <c r="L546" i="9"/>
  <c r="M545" i="9"/>
  <c r="L545" i="9"/>
  <c r="M544" i="9"/>
  <c r="L544" i="9"/>
  <c r="M543" i="9"/>
  <c r="L543" i="9"/>
  <c r="M542" i="9"/>
  <c r="L542" i="9"/>
  <c r="M541" i="9"/>
  <c r="L541" i="9"/>
  <c r="M540" i="9"/>
  <c r="L540" i="9"/>
  <c r="M539" i="9"/>
  <c r="L539" i="9"/>
  <c r="M538" i="9"/>
  <c r="N538" i="9" s="1"/>
  <c r="O538" i="9" s="1"/>
  <c r="L538" i="9"/>
  <c r="M537" i="9"/>
  <c r="L537" i="9"/>
  <c r="M536" i="9"/>
  <c r="L536" i="9"/>
  <c r="M535" i="9"/>
  <c r="L535" i="9"/>
  <c r="M534" i="9"/>
  <c r="L534" i="9"/>
  <c r="M533" i="9"/>
  <c r="L533" i="9"/>
  <c r="M532" i="9"/>
  <c r="L532" i="9"/>
  <c r="M531" i="9"/>
  <c r="L531" i="9"/>
  <c r="M530" i="9"/>
  <c r="L530" i="9"/>
  <c r="M529" i="9"/>
  <c r="L529" i="9"/>
  <c r="M528" i="9"/>
  <c r="L528" i="9"/>
  <c r="M527" i="9"/>
  <c r="L527" i="9"/>
  <c r="M526" i="9"/>
  <c r="L526" i="9"/>
  <c r="M525" i="9"/>
  <c r="N525" i="9" s="1"/>
  <c r="L525" i="9"/>
  <c r="M524" i="9"/>
  <c r="L524" i="9"/>
  <c r="M523" i="9"/>
  <c r="L523" i="9"/>
  <c r="M522" i="9"/>
  <c r="L522" i="9"/>
  <c r="M521" i="9"/>
  <c r="L521" i="9"/>
  <c r="M520" i="9"/>
  <c r="L520" i="9"/>
  <c r="M519" i="9"/>
  <c r="L519" i="9"/>
  <c r="M518" i="9"/>
  <c r="L518" i="9"/>
  <c r="M517" i="9"/>
  <c r="L517" i="9"/>
  <c r="M516" i="9"/>
  <c r="L516" i="9"/>
  <c r="N516" i="9" s="1"/>
  <c r="M515" i="9"/>
  <c r="L515" i="9"/>
  <c r="M514" i="9"/>
  <c r="L514" i="9"/>
  <c r="M513" i="9"/>
  <c r="L513" i="9"/>
  <c r="M512" i="9"/>
  <c r="L512" i="9"/>
  <c r="N512" i="9" s="1"/>
  <c r="M511" i="9"/>
  <c r="L511" i="9"/>
  <c r="M510" i="9"/>
  <c r="L510" i="9"/>
  <c r="M509" i="9"/>
  <c r="L509" i="9"/>
  <c r="M508" i="9"/>
  <c r="L508" i="9"/>
  <c r="M507" i="9"/>
  <c r="L507" i="9"/>
  <c r="M506" i="9"/>
  <c r="L506" i="9"/>
  <c r="M505" i="9"/>
  <c r="L505" i="9"/>
  <c r="M504" i="9"/>
  <c r="L504" i="9"/>
  <c r="M503" i="9"/>
  <c r="L503" i="9"/>
  <c r="M502" i="9"/>
  <c r="L502" i="9"/>
  <c r="M501" i="9"/>
  <c r="L501" i="9"/>
  <c r="M500" i="9"/>
  <c r="L500" i="9"/>
  <c r="M499" i="9"/>
  <c r="L499" i="9"/>
  <c r="M498" i="9"/>
  <c r="L498" i="9"/>
  <c r="M497" i="9"/>
  <c r="L497" i="9"/>
  <c r="M496" i="9"/>
  <c r="L496" i="9"/>
  <c r="M495" i="9"/>
  <c r="L495" i="9"/>
  <c r="M494" i="9"/>
  <c r="L494" i="9"/>
  <c r="M493" i="9"/>
  <c r="L493" i="9"/>
  <c r="M492" i="9"/>
  <c r="L492" i="9"/>
  <c r="M491" i="9"/>
  <c r="L491" i="9"/>
  <c r="M490" i="9"/>
  <c r="L490" i="9"/>
  <c r="M489" i="9"/>
  <c r="L489" i="9"/>
  <c r="M488" i="9"/>
  <c r="L488" i="9"/>
  <c r="M487" i="9"/>
  <c r="L487" i="9"/>
  <c r="M486" i="9"/>
  <c r="L486" i="9"/>
  <c r="M485" i="9"/>
  <c r="L485" i="9"/>
  <c r="M484" i="9"/>
  <c r="L484" i="9"/>
  <c r="M483" i="9"/>
  <c r="L483" i="9"/>
  <c r="M482" i="9"/>
  <c r="L482" i="9"/>
  <c r="M481" i="9"/>
  <c r="L481" i="9"/>
  <c r="M480" i="9"/>
  <c r="L480" i="9"/>
  <c r="M479" i="9"/>
  <c r="L479" i="9"/>
  <c r="M478" i="9"/>
  <c r="L478" i="9"/>
  <c r="M477" i="9"/>
  <c r="L477" i="9"/>
  <c r="M476" i="9"/>
  <c r="L476" i="9"/>
  <c r="M475" i="9"/>
  <c r="L475" i="9"/>
  <c r="M474" i="9"/>
  <c r="L474" i="9"/>
  <c r="M473" i="9"/>
  <c r="L473" i="9"/>
  <c r="M472" i="9"/>
  <c r="L472" i="9"/>
  <c r="M471" i="9"/>
  <c r="L471" i="9"/>
  <c r="M470" i="9"/>
  <c r="L470" i="9"/>
  <c r="M469" i="9"/>
  <c r="L469" i="9"/>
  <c r="M468" i="9"/>
  <c r="L468" i="9"/>
  <c r="N468" i="9" s="1"/>
  <c r="M467" i="9"/>
  <c r="L467" i="9"/>
  <c r="M466" i="9"/>
  <c r="L466" i="9"/>
  <c r="M465" i="9"/>
  <c r="L465" i="9"/>
  <c r="M464" i="9"/>
  <c r="L464" i="9"/>
  <c r="M463" i="9"/>
  <c r="L463" i="9"/>
  <c r="M462" i="9"/>
  <c r="L462" i="9"/>
  <c r="M461" i="9"/>
  <c r="L461" i="9"/>
  <c r="M460" i="9"/>
  <c r="L460" i="9"/>
  <c r="M459" i="9"/>
  <c r="L459" i="9"/>
  <c r="M458" i="9"/>
  <c r="L458" i="9"/>
  <c r="M457" i="9"/>
  <c r="L457" i="9"/>
  <c r="M456" i="9"/>
  <c r="L456" i="9"/>
  <c r="M455" i="9"/>
  <c r="L455" i="9"/>
  <c r="M454" i="9"/>
  <c r="L454" i="9"/>
  <c r="M453" i="9"/>
  <c r="L453" i="9"/>
  <c r="M452" i="9"/>
  <c r="L452" i="9"/>
  <c r="M451" i="9"/>
  <c r="L451" i="9"/>
  <c r="M450" i="9"/>
  <c r="L450" i="9"/>
  <c r="M449" i="9"/>
  <c r="L449" i="9"/>
  <c r="M448" i="9"/>
  <c r="L448" i="9"/>
  <c r="M447" i="9"/>
  <c r="L447" i="9"/>
  <c r="M446" i="9"/>
  <c r="L446" i="9"/>
  <c r="M445" i="9"/>
  <c r="L445" i="9"/>
  <c r="M444" i="9"/>
  <c r="L444" i="9"/>
  <c r="M443" i="9"/>
  <c r="L443" i="9"/>
  <c r="M442" i="9"/>
  <c r="L442" i="9"/>
  <c r="M441" i="9"/>
  <c r="L441" i="9"/>
  <c r="M440" i="9"/>
  <c r="L440" i="9"/>
  <c r="M439" i="9"/>
  <c r="L439" i="9"/>
  <c r="M438" i="9"/>
  <c r="L438" i="9"/>
  <c r="M437" i="9"/>
  <c r="L437" i="9"/>
  <c r="M436" i="9"/>
  <c r="L436" i="9"/>
  <c r="M435" i="9"/>
  <c r="L435" i="9"/>
  <c r="N435" i="9" s="1"/>
  <c r="M434" i="9"/>
  <c r="L434" i="9"/>
  <c r="M433" i="9"/>
  <c r="L433" i="9"/>
  <c r="M432" i="9"/>
  <c r="L432" i="9"/>
  <c r="M431" i="9"/>
  <c r="L431" i="9"/>
  <c r="N431" i="9" s="1"/>
  <c r="M430" i="9"/>
  <c r="L430" i="9"/>
  <c r="M429" i="9"/>
  <c r="L429" i="9"/>
  <c r="M428" i="9"/>
  <c r="L428" i="9"/>
  <c r="M427" i="9"/>
  <c r="L427" i="9"/>
  <c r="M426" i="9"/>
  <c r="L426" i="9"/>
  <c r="M425" i="9"/>
  <c r="L425" i="9"/>
  <c r="M424" i="9"/>
  <c r="L424" i="9"/>
  <c r="M423" i="9"/>
  <c r="L423" i="9"/>
  <c r="M422" i="9"/>
  <c r="L422" i="9"/>
  <c r="M421" i="9"/>
  <c r="L421" i="9"/>
  <c r="M420" i="9"/>
  <c r="L420" i="9"/>
  <c r="M419" i="9"/>
  <c r="L419" i="9"/>
  <c r="M418" i="9"/>
  <c r="L418" i="9"/>
  <c r="M417" i="9"/>
  <c r="L417" i="9"/>
  <c r="M416" i="9"/>
  <c r="L416" i="9"/>
  <c r="M415" i="9"/>
  <c r="L415" i="9"/>
  <c r="M414" i="9"/>
  <c r="L414" i="9"/>
  <c r="M413" i="9"/>
  <c r="L413" i="9"/>
  <c r="M412" i="9"/>
  <c r="L412" i="9"/>
  <c r="M411" i="9"/>
  <c r="L411" i="9"/>
  <c r="M410" i="9"/>
  <c r="L410" i="9"/>
  <c r="M409" i="9"/>
  <c r="L409" i="9"/>
  <c r="M408" i="9"/>
  <c r="L408" i="9"/>
  <c r="M407" i="9"/>
  <c r="L407" i="9"/>
  <c r="M406" i="9"/>
  <c r="L406" i="9"/>
  <c r="M405" i="9"/>
  <c r="L405" i="9"/>
  <c r="M404" i="9"/>
  <c r="L404" i="9"/>
  <c r="M403" i="9"/>
  <c r="L403" i="9"/>
  <c r="M402" i="9"/>
  <c r="L402" i="9"/>
  <c r="M401" i="9"/>
  <c r="L401" i="9"/>
  <c r="M400" i="9"/>
  <c r="L400" i="9"/>
  <c r="M399" i="9"/>
  <c r="L399" i="9"/>
  <c r="M398" i="9"/>
  <c r="L398" i="9"/>
  <c r="M397" i="9"/>
  <c r="L397" i="9"/>
  <c r="M396" i="9"/>
  <c r="L396" i="9"/>
  <c r="M395" i="9"/>
  <c r="L395" i="9"/>
  <c r="M394" i="9"/>
  <c r="L394" i="9"/>
  <c r="M393" i="9"/>
  <c r="L393" i="9"/>
  <c r="M392" i="9"/>
  <c r="L392" i="9"/>
  <c r="M391" i="9"/>
  <c r="L391" i="9"/>
  <c r="M390" i="9"/>
  <c r="L390" i="9"/>
  <c r="M389" i="9"/>
  <c r="L389" i="9"/>
  <c r="M388" i="9"/>
  <c r="L388" i="9"/>
  <c r="M387" i="9"/>
  <c r="L387" i="9"/>
  <c r="M386" i="9"/>
  <c r="N386" i="9" s="1"/>
  <c r="O386" i="9" s="1"/>
  <c r="L386" i="9"/>
  <c r="M385" i="9"/>
  <c r="L385" i="9"/>
  <c r="M384" i="9"/>
  <c r="L384" i="9"/>
  <c r="M383" i="9"/>
  <c r="L383" i="9"/>
  <c r="M382" i="9"/>
  <c r="L382" i="9"/>
  <c r="M381" i="9"/>
  <c r="L381" i="9"/>
  <c r="M380" i="9"/>
  <c r="L380" i="9"/>
  <c r="M379" i="9"/>
  <c r="L379" i="9"/>
  <c r="M378" i="9"/>
  <c r="L378" i="9"/>
  <c r="M377" i="9"/>
  <c r="L377" i="9"/>
  <c r="M376" i="9"/>
  <c r="L376" i="9"/>
  <c r="N376" i="9" s="1"/>
  <c r="M375" i="9"/>
  <c r="L375" i="9"/>
  <c r="M374" i="9"/>
  <c r="L374" i="9"/>
  <c r="M373" i="9"/>
  <c r="L373" i="9"/>
  <c r="M372" i="9"/>
  <c r="L372" i="9"/>
  <c r="M371" i="9"/>
  <c r="L371" i="9"/>
  <c r="M370" i="9"/>
  <c r="L370" i="9"/>
  <c r="M369" i="9"/>
  <c r="L369" i="9"/>
  <c r="M368" i="9"/>
  <c r="L368" i="9"/>
  <c r="M367" i="9"/>
  <c r="L367" i="9"/>
  <c r="M366" i="9"/>
  <c r="L366" i="9"/>
  <c r="M365" i="9"/>
  <c r="L365" i="9"/>
  <c r="M364" i="9"/>
  <c r="L364" i="9"/>
  <c r="M363" i="9"/>
  <c r="L363" i="9"/>
  <c r="M362" i="9"/>
  <c r="L362" i="9"/>
  <c r="M361" i="9"/>
  <c r="L361" i="9"/>
  <c r="M360" i="9"/>
  <c r="L360" i="9"/>
  <c r="M359" i="9"/>
  <c r="L359" i="9"/>
  <c r="M358" i="9"/>
  <c r="L358" i="9"/>
  <c r="M357" i="9"/>
  <c r="L357" i="9"/>
  <c r="M356" i="9"/>
  <c r="L356" i="9"/>
  <c r="M355" i="9"/>
  <c r="L355" i="9"/>
  <c r="M354" i="9"/>
  <c r="L354" i="9"/>
  <c r="M353" i="9"/>
  <c r="L353" i="9"/>
  <c r="M352" i="9"/>
  <c r="L352" i="9"/>
  <c r="M351" i="9"/>
  <c r="L351" i="9"/>
  <c r="M350" i="9"/>
  <c r="L350" i="9"/>
  <c r="M349" i="9"/>
  <c r="L349" i="9"/>
  <c r="M348" i="9"/>
  <c r="L348" i="9"/>
  <c r="M347" i="9"/>
  <c r="L347" i="9"/>
  <c r="M346" i="9"/>
  <c r="L346" i="9"/>
  <c r="M345" i="9"/>
  <c r="L345" i="9"/>
  <c r="M344" i="9"/>
  <c r="L344" i="9"/>
  <c r="M343" i="9"/>
  <c r="L343" i="9"/>
  <c r="M342" i="9"/>
  <c r="L342" i="9"/>
  <c r="M341" i="9"/>
  <c r="L341" i="9"/>
  <c r="M340" i="9"/>
  <c r="L340" i="9"/>
  <c r="M339" i="9"/>
  <c r="L339" i="9"/>
  <c r="M338" i="9"/>
  <c r="L338" i="9"/>
  <c r="M337" i="9"/>
  <c r="L337" i="9"/>
  <c r="M336" i="9"/>
  <c r="L336" i="9"/>
  <c r="M335" i="9"/>
  <c r="L335" i="9"/>
  <c r="M334" i="9"/>
  <c r="L334" i="9"/>
  <c r="M333" i="9"/>
  <c r="L333" i="9"/>
  <c r="M332" i="9"/>
  <c r="L332" i="9"/>
  <c r="M331" i="9"/>
  <c r="L331" i="9"/>
  <c r="M330" i="9"/>
  <c r="L330" i="9"/>
  <c r="M329" i="9"/>
  <c r="L329" i="9"/>
  <c r="M328" i="9"/>
  <c r="L328" i="9"/>
  <c r="M327" i="9"/>
  <c r="L327" i="9"/>
  <c r="M326" i="9"/>
  <c r="L326" i="9"/>
  <c r="M325" i="9"/>
  <c r="L325" i="9"/>
  <c r="M324" i="9"/>
  <c r="L324" i="9"/>
  <c r="M323" i="9"/>
  <c r="L323" i="9"/>
  <c r="M322" i="9"/>
  <c r="L322" i="9"/>
  <c r="M321" i="9"/>
  <c r="L321" i="9"/>
  <c r="M320" i="9"/>
  <c r="L320" i="9"/>
  <c r="M319" i="9"/>
  <c r="L319" i="9"/>
  <c r="M318" i="9"/>
  <c r="L318" i="9"/>
  <c r="M317" i="9"/>
  <c r="L317" i="9"/>
  <c r="M316" i="9"/>
  <c r="L316" i="9"/>
  <c r="M315" i="9"/>
  <c r="L315" i="9"/>
  <c r="M314" i="9"/>
  <c r="L314" i="9"/>
  <c r="M313" i="9"/>
  <c r="L313" i="9"/>
  <c r="M312" i="9"/>
  <c r="L312" i="9"/>
  <c r="M311" i="9"/>
  <c r="L311" i="9"/>
  <c r="M310" i="9"/>
  <c r="L310" i="9"/>
  <c r="M309" i="9"/>
  <c r="L309" i="9"/>
  <c r="M308" i="9"/>
  <c r="L308" i="9"/>
  <c r="M307" i="9"/>
  <c r="L307" i="9"/>
  <c r="M306" i="9"/>
  <c r="L306" i="9"/>
  <c r="M305" i="9"/>
  <c r="L305" i="9"/>
  <c r="M304" i="9"/>
  <c r="L304" i="9"/>
  <c r="N304" i="9" s="1"/>
  <c r="M303" i="9"/>
  <c r="L303" i="9"/>
  <c r="M302" i="9"/>
  <c r="L302" i="9"/>
  <c r="M301" i="9"/>
  <c r="L301" i="9"/>
  <c r="M300" i="9"/>
  <c r="L300" i="9"/>
  <c r="M299" i="9"/>
  <c r="L299" i="9"/>
  <c r="M298" i="9"/>
  <c r="L298" i="9"/>
  <c r="M297" i="9"/>
  <c r="L297" i="9"/>
  <c r="M296" i="9"/>
  <c r="L296" i="9"/>
  <c r="M295" i="9"/>
  <c r="L295" i="9"/>
  <c r="M294" i="9"/>
  <c r="L294" i="9"/>
  <c r="M293" i="9"/>
  <c r="L293" i="9"/>
  <c r="M292" i="9"/>
  <c r="L292" i="9"/>
  <c r="M291" i="9"/>
  <c r="L291" i="9"/>
  <c r="M290" i="9"/>
  <c r="L290" i="9"/>
  <c r="M289" i="9"/>
  <c r="L289" i="9"/>
  <c r="M288" i="9"/>
  <c r="L288" i="9"/>
  <c r="M287" i="9"/>
  <c r="L287" i="9"/>
  <c r="M286" i="9"/>
  <c r="L286" i="9"/>
  <c r="M285" i="9"/>
  <c r="L285" i="9"/>
  <c r="M284" i="9"/>
  <c r="L284" i="9"/>
  <c r="M283" i="9"/>
  <c r="L283" i="9"/>
  <c r="M282" i="9"/>
  <c r="L282" i="9"/>
  <c r="M281" i="9"/>
  <c r="L281" i="9"/>
  <c r="M280" i="9"/>
  <c r="L280" i="9"/>
  <c r="M279" i="9"/>
  <c r="L279" i="9"/>
  <c r="M278" i="9"/>
  <c r="L278" i="9"/>
  <c r="M277" i="9"/>
  <c r="N277" i="9" s="1"/>
  <c r="L277" i="9"/>
  <c r="M276" i="9"/>
  <c r="L276" i="9"/>
  <c r="M275" i="9"/>
  <c r="L275" i="9"/>
  <c r="M274" i="9"/>
  <c r="L274" i="9"/>
  <c r="M273" i="9"/>
  <c r="L273" i="9"/>
  <c r="M272" i="9"/>
  <c r="L272" i="9"/>
  <c r="M271" i="9"/>
  <c r="L271" i="9"/>
  <c r="M270" i="9"/>
  <c r="L270" i="9"/>
  <c r="M269" i="9"/>
  <c r="L269" i="9"/>
  <c r="M268" i="9"/>
  <c r="L268" i="9"/>
  <c r="M267" i="9"/>
  <c r="L267" i="9"/>
  <c r="M266" i="9"/>
  <c r="L266" i="9"/>
  <c r="M265" i="9"/>
  <c r="L265" i="9"/>
  <c r="M264" i="9"/>
  <c r="L264" i="9"/>
  <c r="M263" i="9"/>
  <c r="L263" i="9"/>
  <c r="M262" i="9"/>
  <c r="L262" i="9"/>
  <c r="M261" i="9"/>
  <c r="L261" i="9"/>
  <c r="M260" i="9"/>
  <c r="L260" i="9"/>
  <c r="M259" i="9"/>
  <c r="L259" i="9"/>
  <c r="M258" i="9"/>
  <c r="L258" i="9"/>
  <c r="M257" i="9"/>
  <c r="L257" i="9"/>
  <c r="M256" i="9"/>
  <c r="L256" i="9"/>
  <c r="M255" i="9"/>
  <c r="L255" i="9"/>
  <c r="M254" i="9"/>
  <c r="L254" i="9"/>
  <c r="M253" i="9"/>
  <c r="L253" i="9"/>
  <c r="M252" i="9"/>
  <c r="L252" i="9"/>
  <c r="M251" i="9"/>
  <c r="L251" i="9"/>
  <c r="M250" i="9"/>
  <c r="L250" i="9"/>
  <c r="M249" i="9"/>
  <c r="L249" i="9"/>
  <c r="M248" i="9"/>
  <c r="L248" i="9"/>
  <c r="M247" i="9"/>
  <c r="L247" i="9"/>
  <c r="M246" i="9"/>
  <c r="L246" i="9"/>
  <c r="M245" i="9"/>
  <c r="L245" i="9"/>
  <c r="M244" i="9"/>
  <c r="L244" i="9"/>
  <c r="M243" i="9"/>
  <c r="L243" i="9"/>
  <c r="M242" i="9"/>
  <c r="L242" i="9"/>
  <c r="M241" i="9"/>
  <c r="L241" i="9"/>
  <c r="M240" i="9"/>
  <c r="L240" i="9"/>
  <c r="N240" i="9" s="1"/>
  <c r="M239" i="9"/>
  <c r="L239" i="9"/>
  <c r="M238" i="9"/>
  <c r="L238" i="9"/>
  <c r="M237" i="9"/>
  <c r="L237" i="9"/>
  <c r="M236" i="9"/>
  <c r="L236" i="9"/>
  <c r="M235" i="9"/>
  <c r="L235" i="9"/>
  <c r="M234" i="9"/>
  <c r="L234" i="9"/>
  <c r="M233" i="9"/>
  <c r="L233" i="9"/>
  <c r="M232" i="9"/>
  <c r="L232" i="9"/>
  <c r="M231" i="9"/>
  <c r="L231" i="9"/>
  <c r="M230" i="9"/>
  <c r="L230" i="9"/>
  <c r="M229" i="9"/>
  <c r="L229" i="9"/>
  <c r="M228" i="9"/>
  <c r="L228" i="9"/>
  <c r="M227" i="9"/>
  <c r="L227" i="9"/>
  <c r="M226" i="9"/>
  <c r="L226" i="9"/>
  <c r="M225" i="9"/>
  <c r="L225" i="9"/>
  <c r="M224" i="9"/>
  <c r="L224" i="9"/>
  <c r="N224" i="9" s="1"/>
  <c r="O224" i="9" s="1"/>
  <c r="M223" i="9"/>
  <c r="L223" i="9"/>
  <c r="M222" i="9"/>
  <c r="L222" i="9"/>
  <c r="M221" i="9"/>
  <c r="L221" i="9"/>
  <c r="M220" i="9"/>
  <c r="L220" i="9"/>
  <c r="M219" i="9"/>
  <c r="L219" i="9"/>
  <c r="M218" i="9"/>
  <c r="L218" i="9"/>
  <c r="M217" i="9"/>
  <c r="L217" i="9"/>
  <c r="M216" i="9"/>
  <c r="L216" i="9"/>
  <c r="M215" i="9"/>
  <c r="L215" i="9"/>
  <c r="M214" i="9"/>
  <c r="L214" i="9"/>
  <c r="M213" i="9"/>
  <c r="L213" i="9"/>
  <c r="M212" i="9"/>
  <c r="L212" i="9"/>
  <c r="M211" i="9"/>
  <c r="L211" i="9"/>
  <c r="M210" i="9"/>
  <c r="L210" i="9"/>
  <c r="M209" i="9"/>
  <c r="L209" i="9"/>
  <c r="M208" i="9"/>
  <c r="L208" i="9"/>
  <c r="M207" i="9"/>
  <c r="L207" i="9"/>
  <c r="M206" i="9"/>
  <c r="L206" i="9"/>
  <c r="M205" i="9"/>
  <c r="L205" i="9"/>
  <c r="M204" i="9"/>
  <c r="L204" i="9"/>
  <c r="M203" i="9"/>
  <c r="L203" i="9"/>
  <c r="M202" i="9"/>
  <c r="L202" i="9"/>
  <c r="M201" i="9"/>
  <c r="L201" i="9"/>
  <c r="M200" i="9"/>
  <c r="L200" i="9"/>
  <c r="M199" i="9"/>
  <c r="L199" i="9"/>
  <c r="M198" i="9"/>
  <c r="L198" i="9"/>
  <c r="M197" i="9"/>
  <c r="L197" i="9"/>
  <c r="M196" i="9"/>
  <c r="L196" i="9"/>
  <c r="M195" i="9"/>
  <c r="L195" i="9"/>
  <c r="M194" i="9"/>
  <c r="L194" i="9"/>
  <c r="M193" i="9"/>
  <c r="L193" i="9"/>
  <c r="M192" i="9"/>
  <c r="L192" i="9"/>
  <c r="M191" i="9"/>
  <c r="L191" i="9"/>
  <c r="M190" i="9"/>
  <c r="L190" i="9"/>
  <c r="M189" i="9"/>
  <c r="L189" i="9"/>
  <c r="M188" i="9"/>
  <c r="L188" i="9"/>
  <c r="M187" i="9"/>
  <c r="L187" i="9"/>
  <c r="M186" i="9"/>
  <c r="L186" i="9"/>
  <c r="M185" i="9"/>
  <c r="L185" i="9"/>
  <c r="M184" i="9"/>
  <c r="L184" i="9"/>
  <c r="M183" i="9"/>
  <c r="L183" i="9"/>
  <c r="M182" i="9"/>
  <c r="L182" i="9"/>
  <c r="M181" i="9"/>
  <c r="L181" i="9"/>
  <c r="M180" i="9"/>
  <c r="L180" i="9"/>
  <c r="N180" i="9" s="1"/>
  <c r="M179" i="9"/>
  <c r="L179" i="9"/>
  <c r="M178" i="9"/>
  <c r="N178" i="9" s="1"/>
  <c r="L178" i="9"/>
  <c r="M177" i="9"/>
  <c r="L177" i="9"/>
  <c r="M176" i="9"/>
  <c r="L176" i="9"/>
  <c r="M175" i="9"/>
  <c r="L175" i="9"/>
  <c r="M174" i="9"/>
  <c r="L174" i="9"/>
  <c r="M173" i="9"/>
  <c r="L173" i="9"/>
  <c r="M172" i="9"/>
  <c r="L172" i="9"/>
  <c r="M171" i="9"/>
  <c r="L171" i="9"/>
  <c r="M170" i="9"/>
  <c r="L170" i="9"/>
  <c r="M169" i="9"/>
  <c r="L169" i="9"/>
  <c r="M168" i="9"/>
  <c r="L168" i="9"/>
  <c r="M167" i="9"/>
  <c r="L167" i="9"/>
  <c r="M166" i="9"/>
  <c r="L166" i="9"/>
  <c r="M165" i="9"/>
  <c r="L165" i="9"/>
  <c r="M164" i="9"/>
  <c r="L164" i="9"/>
  <c r="M163" i="9"/>
  <c r="L163" i="9"/>
  <c r="M162" i="9"/>
  <c r="L162" i="9"/>
  <c r="M161" i="9"/>
  <c r="L161" i="9"/>
  <c r="M160" i="9"/>
  <c r="L160" i="9"/>
  <c r="M159" i="9"/>
  <c r="L159" i="9"/>
  <c r="M158" i="9"/>
  <c r="L158" i="9"/>
  <c r="M157" i="9"/>
  <c r="L157" i="9"/>
  <c r="M156" i="9"/>
  <c r="L156" i="9"/>
  <c r="M155" i="9"/>
  <c r="L155" i="9"/>
  <c r="M154" i="9"/>
  <c r="L154" i="9"/>
  <c r="M153" i="9"/>
  <c r="L153" i="9"/>
  <c r="M152" i="9"/>
  <c r="L152" i="9"/>
  <c r="M151" i="9"/>
  <c r="L151" i="9"/>
  <c r="M150" i="9"/>
  <c r="L150" i="9"/>
  <c r="M149" i="9"/>
  <c r="L149" i="9"/>
  <c r="M148" i="9"/>
  <c r="L148" i="9"/>
  <c r="M147" i="9"/>
  <c r="L147" i="9"/>
  <c r="M146" i="9"/>
  <c r="L146" i="9"/>
  <c r="M145" i="9"/>
  <c r="L145" i="9"/>
  <c r="M144" i="9"/>
  <c r="L144" i="9"/>
  <c r="M143" i="9"/>
  <c r="L143" i="9"/>
  <c r="M142" i="9"/>
  <c r="L142" i="9"/>
  <c r="M141" i="9"/>
  <c r="L141" i="9"/>
  <c r="M140" i="9"/>
  <c r="L140" i="9"/>
  <c r="M139" i="9"/>
  <c r="L139" i="9"/>
  <c r="M138" i="9"/>
  <c r="L138" i="9"/>
  <c r="M137" i="9"/>
  <c r="L137" i="9"/>
  <c r="M136" i="9"/>
  <c r="L136" i="9"/>
  <c r="M135" i="9"/>
  <c r="L135" i="9"/>
  <c r="M134" i="9"/>
  <c r="L134" i="9"/>
  <c r="M133" i="9"/>
  <c r="L133" i="9"/>
  <c r="M132" i="9"/>
  <c r="L132" i="9"/>
  <c r="M131" i="9"/>
  <c r="L131" i="9"/>
  <c r="M130" i="9"/>
  <c r="L130" i="9"/>
  <c r="M129" i="9"/>
  <c r="L129" i="9"/>
  <c r="M128" i="9"/>
  <c r="L128" i="9"/>
  <c r="M127" i="9"/>
  <c r="M126" i="9"/>
  <c r="L126" i="9"/>
  <c r="M125" i="9"/>
  <c r="L125" i="9"/>
  <c r="M124" i="9"/>
  <c r="L124" i="9"/>
  <c r="M123" i="9"/>
  <c r="M122" i="9"/>
  <c r="L122" i="9"/>
  <c r="M121" i="9"/>
  <c r="L121" i="9"/>
  <c r="M120" i="9"/>
  <c r="L120" i="9"/>
  <c r="M119" i="9"/>
  <c r="M118" i="9"/>
  <c r="L118" i="9"/>
  <c r="M117" i="9"/>
  <c r="L117" i="9"/>
  <c r="M116" i="9"/>
  <c r="L116" i="9"/>
  <c r="M115" i="9"/>
  <c r="M114" i="9"/>
  <c r="L114" i="9"/>
  <c r="M113" i="9"/>
  <c r="L113" i="9"/>
  <c r="M112" i="9"/>
  <c r="L112" i="9"/>
  <c r="M111" i="9"/>
  <c r="M110" i="9"/>
  <c r="L110" i="9"/>
  <c r="M109" i="9"/>
  <c r="L109" i="9"/>
  <c r="M108" i="9"/>
  <c r="L108" i="9"/>
  <c r="M107" i="9"/>
  <c r="M106" i="9"/>
  <c r="L106" i="9"/>
  <c r="M105" i="9"/>
  <c r="L105" i="9"/>
  <c r="M104" i="9"/>
  <c r="L104" i="9"/>
  <c r="M103" i="9"/>
  <c r="M102" i="9"/>
  <c r="L102" i="9"/>
  <c r="M101" i="9"/>
  <c r="L101" i="9"/>
  <c r="M100" i="9"/>
  <c r="L100" i="9"/>
  <c r="M99" i="9"/>
  <c r="L98" i="9"/>
  <c r="M97" i="9"/>
  <c r="L97" i="9"/>
  <c r="N97" i="9" s="1"/>
  <c r="M96" i="9"/>
  <c r="L96" i="9"/>
  <c r="M95" i="9"/>
  <c r="M94" i="9"/>
  <c r="L94" i="9"/>
  <c r="M93" i="9"/>
  <c r="L93" i="9"/>
  <c r="M92" i="9"/>
  <c r="L92" i="9"/>
  <c r="M91" i="9"/>
  <c r="L90" i="9"/>
  <c r="M89" i="9"/>
  <c r="L89" i="9"/>
  <c r="M88" i="9"/>
  <c r="L88" i="9"/>
  <c r="M87" i="9"/>
  <c r="M86" i="9"/>
  <c r="L86" i="9"/>
  <c r="N86" i="9" s="1"/>
  <c r="M85" i="9"/>
  <c r="L85" i="9"/>
  <c r="M84" i="9"/>
  <c r="L84" i="9"/>
  <c r="M83" i="9"/>
  <c r="M81" i="9"/>
  <c r="L81" i="9"/>
  <c r="M80" i="9"/>
  <c r="L80" i="9"/>
  <c r="N80" i="9" s="1"/>
  <c r="O80" i="9" s="1"/>
  <c r="M79" i="9"/>
  <c r="L79" i="9"/>
  <c r="M78" i="9"/>
  <c r="L78" i="9"/>
  <c r="M77" i="9"/>
  <c r="L77" i="9"/>
  <c r="M76" i="9"/>
  <c r="L76" i="9"/>
  <c r="M75" i="9"/>
  <c r="M74" i="9"/>
  <c r="L74" i="9"/>
  <c r="N74" i="9" s="1"/>
  <c r="M73" i="9"/>
  <c r="L73" i="9"/>
  <c r="M72" i="9"/>
  <c r="L72" i="9"/>
  <c r="N72" i="9" s="1"/>
  <c r="M71" i="9"/>
  <c r="M69" i="9"/>
  <c r="M68" i="9"/>
  <c r="L68" i="9"/>
  <c r="M67" i="9"/>
  <c r="M65" i="9"/>
  <c r="L65" i="9"/>
  <c r="M64" i="9"/>
  <c r="L64" i="9"/>
  <c r="M63" i="9"/>
  <c r="M62" i="9"/>
  <c r="L62" i="9"/>
  <c r="N62" i="9" s="1"/>
  <c r="O62" i="9" s="1"/>
  <c r="M61" i="9"/>
  <c r="L61" i="9"/>
  <c r="L60" i="9"/>
  <c r="M59" i="9"/>
  <c r="M57" i="9"/>
  <c r="L57" i="9"/>
  <c r="L56" i="9"/>
  <c r="M55" i="9"/>
  <c r="M53" i="9"/>
  <c r="L53" i="9"/>
  <c r="M52" i="9"/>
  <c r="L50" i="9"/>
  <c r="M49" i="9"/>
  <c r="L48" i="9"/>
  <c r="M47" i="9"/>
  <c r="M44" i="9"/>
  <c r="L44" i="9"/>
  <c r="M43" i="9"/>
  <c r="M41" i="9"/>
  <c r="L41" i="9"/>
  <c r="L38" i="9"/>
  <c r="M37" i="9"/>
  <c r="L36" i="9"/>
  <c r="L34" i="9"/>
  <c r="M32" i="9"/>
  <c r="L32" i="9"/>
  <c r="C30" i="9"/>
  <c r="C57" i="9" s="1"/>
  <c r="L28" i="9"/>
  <c r="A1" i="9"/>
  <c r="C319" i="8"/>
  <c r="F57" i="10" s="1"/>
  <c r="C266" i="8"/>
  <c r="J213" i="8"/>
  <c r="C213" i="8"/>
  <c r="F47" i="10" s="1"/>
  <c r="C160" i="8"/>
  <c r="F42" i="10" s="1"/>
  <c r="B160" i="8"/>
  <c r="B213" i="8" s="1"/>
  <c r="B266" i="8" s="1"/>
  <c r="B319" i="8" s="1"/>
  <c r="B159" i="8"/>
  <c r="B212" i="8" s="1"/>
  <c r="B265" i="8" s="1"/>
  <c r="B318" i="8" s="1"/>
  <c r="A159" i="8"/>
  <c r="B158" i="8"/>
  <c r="B211" i="8" s="1"/>
  <c r="B264" i="8" s="1"/>
  <c r="B317" i="8" s="1"/>
  <c r="A158" i="8"/>
  <c r="B157" i="8"/>
  <c r="B210" i="8" s="1"/>
  <c r="B263" i="8" s="1"/>
  <c r="B316" i="8" s="1"/>
  <c r="A157" i="8"/>
  <c r="B156" i="8"/>
  <c r="B209" i="8" s="1"/>
  <c r="B262" i="8" s="1"/>
  <c r="B315" i="8" s="1"/>
  <c r="A156" i="8"/>
  <c r="B155" i="8"/>
  <c r="B208" i="8" s="1"/>
  <c r="B261" i="8" s="1"/>
  <c r="B314" i="8" s="1"/>
  <c r="A155" i="8"/>
  <c r="B154" i="8"/>
  <c r="B207" i="8" s="1"/>
  <c r="B260" i="8" s="1"/>
  <c r="B313" i="8" s="1"/>
  <c r="A154" i="8"/>
  <c r="B153" i="8"/>
  <c r="B206" i="8" s="1"/>
  <c r="B259" i="8" s="1"/>
  <c r="B312" i="8" s="1"/>
  <c r="A153" i="8"/>
  <c r="B152" i="8"/>
  <c r="B205" i="8" s="1"/>
  <c r="B258" i="8" s="1"/>
  <c r="B311" i="8" s="1"/>
  <c r="A152" i="8"/>
  <c r="B151" i="8"/>
  <c r="B204" i="8" s="1"/>
  <c r="B257" i="8" s="1"/>
  <c r="B310" i="8" s="1"/>
  <c r="A151" i="8"/>
  <c r="B150" i="8"/>
  <c r="B203" i="8" s="1"/>
  <c r="B256" i="8" s="1"/>
  <c r="B309" i="8" s="1"/>
  <c r="A150" i="8"/>
  <c r="B149" i="8"/>
  <c r="B202" i="8" s="1"/>
  <c r="B255" i="8" s="1"/>
  <c r="B308" i="8" s="1"/>
  <c r="A149" i="8"/>
  <c r="B148" i="8"/>
  <c r="B201" i="8" s="1"/>
  <c r="B254" i="8" s="1"/>
  <c r="B307" i="8" s="1"/>
  <c r="A148" i="8"/>
  <c r="B147" i="8"/>
  <c r="B200" i="8" s="1"/>
  <c r="B253" i="8" s="1"/>
  <c r="B306" i="8" s="1"/>
  <c r="A147" i="8"/>
  <c r="B146" i="8"/>
  <c r="B199" i="8" s="1"/>
  <c r="B252" i="8" s="1"/>
  <c r="B305" i="8" s="1"/>
  <c r="A146" i="8"/>
  <c r="B145" i="8"/>
  <c r="B198" i="8" s="1"/>
  <c r="B251" i="8" s="1"/>
  <c r="B304" i="8" s="1"/>
  <c r="A145" i="8"/>
  <c r="B144" i="8"/>
  <c r="B197" i="8" s="1"/>
  <c r="B250" i="8" s="1"/>
  <c r="B303" i="8" s="1"/>
  <c r="A144" i="8"/>
  <c r="B143" i="8"/>
  <c r="B196" i="8" s="1"/>
  <c r="B249" i="8" s="1"/>
  <c r="B302" i="8" s="1"/>
  <c r="A143" i="8"/>
  <c r="B142" i="8"/>
  <c r="B195" i="8" s="1"/>
  <c r="B248" i="8" s="1"/>
  <c r="B301" i="8" s="1"/>
  <c r="A142" i="8"/>
  <c r="B141" i="8"/>
  <c r="B194" i="8" s="1"/>
  <c r="B247" i="8" s="1"/>
  <c r="B300" i="8" s="1"/>
  <c r="A141" i="8"/>
  <c r="B140" i="8"/>
  <c r="B193" i="8" s="1"/>
  <c r="B246" i="8" s="1"/>
  <c r="B299" i="8" s="1"/>
  <c r="A140" i="8"/>
  <c r="B139" i="8"/>
  <c r="B192" i="8" s="1"/>
  <c r="B245" i="8" s="1"/>
  <c r="A139" i="8"/>
  <c r="B138" i="8"/>
  <c r="B191" i="8" s="1"/>
  <c r="B244" i="8" s="1"/>
  <c r="B297" i="8" s="1"/>
  <c r="A138" i="8"/>
  <c r="B137" i="8"/>
  <c r="B190" i="8" s="1"/>
  <c r="B243" i="8" s="1"/>
  <c r="B296" i="8" s="1"/>
  <c r="A137" i="8"/>
  <c r="B136" i="8"/>
  <c r="B189" i="8" s="1"/>
  <c r="B242" i="8" s="1"/>
  <c r="B295" i="8" s="1"/>
  <c r="A136" i="8"/>
  <c r="A189" i="8" s="1"/>
  <c r="B135" i="8"/>
  <c r="B188" i="8" s="1"/>
  <c r="B241" i="8" s="1"/>
  <c r="B294" i="8" s="1"/>
  <c r="A135" i="8"/>
  <c r="B134" i="8"/>
  <c r="B187" i="8" s="1"/>
  <c r="B240" i="8" s="1"/>
  <c r="B293" i="8" s="1"/>
  <c r="A134" i="8"/>
  <c r="B133" i="8"/>
  <c r="B186" i="8" s="1"/>
  <c r="B239" i="8" s="1"/>
  <c r="B292" i="8" s="1"/>
  <c r="A133" i="8"/>
  <c r="B132" i="8"/>
  <c r="B185" i="8" s="1"/>
  <c r="B238" i="8" s="1"/>
  <c r="B291" i="8" s="1"/>
  <c r="A132" i="8"/>
  <c r="B131" i="8"/>
  <c r="B184" i="8" s="1"/>
  <c r="B237" i="8" s="1"/>
  <c r="B290" i="8" s="1"/>
  <c r="A131" i="8"/>
  <c r="B130" i="8"/>
  <c r="B183" i="8" s="1"/>
  <c r="B236" i="8" s="1"/>
  <c r="B289" i="8" s="1"/>
  <c r="A130" i="8"/>
  <c r="B129" i="8"/>
  <c r="B182" i="8" s="1"/>
  <c r="B235" i="8" s="1"/>
  <c r="B288" i="8" s="1"/>
  <c r="A129" i="8"/>
  <c r="B128" i="8"/>
  <c r="B181" i="8" s="1"/>
  <c r="B234" i="8" s="1"/>
  <c r="B287" i="8" s="1"/>
  <c r="A128" i="8"/>
  <c r="B127" i="8"/>
  <c r="B180" i="8" s="1"/>
  <c r="B233" i="8" s="1"/>
  <c r="B286" i="8" s="1"/>
  <c r="A127" i="8"/>
  <c r="B126" i="8"/>
  <c r="B179" i="8" s="1"/>
  <c r="B232" i="8" s="1"/>
  <c r="B285" i="8" s="1"/>
  <c r="A126" i="8"/>
  <c r="B125" i="8"/>
  <c r="B178" i="8" s="1"/>
  <c r="B231" i="8" s="1"/>
  <c r="B284" i="8" s="1"/>
  <c r="A125" i="8"/>
  <c r="B124" i="8"/>
  <c r="B177" i="8" s="1"/>
  <c r="B230" i="8" s="1"/>
  <c r="B283" i="8" s="1"/>
  <c r="A124" i="8"/>
  <c r="B123" i="8"/>
  <c r="B176" i="8" s="1"/>
  <c r="B229" i="8" s="1"/>
  <c r="B282" i="8" s="1"/>
  <c r="A123" i="8"/>
  <c r="B122" i="8"/>
  <c r="B175" i="8" s="1"/>
  <c r="B228" i="8" s="1"/>
  <c r="B281" i="8" s="1"/>
  <c r="A122" i="8"/>
  <c r="B121" i="8"/>
  <c r="B174" i="8" s="1"/>
  <c r="B227" i="8" s="1"/>
  <c r="B280" i="8" s="1"/>
  <c r="A121" i="8"/>
  <c r="B120" i="8"/>
  <c r="B173" i="8" s="1"/>
  <c r="B226" i="8" s="1"/>
  <c r="B279" i="8" s="1"/>
  <c r="A120" i="8"/>
  <c r="B119" i="8"/>
  <c r="B172" i="8" s="1"/>
  <c r="B225" i="8" s="1"/>
  <c r="B278" i="8" s="1"/>
  <c r="A119" i="8"/>
  <c r="B118" i="8"/>
  <c r="B171" i="8" s="1"/>
  <c r="B224" i="8" s="1"/>
  <c r="B277" i="8" s="1"/>
  <c r="A118" i="8"/>
  <c r="B117" i="8"/>
  <c r="B170" i="8" s="1"/>
  <c r="B223" i="8" s="1"/>
  <c r="B276" i="8" s="1"/>
  <c r="A117" i="8"/>
  <c r="B116" i="8"/>
  <c r="B169" i="8" s="1"/>
  <c r="B222" i="8" s="1"/>
  <c r="B275" i="8" s="1"/>
  <c r="A116" i="8"/>
  <c r="B115" i="8"/>
  <c r="B168" i="8" s="1"/>
  <c r="B221" i="8" s="1"/>
  <c r="B274" i="8" s="1"/>
  <c r="A115" i="8"/>
  <c r="B114" i="8"/>
  <c r="B167" i="8" s="1"/>
  <c r="B220" i="8" s="1"/>
  <c r="B273" i="8" s="1"/>
  <c r="A114" i="8"/>
  <c r="B113" i="8"/>
  <c r="B166" i="8" s="1"/>
  <c r="B219" i="8" s="1"/>
  <c r="B272" i="8" s="1"/>
  <c r="A113" i="8"/>
  <c r="B112" i="8"/>
  <c r="B165" i="8" s="1"/>
  <c r="B218" i="8" s="1"/>
  <c r="B271" i="8" s="1"/>
  <c r="A112" i="8"/>
  <c r="B111" i="8"/>
  <c r="B164" i="8" s="1"/>
  <c r="B217" i="8" s="1"/>
  <c r="B270" i="8" s="1"/>
  <c r="A111" i="8"/>
  <c r="B110" i="8"/>
  <c r="B163" i="8" s="1"/>
  <c r="B216" i="8" s="1"/>
  <c r="B269" i="8" s="1"/>
  <c r="A110" i="8"/>
  <c r="J107" i="8"/>
  <c r="E107" i="8"/>
  <c r="C107" i="8"/>
  <c r="B107" i="8"/>
  <c r="B106" i="8"/>
  <c r="A106" i="8"/>
  <c r="B105" i="8"/>
  <c r="A105" i="8"/>
  <c r="B104" i="8"/>
  <c r="A104" i="8"/>
  <c r="B103" i="8"/>
  <c r="A103" i="8"/>
  <c r="B102" i="8"/>
  <c r="A102" i="8"/>
  <c r="B101" i="8"/>
  <c r="A101" i="8"/>
  <c r="B100" i="8"/>
  <c r="A100" i="8"/>
  <c r="B99" i="8"/>
  <c r="A99" i="8"/>
  <c r="B98" i="8"/>
  <c r="A98" i="8"/>
  <c r="B97" i="8"/>
  <c r="A97" i="8"/>
  <c r="B96" i="8"/>
  <c r="A96" i="8"/>
  <c r="B95" i="8"/>
  <c r="A95" i="8"/>
  <c r="B94" i="8"/>
  <c r="A94" i="8"/>
  <c r="B93" i="8"/>
  <c r="A93" i="8"/>
  <c r="B92" i="8"/>
  <c r="A92" i="8"/>
  <c r="B91" i="8"/>
  <c r="A91" i="8"/>
  <c r="B90" i="8"/>
  <c r="A90" i="8"/>
  <c r="B89" i="8"/>
  <c r="A89" i="8"/>
  <c r="B88" i="8"/>
  <c r="A88" i="8"/>
  <c r="B87" i="8"/>
  <c r="A87" i="8"/>
  <c r="B86" i="8"/>
  <c r="A86" i="8"/>
  <c r="B85" i="8"/>
  <c r="A85" i="8"/>
  <c r="B84" i="8"/>
  <c r="A84" i="8"/>
  <c r="B83" i="8"/>
  <c r="A83" i="8"/>
  <c r="B82" i="8"/>
  <c r="A82" i="8"/>
  <c r="B81" i="8"/>
  <c r="A81" i="8"/>
  <c r="B80" i="8"/>
  <c r="A80" i="8"/>
  <c r="B79" i="8"/>
  <c r="A79" i="8"/>
  <c r="B78" i="8"/>
  <c r="A78" i="8"/>
  <c r="B77" i="8"/>
  <c r="A77" i="8"/>
  <c r="B76" i="8"/>
  <c r="A76" i="8"/>
  <c r="B75" i="8"/>
  <c r="A75" i="8"/>
  <c r="B74" i="8"/>
  <c r="A74" i="8"/>
  <c r="B73" i="8"/>
  <c r="A73" i="8"/>
  <c r="B72" i="8"/>
  <c r="A72" i="8"/>
  <c r="B71" i="8"/>
  <c r="A71" i="8"/>
  <c r="B70" i="8"/>
  <c r="A70" i="8"/>
  <c r="B69" i="8"/>
  <c r="A69" i="8"/>
  <c r="B68" i="8"/>
  <c r="A68" i="8"/>
  <c r="B67" i="8"/>
  <c r="A67" i="8"/>
  <c r="B66" i="8"/>
  <c r="A66" i="8"/>
  <c r="B65" i="8"/>
  <c r="A65" i="8"/>
  <c r="B64" i="8"/>
  <c r="A64" i="8"/>
  <c r="B63" i="8"/>
  <c r="A63" i="8"/>
  <c r="B62" i="8"/>
  <c r="A62" i="8"/>
  <c r="B61" i="8"/>
  <c r="A61" i="8"/>
  <c r="B60" i="8"/>
  <c r="A60" i="8"/>
  <c r="B59" i="8"/>
  <c r="A59" i="8"/>
  <c r="B58" i="8"/>
  <c r="A58" i="8"/>
  <c r="B57" i="8"/>
  <c r="A57" i="8"/>
  <c r="A240" i="11"/>
  <c r="D240" i="11" s="1"/>
  <c r="A252" i="11"/>
  <c r="F252" i="11" s="1"/>
  <c r="A258" i="11"/>
  <c r="K258" i="11" s="1"/>
  <c r="B298" i="8"/>
  <c r="F217" i="11"/>
  <c r="L217" i="11"/>
  <c r="K217" i="11"/>
  <c r="I217" i="11"/>
  <c r="G217" i="11"/>
  <c r="M217" i="11"/>
  <c r="E217" i="11"/>
  <c r="N217" i="11"/>
  <c r="N626" i="9"/>
  <c r="N690" i="9"/>
  <c r="A270" i="11"/>
  <c r="K270" i="11" s="1"/>
  <c r="N1030" i="9"/>
  <c r="N1128" i="9"/>
  <c r="N1106" i="9"/>
  <c r="N1010" i="9"/>
  <c r="N946" i="9"/>
  <c r="N914" i="9"/>
  <c r="N218" i="9"/>
  <c r="N177" i="9"/>
  <c r="N201" i="9"/>
  <c r="N295" i="9"/>
  <c r="O295" i="9" s="1"/>
  <c r="N321" i="9"/>
  <c r="N531" i="9"/>
  <c r="N547" i="9"/>
  <c r="N621" i="9"/>
  <c r="N659" i="9"/>
  <c r="N767" i="9"/>
  <c r="N867" i="9"/>
  <c r="N869" i="9"/>
  <c r="N911" i="9"/>
  <c r="N919" i="9"/>
  <c r="N959" i="9"/>
  <c r="N975" i="9"/>
  <c r="N1011" i="9"/>
  <c r="N1043" i="9"/>
  <c r="N1047" i="9"/>
  <c r="N1055" i="9"/>
  <c r="N1091" i="9"/>
  <c r="N1107" i="9"/>
  <c r="N1139" i="9"/>
  <c r="N1145" i="9"/>
  <c r="N1175" i="9"/>
  <c r="N1215" i="9"/>
  <c r="N1235" i="9"/>
  <c r="N1263" i="9"/>
  <c r="N1299" i="9"/>
  <c r="N1311" i="9"/>
  <c r="P57" i="9"/>
  <c r="C84" i="9"/>
  <c r="C111" i="9" s="1"/>
  <c r="J160" i="8"/>
  <c r="E160" i="8"/>
  <c r="E319" i="8"/>
  <c r="M42" i="9" l="1"/>
  <c r="M33" i="9"/>
  <c r="N79" i="9"/>
  <c r="O79" i="9" s="1"/>
  <c r="N131" i="9"/>
  <c r="N135" i="9"/>
  <c r="O135" i="9" s="1"/>
  <c r="N139" i="9"/>
  <c r="N143" i="9"/>
  <c r="O143" i="9" s="1"/>
  <c r="N147" i="9"/>
  <c r="N151" i="9"/>
  <c r="N155" i="9"/>
  <c r="N159" i="9"/>
  <c r="N163" i="9"/>
  <c r="O163" i="9" s="1"/>
  <c r="N167" i="9"/>
  <c r="N171" i="9"/>
  <c r="N175" i="9"/>
  <c r="N179" i="9"/>
  <c r="O179" i="9" s="1"/>
  <c r="N183" i="9"/>
  <c r="N187" i="9"/>
  <c r="O187" i="9" s="1"/>
  <c r="N191" i="9"/>
  <c r="N195" i="9"/>
  <c r="N199" i="9"/>
  <c r="O199" i="9" s="1"/>
  <c r="N203" i="9"/>
  <c r="N207" i="9"/>
  <c r="N211" i="9"/>
  <c r="N215" i="9"/>
  <c r="O215" i="9" s="1"/>
  <c r="N219" i="9"/>
  <c r="N223" i="9"/>
  <c r="N227" i="9"/>
  <c r="O227" i="9" s="1"/>
  <c r="N231" i="9"/>
  <c r="N235" i="9"/>
  <c r="O235" i="9" s="1"/>
  <c r="N239" i="9"/>
  <c r="N243" i="9"/>
  <c r="O243" i="9" s="1"/>
  <c r="N247" i="9"/>
  <c r="N251" i="9"/>
  <c r="O251" i="9" s="1"/>
  <c r="N255" i="9"/>
  <c r="N259" i="9"/>
  <c r="N263" i="9"/>
  <c r="N267" i="9"/>
  <c r="N271" i="9"/>
  <c r="N275" i="9"/>
  <c r="N279" i="9"/>
  <c r="N283" i="9"/>
  <c r="N287" i="9"/>
  <c r="N291" i="9"/>
  <c r="N299" i="9"/>
  <c r="N303" i="9"/>
  <c r="N307" i="9"/>
  <c r="O307" i="9" s="1"/>
  <c r="N311" i="9"/>
  <c r="O311" i="9" s="1"/>
  <c r="N315" i="9"/>
  <c r="N319" i="9"/>
  <c r="N323" i="9"/>
  <c r="N327" i="9"/>
  <c r="N331" i="9"/>
  <c r="N335" i="9"/>
  <c r="N339" i="9"/>
  <c r="N343" i="9"/>
  <c r="O343" i="9" s="1"/>
  <c r="N347" i="9"/>
  <c r="N351" i="9"/>
  <c r="O351" i="9" s="1"/>
  <c r="N355" i="9"/>
  <c r="N359" i="9"/>
  <c r="O359" i="9" s="1"/>
  <c r="N363" i="9"/>
  <c r="N367" i="9"/>
  <c r="N371" i="9"/>
  <c r="N375" i="9"/>
  <c r="O375" i="9" s="1"/>
  <c r="N379" i="9"/>
  <c r="N383" i="9"/>
  <c r="N387" i="9"/>
  <c r="N391" i="9"/>
  <c r="N395" i="9"/>
  <c r="N399" i="9"/>
  <c r="N403" i="9"/>
  <c r="N407" i="9"/>
  <c r="N411" i="9"/>
  <c r="N415" i="9"/>
  <c r="O415" i="9" s="1"/>
  <c r="N419" i="9"/>
  <c r="N423" i="9"/>
  <c r="N427" i="9"/>
  <c r="N439" i="9"/>
  <c r="N443" i="9"/>
  <c r="N447" i="9"/>
  <c r="N451" i="9"/>
  <c r="O451" i="9" s="1"/>
  <c r="N455" i="9"/>
  <c r="N459" i="9"/>
  <c r="O459" i="9" s="1"/>
  <c r="N463" i="9"/>
  <c r="N467" i="9"/>
  <c r="O467" i="9" s="1"/>
  <c r="N471" i="9"/>
  <c r="N475" i="9"/>
  <c r="N479" i="9"/>
  <c r="N483" i="9"/>
  <c r="N487" i="9"/>
  <c r="N491" i="9"/>
  <c r="N495" i="9"/>
  <c r="N499" i="9"/>
  <c r="N503" i="9"/>
  <c r="N507" i="9"/>
  <c r="N511" i="9"/>
  <c r="O511" i="9" s="1"/>
  <c r="N515" i="9"/>
  <c r="N519" i="9"/>
  <c r="N523" i="9"/>
  <c r="O523" i="9" s="1"/>
  <c r="N527" i="9"/>
  <c r="N535" i="9"/>
  <c r="N539" i="9"/>
  <c r="N543" i="9"/>
  <c r="N551" i="9"/>
  <c r="O551" i="9" s="1"/>
  <c r="N555" i="9"/>
  <c r="N78" i="8"/>
  <c r="O78" i="8" s="1"/>
  <c r="N102" i="8"/>
  <c r="O102" i="8" s="1"/>
  <c r="K1354" i="9"/>
  <c r="L17" i="9"/>
  <c r="L20" i="9"/>
  <c r="L26" i="9"/>
  <c r="L39" i="9"/>
  <c r="N39" i="9" s="1"/>
  <c r="M4" i="9"/>
  <c r="L6" i="9"/>
  <c r="L9" i="9"/>
  <c r="L12" i="9"/>
  <c r="L18" i="9"/>
  <c r="L24" i="9"/>
  <c r="L30" i="9"/>
  <c r="N30" i="9" s="1"/>
  <c r="L31" i="9"/>
  <c r="R111" i="8" s="1"/>
  <c r="S111" i="8" s="1"/>
  <c r="T111" i="8" s="1"/>
  <c r="N106" i="9"/>
  <c r="O106" i="9" s="1"/>
  <c r="N129" i="9"/>
  <c r="N237" i="9"/>
  <c r="N249" i="9"/>
  <c r="N273" i="9"/>
  <c r="N325" i="9"/>
  <c r="N349" i="9"/>
  <c r="N397" i="9"/>
  <c r="O397" i="9" s="1"/>
  <c r="N429" i="9"/>
  <c r="N461" i="9"/>
  <c r="N485" i="9"/>
  <c r="N549" i="9"/>
  <c r="N557" i="9"/>
  <c r="N589" i="9"/>
  <c r="N613" i="9"/>
  <c r="N653" i="9"/>
  <c r="N685" i="9"/>
  <c r="N717" i="9"/>
  <c r="N741" i="9"/>
  <c r="N781" i="9"/>
  <c r="N805" i="9"/>
  <c r="N813" i="9"/>
  <c r="N845" i="9"/>
  <c r="N877" i="9"/>
  <c r="N909" i="9"/>
  <c r="N941" i="9"/>
  <c r="N973" i="9"/>
  <c r="N997" i="9"/>
  <c r="N1017" i="9"/>
  <c r="N1061" i="9"/>
  <c r="N1081" i="9"/>
  <c r="N1125" i="9"/>
  <c r="N1189" i="9"/>
  <c r="N1209" i="9"/>
  <c r="N1253" i="9"/>
  <c r="N1335" i="9"/>
  <c r="L8" i="9"/>
  <c r="L14" i="9"/>
  <c r="L16" i="9"/>
  <c r="L22" i="9"/>
  <c r="N22" i="9" s="1"/>
  <c r="O22" i="9" s="1"/>
  <c r="L25" i="9"/>
  <c r="M7" i="9"/>
  <c r="M8" i="9"/>
  <c r="M40" i="9"/>
  <c r="L35" i="9"/>
  <c r="M34" i="9"/>
  <c r="L43" i="9"/>
  <c r="N43" i="9" s="1"/>
  <c r="L45" i="9"/>
  <c r="N45" i="9" s="1"/>
  <c r="O45" i="9" s="1"/>
  <c r="N559" i="9"/>
  <c r="O559" i="9" s="1"/>
  <c r="N563" i="9"/>
  <c r="N567" i="9"/>
  <c r="N571" i="9"/>
  <c r="N575" i="9"/>
  <c r="N579" i="9"/>
  <c r="N583" i="9"/>
  <c r="N587" i="9"/>
  <c r="N591" i="9"/>
  <c r="N595" i="9"/>
  <c r="N599" i="9"/>
  <c r="N603" i="9"/>
  <c r="N607" i="9"/>
  <c r="N611" i="9"/>
  <c r="N615" i="9"/>
  <c r="N619" i="9"/>
  <c r="O619" i="9" s="1"/>
  <c r="N623" i="9"/>
  <c r="N627" i="9"/>
  <c r="N631" i="9"/>
  <c r="O631" i="9" s="1"/>
  <c r="N635" i="9"/>
  <c r="N639" i="9"/>
  <c r="N647" i="9"/>
  <c r="N651" i="9"/>
  <c r="N655" i="9"/>
  <c r="O655" i="9" s="1"/>
  <c r="N663" i="9"/>
  <c r="N667" i="9"/>
  <c r="O667" i="9" s="1"/>
  <c r="N671" i="9"/>
  <c r="N675" i="9"/>
  <c r="N679" i="9"/>
  <c r="N683" i="9"/>
  <c r="N687" i="9"/>
  <c r="N691" i="9"/>
  <c r="N695" i="9"/>
  <c r="N699" i="9"/>
  <c r="N703" i="9"/>
  <c r="N707" i="9"/>
  <c r="N711" i="9"/>
  <c r="N715" i="9"/>
  <c r="N719" i="9"/>
  <c r="N723" i="9"/>
  <c r="N727" i="9"/>
  <c r="N731" i="9"/>
  <c r="N735" i="9"/>
  <c r="N739" i="9"/>
  <c r="N743" i="9"/>
  <c r="N747" i="9"/>
  <c r="N751" i="9"/>
  <c r="N755" i="9"/>
  <c r="O755" i="9" s="1"/>
  <c r="N763" i="9"/>
  <c r="N771" i="9"/>
  <c r="N775" i="9"/>
  <c r="O775" i="9" s="1"/>
  <c r="N779" i="9"/>
  <c r="N783" i="9"/>
  <c r="N787" i="9"/>
  <c r="N791" i="9"/>
  <c r="N795" i="9"/>
  <c r="N799" i="9"/>
  <c r="N803" i="9"/>
  <c r="N807" i="9"/>
  <c r="N811" i="9"/>
  <c r="N815" i="9"/>
  <c r="N819" i="9"/>
  <c r="N823" i="9"/>
  <c r="N827" i="9"/>
  <c r="O827" i="9" s="1"/>
  <c r="N831" i="9"/>
  <c r="N835" i="9"/>
  <c r="N839" i="9"/>
  <c r="N166" i="13"/>
  <c r="N104" i="13"/>
  <c r="M6" i="9"/>
  <c r="L7" i="9"/>
  <c r="N7" i="9" s="1"/>
  <c r="M10" i="9"/>
  <c r="N10" i="9" s="1"/>
  <c r="O10" i="9" s="1"/>
  <c r="M14" i="9"/>
  <c r="L15" i="9"/>
  <c r="M18" i="9"/>
  <c r="N18" i="9" s="1"/>
  <c r="O18" i="9" s="1"/>
  <c r="M22" i="9"/>
  <c r="L23" i="9"/>
  <c r="L63" i="9"/>
  <c r="M15" i="9"/>
  <c r="M23" i="9"/>
  <c r="L91" i="9"/>
  <c r="N91" i="9" s="1"/>
  <c r="O91" i="9" s="1"/>
  <c r="L99" i="9"/>
  <c r="L59" i="9"/>
  <c r="L75" i="9"/>
  <c r="N75" i="9" s="1"/>
  <c r="M1213" i="25"/>
  <c r="M50" i="9"/>
  <c r="L51" i="9"/>
  <c r="M54" i="9"/>
  <c r="N54" i="9" s="1"/>
  <c r="O54" i="9" s="1"/>
  <c r="M58" i="9"/>
  <c r="L83" i="9"/>
  <c r="L69" i="9"/>
  <c r="N69" i="9" s="1"/>
  <c r="M70" i="9"/>
  <c r="N78" i="9"/>
  <c r="N88" i="9"/>
  <c r="N310" i="9"/>
  <c r="N318" i="9"/>
  <c r="N402" i="9"/>
  <c r="N406" i="9"/>
  <c r="N410" i="9"/>
  <c r="N430" i="9"/>
  <c r="O430" i="9" s="1"/>
  <c r="N590" i="9"/>
  <c r="N614" i="9"/>
  <c r="N702" i="9"/>
  <c r="N858" i="9"/>
  <c r="N942" i="9"/>
  <c r="N1058" i="9"/>
  <c r="N1134" i="9"/>
  <c r="N1142" i="9"/>
  <c r="N1254" i="9"/>
  <c r="F31" i="10"/>
  <c r="M66" i="9"/>
  <c r="L67" i="9"/>
  <c r="R112" i="8" s="1"/>
  <c r="S112" i="8" s="1"/>
  <c r="T112" i="8" s="1"/>
  <c r="L87" i="9"/>
  <c r="F23" i="10"/>
  <c r="G23" i="10" s="1"/>
  <c r="M205" i="11"/>
  <c r="N90" i="9"/>
  <c r="O90" i="9" s="1"/>
  <c r="L95" i="9"/>
  <c r="L103" i="9"/>
  <c r="L107" i="9"/>
  <c r="L111" i="9"/>
  <c r="R113" i="8" s="1"/>
  <c r="S113" i="8" s="1"/>
  <c r="T113" i="8" s="1"/>
  <c r="L115" i="9"/>
  <c r="L119" i="9"/>
  <c r="L123" i="9"/>
  <c r="N123" i="9" s="1"/>
  <c r="L127" i="9"/>
  <c r="N127" i="9" s="1"/>
  <c r="L105" i="13"/>
  <c r="L142" i="13"/>
  <c r="AQ1396" i="25"/>
  <c r="M1396" i="25" s="1"/>
  <c r="L205" i="11"/>
  <c r="M199" i="11"/>
  <c r="H205" i="11"/>
  <c r="H199" i="11"/>
  <c r="N6" i="9"/>
  <c r="G1354" i="9"/>
  <c r="L14" i="13"/>
  <c r="N14" i="13" s="1"/>
  <c r="L5" i="9"/>
  <c r="R110" i="8" s="1"/>
  <c r="S110" i="8" s="1"/>
  <c r="T110" i="8" s="1"/>
  <c r="L13" i="9"/>
  <c r="L21" i="9"/>
  <c r="N108" i="9"/>
  <c r="N136" i="9"/>
  <c r="N248" i="9"/>
  <c r="N448" i="9"/>
  <c r="N576" i="9"/>
  <c r="N636" i="9"/>
  <c r="N796" i="9"/>
  <c r="N928" i="9"/>
  <c r="N1204" i="9"/>
  <c r="M25" i="9"/>
  <c r="N127" i="13"/>
  <c r="N33" i="9"/>
  <c r="N41" i="9"/>
  <c r="N57" i="9"/>
  <c r="O57" i="9" s="1"/>
  <c r="N61" i="9"/>
  <c r="N73" i="9"/>
  <c r="N93" i="9"/>
  <c r="N109" i="9"/>
  <c r="N113" i="9"/>
  <c r="N117" i="9"/>
  <c r="O117" i="9" s="1"/>
  <c r="N141" i="9"/>
  <c r="N145" i="9"/>
  <c r="N149" i="9"/>
  <c r="N169" i="9"/>
  <c r="N185" i="9"/>
  <c r="N189" i="9"/>
  <c r="N193" i="9"/>
  <c r="N197" i="9"/>
  <c r="N213" i="9"/>
  <c r="N221" i="9"/>
  <c r="N233" i="9"/>
  <c r="N241" i="9"/>
  <c r="N245" i="9"/>
  <c r="N257" i="9"/>
  <c r="N269" i="9"/>
  <c r="N281" i="9"/>
  <c r="O281" i="9" s="1"/>
  <c r="N293" i="9"/>
  <c r="N26" i="9"/>
  <c r="O26" i="9" s="1"/>
  <c r="N34" i="9"/>
  <c r="N38" i="9"/>
  <c r="O38" i="9" s="1"/>
  <c r="N42" i="9"/>
  <c r="N46" i="9"/>
  <c r="N50" i="9"/>
  <c r="N58" i="9"/>
  <c r="L66" i="9"/>
  <c r="N66" i="9" s="1"/>
  <c r="L70" i="9"/>
  <c r="L82" i="9"/>
  <c r="N112" i="13"/>
  <c r="N80" i="13"/>
  <c r="L11" i="9"/>
  <c r="N11" i="9" s="1"/>
  <c r="O11" i="9" s="1"/>
  <c r="L19" i="9"/>
  <c r="N19" i="9" s="1"/>
  <c r="L27" i="9"/>
  <c r="N27" i="9" s="1"/>
  <c r="O27" i="9" s="1"/>
  <c r="N84" i="8"/>
  <c r="O84" i="8" s="1"/>
  <c r="N153" i="13"/>
  <c r="M9" i="9"/>
  <c r="M17" i="9"/>
  <c r="P8" i="9"/>
  <c r="F1354" i="9"/>
  <c r="AQ109" i="25"/>
  <c r="M109" i="25" s="1"/>
  <c r="M1" i="25" s="1"/>
  <c r="N2" i="25" s="1"/>
  <c r="N8" i="9"/>
  <c r="O8" i="9" s="1"/>
  <c r="N12" i="9"/>
  <c r="N16" i="9"/>
  <c r="N20" i="9"/>
  <c r="N24" i="9"/>
  <c r="J1354" i="9"/>
  <c r="N35" i="9"/>
  <c r="O35" i="9" s="1"/>
  <c r="N47" i="9"/>
  <c r="N51" i="9"/>
  <c r="N55" i="9"/>
  <c r="O55" i="9" s="1"/>
  <c r="N59" i="9"/>
  <c r="N63" i="9"/>
  <c r="O63" i="9" s="1"/>
  <c r="N71" i="9"/>
  <c r="N83" i="9"/>
  <c r="N87" i="9"/>
  <c r="N95" i="9"/>
  <c r="N99" i="9"/>
  <c r="N103" i="9"/>
  <c r="N107" i="9"/>
  <c r="O107" i="9" s="1"/>
  <c r="N115" i="9"/>
  <c r="O115" i="9" s="1"/>
  <c r="N119" i="9"/>
  <c r="O119" i="9" s="1"/>
  <c r="I1354" i="9"/>
  <c r="N84" i="9"/>
  <c r="N452" i="9"/>
  <c r="N1120" i="9"/>
  <c r="N97" i="13"/>
  <c r="H1354" i="9"/>
  <c r="L100" i="13"/>
  <c r="L120" i="13"/>
  <c r="N120" i="13" s="1"/>
  <c r="L170" i="13"/>
  <c r="L158" i="13"/>
  <c r="N158" i="13" s="1"/>
  <c r="M1376" i="25"/>
  <c r="N105" i="13"/>
  <c r="L125" i="13"/>
  <c r="N142" i="13"/>
  <c r="L109" i="13"/>
  <c r="N109" i="13" s="1"/>
  <c r="N843" i="9"/>
  <c r="N851" i="9"/>
  <c r="N855" i="9"/>
  <c r="N859" i="9"/>
  <c r="N863" i="9"/>
  <c r="N871" i="9"/>
  <c r="N875" i="9"/>
  <c r="O875" i="9" s="1"/>
  <c r="N879" i="9"/>
  <c r="N883" i="9"/>
  <c r="N887" i="9"/>
  <c r="N891" i="9"/>
  <c r="N895" i="9"/>
  <c r="N899" i="9"/>
  <c r="N903" i="9"/>
  <c r="N907" i="9"/>
  <c r="N915" i="9"/>
  <c r="N923" i="9"/>
  <c r="N927" i="9"/>
  <c r="N931" i="9"/>
  <c r="N935" i="9"/>
  <c r="N939" i="9"/>
  <c r="N943" i="9"/>
  <c r="N955" i="9"/>
  <c r="O955" i="9" s="1"/>
  <c r="N963" i="9"/>
  <c r="N967" i="9"/>
  <c r="N971" i="9"/>
  <c r="N979" i="9"/>
  <c r="N983" i="9"/>
  <c r="N987" i="9"/>
  <c r="N991" i="9"/>
  <c r="N995" i="9"/>
  <c r="N999" i="9"/>
  <c r="N1003" i="9"/>
  <c r="N1015" i="9"/>
  <c r="N1019" i="9"/>
  <c r="N1023" i="9"/>
  <c r="N1027" i="9"/>
  <c r="N1031" i="9"/>
  <c r="N1035" i="9"/>
  <c r="O1035" i="9" s="1"/>
  <c r="N1039" i="9"/>
  <c r="N1051" i="9"/>
  <c r="N1059" i="9"/>
  <c r="N1063" i="9"/>
  <c r="N1067" i="9"/>
  <c r="N1071" i="9"/>
  <c r="N1075" i="9"/>
  <c r="N1079" i="9"/>
  <c r="O1079" i="9" s="1"/>
  <c r="N1083" i="9"/>
  <c r="N1095" i="9"/>
  <c r="N1099" i="9"/>
  <c r="N1103" i="9"/>
  <c r="N1111" i="9"/>
  <c r="N1115" i="9"/>
  <c r="N1119" i="9"/>
  <c r="N1123" i="9"/>
  <c r="N1127" i="9"/>
  <c r="N1131" i="9"/>
  <c r="N1143" i="9"/>
  <c r="N1147" i="9"/>
  <c r="N1151" i="9"/>
  <c r="N1155" i="9"/>
  <c r="N1159" i="9"/>
  <c r="N1163" i="9"/>
  <c r="N1167" i="9"/>
  <c r="N1171" i="9"/>
  <c r="N1179" i="9"/>
  <c r="N1187" i="9"/>
  <c r="N1191" i="9"/>
  <c r="N1195" i="9"/>
  <c r="N1199" i="9"/>
  <c r="N1203" i="9"/>
  <c r="N1207" i="9"/>
  <c r="N1211" i="9"/>
  <c r="N1223" i="9"/>
  <c r="N1227" i="9"/>
  <c r="N1231" i="9"/>
  <c r="N1239" i="9"/>
  <c r="N1243" i="9"/>
  <c r="N1247" i="9"/>
  <c r="N1251" i="9"/>
  <c r="N1255" i="9"/>
  <c r="N1259" i="9"/>
  <c r="N1271" i="9"/>
  <c r="N1275" i="9"/>
  <c r="N1279" i="9"/>
  <c r="N1283" i="9"/>
  <c r="N1287" i="9"/>
  <c r="O1287" i="9" s="1"/>
  <c r="N1291" i="9"/>
  <c r="N1295" i="9"/>
  <c r="N1307" i="9"/>
  <c r="N1315" i="9"/>
  <c r="L130" i="13"/>
  <c r="L154" i="13"/>
  <c r="N154" i="13" s="1"/>
  <c r="L136" i="13"/>
  <c r="N136" i="13" s="1"/>
  <c r="G13" i="12"/>
  <c r="C4" i="9"/>
  <c r="C31" i="9" s="1"/>
  <c r="C58" i="9" s="1"/>
  <c r="C85" i="9" s="1"/>
  <c r="C112" i="9" s="1"/>
  <c r="C139" i="9" s="1"/>
  <c r="C166" i="9" s="1"/>
  <c r="C193" i="9" s="1"/>
  <c r="C220" i="9" s="1"/>
  <c r="C247" i="9" s="1"/>
  <c r="C274" i="9" s="1"/>
  <c r="C301" i="9" s="1"/>
  <c r="C328" i="9" s="1"/>
  <c r="C355" i="9" s="1"/>
  <c r="C382" i="9" s="1"/>
  <c r="C409" i="9" s="1"/>
  <c r="C436" i="9" s="1"/>
  <c r="C463" i="9" s="1"/>
  <c r="C490" i="9" s="1"/>
  <c r="C517" i="9" s="1"/>
  <c r="C544" i="9" s="1"/>
  <c r="C571" i="9" s="1"/>
  <c r="C598" i="9" s="1"/>
  <c r="C625" i="9" s="1"/>
  <c r="C652" i="9" s="1"/>
  <c r="C679" i="9" s="1"/>
  <c r="C706" i="9" s="1"/>
  <c r="C733" i="9" s="1"/>
  <c r="C760" i="9" s="1"/>
  <c r="C787" i="9" s="1"/>
  <c r="C814" i="9" s="1"/>
  <c r="C841" i="9" s="1"/>
  <c r="C868" i="9" s="1"/>
  <c r="C895" i="9" s="1"/>
  <c r="C922" i="9" s="1"/>
  <c r="C949" i="9" s="1"/>
  <c r="C976" i="9" s="1"/>
  <c r="C1003" i="9" s="1"/>
  <c r="C1030" i="9" s="1"/>
  <c r="C1057" i="9" s="1"/>
  <c r="C1084" i="9" s="1"/>
  <c r="C1111" i="9" s="1"/>
  <c r="C1138" i="9" s="1"/>
  <c r="C1165" i="9" s="1"/>
  <c r="C1192" i="9" s="1"/>
  <c r="C1219" i="9" s="1"/>
  <c r="C1246" i="9" s="1"/>
  <c r="C1273" i="9" s="1"/>
  <c r="C1300" i="9" s="1"/>
  <c r="C1327" i="9" s="1"/>
  <c r="I169" i="11"/>
  <c r="E169" i="11"/>
  <c r="H182" i="11"/>
  <c r="F182" i="11"/>
  <c r="G187" i="11"/>
  <c r="H187" i="11"/>
  <c r="E187" i="11"/>
  <c r="D184" i="11"/>
  <c r="D171" i="11"/>
  <c r="N196" i="11"/>
  <c r="F196" i="11"/>
  <c r="A249" i="11"/>
  <c r="O249" i="11" s="1"/>
  <c r="O196" i="11"/>
  <c r="E196" i="11"/>
  <c r="E166" i="11"/>
  <c r="A219" i="11"/>
  <c r="F166" i="11"/>
  <c r="I183" i="11"/>
  <c r="E183" i="11"/>
  <c r="A236" i="11"/>
  <c r="D183" i="11"/>
  <c r="F183" i="11"/>
  <c r="I199" i="11"/>
  <c r="A232" i="11"/>
  <c r="K179" i="11"/>
  <c r="N179" i="11"/>
  <c r="A226" i="11"/>
  <c r="I226" i="11" s="1"/>
  <c r="N205" i="11"/>
  <c r="F189" i="11"/>
  <c r="I179" i="11"/>
  <c r="D173" i="11"/>
  <c r="E181" i="11"/>
  <c r="G181" i="11"/>
  <c r="N181" i="11"/>
  <c r="H181" i="11"/>
  <c r="L181" i="11"/>
  <c r="E176" i="11"/>
  <c r="H176" i="11"/>
  <c r="A229" i="11"/>
  <c r="I229" i="11" s="1"/>
  <c r="L176" i="11"/>
  <c r="G176" i="11"/>
  <c r="M208" i="11"/>
  <c r="A261" i="11"/>
  <c r="E208" i="11"/>
  <c r="F208" i="11"/>
  <c r="L208" i="11"/>
  <c r="O208" i="11"/>
  <c r="I208" i="11"/>
  <c r="E206" i="11"/>
  <c r="A259" i="11"/>
  <c r="F206" i="11"/>
  <c r="G206" i="11"/>
  <c r="N206" i="11"/>
  <c r="O206" i="11"/>
  <c r="L206" i="11"/>
  <c r="D165" i="11"/>
  <c r="A218" i="11"/>
  <c r="O218" i="11" s="1"/>
  <c r="H165" i="11"/>
  <c r="K165" i="11"/>
  <c r="D170" i="11"/>
  <c r="E170" i="11"/>
  <c r="O183" i="11"/>
  <c r="O270" i="11"/>
  <c r="I252" i="11"/>
  <c r="A235" i="11"/>
  <c r="N183" i="11"/>
  <c r="N252" i="11"/>
  <c r="D204" i="11"/>
  <c r="I204" i="11"/>
  <c r="F190" i="11"/>
  <c r="I190" i="11"/>
  <c r="L177" i="11"/>
  <c r="I177" i="11"/>
  <c r="L252" i="11"/>
  <c r="O203" i="11"/>
  <c r="I203" i="11"/>
  <c r="N270" i="11"/>
  <c r="F249" i="11"/>
  <c r="K252" i="11"/>
  <c r="A237" i="11"/>
  <c r="N168" i="11"/>
  <c r="I168" i="11"/>
  <c r="G270" i="11"/>
  <c r="N249" i="11"/>
  <c r="M252" i="11"/>
  <c r="A222" i="11"/>
  <c r="I222" i="11" s="1"/>
  <c r="N195" i="11"/>
  <c r="M183" i="11"/>
  <c r="L182" i="11"/>
  <c r="M178" i="11"/>
  <c r="K249" i="11"/>
  <c r="G252" i="11"/>
  <c r="A227" i="11"/>
  <c r="O227" i="11" s="1"/>
  <c r="K204" i="11"/>
  <c r="H195" i="11"/>
  <c r="L183" i="11"/>
  <c r="K182" i="11"/>
  <c r="K178" i="11"/>
  <c r="O169" i="11"/>
  <c r="A253" i="11"/>
  <c r="A306" i="11" s="1"/>
  <c r="N306" i="11" s="1"/>
  <c r="G240" i="11"/>
  <c r="A256" i="11"/>
  <c r="I256" i="11" s="1"/>
  <c r="H204" i="11"/>
  <c r="E195" i="11"/>
  <c r="D191" i="11"/>
  <c r="H184" i="11"/>
  <c r="I182" i="11"/>
  <c r="G178" i="11"/>
  <c r="G169" i="11"/>
  <c r="O166" i="11"/>
  <c r="G265" i="11"/>
  <c r="D265" i="11"/>
  <c r="A318" i="11"/>
  <c r="G318" i="11" s="1"/>
  <c r="E202" i="11"/>
  <c r="K202" i="11"/>
  <c r="N202" i="11"/>
  <c r="M265" i="11"/>
  <c r="A255" i="11"/>
  <c r="E255" i="11" s="1"/>
  <c r="M225" i="11"/>
  <c r="E225" i="11"/>
  <c r="F225" i="11"/>
  <c r="K225" i="11"/>
  <c r="G225" i="11"/>
  <c r="N225" i="11"/>
  <c r="H225" i="11"/>
  <c r="E211" i="11"/>
  <c r="G211" i="11"/>
  <c r="F211" i="11"/>
  <c r="O211" i="11"/>
  <c r="D198" i="11"/>
  <c r="L198" i="11"/>
  <c r="M198" i="11"/>
  <c r="N198" i="11"/>
  <c r="L265" i="11"/>
  <c r="D186" i="11"/>
  <c r="F186" i="11"/>
  <c r="E186" i="11"/>
  <c r="H270" i="11"/>
  <c r="A279" i="11"/>
  <c r="M279" i="11" s="1"/>
  <c r="K265" i="11"/>
  <c r="F232" i="11"/>
  <c r="O232" i="11"/>
  <c r="H232" i="11"/>
  <c r="I232" i="11"/>
  <c r="A251" i="11"/>
  <c r="D251" i="11" s="1"/>
  <c r="K172" i="11"/>
  <c r="M172" i="11"/>
  <c r="L172" i="11"/>
  <c r="D225" i="11"/>
  <c r="F226" i="11"/>
  <c r="O226" i="11"/>
  <c r="L226" i="11"/>
  <c r="G226" i="11"/>
  <c r="A278" i="11"/>
  <c r="H278" i="11" s="1"/>
  <c r="O225" i="11"/>
  <c r="A264" i="11"/>
  <c r="E264" i="11" s="1"/>
  <c r="E222" i="11"/>
  <c r="F222" i="11"/>
  <c r="K180" i="11"/>
  <c r="H180" i="11"/>
  <c r="A233" i="11"/>
  <c r="O233" i="11" s="1"/>
  <c r="F270" i="11"/>
  <c r="F111" i="11" s="1"/>
  <c r="F58" i="11" s="1"/>
  <c r="L270" i="11"/>
  <c r="L111" i="11" s="1"/>
  <c r="L58" i="11" s="1"/>
  <c r="D270" i="11"/>
  <c r="L225" i="11"/>
  <c r="I202" i="11"/>
  <c r="M190" i="11"/>
  <c r="A243" i="11"/>
  <c r="K174" i="11"/>
  <c r="F240" i="11"/>
  <c r="E165" i="11"/>
  <c r="A293" i="11"/>
  <c r="G261" i="11"/>
  <c r="M261" i="11"/>
  <c r="I249" i="11"/>
  <c r="F219" i="11"/>
  <c r="D252" i="11"/>
  <c r="E240" i="11"/>
  <c r="A248" i="11"/>
  <c r="N248" i="11" s="1"/>
  <c r="D208" i="11"/>
  <c r="H206" i="11"/>
  <c r="H203" i="11"/>
  <c r="F181" i="11"/>
  <c r="H179" i="11"/>
  <c r="G166" i="11"/>
  <c r="M240" i="11"/>
  <c r="I261" i="11"/>
  <c r="K237" i="11"/>
  <c r="H252" i="11"/>
  <c r="O240" i="11"/>
  <c r="N208" i="11"/>
  <c r="O178" i="11"/>
  <c r="O176" i="11"/>
  <c r="A272" i="11"/>
  <c r="H272" i="11" s="1"/>
  <c r="I237" i="11"/>
  <c r="A234" i="11"/>
  <c r="A257" i="11"/>
  <c r="I257" i="11" s="1"/>
  <c r="N204" i="11"/>
  <c r="O181" i="11"/>
  <c r="N176" i="11"/>
  <c r="O395" i="9"/>
  <c r="C24" i="9"/>
  <c r="C51" i="9" s="1"/>
  <c r="C78" i="9" s="1"/>
  <c r="C105" i="9" s="1"/>
  <c r="C132" i="9" s="1"/>
  <c r="C159" i="9" s="1"/>
  <c r="C186" i="9" s="1"/>
  <c r="C213" i="9" s="1"/>
  <c r="C240" i="9" s="1"/>
  <c r="C267" i="9" s="1"/>
  <c r="C294" i="9" s="1"/>
  <c r="C321" i="9" s="1"/>
  <c r="C348" i="9" s="1"/>
  <c r="C375" i="9" s="1"/>
  <c r="C402" i="9" s="1"/>
  <c r="C429" i="9" s="1"/>
  <c r="C456" i="9" s="1"/>
  <c r="C483" i="9" s="1"/>
  <c r="C510" i="9" s="1"/>
  <c r="C537" i="9" s="1"/>
  <c r="C564" i="9" s="1"/>
  <c r="C591" i="9" s="1"/>
  <c r="C618" i="9" s="1"/>
  <c r="C645" i="9" s="1"/>
  <c r="C672" i="9" s="1"/>
  <c r="C699" i="9" s="1"/>
  <c r="C726" i="9" s="1"/>
  <c r="C753" i="9" s="1"/>
  <c r="C780" i="9" s="1"/>
  <c r="C807" i="9" s="1"/>
  <c r="C834" i="9" s="1"/>
  <c r="C861" i="9" s="1"/>
  <c r="C888" i="9" s="1"/>
  <c r="C915" i="9" s="1"/>
  <c r="C942" i="9" s="1"/>
  <c r="C969" i="9" s="1"/>
  <c r="C996" i="9" s="1"/>
  <c r="C1023" i="9" s="1"/>
  <c r="C1050" i="9" s="1"/>
  <c r="C1077" i="9" s="1"/>
  <c r="C1104" i="9" s="1"/>
  <c r="C1131" i="9" s="1"/>
  <c r="C1158" i="9" s="1"/>
  <c r="C1185" i="9" s="1"/>
  <c r="C1212" i="9" s="1"/>
  <c r="C1239" i="9" s="1"/>
  <c r="C1266" i="9" s="1"/>
  <c r="C1293" i="9" s="1"/>
  <c r="C1320" i="9" s="1"/>
  <c r="C1347" i="9" s="1"/>
  <c r="G577" i="12"/>
  <c r="G585" i="12"/>
  <c r="G578" i="12"/>
  <c r="G586" i="12"/>
  <c r="G579" i="12"/>
  <c r="G580" i="12"/>
  <c r="C16" i="9"/>
  <c r="C43" i="9" s="1"/>
  <c r="P43" i="9" s="1"/>
  <c r="G440" i="12"/>
  <c r="G448" i="12"/>
  <c r="G456" i="12"/>
  <c r="G464" i="12"/>
  <c r="G441" i="12"/>
  <c r="G449" i="12"/>
  <c r="G457" i="12"/>
  <c r="G465" i="12"/>
  <c r="G442" i="12"/>
  <c r="G450" i="12"/>
  <c r="G458" i="12"/>
  <c r="G466" i="12"/>
  <c r="G443" i="12"/>
  <c r="G451" i="12"/>
  <c r="G459" i="12"/>
  <c r="G467" i="12"/>
  <c r="C7" i="9"/>
  <c r="C34" i="9" s="1"/>
  <c r="C61" i="9" s="1"/>
  <c r="C88" i="9" s="1"/>
  <c r="C115" i="9" s="1"/>
  <c r="C142" i="9" s="1"/>
  <c r="C169" i="9" s="1"/>
  <c r="C196" i="9" s="1"/>
  <c r="C223" i="9" s="1"/>
  <c r="C250" i="9" s="1"/>
  <c r="C277" i="9" s="1"/>
  <c r="C304" i="9" s="1"/>
  <c r="C331" i="9" s="1"/>
  <c r="C358" i="9" s="1"/>
  <c r="C385" i="9" s="1"/>
  <c r="C412" i="9" s="1"/>
  <c r="C439" i="9" s="1"/>
  <c r="C466" i="9" s="1"/>
  <c r="C493" i="9" s="1"/>
  <c r="C520" i="9" s="1"/>
  <c r="C547" i="9" s="1"/>
  <c r="C574" i="9" s="1"/>
  <c r="C601" i="9" s="1"/>
  <c r="C628" i="9" s="1"/>
  <c r="C655" i="9" s="1"/>
  <c r="C682" i="9" s="1"/>
  <c r="C709" i="9" s="1"/>
  <c r="C736" i="9" s="1"/>
  <c r="C763" i="9" s="1"/>
  <c r="C790" i="9" s="1"/>
  <c r="C817" i="9" s="1"/>
  <c r="C844" i="9" s="1"/>
  <c r="C871" i="9" s="1"/>
  <c r="C898" i="9" s="1"/>
  <c r="C925" i="9" s="1"/>
  <c r="C952" i="9" s="1"/>
  <c r="C979" i="9" s="1"/>
  <c r="C1006" i="9" s="1"/>
  <c r="C1033" i="9" s="1"/>
  <c r="C1060" i="9" s="1"/>
  <c r="C1087" i="9" s="1"/>
  <c r="C1114" i="9" s="1"/>
  <c r="C1141" i="9" s="1"/>
  <c r="C1168" i="9" s="1"/>
  <c r="C1195" i="9" s="1"/>
  <c r="C1222" i="9" s="1"/>
  <c r="C1249" i="9" s="1"/>
  <c r="C1276" i="9" s="1"/>
  <c r="C1303" i="9" s="1"/>
  <c r="C1330" i="9" s="1"/>
  <c r="G119" i="12"/>
  <c r="G127" i="12"/>
  <c r="G135" i="12"/>
  <c r="G143" i="12"/>
  <c r="G151" i="12"/>
  <c r="G159" i="12"/>
  <c r="G167" i="12"/>
  <c r="G175" i="12"/>
  <c r="G112" i="12"/>
  <c r="G120" i="12"/>
  <c r="G128" i="12"/>
  <c r="G136" i="12"/>
  <c r="G144" i="12"/>
  <c r="G152" i="12"/>
  <c r="G160" i="12"/>
  <c r="G168" i="12"/>
  <c r="G176" i="12"/>
  <c r="G113" i="12"/>
  <c r="G121" i="12"/>
  <c r="G129" i="12"/>
  <c r="G137" i="12"/>
  <c r="G145" i="12"/>
  <c r="G153" i="12"/>
  <c r="G161" i="12"/>
  <c r="G169" i="12"/>
  <c r="G177" i="12"/>
  <c r="G114" i="12"/>
  <c r="G122" i="12"/>
  <c r="G130" i="12"/>
  <c r="G138" i="12"/>
  <c r="G146" i="12"/>
  <c r="G154" i="12"/>
  <c r="G162" i="12"/>
  <c r="G170" i="12"/>
  <c r="G178" i="12"/>
  <c r="G21" i="12"/>
  <c r="G14" i="12"/>
  <c r="G28" i="12"/>
  <c r="G29" i="12"/>
  <c r="G30" i="12"/>
  <c r="O531" i="9"/>
  <c r="O30" i="9"/>
  <c r="O78" i="9"/>
  <c r="G44" i="12"/>
  <c r="P84" i="9"/>
  <c r="P30" i="9"/>
  <c r="O279" i="9"/>
  <c r="O774" i="9"/>
  <c r="O171" i="9"/>
  <c r="O240" i="9"/>
  <c r="G12" i="12"/>
  <c r="C23" i="9"/>
  <c r="C50" i="9" s="1"/>
  <c r="C77" i="9" s="1"/>
  <c r="C104" i="9" s="1"/>
  <c r="C131" i="9" s="1"/>
  <c r="C158" i="9" s="1"/>
  <c r="C185" i="9" s="1"/>
  <c r="G570" i="12"/>
  <c r="G571" i="12"/>
  <c r="G572" i="12"/>
  <c r="C14" i="9"/>
  <c r="C41" i="9" s="1"/>
  <c r="C68" i="9" s="1"/>
  <c r="C95" i="9" s="1"/>
  <c r="C122" i="9" s="1"/>
  <c r="C149" i="9" s="1"/>
  <c r="C176" i="9" s="1"/>
  <c r="C203" i="9" s="1"/>
  <c r="C230" i="9" s="1"/>
  <c r="C257" i="9" s="1"/>
  <c r="C284" i="9" s="1"/>
  <c r="C311" i="9" s="1"/>
  <c r="C338" i="9" s="1"/>
  <c r="C365" i="9" s="1"/>
  <c r="C392" i="9" s="1"/>
  <c r="C419" i="9" s="1"/>
  <c r="C446" i="9" s="1"/>
  <c r="C473" i="9" s="1"/>
  <c r="C500" i="9" s="1"/>
  <c r="C527" i="9" s="1"/>
  <c r="C554" i="9" s="1"/>
  <c r="C581" i="9" s="1"/>
  <c r="C608" i="9" s="1"/>
  <c r="C635" i="9" s="1"/>
  <c r="C662" i="9" s="1"/>
  <c r="C689" i="9" s="1"/>
  <c r="C716" i="9" s="1"/>
  <c r="C743" i="9" s="1"/>
  <c r="C770" i="9" s="1"/>
  <c r="C797" i="9" s="1"/>
  <c r="C824" i="9" s="1"/>
  <c r="C851" i="9" s="1"/>
  <c r="C878" i="9" s="1"/>
  <c r="C905" i="9" s="1"/>
  <c r="C932" i="9" s="1"/>
  <c r="C959" i="9" s="1"/>
  <c r="C986" i="9" s="1"/>
  <c r="C1013" i="9" s="1"/>
  <c r="C1040" i="9" s="1"/>
  <c r="C1067" i="9" s="1"/>
  <c r="C1094" i="9" s="1"/>
  <c r="C1121" i="9" s="1"/>
  <c r="C1148" i="9" s="1"/>
  <c r="C1175" i="9" s="1"/>
  <c r="C1202" i="9" s="1"/>
  <c r="C1229" i="9" s="1"/>
  <c r="C1256" i="9" s="1"/>
  <c r="C1283" i="9" s="1"/>
  <c r="C1310" i="9" s="1"/>
  <c r="C1337" i="9" s="1"/>
  <c r="O1337" i="9" s="1"/>
  <c r="G327" i="12"/>
  <c r="G335" i="12"/>
  <c r="G343" i="12"/>
  <c r="G351" i="12"/>
  <c r="G359" i="12"/>
  <c r="G367" i="12"/>
  <c r="G375" i="12"/>
  <c r="G328" i="12"/>
  <c r="G336" i="12"/>
  <c r="G344" i="12"/>
  <c r="G352" i="12"/>
  <c r="G360" i="12"/>
  <c r="G368" i="12"/>
  <c r="G376" i="12"/>
  <c r="G329" i="12"/>
  <c r="G337" i="12"/>
  <c r="G345" i="12"/>
  <c r="G353" i="12"/>
  <c r="G361" i="12"/>
  <c r="G369" i="12"/>
  <c r="G377" i="12"/>
  <c r="G330" i="12"/>
  <c r="G338" i="12"/>
  <c r="G346" i="12"/>
  <c r="G354" i="12"/>
  <c r="G362" i="12"/>
  <c r="G370" i="12"/>
  <c r="G378" i="12"/>
  <c r="C6" i="9"/>
  <c r="C33" i="9" s="1"/>
  <c r="C60" i="9" s="1"/>
  <c r="C87" i="9" s="1"/>
  <c r="C114" i="9" s="1"/>
  <c r="C141" i="9" s="1"/>
  <c r="C168" i="9" s="1"/>
  <c r="C195" i="9" s="1"/>
  <c r="C222" i="9" s="1"/>
  <c r="C249" i="9" s="1"/>
  <c r="C276" i="9" s="1"/>
  <c r="C303" i="9" s="1"/>
  <c r="C330" i="9" s="1"/>
  <c r="C357" i="9" s="1"/>
  <c r="C384" i="9" s="1"/>
  <c r="C411" i="9" s="1"/>
  <c r="C438" i="9" s="1"/>
  <c r="C465" i="9" s="1"/>
  <c r="C492" i="9" s="1"/>
  <c r="C519" i="9" s="1"/>
  <c r="C546" i="9" s="1"/>
  <c r="C573" i="9" s="1"/>
  <c r="C600" i="9" s="1"/>
  <c r="C627" i="9" s="1"/>
  <c r="C654" i="9" s="1"/>
  <c r="C681" i="9" s="1"/>
  <c r="C708" i="9" s="1"/>
  <c r="C735" i="9" s="1"/>
  <c r="C762" i="9" s="1"/>
  <c r="C789" i="9" s="1"/>
  <c r="C816" i="9" s="1"/>
  <c r="C843" i="9" s="1"/>
  <c r="C870" i="9" s="1"/>
  <c r="C897" i="9" s="1"/>
  <c r="C924" i="9" s="1"/>
  <c r="C951" i="9" s="1"/>
  <c r="C978" i="9" s="1"/>
  <c r="C1005" i="9" s="1"/>
  <c r="C1032" i="9" s="1"/>
  <c r="C1059" i="9" s="1"/>
  <c r="C1086" i="9" s="1"/>
  <c r="C1113" i="9" s="1"/>
  <c r="C1140" i="9" s="1"/>
  <c r="C1167" i="9" s="1"/>
  <c r="C1194" i="9" s="1"/>
  <c r="C1221" i="9" s="1"/>
  <c r="C1248" i="9" s="1"/>
  <c r="C1275" i="9" s="1"/>
  <c r="C1302" i="9" s="1"/>
  <c r="C1329" i="9" s="1"/>
  <c r="P1329" i="9" s="1"/>
  <c r="G63" i="12"/>
  <c r="G71" i="12"/>
  <c r="G79" i="12"/>
  <c r="G87" i="12"/>
  <c r="G95" i="12"/>
  <c r="G103" i="12"/>
  <c r="G111" i="12"/>
  <c r="G64" i="12"/>
  <c r="G72" i="12"/>
  <c r="G80" i="12"/>
  <c r="G88" i="12"/>
  <c r="G96" i="12"/>
  <c r="G104" i="12"/>
  <c r="G65" i="12"/>
  <c r="G73" i="12"/>
  <c r="G81" i="12"/>
  <c r="G89" i="12"/>
  <c r="G97" i="12"/>
  <c r="G105" i="12"/>
  <c r="G66" i="12"/>
  <c r="G74" i="12"/>
  <c r="G82" i="12"/>
  <c r="G90" i="12"/>
  <c r="G98" i="12"/>
  <c r="G106" i="12"/>
  <c r="O1135" i="9"/>
  <c r="O854" i="9"/>
  <c r="O71" i="9"/>
  <c r="O99" i="9"/>
  <c r="O131" i="9"/>
  <c r="O203" i="9"/>
  <c r="O207" i="9"/>
  <c r="O223" i="9"/>
  <c r="O247" i="9"/>
  <c r="O267" i="9"/>
  <c r="O271" i="9"/>
  <c r="O287" i="9"/>
  <c r="O315" i="9"/>
  <c r="O323" i="9"/>
  <c r="O331" i="9"/>
  <c r="O335" i="9"/>
  <c r="O355" i="9"/>
  <c r="O387" i="9"/>
  <c r="O403" i="9"/>
  <c r="O423" i="9"/>
  <c r="O439" i="9"/>
  <c r="O443" i="9"/>
  <c r="O463" i="9"/>
  <c r="O487" i="9"/>
  <c r="O495" i="9"/>
  <c r="O503" i="9"/>
  <c r="O519" i="9"/>
  <c r="O539" i="9"/>
  <c r="O571" i="9"/>
  <c r="O591" i="9"/>
  <c r="O595" i="9"/>
  <c r="O603" i="9"/>
  <c r="O611" i="9"/>
  <c r="O635" i="9"/>
  <c r="O639" i="9"/>
  <c r="O647" i="9"/>
  <c r="C22" i="9"/>
  <c r="C49" i="9" s="1"/>
  <c r="C76" i="9" s="1"/>
  <c r="C103" i="9" s="1"/>
  <c r="C130" i="9" s="1"/>
  <c r="C157" i="9" s="1"/>
  <c r="C184" i="9" s="1"/>
  <c r="C211" i="9" s="1"/>
  <c r="C238" i="9" s="1"/>
  <c r="C265" i="9" s="1"/>
  <c r="C292" i="9" s="1"/>
  <c r="C319" i="9" s="1"/>
  <c r="C346" i="9" s="1"/>
  <c r="C373" i="9" s="1"/>
  <c r="C400" i="9" s="1"/>
  <c r="C427" i="9" s="1"/>
  <c r="C454" i="9" s="1"/>
  <c r="C481" i="9" s="1"/>
  <c r="C508" i="9" s="1"/>
  <c r="C535" i="9" s="1"/>
  <c r="C562" i="9" s="1"/>
  <c r="C589" i="9" s="1"/>
  <c r="C616" i="9" s="1"/>
  <c r="C643" i="9" s="1"/>
  <c r="C670" i="9" s="1"/>
  <c r="C697" i="9" s="1"/>
  <c r="C724" i="9" s="1"/>
  <c r="C751" i="9" s="1"/>
  <c r="C778" i="9" s="1"/>
  <c r="C805" i="9" s="1"/>
  <c r="C832" i="9" s="1"/>
  <c r="C859" i="9" s="1"/>
  <c r="C886" i="9" s="1"/>
  <c r="C913" i="9" s="1"/>
  <c r="C940" i="9" s="1"/>
  <c r="C967" i="9" s="1"/>
  <c r="C994" i="9" s="1"/>
  <c r="C1021" i="9" s="1"/>
  <c r="C1048" i="9" s="1"/>
  <c r="C1075" i="9" s="1"/>
  <c r="C1102" i="9" s="1"/>
  <c r="C1129" i="9" s="1"/>
  <c r="C1156" i="9" s="1"/>
  <c r="C1183" i="9" s="1"/>
  <c r="C1210" i="9" s="1"/>
  <c r="C1237" i="9" s="1"/>
  <c r="C1264" i="9" s="1"/>
  <c r="C1291" i="9" s="1"/>
  <c r="C1318" i="9" s="1"/>
  <c r="C1345" i="9" s="1"/>
  <c r="G553" i="12"/>
  <c r="G561" i="12"/>
  <c r="G569" i="12"/>
  <c r="G554" i="12"/>
  <c r="G562" i="12"/>
  <c r="G555" i="12"/>
  <c r="G563" i="12"/>
  <c r="G548" i="12"/>
  <c r="G556" i="12"/>
  <c r="G564" i="12"/>
  <c r="G315" i="12"/>
  <c r="G316" i="12"/>
  <c r="G317" i="12"/>
  <c r="G318" i="12"/>
  <c r="O1219" i="9"/>
  <c r="O1043" i="9"/>
  <c r="O919" i="9"/>
  <c r="O719" i="9"/>
  <c r="O485" i="9"/>
  <c r="O379" i="9"/>
  <c r="O139" i="9"/>
  <c r="O72" i="9"/>
  <c r="O1016" i="9"/>
  <c r="O1214" i="9"/>
  <c r="O996" i="9"/>
  <c r="O564" i="9"/>
  <c r="O51" i="9"/>
  <c r="O159" i="9"/>
  <c r="O807" i="9"/>
  <c r="O483" i="9"/>
  <c r="O180" i="9"/>
  <c r="O16" i="9"/>
  <c r="O24" i="9"/>
  <c r="G701" i="12"/>
  <c r="G717" i="12"/>
  <c r="G733" i="12"/>
  <c r="G749" i="12"/>
  <c r="G765" i="12"/>
  <c r="G702" i="12"/>
  <c r="G718" i="12"/>
  <c r="G734" i="12"/>
  <c r="G750" i="12"/>
  <c r="G766" i="12"/>
  <c r="G707" i="12"/>
  <c r="G723" i="12"/>
  <c r="G739" i="12"/>
  <c r="G755" i="12"/>
  <c r="G771" i="12"/>
  <c r="G708" i="12"/>
  <c r="G724" i="12"/>
  <c r="G740" i="12"/>
  <c r="G756" i="12"/>
  <c r="G772" i="12"/>
  <c r="C21" i="9"/>
  <c r="C48" i="9" s="1"/>
  <c r="C75" i="9" s="1"/>
  <c r="G547" i="12"/>
  <c r="G267" i="12"/>
  <c r="G283" i="12"/>
  <c r="G299" i="12"/>
  <c r="G268" i="12"/>
  <c r="G284" i="12"/>
  <c r="G300" i="12"/>
  <c r="G269" i="12"/>
  <c r="G285" i="12"/>
  <c r="G301" i="12"/>
  <c r="G270" i="12"/>
  <c r="G286" i="12"/>
  <c r="G302" i="12"/>
  <c r="O675" i="9"/>
  <c r="O683" i="9"/>
  <c r="O699" i="9"/>
  <c r="O703" i="9"/>
  <c r="O711" i="9"/>
  <c r="O727" i="9"/>
  <c r="O743" i="9"/>
  <c r="O747" i="9"/>
  <c r="O763" i="9"/>
  <c r="O783" i="9"/>
  <c r="O787" i="9"/>
  <c r="O791" i="9"/>
  <c r="O811" i="9"/>
  <c r="O819" i="9"/>
  <c r="O835" i="9"/>
  <c r="O851" i="9"/>
  <c r="O855" i="9"/>
  <c r="O859" i="9"/>
  <c r="O863" i="9"/>
  <c r="O871" i="9"/>
  <c r="O891" i="9"/>
  <c r="O895" i="9"/>
  <c r="O899" i="9"/>
  <c r="O915" i="9"/>
  <c r="O927" i="9"/>
  <c r="O935" i="9"/>
  <c r="O1027" i="9"/>
  <c r="P51" i="9"/>
  <c r="P49" i="9"/>
  <c r="P111" i="9"/>
  <c r="C138" i="9"/>
  <c r="O167" i="9"/>
  <c r="O883" i="9"/>
  <c r="C5" i="9"/>
  <c r="C32" i="9" s="1"/>
  <c r="C59" i="9" s="1"/>
  <c r="C86" i="9" s="1"/>
  <c r="C113" i="9" s="1"/>
  <c r="C140" i="9" s="1"/>
  <c r="C167" i="9" s="1"/>
  <c r="C194" i="9" s="1"/>
  <c r="C221" i="9" s="1"/>
  <c r="C248" i="9" s="1"/>
  <c r="C275" i="9" s="1"/>
  <c r="C302" i="9" s="1"/>
  <c r="C329" i="9" s="1"/>
  <c r="C356" i="9" s="1"/>
  <c r="C383" i="9" s="1"/>
  <c r="C410" i="9" s="1"/>
  <c r="C437" i="9" s="1"/>
  <c r="C464" i="9" s="1"/>
  <c r="C491" i="9" s="1"/>
  <c r="C518" i="9" s="1"/>
  <c r="C545" i="9" s="1"/>
  <c r="C572" i="9" s="1"/>
  <c r="C599" i="9" s="1"/>
  <c r="G55" i="12"/>
  <c r="G48" i="12"/>
  <c r="G56" i="12"/>
  <c r="G49" i="12"/>
  <c r="G57" i="12"/>
  <c r="G50" i="12"/>
  <c r="G58" i="12"/>
  <c r="G51" i="12"/>
  <c r="G52" i="12"/>
  <c r="G59" i="12"/>
  <c r="G61" i="12"/>
  <c r="G53" i="12"/>
  <c r="G60" i="12"/>
  <c r="G54" i="12"/>
  <c r="O621" i="9"/>
  <c r="O856" i="9"/>
  <c r="O1018" i="9"/>
  <c r="O1189" i="9"/>
  <c r="O1091" i="9"/>
  <c r="O1007" i="9"/>
  <c r="O567" i="9"/>
  <c r="O325" i="9"/>
  <c r="O1300" i="9"/>
  <c r="G38" i="12"/>
  <c r="G22" i="12"/>
  <c r="G6" i="12"/>
  <c r="O967" i="9"/>
  <c r="O979" i="9"/>
  <c r="O1003" i="9"/>
  <c r="O1051" i="9"/>
  <c r="O1063" i="9"/>
  <c r="O1071" i="9"/>
  <c r="O1099" i="9"/>
  <c r="O1115" i="9"/>
  <c r="O1131" i="9"/>
  <c r="O1171" i="9"/>
  <c r="O1199" i="9"/>
  <c r="O1223" i="9"/>
  <c r="O1239" i="9"/>
  <c r="O1279" i="9"/>
  <c r="O1295" i="9"/>
  <c r="O1125" i="9"/>
  <c r="O1010" i="9"/>
  <c r="O1303" i="9"/>
  <c r="O1107" i="9"/>
  <c r="O909" i="9"/>
  <c r="O679" i="9"/>
  <c r="G43" i="12"/>
  <c r="G27" i="12"/>
  <c r="E37" i="10"/>
  <c r="F37" i="10" s="1"/>
  <c r="G37" i="10" s="1"/>
  <c r="C6" i="13" s="1"/>
  <c r="F36" i="10"/>
  <c r="G36" i="10" s="1"/>
  <c r="C5" i="13" s="1"/>
  <c r="O1273" i="9"/>
  <c r="O1183" i="9"/>
  <c r="O1087" i="9"/>
  <c r="O767" i="9"/>
  <c r="O659" i="9"/>
  <c r="O547" i="9"/>
  <c r="O946" i="9"/>
  <c r="O1106" i="9"/>
  <c r="O1280" i="9"/>
  <c r="G37" i="12"/>
  <c r="C13" i="9"/>
  <c r="C40" i="9" s="1"/>
  <c r="C67" i="9" s="1"/>
  <c r="C94" i="9" s="1"/>
  <c r="C121" i="9" s="1"/>
  <c r="C148" i="9" s="1"/>
  <c r="C175" i="9" s="1"/>
  <c r="C202" i="9" s="1"/>
  <c r="C229" i="9" s="1"/>
  <c r="C256" i="9" s="1"/>
  <c r="C283" i="9" s="1"/>
  <c r="C310" i="9" s="1"/>
  <c r="C337" i="9" s="1"/>
  <c r="C364" i="9" s="1"/>
  <c r="C391" i="9" s="1"/>
  <c r="C418" i="9" s="1"/>
  <c r="C445" i="9" s="1"/>
  <c r="C472" i="9" s="1"/>
  <c r="C499" i="9" s="1"/>
  <c r="C526" i="9" s="1"/>
  <c r="C553" i="9" s="1"/>
  <c r="C580" i="9" s="1"/>
  <c r="C607" i="9" s="1"/>
  <c r="C634" i="9" s="1"/>
  <c r="C661" i="9" s="1"/>
  <c r="C688" i="9" s="1"/>
  <c r="C715" i="9" s="1"/>
  <c r="O715" i="9" s="1"/>
  <c r="G311" i="12"/>
  <c r="G319" i="12"/>
  <c r="G312" i="12"/>
  <c r="G320" i="12"/>
  <c r="G313" i="12"/>
  <c r="G321" i="12"/>
  <c r="G314" i="12"/>
  <c r="G322" i="12"/>
  <c r="O943" i="9"/>
  <c r="O963" i="9"/>
  <c r="O971" i="9"/>
  <c r="O983" i="9"/>
  <c r="O991" i="9"/>
  <c r="O999" i="9"/>
  <c r="O1023" i="9"/>
  <c r="O1067" i="9"/>
  <c r="O1075" i="9"/>
  <c r="O1111" i="9"/>
  <c r="O1143" i="9"/>
  <c r="O1151" i="9"/>
  <c r="O1159" i="9"/>
  <c r="O1179" i="9"/>
  <c r="O1187" i="9"/>
  <c r="O1195" i="9"/>
  <c r="O1207" i="9"/>
  <c r="O1243" i="9"/>
  <c r="O1251" i="9"/>
  <c r="O1259" i="9"/>
  <c r="O1283" i="9"/>
  <c r="O1291" i="9"/>
  <c r="O1307" i="9"/>
  <c r="O1315" i="9"/>
  <c r="O1215" i="9"/>
  <c r="O1017" i="9"/>
  <c r="G7" i="12"/>
  <c r="G15" i="12"/>
  <c r="G23" i="12"/>
  <c r="G31" i="12"/>
  <c r="G39" i="12"/>
  <c r="G47" i="12"/>
  <c r="G5" i="12"/>
  <c r="G8" i="12"/>
  <c r="G16" i="12"/>
  <c r="G24" i="12"/>
  <c r="G32" i="12"/>
  <c r="G40" i="12"/>
  <c r="G9" i="12"/>
  <c r="G17" i="12"/>
  <c r="G25" i="12"/>
  <c r="G33" i="12"/>
  <c r="G41" i="12"/>
  <c r="G10" i="12"/>
  <c r="G18" i="12"/>
  <c r="G26" i="12"/>
  <c r="G34" i="12"/>
  <c r="G42" i="12"/>
  <c r="O781" i="9"/>
  <c r="O575" i="9"/>
  <c r="O127" i="9"/>
  <c r="O908" i="9"/>
  <c r="O1260" i="9"/>
  <c r="G11" i="12"/>
  <c r="O1267" i="9"/>
  <c r="O1175" i="9"/>
  <c r="O1061" i="9"/>
  <c r="O959" i="9"/>
  <c r="O643" i="9"/>
  <c r="O431" i="9"/>
  <c r="O620" i="9"/>
  <c r="O940" i="9"/>
  <c r="O46" i="9"/>
  <c r="O58" i="9"/>
  <c r="O406" i="9"/>
  <c r="O702" i="9"/>
  <c r="O942" i="9"/>
  <c r="O1134" i="9"/>
  <c r="O1142" i="9"/>
  <c r="G36" i="12"/>
  <c r="G20" i="12"/>
  <c r="C29" i="9"/>
  <c r="C56" i="9" s="1"/>
  <c r="C83" i="9" s="1"/>
  <c r="G695" i="12"/>
  <c r="G703" i="12"/>
  <c r="G711" i="12"/>
  <c r="G719" i="12"/>
  <c r="G727" i="12"/>
  <c r="G735" i="12"/>
  <c r="G743" i="12"/>
  <c r="G751" i="12"/>
  <c r="G759" i="12"/>
  <c r="G767" i="12"/>
  <c r="G696" i="12"/>
  <c r="G704" i="12"/>
  <c r="G712" i="12"/>
  <c r="G720" i="12"/>
  <c r="G728" i="12"/>
  <c r="G736" i="12"/>
  <c r="G744" i="12"/>
  <c r="G752" i="12"/>
  <c r="G760" i="12"/>
  <c r="G768" i="12"/>
  <c r="G697" i="12"/>
  <c r="G705" i="12"/>
  <c r="G713" i="12"/>
  <c r="G721" i="12"/>
  <c r="G729" i="12"/>
  <c r="G737" i="12"/>
  <c r="G745" i="12"/>
  <c r="G753" i="12"/>
  <c r="G761" i="12"/>
  <c r="G769" i="12"/>
  <c r="G698" i="12"/>
  <c r="G706" i="12"/>
  <c r="G714" i="12"/>
  <c r="G722" i="12"/>
  <c r="G730" i="12"/>
  <c r="G738" i="12"/>
  <c r="G746" i="12"/>
  <c r="G754" i="12"/>
  <c r="G762" i="12"/>
  <c r="G770" i="12"/>
  <c r="C12" i="9"/>
  <c r="C39" i="9" s="1"/>
  <c r="C66" i="9" s="1"/>
  <c r="G263" i="12"/>
  <c r="G271" i="12"/>
  <c r="G279" i="12"/>
  <c r="G287" i="12"/>
  <c r="G295" i="12"/>
  <c r="G303" i="12"/>
  <c r="G264" i="12"/>
  <c r="G272" i="12"/>
  <c r="G280" i="12"/>
  <c r="G288" i="12"/>
  <c r="G296" i="12"/>
  <c r="G304" i="12"/>
  <c r="G265" i="12"/>
  <c r="G273" i="12"/>
  <c r="G281" i="12"/>
  <c r="G289" i="12"/>
  <c r="G297" i="12"/>
  <c r="G305" i="12"/>
  <c r="G266" i="12"/>
  <c r="G274" i="12"/>
  <c r="G282" i="12"/>
  <c r="G290" i="12"/>
  <c r="G298" i="12"/>
  <c r="G306" i="12"/>
  <c r="O1145" i="9"/>
  <c r="O847" i="9"/>
  <c r="O739" i="9"/>
  <c r="O1030" i="9"/>
  <c r="O304" i="9"/>
  <c r="O19" i="9"/>
  <c r="G35" i="12"/>
  <c r="G19" i="12"/>
  <c r="C20" i="9"/>
  <c r="C47" i="9" s="1"/>
  <c r="G546" i="12"/>
  <c r="O694" i="9"/>
  <c r="O512" i="9"/>
  <c r="O468" i="9"/>
  <c r="O84" i="9"/>
  <c r="O108" i="9"/>
  <c r="O136" i="9"/>
  <c r="O248" i="9"/>
  <c r="O576" i="9"/>
  <c r="O928" i="9"/>
  <c r="F16" i="10"/>
  <c r="G16" i="10" s="1"/>
  <c r="O640" i="9"/>
  <c r="O402" i="9"/>
  <c r="O88" i="9"/>
  <c r="O349" i="9"/>
  <c r="O429" i="9"/>
  <c r="O549" i="9"/>
  <c r="O557" i="9"/>
  <c r="O613" i="9"/>
  <c r="O685" i="9"/>
  <c r="O805" i="9"/>
  <c r="O845" i="9"/>
  <c r="O973" i="9"/>
  <c r="O997" i="9"/>
  <c r="O1081" i="9"/>
  <c r="O1253" i="9"/>
  <c r="O832" i="9"/>
  <c r="O628" i="9"/>
  <c r="O376" i="9"/>
  <c r="O86" i="9"/>
  <c r="O61" i="9"/>
  <c r="O73" i="9"/>
  <c r="O109" i="9"/>
  <c r="O113" i="9"/>
  <c r="O141" i="9"/>
  <c r="O145" i="9"/>
  <c r="O149" i="9"/>
  <c r="O169" i="9"/>
  <c r="O189" i="9"/>
  <c r="O193" i="9"/>
  <c r="O197" i="9"/>
  <c r="O221" i="9"/>
  <c r="O233" i="9"/>
  <c r="O241" i="9"/>
  <c r="O257" i="9"/>
  <c r="O269" i="9"/>
  <c r="O1330" i="9"/>
  <c r="P27" i="9"/>
  <c r="P19" i="9"/>
  <c r="P18" i="9"/>
  <c r="P10" i="9"/>
  <c r="P5" i="9"/>
  <c r="L10" i="13"/>
  <c r="N10" i="13" s="1"/>
  <c r="L198" i="13"/>
  <c r="N198" i="13" s="1"/>
  <c r="L160" i="13"/>
  <c r="N111" i="13"/>
  <c r="N21" i="9"/>
  <c r="O21" i="9" s="1"/>
  <c r="N56" i="9"/>
  <c r="N156" i="9"/>
  <c r="N176" i="9"/>
  <c r="O176" i="9" s="1"/>
  <c r="N244" i="9"/>
  <c r="O244" i="9" s="1"/>
  <c r="N324" i="9"/>
  <c r="O324" i="9" s="1"/>
  <c r="N352" i="9"/>
  <c r="O352" i="9" s="1"/>
  <c r="N360" i="9"/>
  <c r="O360" i="9" s="1"/>
  <c r="N432" i="9"/>
  <c r="O432" i="9" s="1"/>
  <c r="N488" i="9"/>
  <c r="N500" i="9"/>
  <c r="O500" i="9" s="1"/>
  <c r="N508" i="9"/>
  <c r="O508" i="9" s="1"/>
  <c r="N696" i="9"/>
  <c r="N732" i="9"/>
  <c r="N800" i="9"/>
  <c r="O800" i="9" s="1"/>
  <c r="N864" i="9"/>
  <c r="O864" i="9" s="1"/>
  <c r="N944" i="9"/>
  <c r="O944" i="9" s="1"/>
  <c r="N960" i="9"/>
  <c r="N984" i="9"/>
  <c r="N988" i="9"/>
  <c r="N1056" i="9"/>
  <c r="N1080" i="9"/>
  <c r="O1080" i="9" s="1"/>
  <c r="N1144" i="9"/>
  <c r="O1144" i="9" s="1"/>
  <c r="N1176" i="9"/>
  <c r="N1236" i="9"/>
  <c r="N1240" i="9"/>
  <c r="O1240" i="9" s="1"/>
  <c r="N1256" i="9"/>
  <c r="O1256" i="9" s="1"/>
  <c r="N1308" i="9"/>
  <c r="N88" i="13"/>
  <c r="N1346" i="9"/>
  <c r="N122" i="13"/>
  <c r="N79" i="13"/>
  <c r="N165" i="9"/>
  <c r="N261" i="9"/>
  <c r="O261" i="9" s="1"/>
  <c r="N285" i="9"/>
  <c r="L18" i="13"/>
  <c r="N305" i="9"/>
  <c r="O305" i="9" s="1"/>
  <c r="N313" i="9"/>
  <c r="N317" i="9"/>
  <c r="N341" i="9"/>
  <c r="O341" i="9" s="1"/>
  <c r="N353" i="9"/>
  <c r="N361" i="9"/>
  <c r="O361" i="9" s="1"/>
  <c r="N365" i="9"/>
  <c r="O365" i="9" s="1"/>
  <c r="N373" i="9"/>
  <c r="O373" i="9" s="1"/>
  <c r="N385" i="9"/>
  <c r="O385" i="9" s="1"/>
  <c r="N389" i="9"/>
  <c r="O389" i="9" s="1"/>
  <c r="N405" i="9"/>
  <c r="O405" i="9" s="1"/>
  <c r="N409" i="9"/>
  <c r="O409" i="9" s="1"/>
  <c r="N413" i="9"/>
  <c r="O413" i="9" s="1"/>
  <c r="N421" i="9"/>
  <c r="N425" i="9"/>
  <c r="N437" i="9"/>
  <c r="O437" i="9" s="1"/>
  <c r="N453" i="9"/>
  <c r="N457" i="9"/>
  <c r="O457" i="9" s="1"/>
  <c r="N469" i="9"/>
  <c r="O469" i="9" s="1"/>
  <c r="N473" i="9"/>
  <c r="O473" i="9" s="1"/>
  <c r="N477" i="9"/>
  <c r="O477" i="9" s="1"/>
  <c r="N489" i="9"/>
  <c r="N493" i="9"/>
  <c r="O493" i="9" s="1"/>
  <c r="N501" i="9"/>
  <c r="N517" i="9"/>
  <c r="O517" i="9" s="1"/>
  <c r="N521" i="9"/>
  <c r="O521" i="9" s="1"/>
  <c r="N533" i="9"/>
  <c r="N537" i="9"/>
  <c r="O537" i="9" s="1"/>
  <c r="N541" i="9"/>
  <c r="O541" i="9" s="1"/>
  <c r="N553" i="9"/>
  <c r="O553" i="9" s="1"/>
  <c r="N565" i="9"/>
  <c r="O565" i="9" s="1"/>
  <c r="N581" i="9"/>
  <c r="O581" i="9" s="1"/>
  <c r="N585" i="9"/>
  <c r="O585" i="9" s="1"/>
  <c r="N597" i="9"/>
  <c r="N601" i="9"/>
  <c r="O601" i="9" s="1"/>
  <c r="N605" i="9"/>
  <c r="O605" i="9" s="1"/>
  <c r="N617" i="9"/>
  <c r="N629" i="9"/>
  <c r="O629" i="9" s="1"/>
  <c r="N645" i="9"/>
  <c r="O645" i="9" s="1"/>
  <c r="N649" i="9"/>
  <c r="O649" i="9" s="1"/>
  <c r="N661" i="9"/>
  <c r="N665" i="9"/>
  <c r="O665" i="9" s="1"/>
  <c r="N669" i="9"/>
  <c r="N677" i="9"/>
  <c r="N681" i="9"/>
  <c r="N693" i="9"/>
  <c r="O693" i="9" s="1"/>
  <c r="N709" i="9"/>
  <c r="O709" i="9" s="1"/>
  <c r="N713" i="9"/>
  <c r="O713" i="9" s="1"/>
  <c r="N725" i="9"/>
  <c r="N729" i="9"/>
  <c r="O729" i="9" s="1"/>
  <c r="N733" i="9"/>
  <c r="O733" i="9" s="1"/>
  <c r="N745" i="9"/>
  <c r="N749" i="9"/>
  <c r="N757" i="9"/>
  <c r="O757" i="9" s="1"/>
  <c r="N773" i="9"/>
  <c r="O773" i="9" s="1"/>
  <c r="N777" i="9"/>
  <c r="N789" i="9"/>
  <c r="N793" i="9"/>
  <c r="O793" i="9" s="1"/>
  <c r="N797" i="9"/>
  <c r="O797" i="9" s="1"/>
  <c r="N809" i="9"/>
  <c r="O809" i="9" s="1"/>
  <c r="N821" i="9"/>
  <c r="O821" i="9" s="1"/>
  <c r="N837" i="9"/>
  <c r="O837" i="9" s="1"/>
  <c r="N841" i="9"/>
  <c r="O841" i="9" s="1"/>
  <c r="N853" i="9"/>
  <c r="N857" i="9"/>
  <c r="N861" i="9"/>
  <c r="O861" i="9" s="1"/>
  <c r="N873" i="9"/>
  <c r="O873" i="9" s="1"/>
  <c r="N885" i="9"/>
  <c r="N893" i="9"/>
  <c r="N901" i="9"/>
  <c r="O901" i="9" s="1"/>
  <c r="N905" i="9"/>
  <c r="O905" i="9" s="1"/>
  <c r="N917" i="9"/>
  <c r="O917" i="9" s="1"/>
  <c r="N921" i="9"/>
  <c r="N925" i="9"/>
  <c r="O925" i="9" s="1"/>
  <c r="N933" i="9"/>
  <c r="N937" i="9"/>
  <c r="O937" i="9" s="1"/>
  <c r="N949" i="9"/>
  <c r="O949" i="9" s="1"/>
  <c r="N957" i="9"/>
  <c r="N965" i="9"/>
  <c r="N969" i="9"/>
  <c r="O969" i="9" s="1"/>
  <c r="N981" i="9"/>
  <c r="O981" i="9" s="1"/>
  <c r="N985" i="9"/>
  <c r="N989" i="9"/>
  <c r="O989" i="9" s="1"/>
  <c r="N1001" i="9"/>
  <c r="N1005" i="9"/>
  <c r="N1013" i="9"/>
  <c r="O1013" i="9" s="1"/>
  <c r="N1021" i="9"/>
  <c r="O1021" i="9" s="1"/>
  <c r="N1029" i="9"/>
  <c r="N1033" i="9"/>
  <c r="O1033" i="9" s="1"/>
  <c r="N1037" i="9"/>
  <c r="O1037" i="9" s="1"/>
  <c r="N1045" i="9"/>
  <c r="O1045" i="9" s="1"/>
  <c r="N1049" i="9"/>
  <c r="N1053" i="9"/>
  <c r="O1053" i="9" s="1"/>
  <c r="N1065" i="9"/>
  <c r="N1069" i="9"/>
  <c r="N1077" i="9"/>
  <c r="O1077" i="9" s="1"/>
  <c r="N1085" i="9"/>
  <c r="N1093" i="9"/>
  <c r="N1097" i="9"/>
  <c r="O1097" i="9" s="1"/>
  <c r="N1101" i="9"/>
  <c r="N1109" i="9"/>
  <c r="N1113" i="9"/>
  <c r="O1113" i="9" s="1"/>
  <c r="N1117" i="9"/>
  <c r="O1117" i="9" s="1"/>
  <c r="N1129" i="9"/>
  <c r="O1129" i="9" s="1"/>
  <c r="N1133" i="9"/>
  <c r="O1133" i="9" s="1"/>
  <c r="N1141" i="9"/>
  <c r="O1141" i="9" s="1"/>
  <c r="N1149" i="9"/>
  <c r="N1157" i="9"/>
  <c r="N1161" i="9"/>
  <c r="O1161" i="9" s="1"/>
  <c r="N1165" i="9"/>
  <c r="O1165" i="9" s="1"/>
  <c r="N1173" i="9"/>
  <c r="N1177" i="9"/>
  <c r="N1181" i="9"/>
  <c r="N1193" i="9"/>
  <c r="N1197" i="9"/>
  <c r="O1197" i="9" s="1"/>
  <c r="N1205" i="9"/>
  <c r="O1205" i="9" s="1"/>
  <c r="N1213" i="9"/>
  <c r="O1213" i="9" s="1"/>
  <c r="N1221" i="9"/>
  <c r="O1221" i="9" s="1"/>
  <c r="N1225" i="9"/>
  <c r="O1225" i="9" s="1"/>
  <c r="N1229" i="9"/>
  <c r="O1229" i="9" s="1"/>
  <c r="N1237" i="9"/>
  <c r="O1237" i="9" s="1"/>
  <c r="N1241" i="9"/>
  <c r="O1241" i="9" s="1"/>
  <c r="N1245" i="9"/>
  <c r="N1257" i="9"/>
  <c r="N1261" i="9"/>
  <c r="O1261" i="9" s="1"/>
  <c r="N1269" i="9"/>
  <c r="O1269" i="9" s="1"/>
  <c r="N1277" i="9"/>
  <c r="O1277" i="9" s="1"/>
  <c r="N1285" i="9"/>
  <c r="N1289" i="9"/>
  <c r="N1293" i="9"/>
  <c r="O1293" i="9" s="1"/>
  <c r="N1301" i="9"/>
  <c r="N1305" i="9"/>
  <c r="O1305" i="9" s="1"/>
  <c r="N1309" i="9"/>
  <c r="N1323" i="9"/>
  <c r="O1323" i="9" s="1"/>
  <c r="N1341" i="9"/>
  <c r="O1341" i="9" s="1"/>
  <c r="P35" i="9"/>
  <c r="L176" i="13"/>
  <c r="N176" i="13" s="1"/>
  <c r="L164" i="13"/>
  <c r="L161" i="13"/>
  <c r="N161" i="13" s="1"/>
  <c r="L156" i="13"/>
  <c r="N156" i="13" s="1"/>
  <c r="L152" i="13"/>
  <c r="L150" i="13"/>
  <c r="N150" i="13" s="1"/>
  <c r="L146" i="13"/>
  <c r="L144" i="13"/>
  <c r="L143" i="13"/>
  <c r="N143" i="13" s="1"/>
  <c r="L140" i="13"/>
  <c r="L137" i="13"/>
  <c r="L135" i="13"/>
  <c r="L134" i="13"/>
  <c r="L132" i="13"/>
  <c r="N132" i="13" s="1"/>
  <c r="L131" i="13"/>
  <c r="N131" i="13" s="1"/>
  <c r="L129" i="13"/>
  <c r="N129" i="13" s="1"/>
  <c r="L128" i="13"/>
  <c r="N128" i="13" s="1"/>
  <c r="L126" i="13"/>
  <c r="L123" i="13"/>
  <c r="L121" i="13"/>
  <c r="L119" i="13"/>
  <c r="N119" i="13" s="1"/>
  <c r="L118" i="13"/>
  <c r="N118" i="13" s="1"/>
  <c r="L116" i="13"/>
  <c r="N116" i="13" s="1"/>
  <c r="L115" i="13"/>
  <c r="L113" i="13"/>
  <c r="N113" i="13" s="1"/>
  <c r="L107" i="13"/>
  <c r="L99" i="13"/>
  <c r="L91" i="13"/>
  <c r="N91" i="13" s="1"/>
  <c r="L90" i="13"/>
  <c r="N90" i="13" s="1"/>
  <c r="L87" i="13"/>
  <c r="N87" i="13" s="1"/>
  <c r="P117" i="9"/>
  <c r="L4" i="9"/>
  <c r="N4" i="9" s="1"/>
  <c r="O4" i="9" s="1"/>
  <c r="M1352" i="9"/>
  <c r="M1351" i="9"/>
  <c r="L1349" i="9"/>
  <c r="M1348" i="9"/>
  <c r="L1347" i="9"/>
  <c r="N1347" i="9" s="1"/>
  <c r="O1347" i="9" s="1"/>
  <c r="M1344" i="9"/>
  <c r="M1343" i="9"/>
  <c r="N1343" i="9" s="1"/>
  <c r="M1342" i="9"/>
  <c r="N1342" i="9" s="1"/>
  <c r="O1342" i="9" s="1"/>
  <c r="M1340" i="9"/>
  <c r="N1340" i="9" s="1"/>
  <c r="O1340" i="9" s="1"/>
  <c r="L1338" i="9"/>
  <c r="M1336" i="9"/>
  <c r="M1333" i="9"/>
  <c r="M1332" i="9"/>
  <c r="L1329" i="9"/>
  <c r="N1329" i="9" s="1"/>
  <c r="O1329" i="9" s="1"/>
  <c r="M1328" i="9"/>
  <c r="M1327" i="9"/>
  <c r="N1327" i="9" s="1"/>
  <c r="O1327" i="9" s="1"/>
  <c r="M1322" i="9"/>
  <c r="N1322" i="9" s="1"/>
  <c r="O1322" i="9" s="1"/>
  <c r="M1320" i="9"/>
  <c r="M1319" i="9"/>
  <c r="N1319" i="9" s="1"/>
  <c r="M1316" i="9"/>
  <c r="N246" i="9"/>
  <c r="N438" i="9"/>
  <c r="O438" i="9" s="1"/>
  <c r="N542" i="9"/>
  <c r="N562" i="9"/>
  <c r="O562" i="9" s="1"/>
  <c r="N598" i="9"/>
  <c r="O598" i="9" s="1"/>
  <c r="N658" i="9"/>
  <c r="O658" i="9" s="1"/>
  <c r="N666" i="9"/>
  <c r="O666" i="9" s="1"/>
  <c r="N730" i="9"/>
  <c r="O730" i="9" s="1"/>
  <c r="N758" i="9"/>
  <c r="N766" i="9"/>
  <c r="O766" i="9" s="1"/>
  <c r="N790" i="9"/>
  <c r="O790" i="9" s="1"/>
  <c r="N806" i="9"/>
  <c r="N834" i="9"/>
  <c r="O834" i="9" s="1"/>
  <c r="N850" i="9"/>
  <c r="N894" i="9"/>
  <c r="N1098" i="9"/>
  <c r="O1098" i="9" s="1"/>
  <c r="N1126" i="9"/>
  <c r="O1126" i="9" s="1"/>
  <c r="N1238" i="9"/>
  <c r="N1250" i="9"/>
  <c r="O1250" i="9" s="1"/>
  <c r="N96" i="13"/>
  <c r="N1318" i="9"/>
  <c r="O1318" i="9" s="1"/>
  <c r="N1336" i="9"/>
  <c r="N126" i="13"/>
  <c r="N101" i="13"/>
  <c r="N1326" i="9"/>
  <c r="N1350" i="9"/>
  <c r="O1350" i="9" s="1"/>
  <c r="F253" i="13"/>
  <c r="L71" i="13"/>
  <c r="N71" i="13" s="1"/>
  <c r="L65" i="13"/>
  <c r="N65" i="13" s="1"/>
  <c r="L63" i="13"/>
  <c r="N63" i="13" s="1"/>
  <c r="L57" i="13"/>
  <c r="N57" i="13" s="1"/>
  <c r="L55" i="13"/>
  <c r="N55" i="13" s="1"/>
  <c r="L53" i="13"/>
  <c r="N53" i="13" s="1"/>
  <c r="L52" i="13"/>
  <c r="N52" i="13" s="1"/>
  <c r="L51" i="13"/>
  <c r="N51" i="13" s="1"/>
  <c r="L50" i="13"/>
  <c r="N50" i="13" s="1"/>
  <c r="L49" i="13"/>
  <c r="N49" i="13" s="1"/>
  <c r="L48" i="13"/>
  <c r="N48" i="13" s="1"/>
  <c r="L47" i="13"/>
  <c r="N47" i="13" s="1"/>
  <c r="L46" i="13"/>
  <c r="N46" i="13" s="1"/>
  <c r="L45" i="13"/>
  <c r="N45" i="13" s="1"/>
  <c r="L44" i="13"/>
  <c r="N44" i="13" s="1"/>
  <c r="L43" i="13"/>
  <c r="N43" i="13" s="1"/>
  <c r="L42" i="13"/>
  <c r="N42" i="13" s="1"/>
  <c r="L41" i="13"/>
  <c r="L40" i="13"/>
  <c r="L39" i="13"/>
  <c r="N39" i="13" s="1"/>
  <c r="L38" i="13"/>
  <c r="N38" i="13" s="1"/>
  <c r="L37" i="13"/>
  <c r="N37" i="13" s="1"/>
  <c r="L36" i="13"/>
  <c r="N36" i="13" s="1"/>
  <c r="L35" i="13"/>
  <c r="L34" i="13"/>
  <c r="N34" i="13" s="1"/>
  <c r="L33" i="13"/>
  <c r="L32" i="13"/>
  <c r="N32" i="13" s="1"/>
  <c r="L31" i="13"/>
  <c r="N31" i="13" s="1"/>
  <c r="L30" i="13"/>
  <c r="N30" i="13" s="1"/>
  <c r="L29" i="13"/>
  <c r="N29" i="13" s="1"/>
  <c r="L237" i="13"/>
  <c r="N237" i="13" s="1"/>
  <c r="L138" i="13"/>
  <c r="N138" i="13" s="1"/>
  <c r="L110" i="13"/>
  <c r="N110" i="13" s="1"/>
  <c r="L106" i="13"/>
  <c r="N106" i="13" s="1"/>
  <c r="L102" i="13"/>
  <c r="L93" i="13"/>
  <c r="N93" i="13" s="1"/>
  <c r="L89" i="13"/>
  <c r="N89" i="13" s="1"/>
  <c r="L77" i="13"/>
  <c r="N77" i="13" s="1"/>
  <c r="L73" i="13"/>
  <c r="N73" i="13" s="1"/>
  <c r="L70" i="13"/>
  <c r="N70" i="13" s="1"/>
  <c r="L64" i="13"/>
  <c r="N64" i="13" s="1"/>
  <c r="L62" i="13"/>
  <c r="N62" i="13" s="1"/>
  <c r="L60" i="13"/>
  <c r="N60" i="13" s="1"/>
  <c r="L58" i="13"/>
  <c r="N58" i="13" s="1"/>
  <c r="L56" i="13"/>
  <c r="N56" i="13" s="1"/>
  <c r="L54" i="13"/>
  <c r="N54" i="13" s="1"/>
  <c r="N36" i="9"/>
  <c r="O36" i="9" s="1"/>
  <c r="N48" i="9"/>
  <c r="N100" i="9"/>
  <c r="O100" i="9" s="1"/>
  <c r="N104" i="9"/>
  <c r="O104" i="9" s="1"/>
  <c r="N148" i="9"/>
  <c r="O148" i="9" s="1"/>
  <c r="N160" i="9"/>
  <c r="O160" i="9" s="1"/>
  <c r="N204" i="9"/>
  <c r="N212" i="9"/>
  <c r="N252" i="9"/>
  <c r="O252" i="9" s="1"/>
  <c r="N336" i="9"/>
  <c r="N372" i="9"/>
  <c r="N380" i="9"/>
  <c r="N532" i="9"/>
  <c r="O532" i="9" s="1"/>
  <c r="N544" i="9"/>
  <c r="O544" i="9" s="1"/>
  <c r="N596" i="9"/>
  <c r="N600" i="9"/>
  <c r="O600" i="9" s="1"/>
  <c r="N616" i="9"/>
  <c r="O616" i="9" s="1"/>
  <c r="N648" i="9"/>
  <c r="O648" i="9" s="1"/>
  <c r="N684" i="9"/>
  <c r="O684" i="9" s="1"/>
  <c r="N708" i="9"/>
  <c r="N712" i="9"/>
  <c r="O712" i="9" s="1"/>
  <c r="N740" i="9"/>
  <c r="O740" i="9" s="1"/>
  <c r="N748" i="9"/>
  <c r="O748" i="9" s="1"/>
  <c r="N776" i="9"/>
  <c r="N828" i="9"/>
  <c r="O828" i="9" s="1"/>
  <c r="N836" i="9"/>
  <c r="O836" i="9" s="1"/>
  <c r="N920" i="9"/>
  <c r="N1028" i="9"/>
  <c r="N1040" i="9"/>
  <c r="O1040" i="9" s="1"/>
  <c r="N1044" i="9"/>
  <c r="O1044" i="9" s="1"/>
  <c r="N1048" i="9"/>
  <c r="O1048" i="9" s="1"/>
  <c r="N1076" i="9"/>
  <c r="N1180" i="9"/>
  <c r="O1180" i="9" s="1"/>
  <c r="N1196" i="9"/>
  <c r="O1196" i="9" s="1"/>
  <c r="N1216" i="9"/>
  <c r="O1216" i="9" s="1"/>
  <c r="N1284" i="9"/>
  <c r="N1292" i="9"/>
  <c r="N1321" i="9"/>
  <c r="O1321" i="9" s="1"/>
  <c r="N1339" i="9"/>
  <c r="N1351" i="9"/>
  <c r="O1351" i="9" s="1"/>
  <c r="A242" i="8"/>
  <c r="R295" i="8"/>
  <c r="S295" i="8" s="1"/>
  <c r="T295" i="8" s="1"/>
  <c r="R116" i="8"/>
  <c r="S116" i="8" s="1"/>
  <c r="T116" i="8" s="1"/>
  <c r="R120" i="8"/>
  <c r="S120" i="8" s="1"/>
  <c r="T120" i="8" s="1"/>
  <c r="R124" i="8"/>
  <c r="S124" i="8" s="1"/>
  <c r="T124" i="8" s="1"/>
  <c r="R146" i="8"/>
  <c r="S146" i="8" s="1"/>
  <c r="T146" i="8" s="1"/>
  <c r="R150" i="8"/>
  <c r="S150" i="8" s="1"/>
  <c r="T150" i="8" s="1"/>
  <c r="R154" i="8"/>
  <c r="S154" i="8" s="1"/>
  <c r="T154" i="8" s="1"/>
  <c r="A199" i="8"/>
  <c r="R128" i="8"/>
  <c r="S128" i="8" s="1"/>
  <c r="T128" i="8" s="1"/>
  <c r="R132" i="8"/>
  <c r="S132" i="8" s="1"/>
  <c r="T132" i="8" s="1"/>
  <c r="R135" i="8"/>
  <c r="S135" i="8" s="1"/>
  <c r="T135" i="8" s="1"/>
  <c r="A192" i="8"/>
  <c r="R139" i="8"/>
  <c r="S139" i="8" s="1"/>
  <c r="T139" i="8" s="1"/>
  <c r="R143" i="8"/>
  <c r="S143" i="8" s="1"/>
  <c r="T143" i="8" s="1"/>
  <c r="R117" i="8"/>
  <c r="S117" i="8" s="1"/>
  <c r="T117" i="8" s="1"/>
  <c r="R223" i="8"/>
  <c r="R121" i="8"/>
  <c r="S121" i="8" s="1"/>
  <c r="T121" i="8" s="1"/>
  <c r="R231" i="8"/>
  <c r="R125" i="8"/>
  <c r="S125" i="8" s="1"/>
  <c r="T125" i="8" s="1"/>
  <c r="R147" i="8"/>
  <c r="S147" i="8" s="1"/>
  <c r="T147" i="8" s="1"/>
  <c r="R151" i="8"/>
  <c r="S151" i="8" s="1"/>
  <c r="T151" i="8" s="1"/>
  <c r="R155" i="8"/>
  <c r="S155" i="8" s="1"/>
  <c r="T155" i="8" s="1"/>
  <c r="A173" i="8"/>
  <c r="A167" i="8"/>
  <c r="R114" i="8"/>
  <c r="S114" i="8" s="1"/>
  <c r="T114" i="8" s="1"/>
  <c r="R129" i="8"/>
  <c r="S129" i="8" s="1"/>
  <c r="T129" i="8" s="1"/>
  <c r="R133" i="8"/>
  <c r="S133" i="8" s="1"/>
  <c r="T133" i="8" s="1"/>
  <c r="R239" i="8"/>
  <c r="R136" i="8"/>
  <c r="S136" i="8" s="1"/>
  <c r="T136" i="8" s="1"/>
  <c r="R140" i="8"/>
  <c r="S140" i="8" s="1"/>
  <c r="T140" i="8" s="1"/>
  <c r="R144" i="8"/>
  <c r="S144" i="8" s="1"/>
  <c r="T144" i="8" s="1"/>
  <c r="R118" i="8"/>
  <c r="S118" i="8" s="1"/>
  <c r="T118" i="8" s="1"/>
  <c r="R122" i="8"/>
  <c r="S122" i="8" s="1"/>
  <c r="T122" i="8" s="1"/>
  <c r="A179" i="8"/>
  <c r="R126" i="8"/>
  <c r="S126" i="8" s="1"/>
  <c r="T126" i="8" s="1"/>
  <c r="R148" i="8"/>
  <c r="S148" i="8" s="1"/>
  <c r="T148" i="8" s="1"/>
  <c r="R152" i="8"/>
  <c r="S152" i="8" s="1"/>
  <c r="T152" i="8" s="1"/>
  <c r="R156" i="8"/>
  <c r="S156" i="8" s="1"/>
  <c r="T156" i="8" s="1"/>
  <c r="N58" i="8"/>
  <c r="O58" i="8" s="1"/>
  <c r="R236" i="8"/>
  <c r="R130" i="8"/>
  <c r="S130" i="8" s="1"/>
  <c r="T130" i="8" s="1"/>
  <c r="R134" i="8"/>
  <c r="S134" i="8" s="1"/>
  <c r="T134" i="8" s="1"/>
  <c r="R141" i="8"/>
  <c r="S141" i="8" s="1"/>
  <c r="T141" i="8" s="1"/>
  <c r="A165" i="8"/>
  <c r="R115" i="8"/>
  <c r="S115" i="8" s="1"/>
  <c r="T115" i="8" s="1"/>
  <c r="R119" i="8"/>
  <c r="S119" i="8" s="1"/>
  <c r="T119" i="8" s="1"/>
  <c r="A176" i="8"/>
  <c r="R123" i="8"/>
  <c r="S123" i="8" s="1"/>
  <c r="T123" i="8" s="1"/>
  <c r="R233" i="8"/>
  <c r="R127" i="8"/>
  <c r="S127" i="8" s="1"/>
  <c r="T127" i="8" s="1"/>
  <c r="R149" i="8"/>
  <c r="S149" i="8" s="1"/>
  <c r="T149" i="8" s="1"/>
  <c r="R153" i="8"/>
  <c r="S153" i="8" s="1"/>
  <c r="T153" i="8" s="1"/>
  <c r="R243" i="8"/>
  <c r="R137" i="8"/>
  <c r="S137" i="8" s="1"/>
  <c r="T137" i="8" s="1"/>
  <c r="R145" i="8"/>
  <c r="S145" i="8" s="1"/>
  <c r="T145" i="8" s="1"/>
  <c r="N59" i="8"/>
  <c r="O59" i="8" s="1"/>
  <c r="R237" i="8"/>
  <c r="R131" i="8"/>
  <c r="S131" i="8" s="1"/>
  <c r="T131" i="8" s="1"/>
  <c r="R138" i="8"/>
  <c r="S138" i="8" s="1"/>
  <c r="T138" i="8" s="1"/>
  <c r="R142" i="8"/>
  <c r="S142" i="8" s="1"/>
  <c r="T142" i="8" s="1"/>
  <c r="A210" i="8"/>
  <c r="R157" i="8"/>
  <c r="S157" i="8" s="1"/>
  <c r="T157" i="8" s="1"/>
  <c r="N100" i="8"/>
  <c r="O100" i="8" s="1"/>
  <c r="N67" i="8"/>
  <c r="O67" i="8" s="1"/>
  <c r="N68" i="8"/>
  <c r="O68" i="8" s="1"/>
  <c r="N75" i="8"/>
  <c r="O75" i="8" s="1"/>
  <c r="N103" i="8"/>
  <c r="O103" i="8" s="1"/>
  <c r="G84" i="8"/>
  <c r="H84" i="8" s="1"/>
  <c r="N76" i="8"/>
  <c r="O76" i="8" s="1"/>
  <c r="N83" i="8"/>
  <c r="O83" i="8" s="1"/>
  <c r="N91" i="8"/>
  <c r="O91" i="8" s="1"/>
  <c r="N71" i="8"/>
  <c r="O71" i="8" s="1"/>
  <c r="N99" i="8"/>
  <c r="O99" i="8" s="1"/>
  <c r="E210" i="11"/>
  <c r="N210" i="11"/>
  <c r="F210" i="11"/>
  <c r="O210" i="11"/>
  <c r="H210" i="11"/>
  <c r="K210" i="11"/>
  <c r="L210" i="11"/>
  <c r="M210" i="11"/>
  <c r="A263" i="11"/>
  <c r="I210" i="11"/>
  <c r="G210" i="11"/>
  <c r="D210" i="11"/>
  <c r="D197" i="11"/>
  <c r="M197" i="11"/>
  <c r="E197" i="11"/>
  <c r="N197" i="11"/>
  <c r="G197" i="11"/>
  <c r="H197" i="11"/>
  <c r="I197" i="11"/>
  <c r="K197" i="11"/>
  <c r="L197" i="11"/>
  <c r="O197" i="11"/>
  <c r="F197" i="11"/>
  <c r="A250" i="11"/>
  <c r="G242" i="11"/>
  <c r="D242" i="11"/>
  <c r="I242" i="11"/>
  <c r="M242" i="11"/>
  <c r="E242" i="11"/>
  <c r="L242" i="11"/>
  <c r="O242" i="11"/>
  <c r="F242" i="11"/>
  <c r="N242" i="11"/>
  <c r="K242" i="11"/>
  <c r="A295" i="11"/>
  <c r="H242" i="11"/>
  <c r="F258" i="11"/>
  <c r="L227" i="11"/>
  <c r="D177" i="11"/>
  <c r="N177" i="11"/>
  <c r="E177" i="11"/>
  <c r="O177" i="11"/>
  <c r="G177" i="11"/>
  <c r="F177" i="11"/>
  <c r="A230" i="11"/>
  <c r="I230" i="11" s="1"/>
  <c r="M177" i="11"/>
  <c r="H177" i="11"/>
  <c r="K177" i="11"/>
  <c r="H237" i="11"/>
  <c r="H235" i="11"/>
  <c r="I218" i="11"/>
  <c r="A302" i="11"/>
  <c r="G249" i="11"/>
  <c r="H249" i="11"/>
  <c r="L249" i="11"/>
  <c r="E219" i="11"/>
  <c r="N219" i="11"/>
  <c r="H219" i="11"/>
  <c r="L212" i="11"/>
  <c r="D212" i="11"/>
  <c r="M212" i="11"/>
  <c r="F212" i="11"/>
  <c r="O212" i="11"/>
  <c r="I212" i="11"/>
  <c r="K212" i="11"/>
  <c r="N212" i="11"/>
  <c r="E212" i="11"/>
  <c r="G212" i="11"/>
  <c r="H212" i="11"/>
  <c r="H191" i="11"/>
  <c r="K191" i="11"/>
  <c r="M191" i="11"/>
  <c r="G191" i="11"/>
  <c r="L191" i="11"/>
  <c r="A244" i="11"/>
  <c r="I244" i="11" s="1"/>
  <c r="N191" i="11"/>
  <c r="E191" i="11"/>
  <c r="F191" i="11"/>
  <c r="O191" i="11"/>
  <c r="F175" i="11"/>
  <c r="O175" i="11"/>
  <c r="G175" i="11"/>
  <c r="I175" i="11"/>
  <c r="D175" i="11"/>
  <c r="E175" i="11"/>
  <c r="A228" i="11"/>
  <c r="H175" i="11"/>
  <c r="K175" i="11"/>
  <c r="L175" i="11"/>
  <c r="M175" i="11"/>
  <c r="E185" i="11"/>
  <c r="N185" i="11"/>
  <c r="F185" i="11"/>
  <c r="O185" i="11"/>
  <c r="H185" i="11"/>
  <c r="K185" i="11"/>
  <c r="L185" i="11"/>
  <c r="M185" i="11"/>
  <c r="D185" i="11"/>
  <c r="G185" i="11"/>
  <c r="I185" i="11"/>
  <c r="H193" i="11"/>
  <c r="I193" i="11"/>
  <c r="L193" i="11"/>
  <c r="K193" i="11"/>
  <c r="M193" i="11"/>
  <c r="N193" i="11"/>
  <c r="A246" i="11"/>
  <c r="D193" i="11"/>
  <c r="E193" i="11"/>
  <c r="F193" i="11"/>
  <c r="D192" i="11"/>
  <c r="N192" i="11"/>
  <c r="E192" i="11"/>
  <c r="O192" i="11"/>
  <c r="G192" i="11"/>
  <c r="K192" i="11"/>
  <c r="L192" i="11"/>
  <c r="A245" i="11"/>
  <c r="I245" i="11" s="1"/>
  <c r="M192" i="11"/>
  <c r="F192" i="11"/>
  <c r="H192" i="11"/>
  <c r="F213" i="11"/>
  <c r="O213" i="11"/>
  <c r="G213" i="11"/>
  <c r="I213" i="11"/>
  <c r="K213" i="11"/>
  <c r="L213" i="11"/>
  <c r="M213" i="11"/>
  <c r="N213" i="11"/>
  <c r="A266" i="11"/>
  <c r="D213" i="11"/>
  <c r="E213" i="11"/>
  <c r="E200" i="11"/>
  <c r="N200" i="11"/>
  <c r="F200" i="11"/>
  <c r="O200" i="11"/>
  <c r="H200" i="11"/>
  <c r="D200" i="11"/>
  <c r="G200" i="11"/>
  <c r="K200" i="11"/>
  <c r="L200" i="11"/>
  <c r="M200" i="11"/>
  <c r="I189" i="11"/>
  <c r="K189" i="11"/>
  <c r="D189" i="11"/>
  <c r="M189" i="11"/>
  <c r="G189" i="11"/>
  <c r="H189" i="11"/>
  <c r="L189" i="11"/>
  <c r="N189" i="11"/>
  <c r="O189" i="11"/>
  <c r="E189" i="11"/>
  <c r="K171" i="11"/>
  <c r="L171" i="11"/>
  <c r="E171" i="11"/>
  <c r="N171" i="11"/>
  <c r="F171" i="11"/>
  <c r="G171" i="11"/>
  <c r="H171" i="11"/>
  <c r="I171" i="11"/>
  <c r="O171" i="11"/>
  <c r="A224" i="11"/>
  <c r="G222" i="11"/>
  <c r="N222" i="11"/>
  <c r="D222" i="11"/>
  <c r="D207" i="11"/>
  <c r="M207" i="11"/>
  <c r="E207" i="11"/>
  <c r="N207" i="11"/>
  <c r="G207" i="11"/>
  <c r="O207" i="11"/>
  <c r="A260" i="11"/>
  <c r="F207" i="11"/>
  <c r="H207" i="11"/>
  <c r="I207" i="11"/>
  <c r="L207" i="11"/>
  <c r="E270" i="11"/>
  <c r="I270" i="11"/>
  <c r="M270" i="11"/>
  <c r="K222" i="11"/>
  <c r="H265" i="11"/>
  <c r="O265" i="11"/>
  <c r="N265" i="11"/>
  <c r="F265" i="11"/>
  <c r="E265" i="11"/>
  <c r="I265" i="11"/>
  <c r="L194" i="11"/>
  <c r="D194" i="11"/>
  <c r="M194" i="11"/>
  <c r="F194" i="11"/>
  <c r="O194" i="11"/>
  <c r="I194" i="11"/>
  <c r="K194" i="11"/>
  <c r="N194" i="11"/>
  <c r="A247" i="11"/>
  <c r="H194" i="11"/>
  <c r="E194" i="11"/>
  <c r="F188" i="11"/>
  <c r="O188" i="11"/>
  <c r="G188" i="11"/>
  <c r="I188" i="11"/>
  <c r="K188" i="11"/>
  <c r="L188" i="11"/>
  <c r="M188" i="11"/>
  <c r="D188" i="11"/>
  <c r="E188" i="11"/>
  <c r="A241" i="11"/>
  <c r="H188" i="11"/>
  <c r="G168" i="11"/>
  <c r="H168" i="11"/>
  <c r="L168" i="11"/>
  <c r="F168" i="11"/>
  <c r="K168" i="11"/>
  <c r="M168" i="11"/>
  <c r="A221" i="11"/>
  <c r="I221" i="11" s="1"/>
  <c r="D168" i="11"/>
  <c r="E168" i="11"/>
  <c r="M236" i="11"/>
  <c r="G236" i="11"/>
  <c r="N236" i="11"/>
  <c r="I236" i="11"/>
  <c r="L236" i="11"/>
  <c r="F236" i="11"/>
  <c r="O235" i="11"/>
  <c r="A288" i="11"/>
  <c r="L235" i="11"/>
  <c r="M235" i="11"/>
  <c r="N235" i="11"/>
  <c r="K235" i="11"/>
  <c r="D235" i="11"/>
  <c r="L272" i="11"/>
  <c r="A289" i="11"/>
  <c r="I235" i="11"/>
  <c r="D236" i="11"/>
  <c r="O258" i="11"/>
  <c r="D258" i="11"/>
  <c r="E258" i="11"/>
  <c r="L258" i="11"/>
  <c r="N258" i="11"/>
  <c r="M258" i="11"/>
  <c r="G258" i="11"/>
  <c r="A311" i="11"/>
  <c r="H258" i="11"/>
  <c r="H201" i="11"/>
  <c r="I201" i="11"/>
  <c r="L201" i="11"/>
  <c r="D201" i="11"/>
  <c r="E201" i="11"/>
  <c r="F201" i="11"/>
  <c r="O201" i="11"/>
  <c r="A254" i="11"/>
  <c r="K201" i="11"/>
  <c r="N201" i="11"/>
  <c r="D167" i="11"/>
  <c r="M167" i="11"/>
  <c r="E167" i="11"/>
  <c r="N167" i="11"/>
  <c r="G167" i="11"/>
  <c r="I167" i="11"/>
  <c r="K167" i="11"/>
  <c r="L167" i="11"/>
  <c r="H167" i="11"/>
  <c r="O167" i="11"/>
  <c r="A220" i="11"/>
  <c r="O236" i="11"/>
  <c r="I258" i="11"/>
  <c r="N256" i="11"/>
  <c r="F235" i="11"/>
  <c r="M256" i="11"/>
  <c r="A238" i="11"/>
  <c r="O237" i="11"/>
  <c r="D237" i="11"/>
  <c r="G237" i="11"/>
  <c r="E237" i="11"/>
  <c r="F237" i="11"/>
  <c r="M201" i="11"/>
  <c r="O193" i="11"/>
  <c r="E226" i="11"/>
  <c r="H226" i="11"/>
  <c r="N226" i="11"/>
  <c r="D226" i="11"/>
  <c r="M226" i="11"/>
  <c r="K209" i="11"/>
  <c r="L209" i="11"/>
  <c r="E209" i="11"/>
  <c r="N209" i="11"/>
  <c r="I209" i="11"/>
  <c r="M209" i="11"/>
  <c r="O209" i="11"/>
  <c r="A262" i="11"/>
  <c r="D209" i="11"/>
  <c r="F209" i="11"/>
  <c r="G209" i="11"/>
  <c r="D190" i="11"/>
  <c r="N190" i="11"/>
  <c r="E190" i="11"/>
  <c r="O190" i="11"/>
  <c r="G190" i="11"/>
  <c r="H190" i="11"/>
  <c r="K190" i="11"/>
  <c r="L190" i="11"/>
  <c r="H186" i="11"/>
  <c r="I186" i="11"/>
  <c r="L186" i="11"/>
  <c r="K186" i="11"/>
  <c r="M186" i="11"/>
  <c r="N186" i="11"/>
  <c r="G186" i="11"/>
  <c r="A239" i="11"/>
  <c r="O186" i="11"/>
  <c r="L180" i="11"/>
  <c r="L174" i="11"/>
  <c r="D174" i="11"/>
  <c r="M174" i="11"/>
  <c r="F174" i="11"/>
  <c r="O174" i="11"/>
  <c r="E174" i="11"/>
  <c r="G174" i="11"/>
  <c r="H174" i="11"/>
  <c r="G170" i="11"/>
  <c r="H170" i="11"/>
  <c r="K170" i="11"/>
  <c r="F170" i="11"/>
  <c r="I170" i="11"/>
  <c r="L170" i="11"/>
  <c r="M170" i="11"/>
  <c r="N170" i="11"/>
  <c r="A223" i="11"/>
  <c r="O170" i="11"/>
  <c r="G278" i="11"/>
  <c r="F233" i="11"/>
  <c r="I225" i="11"/>
  <c r="G198" i="11"/>
  <c r="H198" i="11"/>
  <c r="K198" i="11"/>
  <c r="E198" i="11"/>
  <c r="F198" i="11"/>
  <c r="I198" i="11"/>
  <c r="O198" i="11"/>
  <c r="L279" i="11"/>
  <c r="K226" i="11"/>
  <c r="N240" i="11"/>
  <c r="I240" i="11"/>
  <c r="K240" i="11"/>
  <c r="H240" i="11"/>
  <c r="L240" i="11"/>
  <c r="F203" i="11"/>
  <c r="G203" i="11"/>
  <c r="K203" i="11"/>
  <c r="D203" i="11"/>
  <c r="E203" i="11"/>
  <c r="L203" i="11"/>
  <c r="M203" i="11"/>
  <c r="N203" i="11"/>
  <c r="F180" i="11"/>
  <c r="O180" i="11"/>
  <c r="G180" i="11"/>
  <c r="I180" i="11"/>
  <c r="D180" i="11"/>
  <c r="E180" i="11"/>
  <c r="M180" i="11"/>
  <c r="N180" i="11"/>
  <c r="H173" i="11"/>
  <c r="I173" i="11"/>
  <c r="L173" i="11"/>
  <c r="E173" i="11"/>
  <c r="F173" i="11"/>
  <c r="G173" i="11"/>
  <c r="M173" i="11"/>
  <c r="N173" i="11"/>
  <c r="O173" i="11"/>
  <c r="F195" i="11"/>
  <c r="O195" i="11"/>
  <c r="G195" i="11"/>
  <c r="I195" i="11"/>
  <c r="K195" i="11"/>
  <c r="L195" i="11"/>
  <c r="M195" i="11"/>
  <c r="L187" i="11"/>
  <c r="D187" i="11"/>
  <c r="M187" i="11"/>
  <c r="F187" i="11"/>
  <c r="O187" i="11"/>
  <c r="I187" i="11"/>
  <c r="K187" i="11"/>
  <c r="N187" i="11"/>
  <c r="K184" i="11"/>
  <c r="L184" i="11"/>
  <c r="E184" i="11"/>
  <c r="N184" i="11"/>
  <c r="I184" i="11"/>
  <c r="M184" i="11"/>
  <c r="O184" i="11"/>
  <c r="D182" i="11"/>
  <c r="M182" i="11"/>
  <c r="E182" i="11"/>
  <c r="N182" i="11"/>
  <c r="G182" i="11"/>
  <c r="O182" i="11"/>
  <c r="F165" i="11"/>
  <c r="O165" i="11"/>
  <c r="G165" i="11"/>
  <c r="I165" i="11"/>
  <c r="L165" i="11"/>
  <c r="M165" i="11"/>
  <c r="N165" i="11"/>
  <c r="H211" i="11"/>
  <c r="I211" i="11"/>
  <c r="L211" i="11"/>
  <c r="K211" i="11"/>
  <c r="M211" i="11"/>
  <c r="N211" i="11"/>
  <c r="F205" i="11"/>
  <c r="O205" i="11"/>
  <c r="G205" i="11"/>
  <c r="I205" i="11"/>
  <c r="D205" i="11"/>
  <c r="E205" i="11"/>
  <c r="K199" i="11"/>
  <c r="L199" i="11"/>
  <c r="E199" i="11"/>
  <c r="N199" i="11"/>
  <c r="D199" i="11"/>
  <c r="F199" i="11"/>
  <c r="G199" i="11"/>
  <c r="H178" i="11"/>
  <c r="I178" i="11"/>
  <c r="L178" i="11"/>
  <c r="D178" i="11"/>
  <c r="E178" i="11"/>
  <c r="F178" i="11"/>
  <c r="A231" i="11"/>
  <c r="E172" i="11"/>
  <c r="N172" i="11"/>
  <c r="F172" i="11"/>
  <c r="O172" i="11"/>
  <c r="H172" i="11"/>
  <c r="D172" i="11"/>
  <c r="G172" i="11"/>
  <c r="I172" i="11"/>
  <c r="E252" i="11"/>
  <c r="O252" i="11"/>
  <c r="A305" i="11"/>
  <c r="M232" i="11"/>
  <c r="M259" i="11"/>
  <c r="I259" i="11"/>
  <c r="I196" i="11"/>
  <c r="K196" i="11"/>
  <c r="D196" i="11"/>
  <c r="M196" i="11"/>
  <c r="G196" i="11"/>
  <c r="H196" i="11"/>
  <c r="L196" i="11"/>
  <c r="M169" i="11"/>
  <c r="D169" i="11"/>
  <c r="N169" i="11"/>
  <c r="F169" i="11"/>
  <c r="H169" i="11"/>
  <c r="K169" i="11"/>
  <c r="L169" i="11"/>
  <c r="I166" i="11"/>
  <c r="K166" i="11"/>
  <c r="D166" i="11"/>
  <c r="M166" i="11"/>
  <c r="H166" i="11"/>
  <c r="L166" i="11"/>
  <c r="N166" i="11"/>
  <c r="D217" i="11"/>
  <c r="H217" i="11"/>
  <c r="O217" i="11"/>
  <c r="G208" i="11"/>
  <c r="H208" i="11"/>
  <c r="K208" i="11"/>
  <c r="F204" i="11"/>
  <c r="G202" i="11"/>
  <c r="G183" i="11"/>
  <c r="H183" i="11"/>
  <c r="K183" i="11"/>
  <c r="G179" i="11"/>
  <c r="F176" i="11"/>
  <c r="O164" i="11"/>
  <c r="I206" i="11"/>
  <c r="K206" i="11"/>
  <c r="D206" i="11"/>
  <c r="M206" i="11"/>
  <c r="I181" i="11"/>
  <c r="K181" i="11"/>
  <c r="D181" i="11"/>
  <c r="M181" i="11"/>
  <c r="L204" i="11"/>
  <c r="M204" i="11"/>
  <c r="E204" i="11"/>
  <c r="O204" i="11"/>
  <c r="L202" i="11"/>
  <c r="D202" i="11"/>
  <c r="M202" i="11"/>
  <c r="F202" i="11"/>
  <c r="O202" i="11"/>
  <c r="L179" i="11"/>
  <c r="D179" i="11"/>
  <c r="M179" i="11"/>
  <c r="F179" i="11"/>
  <c r="O179" i="11"/>
  <c r="I176" i="11"/>
  <c r="K176" i="11"/>
  <c r="D176" i="11"/>
  <c r="M176" i="11"/>
  <c r="M164" i="11"/>
  <c r="E164" i="11"/>
  <c r="N164" i="11"/>
  <c r="N111" i="11" s="1"/>
  <c r="N58" i="11" s="1"/>
  <c r="G164" i="11"/>
  <c r="D164" i="11"/>
  <c r="A201" i="8"/>
  <c r="N85" i="8"/>
  <c r="O85" i="8" s="1"/>
  <c r="N69" i="8"/>
  <c r="O69" i="8" s="1"/>
  <c r="N95" i="8"/>
  <c r="O95" i="8" s="1"/>
  <c r="A184" i="8"/>
  <c r="A191" i="8"/>
  <c r="A212" i="8"/>
  <c r="A197" i="8"/>
  <c r="A178" i="8"/>
  <c r="A195" i="8"/>
  <c r="A205" i="8"/>
  <c r="N79" i="8"/>
  <c r="O79" i="8" s="1"/>
  <c r="A211" i="8"/>
  <c r="A194" i="8"/>
  <c r="A190" i="8"/>
  <c r="A174" i="8"/>
  <c r="A295" i="8"/>
  <c r="N105" i="8"/>
  <c r="O105" i="8" s="1"/>
  <c r="A200" i="8"/>
  <c r="A185" i="8"/>
  <c r="A163" i="8"/>
  <c r="A171" i="8"/>
  <c r="A206" i="8"/>
  <c r="N101" i="8"/>
  <c r="O101" i="8" s="1"/>
  <c r="A180" i="8"/>
  <c r="A169" i="8"/>
  <c r="A175" i="8"/>
  <c r="A198" i="8"/>
  <c r="A166" i="8"/>
  <c r="A208" i="8"/>
  <c r="A181" i="8"/>
  <c r="N63" i="8"/>
  <c r="O63" i="8" s="1"/>
  <c r="N70" i="8"/>
  <c r="O70" i="8" s="1"/>
  <c r="N87" i="8"/>
  <c r="O87" i="8" s="1"/>
  <c r="N40" i="13"/>
  <c r="L28" i="13"/>
  <c r="N28" i="13" s="1"/>
  <c r="L26" i="13"/>
  <c r="N26" i="13" s="1"/>
  <c r="L24" i="13"/>
  <c r="N24" i="13" s="1"/>
  <c r="L22" i="13"/>
  <c r="N22" i="13" s="1"/>
  <c r="L20" i="13"/>
  <c r="N20" i="13" s="1"/>
  <c r="L16" i="13"/>
  <c r="N16" i="13" s="1"/>
  <c r="L12" i="13"/>
  <c r="N12" i="13" s="1"/>
  <c r="L8" i="13"/>
  <c r="N8" i="13" s="1"/>
  <c r="L6" i="13"/>
  <c r="N6" i="13" s="1"/>
  <c r="L252" i="13"/>
  <c r="N252" i="13" s="1"/>
  <c r="L250" i="13"/>
  <c r="N250" i="13" s="1"/>
  <c r="L248" i="13"/>
  <c r="N248" i="13" s="1"/>
  <c r="L246" i="13"/>
  <c r="N246" i="13" s="1"/>
  <c r="L244" i="13"/>
  <c r="N244" i="13" s="1"/>
  <c r="L242" i="13"/>
  <c r="N242" i="13" s="1"/>
  <c r="L240" i="13"/>
  <c r="N240" i="13" s="1"/>
  <c r="L238" i="13"/>
  <c r="N238" i="13" s="1"/>
  <c r="L236" i="13"/>
  <c r="N236" i="13" s="1"/>
  <c r="L234" i="13"/>
  <c r="N234" i="13" s="1"/>
  <c r="L232" i="13"/>
  <c r="N232" i="13" s="1"/>
  <c r="L230" i="13"/>
  <c r="L228" i="13"/>
  <c r="N228" i="13" s="1"/>
  <c r="L226" i="13"/>
  <c r="N226" i="13" s="1"/>
  <c r="L224" i="13"/>
  <c r="N224" i="13" s="1"/>
  <c r="L222" i="13"/>
  <c r="N222" i="13" s="1"/>
  <c r="L220" i="13"/>
  <c r="N220" i="13" s="1"/>
  <c r="L218" i="13"/>
  <c r="N218" i="13" s="1"/>
  <c r="L216" i="13"/>
  <c r="N216" i="13" s="1"/>
  <c r="L214" i="13"/>
  <c r="N214" i="13" s="1"/>
  <c r="L212" i="13"/>
  <c r="N212" i="13" s="1"/>
  <c r="L210" i="13"/>
  <c r="N210" i="13" s="1"/>
  <c r="L206" i="13"/>
  <c r="N206" i="13" s="1"/>
  <c r="L204" i="13"/>
  <c r="N204" i="13" s="1"/>
  <c r="L200" i="13"/>
  <c r="N200" i="13" s="1"/>
  <c r="L196" i="13"/>
  <c r="N196" i="13" s="1"/>
  <c r="J253" i="13"/>
  <c r="D253" i="13"/>
  <c r="I253" i="13"/>
  <c r="N160" i="13"/>
  <c r="N130" i="13"/>
  <c r="N82" i="13"/>
  <c r="N18" i="13"/>
  <c r="N41" i="13"/>
  <c r="N35" i="13"/>
  <c r="N33" i="13"/>
  <c r="L27" i="13"/>
  <c r="N27" i="13" s="1"/>
  <c r="L25" i="13"/>
  <c r="N25" i="13" s="1"/>
  <c r="L23" i="13"/>
  <c r="N23" i="13" s="1"/>
  <c r="L21" i="13"/>
  <c r="N21" i="13" s="1"/>
  <c r="L19" i="13"/>
  <c r="N19" i="13" s="1"/>
  <c r="O19" i="13" s="1"/>
  <c r="L17" i="13"/>
  <c r="N17" i="13" s="1"/>
  <c r="L15" i="13"/>
  <c r="N15" i="13" s="1"/>
  <c r="L13" i="13"/>
  <c r="N13" i="13" s="1"/>
  <c r="L11" i="13"/>
  <c r="N11" i="13" s="1"/>
  <c r="L9" i="13"/>
  <c r="N9" i="13" s="1"/>
  <c r="O9" i="13" s="1"/>
  <c r="L7" i="13"/>
  <c r="N7" i="13" s="1"/>
  <c r="L5" i="13"/>
  <c r="N5" i="13" s="1"/>
  <c r="L251" i="13"/>
  <c r="N251" i="13" s="1"/>
  <c r="L249" i="13"/>
  <c r="N249" i="13" s="1"/>
  <c r="L247" i="13"/>
  <c r="N247" i="13" s="1"/>
  <c r="L245" i="13"/>
  <c r="N245" i="13" s="1"/>
  <c r="L243" i="13"/>
  <c r="N243" i="13" s="1"/>
  <c r="L241" i="13"/>
  <c r="N241" i="13" s="1"/>
  <c r="L239" i="13"/>
  <c r="N239" i="13" s="1"/>
  <c r="L235" i="13"/>
  <c r="N235" i="13" s="1"/>
  <c r="L233" i="13"/>
  <c r="N233" i="13" s="1"/>
  <c r="L231" i="13"/>
  <c r="N231" i="13" s="1"/>
  <c r="L229" i="13"/>
  <c r="N229" i="13" s="1"/>
  <c r="L227" i="13"/>
  <c r="L225" i="13"/>
  <c r="N225" i="13" s="1"/>
  <c r="L223" i="13"/>
  <c r="N223" i="13" s="1"/>
  <c r="L221" i="13"/>
  <c r="N221" i="13" s="1"/>
  <c r="L219" i="13"/>
  <c r="N219" i="13" s="1"/>
  <c r="L217" i="13"/>
  <c r="N217" i="13" s="1"/>
  <c r="L215" i="13"/>
  <c r="N215" i="13" s="1"/>
  <c r="L213" i="13"/>
  <c r="N213" i="13" s="1"/>
  <c r="L211" i="13"/>
  <c r="N211" i="13" s="1"/>
  <c r="L207" i="13"/>
  <c r="N207" i="13" s="1"/>
  <c r="L201" i="13"/>
  <c r="N201" i="13" s="1"/>
  <c r="L199" i="13"/>
  <c r="N199" i="13" s="1"/>
  <c r="L197" i="13"/>
  <c r="N197" i="13" s="1"/>
  <c r="L194" i="13"/>
  <c r="N194" i="13" s="1"/>
  <c r="N82" i="9"/>
  <c r="O82" i="9" s="1"/>
  <c r="N94" i="9"/>
  <c r="O94" i="9" s="1"/>
  <c r="N98" i="9"/>
  <c r="O98" i="9" s="1"/>
  <c r="N102" i="9"/>
  <c r="N110" i="9"/>
  <c r="N114" i="9"/>
  <c r="N118" i="9"/>
  <c r="O118" i="9" s="1"/>
  <c r="N122" i="9"/>
  <c r="O122" i="9" s="1"/>
  <c r="N126" i="9"/>
  <c r="O126" i="9" s="1"/>
  <c r="N130" i="9"/>
  <c r="O130" i="9" s="1"/>
  <c r="N134" i="9"/>
  <c r="O134" i="9" s="1"/>
  <c r="N138" i="9"/>
  <c r="O138" i="9" s="1"/>
  <c r="N142" i="9"/>
  <c r="O142" i="9" s="1"/>
  <c r="N146" i="9"/>
  <c r="O146" i="9" s="1"/>
  <c r="N150" i="9"/>
  <c r="N154" i="9"/>
  <c r="O154" i="9" s="1"/>
  <c r="N158" i="9"/>
  <c r="N162" i="9"/>
  <c r="O162" i="9" s="1"/>
  <c r="N166" i="9"/>
  <c r="O166" i="9" s="1"/>
  <c r="N170" i="9"/>
  <c r="O170" i="9" s="1"/>
  <c r="D116" i="8" s="1"/>
  <c r="N174" i="9"/>
  <c r="N182" i="9"/>
  <c r="N186" i="9"/>
  <c r="O186" i="9" s="1"/>
  <c r="N190" i="9"/>
  <c r="O190" i="9" s="1"/>
  <c r="N194" i="9"/>
  <c r="O194" i="9" s="1"/>
  <c r="N198" i="9"/>
  <c r="O198" i="9" s="1"/>
  <c r="N202" i="9"/>
  <c r="O202" i="9" s="1"/>
  <c r="N206" i="9"/>
  <c r="O206" i="9" s="1"/>
  <c r="D117" i="8" s="1"/>
  <c r="N210" i="9"/>
  <c r="N214" i="9"/>
  <c r="O214" i="9" s="1"/>
  <c r="N222" i="9"/>
  <c r="N226" i="9"/>
  <c r="O226" i="9" s="1"/>
  <c r="N230" i="9"/>
  <c r="O230" i="9" s="1"/>
  <c r="N234" i="9"/>
  <c r="O234" i="9" s="1"/>
  <c r="N238" i="9"/>
  <c r="O238" i="9" s="1"/>
  <c r="N242" i="9"/>
  <c r="O242" i="9" s="1"/>
  <c r="N250" i="9"/>
  <c r="O250" i="9" s="1"/>
  <c r="N254" i="9"/>
  <c r="O254" i="9" s="1"/>
  <c r="N258" i="9"/>
  <c r="N262" i="9"/>
  <c r="O262" i="9" s="1"/>
  <c r="N266" i="9"/>
  <c r="N270" i="9"/>
  <c r="O270" i="9" s="1"/>
  <c r="N274" i="9"/>
  <c r="O274" i="9" s="1"/>
  <c r="N278" i="9"/>
  <c r="O278" i="9" s="1"/>
  <c r="N282" i="9"/>
  <c r="N286" i="9"/>
  <c r="N290" i="9"/>
  <c r="N294" i="9"/>
  <c r="O294" i="9" s="1"/>
  <c r="N298" i="9"/>
  <c r="O298" i="9" s="1"/>
  <c r="N302" i="9"/>
  <c r="O302" i="9" s="1"/>
  <c r="N306" i="9"/>
  <c r="O306" i="9" s="1"/>
  <c r="N314" i="9"/>
  <c r="O314" i="9" s="1"/>
  <c r="N322" i="9"/>
  <c r="O322" i="9" s="1"/>
  <c r="N326" i="9"/>
  <c r="N330" i="9"/>
  <c r="N334" i="9"/>
  <c r="O334" i="9" s="1"/>
  <c r="N338" i="9"/>
  <c r="O338" i="9" s="1"/>
  <c r="N342" i="9"/>
  <c r="O342" i="9" s="1"/>
  <c r="N346" i="9"/>
  <c r="O346" i="9" s="1"/>
  <c r="N350" i="9"/>
  <c r="O350" i="9" s="1"/>
  <c r="N354" i="9"/>
  <c r="N358" i="9"/>
  <c r="O358" i="9" s="1"/>
  <c r="N362" i="9"/>
  <c r="O362" i="9" s="1"/>
  <c r="N366" i="9"/>
  <c r="N370" i="9"/>
  <c r="O370" i="9" s="1"/>
  <c r="N374" i="9"/>
  <c r="N378" i="9"/>
  <c r="O378" i="9" s="1"/>
  <c r="N382" i="9"/>
  <c r="O382" i="9" s="1"/>
  <c r="D124" i="8" s="1"/>
  <c r="N390" i="9"/>
  <c r="N394" i="9"/>
  <c r="N398" i="9"/>
  <c r="N414" i="9"/>
  <c r="O414" i="9" s="1"/>
  <c r="N418" i="9"/>
  <c r="N422" i="9"/>
  <c r="O422" i="9" s="1"/>
  <c r="N426" i="9"/>
  <c r="N434" i="9"/>
  <c r="N442" i="9"/>
  <c r="O442" i="9" s="1"/>
  <c r="N446" i="9"/>
  <c r="O446" i="9" s="1"/>
  <c r="N450" i="9"/>
  <c r="O450" i="9" s="1"/>
  <c r="N454" i="9"/>
  <c r="O454" i="9" s="1"/>
  <c r="N458" i="9"/>
  <c r="O458" i="9" s="1"/>
  <c r="N462" i="9"/>
  <c r="N466" i="9"/>
  <c r="O466" i="9" s="1"/>
  <c r="N470" i="9"/>
  <c r="O470" i="9" s="1"/>
  <c r="N474" i="9"/>
  <c r="N478" i="9"/>
  <c r="O478" i="9" s="1"/>
  <c r="N482" i="9"/>
  <c r="N486" i="9"/>
  <c r="O486" i="9" s="1"/>
  <c r="N490" i="9"/>
  <c r="O490" i="9" s="1"/>
  <c r="N494" i="9"/>
  <c r="O494" i="9" s="1"/>
  <c r="N498" i="9"/>
  <c r="N502" i="9"/>
  <c r="N506" i="9"/>
  <c r="N510" i="9"/>
  <c r="O510" i="9" s="1"/>
  <c r="N514" i="9"/>
  <c r="O514" i="9" s="1"/>
  <c r="N518" i="9"/>
  <c r="O518" i="9" s="1"/>
  <c r="N522" i="9"/>
  <c r="O522" i="9" s="1"/>
  <c r="N526" i="9"/>
  <c r="O526" i="9" s="1"/>
  <c r="N530" i="9"/>
  <c r="O530" i="9" s="1"/>
  <c r="N534" i="9"/>
  <c r="N546" i="9"/>
  <c r="O546" i="9" s="1"/>
  <c r="N550" i="9"/>
  <c r="O550" i="9" s="1"/>
  <c r="N554" i="9"/>
  <c r="O554" i="9" s="1"/>
  <c r="N558" i="9"/>
  <c r="O558" i="9" s="1"/>
  <c r="N566" i="9"/>
  <c r="O566" i="9" s="1"/>
  <c r="N570" i="9"/>
  <c r="N574" i="9"/>
  <c r="O574" i="9" s="1"/>
  <c r="N578" i="9"/>
  <c r="O578" i="9" s="1"/>
  <c r="D131" i="8" s="1"/>
  <c r="N586" i="9"/>
  <c r="O586" i="9" s="1"/>
  <c r="N594" i="9"/>
  <c r="O594" i="9" s="1"/>
  <c r="N602" i="9"/>
  <c r="O602" i="9" s="1"/>
  <c r="N606" i="9"/>
  <c r="N610" i="9"/>
  <c r="N618" i="9"/>
  <c r="O618" i="9" s="1"/>
  <c r="N622" i="9"/>
  <c r="O622" i="9" s="1"/>
  <c r="N630" i="9"/>
  <c r="O630" i="9" s="1"/>
  <c r="D133" i="8" s="1"/>
  <c r="N634" i="9"/>
  <c r="O634" i="9" s="1"/>
  <c r="N638" i="9"/>
  <c r="O638" i="9" s="1"/>
  <c r="N642" i="9"/>
  <c r="N646" i="9"/>
  <c r="O646" i="9" s="1"/>
  <c r="N650" i="9"/>
  <c r="N654" i="9"/>
  <c r="N662" i="9"/>
  <c r="O662" i="9" s="1"/>
  <c r="N670" i="9"/>
  <c r="O670" i="9" s="1"/>
  <c r="N674" i="9"/>
  <c r="O674" i="9" s="1"/>
  <c r="N678" i="9"/>
  <c r="N682" i="9"/>
  <c r="O682" i="9" s="1"/>
  <c r="N686" i="9"/>
  <c r="O686" i="9" s="1"/>
  <c r="N698" i="9"/>
  <c r="N706" i="9"/>
  <c r="O706" i="9" s="1"/>
  <c r="N710" i="9"/>
  <c r="O710" i="9" s="1"/>
  <c r="N714" i="9"/>
  <c r="N718" i="9"/>
  <c r="N722" i="9"/>
  <c r="N726" i="9"/>
  <c r="O726" i="9" s="1"/>
  <c r="N738" i="9"/>
  <c r="O738" i="9" s="1"/>
  <c r="N742" i="9"/>
  <c r="N746" i="9"/>
  <c r="O746" i="9" s="1"/>
  <c r="N750" i="9"/>
  <c r="N754" i="9"/>
  <c r="O754" i="9" s="1"/>
  <c r="D138" i="8" s="1"/>
  <c r="N762" i="9"/>
  <c r="O762" i="9" s="1"/>
  <c r="N770" i="9"/>
  <c r="O770" i="9" s="1"/>
  <c r="N778" i="9"/>
  <c r="O778" i="9" s="1"/>
  <c r="N782" i="9"/>
  <c r="O782" i="9" s="1"/>
  <c r="N786" i="9"/>
  <c r="N794" i="9"/>
  <c r="O794" i="9" s="1"/>
  <c r="N798" i="9"/>
  <c r="N802" i="9"/>
  <c r="O802" i="9" s="1"/>
  <c r="D135" i="8" s="1"/>
  <c r="N810" i="9"/>
  <c r="O810" i="9" s="1"/>
  <c r="N814" i="9"/>
  <c r="O814" i="9" s="1"/>
  <c r="N818" i="9"/>
  <c r="O818" i="9" s="1"/>
  <c r="N822" i="9"/>
  <c r="N826" i="9"/>
  <c r="N898" i="9"/>
  <c r="O898" i="9" s="1"/>
  <c r="N902" i="9"/>
  <c r="O902" i="9" s="1"/>
  <c r="N926" i="9"/>
  <c r="O926" i="9" s="1"/>
  <c r="D144" i="8" s="1"/>
  <c r="G144" i="8" s="1"/>
  <c r="N962" i="9"/>
  <c r="O962" i="9" s="1"/>
  <c r="N982" i="9"/>
  <c r="O982" i="9" s="1"/>
  <c r="N1046" i="9"/>
  <c r="N1062" i="9"/>
  <c r="O1062" i="9" s="1"/>
  <c r="N1122" i="9"/>
  <c r="N1146" i="9"/>
  <c r="N1158" i="9"/>
  <c r="O1158" i="9" s="1"/>
  <c r="N1162" i="9"/>
  <c r="O1162" i="9" s="1"/>
  <c r="N1198" i="9"/>
  <c r="O1198" i="9" s="1"/>
  <c r="N1210" i="9"/>
  <c r="O1210" i="9" s="1"/>
  <c r="N1246" i="9"/>
  <c r="O1246" i="9" s="1"/>
  <c r="N1278" i="9"/>
  <c r="O1278" i="9" s="1"/>
  <c r="N1306" i="9"/>
  <c r="O1306" i="9" s="1"/>
  <c r="N1331" i="9"/>
  <c r="O1331" i="9" s="1"/>
  <c r="L193" i="13"/>
  <c r="N193" i="13" s="1"/>
  <c r="L192" i="13"/>
  <c r="N192" i="13" s="1"/>
  <c r="L186" i="13"/>
  <c r="N186" i="13" s="1"/>
  <c r="N830" i="9"/>
  <c r="N838" i="9"/>
  <c r="O838" i="9" s="1"/>
  <c r="N842" i="9"/>
  <c r="N846" i="9"/>
  <c r="O846" i="9" s="1"/>
  <c r="N862" i="9"/>
  <c r="O862" i="9" s="1"/>
  <c r="N866" i="9"/>
  <c r="N870" i="9"/>
  <c r="N874" i="9"/>
  <c r="O874" i="9" s="1"/>
  <c r="N878" i="9"/>
  <c r="O878" i="9" s="1"/>
  <c r="N882" i="9"/>
  <c r="O882" i="9" s="1"/>
  <c r="N886" i="9"/>
  <c r="O886" i="9" s="1"/>
  <c r="N890" i="9"/>
  <c r="O890" i="9" s="1"/>
  <c r="N906" i="9"/>
  <c r="N910" i="9"/>
  <c r="O910" i="9" s="1"/>
  <c r="N918" i="9"/>
  <c r="O918" i="9" s="1"/>
  <c r="D143" i="8" s="1"/>
  <c r="N922" i="9"/>
  <c r="O922" i="9" s="1"/>
  <c r="N930" i="9"/>
  <c r="N934" i="9"/>
  <c r="N938" i="9"/>
  <c r="N950" i="9"/>
  <c r="N954" i="9"/>
  <c r="O954" i="9" s="1"/>
  <c r="N958" i="9"/>
  <c r="N966" i="9"/>
  <c r="N970" i="9"/>
  <c r="O970" i="9" s="1"/>
  <c r="N974" i="9"/>
  <c r="N978" i="9"/>
  <c r="N986" i="9"/>
  <c r="O986" i="9" s="1"/>
  <c r="N990" i="9"/>
  <c r="O990" i="9" s="1"/>
  <c r="N994" i="9"/>
  <c r="O994" i="9" s="1"/>
  <c r="N998" i="9"/>
  <c r="O998" i="9" s="1"/>
  <c r="N1006" i="9"/>
  <c r="O1006" i="9" s="1"/>
  <c r="D147" i="8" s="1"/>
  <c r="N1014" i="9"/>
  <c r="N1022" i="9"/>
  <c r="N1026" i="9"/>
  <c r="O1026" i="9" s="1"/>
  <c r="N1034" i="9"/>
  <c r="O1034" i="9" s="1"/>
  <c r="N1038" i="9"/>
  <c r="N1042" i="9"/>
  <c r="N1050" i="9"/>
  <c r="O1050" i="9" s="1"/>
  <c r="N1054" i="9"/>
  <c r="O1054" i="9" s="1"/>
  <c r="N1066" i="9"/>
  <c r="N1070" i="9"/>
  <c r="O1070" i="9" s="1"/>
  <c r="N1074" i="9"/>
  <c r="N1078" i="9"/>
  <c r="O1078" i="9" s="1"/>
  <c r="N1082" i="9"/>
  <c r="N1086" i="9"/>
  <c r="N1090" i="9"/>
  <c r="O1090" i="9" s="1"/>
  <c r="N1094" i="9"/>
  <c r="O1094" i="9" s="1"/>
  <c r="D150" i="8" s="1"/>
  <c r="N1102" i="9"/>
  <c r="O1102" i="9" s="1"/>
  <c r="N1110" i="9"/>
  <c r="N1114" i="9"/>
  <c r="O1114" i="9" s="1"/>
  <c r="N1118" i="9"/>
  <c r="O1118" i="9" s="1"/>
  <c r="N1130" i="9"/>
  <c r="N1138" i="9"/>
  <c r="O1138" i="9" s="1"/>
  <c r="N1150" i="9"/>
  <c r="N1154" i="9"/>
  <c r="N1166" i="9"/>
  <c r="N1170" i="9"/>
  <c r="O1170" i="9" s="1"/>
  <c r="N1178" i="9"/>
  <c r="O1178" i="9" s="1"/>
  <c r="N1182" i="9"/>
  <c r="N1186" i="9"/>
  <c r="O1186" i="9" s="1"/>
  <c r="N1190" i="9"/>
  <c r="N1194" i="9"/>
  <c r="N1202" i="9"/>
  <c r="O1202" i="9" s="1"/>
  <c r="N1206" i="9"/>
  <c r="O1206" i="9" s="1"/>
  <c r="N1218" i="9"/>
  <c r="N1222" i="9"/>
  <c r="O1222" i="9" s="1"/>
  <c r="N1226" i="9"/>
  <c r="O1226" i="9" s="1"/>
  <c r="N1230" i="9"/>
  <c r="N1234" i="9"/>
  <c r="O1234" i="9" s="1"/>
  <c r="N1242" i="9"/>
  <c r="O1242" i="9" s="1"/>
  <c r="N1258" i="9"/>
  <c r="N1262" i="9"/>
  <c r="N1266" i="9"/>
  <c r="O1266" i="9" s="1"/>
  <c r="N1270" i="9"/>
  <c r="O1270" i="9" s="1"/>
  <c r="N1274" i="9"/>
  <c r="N1282" i="9"/>
  <c r="N1286" i="9"/>
  <c r="O1286" i="9" s="1"/>
  <c r="N1290" i="9"/>
  <c r="N1294" i="9"/>
  <c r="O1294" i="9" s="1"/>
  <c r="D157" i="8" s="1"/>
  <c r="N1298" i="9"/>
  <c r="N1302" i="9"/>
  <c r="N1310" i="9"/>
  <c r="O1310" i="9" s="1"/>
  <c r="N1314" i="9"/>
  <c r="O1314" i="9" s="1"/>
  <c r="N1325" i="9"/>
  <c r="L4" i="13"/>
  <c r="L181" i="13"/>
  <c r="N181" i="13" s="1"/>
  <c r="L191" i="13"/>
  <c r="N191" i="13" s="1"/>
  <c r="L190" i="13"/>
  <c r="N190" i="13" s="1"/>
  <c r="L189" i="13"/>
  <c r="N189" i="13" s="1"/>
  <c r="L185" i="13"/>
  <c r="N185" i="13" s="1"/>
  <c r="N108" i="13"/>
  <c r="M253" i="13"/>
  <c r="N9" i="9"/>
  <c r="O9" i="9" s="1"/>
  <c r="N13" i="9"/>
  <c r="O13" i="9" s="1"/>
  <c r="N17" i="9"/>
  <c r="O17" i="9" s="1"/>
  <c r="N25" i="9"/>
  <c r="O25" i="9" s="1"/>
  <c r="N29" i="9"/>
  <c r="N32" i="9"/>
  <c r="O32" i="9" s="1"/>
  <c r="N40" i="9"/>
  <c r="O40" i="9" s="1"/>
  <c r="D111" i="8" s="1"/>
  <c r="N44" i="9"/>
  <c r="O44" i="9" s="1"/>
  <c r="N60" i="9"/>
  <c r="N64" i="9"/>
  <c r="O64" i="9" s="1"/>
  <c r="N68" i="9"/>
  <c r="O68" i="9" s="1"/>
  <c r="N76" i="9"/>
  <c r="O76" i="9" s="1"/>
  <c r="N92" i="9"/>
  <c r="O92" i="9" s="1"/>
  <c r="N112" i="9"/>
  <c r="O112" i="9" s="1"/>
  <c r="N116" i="9"/>
  <c r="O116" i="9" s="1"/>
  <c r="D114" i="8" s="1"/>
  <c r="N120" i="9"/>
  <c r="N124" i="9"/>
  <c r="N128" i="9"/>
  <c r="N132" i="9"/>
  <c r="O132" i="9" s="1"/>
  <c r="N140" i="9"/>
  <c r="O140" i="9" s="1"/>
  <c r="N144" i="9"/>
  <c r="O144" i="9" s="1"/>
  <c r="N152" i="9"/>
  <c r="O152" i="9" s="1"/>
  <c r="N164" i="9"/>
  <c r="N172" i="9"/>
  <c r="O172" i="9" s="1"/>
  <c r="N188" i="9"/>
  <c r="O188" i="9" s="1"/>
  <c r="N192" i="9"/>
  <c r="N196" i="9"/>
  <c r="O196" i="9" s="1"/>
  <c r="N208" i="9"/>
  <c r="O208" i="9" s="1"/>
  <c r="N216" i="9"/>
  <c r="O216" i="9" s="1"/>
  <c r="N220" i="9"/>
  <c r="O220" i="9" s="1"/>
  <c r="N228" i="9"/>
  <c r="N232" i="9"/>
  <c r="N236" i="9"/>
  <c r="N260" i="9"/>
  <c r="O260" i="9" s="1"/>
  <c r="N264" i="9"/>
  <c r="N268" i="9"/>
  <c r="O268" i="9" s="1"/>
  <c r="N276" i="9"/>
  <c r="N280" i="9"/>
  <c r="O280" i="9" s="1"/>
  <c r="N284" i="9"/>
  <c r="O284" i="9" s="1"/>
  <c r="N288" i="9"/>
  <c r="O288" i="9" s="1"/>
  <c r="N292" i="9"/>
  <c r="O292" i="9" s="1"/>
  <c r="N296" i="9"/>
  <c r="O296" i="9" s="1"/>
  <c r="N300" i="9"/>
  <c r="N308" i="9"/>
  <c r="O308" i="9" s="1"/>
  <c r="N312" i="9"/>
  <c r="N316" i="9"/>
  <c r="O316" i="9" s="1"/>
  <c r="N328" i="9"/>
  <c r="O328" i="9" s="1"/>
  <c r="D122" i="8" s="1"/>
  <c r="N332" i="9"/>
  <c r="O332" i="9" s="1"/>
  <c r="N340" i="9"/>
  <c r="N344" i="9"/>
  <c r="N348" i="9"/>
  <c r="O348" i="9" s="1"/>
  <c r="N356" i="9"/>
  <c r="N364" i="9"/>
  <c r="O364" i="9" s="1"/>
  <c r="N368" i="9"/>
  <c r="O368" i="9" s="1"/>
  <c r="N384" i="9"/>
  <c r="N388" i="9"/>
  <c r="O388" i="9" s="1"/>
  <c r="N392" i="9"/>
  <c r="O392" i="9" s="1"/>
  <c r="N396" i="9"/>
  <c r="O396" i="9" s="1"/>
  <c r="N400" i="9"/>
  <c r="O400" i="9" s="1"/>
  <c r="N404" i="9"/>
  <c r="O404" i="9" s="1"/>
  <c r="N408" i="9"/>
  <c r="N412" i="9"/>
  <c r="O412" i="9" s="1"/>
  <c r="N416" i="9"/>
  <c r="O416" i="9" s="1"/>
  <c r="N420" i="9"/>
  <c r="N424" i="9"/>
  <c r="O424" i="9" s="1"/>
  <c r="N428" i="9"/>
  <c r="N436" i="9"/>
  <c r="O436" i="9" s="1"/>
  <c r="N440" i="9"/>
  <c r="O440" i="9" s="1"/>
  <c r="N456" i="9"/>
  <c r="O456" i="9" s="1"/>
  <c r="N464" i="9"/>
  <c r="N472" i="9"/>
  <c r="O472" i="9" s="1"/>
  <c r="N480" i="9"/>
  <c r="N484" i="9"/>
  <c r="O484" i="9" s="1"/>
  <c r="N496" i="9"/>
  <c r="O496" i="9" s="1"/>
  <c r="N504" i="9"/>
  <c r="O504" i="9" s="1"/>
  <c r="N520" i="9"/>
  <c r="O520" i="9" s="1"/>
  <c r="N524" i="9"/>
  <c r="O524" i="9" s="1"/>
  <c r="N83" i="13"/>
  <c r="L182" i="13"/>
  <c r="N182" i="13" s="1"/>
  <c r="N164" i="13"/>
  <c r="N152" i="13"/>
  <c r="N144" i="13"/>
  <c r="N140" i="13"/>
  <c r="N135" i="13"/>
  <c r="N134" i="13"/>
  <c r="N121" i="13"/>
  <c r="N107" i="13"/>
  <c r="P4" i="9"/>
  <c r="N528" i="9"/>
  <c r="N536" i="9"/>
  <c r="N540" i="9"/>
  <c r="O540" i="9" s="1"/>
  <c r="N548" i="9"/>
  <c r="O548" i="9" s="1"/>
  <c r="N552" i="9"/>
  <c r="N556" i="9"/>
  <c r="N560" i="9"/>
  <c r="N568" i="9"/>
  <c r="O568" i="9" s="1"/>
  <c r="N572" i="9"/>
  <c r="O572" i="9" s="1"/>
  <c r="N580" i="9"/>
  <c r="O580" i="9" s="1"/>
  <c r="N584" i="9"/>
  <c r="O584" i="9" s="1"/>
  <c r="N588" i="9"/>
  <c r="N592" i="9"/>
  <c r="O592" i="9" s="1"/>
  <c r="N604" i="9"/>
  <c r="O604" i="9" s="1"/>
  <c r="D132" i="8" s="1"/>
  <c r="N608" i="9"/>
  <c r="O608" i="9" s="1"/>
  <c r="N612" i="9"/>
  <c r="O612" i="9" s="1"/>
  <c r="N624" i="9"/>
  <c r="N632" i="9"/>
  <c r="O632" i="9" s="1"/>
  <c r="N644" i="9"/>
  <c r="N652" i="9"/>
  <c r="O652" i="9" s="1"/>
  <c r="N656" i="9"/>
  <c r="O656" i="9" s="1"/>
  <c r="N660" i="9"/>
  <c r="N664" i="9"/>
  <c r="N672" i="9"/>
  <c r="O672" i="9" s="1"/>
  <c r="N676" i="9"/>
  <c r="O676" i="9" s="1"/>
  <c r="N680" i="9"/>
  <c r="N688" i="9"/>
  <c r="N692" i="9"/>
  <c r="O692" i="9" s="1"/>
  <c r="N700" i="9"/>
  <c r="O700" i="9" s="1"/>
  <c r="N704" i="9"/>
  <c r="N716" i="9"/>
  <c r="O716" i="9" s="1"/>
  <c r="N720" i="9"/>
  <c r="O720" i="9" s="1"/>
  <c r="N724" i="9"/>
  <c r="O724" i="9" s="1"/>
  <c r="N728" i="9"/>
  <c r="O728" i="9" s="1"/>
  <c r="N736" i="9"/>
  <c r="O736" i="9" s="1"/>
  <c r="N744" i="9"/>
  <c r="N752" i="9"/>
  <c r="N760" i="9"/>
  <c r="O760" i="9" s="1"/>
  <c r="N764" i="9"/>
  <c r="O764" i="9" s="1"/>
  <c r="N768" i="9"/>
  <c r="N780" i="9"/>
  <c r="O780" i="9" s="1"/>
  <c r="N784" i="9"/>
  <c r="O784" i="9" s="1"/>
  <c r="N788" i="9"/>
  <c r="N792" i="9"/>
  <c r="O792" i="9" s="1"/>
  <c r="N804" i="9"/>
  <c r="N808" i="9"/>
  <c r="O808" i="9" s="1"/>
  <c r="N812" i="9"/>
  <c r="N816" i="9"/>
  <c r="N820" i="9"/>
  <c r="O820" i="9" s="1"/>
  <c r="N824" i="9"/>
  <c r="O824" i="9" s="1"/>
  <c r="N840" i="9"/>
  <c r="N844" i="9"/>
  <c r="O844" i="9" s="1"/>
  <c r="N848" i="9"/>
  <c r="O848" i="9" s="1"/>
  <c r="N852" i="9"/>
  <c r="N860" i="9"/>
  <c r="N868" i="9"/>
  <c r="O868" i="9" s="1"/>
  <c r="N872" i="9"/>
  <c r="O872" i="9" s="1"/>
  <c r="N876" i="9"/>
  <c r="N880" i="9"/>
  <c r="N884" i="9"/>
  <c r="N888" i="9"/>
  <c r="O888" i="9" s="1"/>
  <c r="N892" i="9"/>
  <c r="O892" i="9" s="1"/>
  <c r="N900" i="9"/>
  <c r="O900" i="9" s="1"/>
  <c r="N904" i="9"/>
  <c r="N912" i="9"/>
  <c r="N916" i="9"/>
  <c r="O916" i="9" s="1"/>
  <c r="N924" i="9"/>
  <c r="N932" i="9"/>
  <c r="O932" i="9" s="1"/>
  <c r="N936" i="9"/>
  <c r="O936" i="9" s="1"/>
  <c r="N948" i="9"/>
  <c r="N1353" i="9"/>
  <c r="N133" i="13"/>
  <c r="N98" i="13"/>
  <c r="N81" i="13"/>
  <c r="N1352" i="9"/>
  <c r="N1348" i="9"/>
  <c r="O1348" i="9" s="1"/>
  <c r="N1344" i="9"/>
  <c r="N1332" i="9"/>
  <c r="O1332" i="9" s="1"/>
  <c r="N1328" i="9"/>
  <c r="M1324" i="9"/>
  <c r="L1324" i="9"/>
  <c r="R158" i="8" s="1"/>
  <c r="S158" i="8" s="1"/>
  <c r="T158" i="8" s="1"/>
  <c r="N1320" i="9"/>
  <c r="O1320" i="9" s="1"/>
  <c r="N77" i="9"/>
  <c r="N105" i="9"/>
  <c r="O105" i="9" s="1"/>
  <c r="N133" i="9"/>
  <c r="O133" i="9" s="1"/>
  <c r="N153" i="9"/>
  <c r="O153" i="9" s="1"/>
  <c r="N157" i="9"/>
  <c r="O157" i="9" s="1"/>
  <c r="N205" i="9"/>
  <c r="N225" i="9"/>
  <c r="O225" i="9" s="1"/>
  <c r="N297" i="9"/>
  <c r="O297" i="9" s="1"/>
  <c r="N329" i="9"/>
  <c r="O329" i="9" s="1"/>
  <c r="N333" i="9"/>
  <c r="O333" i="9" s="1"/>
  <c r="N369" i="9"/>
  <c r="O369" i="9" s="1"/>
  <c r="N377" i="9"/>
  <c r="O377" i="9" s="1"/>
  <c r="N401" i="9"/>
  <c r="N441" i="9"/>
  <c r="O441" i="9" s="1"/>
  <c r="N445" i="9"/>
  <c r="N505" i="9"/>
  <c r="O505" i="9" s="1"/>
  <c r="N509" i="9"/>
  <c r="N569" i="9"/>
  <c r="N573" i="9"/>
  <c r="N633" i="9"/>
  <c r="N637" i="9"/>
  <c r="N697" i="9"/>
  <c r="O697" i="9" s="1"/>
  <c r="N701" i="9"/>
  <c r="O701" i="9" s="1"/>
  <c r="N761" i="9"/>
  <c r="N765" i="9"/>
  <c r="O765" i="9" s="1"/>
  <c r="N825" i="9"/>
  <c r="N829" i="9"/>
  <c r="O829" i="9" s="1"/>
  <c r="N889" i="9"/>
  <c r="O889" i="9" s="1"/>
  <c r="N953" i="9"/>
  <c r="O953" i="9" s="1"/>
  <c r="L1333" i="9"/>
  <c r="R159" i="8" s="1"/>
  <c r="S159" i="8" s="1"/>
  <c r="T159" i="8" s="1"/>
  <c r="M1338" i="9"/>
  <c r="N1338" i="9" s="1"/>
  <c r="N84" i="13"/>
  <c r="N1334" i="9"/>
  <c r="O1334" i="9" s="1"/>
  <c r="D159" i="8" s="1"/>
  <c r="N1349" i="9"/>
  <c r="O1349" i="9" s="1"/>
  <c r="L68" i="13"/>
  <c r="N68" i="13" s="1"/>
  <c r="E253" i="13"/>
  <c r="L61" i="13"/>
  <c r="N61" i="13" s="1"/>
  <c r="L173" i="13"/>
  <c r="L167" i="13"/>
  <c r="N167" i="13" s="1"/>
  <c r="L124" i="13"/>
  <c r="N124" i="13" s="1"/>
  <c r="L114" i="13"/>
  <c r="N114" i="13" s="1"/>
  <c r="L103" i="13"/>
  <c r="R235" i="8" s="1"/>
  <c r="L95" i="13"/>
  <c r="R234" i="8" s="1"/>
  <c r="L85" i="13"/>
  <c r="L76" i="13"/>
  <c r="N76" i="13" s="1"/>
  <c r="L75" i="13"/>
  <c r="N75" i="13" s="1"/>
  <c r="N1316" i="9"/>
  <c r="N123" i="13"/>
  <c r="P145" i="9"/>
  <c r="P143" i="9"/>
  <c r="P127" i="9"/>
  <c r="P126" i="9"/>
  <c r="P99" i="9"/>
  <c r="P95" i="9"/>
  <c r="P82" i="9"/>
  <c r="P78" i="9"/>
  <c r="P72" i="9"/>
  <c r="P58" i="9"/>
  <c r="P53" i="9"/>
  <c r="P26" i="9"/>
  <c r="P25" i="9"/>
  <c r="N952" i="9"/>
  <c r="O952" i="9" s="1"/>
  <c r="N956" i="9"/>
  <c r="O956" i="9" s="1"/>
  <c r="N964" i="9"/>
  <c r="O964" i="9" s="1"/>
  <c r="N968" i="9"/>
  <c r="N972" i="9"/>
  <c r="O972" i="9" s="1"/>
  <c r="N976" i="9"/>
  <c r="O976" i="9" s="1"/>
  <c r="N980" i="9"/>
  <c r="O980" i="9" s="1"/>
  <c r="N992" i="9"/>
  <c r="N1000" i="9"/>
  <c r="O1000" i="9" s="1"/>
  <c r="N1004" i="9"/>
  <c r="N1008" i="9"/>
  <c r="O1008" i="9" s="1"/>
  <c r="N1012" i="9"/>
  <c r="N1024" i="9"/>
  <c r="O1024" i="9" s="1"/>
  <c r="N1032" i="9"/>
  <c r="N1036" i="9"/>
  <c r="O1036" i="9" s="1"/>
  <c r="N1052" i="9"/>
  <c r="O1052" i="9" s="1"/>
  <c r="N1060" i="9"/>
  <c r="O1060" i="9" s="1"/>
  <c r="N1064" i="9"/>
  <c r="O1064" i="9" s="1"/>
  <c r="N1072" i="9"/>
  <c r="O1072" i="9" s="1"/>
  <c r="N1084" i="9"/>
  <c r="O1084" i="9" s="1"/>
  <c r="N1088" i="9"/>
  <c r="O1088" i="9" s="1"/>
  <c r="N1092" i="9"/>
  <c r="N1096" i="9"/>
  <c r="N1104" i="9"/>
  <c r="O1104" i="9" s="1"/>
  <c r="N1108" i="9"/>
  <c r="O1108" i="9" s="1"/>
  <c r="N1112" i="9"/>
  <c r="N1116" i="9"/>
  <c r="O1116" i="9" s="1"/>
  <c r="N1124" i="9"/>
  <c r="O1124" i="9" s="1"/>
  <c r="N1132" i="9"/>
  <c r="O1132" i="9" s="1"/>
  <c r="N1136" i="9"/>
  <c r="N1140" i="9"/>
  <c r="N1148" i="9"/>
  <c r="O1148" i="9" s="1"/>
  <c r="D152" i="8" s="1"/>
  <c r="N1152" i="9"/>
  <c r="O1152" i="9" s="1"/>
  <c r="N1156" i="9"/>
  <c r="O1156" i="9" s="1"/>
  <c r="N1160" i="9"/>
  <c r="O1160" i="9" s="1"/>
  <c r="N1168" i="9"/>
  <c r="O1168" i="9" s="1"/>
  <c r="N1172" i="9"/>
  <c r="O1172" i="9" s="1"/>
  <c r="N1184" i="9"/>
  <c r="N1188" i="9"/>
  <c r="O1188" i="9" s="1"/>
  <c r="N1192" i="9"/>
  <c r="O1192" i="9" s="1"/>
  <c r="D154" i="8" s="1"/>
  <c r="N1200" i="9"/>
  <c r="N1208" i="9"/>
  <c r="N1212" i="9"/>
  <c r="O1212" i="9" s="1"/>
  <c r="N1220" i="9"/>
  <c r="N1224" i="9"/>
  <c r="O1224" i="9" s="1"/>
  <c r="N1228" i="9"/>
  <c r="N1232" i="9"/>
  <c r="O1232" i="9" s="1"/>
  <c r="N1244" i="9"/>
  <c r="N1248" i="9"/>
  <c r="O1248" i="9" s="1"/>
  <c r="N1252" i="9"/>
  <c r="O1252" i="9" s="1"/>
  <c r="N1264" i="9"/>
  <c r="O1264" i="9" s="1"/>
  <c r="N1268" i="9"/>
  <c r="O1268" i="9" s="1"/>
  <c r="N1276" i="9"/>
  <c r="O1276" i="9" s="1"/>
  <c r="N1288" i="9"/>
  <c r="O1288" i="9" s="1"/>
  <c r="N1296" i="9"/>
  <c r="O1296" i="9" s="1"/>
  <c r="N1304" i="9"/>
  <c r="O1304" i="9" s="1"/>
  <c r="N1312" i="9"/>
  <c r="N173" i="13"/>
  <c r="N141" i="13"/>
  <c r="N102" i="13"/>
  <c r="N94" i="13"/>
  <c r="N14" i="9"/>
  <c r="O14" i="9" s="1"/>
  <c r="N37" i="9"/>
  <c r="O37" i="9" s="1"/>
  <c r="N49" i="9"/>
  <c r="O49" i="9" s="1"/>
  <c r="N53" i="9"/>
  <c r="O53" i="9" s="1"/>
  <c r="N65" i="9"/>
  <c r="O65" i="9" s="1"/>
  <c r="N81" i="9"/>
  <c r="O81" i="9" s="1"/>
  <c r="N85" i="9"/>
  <c r="O85" i="9" s="1"/>
  <c r="N89" i="9"/>
  <c r="O89" i="9" s="1"/>
  <c r="D113" i="8" s="1"/>
  <c r="N101" i="9"/>
  <c r="N121" i="9"/>
  <c r="O121" i="9" s="1"/>
  <c r="N125" i="9"/>
  <c r="O125" i="9" s="1"/>
  <c r="N137" i="9"/>
  <c r="N161" i="9"/>
  <c r="O161" i="9" s="1"/>
  <c r="N173" i="9"/>
  <c r="O173" i="9" s="1"/>
  <c r="N181" i="9"/>
  <c r="O181" i="9" s="1"/>
  <c r="N209" i="9"/>
  <c r="N217" i="9"/>
  <c r="O217" i="9" s="1"/>
  <c r="N229" i="9"/>
  <c r="O229" i="9" s="1"/>
  <c r="N253" i="9"/>
  <c r="O253" i="9" s="1"/>
  <c r="N265" i="9"/>
  <c r="O265" i="9" s="1"/>
  <c r="N289" i="9"/>
  <c r="O289" i="9" s="1"/>
  <c r="N301" i="9"/>
  <c r="O301" i="9" s="1"/>
  <c r="N309" i="9"/>
  <c r="N337" i="9"/>
  <c r="O337" i="9" s="1"/>
  <c r="N345" i="9"/>
  <c r="N357" i="9"/>
  <c r="O357" i="9" s="1"/>
  <c r="N381" i="9"/>
  <c r="N393" i="9"/>
  <c r="N417" i="9"/>
  <c r="N433" i="9"/>
  <c r="O433" i="9" s="1"/>
  <c r="N449" i="9"/>
  <c r="O449" i="9" s="1"/>
  <c r="N465" i="9"/>
  <c r="N481" i="9"/>
  <c r="O481" i="9" s="1"/>
  <c r="N497" i="9"/>
  <c r="O497" i="9" s="1"/>
  <c r="N513" i="9"/>
  <c r="O513" i="9" s="1"/>
  <c r="N529" i="9"/>
  <c r="N545" i="9"/>
  <c r="O545" i="9" s="1"/>
  <c r="N561" i="9"/>
  <c r="N577" i="9"/>
  <c r="O577" i="9" s="1"/>
  <c r="N593" i="9"/>
  <c r="O593" i="9" s="1"/>
  <c r="N609" i="9"/>
  <c r="N625" i="9"/>
  <c r="O625" i="9" s="1"/>
  <c r="N641" i="9"/>
  <c r="N657" i="9"/>
  <c r="O657" i="9" s="1"/>
  <c r="N673" i="9"/>
  <c r="O673" i="9" s="1"/>
  <c r="N689" i="9"/>
  <c r="O689" i="9" s="1"/>
  <c r="N705" i="9"/>
  <c r="N721" i="9"/>
  <c r="O721" i="9" s="1"/>
  <c r="N737" i="9"/>
  <c r="O737" i="9" s="1"/>
  <c r="N753" i="9"/>
  <c r="O753" i="9" s="1"/>
  <c r="N769" i="9"/>
  <c r="N785" i="9"/>
  <c r="N801" i="9"/>
  <c r="O801" i="9" s="1"/>
  <c r="N817" i="9"/>
  <c r="O817" i="9" s="1"/>
  <c r="N833" i="9"/>
  <c r="N849" i="9"/>
  <c r="N865" i="9"/>
  <c r="O865" i="9" s="1"/>
  <c r="N881" i="9"/>
  <c r="O881" i="9" s="1"/>
  <c r="N897" i="9"/>
  <c r="N913" i="9"/>
  <c r="O913" i="9" s="1"/>
  <c r="N929" i="9"/>
  <c r="O929" i="9" s="1"/>
  <c r="N945" i="9"/>
  <c r="O945" i="9" s="1"/>
  <c r="N961" i="9"/>
  <c r="N977" i="9"/>
  <c r="N993" i="9"/>
  <c r="N1009" i="9"/>
  <c r="O1009" i="9" s="1"/>
  <c r="N1025" i="9"/>
  <c r="O1025" i="9" s="1"/>
  <c r="N1041" i="9"/>
  <c r="N1057" i="9"/>
  <c r="O1057" i="9" s="1"/>
  <c r="N1073" i="9"/>
  <c r="N1089" i="9"/>
  <c r="O1089" i="9" s="1"/>
  <c r="N1105" i="9"/>
  <c r="O1105" i="9" s="1"/>
  <c r="N1121" i="9"/>
  <c r="O1121" i="9" s="1"/>
  <c r="N1137" i="9"/>
  <c r="N1153" i="9"/>
  <c r="O1153" i="9" s="1"/>
  <c r="N1169" i="9"/>
  <c r="O1169" i="9" s="1"/>
  <c r="N1185" i="9"/>
  <c r="O1185" i="9" s="1"/>
  <c r="N1201" i="9"/>
  <c r="N1217" i="9"/>
  <c r="N1233" i="9"/>
  <c r="O1233" i="9" s="1"/>
  <c r="D155" i="8" s="1"/>
  <c r="N1249" i="9"/>
  <c r="O1249" i="9" s="1"/>
  <c r="N1265" i="9"/>
  <c r="N1281" i="9"/>
  <c r="N1297" i="9"/>
  <c r="O1297" i="9" s="1"/>
  <c r="N1313" i="9"/>
  <c r="O1313" i="9" s="1"/>
  <c r="N1345" i="9"/>
  <c r="O1345" i="9" s="1"/>
  <c r="N86" i="13"/>
  <c r="L69" i="13"/>
  <c r="N69" i="13" s="1"/>
  <c r="N115" i="13"/>
  <c r="N99" i="13"/>
  <c r="L67" i="13"/>
  <c r="N67" i="13" s="1"/>
  <c r="L59" i="13"/>
  <c r="N59" i="13" s="1"/>
  <c r="N146" i="13"/>
  <c r="N137" i="13"/>
  <c r="H253" i="13"/>
  <c r="L72" i="13"/>
  <c r="N72" i="13" s="1"/>
  <c r="N100" i="13"/>
  <c r="N92" i="13"/>
  <c r="N227" i="13"/>
  <c r="L209" i="13"/>
  <c r="N209" i="13" s="1"/>
  <c r="L208" i="13"/>
  <c r="N208" i="13" s="1"/>
  <c r="L205" i="13"/>
  <c r="N205" i="13" s="1"/>
  <c r="L203" i="13"/>
  <c r="N203" i="13" s="1"/>
  <c r="L202" i="13"/>
  <c r="N202" i="13" s="1"/>
  <c r="L195" i="13"/>
  <c r="N195" i="13" s="1"/>
  <c r="L188" i="13"/>
  <c r="N188" i="13" s="1"/>
  <c r="L187" i="13"/>
  <c r="N187" i="13" s="1"/>
  <c r="L184" i="13"/>
  <c r="N184" i="13" s="1"/>
  <c r="L183" i="13"/>
  <c r="N183" i="13" s="1"/>
  <c r="L178" i="13"/>
  <c r="N178" i="13" s="1"/>
  <c r="L175" i="13"/>
  <c r="N175" i="13" s="1"/>
  <c r="L174" i="13"/>
  <c r="N174" i="13" s="1"/>
  <c r="L172" i="13"/>
  <c r="N172" i="13" s="1"/>
  <c r="L169" i="13"/>
  <c r="N169" i="13" s="1"/>
  <c r="L168" i="13"/>
  <c r="N168" i="13" s="1"/>
  <c r="L165" i="13"/>
  <c r="N165" i="13" s="1"/>
  <c r="L162" i="13"/>
  <c r="N162" i="13" s="1"/>
  <c r="L159" i="13"/>
  <c r="N159" i="13" s="1"/>
  <c r="L157" i="13"/>
  <c r="N157" i="13" s="1"/>
  <c r="L149" i="13"/>
  <c r="N149" i="13" s="1"/>
  <c r="N230" i="13"/>
  <c r="N170" i="13"/>
  <c r="N103" i="13"/>
  <c r="N95" i="13"/>
  <c r="N74" i="13"/>
  <c r="L66" i="13"/>
  <c r="N66" i="13" s="1"/>
  <c r="N117" i="13"/>
  <c r="K253" i="13"/>
  <c r="G253" i="13"/>
  <c r="D134" i="8"/>
  <c r="N125" i="13"/>
  <c r="N78" i="13"/>
  <c r="L180" i="13"/>
  <c r="N180" i="13" s="1"/>
  <c r="L179" i="13"/>
  <c r="N179" i="13" s="1"/>
  <c r="L177" i="13"/>
  <c r="N177" i="13" s="1"/>
  <c r="L171" i="13"/>
  <c r="N171" i="13" s="1"/>
  <c r="L163" i="13"/>
  <c r="N163" i="13" s="1"/>
  <c r="L155" i="13"/>
  <c r="N155" i="13" s="1"/>
  <c r="L151" i="13"/>
  <c r="N151" i="13" s="1"/>
  <c r="L148" i="13"/>
  <c r="N148" i="13" s="1"/>
  <c r="L147" i="13"/>
  <c r="N147" i="13" s="1"/>
  <c r="L145" i="13"/>
  <c r="N145" i="13" s="1"/>
  <c r="L139" i="13"/>
  <c r="N139" i="13" s="1"/>
  <c r="N96" i="9"/>
  <c r="N168" i="9"/>
  <c r="N184" i="9"/>
  <c r="O184" i="9" s="1"/>
  <c r="N200" i="9"/>
  <c r="O200" i="9" s="1"/>
  <c r="N256" i="9"/>
  <c r="N272" i="9"/>
  <c r="N320" i="9"/>
  <c r="N444" i="9"/>
  <c r="N460" i="9"/>
  <c r="O460" i="9" s="1"/>
  <c r="N476" i="9"/>
  <c r="O476" i="9" s="1"/>
  <c r="N492" i="9"/>
  <c r="P1351" i="9"/>
  <c r="P1350" i="9"/>
  <c r="P1349" i="9"/>
  <c r="P1348" i="9"/>
  <c r="P1347" i="9"/>
  <c r="P1345" i="9"/>
  <c r="P1342" i="9"/>
  <c r="P1341" i="9"/>
  <c r="P1340" i="9"/>
  <c r="P1337" i="9"/>
  <c r="P1334" i="9"/>
  <c r="P1333" i="9"/>
  <c r="P1332" i="9"/>
  <c r="P1331" i="9"/>
  <c r="P1330" i="9"/>
  <c r="P1327" i="9"/>
  <c r="P1324" i="9"/>
  <c r="P1323" i="9"/>
  <c r="P1322" i="9"/>
  <c r="P1321" i="9"/>
  <c r="P1320" i="9"/>
  <c r="P1318" i="9"/>
  <c r="P1315" i="9"/>
  <c r="P1314" i="9"/>
  <c r="P1313" i="9"/>
  <c r="P1310" i="9"/>
  <c r="P1307" i="9"/>
  <c r="P1306" i="9"/>
  <c r="P1305" i="9"/>
  <c r="P1304" i="9"/>
  <c r="P1303" i="9"/>
  <c r="P1302" i="9"/>
  <c r="P1300" i="9"/>
  <c r="P1297" i="9"/>
  <c r="P1296" i="9"/>
  <c r="P1295" i="9"/>
  <c r="P1294" i="9"/>
  <c r="P1293" i="9"/>
  <c r="P1291" i="9"/>
  <c r="P1288" i="9"/>
  <c r="P1287" i="9"/>
  <c r="P1286" i="9"/>
  <c r="P1283" i="9"/>
  <c r="P1280" i="9"/>
  <c r="P1279" i="9"/>
  <c r="P1278" i="9"/>
  <c r="P1277" i="9"/>
  <c r="P1276" i="9"/>
  <c r="P1273" i="9"/>
  <c r="P1270" i="9"/>
  <c r="P1269" i="9"/>
  <c r="P1268" i="9"/>
  <c r="P1267" i="9"/>
  <c r="P1266" i="9"/>
  <c r="P1264" i="9"/>
  <c r="P1261" i="9"/>
  <c r="P1260" i="9"/>
  <c r="P1259" i="9"/>
  <c r="P1256" i="9"/>
  <c r="P1253" i="9"/>
  <c r="P1252" i="9"/>
  <c r="P1251" i="9"/>
  <c r="P1250" i="9"/>
  <c r="P1249" i="9"/>
  <c r="P1246" i="9"/>
  <c r="P1243" i="9"/>
  <c r="P1242" i="9"/>
  <c r="P1241" i="9"/>
  <c r="P1240" i="9"/>
  <c r="P1239" i="9"/>
  <c r="P1237" i="9"/>
  <c r="P1234" i="9"/>
  <c r="P1233" i="9"/>
  <c r="P1232" i="9"/>
  <c r="P1229" i="9"/>
  <c r="P1226" i="9"/>
  <c r="P1225" i="9"/>
  <c r="P1224" i="9"/>
  <c r="P1223" i="9"/>
  <c r="P1222" i="9"/>
  <c r="P1219" i="9"/>
  <c r="P1216" i="9"/>
  <c r="P1215" i="9"/>
  <c r="P1214" i="9"/>
  <c r="P1213" i="9"/>
  <c r="P1212" i="9"/>
  <c r="P1210" i="9"/>
  <c r="P1207" i="9"/>
  <c r="P1206" i="9"/>
  <c r="P1205" i="9"/>
  <c r="P1202" i="9"/>
  <c r="P1199" i="9"/>
  <c r="P1198" i="9"/>
  <c r="P1197" i="9"/>
  <c r="P1196" i="9"/>
  <c r="P1195" i="9"/>
  <c r="P1192" i="9"/>
  <c r="P1189" i="9"/>
  <c r="P1188" i="9"/>
  <c r="P1187" i="9"/>
  <c r="P1186" i="9"/>
  <c r="P1185" i="9"/>
  <c r="P1183" i="9"/>
  <c r="P1180" i="9"/>
  <c r="P1179" i="9"/>
  <c r="P1178" i="9"/>
  <c r="P1175" i="9"/>
  <c r="P1172" i="9"/>
  <c r="P1171" i="9"/>
  <c r="P1170" i="9"/>
  <c r="P1169" i="9"/>
  <c r="P1168" i="9"/>
  <c r="P1167" i="9"/>
  <c r="P1165" i="9"/>
  <c r="P1162" i="9"/>
  <c r="P1161" i="9"/>
  <c r="P1160" i="9"/>
  <c r="P1159" i="9"/>
  <c r="P1158" i="9"/>
  <c r="P1156" i="9"/>
  <c r="P1153" i="9"/>
  <c r="P1152" i="9"/>
  <c r="P1151" i="9"/>
  <c r="P1148" i="9"/>
  <c r="P1145" i="9"/>
  <c r="P1144" i="9"/>
  <c r="P1143" i="9"/>
  <c r="P1142" i="9"/>
  <c r="P1141" i="9"/>
  <c r="P1138" i="9"/>
  <c r="P1135" i="9"/>
  <c r="P1134" i="9"/>
  <c r="P1133" i="9"/>
  <c r="P1132" i="9"/>
  <c r="P1131" i="9"/>
  <c r="P1129" i="9"/>
  <c r="P1126" i="9"/>
  <c r="P1125" i="9"/>
  <c r="P1124" i="9"/>
  <c r="P1121" i="9"/>
  <c r="P1118" i="9"/>
  <c r="P1117" i="9"/>
  <c r="P1116" i="9"/>
  <c r="P1115" i="9"/>
  <c r="P1114" i="9"/>
  <c r="P1111" i="9"/>
  <c r="P1108" i="9"/>
  <c r="P1107" i="9"/>
  <c r="P1106" i="9"/>
  <c r="P1105" i="9"/>
  <c r="P1104" i="9"/>
  <c r="P1102" i="9"/>
  <c r="P1099" i="9"/>
  <c r="P1098" i="9"/>
  <c r="P1097" i="9"/>
  <c r="P1094" i="9"/>
  <c r="P1091" i="9"/>
  <c r="P1090" i="9"/>
  <c r="P1089" i="9"/>
  <c r="P1088" i="9"/>
  <c r="P1087" i="9"/>
  <c r="P1086" i="9"/>
  <c r="P1084" i="9"/>
  <c r="P1081" i="9"/>
  <c r="P1080" i="9"/>
  <c r="P1079" i="9"/>
  <c r="P1078" i="9"/>
  <c r="P1077" i="9"/>
  <c r="P1075" i="9"/>
  <c r="P1072" i="9"/>
  <c r="P1071" i="9"/>
  <c r="P1070" i="9"/>
  <c r="P1067" i="9"/>
  <c r="P1064" i="9"/>
  <c r="P1063" i="9"/>
  <c r="P1062" i="9"/>
  <c r="P1061" i="9"/>
  <c r="P1060" i="9"/>
  <c r="P1057" i="9"/>
  <c r="P1054" i="9"/>
  <c r="P1053" i="9"/>
  <c r="P1052" i="9"/>
  <c r="P1051" i="9"/>
  <c r="P1050" i="9"/>
  <c r="P1048" i="9"/>
  <c r="P1045" i="9"/>
  <c r="P1044" i="9"/>
  <c r="P1043" i="9"/>
  <c r="P1040" i="9"/>
  <c r="P1037" i="9"/>
  <c r="P1036" i="9"/>
  <c r="P1035" i="9"/>
  <c r="P1034" i="9"/>
  <c r="P1033" i="9"/>
  <c r="P1030" i="9"/>
  <c r="P1027" i="9"/>
  <c r="P1026" i="9"/>
  <c r="P1025" i="9"/>
  <c r="P1024" i="9"/>
  <c r="P1023" i="9"/>
  <c r="P1021" i="9"/>
  <c r="P1018" i="9"/>
  <c r="P1017" i="9"/>
  <c r="P1016" i="9"/>
  <c r="P1013" i="9"/>
  <c r="P1010" i="9"/>
  <c r="P1009" i="9"/>
  <c r="P1008" i="9"/>
  <c r="P1007" i="9"/>
  <c r="P1006" i="9"/>
  <c r="P1003" i="9"/>
  <c r="P1000" i="9"/>
  <c r="P999" i="9"/>
  <c r="P998" i="9"/>
  <c r="P997" i="9"/>
  <c r="P996" i="9"/>
  <c r="P994" i="9"/>
  <c r="P991" i="9"/>
  <c r="P990" i="9"/>
  <c r="P989" i="9"/>
  <c r="P986" i="9"/>
  <c r="P983" i="9"/>
  <c r="P982" i="9"/>
  <c r="P981" i="9"/>
  <c r="P980" i="9"/>
  <c r="P979" i="9"/>
  <c r="P976" i="9"/>
  <c r="P973" i="9"/>
  <c r="P972" i="9"/>
  <c r="P971" i="9"/>
  <c r="P970" i="9"/>
  <c r="P969" i="9"/>
  <c r="P967" i="9"/>
  <c r="P964" i="9"/>
  <c r="P963" i="9"/>
  <c r="P962" i="9"/>
  <c r="P959" i="9"/>
  <c r="P956" i="9"/>
  <c r="P955" i="9"/>
  <c r="P954" i="9"/>
  <c r="P953" i="9"/>
  <c r="P952" i="9"/>
  <c r="P951" i="9"/>
  <c r="P949" i="9"/>
  <c r="P946" i="9"/>
  <c r="P945" i="9"/>
  <c r="P944" i="9"/>
  <c r="P943" i="9"/>
  <c r="P942" i="9"/>
  <c r="P940" i="9"/>
  <c r="D126" i="8"/>
  <c r="P937" i="9"/>
  <c r="P936" i="9"/>
  <c r="P935" i="9"/>
  <c r="P932" i="9"/>
  <c r="P929" i="9"/>
  <c r="P928" i="9"/>
  <c r="P927" i="9"/>
  <c r="P926" i="9"/>
  <c r="P925" i="9"/>
  <c r="P922" i="9"/>
  <c r="P919" i="9"/>
  <c r="P918" i="9"/>
  <c r="P917" i="9"/>
  <c r="P916" i="9"/>
  <c r="P915" i="9"/>
  <c r="P913" i="9"/>
  <c r="P910" i="9"/>
  <c r="P909" i="9"/>
  <c r="P908" i="9"/>
  <c r="P905" i="9"/>
  <c r="P902" i="9"/>
  <c r="P901" i="9"/>
  <c r="P900" i="9"/>
  <c r="P899" i="9"/>
  <c r="P898" i="9"/>
  <c r="P897" i="9"/>
  <c r="P895" i="9"/>
  <c r="P892" i="9"/>
  <c r="P891" i="9"/>
  <c r="P890" i="9"/>
  <c r="P889" i="9"/>
  <c r="P888" i="9"/>
  <c r="P886" i="9"/>
  <c r="P883" i="9"/>
  <c r="P882" i="9"/>
  <c r="P881" i="9"/>
  <c r="P878" i="9"/>
  <c r="P875" i="9"/>
  <c r="P874" i="9"/>
  <c r="P873" i="9"/>
  <c r="P872" i="9"/>
  <c r="P871" i="9"/>
  <c r="P868" i="9"/>
  <c r="P865" i="9"/>
  <c r="P864" i="9"/>
  <c r="P863" i="9"/>
  <c r="P862" i="9"/>
  <c r="P861" i="9"/>
  <c r="P859" i="9"/>
  <c r="P856" i="9"/>
  <c r="P855" i="9"/>
  <c r="P854" i="9"/>
  <c r="P851" i="9"/>
  <c r="P848" i="9"/>
  <c r="P847" i="9"/>
  <c r="P846" i="9"/>
  <c r="P845" i="9"/>
  <c r="P844" i="9"/>
  <c r="P841" i="9"/>
  <c r="P838" i="9"/>
  <c r="P837" i="9"/>
  <c r="P836" i="9"/>
  <c r="P835" i="9"/>
  <c r="P834" i="9"/>
  <c r="P832" i="9"/>
  <c r="P829" i="9"/>
  <c r="P828" i="9"/>
  <c r="P827" i="9"/>
  <c r="P824" i="9"/>
  <c r="P821" i="9"/>
  <c r="P820" i="9"/>
  <c r="P819" i="9"/>
  <c r="P818" i="9"/>
  <c r="P817" i="9"/>
  <c r="P814" i="9"/>
  <c r="P811" i="9"/>
  <c r="P810" i="9"/>
  <c r="P809" i="9"/>
  <c r="P808" i="9"/>
  <c r="P807" i="9"/>
  <c r="P805" i="9"/>
  <c r="P802" i="9"/>
  <c r="P801" i="9"/>
  <c r="P800" i="9"/>
  <c r="P797" i="9"/>
  <c r="P794" i="9"/>
  <c r="P793" i="9"/>
  <c r="P792" i="9"/>
  <c r="P791" i="9"/>
  <c r="P790" i="9"/>
  <c r="P787" i="9"/>
  <c r="P784" i="9"/>
  <c r="P783" i="9"/>
  <c r="P782" i="9"/>
  <c r="P781" i="9"/>
  <c r="P780" i="9"/>
  <c r="P778" i="9"/>
  <c r="P775" i="9"/>
  <c r="P774" i="9"/>
  <c r="P773" i="9"/>
  <c r="P770" i="9"/>
  <c r="P767" i="9"/>
  <c r="P766" i="9"/>
  <c r="P765" i="9"/>
  <c r="P764" i="9"/>
  <c r="P763" i="9"/>
  <c r="P762" i="9"/>
  <c r="P760" i="9"/>
  <c r="P757" i="9"/>
  <c r="P756" i="9"/>
  <c r="P755" i="9"/>
  <c r="P754" i="9"/>
  <c r="P753" i="9"/>
  <c r="P751" i="9"/>
  <c r="P748" i="9"/>
  <c r="P747" i="9"/>
  <c r="P746" i="9"/>
  <c r="P743" i="9"/>
  <c r="P740" i="9"/>
  <c r="P739" i="9"/>
  <c r="P738" i="9"/>
  <c r="P737" i="9"/>
  <c r="P736" i="9"/>
  <c r="P733" i="9"/>
  <c r="P730" i="9"/>
  <c r="P729" i="9"/>
  <c r="P728" i="9"/>
  <c r="P727" i="9"/>
  <c r="P726" i="9"/>
  <c r="P724" i="9"/>
  <c r="P721" i="9"/>
  <c r="P720" i="9"/>
  <c r="P719" i="9"/>
  <c r="P716" i="9"/>
  <c r="P713" i="9"/>
  <c r="P712" i="9"/>
  <c r="P711" i="9"/>
  <c r="P710" i="9"/>
  <c r="P709" i="9"/>
  <c r="P706" i="9"/>
  <c r="P703" i="9"/>
  <c r="P702" i="9"/>
  <c r="P701" i="9"/>
  <c r="P700" i="9"/>
  <c r="P699" i="9"/>
  <c r="P697" i="9"/>
  <c r="P694" i="9"/>
  <c r="P693" i="9"/>
  <c r="P692" i="9"/>
  <c r="P689" i="9"/>
  <c r="P688" i="9"/>
  <c r="P686" i="9"/>
  <c r="P685" i="9"/>
  <c r="P684" i="9"/>
  <c r="P683" i="9"/>
  <c r="P682" i="9"/>
  <c r="P679" i="9"/>
  <c r="P676" i="9"/>
  <c r="P675" i="9"/>
  <c r="P674" i="9"/>
  <c r="P673" i="9"/>
  <c r="P672" i="9"/>
  <c r="P670" i="9"/>
  <c r="P667" i="9"/>
  <c r="P666" i="9"/>
  <c r="P665" i="9"/>
  <c r="P662" i="9"/>
  <c r="P661" i="9"/>
  <c r="P659" i="9"/>
  <c r="P658" i="9"/>
  <c r="P657" i="9"/>
  <c r="P656" i="9"/>
  <c r="P655" i="9"/>
  <c r="P652" i="9"/>
  <c r="P649" i="9"/>
  <c r="P648" i="9"/>
  <c r="P647" i="9"/>
  <c r="P646" i="9"/>
  <c r="P645" i="9"/>
  <c r="P643" i="9"/>
  <c r="P640" i="9"/>
  <c r="P639" i="9"/>
  <c r="P638" i="9"/>
  <c r="P635" i="9"/>
  <c r="P634" i="9"/>
  <c r="P632" i="9"/>
  <c r="P631" i="9"/>
  <c r="P630" i="9"/>
  <c r="P629" i="9"/>
  <c r="P628" i="9"/>
  <c r="P627" i="9"/>
  <c r="P625" i="9"/>
  <c r="P622" i="9"/>
  <c r="P621" i="9"/>
  <c r="P620" i="9"/>
  <c r="P619" i="9"/>
  <c r="P618" i="9"/>
  <c r="P616" i="9"/>
  <c r="P613" i="9"/>
  <c r="P612" i="9"/>
  <c r="P611" i="9"/>
  <c r="P608" i="9"/>
  <c r="P607" i="9"/>
  <c r="P605" i="9"/>
  <c r="P604" i="9"/>
  <c r="P603" i="9"/>
  <c r="P602" i="9"/>
  <c r="P601" i="9"/>
  <c r="P599" i="9"/>
  <c r="P598" i="9"/>
  <c r="P595" i="9"/>
  <c r="P594" i="9"/>
  <c r="P593" i="9"/>
  <c r="P592" i="9"/>
  <c r="P591" i="9"/>
  <c r="P589" i="9"/>
  <c r="P586" i="9"/>
  <c r="P585" i="9"/>
  <c r="P584" i="9"/>
  <c r="P581" i="9"/>
  <c r="P580" i="9"/>
  <c r="P578" i="9"/>
  <c r="P577" i="9"/>
  <c r="P576" i="9"/>
  <c r="P575" i="9"/>
  <c r="P574" i="9"/>
  <c r="P572" i="9"/>
  <c r="P571" i="9"/>
  <c r="P568" i="9"/>
  <c r="P567" i="9"/>
  <c r="P566" i="9"/>
  <c r="P565" i="9"/>
  <c r="P564" i="9"/>
  <c r="P562" i="9"/>
  <c r="P559" i="9"/>
  <c r="P558" i="9"/>
  <c r="P557" i="9"/>
  <c r="P554" i="9"/>
  <c r="P553" i="9"/>
  <c r="P551" i="9"/>
  <c r="P550" i="9"/>
  <c r="P549" i="9"/>
  <c r="P548" i="9"/>
  <c r="P547" i="9"/>
  <c r="P546" i="9"/>
  <c r="P545" i="9"/>
  <c r="P544" i="9"/>
  <c r="P541" i="9"/>
  <c r="P540" i="9"/>
  <c r="P539" i="9"/>
  <c r="P538" i="9"/>
  <c r="P537" i="9"/>
  <c r="P535" i="9"/>
  <c r="P532" i="9"/>
  <c r="P531" i="9"/>
  <c r="P530" i="9"/>
  <c r="P527" i="9"/>
  <c r="P526" i="9"/>
  <c r="P524" i="9"/>
  <c r="P523" i="9"/>
  <c r="P522" i="9"/>
  <c r="P521" i="9"/>
  <c r="P520" i="9"/>
  <c r="P519" i="9"/>
  <c r="P518" i="9"/>
  <c r="P517" i="9"/>
  <c r="P514" i="9"/>
  <c r="P513" i="9"/>
  <c r="P512" i="9"/>
  <c r="P511" i="9"/>
  <c r="P510" i="9"/>
  <c r="P508" i="9"/>
  <c r="P505" i="9"/>
  <c r="P504" i="9"/>
  <c r="P503" i="9"/>
  <c r="P500" i="9"/>
  <c r="P499" i="9"/>
  <c r="P497" i="9"/>
  <c r="P496" i="9"/>
  <c r="P495" i="9"/>
  <c r="P494" i="9"/>
  <c r="P493" i="9"/>
  <c r="P491" i="9"/>
  <c r="P490" i="9"/>
  <c r="P487" i="9"/>
  <c r="P486" i="9"/>
  <c r="P485" i="9"/>
  <c r="P484" i="9"/>
  <c r="P483" i="9"/>
  <c r="P481" i="9"/>
  <c r="P478" i="9"/>
  <c r="P477" i="9"/>
  <c r="P476" i="9"/>
  <c r="P473" i="9"/>
  <c r="P472" i="9"/>
  <c r="P470" i="9"/>
  <c r="P469" i="9"/>
  <c r="P468" i="9"/>
  <c r="P467" i="9"/>
  <c r="P466" i="9"/>
  <c r="P464" i="9"/>
  <c r="P463" i="9"/>
  <c r="P460" i="9"/>
  <c r="P459" i="9"/>
  <c r="P458" i="9"/>
  <c r="P457" i="9"/>
  <c r="P456" i="9"/>
  <c r="P454" i="9"/>
  <c r="P451" i="9"/>
  <c r="P450" i="9"/>
  <c r="P449" i="9"/>
  <c r="P446" i="9"/>
  <c r="P445" i="9"/>
  <c r="P443" i="9"/>
  <c r="P442" i="9"/>
  <c r="P441" i="9"/>
  <c r="P440" i="9"/>
  <c r="P439" i="9"/>
  <c r="P437" i="9"/>
  <c r="P436" i="9"/>
  <c r="P433" i="9"/>
  <c r="P432" i="9"/>
  <c r="P431" i="9"/>
  <c r="P430" i="9"/>
  <c r="P429" i="9"/>
  <c r="P427" i="9"/>
  <c r="P424" i="9"/>
  <c r="P423" i="9"/>
  <c r="P422" i="9"/>
  <c r="P419" i="9"/>
  <c r="P418" i="9"/>
  <c r="P416" i="9"/>
  <c r="P415" i="9"/>
  <c r="P414" i="9"/>
  <c r="P413" i="9"/>
  <c r="P412" i="9"/>
  <c r="P410" i="9"/>
  <c r="P409" i="9"/>
  <c r="P406" i="9"/>
  <c r="P405" i="9"/>
  <c r="P404" i="9"/>
  <c r="P403" i="9"/>
  <c r="P402" i="9"/>
  <c r="P400" i="9"/>
  <c r="P397" i="9"/>
  <c r="P396" i="9"/>
  <c r="P395" i="9"/>
  <c r="P392" i="9"/>
  <c r="P391" i="9"/>
  <c r="P389" i="9"/>
  <c r="P388" i="9"/>
  <c r="P387" i="9"/>
  <c r="P386" i="9"/>
  <c r="P385" i="9"/>
  <c r="P383" i="9"/>
  <c r="P382" i="9"/>
  <c r="P379" i="9"/>
  <c r="P378" i="9"/>
  <c r="P377" i="9"/>
  <c r="P376" i="9"/>
  <c r="P375" i="9"/>
  <c r="P373" i="9"/>
  <c r="P370" i="9"/>
  <c r="P369" i="9"/>
  <c r="P365" i="9"/>
  <c r="P355" i="9"/>
  <c r="P352" i="9"/>
  <c r="P350" i="9"/>
  <c r="P348" i="9"/>
  <c r="P338" i="9"/>
  <c r="P333" i="9"/>
  <c r="P332" i="9"/>
  <c r="P331" i="9"/>
  <c r="P319" i="9"/>
  <c r="P315" i="9"/>
  <c r="P311" i="9"/>
  <c r="P298" i="9"/>
  <c r="P297" i="9"/>
  <c r="P296" i="9"/>
  <c r="P284" i="9"/>
  <c r="P278" i="9"/>
  <c r="P265" i="9"/>
  <c r="P249" i="9"/>
  <c r="P244" i="9"/>
  <c r="P242" i="9"/>
  <c r="P241" i="9"/>
  <c r="P230" i="9"/>
  <c r="P226" i="9"/>
  <c r="P223" i="9"/>
  <c r="P211" i="9"/>
  <c r="P208" i="9"/>
  <c r="P207" i="9"/>
  <c r="P197" i="9"/>
  <c r="P193" i="9"/>
  <c r="P189" i="9"/>
  <c r="P188" i="9"/>
  <c r="P172" i="9"/>
  <c r="P170" i="9"/>
  <c r="P168" i="9"/>
  <c r="P368" i="9"/>
  <c r="P364" i="9"/>
  <c r="P362" i="9"/>
  <c r="P361" i="9"/>
  <c r="P360" i="9"/>
  <c r="P359" i="9"/>
  <c r="P358" i="9"/>
  <c r="P357" i="9"/>
  <c r="P356" i="9"/>
  <c r="P351" i="9"/>
  <c r="P349" i="9"/>
  <c r="P346" i="9"/>
  <c r="P343" i="9"/>
  <c r="P342" i="9"/>
  <c r="P341" i="9"/>
  <c r="P337" i="9"/>
  <c r="P335" i="9"/>
  <c r="P334" i="9"/>
  <c r="P330" i="9"/>
  <c r="P329" i="9"/>
  <c r="P328" i="9"/>
  <c r="P325" i="9"/>
  <c r="P324" i="9"/>
  <c r="P323" i="9"/>
  <c r="P322" i="9"/>
  <c r="P321" i="9"/>
  <c r="P316" i="9"/>
  <c r="P314" i="9"/>
  <c r="P310" i="9"/>
  <c r="P308" i="9"/>
  <c r="P307" i="9"/>
  <c r="P306" i="9"/>
  <c r="P305" i="9"/>
  <c r="P304" i="9"/>
  <c r="P303" i="9"/>
  <c r="P302" i="9"/>
  <c r="P301" i="9"/>
  <c r="P295" i="9"/>
  <c r="P294" i="9"/>
  <c r="P292" i="9"/>
  <c r="P289" i="9"/>
  <c r="P288" i="9"/>
  <c r="P287" i="9"/>
  <c r="P283" i="9"/>
  <c r="P281" i="9"/>
  <c r="P280" i="9"/>
  <c r="P279" i="9"/>
  <c r="P277" i="9"/>
  <c r="P275" i="9"/>
  <c r="P274" i="9"/>
  <c r="P271" i="9"/>
  <c r="P270" i="9"/>
  <c r="P269" i="9"/>
  <c r="P268" i="9"/>
  <c r="P267" i="9"/>
  <c r="P262" i="9"/>
  <c r="P261" i="9"/>
  <c r="P260" i="9"/>
  <c r="P257" i="9"/>
  <c r="P256" i="9"/>
  <c r="P254" i="9"/>
  <c r="P253" i="9"/>
  <c r="P252" i="9"/>
  <c r="P251" i="9"/>
  <c r="P250" i="9"/>
  <c r="P248" i="9"/>
  <c r="P247" i="9"/>
  <c r="P243" i="9"/>
  <c r="P240" i="9"/>
  <c r="P238" i="9"/>
  <c r="P235" i="9"/>
  <c r="P234" i="9"/>
  <c r="P233" i="9"/>
  <c r="P229" i="9"/>
  <c r="P227" i="9"/>
  <c r="P225" i="9"/>
  <c r="P224" i="9"/>
  <c r="P221" i="9"/>
  <c r="P220" i="9"/>
  <c r="P217" i="9"/>
  <c r="P216" i="9"/>
  <c r="P215" i="9"/>
  <c r="P214" i="9"/>
  <c r="P213" i="9"/>
  <c r="P206" i="9"/>
  <c r="P203" i="9"/>
  <c r="P202" i="9"/>
  <c r="P200" i="9"/>
  <c r="P199" i="9"/>
  <c r="P198" i="9"/>
  <c r="P196" i="9"/>
  <c r="P194" i="9"/>
  <c r="P190" i="9"/>
  <c r="P187" i="9"/>
  <c r="P186" i="9"/>
  <c r="P185" i="9"/>
  <c r="P184" i="9"/>
  <c r="P181" i="9"/>
  <c r="P180" i="9"/>
  <c r="P179" i="9"/>
  <c r="P176" i="9"/>
  <c r="P175" i="9"/>
  <c r="P173" i="9"/>
  <c r="P171" i="9"/>
  <c r="P169" i="9"/>
  <c r="P167" i="9"/>
  <c r="P166" i="9"/>
  <c r="P163" i="9"/>
  <c r="P162" i="9"/>
  <c r="P161" i="9"/>
  <c r="P160" i="9"/>
  <c r="P159" i="9"/>
  <c r="P158" i="9"/>
  <c r="P157" i="9"/>
  <c r="P154" i="9"/>
  <c r="P153" i="9"/>
  <c r="P152" i="9"/>
  <c r="P149" i="9"/>
  <c r="P148" i="9"/>
  <c r="P146" i="9"/>
  <c r="P144" i="9"/>
  <c r="P142" i="9"/>
  <c r="P140" i="9"/>
  <c r="P139" i="9"/>
  <c r="P136" i="9"/>
  <c r="P135" i="9"/>
  <c r="P134" i="9"/>
  <c r="P133" i="9"/>
  <c r="P132" i="9"/>
  <c r="P131" i="9"/>
  <c r="P130" i="9"/>
  <c r="P125" i="9"/>
  <c r="P122" i="9"/>
  <c r="P121" i="9"/>
  <c r="P119" i="9"/>
  <c r="P118" i="9"/>
  <c r="P116" i="9"/>
  <c r="P115" i="9"/>
  <c r="P113" i="9"/>
  <c r="P112" i="9"/>
  <c r="P109" i="9"/>
  <c r="P108" i="9"/>
  <c r="P107" i="9"/>
  <c r="P106" i="9"/>
  <c r="P105" i="9"/>
  <c r="P104" i="9"/>
  <c r="P103" i="9"/>
  <c r="P100" i="9"/>
  <c r="P98" i="9"/>
  <c r="P94" i="9"/>
  <c r="P92" i="9"/>
  <c r="P91" i="9"/>
  <c r="P90" i="9"/>
  <c r="P89" i="9"/>
  <c r="P88" i="9"/>
  <c r="P87" i="9"/>
  <c r="P86" i="9"/>
  <c r="P85" i="9"/>
  <c r="P81" i="9"/>
  <c r="P80" i="9"/>
  <c r="P79" i="9"/>
  <c r="P77" i="9"/>
  <c r="P76" i="9"/>
  <c r="P73" i="9"/>
  <c r="P71" i="9"/>
  <c r="P68" i="9"/>
  <c r="P67" i="9"/>
  <c r="P66" i="9"/>
  <c r="P65" i="9"/>
  <c r="P64" i="9"/>
  <c r="P63" i="9"/>
  <c r="P62" i="9"/>
  <c r="P61" i="9"/>
  <c r="P59" i="9"/>
  <c r="P55" i="9"/>
  <c r="P54" i="9"/>
  <c r="P52" i="9"/>
  <c r="P50" i="9"/>
  <c r="P48" i="9"/>
  <c r="P47" i="9"/>
  <c r="P46" i="9"/>
  <c r="P45" i="9"/>
  <c r="P44" i="9"/>
  <c r="P41" i="9"/>
  <c r="P40" i="9"/>
  <c r="P39" i="9"/>
  <c r="P38" i="9"/>
  <c r="P37" i="9"/>
  <c r="P36" i="9"/>
  <c r="P34" i="9"/>
  <c r="P32" i="9"/>
  <c r="P31" i="9"/>
  <c r="P28" i="9"/>
  <c r="P24" i="9"/>
  <c r="P23" i="9"/>
  <c r="P22" i="9"/>
  <c r="P21" i="9"/>
  <c r="P17" i="9"/>
  <c r="P14" i="9"/>
  <c r="P13" i="9"/>
  <c r="P12" i="9"/>
  <c r="P11" i="9"/>
  <c r="P9" i="9"/>
  <c r="P7" i="9"/>
  <c r="P6" i="9"/>
  <c r="N82" i="8"/>
  <c r="O82" i="8" s="1"/>
  <c r="N66" i="8"/>
  <c r="O66" i="8" s="1"/>
  <c r="N73" i="8"/>
  <c r="O73" i="8" s="1"/>
  <c r="D110" i="8"/>
  <c r="D120" i="8"/>
  <c r="G120" i="8" s="1"/>
  <c r="N97" i="8"/>
  <c r="O97" i="8" s="1"/>
  <c r="A183" i="8"/>
  <c r="N98" i="8"/>
  <c r="O98" i="8" s="1"/>
  <c r="N106" i="8"/>
  <c r="O106" i="8" s="1"/>
  <c r="A164" i="8"/>
  <c r="N61" i="8"/>
  <c r="O61" i="8" s="1"/>
  <c r="N74" i="8"/>
  <c r="O74" i="8" s="1"/>
  <c r="N93" i="8"/>
  <c r="O93" i="8" s="1"/>
  <c r="N92" i="8"/>
  <c r="O92" i="8" s="1"/>
  <c r="N60" i="8"/>
  <c r="O60" i="8" s="1"/>
  <c r="N77" i="8"/>
  <c r="O77" i="8" s="1"/>
  <c r="N64" i="8"/>
  <c r="O64" i="8" s="1"/>
  <c r="N81" i="8"/>
  <c r="O81" i="8" s="1"/>
  <c r="N90" i="8"/>
  <c r="O90" i="8" s="1"/>
  <c r="A196" i="8"/>
  <c r="A202" i="8"/>
  <c r="D149" i="8"/>
  <c r="D140" i="8"/>
  <c r="A193" i="8"/>
  <c r="D119" i="8"/>
  <c r="A172" i="8"/>
  <c r="A170" i="8"/>
  <c r="A207" i="8"/>
  <c r="A203" i="8"/>
  <c r="L107" i="8"/>
  <c r="G89" i="8"/>
  <c r="H89" i="8" s="1"/>
  <c r="N89" i="8"/>
  <c r="O89" i="8" s="1"/>
  <c r="N65" i="8"/>
  <c r="O65" i="8" s="1"/>
  <c r="G65" i="8"/>
  <c r="H65" i="8" s="1"/>
  <c r="C54" i="8"/>
  <c r="A187" i="8"/>
  <c r="D139" i="8"/>
  <c r="G104" i="8"/>
  <c r="H104" i="8" s="1"/>
  <c r="N104" i="8"/>
  <c r="O104" i="8" s="1"/>
  <c r="G96" i="8"/>
  <c r="H96" i="8" s="1"/>
  <c r="N96" i="8"/>
  <c r="O96" i="8" s="1"/>
  <c r="G88" i="8"/>
  <c r="H88" i="8" s="1"/>
  <c r="N88" i="8"/>
  <c r="O88" i="8" s="1"/>
  <c r="G80" i="8"/>
  <c r="H80" i="8" s="1"/>
  <c r="N80" i="8"/>
  <c r="O80" i="8" s="1"/>
  <c r="G72" i="8"/>
  <c r="H72" i="8" s="1"/>
  <c r="N72" i="8"/>
  <c r="O72" i="8" s="1"/>
  <c r="A188" i="8"/>
  <c r="D115" i="8"/>
  <c r="A168" i="8"/>
  <c r="D156" i="8"/>
  <c r="A209" i="8"/>
  <c r="G94" i="8"/>
  <c r="H94" i="8" s="1"/>
  <c r="N94" i="8"/>
  <c r="O94" i="8" s="1"/>
  <c r="G86" i="8"/>
  <c r="H86" i="8" s="1"/>
  <c r="N86" i="8"/>
  <c r="O86" i="8" s="1"/>
  <c r="G62" i="8"/>
  <c r="H62" i="8" s="1"/>
  <c r="N62" i="8"/>
  <c r="O62" i="8" s="1"/>
  <c r="D148" i="8"/>
  <c r="A182" i="8"/>
  <c r="A177" i="8"/>
  <c r="D151" i="8"/>
  <c r="A204" i="8"/>
  <c r="D118" i="8"/>
  <c r="A186" i="8"/>
  <c r="D123" i="8"/>
  <c r="D145" i="8"/>
  <c r="D125" i="8"/>
  <c r="D121" i="8"/>
  <c r="D153" i="8"/>
  <c r="N57" i="8"/>
  <c r="D107" i="8"/>
  <c r="O14" i="13"/>
  <c r="C24" i="13"/>
  <c r="K111" i="11"/>
  <c r="K58" i="11" s="1"/>
  <c r="P60" i="9" l="1"/>
  <c r="P600" i="9"/>
  <c r="P708" i="9"/>
  <c r="P924" i="9"/>
  <c r="P1113" i="9"/>
  <c r="O978" i="9"/>
  <c r="O330" i="9"/>
  <c r="O222" i="9"/>
  <c r="R225" i="8"/>
  <c r="O1005" i="9"/>
  <c r="O681" i="9"/>
  <c r="O411" i="9"/>
  <c r="O95" i="9"/>
  <c r="N111" i="9"/>
  <c r="O111" i="9" s="1"/>
  <c r="P384" i="9"/>
  <c r="O492" i="9"/>
  <c r="D128" i="8" s="1"/>
  <c r="O276" i="9"/>
  <c r="P465" i="9"/>
  <c r="P735" i="9"/>
  <c r="P1140" i="9"/>
  <c r="O168" i="9"/>
  <c r="O897" i="9"/>
  <c r="O6" i="9"/>
  <c r="N1333" i="9"/>
  <c r="O1333" i="9" s="1"/>
  <c r="O924" i="9"/>
  <c r="O1302" i="9"/>
  <c r="O114" i="9"/>
  <c r="R224" i="8"/>
  <c r="O843" i="9"/>
  <c r="O249" i="9"/>
  <c r="O87" i="9"/>
  <c r="N31" i="9"/>
  <c r="O31" i="9" s="1"/>
  <c r="O303" i="9"/>
  <c r="O195" i="9"/>
  <c r="N67" i="9"/>
  <c r="N23" i="9"/>
  <c r="P789" i="9"/>
  <c r="P978" i="9"/>
  <c r="P1194" i="9"/>
  <c r="C187" i="11"/>
  <c r="R221" i="8"/>
  <c r="O708" i="9"/>
  <c r="O1059" i="9"/>
  <c r="P1005" i="9"/>
  <c r="O465" i="9"/>
  <c r="D127" i="8" s="1"/>
  <c r="O1140" i="9"/>
  <c r="R232" i="8"/>
  <c r="O816" i="9"/>
  <c r="O60" i="9"/>
  <c r="O1194" i="9"/>
  <c r="O789" i="9"/>
  <c r="O951" i="9"/>
  <c r="O1275" i="9"/>
  <c r="O1167" i="9"/>
  <c r="P411" i="9"/>
  <c r="P276" i="9"/>
  <c r="P1221" i="9"/>
  <c r="P141" i="9"/>
  <c r="P195" i="9"/>
  <c r="P573" i="9"/>
  <c r="P843" i="9"/>
  <c r="P1032" i="9"/>
  <c r="P1248" i="9"/>
  <c r="O1032" i="9"/>
  <c r="O573" i="9"/>
  <c r="N5" i="9"/>
  <c r="O5" i="9" s="1"/>
  <c r="O1086" i="9"/>
  <c r="O654" i="9"/>
  <c r="O735" i="9"/>
  <c r="O627" i="9"/>
  <c r="N70" i="9"/>
  <c r="G559" i="12"/>
  <c r="G552" i="12"/>
  <c r="G568" i="12"/>
  <c r="G566" i="12"/>
  <c r="G549" i="12"/>
  <c r="G551" i="12"/>
  <c r="G558" i="12"/>
  <c r="G560" i="12"/>
  <c r="G557" i="12"/>
  <c r="G565" i="12"/>
  <c r="G567" i="12"/>
  <c r="G550" i="12"/>
  <c r="N15" i="9"/>
  <c r="O870" i="9"/>
  <c r="D142" i="8" s="1"/>
  <c r="P114" i="9"/>
  <c r="P222" i="9"/>
  <c r="P492" i="9"/>
  <c r="P654" i="9"/>
  <c r="P816" i="9"/>
  <c r="E38" i="10"/>
  <c r="P33" i="9"/>
  <c r="P438" i="9"/>
  <c r="P681" i="9"/>
  <c r="P870" i="9"/>
  <c r="P1059" i="9"/>
  <c r="P1275" i="9"/>
  <c r="O384" i="9"/>
  <c r="R242" i="8"/>
  <c r="O527" i="9"/>
  <c r="L1354" i="9"/>
  <c r="R216" i="8"/>
  <c r="R222" i="8"/>
  <c r="O607" i="9"/>
  <c r="D249" i="11"/>
  <c r="O39" i="9"/>
  <c r="O67" i="9"/>
  <c r="O535" i="9"/>
  <c r="O427" i="9"/>
  <c r="O50" i="9"/>
  <c r="O23" i="9"/>
  <c r="N85" i="13"/>
  <c r="R217" i="8"/>
  <c r="R226" i="8"/>
  <c r="O310" i="9"/>
  <c r="O589" i="9"/>
  <c r="O277" i="9"/>
  <c r="O34" i="9"/>
  <c r="O213" i="9"/>
  <c r="O7" i="9"/>
  <c r="O5" i="13"/>
  <c r="O283" i="9"/>
  <c r="O751" i="9"/>
  <c r="O319" i="9"/>
  <c r="O103" i="9"/>
  <c r="O33" i="9"/>
  <c r="P20" i="9"/>
  <c r="O321" i="9"/>
  <c r="C173" i="11"/>
  <c r="H256" i="11"/>
  <c r="N272" i="11"/>
  <c r="N113" i="11" s="1"/>
  <c r="N60" i="11" s="1"/>
  <c r="C175" i="11"/>
  <c r="G218" i="11"/>
  <c r="E272" i="11"/>
  <c r="E113" i="11" s="1"/>
  <c r="H111" i="11"/>
  <c r="H58" i="11" s="1"/>
  <c r="E232" i="11"/>
  <c r="N232" i="11"/>
  <c r="A285" i="11"/>
  <c r="D232" i="11"/>
  <c r="K219" i="11"/>
  <c r="I219" i="11"/>
  <c r="C217" i="11"/>
  <c r="K253" i="11"/>
  <c r="A275" i="11"/>
  <c r="I275" i="11" s="1"/>
  <c r="I116" i="11" s="1"/>
  <c r="I63" i="11" s="1"/>
  <c r="K218" i="11"/>
  <c r="G232" i="11"/>
  <c r="K256" i="11"/>
  <c r="M219" i="11"/>
  <c r="G256" i="11"/>
  <c r="M272" i="11"/>
  <c r="G219" i="11"/>
  <c r="A271" i="11"/>
  <c r="E271" i="11" s="1"/>
  <c r="C191" i="11"/>
  <c r="K236" i="11"/>
  <c r="E236" i="11"/>
  <c r="L256" i="11"/>
  <c r="D272" i="11"/>
  <c r="E111" i="11"/>
  <c r="E58" i="11" s="1"/>
  <c r="H222" i="11"/>
  <c r="F272" i="11"/>
  <c r="F113" i="11" s="1"/>
  <c r="F60" i="11" s="1"/>
  <c r="D219" i="11"/>
  <c r="E249" i="11"/>
  <c r="F218" i="11"/>
  <c r="O272" i="11"/>
  <c r="L219" i="11"/>
  <c r="L113" i="11" s="1"/>
  <c r="L60" i="11" s="1"/>
  <c r="M253" i="11"/>
  <c r="A309" i="11"/>
  <c r="I309" i="11" s="1"/>
  <c r="I150" i="11" s="1"/>
  <c r="I97" i="11" s="1"/>
  <c r="H218" i="11"/>
  <c r="F256" i="11"/>
  <c r="D218" i="11"/>
  <c r="K232" i="11"/>
  <c r="O256" i="11"/>
  <c r="M222" i="11"/>
  <c r="E256" i="11"/>
  <c r="N253" i="11"/>
  <c r="N147" i="11" s="1"/>
  <c r="N94" i="11" s="1"/>
  <c r="O111" i="11"/>
  <c r="H113" i="11"/>
  <c r="H60" i="11" s="1"/>
  <c r="H236" i="11"/>
  <c r="D256" i="11"/>
  <c r="L222" i="11"/>
  <c r="O219" i="11"/>
  <c r="O113" i="11" s="1"/>
  <c r="O60" i="11" s="1"/>
  <c r="M249" i="11"/>
  <c r="O222" i="11"/>
  <c r="L232" i="11"/>
  <c r="F248" i="11"/>
  <c r="G243" i="11"/>
  <c r="I243" i="11"/>
  <c r="K229" i="11"/>
  <c r="H253" i="11"/>
  <c r="D264" i="11"/>
  <c r="F227" i="11"/>
  <c r="M229" i="11"/>
  <c r="O229" i="11"/>
  <c r="H229" i="11"/>
  <c r="G235" i="11"/>
  <c r="E235" i="11"/>
  <c r="N261" i="11"/>
  <c r="K261" i="11"/>
  <c r="A314" i="11"/>
  <c r="D261" i="11"/>
  <c r="E261" i="11"/>
  <c r="L261" i="11"/>
  <c r="F261" i="11"/>
  <c r="O261" i="11"/>
  <c r="H261" i="11"/>
  <c r="E227" i="11"/>
  <c r="N227" i="11"/>
  <c r="E253" i="11"/>
  <c r="L229" i="11"/>
  <c r="G119" i="11"/>
  <c r="G66" i="11" s="1"/>
  <c r="C184" i="11"/>
  <c r="O279" i="11"/>
  <c r="O120" i="11" s="1"/>
  <c r="O67" i="11" s="1"/>
  <c r="F253" i="11"/>
  <c r="L264" i="11"/>
  <c r="L253" i="11"/>
  <c r="G227" i="11"/>
  <c r="G229" i="11"/>
  <c r="M237" i="11"/>
  <c r="N237" i="11"/>
  <c r="L237" i="11"/>
  <c r="A290" i="11"/>
  <c r="L259" i="11"/>
  <c r="D259" i="11"/>
  <c r="F259" i="11"/>
  <c r="A312" i="11"/>
  <c r="K259" i="11"/>
  <c r="G259" i="11"/>
  <c r="N259" i="11"/>
  <c r="E259" i="11"/>
  <c r="H259" i="11"/>
  <c r="O259" i="11"/>
  <c r="N229" i="11"/>
  <c r="G253" i="11"/>
  <c r="I227" i="11"/>
  <c r="I253" i="11"/>
  <c r="O264" i="11"/>
  <c r="N243" i="11"/>
  <c r="K227" i="11"/>
  <c r="D227" i="11"/>
  <c r="A282" i="11"/>
  <c r="M282" i="11" s="1"/>
  <c r="N218" i="11"/>
  <c r="E218" i="11"/>
  <c r="L218" i="11"/>
  <c r="M218" i="11"/>
  <c r="O253" i="11"/>
  <c r="H227" i="11"/>
  <c r="M227" i="11"/>
  <c r="D253" i="11"/>
  <c r="C188" i="11"/>
  <c r="L243" i="11"/>
  <c r="M111" i="11"/>
  <c r="M58" i="11" s="1"/>
  <c r="A280" i="11"/>
  <c r="E280" i="11" s="1"/>
  <c r="D229" i="11"/>
  <c r="E229" i="11"/>
  <c r="F229" i="11"/>
  <c r="C194" i="11"/>
  <c r="L282" i="11"/>
  <c r="O293" i="11"/>
  <c r="O134" i="11" s="1"/>
  <c r="O81" i="11" s="1"/>
  <c r="D293" i="11"/>
  <c r="D134" i="11" s="1"/>
  <c r="E293" i="11"/>
  <c r="E134" i="11" s="1"/>
  <c r="E81" i="11" s="1"/>
  <c r="M293" i="11"/>
  <c r="M134" i="11" s="1"/>
  <c r="M81" i="11" s="1"/>
  <c r="F293" i="11"/>
  <c r="F134" i="11" s="1"/>
  <c r="F81" i="11" s="1"/>
  <c r="H293" i="11"/>
  <c r="H134" i="11" s="1"/>
  <c r="H81" i="11" s="1"/>
  <c r="K293" i="11"/>
  <c r="K134" i="11" s="1"/>
  <c r="K81" i="11" s="1"/>
  <c r="I293" i="11"/>
  <c r="I134" i="11" s="1"/>
  <c r="I81" i="11" s="1"/>
  <c r="G293" i="11"/>
  <c r="G134" i="11" s="1"/>
  <c r="G81" i="11" s="1"/>
  <c r="L293" i="11"/>
  <c r="L134" i="11" s="1"/>
  <c r="L81" i="11" s="1"/>
  <c r="C225" i="11"/>
  <c r="G159" i="11"/>
  <c r="G106" i="11" s="1"/>
  <c r="C212" i="11"/>
  <c r="C182" i="11"/>
  <c r="C168" i="11"/>
  <c r="E318" i="11"/>
  <c r="E159" i="11" s="1"/>
  <c r="E106" i="11" s="1"/>
  <c r="D214" i="11"/>
  <c r="O318" i="11"/>
  <c r="O159" i="11" s="1"/>
  <c r="O106" i="11" s="1"/>
  <c r="C252" i="11"/>
  <c r="C232" i="11"/>
  <c r="H306" i="11"/>
  <c r="E306" i="11"/>
  <c r="D306" i="11"/>
  <c r="M306" i="11"/>
  <c r="M147" i="11" s="1"/>
  <c r="M94" i="11" s="1"/>
  <c r="G306" i="11"/>
  <c r="G147" i="11" s="1"/>
  <c r="G94" i="11" s="1"/>
  <c r="F306" i="11"/>
  <c r="O306" i="11"/>
  <c r="I306" i="11"/>
  <c r="L306" i="11"/>
  <c r="C265" i="11"/>
  <c r="H119" i="11"/>
  <c r="H66" i="11" s="1"/>
  <c r="L120" i="11"/>
  <c r="L67" i="11" s="1"/>
  <c r="K306" i="11"/>
  <c r="C270" i="11"/>
  <c r="I111" i="11"/>
  <c r="I58" i="11" s="1"/>
  <c r="N293" i="11"/>
  <c r="D255" i="11"/>
  <c r="M255" i="11"/>
  <c r="I255" i="11"/>
  <c r="K255" i="11"/>
  <c r="A308" i="11"/>
  <c r="F255" i="11"/>
  <c r="L255" i="11"/>
  <c r="O255" i="11"/>
  <c r="G255" i="11"/>
  <c r="N255" i="11"/>
  <c r="D318" i="11"/>
  <c r="D159" i="11" s="1"/>
  <c r="N318" i="11"/>
  <c r="N159" i="11" s="1"/>
  <c r="N106" i="11" s="1"/>
  <c r="K318" i="11"/>
  <c r="K159" i="11" s="1"/>
  <c r="K106" i="11" s="1"/>
  <c r="M318" i="11"/>
  <c r="M159" i="11" s="1"/>
  <c r="M106" i="11" s="1"/>
  <c r="F318" i="11"/>
  <c r="F159" i="11" s="1"/>
  <c r="F106" i="11" s="1"/>
  <c r="H318" i="11"/>
  <c r="H159" i="11" s="1"/>
  <c r="H106" i="11" s="1"/>
  <c r="I318" i="11"/>
  <c r="I159" i="11" s="1"/>
  <c r="I106" i="11" s="1"/>
  <c r="O251" i="11"/>
  <c r="H251" i="11"/>
  <c r="A304" i="11"/>
  <c r="I251" i="11"/>
  <c r="M251" i="11"/>
  <c r="N251" i="11"/>
  <c r="G251" i="11"/>
  <c r="E251" i="11"/>
  <c r="F251" i="11"/>
  <c r="L251" i="11"/>
  <c r="K251" i="11"/>
  <c r="C193" i="11"/>
  <c r="L318" i="11"/>
  <c r="L159" i="11" s="1"/>
  <c r="L106" i="11" s="1"/>
  <c r="C200" i="11"/>
  <c r="H255" i="11"/>
  <c r="I282" i="11"/>
  <c r="I123" i="11" s="1"/>
  <c r="I70" i="11" s="1"/>
  <c r="C198" i="11"/>
  <c r="I214" i="11"/>
  <c r="O214" i="11"/>
  <c r="K264" i="11"/>
  <c r="I264" i="11"/>
  <c r="C242" i="11"/>
  <c r="I248" i="11"/>
  <c r="M248" i="11"/>
  <c r="H248" i="11"/>
  <c r="D248" i="11"/>
  <c r="G248" i="11"/>
  <c r="K248" i="11"/>
  <c r="L248" i="11"/>
  <c r="O248" i="11"/>
  <c r="A301" i="11"/>
  <c r="D111" i="11"/>
  <c r="D58" i="11" s="1"/>
  <c r="C202" i="11"/>
  <c r="C181" i="11"/>
  <c r="C208" i="11"/>
  <c r="C178" i="11"/>
  <c r="C205" i="11"/>
  <c r="C165" i="11"/>
  <c r="N134" i="11"/>
  <c r="N81" i="11" s="1"/>
  <c r="E248" i="11"/>
  <c r="C197" i="11"/>
  <c r="G279" i="11"/>
  <c r="G120" i="11" s="1"/>
  <c r="G67" i="11" s="1"/>
  <c r="I279" i="11"/>
  <c r="I120" i="11" s="1"/>
  <c r="I67" i="11" s="1"/>
  <c r="K279" i="11"/>
  <c r="K120" i="11" s="1"/>
  <c r="K67" i="11" s="1"/>
  <c r="D279" i="11"/>
  <c r="F279" i="11"/>
  <c r="F120" i="11" s="1"/>
  <c r="F67" i="11" s="1"/>
  <c r="H279" i="11"/>
  <c r="H120" i="11" s="1"/>
  <c r="H67" i="11" s="1"/>
  <c r="E279" i="11"/>
  <c r="N279" i="11"/>
  <c r="N120" i="11" s="1"/>
  <c r="N67" i="11" s="1"/>
  <c r="A317" i="11"/>
  <c r="N264" i="11"/>
  <c r="E257" i="11"/>
  <c r="C167" i="11"/>
  <c r="M264" i="11"/>
  <c r="K243" i="11"/>
  <c r="H243" i="11"/>
  <c r="D243" i="11"/>
  <c r="E243" i="11"/>
  <c r="A296" i="11"/>
  <c r="I296" i="11" s="1"/>
  <c r="F243" i="11"/>
  <c r="N257" i="11"/>
  <c r="F264" i="11"/>
  <c r="H264" i="11"/>
  <c r="M243" i="11"/>
  <c r="K233" i="11"/>
  <c r="H233" i="11"/>
  <c r="E233" i="11"/>
  <c r="D233" i="11"/>
  <c r="A286" i="11"/>
  <c r="L233" i="11"/>
  <c r="M233" i="11"/>
  <c r="G233" i="11"/>
  <c r="N233" i="11"/>
  <c r="I233" i="11"/>
  <c r="F278" i="11"/>
  <c r="F119" i="11" s="1"/>
  <c r="F66" i="11" s="1"/>
  <c r="M278" i="11"/>
  <c r="M119" i="11" s="1"/>
  <c r="M66" i="11" s="1"/>
  <c r="I278" i="11"/>
  <c r="I119" i="11" s="1"/>
  <c r="I66" i="11" s="1"/>
  <c r="D278" i="11"/>
  <c r="K278" i="11"/>
  <c r="K119" i="11" s="1"/>
  <c r="K66" i="11" s="1"/>
  <c r="L278" i="11"/>
  <c r="L119" i="11" s="1"/>
  <c r="L66" i="11" s="1"/>
  <c r="N278" i="11"/>
  <c r="N119" i="11" s="1"/>
  <c r="N66" i="11" s="1"/>
  <c r="O278" i="11"/>
  <c r="O119" i="11" s="1"/>
  <c r="O66" i="11" s="1"/>
  <c r="E278" i="11"/>
  <c r="E119" i="11" s="1"/>
  <c r="E66" i="11" s="1"/>
  <c r="G257" i="11"/>
  <c r="K257" i="11"/>
  <c r="A310" i="11"/>
  <c r="I310" i="11" s="1"/>
  <c r="H257" i="11"/>
  <c r="M257" i="11"/>
  <c r="D257" i="11"/>
  <c r="F257" i="11"/>
  <c r="L257" i="11"/>
  <c r="C236" i="11"/>
  <c r="H234" i="11"/>
  <c r="N234" i="11"/>
  <c r="F234" i="11"/>
  <c r="I234" i="11"/>
  <c r="L234" i="11"/>
  <c r="O234" i="11"/>
  <c r="K234" i="11"/>
  <c r="D234" i="11"/>
  <c r="A287" i="11"/>
  <c r="M234" i="11"/>
  <c r="E234" i="11"/>
  <c r="G234" i="11"/>
  <c r="C204" i="11"/>
  <c r="C206" i="11"/>
  <c r="E120" i="11"/>
  <c r="E67" i="11" s="1"/>
  <c r="C240" i="11"/>
  <c r="O257" i="11"/>
  <c r="C237" i="11"/>
  <c r="C258" i="11"/>
  <c r="G264" i="11"/>
  <c r="O243" i="11"/>
  <c r="I272" i="11"/>
  <c r="G272" i="11"/>
  <c r="G113" i="11" s="1"/>
  <c r="G60" i="11" s="1"/>
  <c r="K272" i="11"/>
  <c r="K113" i="11" s="1"/>
  <c r="K60" i="11" s="1"/>
  <c r="P56" i="9"/>
  <c r="C102" i="9"/>
  <c r="O102" i="9" s="1"/>
  <c r="O75" i="9"/>
  <c r="P75" i="9"/>
  <c r="C110" i="9"/>
  <c r="C137" i="9" s="1"/>
  <c r="C164" i="9" s="1"/>
  <c r="C191" i="9" s="1"/>
  <c r="P83" i="9"/>
  <c r="C10" i="13"/>
  <c r="O83" i="9"/>
  <c r="O175" i="9"/>
  <c r="C93" i="9"/>
  <c r="O66" i="9"/>
  <c r="O20" i="9"/>
  <c r="C70" i="9"/>
  <c r="O43" i="9"/>
  <c r="C742" i="9"/>
  <c r="O742" i="9" s="1"/>
  <c r="P715" i="9"/>
  <c r="P16" i="9"/>
  <c r="C74" i="9"/>
  <c r="O47" i="9"/>
  <c r="C626" i="9"/>
  <c r="O599" i="9"/>
  <c r="C212" i="9"/>
  <c r="O185" i="9"/>
  <c r="O419" i="9"/>
  <c r="O211" i="9"/>
  <c r="O256" i="9"/>
  <c r="O77" i="9"/>
  <c r="D112" i="8" s="1"/>
  <c r="G112" i="8" s="1"/>
  <c r="O464" i="9"/>
  <c r="O418" i="9"/>
  <c r="O158" i="9"/>
  <c r="O48" i="9"/>
  <c r="O661" i="9"/>
  <c r="O41" i="9"/>
  <c r="O445" i="9"/>
  <c r="O688" i="9"/>
  <c r="O356" i="9"/>
  <c r="O212" i="9"/>
  <c r="P191" i="9"/>
  <c r="O110" i="9"/>
  <c r="O56" i="9"/>
  <c r="O74" i="9"/>
  <c r="O499" i="9"/>
  <c r="O491" i="9"/>
  <c r="O275" i="9"/>
  <c r="O12" i="9"/>
  <c r="O391" i="9"/>
  <c r="O59" i="9"/>
  <c r="P29" i="9"/>
  <c r="P138" i="9"/>
  <c r="C165" i="9"/>
  <c r="O165" i="9" s="1"/>
  <c r="C15" i="9"/>
  <c r="G383" i="12"/>
  <c r="G391" i="12"/>
  <c r="G399" i="12"/>
  <c r="G407" i="12"/>
  <c r="G415" i="12"/>
  <c r="G423" i="12"/>
  <c r="G431" i="12"/>
  <c r="G384" i="12"/>
  <c r="G392" i="12"/>
  <c r="G400" i="12"/>
  <c r="G408" i="12"/>
  <c r="G416" i="12"/>
  <c r="G424" i="12"/>
  <c r="G432" i="12"/>
  <c r="G385" i="12"/>
  <c r="G393" i="12"/>
  <c r="G401" i="12"/>
  <c r="G409" i="12"/>
  <c r="G417" i="12"/>
  <c r="G425" i="12"/>
  <c r="G433" i="12"/>
  <c r="G386" i="12"/>
  <c r="G394" i="12"/>
  <c r="G402" i="12"/>
  <c r="G410" i="12"/>
  <c r="G418" i="12"/>
  <c r="G426" i="12"/>
  <c r="G434" i="12"/>
  <c r="G387" i="12"/>
  <c r="G403" i="12"/>
  <c r="G419" i="12"/>
  <c r="G435" i="12"/>
  <c r="G388" i="12"/>
  <c r="G404" i="12"/>
  <c r="G420" i="12"/>
  <c r="G436" i="12"/>
  <c r="G395" i="12"/>
  <c r="G427" i="12"/>
  <c r="G412" i="12"/>
  <c r="G397" i="12"/>
  <c r="G429" i="12"/>
  <c r="G389" i="12"/>
  <c r="G405" i="12"/>
  <c r="G421" i="12"/>
  <c r="G411" i="12"/>
  <c r="G380" i="12"/>
  <c r="G396" i="12"/>
  <c r="G428" i="12"/>
  <c r="G381" i="12"/>
  <c r="G413" i="12"/>
  <c r="G390" i="12"/>
  <c r="G406" i="12"/>
  <c r="G422" i="12"/>
  <c r="G398" i="12"/>
  <c r="G414" i="12"/>
  <c r="G382" i="12"/>
  <c r="G430" i="12"/>
  <c r="P137" i="9"/>
  <c r="O29" i="9"/>
  <c r="O410" i="9"/>
  <c r="O383" i="9"/>
  <c r="R218" i="8"/>
  <c r="R238" i="8"/>
  <c r="R256" i="8"/>
  <c r="R244" i="8"/>
  <c r="R229" i="8"/>
  <c r="R262" i="8"/>
  <c r="M1354" i="9"/>
  <c r="N4" i="13"/>
  <c r="O4" i="13" s="1"/>
  <c r="R265" i="8"/>
  <c r="R261" i="8"/>
  <c r="R227" i="8"/>
  <c r="R249" i="8"/>
  <c r="R252" i="8"/>
  <c r="R219" i="8"/>
  <c r="R259" i="8"/>
  <c r="R247" i="8"/>
  <c r="R258" i="8"/>
  <c r="R228" i="8"/>
  <c r="R250" i="8"/>
  <c r="R230" i="8"/>
  <c r="R263" i="8"/>
  <c r="R255" i="8"/>
  <c r="R240" i="8"/>
  <c r="R257" i="8"/>
  <c r="R245" i="8"/>
  <c r="R254" i="8"/>
  <c r="R260" i="8"/>
  <c r="R246" i="8"/>
  <c r="R220" i="8"/>
  <c r="R253" i="8"/>
  <c r="R248" i="8"/>
  <c r="R251" i="8"/>
  <c r="R264" i="8"/>
  <c r="R241" i="8"/>
  <c r="A239" i="8"/>
  <c r="R292" i="8"/>
  <c r="S292" i="8" s="1"/>
  <c r="T292" i="8" s="1"/>
  <c r="A261" i="8"/>
  <c r="A314" i="8" s="1"/>
  <c r="R314" i="8"/>
  <c r="S314" i="8" s="1"/>
  <c r="T314" i="8" s="1"/>
  <c r="A226" i="8"/>
  <c r="R279" i="8"/>
  <c r="S279" i="8" s="1"/>
  <c r="T279" i="8" s="1"/>
  <c r="A264" i="8"/>
  <c r="A317" i="8" s="1"/>
  <c r="R317" i="8"/>
  <c r="S317" i="8" s="1"/>
  <c r="T317" i="8" s="1"/>
  <c r="A218" i="8"/>
  <c r="R271" i="8"/>
  <c r="S271" i="8" s="1"/>
  <c r="T271" i="8" s="1"/>
  <c r="A244" i="8"/>
  <c r="R297" i="8"/>
  <c r="S297" i="8" s="1"/>
  <c r="T297" i="8" s="1"/>
  <c r="A250" i="8"/>
  <c r="A303" i="8" s="1"/>
  <c r="R303" i="8"/>
  <c r="S303" i="8" s="1"/>
  <c r="T303" i="8" s="1"/>
  <c r="A230" i="8"/>
  <c r="R283" i="8"/>
  <c r="S283" i="8" s="1"/>
  <c r="T283" i="8" s="1"/>
  <c r="A256" i="8"/>
  <c r="R309" i="8"/>
  <c r="S309" i="8" s="1"/>
  <c r="T309" i="8" s="1"/>
  <c r="A255" i="8"/>
  <c r="A308" i="8" s="1"/>
  <c r="R308" i="8"/>
  <c r="S308" i="8" s="1"/>
  <c r="T308" i="8" s="1"/>
  <c r="A233" i="8"/>
  <c r="A286" i="8" s="1"/>
  <c r="R286" i="8"/>
  <c r="S286" i="8" s="1"/>
  <c r="T286" i="8" s="1"/>
  <c r="A253" i="8"/>
  <c r="R306" i="8"/>
  <c r="S306" i="8" s="1"/>
  <c r="T306" i="8" s="1"/>
  <c r="A248" i="8"/>
  <c r="R301" i="8"/>
  <c r="S301" i="8" s="1"/>
  <c r="T301" i="8" s="1"/>
  <c r="A254" i="8"/>
  <c r="R307" i="8"/>
  <c r="S307" i="8" s="1"/>
  <c r="T307" i="8" s="1"/>
  <c r="A229" i="8"/>
  <c r="R282" i="8"/>
  <c r="S282" i="8" s="1"/>
  <c r="T282" i="8" s="1"/>
  <c r="A232" i="8"/>
  <c r="R285" i="8"/>
  <c r="S285" i="8" s="1"/>
  <c r="T285" i="8" s="1"/>
  <c r="A221" i="8"/>
  <c r="R274" i="8"/>
  <c r="S274" i="8" s="1"/>
  <c r="T274" i="8" s="1"/>
  <c r="A225" i="8"/>
  <c r="A278" i="8" s="1"/>
  <c r="R278" i="8"/>
  <c r="S278" i="8" s="1"/>
  <c r="T278" i="8" s="1"/>
  <c r="A217" i="8"/>
  <c r="A270" i="8" s="1"/>
  <c r="R270" i="8"/>
  <c r="S270" i="8" s="1"/>
  <c r="T270" i="8" s="1"/>
  <c r="A234" i="8"/>
  <c r="A287" i="8" s="1"/>
  <c r="R287" i="8"/>
  <c r="S287" i="8" s="1"/>
  <c r="T287" i="8" s="1"/>
  <c r="A259" i="8"/>
  <c r="R312" i="8"/>
  <c r="S312" i="8" s="1"/>
  <c r="T312" i="8" s="1"/>
  <c r="A238" i="8"/>
  <c r="R291" i="8"/>
  <c r="S291" i="8" s="1"/>
  <c r="T291" i="8" s="1"/>
  <c r="A227" i="8"/>
  <c r="A280" i="8" s="1"/>
  <c r="R280" i="8"/>
  <c r="S280" i="8" s="1"/>
  <c r="T280" i="8" s="1"/>
  <c r="A258" i="8"/>
  <c r="R311" i="8"/>
  <c r="S311" i="8" s="1"/>
  <c r="T311" i="8" s="1"/>
  <c r="A220" i="8"/>
  <c r="R273" i="8"/>
  <c r="S273" i="8" s="1"/>
  <c r="T273" i="8" s="1"/>
  <c r="A243" i="8"/>
  <c r="A296" i="8" s="1"/>
  <c r="R296" i="8"/>
  <c r="S296" i="8" s="1"/>
  <c r="T296" i="8" s="1"/>
  <c r="A235" i="8"/>
  <c r="A288" i="8" s="1"/>
  <c r="R288" i="8"/>
  <c r="S288" i="8" s="1"/>
  <c r="T288" i="8" s="1"/>
  <c r="A262" i="8"/>
  <c r="R315" i="8"/>
  <c r="S315" i="8" s="1"/>
  <c r="T315" i="8" s="1"/>
  <c r="A240" i="8"/>
  <c r="R293" i="8"/>
  <c r="S293" i="8" s="1"/>
  <c r="T293" i="8" s="1"/>
  <c r="A260" i="8"/>
  <c r="A313" i="8" s="1"/>
  <c r="R313" i="8"/>
  <c r="S313" i="8" s="1"/>
  <c r="T313" i="8" s="1"/>
  <c r="A249" i="8"/>
  <c r="A302" i="8" s="1"/>
  <c r="R302" i="8"/>
  <c r="S302" i="8" s="1"/>
  <c r="T302" i="8" s="1"/>
  <c r="A265" i="8"/>
  <c r="A318" i="8" s="1"/>
  <c r="R318" i="8"/>
  <c r="S318" i="8" s="1"/>
  <c r="T318" i="8" s="1"/>
  <c r="A245" i="8"/>
  <c r="R298" i="8"/>
  <c r="S298" i="8" s="1"/>
  <c r="T298" i="8" s="1"/>
  <c r="A216" i="8"/>
  <c r="R269" i="8"/>
  <c r="A247" i="8"/>
  <c r="A300" i="8" s="1"/>
  <c r="R300" i="8"/>
  <c r="S300" i="8" s="1"/>
  <c r="T300" i="8" s="1"/>
  <c r="A263" i="8"/>
  <c r="R316" i="8"/>
  <c r="S316" i="8" s="1"/>
  <c r="T316" i="8" s="1"/>
  <c r="A241" i="8"/>
  <c r="R294" i="8"/>
  <c r="S294" i="8" s="1"/>
  <c r="T294" i="8" s="1"/>
  <c r="A246" i="8"/>
  <c r="R299" i="8"/>
  <c r="S299" i="8" s="1"/>
  <c r="T299" i="8" s="1"/>
  <c r="A219" i="8"/>
  <c r="A272" i="8" s="1"/>
  <c r="R272" i="8"/>
  <c r="S272" i="8" s="1"/>
  <c r="T272" i="8" s="1"/>
  <c r="A222" i="8"/>
  <c r="R275" i="8"/>
  <c r="S275" i="8" s="1"/>
  <c r="T275" i="8" s="1"/>
  <c r="A257" i="8"/>
  <c r="A310" i="8" s="1"/>
  <c r="R310" i="8"/>
  <c r="S310" i="8" s="1"/>
  <c r="T310" i="8" s="1"/>
  <c r="A236" i="8"/>
  <c r="R289" i="8"/>
  <c r="S289" i="8" s="1"/>
  <c r="T289" i="8" s="1"/>
  <c r="A251" i="8"/>
  <c r="A304" i="8" s="1"/>
  <c r="R304" i="8"/>
  <c r="S304" i="8" s="1"/>
  <c r="T304" i="8" s="1"/>
  <c r="A237" i="8"/>
  <c r="A290" i="8" s="1"/>
  <c r="R290" i="8"/>
  <c r="S290" i="8" s="1"/>
  <c r="T290" i="8" s="1"/>
  <c r="A223" i="8"/>
  <c r="A276" i="8" s="1"/>
  <c r="R276" i="8"/>
  <c r="S276" i="8" s="1"/>
  <c r="T276" i="8" s="1"/>
  <c r="A228" i="8"/>
  <c r="R281" i="8"/>
  <c r="S281" i="8" s="1"/>
  <c r="T281" i="8" s="1"/>
  <c r="A224" i="8"/>
  <c r="A277" i="8" s="1"/>
  <c r="R277" i="8"/>
  <c r="S277" i="8" s="1"/>
  <c r="T277" i="8" s="1"/>
  <c r="A231" i="8"/>
  <c r="A284" i="8" s="1"/>
  <c r="R284" i="8"/>
  <c r="S284" i="8" s="1"/>
  <c r="T284" i="8" s="1"/>
  <c r="A252" i="8"/>
  <c r="R305" i="8"/>
  <c r="S305" i="8" s="1"/>
  <c r="T305" i="8" s="1"/>
  <c r="H144" i="8"/>
  <c r="H112" i="8"/>
  <c r="H120" i="8"/>
  <c r="C186" i="11"/>
  <c r="O289" i="11"/>
  <c r="O130" i="11" s="1"/>
  <c r="O77" i="11" s="1"/>
  <c r="L289" i="11"/>
  <c r="L130" i="11" s="1"/>
  <c r="L77" i="11" s="1"/>
  <c r="I289" i="11"/>
  <c r="I130" i="11" s="1"/>
  <c r="I77" i="11" s="1"/>
  <c r="K289" i="11"/>
  <c r="K130" i="11" s="1"/>
  <c r="K77" i="11" s="1"/>
  <c r="F289" i="11"/>
  <c r="F130" i="11" s="1"/>
  <c r="F77" i="11" s="1"/>
  <c r="N289" i="11"/>
  <c r="N130" i="11" s="1"/>
  <c r="N77" i="11" s="1"/>
  <c r="M289" i="11"/>
  <c r="M130" i="11" s="1"/>
  <c r="M77" i="11" s="1"/>
  <c r="H289" i="11"/>
  <c r="H130" i="11" s="1"/>
  <c r="H77" i="11" s="1"/>
  <c r="E289" i="11"/>
  <c r="E130" i="11" s="1"/>
  <c r="E77" i="11" s="1"/>
  <c r="G289" i="11"/>
  <c r="G130" i="11" s="1"/>
  <c r="G77" i="11" s="1"/>
  <c r="D289" i="11"/>
  <c r="D130" i="11" s="1"/>
  <c r="C192" i="11"/>
  <c r="D244" i="11"/>
  <c r="E244" i="11"/>
  <c r="F244" i="11"/>
  <c r="H244" i="11"/>
  <c r="G244" i="11"/>
  <c r="L244" i="11"/>
  <c r="O244" i="11"/>
  <c r="A297" i="11"/>
  <c r="I297" i="11" s="1"/>
  <c r="M244" i="11"/>
  <c r="N244" i="11"/>
  <c r="K244" i="11"/>
  <c r="G250" i="11"/>
  <c r="M250" i="11"/>
  <c r="D250" i="11"/>
  <c r="F250" i="11"/>
  <c r="O250" i="11"/>
  <c r="A303" i="11"/>
  <c r="K250" i="11"/>
  <c r="L250" i="11"/>
  <c r="N250" i="11"/>
  <c r="E250" i="11"/>
  <c r="H250" i="11"/>
  <c r="I250" i="11"/>
  <c r="C196" i="11"/>
  <c r="C213" i="11"/>
  <c r="C179" i="11"/>
  <c r="M214" i="11"/>
  <c r="C174" i="11"/>
  <c r="O262" i="11"/>
  <c r="M262" i="11"/>
  <c r="H262" i="11"/>
  <c r="N262" i="11"/>
  <c r="E262" i="11"/>
  <c r="F262" i="11"/>
  <c r="A315" i="11"/>
  <c r="L262" i="11"/>
  <c r="D262" i="11"/>
  <c r="G262" i="11"/>
  <c r="K262" i="11"/>
  <c r="I262" i="11"/>
  <c r="H309" i="11"/>
  <c r="H150" i="11" s="1"/>
  <c r="H97" i="11" s="1"/>
  <c r="O309" i="11"/>
  <c r="O150" i="11" s="1"/>
  <c r="O97" i="11" s="1"/>
  <c r="D309" i="11"/>
  <c r="M309" i="11"/>
  <c r="M150" i="11" s="1"/>
  <c r="M97" i="11" s="1"/>
  <c r="H214" i="11"/>
  <c r="H221" i="11"/>
  <c r="D221" i="11"/>
  <c r="E221" i="11"/>
  <c r="A274" i="11"/>
  <c r="I274" i="11" s="1"/>
  <c r="N221" i="11"/>
  <c r="F221" i="11"/>
  <c r="O221" i="11"/>
  <c r="K221" i="11"/>
  <c r="L221" i="11"/>
  <c r="M221" i="11"/>
  <c r="G221" i="11"/>
  <c r="C207" i="11"/>
  <c r="F245" i="11"/>
  <c r="H245" i="11"/>
  <c r="L245" i="11"/>
  <c r="O245" i="11"/>
  <c r="D245" i="11"/>
  <c r="E245" i="11"/>
  <c r="A298" i="11"/>
  <c r="I298" i="11" s="1"/>
  <c r="K245" i="11"/>
  <c r="N245" i="11"/>
  <c r="M245" i="11"/>
  <c r="G245" i="11"/>
  <c r="C166" i="11"/>
  <c r="C226" i="11"/>
  <c r="C199" i="11"/>
  <c r="C211" i="11"/>
  <c r="G223" i="11"/>
  <c r="N223" i="11"/>
  <c r="D223" i="11"/>
  <c r="F223" i="11"/>
  <c r="K223" i="11"/>
  <c r="M223" i="11"/>
  <c r="A276" i="11"/>
  <c r="E223" i="11"/>
  <c r="O223" i="11"/>
  <c r="I223" i="11"/>
  <c r="H223" i="11"/>
  <c r="L223" i="11"/>
  <c r="C170" i="11"/>
  <c r="G241" i="11"/>
  <c r="L241" i="11"/>
  <c r="A294" i="11"/>
  <c r="E241" i="11"/>
  <c r="M241" i="11"/>
  <c r="N241" i="11"/>
  <c r="F241" i="11"/>
  <c r="H241" i="11"/>
  <c r="I241" i="11"/>
  <c r="O241" i="11"/>
  <c r="D241" i="11"/>
  <c r="K241" i="11"/>
  <c r="E275" i="11"/>
  <c r="G275" i="11"/>
  <c r="G116" i="11" s="1"/>
  <c r="G63" i="11" s="1"/>
  <c r="M275" i="11"/>
  <c r="M116" i="11" s="1"/>
  <c r="M63" i="11" s="1"/>
  <c r="L275" i="11"/>
  <c r="L116" i="11" s="1"/>
  <c r="L63" i="11" s="1"/>
  <c r="F275" i="11"/>
  <c r="F116" i="11" s="1"/>
  <c r="F63" i="11" s="1"/>
  <c r="C171" i="11"/>
  <c r="D246" i="11"/>
  <c r="E246" i="11"/>
  <c r="G246" i="11"/>
  <c r="N246" i="11"/>
  <c r="O246" i="11"/>
  <c r="I246" i="11"/>
  <c r="L246" i="11"/>
  <c r="K246" i="11"/>
  <c r="H246" i="11"/>
  <c r="M246" i="11"/>
  <c r="A299" i="11"/>
  <c r="F246" i="11"/>
  <c r="H263" i="11"/>
  <c r="K263" i="11"/>
  <c r="N263" i="11"/>
  <c r="A316" i="11"/>
  <c r="E263" i="11"/>
  <c r="F263" i="11"/>
  <c r="G263" i="11"/>
  <c r="L263" i="11"/>
  <c r="M263" i="11"/>
  <c r="O263" i="11"/>
  <c r="D263" i="11"/>
  <c r="I263" i="11"/>
  <c r="C210" i="11"/>
  <c r="C180" i="11"/>
  <c r="E214" i="11"/>
  <c r="C201" i="11"/>
  <c r="C190" i="11"/>
  <c r="C209" i="11"/>
  <c r="G214" i="11"/>
  <c r="G111" i="11"/>
  <c r="G58" i="11" s="1"/>
  <c r="C176" i="11"/>
  <c r="F214" i="11"/>
  <c r="C172" i="11"/>
  <c r="N214" i="11"/>
  <c r="C203" i="11"/>
  <c r="M120" i="11"/>
  <c r="M67" i="11" s="1"/>
  <c r="K214" i="11"/>
  <c r="C185" i="11"/>
  <c r="C177" i="11"/>
  <c r="C183" i="11"/>
  <c r="C164" i="11"/>
  <c r="C169" i="11"/>
  <c r="L214" i="11"/>
  <c r="C195" i="11"/>
  <c r="D260" i="11"/>
  <c r="L260" i="11"/>
  <c r="M260" i="11"/>
  <c r="F260" i="11"/>
  <c r="O260" i="11"/>
  <c r="E260" i="11"/>
  <c r="I260" i="11"/>
  <c r="K260" i="11"/>
  <c r="G260" i="11"/>
  <c r="H260" i="11"/>
  <c r="N260" i="11"/>
  <c r="A313" i="11"/>
  <c r="N302" i="11"/>
  <c r="N143" i="11" s="1"/>
  <c r="N90" i="11" s="1"/>
  <c r="E302" i="11"/>
  <c r="E143" i="11" s="1"/>
  <c r="E90" i="11" s="1"/>
  <c r="F302" i="11"/>
  <c r="F143" i="11" s="1"/>
  <c r="F90" i="11" s="1"/>
  <c r="I302" i="11"/>
  <c r="I143" i="11" s="1"/>
  <c r="I90" i="11" s="1"/>
  <c r="K302" i="11"/>
  <c r="K143" i="11" s="1"/>
  <c r="K90" i="11" s="1"/>
  <c r="H302" i="11"/>
  <c r="H143" i="11" s="1"/>
  <c r="H90" i="11" s="1"/>
  <c r="L302" i="11"/>
  <c r="L143" i="11" s="1"/>
  <c r="L90" i="11" s="1"/>
  <c r="M302" i="11"/>
  <c r="D302" i="11"/>
  <c r="D143" i="11" s="1"/>
  <c r="O302" i="11"/>
  <c r="O143" i="11" s="1"/>
  <c r="O90" i="11" s="1"/>
  <c r="G302" i="11"/>
  <c r="G143" i="11" s="1"/>
  <c r="G90" i="11" s="1"/>
  <c r="K271" i="11"/>
  <c r="D271" i="11"/>
  <c r="N271" i="11"/>
  <c r="F271" i="11"/>
  <c r="G271" i="11"/>
  <c r="H271" i="11"/>
  <c r="H112" i="11" s="1"/>
  <c r="C189" i="11"/>
  <c r="D305" i="11"/>
  <c r="F305" i="11"/>
  <c r="F146" i="11" s="1"/>
  <c r="F93" i="11" s="1"/>
  <c r="L305" i="11"/>
  <c r="L146" i="11" s="1"/>
  <c r="L93" i="11" s="1"/>
  <c r="K305" i="11"/>
  <c r="K146" i="11" s="1"/>
  <c r="K93" i="11" s="1"/>
  <c r="H305" i="11"/>
  <c r="H146" i="11" s="1"/>
  <c r="H93" i="11" s="1"/>
  <c r="I305" i="11"/>
  <c r="I146" i="11" s="1"/>
  <c r="I93" i="11" s="1"/>
  <c r="E305" i="11"/>
  <c r="E146" i="11" s="1"/>
  <c r="E93" i="11" s="1"/>
  <c r="M305" i="11"/>
  <c r="M146" i="11" s="1"/>
  <c r="M93" i="11" s="1"/>
  <c r="O305" i="11"/>
  <c r="O146" i="11" s="1"/>
  <c r="O93" i="11" s="1"/>
  <c r="N305" i="11"/>
  <c r="N146" i="11" s="1"/>
  <c r="N93" i="11" s="1"/>
  <c r="G305" i="11"/>
  <c r="G146" i="11" s="1"/>
  <c r="G93" i="11" s="1"/>
  <c r="E239" i="11"/>
  <c r="G239" i="11"/>
  <c r="O239" i="11"/>
  <c r="L239" i="11"/>
  <c r="F239" i="11"/>
  <c r="M239" i="11"/>
  <c r="A292" i="11"/>
  <c r="I239" i="11"/>
  <c r="K239" i="11"/>
  <c r="D239" i="11"/>
  <c r="H239" i="11"/>
  <c r="N239" i="11"/>
  <c r="H254" i="11"/>
  <c r="M254" i="11"/>
  <c r="O254" i="11"/>
  <c r="F254" i="11"/>
  <c r="K254" i="11"/>
  <c r="L254" i="11"/>
  <c r="G254" i="11"/>
  <c r="I254" i="11"/>
  <c r="D254" i="11"/>
  <c r="N254" i="11"/>
  <c r="A307" i="11"/>
  <c r="E254" i="11"/>
  <c r="E230" i="11"/>
  <c r="M230" i="11"/>
  <c r="D230" i="11"/>
  <c r="N230" i="11"/>
  <c r="G230" i="11"/>
  <c r="L230" i="11"/>
  <c r="H230" i="11"/>
  <c r="F230" i="11"/>
  <c r="O230" i="11"/>
  <c r="A283" i="11"/>
  <c r="I283" i="11" s="1"/>
  <c r="K230" i="11"/>
  <c r="F280" i="11"/>
  <c r="F121" i="11" s="1"/>
  <c r="F68" i="11" s="1"/>
  <c r="O311" i="11"/>
  <c r="O152" i="11" s="1"/>
  <c r="O99" i="11" s="1"/>
  <c r="E311" i="11"/>
  <c r="E152" i="11" s="1"/>
  <c r="E99" i="11" s="1"/>
  <c r="K311" i="11"/>
  <c r="K152" i="11" s="1"/>
  <c r="K99" i="11" s="1"/>
  <c r="H311" i="11"/>
  <c r="H152" i="11" s="1"/>
  <c r="H99" i="11" s="1"/>
  <c r="N311" i="11"/>
  <c r="N152" i="11" s="1"/>
  <c r="N99" i="11" s="1"/>
  <c r="F311" i="11"/>
  <c r="F152" i="11" s="1"/>
  <c r="F99" i="11" s="1"/>
  <c r="G311" i="11"/>
  <c r="G152" i="11" s="1"/>
  <c r="G99" i="11" s="1"/>
  <c r="M311" i="11"/>
  <c r="M152" i="11" s="1"/>
  <c r="M99" i="11" s="1"/>
  <c r="I311" i="11"/>
  <c r="I152" i="11" s="1"/>
  <c r="I99" i="11" s="1"/>
  <c r="D311" i="11"/>
  <c r="L311" i="11"/>
  <c r="L152" i="11" s="1"/>
  <c r="L99" i="11" s="1"/>
  <c r="O266" i="11"/>
  <c r="A319" i="11"/>
  <c r="H266" i="11"/>
  <c r="K266" i="11"/>
  <c r="L266" i="11"/>
  <c r="N266" i="11"/>
  <c r="M266" i="11"/>
  <c r="D266" i="11"/>
  <c r="F266" i="11"/>
  <c r="E266" i="11"/>
  <c r="I266" i="11"/>
  <c r="G266" i="11"/>
  <c r="L238" i="11"/>
  <c r="A291" i="11"/>
  <c r="G238" i="11"/>
  <c r="F238" i="11"/>
  <c r="E238" i="11"/>
  <c r="H238" i="11"/>
  <c r="K238" i="11"/>
  <c r="O238" i="11"/>
  <c r="M238" i="11"/>
  <c r="N238" i="11"/>
  <c r="I238" i="11"/>
  <c r="D238" i="11"/>
  <c r="O247" i="11"/>
  <c r="E247" i="11"/>
  <c r="D247" i="11"/>
  <c r="I247" i="11"/>
  <c r="F247" i="11"/>
  <c r="K247" i="11"/>
  <c r="H247" i="11"/>
  <c r="N247" i="11"/>
  <c r="L247" i="11"/>
  <c r="G247" i="11"/>
  <c r="M247" i="11"/>
  <c r="A300" i="11"/>
  <c r="G224" i="11"/>
  <c r="E224" i="11"/>
  <c r="K224" i="11"/>
  <c r="F224" i="11"/>
  <c r="N224" i="11"/>
  <c r="A277" i="11"/>
  <c r="L224" i="11"/>
  <c r="I224" i="11"/>
  <c r="O224" i="11"/>
  <c r="M224" i="11"/>
  <c r="D224" i="11"/>
  <c r="H224" i="11"/>
  <c r="H228" i="11"/>
  <c r="E228" i="11"/>
  <c r="I228" i="11"/>
  <c r="L228" i="11"/>
  <c r="F228" i="11"/>
  <c r="O228" i="11"/>
  <c r="D228" i="11"/>
  <c r="G228" i="11"/>
  <c r="N228" i="11"/>
  <c r="M228" i="11"/>
  <c r="K228" i="11"/>
  <c r="A281" i="11"/>
  <c r="L231" i="11"/>
  <c r="M231" i="11"/>
  <c r="H231" i="11"/>
  <c r="K231" i="11"/>
  <c r="N231" i="11"/>
  <c r="F231" i="11"/>
  <c r="I231" i="11"/>
  <c r="E231" i="11"/>
  <c r="D231" i="11"/>
  <c r="O231" i="11"/>
  <c r="G231" i="11"/>
  <c r="A284" i="11"/>
  <c r="O220" i="11"/>
  <c r="M220" i="11"/>
  <c r="G220" i="11"/>
  <c r="E220" i="11"/>
  <c r="F220" i="11"/>
  <c r="I220" i="11"/>
  <c r="L220" i="11"/>
  <c r="D220" i="11"/>
  <c r="A273" i="11"/>
  <c r="H220" i="11"/>
  <c r="N220" i="11"/>
  <c r="K220" i="11"/>
  <c r="F288" i="11"/>
  <c r="F129" i="11" s="1"/>
  <c r="F76" i="11" s="1"/>
  <c r="L288" i="11"/>
  <c r="L129" i="11" s="1"/>
  <c r="L76" i="11" s="1"/>
  <c r="G288" i="11"/>
  <c r="E288" i="11"/>
  <c r="N288" i="11"/>
  <c r="N129" i="11" s="1"/>
  <c r="N76" i="11" s="1"/>
  <c r="D288" i="11"/>
  <c r="H288" i="11"/>
  <c r="H129" i="11" s="1"/>
  <c r="H76" i="11" s="1"/>
  <c r="O288" i="11"/>
  <c r="O129" i="11" s="1"/>
  <c r="O76" i="11" s="1"/>
  <c r="I288" i="11"/>
  <c r="I129" i="11" s="1"/>
  <c r="I76" i="11" s="1"/>
  <c r="K288" i="11"/>
  <c r="K129" i="11" s="1"/>
  <c r="K76" i="11" s="1"/>
  <c r="M288" i="11"/>
  <c r="M129" i="11" s="1"/>
  <c r="M76" i="11" s="1"/>
  <c r="F295" i="11"/>
  <c r="F136" i="11" s="1"/>
  <c r="F83" i="11" s="1"/>
  <c r="H295" i="11"/>
  <c r="H136" i="11" s="1"/>
  <c r="H83" i="11" s="1"/>
  <c r="G295" i="11"/>
  <c r="G136" i="11" s="1"/>
  <c r="G83" i="11" s="1"/>
  <c r="N295" i="11"/>
  <c r="N136" i="11" s="1"/>
  <c r="N83" i="11" s="1"/>
  <c r="I295" i="11"/>
  <c r="I136" i="11" s="1"/>
  <c r="I83" i="11" s="1"/>
  <c r="L295" i="11"/>
  <c r="L136" i="11" s="1"/>
  <c r="L83" i="11" s="1"/>
  <c r="E295" i="11"/>
  <c r="E136" i="11" s="1"/>
  <c r="E83" i="11" s="1"/>
  <c r="D295" i="11"/>
  <c r="M295" i="11"/>
  <c r="M136" i="11" s="1"/>
  <c r="M83" i="11" s="1"/>
  <c r="O295" i="11"/>
  <c r="O136" i="11" s="1"/>
  <c r="O83" i="11" s="1"/>
  <c r="K295" i="11"/>
  <c r="K136" i="11" s="1"/>
  <c r="K83" i="11" s="1"/>
  <c r="A281" i="8"/>
  <c r="A312" i="8"/>
  <c r="A299" i="8"/>
  <c r="A297" i="8"/>
  <c r="A311" i="8"/>
  <c r="A274" i="8"/>
  <c r="A309" i="8"/>
  <c r="A289" i="8"/>
  <c r="A293" i="8"/>
  <c r="A291" i="8"/>
  <c r="A301" i="8"/>
  <c r="A292" i="8"/>
  <c r="A283" i="8"/>
  <c r="A294" i="8"/>
  <c r="A306" i="8"/>
  <c r="A269" i="8"/>
  <c r="A275" i="8"/>
  <c r="A315" i="8"/>
  <c r="G111" i="8"/>
  <c r="G138" i="8"/>
  <c r="G135" i="8"/>
  <c r="G114" i="8"/>
  <c r="G131" i="8"/>
  <c r="G147" i="8"/>
  <c r="G126" i="8"/>
  <c r="N1324" i="9"/>
  <c r="O1324" i="9" s="1"/>
  <c r="G134" i="8"/>
  <c r="L253" i="13"/>
  <c r="G110" i="8"/>
  <c r="G152" i="8"/>
  <c r="G157" i="8"/>
  <c r="G145" i="8"/>
  <c r="G139" i="8"/>
  <c r="G153" i="8"/>
  <c r="G113" i="8"/>
  <c r="G122" i="8"/>
  <c r="G132" i="8"/>
  <c r="G149" i="8"/>
  <c r="G118" i="8"/>
  <c r="G140" i="8"/>
  <c r="G151" i="8"/>
  <c r="G148" i="8"/>
  <c r="G156" i="8"/>
  <c r="G116" i="8"/>
  <c r="G119" i="8"/>
  <c r="G159" i="8"/>
  <c r="G128" i="8"/>
  <c r="G154" i="8"/>
  <c r="G133" i="8"/>
  <c r="G123" i="8"/>
  <c r="G127" i="8"/>
  <c r="G125" i="8"/>
  <c r="G124" i="8"/>
  <c r="G115" i="8"/>
  <c r="G143" i="8"/>
  <c r="G155" i="8"/>
  <c r="G142" i="8"/>
  <c r="O57" i="8"/>
  <c r="N107" i="8"/>
  <c r="O107" i="8" s="1"/>
  <c r="G121" i="8"/>
  <c r="G107" i="8"/>
  <c r="H107" i="8" s="1"/>
  <c r="G150" i="8"/>
  <c r="G117" i="8"/>
  <c r="O10" i="13"/>
  <c r="C15" i="13"/>
  <c r="O24" i="13"/>
  <c r="C29" i="13"/>
  <c r="C11" i="13"/>
  <c r="O6" i="13"/>
  <c r="F38" i="10"/>
  <c r="G38" i="10" s="1"/>
  <c r="C7" i="13" s="1"/>
  <c r="E39" i="10"/>
  <c r="F39" i="10" s="1"/>
  <c r="G39" i="10" s="1"/>
  <c r="C8" i="13" s="1"/>
  <c r="O58" i="11"/>
  <c r="C256" i="11" l="1"/>
  <c r="N253" i="13"/>
  <c r="C235" i="11"/>
  <c r="O164" i="9"/>
  <c r="D147" i="11"/>
  <c r="D282" i="11"/>
  <c r="D123" i="11" s="1"/>
  <c r="D70" i="11" s="1"/>
  <c r="M113" i="11"/>
  <c r="M60" i="11" s="1"/>
  <c r="P164" i="9"/>
  <c r="P110" i="9"/>
  <c r="K282" i="11"/>
  <c r="C249" i="11"/>
  <c r="O137" i="9"/>
  <c r="F282" i="11"/>
  <c r="F123" i="11" s="1"/>
  <c r="F70" i="11" s="1"/>
  <c r="C261" i="11"/>
  <c r="G282" i="11"/>
  <c r="C222" i="11"/>
  <c r="N1354" i="9"/>
  <c r="H282" i="11"/>
  <c r="O282" i="11"/>
  <c r="O123" i="11" s="1"/>
  <c r="O70" i="11" s="1"/>
  <c r="C227" i="11"/>
  <c r="K112" i="11"/>
  <c r="K59" i="11" s="1"/>
  <c r="F147" i="11"/>
  <c r="F94" i="11" s="1"/>
  <c r="O147" i="11"/>
  <c r="O94" i="11" s="1"/>
  <c r="C253" i="11"/>
  <c r="O271" i="11"/>
  <c r="O112" i="11" s="1"/>
  <c r="L271" i="11"/>
  <c r="K275" i="11"/>
  <c r="K116" i="11" s="1"/>
  <c r="K63" i="11" s="1"/>
  <c r="K309" i="11"/>
  <c r="K150" i="11" s="1"/>
  <c r="K97" i="11" s="1"/>
  <c r="K147" i="11"/>
  <c r="K94" i="11" s="1"/>
  <c r="E121" i="11"/>
  <c r="E68" i="11" s="1"/>
  <c r="C219" i="11"/>
  <c r="D113" i="11"/>
  <c r="D60" i="11" s="1"/>
  <c r="N285" i="11"/>
  <c r="K285" i="11"/>
  <c r="K126" i="11" s="1"/>
  <c r="K73" i="11" s="1"/>
  <c r="M285" i="11"/>
  <c r="M126" i="11" s="1"/>
  <c r="M73" i="11" s="1"/>
  <c r="H285" i="11"/>
  <c r="H126" i="11" s="1"/>
  <c r="H73" i="11" s="1"/>
  <c r="O285" i="11"/>
  <c r="O126" i="11" s="1"/>
  <c r="O73" i="11" s="1"/>
  <c r="D285" i="11"/>
  <c r="F285" i="11"/>
  <c r="F126" i="11" s="1"/>
  <c r="F73" i="11" s="1"/>
  <c r="L285" i="11"/>
  <c r="L126" i="11" s="1"/>
  <c r="L73" i="11" s="1"/>
  <c r="I285" i="11"/>
  <c r="I126" i="11" s="1"/>
  <c r="I73" i="11" s="1"/>
  <c r="G285" i="11"/>
  <c r="G126" i="11" s="1"/>
  <c r="E285" i="11"/>
  <c r="E126" i="11" s="1"/>
  <c r="E73" i="11" s="1"/>
  <c r="N126" i="11"/>
  <c r="N73" i="11" s="1"/>
  <c r="L309" i="11"/>
  <c r="L150" i="11" s="1"/>
  <c r="L97" i="11" s="1"/>
  <c r="I113" i="11"/>
  <c r="I60" i="11" s="1"/>
  <c r="C272" i="11"/>
  <c r="M271" i="11"/>
  <c r="G309" i="11"/>
  <c r="G150" i="11" s="1"/>
  <c r="G97" i="11" s="1"/>
  <c r="N309" i="11"/>
  <c r="N150" i="11" s="1"/>
  <c r="N97" i="11" s="1"/>
  <c r="M123" i="11"/>
  <c r="M70" i="11" s="1"/>
  <c r="C218" i="11"/>
  <c r="I271" i="11"/>
  <c r="I112" i="11" s="1"/>
  <c r="O275" i="11"/>
  <c r="O116" i="11" s="1"/>
  <c r="O63" i="11" s="1"/>
  <c r="H275" i="11"/>
  <c r="H116" i="11" s="1"/>
  <c r="H63" i="11" s="1"/>
  <c r="E309" i="11"/>
  <c r="E150" i="11" s="1"/>
  <c r="E97" i="11" s="1"/>
  <c r="M143" i="11"/>
  <c r="M90" i="11" s="1"/>
  <c r="N275" i="11"/>
  <c r="N116" i="11" s="1"/>
  <c r="N63" i="11" s="1"/>
  <c r="D275" i="11"/>
  <c r="D116" i="11" s="1"/>
  <c r="D63" i="11" s="1"/>
  <c r="F309" i="11"/>
  <c r="F150" i="11" s="1"/>
  <c r="F97" i="11" s="1"/>
  <c r="C264" i="11"/>
  <c r="N282" i="11"/>
  <c r="E282" i="11"/>
  <c r="K123" i="11"/>
  <c r="K70" i="11" s="1"/>
  <c r="M280" i="11"/>
  <c r="M121" i="11" s="1"/>
  <c r="M68" i="11" s="1"/>
  <c r="C259" i="11"/>
  <c r="D280" i="11"/>
  <c r="H280" i="11"/>
  <c r="H121" i="11" s="1"/>
  <c r="H68" i="11" s="1"/>
  <c r="I280" i="11"/>
  <c r="I121" i="11" s="1"/>
  <c r="I68" i="11" s="1"/>
  <c r="C233" i="11"/>
  <c r="F290" i="11"/>
  <c r="F131" i="11" s="1"/>
  <c r="F78" i="11" s="1"/>
  <c r="D290" i="11"/>
  <c r="E290" i="11"/>
  <c r="E131" i="11" s="1"/>
  <c r="E78" i="11" s="1"/>
  <c r="K290" i="11"/>
  <c r="K131" i="11" s="1"/>
  <c r="K78" i="11" s="1"/>
  <c r="M290" i="11"/>
  <c r="M131" i="11" s="1"/>
  <c r="M78" i="11" s="1"/>
  <c r="N290" i="11"/>
  <c r="N131" i="11" s="1"/>
  <c r="N78" i="11" s="1"/>
  <c r="H290" i="11"/>
  <c r="H131" i="11" s="1"/>
  <c r="H78" i="11" s="1"/>
  <c r="O290" i="11"/>
  <c r="O131" i="11" s="1"/>
  <c r="O78" i="11" s="1"/>
  <c r="G290" i="11"/>
  <c r="G131" i="11" s="1"/>
  <c r="G78" i="11" s="1"/>
  <c r="L290" i="11"/>
  <c r="L131" i="11" s="1"/>
  <c r="L78" i="11" s="1"/>
  <c r="I290" i="11"/>
  <c r="I131" i="11" s="1"/>
  <c r="I78" i="11" s="1"/>
  <c r="D312" i="11"/>
  <c r="K312" i="11"/>
  <c r="K153" i="11" s="1"/>
  <c r="K100" i="11" s="1"/>
  <c r="N312" i="11"/>
  <c r="N153" i="11" s="1"/>
  <c r="N100" i="11" s="1"/>
  <c r="I312" i="11"/>
  <c r="I153" i="11" s="1"/>
  <c r="I100" i="11" s="1"/>
  <c r="M312" i="11"/>
  <c r="M153" i="11" s="1"/>
  <c r="M100" i="11" s="1"/>
  <c r="F312" i="11"/>
  <c r="F153" i="11" s="1"/>
  <c r="F100" i="11" s="1"/>
  <c r="O312" i="11"/>
  <c r="O153" i="11" s="1"/>
  <c r="O100" i="11" s="1"/>
  <c r="H312" i="11"/>
  <c r="H153" i="11" s="1"/>
  <c r="H100" i="11" s="1"/>
  <c r="L312" i="11"/>
  <c r="L153" i="11" s="1"/>
  <c r="L100" i="11" s="1"/>
  <c r="G312" i="11"/>
  <c r="E312" i="11"/>
  <c r="E153" i="11" s="1"/>
  <c r="E100" i="11" s="1"/>
  <c r="L280" i="11"/>
  <c r="L121" i="11" s="1"/>
  <c r="L68" i="11" s="1"/>
  <c r="C111" i="11"/>
  <c r="N280" i="11"/>
  <c r="N121" i="11" s="1"/>
  <c r="N68" i="11" s="1"/>
  <c r="E147" i="11"/>
  <c r="E94" i="11" s="1"/>
  <c r="L123" i="11"/>
  <c r="L70" i="11" s="1"/>
  <c r="F314" i="11"/>
  <c r="F155" i="11" s="1"/>
  <c r="F102" i="11" s="1"/>
  <c r="N314" i="11"/>
  <c r="N155" i="11" s="1"/>
  <c r="N102" i="11" s="1"/>
  <c r="E314" i="11"/>
  <c r="E155" i="11" s="1"/>
  <c r="E102" i="11" s="1"/>
  <c r="L314" i="11"/>
  <c r="L155" i="11" s="1"/>
  <c r="L102" i="11" s="1"/>
  <c r="I314" i="11"/>
  <c r="I155" i="11" s="1"/>
  <c r="I102" i="11" s="1"/>
  <c r="D314" i="11"/>
  <c r="H314" i="11"/>
  <c r="H155" i="11" s="1"/>
  <c r="H102" i="11" s="1"/>
  <c r="O314" i="11"/>
  <c r="O155" i="11" s="1"/>
  <c r="O102" i="11" s="1"/>
  <c r="K314" i="11"/>
  <c r="K155" i="11" s="1"/>
  <c r="K102" i="11" s="1"/>
  <c r="M314" i="11"/>
  <c r="M155" i="11" s="1"/>
  <c r="M102" i="11" s="1"/>
  <c r="G314" i="11"/>
  <c r="G155" i="11" s="1"/>
  <c r="G102" i="11" s="1"/>
  <c r="G280" i="11"/>
  <c r="G121" i="11" s="1"/>
  <c r="G68" i="11" s="1"/>
  <c r="O280" i="11"/>
  <c r="O121" i="11" s="1"/>
  <c r="O68" i="11" s="1"/>
  <c r="G123" i="11"/>
  <c r="G70" i="11" s="1"/>
  <c r="E129" i="11"/>
  <c r="E76" i="11" s="1"/>
  <c r="K280" i="11"/>
  <c r="K121" i="11" s="1"/>
  <c r="K68" i="11" s="1"/>
  <c r="L147" i="11"/>
  <c r="L94" i="11" s="1"/>
  <c r="H147" i="11"/>
  <c r="H94" i="11" s="1"/>
  <c r="H123" i="11"/>
  <c r="H70" i="11" s="1"/>
  <c r="G153" i="11"/>
  <c r="G100" i="11" s="1"/>
  <c r="G129" i="11"/>
  <c r="G76" i="11" s="1"/>
  <c r="I147" i="11"/>
  <c r="I94" i="11" s="1"/>
  <c r="N123" i="11"/>
  <c r="N70" i="11" s="1"/>
  <c r="C229" i="11"/>
  <c r="D106" i="11"/>
  <c r="C159" i="11"/>
  <c r="K304" i="11"/>
  <c r="K145" i="11" s="1"/>
  <c r="K92" i="11" s="1"/>
  <c r="D304" i="11"/>
  <c r="D145" i="11" s="1"/>
  <c r="L304" i="11"/>
  <c r="M304" i="11"/>
  <c r="M145" i="11" s="1"/>
  <c r="M92" i="11" s="1"/>
  <c r="G304" i="11"/>
  <c r="G145" i="11" s="1"/>
  <c r="G92" i="11" s="1"/>
  <c r="H304" i="11"/>
  <c r="F304" i="11"/>
  <c r="F145" i="11" s="1"/>
  <c r="F92" i="11" s="1"/>
  <c r="O304" i="11"/>
  <c r="O145" i="11" s="1"/>
  <c r="O92" i="11" s="1"/>
  <c r="N304" i="11"/>
  <c r="N145" i="11" s="1"/>
  <c r="N92" i="11" s="1"/>
  <c r="E304" i="11"/>
  <c r="I304" i="11"/>
  <c r="I145" i="11" s="1"/>
  <c r="I92" i="11" s="1"/>
  <c r="M308" i="11"/>
  <c r="M149" i="11" s="1"/>
  <c r="M96" i="11" s="1"/>
  <c r="N308" i="11"/>
  <c r="N149" i="11" s="1"/>
  <c r="N96" i="11" s="1"/>
  <c r="K308" i="11"/>
  <c r="K149" i="11" s="1"/>
  <c r="K96" i="11" s="1"/>
  <c r="D308" i="11"/>
  <c r="E308" i="11"/>
  <c r="E149" i="11" s="1"/>
  <c r="E96" i="11" s="1"/>
  <c r="G308" i="11"/>
  <c r="G149" i="11" s="1"/>
  <c r="G96" i="11" s="1"/>
  <c r="L308" i="11"/>
  <c r="L149" i="11" s="1"/>
  <c r="L96" i="11" s="1"/>
  <c r="O308" i="11"/>
  <c r="O149" i="11" s="1"/>
  <c r="O96" i="11" s="1"/>
  <c r="I308" i="11"/>
  <c r="I149" i="11" s="1"/>
  <c r="I96" i="11" s="1"/>
  <c r="F308" i="11"/>
  <c r="F149" i="11" s="1"/>
  <c r="F96" i="11" s="1"/>
  <c r="H308" i="11"/>
  <c r="H149" i="11" s="1"/>
  <c r="H96" i="11" s="1"/>
  <c r="C243" i="11"/>
  <c r="D267" i="11"/>
  <c r="M287" i="11"/>
  <c r="M128" i="11" s="1"/>
  <c r="M75" i="11" s="1"/>
  <c r="O287" i="11"/>
  <c r="F287" i="11"/>
  <c r="F128" i="11" s="1"/>
  <c r="F75" i="11" s="1"/>
  <c r="G287" i="11"/>
  <c r="D287" i="11"/>
  <c r="D128" i="11" s="1"/>
  <c r="L287" i="11"/>
  <c r="L128" i="11" s="1"/>
  <c r="L75" i="11" s="1"/>
  <c r="E287" i="11"/>
  <c r="E128" i="11" s="1"/>
  <c r="E75" i="11" s="1"/>
  <c r="I287" i="11"/>
  <c r="I128" i="11" s="1"/>
  <c r="I75" i="11" s="1"/>
  <c r="N287" i="11"/>
  <c r="N128" i="11" s="1"/>
  <c r="N75" i="11" s="1"/>
  <c r="K287" i="11"/>
  <c r="K128" i="11" s="1"/>
  <c r="K75" i="11" s="1"/>
  <c r="H287" i="11"/>
  <c r="H128" i="11" s="1"/>
  <c r="H75" i="11" s="1"/>
  <c r="L145" i="11"/>
  <c r="L92" i="11" s="1"/>
  <c r="H145" i="11"/>
  <c r="H92" i="11" s="1"/>
  <c r="C234" i="11"/>
  <c r="C251" i="11"/>
  <c r="E60" i="11"/>
  <c r="C60" i="11" s="1"/>
  <c r="R165" i="8" s="1"/>
  <c r="S165" i="8" s="1"/>
  <c r="T165" i="8" s="1"/>
  <c r="C113" i="11"/>
  <c r="C248" i="11"/>
  <c r="G73" i="11"/>
  <c r="C318" i="11"/>
  <c r="L296" i="11"/>
  <c r="L137" i="11" s="1"/>
  <c r="L84" i="11" s="1"/>
  <c r="H296" i="11"/>
  <c r="H137" i="11" s="1"/>
  <c r="H84" i="11" s="1"/>
  <c r="N296" i="11"/>
  <c r="N137" i="11" s="1"/>
  <c r="N84" i="11" s="1"/>
  <c r="D296" i="11"/>
  <c r="D137" i="11" s="1"/>
  <c r="M296" i="11"/>
  <c r="M137" i="11" s="1"/>
  <c r="M84" i="11" s="1"/>
  <c r="O296" i="11"/>
  <c r="O137" i="11" s="1"/>
  <c r="O84" i="11" s="1"/>
  <c r="E296" i="11"/>
  <c r="E137" i="11" s="1"/>
  <c r="E84" i="11" s="1"/>
  <c r="F296" i="11"/>
  <c r="F137" i="11" s="1"/>
  <c r="F84" i="11" s="1"/>
  <c r="G296" i="11"/>
  <c r="G137" i="11" s="1"/>
  <c r="G84" i="11" s="1"/>
  <c r="I137" i="11"/>
  <c r="I84" i="11" s="1"/>
  <c r="K296" i="11"/>
  <c r="K137" i="11" s="1"/>
  <c r="K84" i="11" s="1"/>
  <c r="C257" i="11"/>
  <c r="D81" i="11"/>
  <c r="C81" i="11" s="1"/>
  <c r="R186" i="8" s="1"/>
  <c r="S186" i="8" s="1"/>
  <c r="T186" i="8" s="1"/>
  <c r="C134" i="11"/>
  <c r="C306" i="11"/>
  <c r="C279" i="11"/>
  <c r="D120" i="11"/>
  <c r="N301" i="11"/>
  <c r="N142" i="11" s="1"/>
  <c r="N89" i="11" s="1"/>
  <c r="O301" i="11"/>
  <c r="O142" i="11" s="1"/>
  <c r="O89" i="11" s="1"/>
  <c r="L301" i="11"/>
  <c r="L142" i="11" s="1"/>
  <c r="L89" i="11" s="1"/>
  <c r="F301" i="11"/>
  <c r="F142" i="11" s="1"/>
  <c r="F89" i="11" s="1"/>
  <c r="H301" i="11"/>
  <c r="H142" i="11" s="1"/>
  <c r="H89" i="11" s="1"/>
  <c r="I301" i="11"/>
  <c r="I142" i="11" s="1"/>
  <c r="I89" i="11" s="1"/>
  <c r="K301" i="11"/>
  <c r="D301" i="11"/>
  <c r="M301" i="11"/>
  <c r="M142" i="11" s="1"/>
  <c r="M89" i="11" s="1"/>
  <c r="E301" i="11"/>
  <c r="E142" i="11" s="1"/>
  <c r="E89" i="11" s="1"/>
  <c r="G301" i="11"/>
  <c r="G142" i="11" s="1"/>
  <c r="G89" i="11" s="1"/>
  <c r="D94" i="11"/>
  <c r="F310" i="11"/>
  <c r="F151" i="11" s="1"/>
  <c r="F98" i="11" s="1"/>
  <c r="L310" i="11"/>
  <c r="L151" i="11" s="1"/>
  <c r="L98" i="11" s="1"/>
  <c r="G310" i="11"/>
  <c r="G151" i="11" s="1"/>
  <c r="G98" i="11" s="1"/>
  <c r="D310" i="11"/>
  <c r="D151" i="11" s="1"/>
  <c r="E310" i="11"/>
  <c r="E151" i="11" s="1"/>
  <c r="E98" i="11" s="1"/>
  <c r="N310" i="11"/>
  <c r="N151" i="11" s="1"/>
  <c r="N98" i="11" s="1"/>
  <c r="I151" i="11"/>
  <c r="I98" i="11" s="1"/>
  <c r="K310" i="11"/>
  <c r="K151" i="11" s="1"/>
  <c r="K98" i="11" s="1"/>
  <c r="H310" i="11"/>
  <c r="H151" i="11" s="1"/>
  <c r="H98" i="11" s="1"/>
  <c r="O310" i="11"/>
  <c r="M310" i="11"/>
  <c r="M151" i="11" s="1"/>
  <c r="M98" i="11" s="1"/>
  <c r="C278" i="11"/>
  <c r="D119" i="11"/>
  <c r="K317" i="11"/>
  <c r="K158" i="11" s="1"/>
  <c r="K105" i="11" s="1"/>
  <c r="M317" i="11"/>
  <c r="M158" i="11" s="1"/>
  <c r="M105" i="11" s="1"/>
  <c r="O317" i="11"/>
  <c r="O158" i="11" s="1"/>
  <c r="O105" i="11" s="1"/>
  <c r="N317" i="11"/>
  <c r="N158" i="11" s="1"/>
  <c r="N105" i="11" s="1"/>
  <c r="H317" i="11"/>
  <c r="H158" i="11" s="1"/>
  <c r="H105" i="11" s="1"/>
  <c r="L317" i="11"/>
  <c r="L158" i="11" s="1"/>
  <c r="L105" i="11" s="1"/>
  <c r="D317" i="11"/>
  <c r="G317" i="11"/>
  <c r="G158" i="11" s="1"/>
  <c r="G105" i="11" s="1"/>
  <c r="I317" i="11"/>
  <c r="I158" i="11" s="1"/>
  <c r="I105" i="11" s="1"/>
  <c r="E317" i="11"/>
  <c r="E158" i="11" s="1"/>
  <c r="E105" i="11" s="1"/>
  <c r="F317" i="11"/>
  <c r="F158" i="11" s="1"/>
  <c r="F105" i="11" s="1"/>
  <c r="E123" i="11"/>
  <c r="E70" i="11" s="1"/>
  <c r="O151" i="11"/>
  <c r="O98" i="11" s="1"/>
  <c r="O128" i="11"/>
  <c r="O75" i="11" s="1"/>
  <c r="N286" i="11"/>
  <c r="N127" i="11" s="1"/>
  <c r="N74" i="11" s="1"/>
  <c r="O286" i="11"/>
  <c r="O127" i="11" s="1"/>
  <c r="O74" i="11" s="1"/>
  <c r="D286" i="11"/>
  <c r="L286" i="11"/>
  <c r="L127" i="11" s="1"/>
  <c r="L74" i="11" s="1"/>
  <c r="K286" i="11"/>
  <c r="K127" i="11" s="1"/>
  <c r="K74" i="11" s="1"/>
  <c r="M286" i="11"/>
  <c r="M127" i="11" s="1"/>
  <c r="M74" i="11" s="1"/>
  <c r="H286" i="11"/>
  <c r="H127" i="11" s="1"/>
  <c r="H74" i="11" s="1"/>
  <c r="G286" i="11"/>
  <c r="G127" i="11" s="1"/>
  <c r="G74" i="11" s="1"/>
  <c r="E286" i="11"/>
  <c r="E127" i="11" s="1"/>
  <c r="E74" i="11" s="1"/>
  <c r="F286" i="11"/>
  <c r="F127" i="11" s="1"/>
  <c r="F74" i="11" s="1"/>
  <c r="I286" i="11"/>
  <c r="I127" i="11" s="1"/>
  <c r="I74" i="11" s="1"/>
  <c r="K142" i="11"/>
  <c r="K89" i="11" s="1"/>
  <c r="C255" i="11"/>
  <c r="C293" i="11"/>
  <c r="G128" i="11"/>
  <c r="G75" i="11" s="1"/>
  <c r="C653" i="9"/>
  <c r="O626" i="9"/>
  <c r="P626" i="9"/>
  <c r="C769" i="9"/>
  <c r="P742" i="9"/>
  <c r="C97" i="9"/>
  <c r="O70" i="9"/>
  <c r="P70" i="9"/>
  <c r="C218" i="9"/>
  <c r="O191" i="9"/>
  <c r="C239" i="9"/>
  <c r="P212" i="9"/>
  <c r="C120" i="9"/>
  <c r="P93" i="9"/>
  <c r="O93" i="9"/>
  <c r="C129" i="9"/>
  <c r="P102" i="9"/>
  <c r="C101" i="9"/>
  <c r="P74" i="9"/>
  <c r="K110" i="8"/>
  <c r="L110" i="8" s="1"/>
  <c r="N110" i="8" s="1"/>
  <c r="O110" i="8" s="1"/>
  <c r="P165" i="9"/>
  <c r="C192" i="9"/>
  <c r="C42" i="9"/>
  <c r="P15" i="9"/>
  <c r="F269" i="8" s="1"/>
  <c r="D269" i="8" s="1"/>
  <c r="G269" i="8" s="1"/>
  <c r="H269" i="8" s="1"/>
  <c r="O15" i="9"/>
  <c r="A316" i="8"/>
  <c r="A285" i="8"/>
  <c r="S269" i="8"/>
  <c r="T269" i="8" s="1"/>
  <c r="R319" i="8"/>
  <c r="S319" i="8" s="1"/>
  <c r="T319" i="8" s="1"/>
  <c r="A282" i="8"/>
  <c r="A279" i="8"/>
  <c r="A307" i="8"/>
  <c r="A305" i="8"/>
  <c r="A298" i="8"/>
  <c r="A273" i="8"/>
  <c r="A271" i="8"/>
  <c r="H117" i="8"/>
  <c r="H124" i="8"/>
  <c r="H116" i="8"/>
  <c r="H140" i="8"/>
  <c r="H113" i="8"/>
  <c r="H110" i="8"/>
  <c r="H154" i="8"/>
  <c r="H156" i="8"/>
  <c r="H118" i="8"/>
  <c r="H134" i="8"/>
  <c r="H147" i="8"/>
  <c r="H142" i="8"/>
  <c r="H149" i="8"/>
  <c r="H139" i="8"/>
  <c r="H150" i="8"/>
  <c r="H125" i="8"/>
  <c r="H128" i="8"/>
  <c r="H153" i="8"/>
  <c r="H155" i="8"/>
  <c r="H127" i="8"/>
  <c r="H159" i="8"/>
  <c r="H148" i="8"/>
  <c r="H126" i="8"/>
  <c r="H131" i="8"/>
  <c r="H115" i="8"/>
  <c r="H133" i="8"/>
  <c r="H152" i="8"/>
  <c r="H135" i="8"/>
  <c r="H121" i="8"/>
  <c r="H123" i="8"/>
  <c r="H119" i="8"/>
  <c r="H132" i="8"/>
  <c r="H145" i="8"/>
  <c r="H138" i="8"/>
  <c r="H143" i="8"/>
  <c r="H151" i="8"/>
  <c r="H122" i="8"/>
  <c r="H157" i="8"/>
  <c r="H114" i="8"/>
  <c r="H111" i="8"/>
  <c r="L112" i="11"/>
  <c r="D90" i="11"/>
  <c r="C90" i="11" s="1"/>
  <c r="R195" i="8" s="1"/>
  <c r="S195" i="8" s="1"/>
  <c r="T195" i="8" s="1"/>
  <c r="F112" i="11"/>
  <c r="C245" i="11"/>
  <c r="H59" i="11"/>
  <c r="I115" i="11"/>
  <c r="I62" i="11" s="1"/>
  <c r="F274" i="11"/>
  <c r="G274" i="11"/>
  <c r="G115" i="11" s="1"/>
  <c r="G62" i="11" s="1"/>
  <c r="M274" i="11"/>
  <c r="E274" i="11"/>
  <c r="E115" i="11" s="1"/>
  <c r="E62" i="11" s="1"/>
  <c r="N274" i="11"/>
  <c r="N115" i="11" s="1"/>
  <c r="N62" i="11" s="1"/>
  <c r="O274" i="11"/>
  <c r="O115" i="11" s="1"/>
  <c r="O62" i="11" s="1"/>
  <c r="D274" i="11"/>
  <c r="L274" i="11"/>
  <c r="L115" i="11" s="1"/>
  <c r="L62" i="11" s="1"/>
  <c r="H274" i="11"/>
  <c r="H115" i="11" s="1"/>
  <c r="H62" i="11" s="1"/>
  <c r="K274" i="11"/>
  <c r="K115" i="11" s="1"/>
  <c r="K62" i="11" s="1"/>
  <c r="C214" i="11"/>
  <c r="D121" i="11"/>
  <c r="E313" i="11"/>
  <c r="E154" i="11" s="1"/>
  <c r="E101" i="11" s="1"/>
  <c r="O313" i="11"/>
  <c r="O154" i="11" s="1"/>
  <c r="O101" i="11" s="1"/>
  <c r="M313" i="11"/>
  <c r="M154" i="11" s="1"/>
  <c r="M101" i="11" s="1"/>
  <c r="N313" i="11"/>
  <c r="N154" i="11" s="1"/>
  <c r="N101" i="11" s="1"/>
  <c r="H313" i="11"/>
  <c r="H154" i="11" s="1"/>
  <c r="H101" i="11" s="1"/>
  <c r="G313" i="11"/>
  <c r="G154" i="11" s="1"/>
  <c r="G101" i="11" s="1"/>
  <c r="F313" i="11"/>
  <c r="F154" i="11" s="1"/>
  <c r="F101" i="11" s="1"/>
  <c r="K313" i="11"/>
  <c r="K154" i="11" s="1"/>
  <c r="K101" i="11" s="1"/>
  <c r="L313" i="11"/>
  <c r="L154" i="11" s="1"/>
  <c r="L101" i="11" s="1"/>
  <c r="D313" i="11"/>
  <c r="I313" i="11"/>
  <c r="I154" i="11" s="1"/>
  <c r="I101" i="11" s="1"/>
  <c r="M112" i="11"/>
  <c r="C311" i="11"/>
  <c r="D152" i="11"/>
  <c r="D291" i="11"/>
  <c r="E291" i="11"/>
  <c r="E132" i="11" s="1"/>
  <c r="E79" i="11" s="1"/>
  <c r="O291" i="11"/>
  <c r="O132" i="11" s="1"/>
  <c r="O79" i="11" s="1"/>
  <c r="H291" i="11"/>
  <c r="H132" i="11" s="1"/>
  <c r="H79" i="11" s="1"/>
  <c r="M291" i="11"/>
  <c r="M132" i="11" s="1"/>
  <c r="M79" i="11" s="1"/>
  <c r="F291" i="11"/>
  <c r="F132" i="11" s="1"/>
  <c r="F79" i="11" s="1"/>
  <c r="I291" i="11"/>
  <c r="I132" i="11" s="1"/>
  <c r="I79" i="11" s="1"/>
  <c r="N291" i="11"/>
  <c r="N132" i="11" s="1"/>
  <c r="N79" i="11" s="1"/>
  <c r="K291" i="11"/>
  <c r="K132" i="11" s="1"/>
  <c r="K79" i="11" s="1"/>
  <c r="G291" i="11"/>
  <c r="G132" i="11" s="1"/>
  <c r="G79" i="11" s="1"/>
  <c r="L291" i="11"/>
  <c r="L132" i="11" s="1"/>
  <c r="L79" i="11" s="1"/>
  <c r="C231" i="11"/>
  <c r="C250" i="11"/>
  <c r="H267" i="11"/>
  <c r="C239" i="11"/>
  <c r="D77" i="11"/>
  <c r="C77" i="11" s="1"/>
  <c r="R182" i="8" s="1"/>
  <c r="S182" i="8" s="1"/>
  <c r="T182" i="8" s="1"/>
  <c r="C130" i="11"/>
  <c r="I267" i="11"/>
  <c r="L315" i="11"/>
  <c r="L156" i="11" s="1"/>
  <c r="L103" i="11" s="1"/>
  <c r="F315" i="11"/>
  <c r="F156" i="11" s="1"/>
  <c r="F103" i="11" s="1"/>
  <c r="N315" i="11"/>
  <c r="N156" i="11" s="1"/>
  <c r="N103" i="11" s="1"/>
  <c r="I315" i="11"/>
  <c r="I156" i="11" s="1"/>
  <c r="I103" i="11" s="1"/>
  <c r="H315" i="11"/>
  <c r="H156" i="11" s="1"/>
  <c r="H103" i="11" s="1"/>
  <c r="K315" i="11"/>
  <c r="K156" i="11" s="1"/>
  <c r="K103" i="11" s="1"/>
  <c r="O315" i="11"/>
  <c r="O156" i="11" s="1"/>
  <c r="O103" i="11" s="1"/>
  <c r="D315" i="11"/>
  <c r="D156" i="11" s="1"/>
  <c r="E315" i="11"/>
  <c r="E156" i="11" s="1"/>
  <c r="E103" i="11" s="1"/>
  <c r="M315" i="11"/>
  <c r="M156" i="11" s="1"/>
  <c r="M103" i="11" s="1"/>
  <c r="G315" i="11"/>
  <c r="G156" i="11" s="1"/>
  <c r="G103" i="11" s="1"/>
  <c r="I138" i="11"/>
  <c r="I85" i="11" s="1"/>
  <c r="G297" i="11"/>
  <c r="G138" i="11" s="1"/>
  <c r="G85" i="11" s="1"/>
  <c r="O297" i="11"/>
  <c r="O138" i="11" s="1"/>
  <c r="O85" i="11" s="1"/>
  <c r="N297" i="11"/>
  <c r="N138" i="11" s="1"/>
  <c r="N85" i="11" s="1"/>
  <c r="H297" i="11"/>
  <c r="H138" i="11" s="1"/>
  <c r="H85" i="11" s="1"/>
  <c r="D297" i="11"/>
  <c r="D138" i="11" s="1"/>
  <c r="E297" i="11"/>
  <c r="E138" i="11" s="1"/>
  <c r="E85" i="11" s="1"/>
  <c r="L297" i="11"/>
  <c r="L138" i="11" s="1"/>
  <c r="L85" i="11" s="1"/>
  <c r="M297" i="11"/>
  <c r="M138" i="11" s="1"/>
  <c r="M85" i="11" s="1"/>
  <c r="K297" i="11"/>
  <c r="K138" i="11" s="1"/>
  <c r="K85" i="11" s="1"/>
  <c r="F297" i="11"/>
  <c r="F138" i="11" s="1"/>
  <c r="F85" i="11" s="1"/>
  <c r="F267" i="11"/>
  <c r="C305" i="11"/>
  <c r="D146" i="11"/>
  <c r="C288" i="11"/>
  <c r="D129" i="11"/>
  <c r="M267" i="11"/>
  <c r="F277" i="11"/>
  <c r="F118" i="11" s="1"/>
  <c r="F65" i="11" s="1"/>
  <c r="E277" i="11"/>
  <c r="E118" i="11" s="1"/>
  <c r="E65" i="11" s="1"/>
  <c r="O277" i="11"/>
  <c r="O118" i="11" s="1"/>
  <c r="O65" i="11" s="1"/>
  <c r="D277" i="11"/>
  <c r="N277" i="11"/>
  <c r="N118" i="11" s="1"/>
  <c r="N65" i="11" s="1"/>
  <c r="I277" i="11"/>
  <c r="I118" i="11" s="1"/>
  <c r="I65" i="11" s="1"/>
  <c r="K277" i="11"/>
  <c r="K118" i="11" s="1"/>
  <c r="K65" i="11" s="1"/>
  <c r="G277" i="11"/>
  <c r="G118" i="11" s="1"/>
  <c r="G65" i="11" s="1"/>
  <c r="H277" i="11"/>
  <c r="H118" i="11" s="1"/>
  <c r="H65" i="11" s="1"/>
  <c r="L277" i="11"/>
  <c r="L118" i="11" s="1"/>
  <c r="L65" i="11" s="1"/>
  <c r="M277" i="11"/>
  <c r="M118" i="11" s="1"/>
  <c r="M65" i="11" s="1"/>
  <c r="O319" i="11"/>
  <c r="O160" i="11" s="1"/>
  <c r="O107" i="11" s="1"/>
  <c r="N319" i="11"/>
  <c r="N160" i="11" s="1"/>
  <c r="N107" i="11" s="1"/>
  <c r="G319" i="11"/>
  <c r="G160" i="11" s="1"/>
  <c r="G107" i="11" s="1"/>
  <c r="H319" i="11"/>
  <c r="M319" i="11"/>
  <c r="M160" i="11" s="1"/>
  <c r="M107" i="11" s="1"/>
  <c r="F319" i="11"/>
  <c r="F160" i="11" s="1"/>
  <c r="F107" i="11" s="1"/>
  <c r="I319" i="11"/>
  <c r="I160" i="11" s="1"/>
  <c r="I107" i="11" s="1"/>
  <c r="D319" i="11"/>
  <c r="D160" i="11" s="1"/>
  <c r="L319" i="11"/>
  <c r="L160" i="11" s="1"/>
  <c r="L107" i="11" s="1"/>
  <c r="K319" i="11"/>
  <c r="K160" i="11" s="1"/>
  <c r="K107" i="11" s="1"/>
  <c r="E319" i="11"/>
  <c r="E160" i="11" s="1"/>
  <c r="E107" i="11" s="1"/>
  <c r="C246" i="11"/>
  <c r="K267" i="11"/>
  <c r="C223" i="11"/>
  <c r="E267" i="11"/>
  <c r="N281" i="11"/>
  <c r="N122" i="11" s="1"/>
  <c r="N69" i="11" s="1"/>
  <c r="F281" i="11"/>
  <c r="F122" i="11" s="1"/>
  <c r="F69" i="11" s="1"/>
  <c r="E281" i="11"/>
  <c r="E122" i="11" s="1"/>
  <c r="E69" i="11" s="1"/>
  <c r="G281" i="11"/>
  <c r="G122" i="11" s="1"/>
  <c r="G69" i="11" s="1"/>
  <c r="O281" i="11"/>
  <c r="H281" i="11"/>
  <c r="H122" i="11" s="1"/>
  <c r="H69" i="11" s="1"/>
  <c r="L281" i="11"/>
  <c r="L122" i="11" s="1"/>
  <c r="L69" i="11" s="1"/>
  <c r="K281" i="11"/>
  <c r="K122" i="11" s="1"/>
  <c r="K69" i="11" s="1"/>
  <c r="M281" i="11"/>
  <c r="M122" i="11" s="1"/>
  <c r="M69" i="11" s="1"/>
  <c r="D281" i="11"/>
  <c r="I281" i="11"/>
  <c r="I122" i="11" s="1"/>
  <c r="I69" i="11" s="1"/>
  <c r="G300" i="11"/>
  <c r="G141" i="11" s="1"/>
  <c r="G88" i="11" s="1"/>
  <c r="O300" i="11"/>
  <c r="O141" i="11" s="1"/>
  <c r="O88" i="11" s="1"/>
  <c r="K300" i="11"/>
  <c r="K141" i="11" s="1"/>
  <c r="K88" i="11" s="1"/>
  <c r="L300" i="11"/>
  <c r="L141" i="11" s="1"/>
  <c r="L88" i="11" s="1"/>
  <c r="M300" i="11"/>
  <c r="M141" i="11" s="1"/>
  <c r="M88" i="11" s="1"/>
  <c r="F300" i="11"/>
  <c r="F141" i="11" s="1"/>
  <c r="F88" i="11" s="1"/>
  <c r="E300" i="11"/>
  <c r="E141" i="11" s="1"/>
  <c r="E88" i="11" s="1"/>
  <c r="N300" i="11"/>
  <c r="N141" i="11" s="1"/>
  <c r="N88" i="11" s="1"/>
  <c r="H300" i="11"/>
  <c r="H141" i="11" s="1"/>
  <c r="H88" i="11" s="1"/>
  <c r="D300" i="11"/>
  <c r="D141" i="11" s="1"/>
  <c r="I300" i="11"/>
  <c r="I141" i="11" s="1"/>
  <c r="I88" i="11" s="1"/>
  <c r="N112" i="11"/>
  <c r="L299" i="11"/>
  <c r="L140" i="11" s="1"/>
  <c r="L87" i="11" s="1"/>
  <c r="O299" i="11"/>
  <c r="O140" i="11" s="1"/>
  <c r="O87" i="11" s="1"/>
  <c r="I299" i="11"/>
  <c r="I140" i="11" s="1"/>
  <c r="I87" i="11" s="1"/>
  <c r="D299" i="11"/>
  <c r="M299" i="11"/>
  <c r="M140" i="11" s="1"/>
  <c r="M87" i="11" s="1"/>
  <c r="G299" i="11"/>
  <c r="G140" i="11" s="1"/>
  <c r="G87" i="11" s="1"/>
  <c r="E299" i="11"/>
  <c r="E140" i="11" s="1"/>
  <c r="E87" i="11" s="1"/>
  <c r="N299" i="11"/>
  <c r="N140" i="11" s="1"/>
  <c r="N87" i="11" s="1"/>
  <c r="H299" i="11"/>
  <c r="H140" i="11" s="1"/>
  <c r="H87" i="11" s="1"/>
  <c r="K299" i="11"/>
  <c r="K140" i="11" s="1"/>
  <c r="K87" i="11" s="1"/>
  <c r="F299" i="11"/>
  <c r="F140" i="11" s="1"/>
  <c r="F87" i="11" s="1"/>
  <c r="F115" i="11"/>
  <c r="F62" i="11" s="1"/>
  <c r="C262" i="11"/>
  <c r="N267" i="11"/>
  <c r="C247" i="11"/>
  <c r="H160" i="11"/>
  <c r="H107" i="11" s="1"/>
  <c r="L307" i="11"/>
  <c r="L148" i="11" s="1"/>
  <c r="L95" i="11" s="1"/>
  <c r="O307" i="11"/>
  <c r="O148" i="11" s="1"/>
  <c r="O95" i="11" s="1"/>
  <c r="F307" i="11"/>
  <c r="F148" i="11" s="1"/>
  <c r="F95" i="11" s="1"/>
  <c r="K307" i="11"/>
  <c r="K148" i="11" s="1"/>
  <c r="K95" i="11" s="1"/>
  <c r="I307" i="11"/>
  <c r="I148" i="11" s="1"/>
  <c r="I95" i="11" s="1"/>
  <c r="D307" i="11"/>
  <c r="N307" i="11"/>
  <c r="N148" i="11" s="1"/>
  <c r="N95" i="11" s="1"/>
  <c r="G307" i="11"/>
  <c r="G148" i="11" s="1"/>
  <c r="G95" i="11" s="1"/>
  <c r="H307" i="11"/>
  <c r="H148" i="11" s="1"/>
  <c r="H95" i="11" s="1"/>
  <c r="E307" i="11"/>
  <c r="E148" i="11" s="1"/>
  <c r="E95" i="11" s="1"/>
  <c r="M307" i="11"/>
  <c r="M148" i="11" s="1"/>
  <c r="M95" i="11" s="1"/>
  <c r="I292" i="11"/>
  <c r="I133" i="11" s="1"/>
  <c r="I80" i="11" s="1"/>
  <c r="K292" i="11"/>
  <c r="K133" i="11" s="1"/>
  <c r="K80" i="11" s="1"/>
  <c r="L292" i="11"/>
  <c r="L133" i="11" s="1"/>
  <c r="L80" i="11" s="1"/>
  <c r="E292" i="11"/>
  <c r="E133" i="11" s="1"/>
  <c r="E80" i="11" s="1"/>
  <c r="D292" i="11"/>
  <c r="N292" i="11"/>
  <c r="N133" i="11" s="1"/>
  <c r="N80" i="11" s="1"/>
  <c r="H292" i="11"/>
  <c r="H133" i="11" s="1"/>
  <c r="H80" i="11" s="1"/>
  <c r="M292" i="11"/>
  <c r="M133" i="11" s="1"/>
  <c r="M80" i="11" s="1"/>
  <c r="O292" i="11"/>
  <c r="O133" i="11" s="1"/>
  <c r="O80" i="11" s="1"/>
  <c r="G292" i="11"/>
  <c r="G133" i="11" s="1"/>
  <c r="G80" i="11" s="1"/>
  <c r="F292" i="11"/>
  <c r="F133" i="11" s="1"/>
  <c r="F80" i="11" s="1"/>
  <c r="C302" i="11"/>
  <c r="G267" i="11"/>
  <c r="O273" i="11"/>
  <c r="O114" i="11" s="1"/>
  <c r="O61" i="11" s="1"/>
  <c r="N273" i="11"/>
  <c r="N114" i="11" s="1"/>
  <c r="N61" i="11" s="1"/>
  <c r="K273" i="11"/>
  <c r="G273" i="11"/>
  <c r="G114" i="11" s="1"/>
  <c r="G61" i="11" s="1"/>
  <c r="I273" i="11"/>
  <c r="I114" i="11" s="1"/>
  <c r="I61" i="11" s="1"/>
  <c r="M273" i="11"/>
  <c r="M114" i="11" s="1"/>
  <c r="M61" i="11" s="1"/>
  <c r="F273" i="11"/>
  <c r="F114" i="11" s="1"/>
  <c r="F61" i="11" s="1"/>
  <c r="H273" i="11"/>
  <c r="H114" i="11" s="1"/>
  <c r="D273" i="11"/>
  <c r="D114" i="11" s="1"/>
  <c r="L273" i="11"/>
  <c r="E273" i="11"/>
  <c r="C254" i="11"/>
  <c r="E112" i="11"/>
  <c r="I276" i="11"/>
  <c r="I117" i="11" s="1"/>
  <c r="I64" i="11" s="1"/>
  <c r="F276" i="11"/>
  <c r="F117" i="11" s="1"/>
  <c r="F64" i="11" s="1"/>
  <c r="K276" i="11"/>
  <c r="K117" i="11" s="1"/>
  <c r="K64" i="11" s="1"/>
  <c r="O276" i="11"/>
  <c r="O117" i="11" s="1"/>
  <c r="O64" i="11" s="1"/>
  <c r="H276" i="11"/>
  <c r="H117" i="11" s="1"/>
  <c r="H64" i="11" s="1"/>
  <c r="D276" i="11"/>
  <c r="D117" i="11" s="1"/>
  <c r="L276" i="11"/>
  <c r="L117" i="11" s="1"/>
  <c r="L64" i="11" s="1"/>
  <c r="E276" i="11"/>
  <c r="E117" i="11" s="1"/>
  <c r="E64" i="11" s="1"/>
  <c r="G276" i="11"/>
  <c r="G117" i="11" s="1"/>
  <c r="G64" i="11" s="1"/>
  <c r="N276" i="11"/>
  <c r="N117" i="11" s="1"/>
  <c r="N64" i="11" s="1"/>
  <c r="M276" i="11"/>
  <c r="M117" i="11" s="1"/>
  <c r="M64" i="11" s="1"/>
  <c r="C289" i="11"/>
  <c r="C220" i="11"/>
  <c r="K284" i="11"/>
  <c r="K125" i="11" s="1"/>
  <c r="K72" i="11" s="1"/>
  <c r="N284" i="11"/>
  <c r="N125" i="11" s="1"/>
  <c r="N72" i="11" s="1"/>
  <c r="F284" i="11"/>
  <c r="F125" i="11" s="1"/>
  <c r="F72" i="11" s="1"/>
  <c r="G284" i="11"/>
  <c r="G125" i="11" s="1"/>
  <c r="G72" i="11" s="1"/>
  <c r="O284" i="11"/>
  <c r="O125" i="11" s="1"/>
  <c r="O72" i="11" s="1"/>
  <c r="H284" i="11"/>
  <c r="H125" i="11" s="1"/>
  <c r="H72" i="11" s="1"/>
  <c r="L284" i="11"/>
  <c r="L125" i="11" s="1"/>
  <c r="L72" i="11" s="1"/>
  <c r="M284" i="11"/>
  <c r="M125" i="11" s="1"/>
  <c r="M72" i="11" s="1"/>
  <c r="D284" i="11"/>
  <c r="D125" i="11" s="1"/>
  <c r="I284" i="11"/>
  <c r="I125" i="11" s="1"/>
  <c r="I72" i="11" s="1"/>
  <c r="E284" i="11"/>
  <c r="E125" i="11" s="1"/>
  <c r="E72" i="11" s="1"/>
  <c r="C238" i="11"/>
  <c r="C266" i="11"/>
  <c r="I124" i="11"/>
  <c r="I71" i="11" s="1"/>
  <c r="L283" i="11"/>
  <c r="L124" i="11" s="1"/>
  <c r="L71" i="11" s="1"/>
  <c r="G283" i="11"/>
  <c r="G124" i="11" s="1"/>
  <c r="G71" i="11" s="1"/>
  <c r="E283" i="11"/>
  <c r="E124" i="11" s="1"/>
  <c r="E71" i="11" s="1"/>
  <c r="M283" i="11"/>
  <c r="M124" i="11" s="1"/>
  <c r="M71" i="11" s="1"/>
  <c r="F283" i="11"/>
  <c r="F124" i="11" s="1"/>
  <c r="F71" i="11" s="1"/>
  <c r="N283" i="11"/>
  <c r="N124" i="11" s="1"/>
  <c r="N71" i="11" s="1"/>
  <c r="H283" i="11"/>
  <c r="H124" i="11" s="1"/>
  <c r="H71" i="11" s="1"/>
  <c r="D283" i="11"/>
  <c r="K283" i="11"/>
  <c r="K124" i="11" s="1"/>
  <c r="K71" i="11" s="1"/>
  <c r="O283" i="11"/>
  <c r="D112" i="11"/>
  <c r="C263" i="11"/>
  <c r="C241" i="11"/>
  <c r="I294" i="11"/>
  <c r="I135" i="11" s="1"/>
  <c r="I82" i="11" s="1"/>
  <c r="O294" i="11"/>
  <c r="O135" i="11" s="1"/>
  <c r="O82" i="11" s="1"/>
  <c r="M294" i="11"/>
  <c r="M135" i="11" s="1"/>
  <c r="M82" i="11" s="1"/>
  <c r="F294" i="11"/>
  <c r="F135" i="11" s="1"/>
  <c r="F82" i="11" s="1"/>
  <c r="E294" i="11"/>
  <c r="E135" i="11" s="1"/>
  <c r="E82" i="11" s="1"/>
  <c r="G294" i="11"/>
  <c r="G135" i="11" s="1"/>
  <c r="G82" i="11" s="1"/>
  <c r="K294" i="11"/>
  <c r="K135" i="11" s="1"/>
  <c r="K82" i="11" s="1"/>
  <c r="D294" i="11"/>
  <c r="L294" i="11"/>
  <c r="L135" i="11" s="1"/>
  <c r="L82" i="11" s="1"/>
  <c r="H294" i="11"/>
  <c r="H135" i="11" s="1"/>
  <c r="H82" i="11" s="1"/>
  <c r="N294" i="11"/>
  <c r="N135" i="11" s="1"/>
  <c r="N82" i="11" s="1"/>
  <c r="C221" i="11"/>
  <c r="O267" i="11"/>
  <c r="C230" i="11"/>
  <c r="O316" i="11"/>
  <c r="O157" i="11" s="1"/>
  <c r="O104" i="11" s="1"/>
  <c r="F316" i="11"/>
  <c r="F157" i="11" s="1"/>
  <c r="F104" i="11" s="1"/>
  <c r="I316" i="11"/>
  <c r="I157" i="11" s="1"/>
  <c r="I104" i="11" s="1"/>
  <c r="E316" i="11"/>
  <c r="E157" i="11" s="1"/>
  <c r="E104" i="11" s="1"/>
  <c r="M316" i="11"/>
  <c r="M157" i="11" s="1"/>
  <c r="M104" i="11" s="1"/>
  <c r="G316" i="11"/>
  <c r="G157" i="11" s="1"/>
  <c r="G104" i="11" s="1"/>
  <c r="D316" i="11"/>
  <c r="L316" i="11"/>
  <c r="L157" i="11" s="1"/>
  <c r="L104" i="11" s="1"/>
  <c r="N316" i="11"/>
  <c r="N157" i="11" s="1"/>
  <c r="N104" i="11" s="1"/>
  <c r="K316" i="11"/>
  <c r="K157" i="11" s="1"/>
  <c r="K104" i="11" s="1"/>
  <c r="H316" i="11"/>
  <c r="H157" i="11" s="1"/>
  <c r="H104" i="11" s="1"/>
  <c r="D303" i="11"/>
  <c r="D144" i="11" s="1"/>
  <c r="I303" i="11"/>
  <c r="I144" i="11" s="1"/>
  <c r="I91" i="11" s="1"/>
  <c r="O303" i="11"/>
  <c r="O144" i="11" s="1"/>
  <c r="O91" i="11" s="1"/>
  <c r="K303" i="11"/>
  <c r="K144" i="11" s="1"/>
  <c r="K91" i="11" s="1"/>
  <c r="L303" i="11"/>
  <c r="L144" i="11" s="1"/>
  <c r="L91" i="11" s="1"/>
  <c r="N303" i="11"/>
  <c r="N144" i="11" s="1"/>
  <c r="N91" i="11" s="1"/>
  <c r="E303" i="11"/>
  <c r="E144" i="11" s="1"/>
  <c r="E91" i="11" s="1"/>
  <c r="M303" i="11"/>
  <c r="M144" i="11" s="1"/>
  <c r="M91" i="11" s="1"/>
  <c r="G303" i="11"/>
  <c r="G144" i="11" s="1"/>
  <c r="G91" i="11" s="1"/>
  <c r="H303" i="11"/>
  <c r="H144" i="11" s="1"/>
  <c r="H91" i="11" s="1"/>
  <c r="F303" i="11"/>
  <c r="F144" i="11" s="1"/>
  <c r="F91" i="11" s="1"/>
  <c r="C295" i="11"/>
  <c r="D136" i="11"/>
  <c r="L267" i="11"/>
  <c r="C228" i="11"/>
  <c r="C224" i="11"/>
  <c r="O124" i="11"/>
  <c r="O71" i="11" s="1"/>
  <c r="G112" i="11"/>
  <c r="C260" i="11"/>
  <c r="C275" i="11"/>
  <c r="E116" i="11"/>
  <c r="I139" i="11"/>
  <c r="I86" i="11" s="1"/>
  <c r="O298" i="11"/>
  <c r="O139" i="11" s="1"/>
  <c r="O86" i="11" s="1"/>
  <c r="H298" i="11"/>
  <c r="H139" i="11" s="1"/>
  <c r="H86" i="11" s="1"/>
  <c r="K298" i="11"/>
  <c r="K139" i="11" s="1"/>
  <c r="K86" i="11" s="1"/>
  <c r="G298" i="11"/>
  <c r="N298" i="11"/>
  <c r="N139" i="11" s="1"/>
  <c r="N86" i="11" s="1"/>
  <c r="D298" i="11"/>
  <c r="D139" i="11" s="1"/>
  <c r="E298" i="11"/>
  <c r="E139" i="11" s="1"/>
  <c r="E86" i="11" s="1"/>
  <c r="M298" i="11"/>
  <c r="M139" i="11" s="1"/>
  <c r="M86" i="11" s="1"/>
  <c r="L298" i="11"/>
  <c r="L139" i="11" s="1"/>
  <c r="L86" i="11" s="1"/>
  <c r="F298" i="11"/>
  <c r="F139" i="11" s="1"/>
  <c r="F86" i="11" s="1"/>
  <c r="D150" i="11"/>
  <c r="C244" i="11"/>
  <c r="D158" i="8"/>
  <c r="F160" i="8"/>
  <c r="C106" i="11"/>
  <c r="R211" i="8" s="1"/>
  <c r="S211" i="8" s="1"/>
  <c r="T211" i="8" s="1"/>
  <c r="C58" i="11"/>
  <c r="R163" i="8" s="1"/>
  <c r="C16" i="13"/>
  <c r="O11" i="13"/>
  <c r="C34" i="13"/>
  <c r="O29" i="13"/>
  <c r="O8" i="13"/>
  <c r="C13" i="13"/>
  <c r="C12" i="13"/>
  <c r="O7" i="13"/>
  <c r="C20" i="13"/>
  <c r="O15" i="13"/>
  <c r="C282" i="11" l="1"/>
  <c r="C271" i="11"/>
  <c r="C70" i="11"/>
  <c r="R175" i="8" s="1"/>
  <c r="S175" i="8" s="1"/>
  <c r="T175" i="8" s="1"/>
  <c r="J216" i="8"/>
  <c r="K216" i="8" s="1"/>
  <c r="L216" i="8" s="1"/>
  <c r="C285" i="11"/>
  <c r="D126" i="11"/>
  <c r="C309" i="11"/>
  <c r="C143" i="11"/>
  <c r="C292" i="11"/>
  <c r="C147" i="11"/>
  <c r="D155" i="11"/>
  <c r="C314" i="11"/>
  <c r="C280" i="11"/>
  <c r="C94" i="11"/>
  <c r="R199" i="8" s="1"/>
  <c r="S199" i="8" s="1"/>
  <c r="T199" i="8" s="1"/>
  <c r="C304" i="11"/>
  <c r="D131" i="11"/>
  <c r="C290" i="11"/>
  <c r="C123" i="11"/>
  <c r="D153" i="11"/>
  <c r="C312" i="11"/>
  <c r="D84" i="11"/>
  <c r="C84" i="11" s="1"/>
  <c r="R189" i="8" s="1"/>
  <c r="S189" i="8" s="1"/>
  <c r="T189" i="8" s="1"/>
  <c r="C137" i="11"/>
  <c r="D98" i="11"/>
  <c r="C98" i="11" s="1"/>
  <c r="R203" i="8" s="1"/>
  <c r="S203" i="8" s="1"/>
  <c r="T203" i="8" s="1"/>
  <c r="C151" i="11"/>
  <c r="C317" i="11"/>
  <c r="D158" i="11"/>
  <c r="D66" i="11"/>
  <c r="C66" i="11" s="1"/>
  <c r="R171" i="8" s="1"/>
  <c r="S171" i="8" s="1"/>
  <c r="T171" i="8" s="1"/>
  <c r="C119" i="11"/>
  <c r="D92" i="11"/>
  <c r="E145" i="11"/>
  <c r="E92" i="11" s="1"/>
  <c r="E320" i="11"/>
  <c r="K320" i="11"/>
  <c r="C277" i="11"/>
  <c r="D75" i="11"/>
  <c r="C75" i="11" s="1"/>
  <c r="R180" i="8" s="1"/>
  <c r="S180" i="8" s="1"/>
  <c r="T180" i="8" s="1"/>
  <c r="C128" i="11"/>
  <c r="G320" i="11"/>
  <c r="L320" i="11"/>
  <c r="C267" i="11"/>
  <c r="D149" i="11"/>
  <c r="C308" i="11"/>
  <c r="M320" i="11"/>
  <c r="C310" i="11"/>
  <c r="C296" i="11"/>
  <c r="C316" i="11"/>
  <c r="C286" i="11"/>
  <c r="C301" i="11"/>
  <c r="D67" i="11"/>
  <c r="C67" i="11" s="1"/>
  <c r="R172" i="8" s="1"/>
  <c r="S172" i="8" s="1"/>
  <c r="T172" i="8" s="1"/>
  <c r="C120" i="11"/>
  <c r="O320" i="11"/>
  <c r="D142" i="11"/>
  <c r="D127" i="11"/>
  <c r="C287" i="11"/>
  <c r="S163" i="8"/>
  <c r="T163" i="8" s="1"/>
  <c r="C156" i="9"/>
  <c r="P129" i="9"/>
  <c r="O129" i="9"/>
  <c r="C796" i="9"/>
  <c r="P769" i="9"/>
  <c r="O769" i="9"/>
  <c r="C266" i="9"/>
  <c r="P239" i="9"/>
  <c r="O239" i="9"/>
  <c r="C124" i="9"/>
  <c r="O97" i="9"/>
  <c r="P97" i="9"/>
  <c r="C147" i="9"/>
  <c r="P120" i="9"/>
  <c r="O120" i="9"/>
  <c r="C128" i="9"/>
  <c r="P101" i="9"/>
  <c r="O101" i="9"/>
  <c r="C245" i="9"/>
  <c r="P218" i="9"/>
  <c r="O218" i="9"/>
  <c r="C680" i="9"/>
  <c r="P653" i="9"/>
  <c r="O653" i="9"/>
  <c r="C69" i="9"/>
  <c r="O42" i="9"/>
  <c r="P42" i="9"/>
  <c r="F270" i="8" s="1"/>
  <c r="D270" i="8" s="1"/>
  <c r="G270" i="8" s="1"/>
  <c r="H270" i="8" s="1"/>
  <c r="P192" i="9"/>
  <c r="C219" i="9"/>
  <c r="O192" i="9"/>
  <c r="H61" i="11"/>
  <c r="H108" i="11" s="1"/>
  <c r="H161" i="11"/>
  <c r="D64" i="11"/>
  <c r="C64" i="11" s="1"/>
  <c r="R169" i="8" s="1"/>
  <c r="S169" i="8" s="1"/>
  <c r="T169" i="8" s="1"/>
  <c r="C117" i="11"/>
  <c r="D107" i="11"/>
  <c r="C107" i="11" s="1"/>
  <c r="R212" i="8" s="1"/>
  <c r="S212" i="8" s="1"/>
  <c r="T212" i="8" s="1"/>
  <c r="C160" i="11"/>
  <c r="I320" i="11"/>
  <c r="N320" i="11"/>
  <c r="O122" i="11"/>
  <c r="O69" i="11" s="1"/>
  <c r="C313" i="11"/>
  <c r="C294" i="11"/>
  <c r="D320" i="11"/>
  <c r="C284" i="11"/>
  <c r="C307" i="11"/>
  <c r="D86" i="11"/>
  <c r="M115" i="11"/>
  <c r="M62" i="11" s="1"/>
  <c r="D135" i="11"/>
  <c r="H320" i="11"/>
  <c r="D61" i="11"/>
  <c r="D88" i="11"/>
  <c r="C88" i="11" s="1"/>
  <c r="R193" i="8" s="1"/>
  <c r="S193" i="8" s="1"/>
  <c r="T193" i="8" s="1"/>
  <c r="C141" i="11"/>
  <c r="C281" i="11"/>
  <c r="K114" i="11"/>
  <c r="C291" i="11"/>
  <c r="D132" i="11"/>
  <c r="D122" i="11"/>
  <c r="E59" i="11"/>
  <c r="C273" i="11"/>
  <c r="D93" i="11"/>
  <c r="C93" i="11" s="1"/>
  <c r="R198" i="8" s="1"/>
  <c r="S198" i="8" s="1"/>
  <c r="T198" i="8" s="1"/>
  <c r="C146" i="11"/>
  <c r="F320" i="11"/>
  <c r="E63" i="11"/>
  <c r="C63" i="11" s="1"/>
  <c r="R168" i="8" s="1"/>
  <c r="S168" i="8" s="1"/>
  <c r="T168" i="8" s="1"/>
  <c r="C116" i="11"/>
  <c r="D72" i="11"/>
  <c r="C72" i="11" s="1"/>
  <c r="R177" i="8" s="1"/>
  <c r="S177" i="8" s="1"/>
  <c r="T177" i="8" s="1"/>
  <c r="C125" i="11"/>
  <c r="D91" i="11"/>
  <c r="C91" i="11" s="1"/>
  <c r="R196" i="8" s="1"/>
  <c r="S196" i="8" s="1"/>
  <c r="T196" i="8" s="1"/>
  <c r="C144" i="11"/>
  <c r="D99" i="11"/>
  <c r="C99" i="11" s="1"/>
  <c r="R204" i="8" s="1"/>
  <c r="S204" i="8" s="1"/>
  <c r="T204" i="8" s="1"/>
  <c r="C152" i="11"/>
  <c r="D118" i="11"/>
  <c r="D83" i="11"/>
  <c r="C83" i="11" s="1"/>
  <c r="R188" i="8" s="1"/>
  <c r="S188" i="8" s="1"/>
  <c r="T188" i="8" s="1"/>
  <c r="C136" i="11"/>
  <c r="C283" i="11"/>
  <c r="G139" i="11"/>
  <c r="G86" i="11" s="1"/>
  <c r="I59" i="11"/>
  <c r="I108" i="11" s="1"/>
  <c r="I161" i="11"/>
  <c r="C299" i="11"/>
  <c r="D76" i="11"/>
  <c r="C76" i="11" s="1"/>
  <c r="R181" i="8" s="1"/>
  <c r="S181" i="8" s="1"/>
  <c r="T181" i="8" s="1"/>
  <c r="C129" i="11"/>
  <c r="O59" i="11"/>
  <c r="D124" i="11"/>
  <c r="C319" i="11"/>
  <c r="C297" i="11"/>
  <c r="N59" i="11"/>
  <c r="N108" i="11" s="1"/>
  <c r="N161" i="11"/>
  <c r="C300" i="11"/>
  <c r="E114" i="11"/>
  <c r="E61" i="11" s="1"/>
  <c r="D140" i="11"/>
  <c r="C315" i="11"/>
  <c r="D154" i="11"/>
  <c r="M59" i="11"/>
  <c r="M161" i="11"/>
  <c r="C274" i="11"/>
  <c r="D115" i="11"/>
  <c r="L59" i="11"/>
  <c r="D85" i="11"/>
  <c r="C85" i="11" s="1"/>
  <c r="R190" i="8" s="1"/>
  <c r="S190" i="8" s="1"/>
  <c r="T190" i="8" s="1"/>
  <c r="C138" i="11"/>
  <c r="D59" i="11"/>
  <c r="C112" i="11"/>
  <c r="D157" i="11"/>
  <c r="C276" i="11"/>
  <c r="D103" i="11"/>
  <c r="C103" i="11" s="1"/>
  <c r="R208" i="8" s="1"/>
  <c r="S208" i="8" s="1"/>
  <c r="T208" i="8" s="1"/>
  <c r="C156" i="11"/>
  <c r="D68" i="11"/>
  <c r="C68" i="11" s="1"/>
  <c r="R173" i="8" s="1"/>
  <c r="S173" i="8" s="1"/>
  <c r="T173" i="8" s="1"/>
  <c r="C121" i="11"/>
  <c r="F161" i="11"/>
  <c r="F59" i="11"/>
  <c r="F108" i="11" s="1"/>
  <c r="C298" i="11"/>
  <c r="C303" i="11"/>
  <c r="D148" i="11"/>
  <c r="D97" i="11"/>
  <c r="C97" i="11" s="1"/>
  <c r="R202" i="8" s="1"/>
  <c r="S202" i="8" s="1"/>
  <c r="T202" i="8" s="1"/>
  <c r="C150" i="11"/>
  <c r="G59" i="11"/>
  <c r="L114" i="11"/>
  <c r="L61" i="11" s="1"/>
  <c r="D133" i="11"/>
  <c r="G158" i="8"/>
  <c r="C18" i="13"/>
  <c r="O13" i="13"/>
  <c r="O20" i="13"/>
  <c r="C25" i="13"/>
  <c r="O34" i="13"/>
  <c r="C39" i="13"/>
  <c r="O12" i="13"/>
  <c r="C17" i="13"/>
  <c r="O16" i="13"/>
  <c r="C21" i="13"/>
  <c r="O161" i="11" l="1"/>
  <c r="E161" i="11"/>
  <c r="O108" i="11"/>
  <c r="J4" i="8"/>
  <c r="D73" i="11"/>
  <c r="C73" i="11" s="1"/>
  <c r="R178" i="8" s="1"/>
  <c r="S178" i="8" s="1"/>
  <c r="T178" i="8" s="1"/>
  <c r="C126" i="11"/>
  <c r="D100" i="11"/>
  <c r="C100" i="11" s="1"/>
  <c r="R205" i="8" s="1"/>
  <c r="S205" i="8" s="1"/>
  <c r="T205" i="8" s="1"/>
  <c r="C153" i="11"/>
  <c r="D102" i="11"/>
  <c r="C102" i="11" s="1"/>
  <c r="R207" i="8" s="1"/>
  <c r="S207" i="8" s="1"/>
  <c r="T207" i="8" s="1"/>
  <c r="C155" i="11"/>
  <c r="D78" i="11"/>
  <c r="C78" i="11" s="1"/>
  <c r="R183" i="8" s="1"/>
  <c r="S183" i="8" s="1"/>
  <c r="T183" i="8" s="1"/>
  <c r="C131" i="11"/>
  <c r="D105" i="11"/>
  <c r="C105" i="11" s="1"/>
  <c r="R210" i="8" s="1"/>
  <c r="S210" i="8" s="1"/>
  <c r="T210" i="8" s="1"/>
  <c r="C158" i="11"/>
  <c r="D96" i="11"/>
  <c r="C96" i="11" s="1"/>
  <c r="R201" i="8" s="1"/>
  <c r="S201" i="8" s="1"/>
  <c r="T201" i="8" s="1"/>
  <c r="C149" i="11"/>
  <c r="D74" i="11"/>
  <c r="C74" i="11" s="1"/>
  <c r="R179" i="8" s="1"/>
  <c r="S179" i="8" s="1"/>
  <c r="T179" i="8" s="1"/>
  <c r="C127" i="11"/>
  <c r="D89" i="11"/>
  <c r="C89" i="11" s="1"/>
  <c r="R194" i="8" s="1"/>
  <c r="S194" i="8" s="1"/>
  <c r="T194" i="8" s="1"/>
  <c r="C142" i="11"/>
  <c r="C145" i="11"/>
  <c r="M108" i="11"/>
  <c r="C92" i="11"/>
  <c r="R197" i="8" s="1"/>
  <c r="S197" i="8" s="1"/>
  <c r="T197" i="8" s="1"/>
  <c r="C151" i="9"/>
  <c r="P124" i="9"/>
  <c r="O124" i="9"/>
  <c r="J217" i="8"/>
  <c r="J5" i="8" s="1"/>
  <c r="C155" i="9"/>
  <c r="P128" i="9"/>
  <c r="O128" i="9"/>
  <c r="C272" i="9"/>
  <c r="P245" i="9"/>
  <c r="O245" i="9"/>
  <c r="C183" i="9"/>
  <c r="P156" i="9"/>
  <c r="O156" i="9"/>
  <c r="C293" i="9"/>
  <c r="P266" i="9"/>
  <c r="O266" i="9"/>
  <c r="C707" i="9"/>
  <c r="P680" i="9"/>
  <c r="O680" i="9"/>
  <c r="C174" i="9"/>
  <c r="O147" i="9"/>
  <c r="P147" i="9"/>
  <c r="C823" i="9"/>
  <c r="O796" i="9"/>
  <c r="P796" i="9"/>
  <c r="C246" i="9"/>
  <c r="P219" i="9"/>
  <c r="O219" i="9"/>
  <c r="K111" i="8"/>
  <c r="C96" i="9"/>
  <c r="O69" i="9"/>
  <c r="K112" i="8" s="1"/>
  <c r="L112" i="8" s="1"/>
  <c r="N112" i="8" s="1"/>
  <c r="O112" i="8" s="1"/>
  <c r="P69" i="9"/>
  <c r="R160" i="8"/>
  <c r="S160" i="8" s="1"/>
  <c r="T160" i="8" s="1"/>
  <c r="D104" i="11"/>
  <c r="C104" i="11" s="1"/>
  <c r="R209" i="8" s="1"/>
  <c r="S209" i="8" s="1"/>
  <c r="T209" i="8" s="1"/>
  <c r="C157" i="11"/>
  <c r="D161" i="11"/>
  <c r="D82" i="11"/>
  <c r="C82" i="11" s="1"/>
  <c r="R187" i="8" s="1"/>
  <c r="S187" i="8" s="1"/>
  <c r="T187" i="8" s="1"/>
  <c r="C135" i="11"/>
  <c r="G161" i="11"/>
  <c r="C59" i="11"/>
  <c r="R164" i="8" s="1"/>
  <c r="D101" i="11"/>
  <c r="C101" i="11" s="1"/>
  <c r="R206" i="8" s="1"/>
  <c r="S206" i="8" s="1"/>
  <c r="T206" i="8" s="1"/>
  <c r="C154" i="11"/>
  <c r="K61" i="11"/>
  <c r="K108" i="11" s="1"/>
  <c r="K161" i="11"/>
  <c r="G108" i="11"/>
  <c r="D71" i="11"/>
  <c r="C71" i="11" s="1"/>
  <c r="R176" i="8" s="1"/>
  <c r="S176" i="8" s="1"/>
  <c r="T176" i="8" s="1"/>
  <c r="C124" i="11"/>
  <c r="C320" i="11"/>
  <c r="L161" i="11"/>
  <c r="D87" i="11"/>
  <c r="C87" i="11" s="1"/>
  <c r="R192" i="8" s="1"/>
  <c r="S192" i="8" s="1"/>
  <c r="T192" i="8" s="1"/>
  <c r="C140" i="11"/>
  <c r="L108" i="11"/>
  <c r="D65" i="11"/>
  <c r="C65" i="11" s="1"/>
  <c r="R170" i="8" s="1"/>
  <c r="S170" i="8" s="1"/>
  <c r="T170" i="8" s="1"/>
  <c r="C118" i="11"/>
  <c r="D62" i="11"/>
  <c r="C62" i="11" s="1"/>
  <c r="R167" i="8" s="1"/>
  <c r="S167" i="8" s="1"/>
  <c r="T167" i="8" s="1"/>
  <c r="C115" i="11"/>
  <c r="E108" i="11"/>
  <c r="C139" i="11"/>
  <c r="C114" i="11"/>
  <c r="D80" i="11"/>
  <c r="C80" i="11" s="1"/>
  <c r="R185" i="8" s="1"/>
  <c r="S185" i="8" s="1"/>
  <c r="T185" i="8" s="1"/>
  <c r="C133" i="11"/>
  <c r="D95" i="11"/>
  <c r="C95" i="11" s="1"/>
  <c r="R200" i="8" s="1"/>
  <c r="S200" i="8" s="1"/>
  <c r="T200" i="8" s="1"/>
  <c r="C148" i="11"/>
  <c r="D69" i="11"/>
  <c r="C69" i="11" s="1"/>
  <c r="R174" i="8" s="1"/>
  <c r="S174" i="8" s="1"/>
  <c r="T174" i="8" s="1"/>
  <c r="C122" i="11"/>
  <c r="D79" i="11"/>
  <c r="C79" i="11" s="1"/>
  <c r="R184" i="8" s="1"/>
  <c r="S184" i="8" s="1"/>
  <c r="T184" i="8" s="1"/>
  <c r="C132" i="11"/>
  <c r="C86" i="11"/>
  <c r="R191" i="8" s="1"/>
  <c r="S191" i="8" s="1"/>
  <c r="T191" i="8" s="1"/>
  <c r="H158" i="8"/>
  <c r="C26" i="13"/>
  <c r="O21" i="13"/>
  <c r="C44" i="13"/>
  <c r="O39" i="13"/>
  <c r="C22" i="13"/>
  <c r="O17" i="13"/>
  <c r="C30" i="13"/>
  <c r="O25" i="13"/>
  <c r="G216" i="8"/>
  <c r="N216" i="8"/>
  <c r="O18" i="13"/>
  <c r="C23" i="13"/>
  <c r="C161" i="11" l="1"/>
  <c r="S164" i="8"/>
  <c r="T164" i="8" s="1"/>
  <c r="C210" i="9"/>
  <c r="O183" i="9"/>
  <c r="P183" i="9"/>
  <c r="K217" i="8"/>
  <c r="L217" i="8" s="1"/>
  <c r="N217" i="8" s="1"/>
  <c r="C299" i="9"/>
  <c r="O272" i="9"/>
  <c r="P272" i="9"/>
  <c r="C850" i="9"/>
  <c r="O823" i="9"/>
  <c r="P823" i="9"/>
  <c r="C320" i="9"/>
  <c r="P293" i="9"/>
  <c r="O293" i="9"/>
  <c r="C182" i="9"/>
  <c r="P155" i="9"/>
  <c r="O155" i="9"/>
  <c r="C201" i="9"/>
  <c r="P174" i="9"/>
  <c r="O174" i="9"/>
  <c r="C734" i="9"/>
  <c r="P707" i="9"/>
  <c r="O707" i="9"/>
  <c r="C178" i="9"/>
  <c r="O151" i="9"/>
  <c r="P151" i="9"/>
  <c r="L111" i="8"/>
  <c r="F271" i="8"/>
  <c r="C273" i="9"/>
  <c r="P246" i="9"/>
  <c r="O246" i="9"/>
  <c r="C123" i="9"/>
  <c r="P96" i="9"/>
  <c r="F272" i="8" s="1"/>
  <c r="D272" i="8" s="1"/>
  <c r="G272" i="8" s="1"/>
  <c r="H272" i="8" s="1"/>
  <c r="O96" i="9"/>
  <c r="J218" i="8"/>
  <c r="S216" i="8"/>
  <c r="T216" i="8" s="1"/>
  <c r="D108" i="11"/>
  <c r="C108" i="11" s="1"/>
  <c r="K4" i="11" s="1"/>
  <c r="C61" i="11"/>
  <c r="R166" i="8" s="1"/>
  <c r="S166" i="8" s="1"/>
  <c r="T166" i="8" s="1"/>
  <c r="O26" i="13"/>
  <c r="C31" i="13"/>
  <c r="H216" i="8"/>
  <c r="C27" i="13"/>
  <c r="O22" i="13"/>
  <c r="C28" i="13"/>
  <c r="O23" i="13"/>
  <c r="G217" i="8"/>
  <c r="O44" i="13"/>
  <c r="C49" i="13"/>
  <c r="C35" i="13"/>
  <c r="O30" i="13"/>
  <c r="J44" i="11" l="1"/>
  <c r="J12" i="11"/>
  <c r="J20" i="11"/>
  <c r="J28" i="11"/>
  <c r="J36" i="11"/>
  <c r="J52" i="11"/>
  <c r="J45" i="11"/>
  <c r="J8" i="11"/>
  <c r="J11" i="11"/>
  <c r="J47" i="11"/>
  <c r="J4" i="11"/>
  <c r="J53" i="11"/>
  <c r="J21" i="11"/>
  <c r="J42" i="11"/>
  <c r="J9" i="11"/>
  <c r="J39" i="11"/>
  <c r="J46" i="11"/>
  <c r="J29" i="11"/>
  <c r="J10" i="11"/>
  <c r="J37" i="11"/>
  <c r="J26" i="11"/>
  <c r="J31" i="11"/>
  <c r="J38" i="11"/>
  <c r="J5" i="11"/>
  <c r="J50" i="11"/>
  <c r="J51" i="11"/>
  <c r="J7" i="11"/>
  <c r="J32" i="11"/>
  <c r="J6" i="11"/>
  <c r="J16" i="11"/>
  <c r="J24" i="11"/>
  <c r="J17" i="11"/>
  <c r="J35" i="11"/>
  <c r="J13" i="11"/>
  <c r="J25" i="11"/>
  <c r="J23" i="11"/>
  <c r="J30" i="11"/>
  <c r="J34" i="11"/>
  <c r="J19" i="11"/>
  <c r="J33" i="11"/>
  <c r="J48" i="11"/>
  <c r="J15" i="11"/>
  <c r="J22" i="11"/>
  <c r="J40" i="11"/>
  <c r="J14" i="11"/>
  <c r="J49" i="11"/>
  <c r="J43" i="11"/>
  <c r="J41" i="11"/>
  <c r="J27" i="11"/>
  <c r="J18" i="11"/>
  <c r="K7" i="11"/>
  <c r="D17" i="11"/>
  <c r="R213" i="8"/>
  <c r="C877" i="9"/>
  <c r="P850" i="9"/>
  <c r="O850" i="9"/>
  <c r="C205" i="9"/>
  <c r="O178" i="9"/>
  <c r="P178" i="9"/>
  <c r="C209" i="9"/>
  <c r="P182" i="9"/>
  <c r="O182" i="9"/>
  <c r="C326" i="9"/>
  <c r="P299" i="9"/>
  <c r="O299" i="9"/>
  <c r="C761" i="9"/>
  <c r="P734" i="9"/>
  <c r="O734" i="9"/>
  <c r="C347" i="9"/>
  <c r="P320" i="9"/>
  <c r="O320" i="9"/>
  <c r="C228" i="9"/>
  <c r="O201" i="9"/>
  <c r="P201" i="9"/>
  <c r="C237" i="9"/>
  <c r="P210" i="9"/>
  <c r="O210" i="9"/>
  <c r="D271" i="8"/>
  <c r="C150" i="9"/>
  <c r="P123" i="9"/>
  <c r="O123" i="9"/>
  <c r="K114" i="8" s="1"/>
  <c r="L114" i="8" s="1"/>
  <c r="N114" i="8" s="1"/>
  <c r="O114" i="8" s="1"/>
  <c r="C300" i="9"/>
  <c r="P273" i="9"/>
  <c r="O273" i="9"/>
  <c r="K113" i="8"/>
  <c r="N111" i="8"/>
  <c r="J219" i="8"/>
  <c r="J6" i="8"/>
  <c r="K218" i="8"/>
  <c r="H217" i="8"/>
  <c r="F33" i="11"/>
  <c r="I10" i="11"/>
  <c r="L24" i="11"/>
  <c r="F25" i="11"/>
  <c r="O19" i="11"/>
  <c r="M52" i="11"/>
  <c r="L18" i="11"/>
  <c r="I11" i="11"/>
  <c r="D26" i="11"/>
  <c r="L10" i="11"/>
  <c r="N15" i="11"/>
  <c r="H36" i="11"/>
  <c r="E32" i="11"/>
  <c r="L27" i="11"/>
  <c r="D37" i="11"/>
  <c r="L25" i="11"/>
  <c r="I33" i="11"/>
  <c r="M21" i="11"/>
  <c r="M16" i="11"/>
  <c r="N38" i="11"/>
  <c r="I44" i="11"/>
  <c r="K40" i="11"/>
  <c r="L41" i="11"/>
  <c r="D43" i="11"/>
  <c r="O38" i="11"/>
  <c r="D28" i="11"/>
  <c r="N22" i="11"/>
  <c r="D34" i="11"/>
  <c r="D53" i="11"/>
  <c r="F37" i="11"/>
  <c r="N43" i="11"/>
  <c r="E33" i="11"/>
  <c r="O14" i="11"/>
  <c r="H45" i="11"/>
  <c r="L42" i="11"/>
  <c r="D9" i="11"/>
  <c r="F19" i="11"/>
  <c r="G18" i="11"/>
  <c r="L51" i="11"/>
  <c r="G37" i="11"/>
  <c r="F17" i="11"/>
  <c r="I17" i="11"/>
  <c r="N35" i="11"/>
  <c r="D5" i="11"/>
  <c r="G21" i="11"/>
  <c r="M26" i="11"/>
  <c r="N45" i="11"/>
  <c r="I18" i="11"/>
  <c r="F40" i="11"/>
  <c r="F49" i="11"/>
  <c r="O17" i="11"/>
  <c r="G20" i="11"/>
  <c r="O37" i="11"/>
  <c r="I16" i="11"/>
  <c r="I9" i="11"/>
  <c r="H39" i="11"/>
  <c r="I46" i="11"/>
  <c r="M9" i="11"/>
  <c r="I30" i="11"/>
  <c r="O35" i="11"/>
  <c r="H27" i="11"/>
  <c r="H17" i="11"/>
  <c r="K53" i="11"/>
  <c r="F31" i="11"/>
  <c r="M10" i="11"/>
  <c r="F45" i="11"/>
  <c r="O4" i="11"/>
  <c r="H31" i="11"/>
  <c r="I27" i="11"/>
  <c r="L13" i="11"/>
  <c r="I7" i="11"/>
  <c r="K46" i="11"/>
  <c r="G25" i="11"/>
  <c r="K52" i="11"/>
  <c r="O28" i="11"/>
  <c r="O31" i="11"/>
  <c r="M20" i="11"/>
  <c r="L34" i="11"/>
  <c r="G33" i="11"/>
  <c r="N28" i="11"/>
  <c r="H52" i="11"/>
  <c r="H40" i="11"/>
  <c r="E41" i="11"/>
  <c r="F8" i="11"/>
  <c r="D36" i="11"/>
  <c r="G46" i="11"/>
  <c r="K5" i="11"/>
  <c r="D22" i="11"/>
  <c r="M13" i="11"/>
  <c r="N9" i="11"/>
  <c r="E20" i="11"/>
  <c r="M18" i="11"/>
  <c r="K8" i="11"/>
  <c r="O20" i="11"/>
  <c r="O27" i="11"/>
  <c r="O48" i="11"/>
  <c r="F10" i="11"/>
  <c r="E53" i="11"/>
  <c r="M53" i="11"/>
  <c r="K18" i="11"/>
  <c r="I40" i="11"/>
  <c r="I28" i="11"/>
  <c r="G10" i="11"/>
  <c r="F41" i="11"/>
  <c r="F16" i="11"/>
  <c r="N41" i="11"/>
  <c r="I45" i="11"/>
  <c r="M15" i="11"/>
  <c r="N37" i="11"/>
  <c r="F35" i="11"/>
  <c r="D4" i="11"/>
  <c r="N20" i="11"/>
  <c r="M31" i="11"/>
  <c r="D32" i="11"/>
  <c r="F36" i="11"/>
  <c r="D39" i="11"/>
  <c r="F29" i="11"/>
  <c r="L5" i="11"/>
  <c r="O39" i="11"/>
  <c r="L9" i="11"/>
  <c r="M37" i="11"/>
  <c r="F48" i="11"/>
  <c r="M7" i="11"/>
  <c r="G50" i="11"/>
  <c r="G11" i="11"/>
  <c r="L35" i="11"/>
  <c r="K15" i="11"/>
  <c r="O8" i="11"/>
  <c r="K36" i="11"/>
  <c r="F42" i="11"/>
  <c r="E49" i="11"/>
  <c r="N8" i="11"/>
  <c r="I34" i="11"/>
  <c r="F4" i="11"/>
  <c r="E52" i="11"/>
  <c r="O53" i="11"/>
  <c r="O22" i="11"/>
  <c r="E35" i="11"/>
  <c r="G41" i="11"/>
  <c r="G34" i="11"/>
  <c r="H22" i="11"/>
  <c r="H21" i="11"/>
  <c r="L14" i="11"/>
  <c r="G45" i="11"/>
  <c r="N29" i="11"/>
  <c r="M8" i="11"/>
  <c r="O9" i="11"/>
  <c r="O36" i="11"/>
  <c r="G27" i="11"/>
  <c r="D16" i="11"/>
  <c r="L38" i="11"/>
  <c r="F15" i="11"/>
  <c r="D42" i="11"/>
  <c r="E19" i="11"/>
  <c r="L29" i="11"/>
  <c r="I29" i="11"/>
  <c r="L17" i="11"/>
  <c r="O7" i="11"/>
  <c r="H19" i="11"/>
  <c r="M5" i="11"/>
  <c r="N24" i="11"/>
  <c r="I31" i="11"/>
  <c r="I35" i="11"/>
  <c r="L19" i="11"/>
  <c r="N7" i="11"/>
  <c r="M51" i="11"/>
  <c r="K24" i="11"/>
  <c r="G16" i="11"/>
  <c r="M44" i="11"/>
  <c r="N42" i="11"/>
  <c r="I6" i="11"/>
  <c r="M42" i="11"/>
  <c r="H23" i="11"/>
  <c r="H46" i="11"/>
  <c r="H4" i="11"/>
  <c r="G31" i="11"/>
  <c r="I48" i="11"/>
  <c r="E44" i="11"/>
  <c r="G22" i="11"/>
  <c r="N23" i="11"/>
  <c r="K49" i="11"/>
  <c r="G13" i="11"/>
  <c r="G4" i="11"/>
  <c r="F9" i="11"/>
  <c r="D7" i="11"/>
  <c r="G15" i="11"/>
  <c r="D29" i="11"/>
  <c r="N4" i="11"/>
  <c r="H29" i="11"/>
  <c r="E4" i="11"/>
  <c r="H50" i="11"/>
  <c r="N11" i="11"/>
  <c r="K38" i="11"/>
  <c r="M23" i="11"/>
  <c r="N34" i="11"/>
  <c r="M41" i="11"/>
  <c r="H51" i="11"/>
  <c r="H34" i="11"/>
  <c r="O11" i="11"/>
  <c r="G42" i="11"/>
  <c r="L53" i="11"/>
  <c r="E7" i="11"/>
  <c r="H11" i="11"/>
  <c r="F39" i="11"/>
  <c r="F22" i="11"/>
  <c r="H10" i="11"/>
  <c r="N32" i="11"/>
  <c r="M49" i="11"/>
  <c r="O13" i="11"/>
  <c r="D6" i="11"/>
  <c r="H25" i="11"/>
  <c r="E29" i="11"/>
  <c r="D49" i="11"/>
  <c r="H48" i="11"/>
  <c r="K43" i="11"/>
  <c r="D30" i="11"/>
  <c r="L47" i="11"/>
  <c r="N40" i="11"/>
  <c r="F11" i="11"/>
  <c r="E28" i="11"/>
  <c r="O12" i="11"/>
  <c r="N53" i="11"/>
  <c r="M34" i="11"/>
  <c r="D44" i="11"/>
  <c r="L31" i="11"/>
  <c r="H24" i="11"/>
  <c r="O43" i="11"/>
  <c r="E15" i="11"/>
  <c r="E46" i="11"/>
  <c r="G7" i="11"/>
  <c r="E25" i="11"/>
  <c r="N6" i="11"/>
  <c r="D21" i="11"/>
  <c r="G19" i="11"/>
  <c r="G48" i="11"/>
  <c r="D12" i="11"/>
  <c r="F6" i="11"/>
  <c r="G23" i="11"/>
  <c r="G44" i="11"/>
  <c r="N50" i="11"/>
  <c r="I37" i="11"/>
  <c r="M29" i="11"/>
  <c r="M39" i="11"/>
  <c r="K50" i="11"/>
  <c r="E18" i="11"/>
  <c r="F38" i="11"/>
  <c r="D11" i="11"/>
  <c r="E42" i="11"/>
  <c r="K23" i="11"/>
  <c r="E48" i="11"/>
  <c r="L52" i="11"/>
  <c r="L44" i="11"/>
  <c r="N26" i="11"/>
  <c r="I4" i="11"/>
  <c r="M19" i="11"/>
  <c r="D23" i="11"/>
  <c r="O26" i="11"/>
  <c r="D13" i="11"/>
  <c r="H32" i="11"/>
  <c r="G24" i="11"/>
  <c r="E31" i="11"/>
  <c r="K11" i="11"/>
  <c r="I26" i="11"/>
  <c r="F32" i="11"/>
  <c r="K37" i="11"/>
  <c r="O52" i="11"/>
  <c r="L48" i="11"/>
  <c r="O51" i="11"/>
  <c r="K6" i="11"/>
  <c r="E23" i="11"/>
  <c r="D47" i="11"/>
  <c r="K33" i="11"/>
  <c r="O47" i="11"/>
  <c r="K16" i="11"/>
  <c r="N10" i="11"/>
  <c r="E14" i="11"/>
  <c r="L26" i="11"/>
  <c r="D51" i="11"/>
  <c r="N17" i="11"/>
  <c r="L33" i="11"/>
  <c r="I15" i="11"/>
  <c r="N39" i="11"/>
  <c r="H13" i="11"/>
  <c r="H6" i="11"/>
  <c r="I32" i="11"/>
  <c r="H38" i="11"/>
  <c r="E8" i="11"/>
  <c r="F28" i="11"/>
  <c r="L28" i="11"/>
  <c r="O24" i="11"/>
  <c r="N27" i="11"/>
  <c r="K10" i="11"/>
  <c r="K17" i="11"/>
  <c r="I43" i="11"/>
  <c r="E22" i="11"/>
  <c r="I20" i="11"/>
  <c r="M4" i="11"/>
  <c r="G6" i="11"/>
  <c r="D24" i="11"/>
  <c r="D20" i="11"/>
  <c r="M6" i="11"/>
  <c r="I21" i="11"/>
  <c r="D48" i="11"/>
  <c r="K13" i="11"/>
  <c r="M27" i="11"/>
  <c r="K29" i="11"/>
  <c r="G12" i="11"/>
  <c r="I39" i="11"/>
  <c r="K44" i="11"/>
  <c r="O33" i="11"/>
  <c r="H49" i="11"/>
  <c r="G39" i="11"/>
  <c r="K42" i="11"/>
  <c r="E30" i="11"/>
  <c r="E39" i="11"/>
  <c r="I12" i="11"/>
  <c r="I19" i="11"/>
  <c r="H20" i="11"/>
  <c r="D10" i="11"/>
  <c r="M46" i="11"/>
  <c r="G14" i="11"/>
  <c r="L32" i="11"/>
  <c r="D52" i="11"/>
  <c r="G30" i="11"/>
  <c r="L22" i="11"/>
  <c r="I47" i="11"/>
  <c r="D15" i="11"/>
  <c r="N14" i="11"/>
  <c r="N12" i="11"/>
  <c r="D38" i="11"/>
  <c r="E9" i="11"/>
  <c r="F46" i="11"/>
  <c r="G8" i="11"/>
  <c r="E24" i="11"/>
  <c r="M50" i="11"/>
  <c r="M40" i="11"/>
  <c r="L49" i="11"/>
  <c r="N33" i="11"/>
  <c r="F18" i="11"/>
  <c r="D40" i="11"/>
  <c r="M35" i="11"/>
  <c r="H53" i="11"/>
  <c r="G17" i="11"/>
  <c r="O46" i="11"/>
  <c r="O42" i="11"/>
  <c r="N5" i="11"/>
  <c r="G35" i="11"/>
  <c r="K51" i="11"/>
  <c r="L7" i="11"/>
  <c r="H18" i="11"/>
  <c r="E51" i="11"/>
  <c r="F13" i="11"/>
  <c r="O29" i="11"/>
  <c r="E47" i="11"/>
  <c r="E36" i="11"/>
  <c r="L4" i="11"/>
  <c r="D50" i="11"/>
  <c r="K45" i="11"/>
  <c r="F23" i="11"/>
  <c r="D27" i="11"/>
  <c r="I53" i="11"/>
  <c r="M14" i="11"/>
  <c r="G53" i="11"/>
  <c r="H42" i="11"/>
  <c r="F14" i="11"/>
  <c r="H8" i="11"/>
  <c r="G40" i="11"/>
  <c r="E26" i="11"/>
  <c r="O34" i="11"/>
  <c r="L30" i="11"/>
  <c r="K35" i="11"/>
  <c r="F7" i="11"/>
  <c r="L21" i="11"/>
  <c r="F34" i="11"/>
  <c r="H47" i="11"/>
  <c r="M11" i="11"/>
  <c r="M25" i="11"/>
  <c r="O49" i="11"/>
  <c r="O10" i="11"/>
  <c r="N21" i="11"/>
  <c r="E27" i="11"/>
  <c r="L43" i="11"/>
  <c r="K9" i="11"/>
  <c r="G43" i="11"/>
  <c r="K12" i="11"/>
  <c r="F26" i="11"/>
  <c r="I8" i="11"/>
  <c r="G51" i="11"/>
  <c r="K34" i="11"/>
  <c r="K28" i="11"/>
  <c r="L36" i="11"/>
  <c r="I49" i="11"/>
  <c r="E45" i="11"/>
  <c r="H43" i="11"/>
  <c r="I5" i="11"/>
  <c r="D35" i="11"/>
  <c r="E43" i="11"/>
  <c r="E50" i="11"/>
  <c r="I36" i="11"/>
  <c r="G47" i="11"/>
  <c r="N31" i="11"/>
  <c r="E16" i="11"/>
  <c r="N52" i="11"/>
  <c r="H37" i="11"/>
  <c r="M47" i="11"/>
  <c r="D14" i="11"/>
  <c r="I42" i="11"/>
  <c r="F52" i="11"/>
  <c r="N13" i="11"/>
  <c r="F24" i="11"/>
  <c r="E38" i="11"/>
  <c r="H5" i="11"/>
  <c r="I22" i="11"/>
  <c r="H12" i="11"/>
  <c r="G52" i="11"/>
  <c r="M43" i="11"/>
  <c r="F51" i="11"/>
  <c r="F21" i="11"/>
  <c r="O45" i="11"/>
  <c r="O32" i="11"/>
  <c r="K31" i="11"/>
  <c r="I41" i="11"/>
  <c r="N18" i="11"/>
  <c r="M17" i="11"/>
  <c r="O41" i="11"/>
  <c r="I23" i="11"/>
  <c r="K14" i="11"/>
  <c r="I52" i="11"/>
  <c r="N16" i="11"/>
  <c r="O5" i="11"/>
  <c r="H7" i="11"/>
  <c r="D31" i="11"/>
  <c r="O18" i="11"/>
  <c r="H44" i="11"/>
  <c r="N48" i="11"/>
  <c r="H35" i="11"/>
  <c r="O6" i="11"/>
  <c r="G29" i="11"/>
  <c r="K39" i="11"/>
  <c r="H30" i="11"/>
  <c r="F5" i="11"/>
  <c r="O25" i="11"/>
  <c r="N19" i="11"/>
  <c r="L11" i="11"/>
  <c r="E17" i="11"/>
  <c r="G28" i="11"/>
  <c r="F43" i="11"/>
  <c r="L8" i="11"/>
  <c r="K27" i="11"/>
  <c r="H33" i="11"/>
  <c r="F30" i="11"/>
  <c r="I13" i="11"/>
  <c r="M22" i="11"/>
  <c r="G49" i="11"/>
  <c r="I14" i="11"/>
  <c r="O50" i="11"/>
  <c r="L46" i="11"/>
  <c r="E40" i="11"/>
  <c r="L45" i="11"/>
  <c r="M30" i="11"/>
  <c r="D46" i="11"/>
  <c r="K22" i="11"/>
  <c r="E34" i="11"/>
  <c r="N36" i="11"/>
  <c r="F12" i="11"/>
  <c r="M45" i="11"/>
  <c r="M33" i="11"/>
  <c r="N25" i="11"/>
  <c r="F27" i="11"/>
  <c r="D41" i="11"/>
  <c r="H28" i="11"/>
  <c r="L15" i="11"/>
  <c r="E12" i="11"/>
  <c r="E13" i="11"/>
  <c r="L40" i="11"/>
  <c r="N47" i="11"/>
  <c r="N51" i="11"/>
  <c r="G36" i="11"/>
  <c r="F20" i="11"/>
  <c r="E10" i="11"/>
  <c r="H16" i="11"/>
  <c r="L6" i="11"/>
  <c r="H14" i="11"/>
  <c r="D18" i="11"/>
  <c r="M48" i="11"/>
  <c r="N44" i="11"/>
  <c r="O21" i="11"/>
  <c r="K19" i="11"/>
  <c r="G38" i="11"/>
  <c r="N46" i="11"/>
  <c r="K25" i="11"/>
  <c r="G26" i="11"/>
  <c r="L50" i="11"/>
  <c r="I50" i="11"/>
  <c r="O44" i="11"/>
  <c r="K21" i="11"/>
  <c r="L37" i="11"/>
  <c r="E6" i="11"/>
  <c r="K32" i="11"/>
  <c r="L12" i="11"/>
  <c r="K30" i="11"/>
  <c r="I51" i="11"/>
  <c r="L16" i="11"/>
  <c r="O15" i="11"/>
  <c r="F53" i="11"/>
  <c r="K20" i="11"/>
  <c r="D45" i="11"/>
  <c r="M12" i="11"/>
  <c r="O16" i="11"/>
  <c r="D33" i="11"/>
  <c r="O40" i="11"/>
  <c r="L20" i="11"/>
  <c r="M24" i="11"/>
  <c r="M28" i="11"/>
  <c r="O30" i="11"/>
  <c r="E21" i="11"/>
  <c r="E37" i="11"/>
  <c r="F47" i="11"/>
  <c r="M36" i="11"/>
  <c r="K26" i="11"/>
  <c r="H9" i="11"/>
  <c r="F50" i="11"/>
  <c r="H26" i="11"/>
  <c r="N30" i="11"/>
  <c r="I25" i="11"/>
  <c r="I24" i="11"/>
  <c r="K41" i="11"/>
  <c r="K48" i="11"/>
  <c r="E11" i="11"/>
  <c r="G9" i="11"/>
  <c r="H41" i="11"/>
  <c r="O23" i="11"/>
  <c r="L39" i="11"/>
  <c r="H15" i="11"/>
  <c r="D19" i="11"/>
  <c r="M32" i="11"/>
  <c r="F44" i="11"/>
  <c r="G32" i="11"/>
  <c r="L23" i="11"/>
  <c r="E5" i="11"/>
  <c r="G5" i="11"/>
  <c r="K47" i="11"/>
  <c r="N49" i="11"/>
  <c r="D25" i="11"/>
  <c r="M38" i="11"/>
  <c r="I38" i="11"/>
  <c r="D8" i="11"/>
  <c r="G218" i="8"/>
  <c r="C36" i="13"/>
  <c r="O31" i="13"/>
  <c r="O28" i="13"/>
  <c r="C33" i="13"/>
  <c r="C40" i="13"/>
  <c r="O35" i="13"/>
  <c r="C32" i="13"/>
  <c r="O27" i="13"/>
  <c r="C54" i="13"/>
  <c r="O49" i="13"/>
  <c r="E5" i="8"/>
  <c r="E6" i="8"/>
  <c r="S213" i="8" l="1"/>
  <c r="T213" i="8" s="1"/>
  <c r="C7" i="11"/>
  <c r="K166" i="8" s="1"/>
  <c r="L166" i="8" s="1"/>
  <c r="J54" i="11"/>
  <c r="C232" i="9"/>
  <c r="P205" i="9"/>
  <c r="O205" i="9"/>
  <c r="C374" i="9"/>
  <c r="O347" i="9"/>
  <c r="P347" i="9"/>
  <c r="C236" i="9"/>
  <c r="P209" i="9"/>
  <c r="O209" i="9"/>
  <c r="C264" i="9"/>
  <c r="O237" i="9"/>
  <c r="P237" i="9"/>
  <c r="C788" i="9"/>
  <c r="P761" i="9"/>
  <c r="O761" i="9"/>
  <c r="C255" i="9"/>
  <c r="P228" i="9"/>
  <c r="O228" i="9"/>
  <c r="C353" i="9"/>
  <c r="O326" i="9"/>
  <c r="P326" i="9"/>
  <c r="C904" i="9"/>
  <c r="O877" i="9"/>
  <c r="P877" i="9"/>
  <c r="F273" i="8"/>
  <c r="O111" i="8"/>
  <c r="C177" i="9"/>
  <c r="P150" i="9"/>
  <c r="F274" i="8" s="1"/>
  <c r="D274" i="8" s="1"/>
  <c r="G274" i="8" s="1"/>
  <c r="H274" i="8" s="1"/>
  <c r="O150" i="9"/>
  <c r="K115" i="8" s="1"/>
  <c r="L115" i="8" s="1"/>
  <c r="N115" i="8" s="1"/>
  <c r="O115" i="8" s="1"/>
  <c r="C327" i="9"/>
  <c r="P300" i="9"/>
  <c r="O300" i="9"/>
  <c r="J220" i="8"/>
  <c r="J8" i="8" s="1"/>
  <c r="L113" i="8"/>
  <c r="G271" i="8"/>
  <c r="L218" i="8"/>
  <c r="K219" i="8"/>
  <c r="L219" i="8" s="1"/>
  <c r="N219" i="8" s="1"/>
  <c r="J7" i="8"/>
  <c r="S217" i="8"/>
  <c r="T217" i="8" s="1"/>
  <c r="H218" i="8"/>
  <c r="S218" i="8"/>
  <c r="T218" i="8" s="1"/>
  <c r="C5" i="11"/>
  <c r="K164" i="8" s="1"/>
  <c r="C6" i="11"/>
  <c r="K165" i="8" s="1"/>
  <c r="C4" i="11"/>
  <c r="K163" i="8" s="1"/>
  <c r="C38" i="13"/>
  <c r="O33" i="13"/>
  <c r="O32" i="13"/>
  <c r="C37" i="13"/>
  <c r="G219" i="8"/>
  <c r="S219" i="8" s="1"/>
  <c r="T219" i="8" s="1"/>
  <c r="C59" i="13"/>
  <c r="O54" i="13"/>
  <c r="O36" i="13"/>
  <c r="C41" i="13"/>
  <c r="E7" i="8"/>
  <c r="O40" i="13"/>
  <c r="C45" i="13"/>
  <c r="E213" i="8"/>
  <c r="E4" i="8"/>
  <c r="K7" i="8" l="1"/>
  <c r="L7" i="8" s="1"/>
  <c r="C815" i="9"/>
  <c r="P788" i="9"/>
  <c r="O788" i="9"/>
  <c r="C380" i="9"/>
  <c r="O353" i="9"/>
  <c r="P353" i="9"/>
  <c r="C291" i="9"/>
  <c r="P264" i="9"/>
  <c r="O264" i="9"/>
  <c r="C282" i="9"/>
  <c r="P255" i="9"/>
  <c r="O255" i="9"/>
  <c r="C401" i="9"/>
  <c r="P374" i="9"/>
  <c r="O374" i="9"/>
  <c r="C263" i="9"/>
  <c r="P236" i="9"/>
  <c r="O236" i="9"/>
  <c r="C931" i="9"/>
  <c r="P904" i="9"/>
  <c r="O904" i="9"/>
  <c r="C259" i="9"/>
  <c r="P232" i="9"/>
  <c r="O232" i="9"/>
  <c r="N113" i="8"/>
  <c r="C204" i="9"/>
  <c r="P177" i="9"/>
  <c r="O177" i="9"/>
  <c r="K116" i="8" s="1"/>
  <c r="L116" i="8" s="1"/>
  <c r="N116" i="8" s="1"/>
  <c r="O116" i="8" s="1"/>
  <c r="H271" i="8"/>
  <c r="K220" i="8"/>
  <c r="L220" i="8" s="1"/>
  <c r="N220" i="8" s="1"/>
  <c r="P327" i="9"/>
  <c r="C354" i="9"/>
  <c r="O327" i="9"/>
  <c r="D273" i="8"/>
  <c r="J221" i="8"/>
  <c r="N218" i="8"/>
  <c r="L165" i="8"/>
  <c r="K6" i="8"/>
  <c r="L6" i="8" s="1"/>
  <c r="L164" i="8"/>
  <c r="K5" i="8"/>
  <c r="L5" i="8" s="1"/>
  <c r="L163" i="8"/>
  <c r="K4" i="8"/>
  <c r="G221" i="8"/>
  <c r="G220" i="8"/>
  <c r="C43" i="13"/>
  <c r="O38" i="13"/>
  <c r="H219" i="8"/>
  <c r="C46" i="13"/>
  <c r="O41" i="13"/>
  <c r="C64" i="13"/>
  <c r="O59" i="13"/>
  <c r="C42" i="13"/>
  <c r="O37" i="13"/>
  <c r="E8" i="8"/>
  <c r="C50" i="13"/>
  <c r="O45" i="13"/>
  <c r="C407" i="9" l="1"/>
  <c r="P380" i="9"/>
  <c r="O380" i="9"/>
  <c r="C958" i="9"/>
  <c r="O931" i="9"/>
  <c r="P931" i="9"/>
  <c r="C290" i="9"/>
  <c r="O263" i="9"/>
  <c r="P263" i="9"/>
  <c r="C318" i="9"/>
  <c r="O291" i="9"/>
  <c r="P291" i="9"/>
  <c r="C286" i="9"/>
  <c r="O259" i="9"/>
  <c r="P259" i="9"/>
  <c r="C428" i="9"/>
  <c r="P401" i="9"/>
  <c r="O401" i="9"/>
  <c r="C309" i="9"/>
  <c r="P282" i="9"/>
  <c r="O282" i="9"/>
  <c r="C842" i="9"/>
  <c r="O815" i="9"/>
  <c r="P815" i="9"/>
  <c r="P354" i="9"/>
  <c r="C381" i="9"/>
  <c r="O354" i="9"/>
  <c r="F275" i="8"/>
  <c r="G273" i="8"/>
  <c r="C231" i="9"/>
  <c r="P204" i="9"/>
  <c r="F276" i="8" s="1"/>
  <c r="D276" i="8" s="1"/>
  <c r="G276" i="8" s="1"/>
  <c r="H276" i="8" s="1"/>
  <c r="O204" i="9"/>
  <c r="O113" i="8"/>
  <c r="K221" i="8"/>
  <c r="L221" i="8" s="1"/>
  <c r="N221" i="8" s="1"/>
  <c r="J9" i="8"/>
  <c r="H221" i="8"/>
  <c r="S221" i="8"/>
  <c r="T221" i="8" s="1"/>
  <c r="H220" i="8"/>
  <c r="L4" i="8"/>
  <c r="E9" i="8"/>
  <c r="G222" i="8"/>
  <c r="C48" i="13"/>
  <c r="O43" i="13"/>
  <c r="O64" i="13"/>
  <c r="C69" i="13"/>
  <c r="O42" i="13"/>
  <c r="C47" i="13"/>
  <c r="C51" i="13"/>
  <c r="O46" i="13"/>
  <c r="O50" i="13"/>
  <c r="C55" i="13"/>
  <c r="C313" i="9" l="1"/>
  <c r="P286" i="9"/>
  <c r="O286" i="9"/>
  <c r="C985" i="9"/>
  <c r="P958" i="9"/>
  <c r="O958" i="9"/>
  <c r="C336" i="9"/>
  <c r="P309" i="9"/>
  <c r="O309" i="9"/>
  <c r="C455" i="9"/>
  <c r="P428" i="9"/>
  <c r="O428" i="9"/>
  <c r="C317" i="9"/>
  <c r="P290" i="9"/>
  <c r="O290" i="9"/>
  <c r="C869" i="9"/>
  <c r="P842" i="9"/>
  <c r="O842" i="9"/>
  <c r="C345" i="9"/>
  <c r="P318" i="9"/>
  <c r="O318" i="9"/>
  <c r="C434" i="9"/>
  <c r="O407" i="9"/>
  <c r="P407" i="9"/>
  <c r="C258" i="9"/>
  <c r="P231" i="9"/>
  <c r="F277" i="8" s="1"/>
  <c r="D277" i="8" s="1"/>
  <c r="G277" i="8" s="1"/>
  <c r="H277" i="8" s="1"/>
  <c r="O231" i="9"/>
  <c r="K118" i="8" s="1"/>
  <c r="L118" i="8" s="1"/>
  <c r="N118" i="8" s="1"/>
  <c r="O118" i="8" s="1"/>
  <c r="D275" i="8"/>
  <c r="H273" i="8"/>
  <c r="K117" i="8"/>
  <c r="L117" i="8" s="1"/>
  <c r="P381" i="9"/>
  <c r="C408" i="9"/>
  <c r="O381" i="9"/>
  <c r="S220" i="8"/>
  <c r="T220" i="8" s="1"/>
  <c r="H222" i="8"/>
  <c r="S222" i="8"/>
  <c r="T222" i="8" s="1"/>
  <c r="E10" i="8"/>
  <c r="C52" i="13"/>
  <c r="O47" i="13"/>
  <c r="J224" i="8" s="1"/>
  <c r="C60" i="13"/>
  <c r="O55" i="13"/>
  <c r="C74" i="13"/>
  <c r="O69" i="13"/>
  <c r="C56" i="13"/>
  <c r="O51" i="13"/>
  <c r="O48" i="13"/>
  <c r="C53" i="13"/>
  <c r="C896" i="9" l="1"/>
  <c r="O869" i="9"/>
  <c r="P869" i="9"/>
  <c r="C372" i="9"/>
  <c r="P345" i="9"/>
  <c r="O345" i="9"/>
  <c r="C461" i="9"/>
  <c r="O434" i="9"/>
  <c r="P434" i="9"/>
  <c r="C344" i="9"/>
  <c r="P317" i="9"/>
  <c r="O317" i="9"/>
  <c r="C1012" i="9"/>
  <c r="P985" i="9"/>
  <c r="O985" i="9"/>
  <c r="C363" i="9"/>
  <c r="P336" i="9"/>
  <c r="O336" i="9"/>
  <c r="C482" i="9"/>
  <c r="O455" i="9"/>
  <c r="P455" i="9"/>
  <c r="C340" i="9"/>
  <c r="P313" i="9"/>
  <c r="O313" i="9"/>
  <c r="N117" i="8"/>
  <c r="G275" i="8"/>
  <c r="P408" i="9"/>
  <c r="C435" i="9"/>
  <c r="O408" i="9"/>
  <c r="C285" i="9"/>
  <c r="P258" i="9"/>
  <c r="F278" i="8" s="1"/>
  <c r="D278" i="8" s="1"/>
  <c r="G278" i="8" s="1"/>
  <c r="H278" i="8" s="1"/>
  <c r="O258" i="9"/>
  <c r="K119" i="8" s="1"/>
  <c r="L119" i="8" s="1"/>
  <c r="N119" i="8" s="1"/>
  <c r="O119" i="8" s="1"/>
  <c r="K224" i="8"/>
  <c r="L224" i="8" s="1"/>
  <c r="J12" i="8"/>
  <c r="G224" i="8"/>
  <c r="C58" i="13"/>
  <c r="O53" i="13"/>
  <c r="O56" i="13"/>
  <c r="C61" i="13"/>
  <c r="O60" i="13"/>
  <c r="C65" i="13"/>
  <c r="G223" i="8"/>
  <c r="E11" i="8"/>
  <c r="O74" i="13"/>
  <c r="C79" i="13"/>
  <c r="O52" i="13"/>
  <c r="J225" i="8" s="1"/>
  <c r="C57" i="13"/>
  <c r="C367" i="9" l="1"/>
  <c r="P340" i="9"/>
  <c r="O340" i="9"/>
  <c r="C1039" i="9"/>
  <c r="P1012" i="9"/>
  <c r="O1012" i="9"/>
  <c r="C399" i="9"/>
  <c r="P372" i="9"/>
  <c r="O372" i="9"/>
  <c r="C509" i="9"/>
  <c r="P482" i="9"/>
  <c r="O482" i="9"/>
  <c r="C371" i="9"/>
  <c r="P344" i="9"/>
  <c r="O344" i="9"/>
  <c r="C390" i="9"/>
  <c r="P363" i="9"/>
  <c r="O363" i="9"/>
  <c r="C488" i="9"/>
  <c r="P461" i="9"/>
  <c r="O461" i="9"/>
  <c r="C923" i="9"/>
  <c r="O896" i="9"/>
  <c r="P896" i="9"/>
  <c r="C312" i="9"/>
  <c r="P285" i="9"/>
  <c r="F279" i="8" s="1"/>
  <c r="D279" i="8" s="1"/>
  <c r="G279" i="8" s="1"/>
  <c r="H279" i="8" s="1"/>
  <c r="O285" i="9"/>
  <c r="K120" i="8" s="1"/>
  <c r="L120" i="8" s="1"/>
  <c r="N120" i="8" s="1"/>
  <c r="O120" i="8" s="1"/>
  <c r="C462" i="9"/>
  <c r="P435" i="9"/>
  <c r="O435" i="9"/>
  <c r="H275" i="8"/>
  <c r="O117" i="8"/>
  <c r="K225" i="8"/>
  <c r="L225" i="8" s="1"/>
  <c r="J13" i="8"/>
  <c r="S223" i="8"/>
  <c r="T223" i="8" s="1"/>
  <c r="H224" i="8"/>
  <c r="S224" i="8"/>
  <c r="T224" i="8" s="1"/>
  <c r="N224" i="8"/>
  <c r="E12" i="8"/>
  <c r="H223" i="8"/>
  <c r="C62" i="13"/>
  <c r="O57" i="13"/>
  <c r="O58" i="13"/>
  <c r="C63" i="13"/>
  <c r="C84" i="13"/>
  <c r="O79" i="13"/>
  <c r="C70" i="13"/>
  <c r="O65" i="13"/>
  <c r="C66" i="13"/>
  <c r="O61" i="13"/>
  <c r="C417" i="9" l="1"/>
  <c r="P390" i="9"/>
  <c r="O390" i="9"/>
  <c r="C426" i="9"/>
  <c r="O399" i="9"/>
  <c r="P399" i="9"/>
  <c r="C950" i="9"/>
  <c r="O923" i="9"/>
  <c r="P923" i="9"/>
  <c r="C398" i="9"/>
  <c r="O371" i="9"/>
  <c r="P371" i="9"/>
  <c r="C1066" i="9"/>
  <c r="P1039" i="9"/>
  <c r="O1039" i="9"/>
  <c r="C536" i="9"/>
  <c r="P509" i="9"/>
  <c r="O509" i="9"/>
  <c r="C515" i="9"/>
  <c r="P488" i="9"/>
  <c r="O488" i="9"/>
  <c r="C394" i="9"/>
  <c r="O367" i="9"/>
  <c r="P367" i="9"/>
  <c r="C339" i="9"/>
  <c r="P312" i="9"/>
  <c r="F280" i="8" s="1"/>
  <c r="D280" i="8" s="1"/>
  <c r="G280" i="8" s="1"/>
  <c r="H280" i="8" s="1"/>
  <c r="O312" i="9"/>
  <c r="K121" i="8" s="1"/>
  <c r="L121" i="8" s="1"/>
  <c r="N121" i="8" s="1"/>
  <c r="O121" i="8" s="1"/>
  <c r="J226" i="8"/>
  <c r="J14" i="8" s="1"/>
  <c r="C489" i="9"/>
  <c r="P462" i="9"/>
  <c r="O462" i="9"/>
  <c r="O66" i="13"/>
  <c r="C71" i="13"/>
  <c r="O84" i="13"/>
  <c r="C89" i="13"/>
  <c r="C75" i="13"/>
  <c r="O70" i="13"/>
  <c r="C68" i="13"/>
  <c r="O63" i="13"/>
  <c r="G225" i="8"/>
  <c r="N225" i="8"/>
  <c r="E13" i="8"/>
  <c r="C67" i="13"/>
  <c r="O62" i="13"/>
  <c r="C425" i="9" l="1"/>
  <c r="P398" i="9"/>
  <c r="O398" i="9"/>
  <c r="C444" i="9"/>
  <c r="P417" i="9"/>
  <c r="O417" i="9"/>
  <c r="C563" i="9"/>
  <c r="P536" i="9"/>
  <c r="O536" i="9"/>
  <c r="C977" i="9"/>
  <c r="P950" i="9"/>
  <c r="O950" i="9"/>
  <c r="C421" i="9"/>
  <c r="P394" i="9"/>
  <c r="O394" i="9"/>
  <c r="C1093" i="9"/>
  <c r="P1066" i="9"/>
  <c r="O1066" i="9"/>
  <c r="C453" i="9"/>
  <c r="P426" i="9"/>
  <c r="O426" i="9"/>
  <c r="C542" i="9"/>
  <c r="O515" i="9"/>
  <c r="P515" i="9"/>
  <c r="K226" i="8"/>
  <c r="L226" i="8" s="1"/>
  <c r="N226" i="8" s="1"/>
  <c r="C366" i="9"/>
  <c r="P339" i="9"/>
  <c r="F281" i="8" s="1"/>
  <c r="D281" i="8" s="1"/>
  <c r="G281" i="8" s="1"/>
  <c r="H281" i="8" s="1"/>
  <c r="O339" i="9"/>
  <c r="K122" i="8" s="1"/>
  <c r="L122" i="8" s="1"/>
  <c r="N122" i="8" s="1"/>
  <c r="O122" i="8" s="1"/>
  <c r="C516" i="9"/>
  <c r="P489" i="9"/>
  <c r="O489" i="9"/>
  <c r="J227" i="8"/>
  <c r="K227" i="8" s="1"/>
  <c r="H225" i="8"/>
  <c r="S225" i="8"/>
  <c r="T225" i="8" s="1"/>
  <c r="E14" i="8"/>
  <c r="G226" i="8"/>
  <c r="O68" i="13"/>
  <c r="C73" i="13"/>
  <c r="C80" i="13"/>
  <c r="O75" i="13"/>
  <c r="C94" i="13"/>
  <c r="O89" i="13"/>
  <c r="C72" i="13"/>
  <c r="O67" i="13"/>
  <c r="C76" i="13"/>
  <c r="O71" i="13"/>
  <c r="C471" i="9" l="1"/>
  <c r="P444" i="9"/>
  <c r="O444" i="9"/>
  <c r="C1120" i="9"/>
  <c r="P1093" i="9"/>
  <c r="O1093" i="9"/>
  <c r="C590" i="9"/>
  <c r="P563" i="9"/>
  <c r="O563" i="9"/>
  <c r="C569" i="9"/>
  <c r="O542" i="9"/>
  <c r="P542" i="9"/>
  <c r="C448" i="9"/>
  <c r="P421" i="9"/>
  <c r="O421" i="9"/>
  <c r="C480" i="9"/>
  <c r="P453" i="9"/>
  <c r="O453" i="9"/>
  <c r="C1004" i="9"/>
  <c r="P977" i="9"/>
  <c r="O977" i="9"/>
  <c r="D146" i="8" s="1"/>
  <c r="G146" i="8" s="1"/>
  <c r="H146" i="8" s="1"/>
  <c r="C452" i="9"/>
  <c r="P425" i="9"/>
  <c r="O425" i="9"/>
  <c r="L227" i="8"/>
  <c r="N227" i="8" s="1"/>
  <c r="J228" i="8"/>
  <c r="K228" i="8" s="1"/>
  <c r="C543" i="9"/>
  <c r="P516" i="9"/>
  <c r="O516" i="9"/>
  <c r="J15" i="8"/>
  <c r="C393" i="9"/>
  <c r="P366" i="9"/>
  <c r="F282" i="8" s="1"/>
  <c r="D282" i="8" s="1"/>
  <c r="G282" i="8" s="1"/>
  <c r="H282" i="8" s="1"/>
  <c r="O366" i="9"/>
  <c r="K123" i="8" s="1"/>
  <c r="L123" i="8" s="1"/>
  <c r="N123" i="8" s="1"/>
  <c r="O123" i="8" s="1"/>
  <c r="H226" i="8"/>
  <c r="S226" i="8"/>
  <c r="T226" i="8" s="1"/>
  <c r="E15" i="8"/>
  <c r="G227" i="8"/>
  <c r="C99" i="13"/>
  <c r="O94" i="13"/>
  <c r="O72" i="13"/>
  <c r="C77" i="13"/>
  <c r="C78" i="13"/>
  <c r="O73" i="13"/>
  <c r="O76" i="13"/>
  <c r="C81" i="13"/>
  <c r="O80" i="13"/>
  <c r="C85" i="13"/>
  <c r="J16" i="8" l="1"/>
  <c r="C507" i="9"/>
  <c r="P480" i="9"/>
  <c r="O480" i="9"/>
  <c r="C617" i="9"/>
  <c r="O590" i="9"/>
  <c r="P590" i="9"/>
  <c r="C479" i="9"/>
  <c r="P452" i="9"/>
  <c r="O452" i="9"/>
  <c r="C475" i="9"/>
  <c r="O448" i="9"/>
  <c r="P448" i="9"/>
  <c r="C1147" i="9"/>
  <c r="P1120" i="9"/>
  <c r="O1120" i="9"/>
  <c r="C1031" i="9"/>
  <c r="P1004" i="9"/>
  <c r="O1004" i="9"/>
  <c r="J229" i="8"/>
  <c r="J17" i="8" s="1"/>
  <c r="C596" i="9"/>
  <c r="P569" i="9"/>
  <c r="O569" i="9"/>
  <c r="C498" i="9"/>
  <c r="O471" i="9"/>
  <c r="P471" i="9"/>
  <c r="C420" i="9"/>
  <c r="P393" i="9"/>
  <c r="F283" i="8" s="1"/>
  <c r="D283" i="8" s="1"/>
  <c r="G283" i="8" s="1"/>
  <c r="H283" i="8" s="1"/>
  <c r="O393" i="9"/>
  <c r="K124" i="8" s="1"/>
  <c r="L124" i="8" s="1"/>
  <c r="N124" i="8" s="1"/>
  <c r="O124" i="8" s="1"/>
  <c r="L228" i="8"/>
  <c r="N228" i="8" s="1"/>
  <c r="P543" i="9"/>
  <c r="C570" i="9"/>
  <c r="O543" i="9"/>
  <c r="H227" i="8"/>
  <c r="S227" i="8"/>
  <c r="T227" i="8" s="1"/>
  <c r="G229" i="8"/>
  <c r="G228" i="8"/>
  <c r="C90" i="13"/>
  <c r="O85" i="13"/>
  <c r="C82" i="13"/>
  <c r="O77" i="13"/>
  <c r="C86" i="13"/>
  <c r="O81" i="13"/>
  <c r="C83" i="13"/>
  <c r="O78" i="13"/>
  <c r="E17" i="8"/>
  <c r="C104" i="13"/>
  <c r="O99" i="13"/>
  <c r="E16" i="8"/>
  <c r="C623" i="9" l="1"/>
  <c r="P596" i="9"/>
  <c r="O596" i="9"/>
  <c r="C644" i="9"/>
  <c r="P617" i="9"/>
  <c r="O617" i="9"/>
  <c r="J230" i="8"/>
  <c r="K230" i="8" s="1"/>
  <c r="L230" i="8" s="1"/>
  <c r="K229" i="8"/>
  <c r="L229" i="8" s="1"/>
  <c r="N229" i="8" s="1"/>
  <c r="C502" i="9"/>
  <c r="O475" i="9"/>
  <c r="P475" i="9"/>
  <c r="C1058" i="9"/>
  <c r="P1031" i="9"/>
  <c r="O1031" i="9"/>
  <c r="C525" i="9"/>
  <c r="P498" i="9"/>
  <c r="O498" i="9"/>
  <c r="C506" i="9"/>
  <c r="P479" i="9"/>
  <c r="O479" i="9"/>
  <c r="C1174" i="9"/>
  <c r="P1147" i="9"/>
  <c r="O1147" i="9"/>
  <c r="C534" i="9"/>
  <c r="O507" i="9"/>
  <c r="P507" i="9"/>
  <c r="P570" i="9"/>
  <c r="C597" i="9"/>
  <c r="O570" i="9"/>
  <c r="C447" i="9"/>
  <c r="P420" i="9"/>
  <c r="F284" i="8" s="1"/>
  <c r="D284" i="8" s="1"/>
  <c r="G284" i="8" s="1"/>
  <c r="H284" i="8" s="1"/>
  <c r="O420" i="9"/>
  <c r="K125" i="8" s="1"/>
  <c r="L125" i="8" s="1"/>
  <c r="N125" i="8" s="1"/>
  <c r="O125" i="8" s="1"/>
  <c r="H229" i="8"/>
  <c r="S229" i="8"/>
  <c r="T229" i="8" s="1"/>
  <c r="H228" i="8"/>
  <c r="S228" i="8"/>
  <c r="T228" i="8" s="1"/>
  <c r="C88" i="13"/>
  <c r="O83" i="13"/>
  <c r="O90" i="13"/>
  <c r="C95" i="13"/>
  <c r="O104" i="13"/>
  <c r="C109" i="13"/>
  <c r="C91" i="13"/>
  <c r="O86" i="13"/>
  <c r="O82" i="13"/>
  <c r="J231" i="8" s="1"/>
  <c r="C87" i="13"/>
  <c r="C561" i="9" l="1"/>
  <c r="P534" i="9"/>
  <c r="O534" i="9"/>
  <c r="D129" i="8" s="1"/>
  <c r="C1085" i="9"/>
  <c r="P1058" i="9"/>
  <c r="O1058" i="9"/>
  <c r="C671" i="9"/>
  <c r="P644" i="9"/>
  <c r="O644" i="9"/>
  <c r="J18" i="8"/>
  <c r="C533" i="9"/>
  <c r="P506" i="9"/>
  <c r="O506" i="9"/>
  <c r="C552" i="9"/>
  <c r="P525" i="9"/>
  <c r="O525" i="9"/>
  <c r="C1201" i="9"/>
  <c r="P1174" i="9"/>
  <c r="O1174" i="9"/>
  <c r="C529" i="9"/>
  <c r="P502" i="9"/>
  <c r="O502" i="9"/>
  <c r="C650" i="9"/>
  <c r="O623" i="9"/>
  <c r="P623" i="9"/>
  <c r="P597" i="9"/>
  <c r="C624" i="9"/>
  <c r="O597" i="9"/>
  <c r="C474" i="9"/>
  <c r="P447" i="9"/>
  <c r="F285" i="8" s="1"/>
  <c r="D285" i="8" s="1"/>
  <c r="G285" i="8" s="1"/>
  <c r="H285" i="8" s="1"/>
  <c r="O447" i="9"/>
  <c r="K126" i="8" s="1"/>
  <c r="L126" i="8" s="1"/>
  <c r="N126" i="8" s="1"/>
  <c r="O126" i="8" s="1"/>
  <c r="J19" i="8"/>
  <c r="K231" i="8"/>
  <c r="L231" i="8" s="1"/>
  <c r="E18" i="8"/>
  <c r="C114" i="13"/>
  <c r="O109" i="13"/>
  <c r="G230" i="8"/>
  <c r="N230" i="8"/>
  <c r="C100" i="13"/>
  <c r="O95" i="13"/>
  <c r="C92" i="13"/>
  <c r="O87" i="13"/>
  <c r="J232" i="8" s="1"/>
  <c r="C96" i="13"/>
  <c r="O91" i="13"/>
  <c r="O88" i="13"/>
  <c r="C93" i="13"/>
  <c r="G129" i="8" l="1"/>
  <c r="C579" i="9"/>
  <c r="P552" i="9"/>
  <c r="O552" i="9"/>
  <c r="C556" i="9"/>
  <c r="P529" i="9"/>
  <c r="O529" i="9"/>
  <c r="C1112" i="9"/>
  <c r="P1085" i="9"/>
  <c r="O1085" i="9"/>
  <c r="C677" i="9"/>
  <c r="P650" i="9"/>
  <c r="O650" i="9"/>
  <c r="C698" i="9"/>
  <c r="O671" i="9"/>
  <c r="P671" i="9"/>
  <c r="C560" i="9"/>
  <c r="P533" i="9"/>
  <c r="O533" i="9"/>
  <c r="C1228" i="9"/>
  <c r="P1201" i="9"/>
  <c r="O1201" i="9"/>
  <c r="C588" i="9"/>
  <c r="P561" i="9"/>
  <c r="O561" i="9"/>
  <c r="C501" i="9"/>
  <c r="P474" i="9"/>
  <c r="F286" i="8" s="1"/>
  <c r="D286" i="8" s="1"/>
  <c r="G286" i="8" s="1"/>
  <c r="H286" i="8" s="1"/>
  <c r="O474" i="9"/>
  <c r="K127" i="8" s="1"/>
  <c r="L127" i="8" s="1"/>
  <c r="N127" i="8" s="1"/>
  <c r="O127" i="8" s="1"/>
  <c r="P624" i="9"/>
  <c r="C651" i="9"/>
  <c r="O624" i="9"/>
  <c r="K232" i="8"/>
  <c r="L232" i="8" s="1"/>
  <c r="J20" i="8"/>
  <c r="H230" i="8"/>
  <c r="S230" i="8"/>
  <c r="T230" i="8" s="1"/>
  <c r="E19" i="8"/>
  <c r="N231" i="8"/>
  <c r="G231" i="8"/>
  <c r="O92" i="13"/>
  <c r="J233" i="8" s="1"/>
  <c r="C97" i="13"/>
  <c r="C98" i="13"/>
  <c r="O93" i="13"/>
  <c r="O100" i="13"/>
  <c r="C105" i="13"/>
  <c r="O114" i="13"/>
  <c r="C119" i="13"/>
  <c r="O96" i="13"/>
  <c r="C101" i="13"/>
  <c r="H129" i="8" l="1"/>
  <c r="C587" i="9"/>
  <c r="P560" i="9"/>
  <c r="O560" i="9"/>
  <c r="C1139" i="9"/>
  <c r="P1112" i="9"/>
  <c r="O1112" i="9"/>
  <c r="C615" i="9"/>
  <c r="P588" i="9"/>
  <c r="O588" i="9"/>
  <c r="C725" i="9"/>
  <c r="P698" i="9"/>
  <c r="O698" i="9"/>
  <c r="C583" i="9"/>
  <c r="P556" i="9"/>
  <c r="O556" i="9"/>
  <c r="D130" i="8" s="1"/>
  <c r="C1255" i="9"/>
  <c r="P1228" i="9"/>
  <c r="O1228" i="9"/>
  <c r="C704" i="9"/>
  <c r="P677" i="9"/>
  <c r="O677" i="9"/>
  <c r="C606" i="9"/>
  <c r="P579" i="9"/>
  <c r="O579" i="9"/>
  <c r="C678" i="9"/>
  <c r="P651" i="9"/>
  <c r="O651" i="9"/>
  <c r="C528" i="9"/>
  <c r="P501" i="9"/>
  <c r="F287" i="8" s="1"/>
  <c r="D287" i="8" s="1"/>
  <c r="G287" i="8" s="1"/>
  <c r="H287" i="8" s="1"/>
  <c r="O501" i="9"/>
  <c r="K128" i="8" s="1"/>
  <c r="L128" i="8" s="1"/>
  <c r="N128" i="8" s="1"/>
  <c r="O128" i="8" s="1"/>
  <c r="K233" i="8"/>
  <c r="L233" i="8" s="1"/>
  <c r="J21" i="8"/>
  <c r="H231" i="8"/>
  <c r="S231" i="8"/>
  <c r="T231" i="8" s="1"/>
  <c r="C110" i="13"/>
  <c r="O105" i="13"/>
  <c r="G232" i="8"/>
  <c r="N232" i="8"/>
  <c r="E20" i="8"/>
  <c r="O98" i="13"/>
  <c r="C103" i="13"/>
  <c r="C106" i="13"/>
  <c r="O101" i="13"/>
  <c r="C124" i="13"/>
  <c r="O119" i="13"/>
  <c r="C102" i="13"/>
  <c r="O97" i="13"/>
  <c r="E21" i="8"/>
  <c r="G130" i="8" l="1"/>
  <c r="C610" i="9"/>
  <c r="O583" i="9"/>
  <c r="P583" i="9"/>
  <c r="C1166" i="9"/>
  <c r="O1139" i="9"/>
  <c r="P1139" i="9"/>
  <c r="C1282" i="9"/>
  <c r="P1255" i="9"/>
  <c r="O1255" i="9"/>
  <c r="J234" i="8"/>
  <c r="J22" i="8" s="1"/>
  <c r="C642" i="9"/>
  <c r="O615" i="9"/>
  <c r="P615" i="9"/>
  <c r="C633" i="9"/>
  <c r="P606" i="9"/>
  <c r="O606" i="9"/>
  <c r="C731" i="9"/>
  <c r="P704" i="9"/>
  <c r="O704" i="9"/>
  <c r="D136" i="8" s="1"/>
  <c r="G136" i="8" s="1"/>
  <c r="H136" i="8" s="1"/>
  <c r="C752" i="9"/>
  <c r="P725" i="9"/>
  <c r="O725" i="9"/>
  <c r="C614" i="9"/>
  <c r="P587" i="9"/>
  <c r="O587" i="9"/>
  <c r="C555" i="9"/>
  <c r="P528" i="9"/>
  <c r="F288" i="8" s="1"/>
  <c r="D288" i="8" s="1"/>
  <c r="G288" i="8" s="1"/>
  <c r="H288" i="8" s="1"/>
  <c r="O528" i="9"/>
  <c r="K129" i="8" s="1"/>
  <c r="L129" i="8" s="1"/>
  <c r="N129" i="8" s="1"/>
  <c r="O129" i="8" s="1"/>
  <c r="C705" i="9"/>
  <c r="P678" i="9"/>
  <c r="O678" i="9"/>
  <c r="H232" i="8"/>
  <c r="S232" i="8"/>
  <c r="T232" i="8" s="1"/>
  <c r="O124" i="13"/>
  <c r="C129" i="13"/>
  <c r="C107" i="13"/>
  <c r="O102" i="13"/>
  <c r="J235" i="8" s="1"/>
  <c r="G233" i="8"/>
  <c r="N233" i="8"/>
  <c r="C108" i="13"/>
  <c r="O103" i="13"/>
  <c r="O106" i="13"/>
  <c r="C111" i="13"/>
  <c r="C115" i="13"/>
  <c r="O110" i="13"/>
  <c r="K234" i="8" l="1"/>
  <c r="L234" i="8" s="1"/>
  <c r="H130" i="8"/>
  <c r="C779" i="9"/>
  <c r="P752" i="9"/>
  <c r="O752" i="9"/>
  <c r="C1193" i="9"/>
  <c r="P1166" i="9"/>
  <c r="O1166" i="9"/>
  <c r="C669" i="9"/>
  <c r="P642" i="9"/>
  <c r="O642" i="9"/>
  <c r="C641" i="9"/>
  <c r="P614" i="9"/>
  <c r="O614" i="9"/>
  <c r="C1309" i="9"/>
  <c r="P1282" i="9"/>
  <c r="O1282" i="9"/>
  <c r="C660" i="9"/>
  <c r="P633" i="9"/>
  <c r="O633" i="9"/>
  <c r="C758" i="9"/>
  <c r="O731" i="9"/>
  <c r="P731" i="9"/>
  <c r="C637" i="9"/>
  <c r="P610" i="9"/>
  <c r="O610" i="9"/>
  <c r="C732" i="9"/>
  <c r="P705" i="9"/>
  <c r="O705" i="9"/>
  <c r="C582" i="9"/>
  <c r="O555" i="9"/>
  <c r="K130" i="8" s="1"/>
  <c r="L130" i="8" s="1"/>
  <c r="N130" i="8" s="1"/>
  <c r="O130" i="8" s="1"/>
  <c r="P555" i="9"/>
  <c r="F289" i="8" s="1"/>
  <c r="D289" i="8" s="1"/>
  <c r="G289" i="8" s="1"/>
  <c r="H289" i="8" s="1"/>
  <c r="K235" i="8"/>
  <c r="L235" i="8" s="1"/>
  <c r="J23" i="8"/>
  <c r="H233" i="8"/>
  <c r="S233" i="8"/>
  <c r="T233" i="8" s="1"/>
  <c r="O108" i="13"/>
  <c r="C113" i="13"/>
  <c r="G234" i="8"/>
  <c r="N234" i="8"/>
  <c r="E22" i="8"/>
  <c r="C134" i="13"/>
  <c r="O129" i="13"/>
  <c r="C112" i="13"/>
  <c r="O107" i="13"/>
  <c r="J236" i="8" s="1"/>
  <c r="C116" i="13"/>
  <c r="O111" i="13"/>
  <c r="C120" i="13"/>
  <c r="O115" i="13"/>
  <c r="C1220" i="9" l="1"/>
  <c r="P1193" i="9"/>
  <c r="O1193" i="9"/>
  <c r="C664" i="9"/>
  <c r="P637" i="9"/>
  <c r="O637" i="9"/>
  <c r="C1336" i="9"/>
  <c r="P1309" i="9"/>
  <c r="O1309" i="9"/>
  <c r="C668" i="9"/>
  <c r="P641" i="9"/>
  <c r="O641" i="9"/>
  <c r="C687" i="9"/>
  <c r="P660" i="9"/>
  <c r="O660" i="9"/>
  <c r="C696" i="9"/>
  <c r="P669" i="9"/>
  <c r="O669" i="9"/>
  <c r="C785" i="9"/>
  <c r="O758" i="9"/>
  <c r="P758" i="9"/>
  <c r="C806" i="9"/>
  <c r="O779" i="9"/>
  <c r="P779" i="9"/>
  <c r="C609" i="9"/>
  <c r="O582" i="9"/>
  <c r="K131" i="8" s="1"/>
  <c r="L131" i="8" s="1"/>
  <c r="N131" i="8" s="1"/>
  <c r="O131" i="8" s="1"/>
  <c r="P582" i="9"/>
  <c r="F290" i="8" s="1"/>
  <c r="D290" i="8" s="1"/>
  <c r="G290" i="8" s="1"/>
  <c r="H290" i="8" s="1"/>
  <c r="C759" i="9"/>
  <c r="P732" i="9"/>
  <c r="O732" i="9"/>
  <c r="K236" i="8"/>
  <c r="L236" i="8" s="1"/>
  <c r="J24" i="8"/>
  <c r="H234" i="8"/>
  <c r="S234" i="8"/>
  <c r="T234" i="8" s="1"/>
  <c r="E23" i="8"/>
  <c r="O112" i="13"/>
  <c r="J237" i="8" s="1"/>
  <c r="C117" i="13"/>
  <c r="O116" i="13"/>
  <c r="C121" i="13"/>
  <c r="C139" i="13"/>
  <c r="O134" i="13"/>
  <c r="C118" i="13"/>
  <c r="O113" i="13"/>
  <c r="O120" i="13"/>
  <c r="C125" i="13"/>
  <c r="G235" i="8"/>
  <c r="N235" i="8"/>
  <c r="C812" i="9" l="1"/>
  <c r="P785" i="9"/>
  <c r="O785" i="9"/>
  <c r="C723" i="9"/>
  <c r="P696" i="9"/>
  <c r="O696" i="9"/>
  <c r="P1336" i="9"/>
  <c r="O1336" i="9"/>
  <c r="C833" i="9"/>
  <c r="P806" i="9"/>
  <c r="O806" i="9"/>
  <c r="C714" i="9"/>
  <c r="O687" i="9"/>
  <c r="P687" i="9"/>
  <c r="C691" i="9"/>
  <c r="P664" i="9"/>
  <c r="O664" i="9"/>
  <c r="C695" i="9"/>
  <c r="O668" i="9"/>
  <c r="P668" i="9"/>
  <c r="C1247" i="9"/>
  <c r="P1220" i="9"/>
  <c r="O1220" i="9"/>
  <c r="P759" i="9"/>
  <c r="C786" i="9"/>
  <c r="O759" i="9"/>
  <c r="C636" i="9"/>
  <c r="P609" i="9"/>
  <c r="F291" i="8" s="1"/>
  <c r="D291" i="8" s="1"/>
  <c r="G291" i="8" s="1"/>
  <c r="H291" i="8" s="1"/>
  <c r="O609" i="9"/>
  <c r="K132" i="8" s="1"/>
  <c r="L132" i="8" s="1"/>
  <c r="N132" i="8" s="1"/>
  <c r="O132" i="8" s="1"/>
  <c r="K237" i="8"/>
  <c r="L237" i="8" s="1"/>
  <c r="J25" i="8"/>
  <c r="H235" i="8"/>
  <c r="S235" i="8"/>
  <c r="T235" i="8" s="1"/>
  <c r="C123" i="13"/>
  <c r="O118" i="13"/>
  <c r="C126" i="13"/>
  <c r="O121" i="13"/>
  <c r="C122" i="13"/>
  <c r="O117" i="13"/>
  <c r="E24" i="8"/>
  <c r="G236" i="8"/>
  <c r="N236" i="8"/>
  <c r="C130" i="13"/>
  <c r="O125" i="13"/>
  <c r="C144" i="13"/>
  <c r="O139" i="13"/>
  <c r="C718" i="9" l="1"/>
  <c r="P691" i="9"/>
  <c r="O691" i="9"/>
  <c r="C1274" i="9"/>
  <c r="P1247" i="9"/>
  <c r="O1247" i="9"/>
  <c r="C741" i="9"/>
  <c r="P714" i="9"/>
  <c r="O714" i="9"/>
  <c r="D137" i="8" s="1"/>
  <c r="C722" i="9"/>
  <c r="O695" i="9"/>
  <c r="P695" i="9"/>
  <c r="C750" i="9"/>
  <c r="O723" i="9"/>
  <c r="P723" i="9"/>
  <c r="C860" i="9"/>
  <c r="P833" i="9"/>
  <c r="O833" i="9"/>
  <c r="C839" i="9"/>
  <c r="P812" i="9"/>
  <c r="O812" i="9"/>
  <c r="P786" i="9"/>
  <c r="C813" i="9"/>
  <c r="O786" i="9"/>
  <c r="C663" i="9"/>
  <c r="P636" i="9"/>
  <c r="F292" i="8" s="1"/>
  <c r="D292" i="8" s="1"/>
  <c r="G292" i="8" s="1"/>
  <c r="H292" i="8" s="1"/>
  <c r="O636" i="9"/>
  <c r="K133" i="8" s="1"/>
  <c r="L133" i="8" s="1"/>
  <c r="N133" i="8" s="1"/>
  <c r="O133" i="8" s="1"/>
  <c r="H236" i="8"/>
  <c r="S236" i="8"/>
  <c r="T236" i="8" s="1"/>
  <c r="O130" i="13"/>
  <c r="C135" i="13"/>
  <c r="G237" i="8"/>
  <c r="N237" i="8"/>
  <c r="C131" i="13"/>
  <c r="O126" i="13"/>
  <c r="E25" i="8"/>
  <c r="O122" i="13"/>
  <c r="J239" i="8" s="1"/>
  <c r="C127" i="13"/>
  <c r="O144" i="13"/>
  <c r="C149" i="13"/>
  <c r="C128" i="13"/>
  <c r="O123" i="13"/>
  <c r="G137" i="8" l="1"/>
  <c r="C887" i="9"/>
  <c r="P860" i="9"/>
  <c r="O860" i="9"/>
  <c r="C749" i="9"/>
  <c r="P722" i="9"/>
  <c r="O722" i="9"/>
  <c r="C768" i="9"/>
  <c r="O741" i="9"/>
  <c r="P741" i="9"/>
  <c r="C777" i="9"/>
  <c r="P750" i="9"/>
  <c r="O750" i="9"/>
  <c r="C1301" i="9"/>
  <c r="P1274" i="9"/>
  <c r="O1274" i="9"/>
  <c r="C866" i="9"/>
  <c r="O839" i="9"/>
  <c r="P839" i="9"/>
  <c r="C745" i="9"/>
  <c r="P718" i="9"/>
  <c r="O718" i="9"/>
  <c r="C690" i="9"/>
  <c r="O663" i="9"/>
  <c r="K134" i="8" s="1"/>
  <c r="L134" i="8" s="1"/>
  <c r="N134" i="8" s="1"/>
  <c r="O134" i="8" s="1"/>
  <c r="P663" i="9"/>
  <c r="F293" i="8" s="1"/>
  <c r="D293" i="8" s="1"/>
  <c r="G293" i="8" s="1"/>
  <c r="H293" i="8" s="1"/>
  <c r="P813" i="9"/>
  <c r="C840" i="9"/>
  <c r="O813" i="9"/>
  <c r="K239" i="8"/>
  <c r="L239" i="8" s="1"/>
  <c r="J27" i="8"/>
  <c r="H237" i="8"/>
  <c r="S237" i="8"/>
  <c r="T237" i="8" s="1"/>
  <c r="G239" i="8"/>
  <c r="E27" i="8"/>
  <c r="C140" i="13"/>
  <c r="O135" i="13"/>
  <c r="G238" i="8"/>
  <c r="E26" i="8"/>
  <c r="O128" i="13"/>
  <c r="C133" i="13"/>
  <c r="C136" i="13"/>
  <c r="O131" i="13"/>
  <c r="C154" i="13"/>
  <c r="O149" i="13"/>
  <c r="C132" i="13"/>
  <c r="O127" i="13"/>
  <c r="J240" i="8" s="1"/>
  <c r="H137" i="8" l="1"/>
  <c r="C795" i="9"/>
  <c r="P768" i="9"/>
  <c r="O768" i="9"/>
  <c r="C1328" i="9"/>
  <c r="P1301" i="9"/>
  <c r="O1301" i="9"/>
  <c r="C776" i="9"/>
  <c r="P749" i="9"/>
  <c r="O749" i="9"/>
  <c r="C772" i="9"/>
  <c r="P745" i="9"/>
  <c r="O745" i="9"/>
  <c r="C804" i="9"/>
  <c r="P777" i="9"/>
  <c r="O777" i="9"/>
  <c r="C893" i="9"/>
  <c r="P866" i="9"/>
  <c r="O866" i="9"/>
  <c r="C914" i="9"/>
  <c r="O887" i="9"/>
  <c r="P887" i="9"/>
  <c r="P840" i="9"/>
  <c r="C867" i="9"/>
  <c r="O840" i="9"/>
  <c r="C717" i="9"/>
  <c r="P690" i="9"/>
  <c r="F295" i="8" s="1"/>
  <c r="D295" i="8" s="1"/>
  <c r="G295" i="8" s="1"/>
  <c r="H295" i="8" s="1"/>
  <c r="O690" i="9"/>
  <c r="K136" i="8" s="1"/>
  <c r="L136" i="8" s="1"/>
  <c r="N136" i="8" s="1"/>
  <c r="O136" i="8" s="1"/>
  <c r="K240" i="8"/>
  <c r="L240" i="8" s="1"/>
  <c r="N240" i="8" s="1"/>
  <c r="J28" i="8"/>
  <c r="H238" i="8"/>
  <c r="S238" i="8"/>
  <c r="T238" i="8" s="1"/>
  <c r="H239" i="8"/>
  <c r="S239" i="8"/>
  <c r="T239" i="8" s="1"/>
  <c r="N239" i="8"/>
  <c r="O136" i="13"/>
  <c r="C141" i="13"/>
  <c r="O132" i="13"/>
  <c r="J242" i="8" s="1"/>
  <c r="C137" i="13"/>
  <c r="C138" i="13"/>
  <c r="O133" i="13"/>
  <c r="G240" i="8"/>
  <c r="O140" i="13"/>
  <c r="C145" i="13"/>
  <c r="O154" i="13"/>
  <c r="C159" i="13"/>
  <c r="C803" i="9" l="1"/>
  <c r="P776" i="9"/>
  <c r="O776" i="9"/>
  <c r="C799" i="9"/>
  <c r="O772" i="9"/>
  <c r="P772" i="9"/>
  <c r="C822" i="9"/>
  <c r="P795" i="9"/>
  <c r="O795" i="9"/>
  <c r="C920" i="9"/>
  <c r="P893" i="9"/>
  <c r="O893" i="9"/>
  <c r="C941" i="9"/>
  <c r="P914" i="9"/>
  <c r="O914" i="9"/>
  <c r="C831" i="9"/>
  <c r="P804" i="9"/>
  <c r="O804" i="9"/>
  <c r="P1328" i="9"/>
  <c r="O1328" i="9"/>
  <c r="C744" i="9"/>
  <c r="O717" i="9"/>
  <c r="K137" i="8" s="1"/>
  <c r="L137" i="8" s="1"/>
  <c r="N137" i="8" s="1"/>
  <c r="O137" i="8" s="1"/>
  <c r="P717" i="9"/>
  <c r="F296" i="8" s="1"/>
  <c r="D296" i="8" s="1"/>
  <c r="G296" i="8" s="1"/>
  <c r="H296" i="8" s="1"/>
  <c r="C894" i="9"/>
  <c r="P867" i="9"/>
  <c r="O867" i="9"/>
  <c r="K242" i="8"/>
  <c r="L242" i="8" s="1"/>
  <c r="N242" i="8" s="1"/>
  <c r="J30" i="8"/>
  <c r="H240" i="8"/>
  <c r="S240" i="8"/>
  <c r="T240" i="8" s="1"/>
  <c r="E28" i="8"/>
  <c r="C150" i="13"/>
  <c r="O145" i="13"/>
  <c r="C146" i="13"/>
  <c r="O141" i="13"/>
  <c r="O138" i="13"/>
  <c r="C143" i="13"/>
  <c r="C164" i="13"/>
  <c r="O159" i="13"/>
  <c r="C142" i="13"/>
  <c r="O137" i="13"/>
  <c r="J243" i="8" s="1"/>
  <c r="G242" i="8"/>
  <c r="C968" i="9" l="1"/>
  <c r="P941" i="9"/>
  <c r="O941" i="9"/>
  <c r="C826" i="9"/>
  <c r="P799" i="9"/>
  <c r="O799" i="9"/>
  <c r="C849" i="9"/>
  <c r="P822" i="9"/>
  <c r="O822" i="9"/>
  <c r="C947" i="9"/>
  <c r="P920" i="9"/>
  <c r="O920" i="9"/>
  <c r="C858" i="9"/>
  <c r="O831" i="9"/>
  <c r="P831" i="9"/>
  <c r="C830" i="9"/>
  <c r="P803" i="9"/>
  <c r="O803" i="9"/>
  <c r="C921" i="9"/>
  <c r="P894" i="9"/>
  <c r="O894" i="9"/>
  <c r="C771" i="9"/>
  <c r="P744" i="9"/>
  <c r="F297" i="8" s="1"/>
  <c r="D297" i="8" s="1"/>
  <c r="G297" i="8" s="1"/>
  <c r="H297" i="8" s="1"/>
  <c r="O744" i="9"/>
  <c r="K138" i="8" s="1"/>
  <c r="L138" i="8" s="1"/>
  <c r="N138" i="8" s="1"/>
  <c r="O138" i="8" s="1"/>
  <c r="K243" i="8"/>
  <c r="L243" i="8" s="1"/>
  <c r="J31" i="8"/>
  <c r="H242" i="8"/>
  <c r="S242" i="8"/>
  <c r="T242" i="8" s="1"/>
  <c r="E30" i="8"/>
  <c r="O164" i="13"/>
  <c r="C169" i="13"/>
  <c r="C148" i="13"/>
  <c r="O143" i="13"/>
  <c r="C155" i="13"/>
  <c r="O150" i="13"/>
  <c r="C147" i="13"/>
  <c r="O142" i="13"/>
  <c r="O146" i="13"/>
  <c r="C151" i="13"/>
  <c r="C857" i="9" l="1"/>
  <c r="P830" i="9"/>
  <c r="O830" i="9"/>
  <c r="C876" i="9"/>
  <c r="P849" i="9"/>
  <c r="O849" i="9"/>
  <c r="D141" i="8" s="1"/>
  <c r="C885" i="9"/>
  <c r="O858" i="9"/>
  <c r="P858" i="9"/>
  <c r="C853" i="9"/>
  <c r="P826" i="9"/>
  <c r="O826" i="9"/>
  <c r="C974" i="9"/>
  <c r="O947" i="9"/>
  <c r="P947" i="9"/>
  <c r="C995" i="9"/>
  <c r="P968" i="9"/>
  <c r="O968" i="9"/>
  <c r="C798" i="9"/>
  <c r="O771" i="9"/>
  <c r="K139" i="8" s="1"/>
  <c r="L139" i="8" s="1"/>
  <c r="N139" i="8" s="1"/>
  <c r="O139" i="8" s="1"/>
  <c r="P771" i="9"/>
  <c r="F298" i="8" s="1"/>
  <c r="D298" i="8" s="1"/>
  <c r="G298" i="8" s="1"/>
  <c r="H298" i="8" s="1"/>
  <c r="C948" i="9"/>
  <c r="P921" i="9"/>
  <c r="O921" i="9"/>
  <c r="E31" i="8"/>
  <c r="C160" i="13"/>
  <c r="O155" i="13"/>
  <c r="C156" i="13"/>
  <c r="O151" i="13"/>
  <c r="C152" i="13"/>
  <c r="O147" i="13"/>
  <c r="O148" i="13"/>
  <c r="C153" i="13"/>
  <c r="G243" i="8"/>
  <c r="N243" i="8"/>
  <c r="O243" i="8" s="1"/>
  <c r="C174" i="13"/>
  <c r="O169" i="13"/>
  <c r="G141" i="8" l="1"/>
  <c r="D160" i="8"/>
  <c r="F43" i="10" s="1"/>
  <c r="F44" i="10" s="1"/>
  <c r="C903" i="9"/>
  <c r="P876" i="9"/>
  <c r="O876" i="9"/>
  <c r="C1022" i="9"/>
  <c r="P995" i="9"/>
  <c r="O995" i="9"/>
  <c r="J245" i="8"/>
  <c r="K245" i="8" s="1"/>
  <c r="L245" i="8" s="1"/>
  <c r="C912" i="9"/>
  <c r="P885" i="9"/>
  <c r="O885" i="9"/>
  <c r="C1001" i="9"/>
  <c r="P974" i="9"/>
  <c r="O974" i="9"/>
  <c r="C880" i="9"/>
  <c r="P853" i="9"/>
  <c r="O853" i="9"/>
  <c r="C884" i="9"/>
  <c r="P857" i="9"/>
  <c r="O857" i="9"/>
  <c r="C975" i="9"/>
  <c r="P948" i="9"/>
  <c r="O948" i="9"/>
  <c r="C825" i="9"/>
  <c r="P798" i="9"/>
  <c r="F294" i="8" s="1"/>
  <c r="D294" i="8" s="1"/>
  <c r="G294" i="8" s="1"/>
  <c r="H294" i="8" s="1"/>
  <c r="O798" i="9"/>
  <c r="K135" i="8" s="1"/>
  <c r="L135" i="8" s="1"/>
  <c r="N135" i="8" s="1"/>
  <c r="O135" i="8" s="1"/>
  <c r="H243" i="8"/>
  <c r="S243" i="8"/>
  <c r="T243" i="8" s="1"/>
  <c r="G244" i="8"/>
  <c r="E32" i="8"/>
  <c r="C158" i="13"/>
  <c r="O153" i="13"/>
  <c r="O152" i="13"/>
  <c r="C157" i="13"/>
  <c r="O160" i="13"/>
  <c r="C165" i="13"/>
  <c r="C179" i="13"/>
  <c r="O174" i="13"/>
  <c r="O156" i="13"/>
  <c r="C161" i="13"/>
  <c r="H141" i="8" l="1"/>
  <c r="G160" i="8"/>
  <c r="H160" i="8" s="1"/>
  <c r="C939" i="9"/>
  <c r="P912" i="9"/>
  <c r="O912" i="9"/>
  <c r="C907" i="9"/>
  <c r="P880" i="9"/>
  <c r="O880" i="9"/>
  <c r="C1049" i="9"/>
  <c r="P1022" i="9"/>
  <c r="O1022" i="9"/>
  <c r="J33" i="8"/>
  <c r="C1028" i="9"/>
  <c r="P1001" i="9"/>
  <c r="O1001" i="9"/>
  <c r="C911" i="9"/>
  <c r="P884" i="9"/>
  <c r="O884" i="9"/>
  <c r="C930" i="9"/>
  <c r="P903" i="9"/>
  <c r="O903" i="9"/>
  <c r="C852" i="9"/>
  <c r="P825" i="9"/>
  <c r="F299" i="8" s="1"/>
  <c r="D299" i="8" s="1"/>
  <c r="G299" i="8" s="1"/>
  <c r="H299" i="8" s="1"/>
  <c r="O825" i="9"/>
  <c r="K140" i="8" s="1"/>
  <c r="L140" i="8" s="1"/>
  <c r="N140" i="8" s="1"/>
  <c r="O140" i="8" s="1"/>
  <c r="P975" i="9"/>
  <c r="C1002" i="9"/>
  <c r="O975" i="9"/>
  <c r="H244" i="8"/>
  <c r="S244" i="8"/>
  <c r="T244" i="8" s="1"/>
  <c r="E33" i="8"/>
  <c r="C170" i="13"/>
  <c r="O165" i="13"/>
  <c r="C162" i="13"/>
  <c r="O157" i="13"/>
  <c r="J246" i="8" s="1"/>
  <c r="C184" i="13"/>
  <c r="O179" i="13"/>
  <c r="C163" i="13"/>
  <c r="O158" i="13"/>
  <c r="C166" i="13"/>
  <c r="O161" i="13"/>
  <c r="G245" i="8"/>
  <c r="N245" i="8"/>
  <c r="C1076" i="9" l="1"/>
  <c r="P1049" i="9"/>
  <c r="O1049" i="9"/>
  <c r="C934" i="9"/>
  <c r="O907" i="9"/>
  <c r="P907" i="9"/>
  <c r="C1055" i="9"/>
  <c r="O1028" i="9"/>
  <c r="P1028" i="9"/>
  <c r="C938" i="9"/>
  <c r="O911" i="9"/>
  <c r="P911" i="9"/>
  <c r="C957" i="9"/>
  <c r="P930" i="9"/>
  <c r="O930" i="9"/>
  <c r="C966" i="9"/>
  <c r="O939" i="9"/>
  <c r="P939" i="9"/>
  <c r="P1002" i="9"/>
  <c r="C1029" i="9"/>
  <c r="O1002" i="9"/>
  <c r="C879" i="9"/>
  <c r="P852" i="9"/>
  <c r="F300" i="8" s="1"/>
  <c r="D300" i="8" s="1"/>
  <c r="G300" i="8" s="1"/>
  <c r="H300" i="8" s="1"/>
  <c r="O852" i="9"/>
  <c r="K141" i="8" s="1"/>
  <c r="L141" i="8" s="1"/>
  <c r="N141" i="8" s="1"/>
  <c r="O141" i="8" s="1"/>
  <c r="K246" i="8"/>
  <c r="L246" i="8" s="1"/>
  <c r="J34" i="8"/>
  <c r="H245" i="8"/>
  <c r="S245" i="8"/>
  <c r="T245" i="8" s="1"/>
  <c r="O170" i="13"/>
  <c r="C175" i="13"/>
  <c r="C171" i="13"/>
  <c r="O166" i="13"/>
  <c r="E29" i="8"/>
  <c r="O162" i="13"/>
  <c r="J247" i="8" s="1"/>
  <c r="C167" i="13"/>
  <c r="C168" i="13"/>
  <c r="O163" i="13"/>
  <c r="G241" i="8"/>
  <c r="O184" i="13"/>
  <c r="C189" i="13"/>
  <c r="C993" i="9" l="1"/>
  <c r="P966" i="9"/>
  <c r="O966" i="9"/>
  <c r="C965" i="9"/>
  <c r="P938" i="9"/>
  <c r="O938" i="9"/>
  <c r="C1082" i="9"/>
  <c r="P1055" i="9"/>
  <c r="O1055" i="9"/>
  <c r="C984" i="9"/>
  <c r="P957" i="9"/>
  <c r="O957" i="9"/>
  <c r="C961" i="9"/>
  <c r="P934" i="9"/>
  <c r="O934" i="9"/>
  <c r="C1103" i="9"/>
  <c r="P1076" i="9"/>
  <c r="O1076" i="9"/>
  <c r="P1029" i="9"/>
  <c r="C1056" i="9"/>
  <c r="O1029" i="9"/>
  <c r="C906" i="9"/>
  <c r="O879" i="9"/>
  <c r="K142" i="8" s="1"/>
  <c r="L142" i="8" s="1"/>
  <c r="N142" i="8" s="1"/>
  <c r="O142" i="8" s="1"/>
  <c r="P879" i="9"/>
  <c r="F301" i="8" s="1"/>
  <c r="D301" i="8" s="1"/>
  <c r="G301" i="8" s="1"/>
  <c r="H301" i="8" s="1"/>
  <c r="K247" i="8"/>
  <c r="L247" i="8" s="1"/>
  <c r="J35" i="8"/>
  <c r="H241" i="8"/>
  <c r="S241" i="8"/>
  <c r="T241" i="8" s="1"/>
  <c r="O168" i="13"/>
  <c r="C173" i="13"/>
  <c r="C194" i="13"/>
  <c r="O189" i="13"/>
  <c r="C176" i="13"/>
  <c r="O171" i="13"/>
  <c r="N246" i="8"/>
  <c r="G246" i="8"/>
  <c r="E34" i="8"/>
  <c r="C180" i="13"/>
  <c r="O175" i="13"/>
  <c r="C172" i="13"/>
  <c r="O167" i="13"/>
  <c r="J248" i="8" s="1"/>
  <c r="C988" i="9" l="1"/>
  <c r="P961" i="9"/>
  <c r="O961" i="9"/>
  <c r="C992" i="9"/>
  <c r="P965" i="9"/>
  <c r="O965" i="9"/>
  <c r="C1130" i="9"/>
  <c r="P1103" i="9"/>
  <c r="O1103" i="9"/>
  <c r="C1109" i="9"/>
  <c r="P1082" i="9"/>
  <c r="O1082" i="9"/>
  <c r="C1011" i="9"/>
  <c r="P984" i="9"/>
  <c r="O984" i="9"/>
  <c r="C1020" i="9"/>
  <c r="P993" i="9"/>
  <c r="O993" i="9"/>
  <c r="C933" i="9"/>
  <c r="P906" i="9"/>
  <c r="F302" i="8" s="1"/>
  <c r="D302" i="8" s="1"/>
  <c r="G302" i="8" s="1"/>
  <c r="H302" i="8" s="1"/>
  <c r="O906" i="9"/>
  <c r="K143" i="8" s="1"/>
  <c r="L143" i="8" s="1"/>
  <c r="N143" i="8" s="1"/>
  <c r="O143" i="8" s="1"/>
  <c r="P1056" i="9"/>
  <c r="C1083" i="9"/>
  <c r="O1056" i="9"/>
  <c r="K248" i="8"/>
  <c r="L248" i="8" s="1"/>
  <c r="J36" i="8"/>
  <c r="H246" i="8"/>
  <c r="S246" i="8"/>
  <c r="T246" i="8" s="1"/>
  <c r="O172" i="13"/>
  <c r="C177" i="13"/>
  <c r="E35" i="8"/>
  <c r="O194" i="13"/>
  <c r="C199" i="13"/>
  <c r="C178" i="13"/>
  <c r="O173" i="13"/>
  <c r="N247" i="8"/>
  <c r="G247" i="8"/>
  <c r="O180" i="13"/>
  <c r="C185" i="13"/>
  <c r="O176" i="13"/>
  <c r="C181" i="13"/>
  <c r="C1047" i="9" l="1"/>
  <c r="O1020" i="9"/>
  <c r="P1020" i="9"/>
  <c r="C1136" i="9"/>
  <c r="O1109" i="9"/>
  <c r="P1109" i="9"/>
  <c r="C1157" i="9"/>
  <c r="P1130" i="9"/>
  <c r="O1130" i="9"/>
  <c r="C1038" i="9"/>
  <c r="P1011" i="9"/>
  <c r="O1011" i="9"/>
  <c r="C1019" i="9"/>
  <c r="P992" i="9"/>
  <c r="O992" i="9"/>
  <c r="C1015" i="9"/>
  <c r="P988" i="9"/>
  <c r="O988" i="9"/>
  <c r="C1110" i="9"/>
  <c r="P1083" i="9"/>
  <c r="O1083" i="9"/>
  <c r="C960" i="9"/>
  <c r="P933" i="9"/>
  <c r="F303" i="8" s="1"/>
  <c r="D303" i="8" s="1"/>
  <c r="G303" i="8" s="1"/>
  <c r="H303" i="8" s="1"/>
  <c r="O933" i="9"/>
  <c r="K144" i="8" s="1"/>
  <c r="L144" i="8" s="1"/>
  <c r="N144" i="8" s="1"/>
  <c r="O144" i="8" s="1"/>
  <c r="H247" i="8"/>
  <c r="S247" i="8"/>
  <c r="T247" i="8" s="1"/>
  <c r="O178" i="13"/>
  <c r="C183" i="13"/>
  <c r="G248" i="8"/>
  <c r="N248" i="8"/>
  <c r="C190" i="13"/>
  <c r="O185" i="13"/>
  <c r="C186" i="13"/>
  <c r="O181" i="13"/>
  <c r="C204" i="13"/>
  <c r="O199" i="13"/>
  <c r="C182" i="13"/>
  <c r="O177" i="13"/>
  <c r="J250" i="8" s="1"/>
  <c r="E36" i="8"/>
  <c r="C1163" i="9" l="1"/>
  <c r="P1136" i="9"/>
  <c r="O1136" i="9"/>
  <c r="C1042" i="9"/>
  <c r="P1015" i="9"/>
  <c r="O1015" i="9"/>
  <c r="C1184" i="9"/>
  <c r="P1157" i="9"/>
  <c r="O1157" i="9"/>
  <c r="C1046" i="9"/>
  <c r="P1019" i="9"/>
  <c r="O1019" i="9"/>
  <c r="C1065" i="9"/>
  <c r="P1038" i="9"/>
  <c r="O1038" i="9"/>
  <c r="C1074" i="9"/>
  <c r="O1047" i="9"/>
  <c r="P1047" i="9"/>
  <c r="C987" i="9"/>
  <c r="P960" i="9"/>
  <c r="F304" i="8" s="1"/>
  <c r="D304" i="8" s="1"/>
  <c r="G304" i="8" s="1"/>
  <c r="H304" i="8" s="1"/>
  <c r="O960" i="9"/>
  <c r="K145" i="8" s="1"/>
  <c r="L145" i="8" s="1"/>
  <c r="N145" i="8" s="1"/>
  <c r="O145" i="8" s="1"/>
  <c r="C1137" i="9"/>
  <c r="P1110" i="9"/>
  <c r="O1110" i="9"/>
  <c r="K250" i="8"/>
  <c r="L250" i="8" s="1"/>
  <c r="J38" i="8"/>
  <c r="H248" i="8"/>
  <c r="S248" i="8"/>
  <c r="T248" i="8" s="1"/>
  <c r="C187" i="13"/>
  <c r="O182" i="13"/>
  <c r="J251" i="8" s="1"/>
  <c r="C195" i="13"/>
  <c r="O190" i="13"/>
  <c r="O186" i="13"/>
  <c r="C191" i="13"/>
  <c r="C188" i="13"/>
  <c r="O183" i="13"/>
  <c r="E37" i="8"/>
  <c r="G249" i="8"/>
  <c r="O204" i="13"/>
  <c r="C209" i="13"/>
  <c r="C1069" i="9" l="1"/>
  <c r="P1042" i="9"/>
  <c r="O1042" i="9"/>
  <c r="C1101" i="9"/>
  <c r="P1074" i="9"/>
  <c r="O1074" i="9"/>
  <c r="C1211" i="9"/>
  <c r="P1184" i="9"/>
  <c r="O1184" i="9"/>
  <c r="C1092" i="9"/>
  <c r="P1065" i="9"/>
  <c r="O1065" i="9"/>
  <c r="C1073" i="9"/>
  <c r="P1046" i="9"/>
  <c r="O1046" i="9"/>
  <c r="C1190" i="9"/>
  <c r="P1163" i="9"/>
  <c r="O1163" i="9"/>
  <c r="C1164" i="9"/>
  <c r="P1137" i="9"/>
  <c r="O1137" i="9"/>
  <c r="C1014" i="9"/>
  <c r="P987" i="9"/>
  <c r="F305" i="8" s="1"/>
  <c r="D305" i="8" s="1"/>
  <c r="G305" i="8" s="1"/>
  <c r="H305" i="8" s="1"/>
  <c r="O987" i="9"/>
  <c r="K146" i="8" s="1"/>
  <c r="L146" i="8" s="1"/>
  <c r="N146" i="8" s="1"/>
  <c r="O146" i="8" s="1"/>
  <c r="J39" i="8"/>
  <c r="K251" i="8"/>
  <c r="L251" i="8" s="1"/>
  <c r="N251" i="8" s="1"/>
  <c r="H249" i="8"/>
  <c r="S249" i="8"/>
  <c r="T249" i="8" s="1"/>
  <c r="G251" i="8"/>
  <c r="O188" i="13"/>
  <c r="C193" i="13"/>
  <c r="E38" i="8"/>
  <c r="C200" i="13"/>
  <c r="O195" i="13"/>
  <c r="C196" i="13"/>
  <c r="O191" i="13"/>
  <c r="C192" i="13"/>
  <c r="O187" i="13"/>
  <c r="J252" i="8" s="1"/>
  <c r="G250" i="8"/>
  <c r="N250" i="8"/>
  <c r="C214" i="13"/>
  <c r="O209" i="13"/>
  <c r="C1100" i="9" l="1"/>
  <c r="P1073" i="9"/>
  <c r="O1073" i="9"/>
  <c r="C1128" i="9"/>
  <c r="P1101" i="9"/>
  <c r="O1101" i="9"/>
  <c r="C1238" i="9"/>
  <c r="O1211" i="9"/>
  <c r="P1211" i="9"/>
  <c r="C1119" i="9"/>
  <c r="P1092" i="9"/>
  <c r="O1092" i="9"/>
  <c r="C1217" i="9"/>
  <c r="P1190" i="9"/>
  <c r="O1190" i="9"/>
  <c r="C1096" i="9"/>
  <c r="P1069" i="9"/>
  <c r="O1069" i="9"/>
  <c r="C1041" i="9"/>
  <c r="P1014" i="9"/>
  <c r="F306" i="8" s="1"/>
  <c r="D306" i="8" s="1"/>
  <c r="G306" i="8" s="1"/>
  <c r="H306" i="8" s="1"/>
  <c r="O1014" i="9"/>
  <c r="K147" i="8" s="1"/>
  <c r="L147" i="8" s="1"/>
  <c r="N147" i="8" s="1"/>
  <c r="O147" i="8" s="1"/>
  <c r="C1191" i="9"/>
  <c r="P1164" i="9"/>
  <c r="O1164" i="9"/>
  <c r="K252" i="8"/>
  <c r="L252" i="8" s="1"/>
  <c r="J40" i="8"/>
  <c r="H250" i="8"/>
  <c r="S250" i="8"/>
  <c r="T250" i="8" s="1"/>
  <c r="H251" i="8"/>
  <c r="S251" i="8"/>
  <c r="T251" i="8" s="1"/>
  <c r="E39" i="8"/>
  <c r="O192" i="13"/>
  <c r="J253" i="8" s="1"/>
  <c r="C197" i="13"/>
  <c r="C219" i="13"/>
  <c r="O214" i="13"/>
  <c r="O196" i="13"/>
  <c r="C201" i="13"/>
  <c r="C198" i="13"/>
  <c r="O193" i="13"/>
  <c r="O200" i="13"/>
  <c r="C205" i="13"/>
  <c r="C1155" i="9" l="1"/>
  <c r="P1128" i="9"/>
  <c r="O1128" i="9"/>
  <c r="C1123" i="9"/>
  <c r="P1096" i="9"/>
  <c r="O1096" i="9"/>
  <c r="C1265" i="9"/>
  <c r="P1238" i="9"/>
  <c r="O1238" i="9"/>
  <c r="C1244" i="9"/>
  <c r="P1217" i="9"/>
  <c r="O1217" i="9"/>
  <c r="C1146" i="9"/>
  <c r="P1119" i="9"/>
  <c r="O1119" i="9"/>
  <c r="C1127" i="9"/>
  <c r="O1100" i="9"/>
  <c r="P1100" i="9"/>
  <c r="P1191" i="9"/>
  <c r="C1218" i="9"/>
  <c r="O1191" i="9"/>
  <c r="C1068" i="9"/>
  <c r="P1041" i="9"/>
  <c r="F307" i="8" s="1"/>
  <c r="D307" i="8" s="1"/>
  <c r="G307" i="8" s="1"/>
  <c r="H307" i="8" s="1"/>
  <c r="O1041" i="9"/>
  <c r="K148" i="8" s="1"/>
  <c r="L148" i="8" s="1"/>
  <c r="N148" i="8" s="1"/>
  <c r="O148" i="8" s="1"/>
  <c r="K253" i="8"/>
  <c r="L253" i="8" s="1"/>
  <c r="J41" i="8"/>
  <c r="C210" i="13"/>
  <c r="O205" i="13"/>
  <c r="C206" i="13"/>
  <c r="O201" i="13"/>
  <c r="C202" i="13"/>
  <c r="O197" i="13"/>
  <c r="J254" i="8" s="1"/>
  <c r="G252" i="8"/>
  <c r="N252" i="8"/>
  <c r="E40" i="8"/>
  <c r="C203" i="13"/>
  <c r="O198" i="13"/>
  <c r="C224" i="13"/>
  <c r="O219" i="13"/>
  <c r="C1154" i="9" l="1"/>
  <c r="O1127" i="9"/>
  <c r="P1127" i="9"/>
  <c r="C1173" i="9"/>
  <c r="P1146" i="9"/>
  <c r="O1146" i="9"/>
  <c r="C1150" i="9"/>
  <c r="P1123" i="9"/>
  <c r="O1123" i="9"/>
  <c r="C1292" i="9"/>
  <c r="P1265" i="9"/>
  <c r="O1265" i="9"/>
  <c r="C1271" i="9"/>
  <c r="O1244" i="9"/>
  <c r="P1244" i="9"/>
  <c r="C1182" i="9"/>
  <c r="P1155" i="9"/>
  <c r="O1155" i="9"/>
  <c r="C1095" i="9"/>
  <c r="O1068" i="9"/>
  <c r="K149" i="8" s="1"/>
  <c r="L149" i="8" s="1"/>
  <c r="N149" i="8" s="1"/>
  <c r="O149" i="8" s="1"/>
  <c r="P1068" i="9"/>
  <c r="F308" i="8" s="1"/>
  <c r="D308" i="8" s="1"/>
  <c r="G308" i="8" s="1"/>
  <c r="H308" i="8" s="1"/>
  <c r="P1218" i="9"/>
  <c r="C1245" i="9"/>
  <c r="O1218" i="9"/>
  <c r="K254" i="8"/>
  <c r="L254" i="8" s="1"/>
  <c r="J42" i="8"/>
  <c r="H252" i="8"/>
  <c r="S252" i="8"/>
  <c r="T252" i="8" s="1"/>
  <c r="E41" i="8"/>
  <c r="N253" i="8"/>
  <c r="O253" i="8" s="1"/>
  <c r="G253" i="8"/>
  <c r="O224" i="13"/>
  <c r="C229" i="13"/>
  <c r="O202" i="13"/>
  <c r="J255" i="8" s="1"/>
  <c r="C207" i="13"/>
  <c r="C211" i="13"/>
  <c r="O206" i="13"/>
  <c r="C208" i="13"/>
  <c r="O203" i="13"/>
  <c r="O210" i="13"/>
  <c r="C215" i="13"/>
  <c r="C1298" i="9" l="1"/>
  <c r="P1271" i="9"/>
  <c r="O1271" i="9"/>
  <c r="C1319" i="9"/>
  <c r="P1292" i="9"/>
  <c r="O1292" i="9"/>
  <c r="C1181" i="9"/>
  <c r="P1154" i="9"/>
  <c r="O1154" i="9"/>
  <c r="C1209" i="9"/>
  <c r="P1182" i="9"/>
  <c r="O1182" i="9"/>
  <c r="C1200" i="9"/>
  <c r="P1173" i="9"/>
  <c r="O1173" i="9"/>
  <c r="C1177" i="9"/>
  <c r="P1150" i="9"/>
  <c r="O1150" i="9"/>
  <c r="P1245" i="9"/>
  <c r="C1272" i="9"/>
  <c r="O1245" i="9"/>
  <c r="C1122" i="9"/>
  <c r="P1095" i="9"/>
  <c r="F309" i="8" s="1"/>
  <c r="D309" i="8" s="1"/>
  <c r="G309" i="8" s="1"/>
  <c r="H309" i="8" s="1"/>
  <c r="O1095" i="9"/>
  <c r="K150" i="8" s="1"/>
  <c r="L150" i="8" s="1"/>
  <c r="N150" i="8" s="1"/>
  <c r="O150" i="8" s="1"/>
  <c r="K255" i="8"/>
  <c r="L255" i="8" s="1"/>
  <c r="J43" i="8"/>
  <c r="H253" i="8"/>
  <c r="S253" i="8"/>
  <c r="T253" i="8" s="1"/>
  <c r="C220" i="13"/>
  <c r="O215" i="13"/>
  <c r="C212" i="13"/>
  <c r="O207" i="13"/>
  <c r="J256" i="8" s="1"/>
  <c r="E42" i="8"/>
  <c r="C234" i="13"/>
  <c r="O229" i="13"/>
  <c r="O208" i="13"/>
  <c r="C213" i="13"/>
  <c r="N254" i="8"/>
  <c r="G254" i="8"/>
  <c r="C216" i="13"/>
  <c r="O211" i="13"/>
  <c r="C1208" i="9" l="1"/>
  <c r="P1181" i="9"/>
  <c r="O1181" i="9"/>
  <c r="C1227" i="9"/>
  <c r="P1200" i="9"/>
  <c r="O1200" i="9"/>
  <c r="C1346" i="9"/>
  <c r="P1319" i="9"/>
  <c r="O1319" i="9"/>
  <c r="C1236" i="9"/>
  <c r="O1209" i="9"/>
  <c r="P1209" i="9"/>
  <c r="C1204" i="9"/>
  <c r="P1177" i="9"/>
  <c r="O1177" i="9"/>
  <c r="C1325" i="9"/>
  <c r="P1298" i="9"/>
  <c r="O1298" i="9"/>
  <c r="C1149" i="9"/>
  <c r="P1122" i="9"/>
  <c r="F310" i="8" s="1"/>
  <c r="D310" i="8" s="1"/>
  <c r="G310" i="8" s="1"/>
  <c r="H310" i="8" s="1"/>
  <c r="O1122" i="9"/>
  <c r="K151" i="8" s="1"/>
  <c r="L151" i="8" s="1"/>
  <c r="N151" i="8" s="1"/>
  <c r="O151" i="8" s="1"/>
  <c r="P1272" i="9"/>
  <c r="C1299" i="9"/>
  <c r="O1272" i="9"/>
  <c r="J44" i="8"/>
  <c r="K256" i="8"/>
  <c r="L256" i="8" s="1"/>
  <c r="H254" i="8"/>
  <c r="S254" i="8"/>
  <c r="T254" i="8" s="1"/>
  <c r="O234" i="13"/>
  <c r="C239" i="13"/>
  <c r="C218" i="13"/>
  <c r="O213" i="13"/>
  <c r="N255" i="8"/>
  <c r="G255" i="8"/>
  <c r="O212" i="13"/>
  <c r="C217" i="13"/>
  <c r="E43" i="8"/>
  <c r="O216" i="13"/>
  <c r="C221" i="13"/>
  <c r="O220" i="13"/>
  <c r="C225" i="13"/>
  <c r="C1254" i="9" l="1"/>
  <c r="P1227" i="9"/>
  <c r="O1227" i="9"/>
  <c r="C1352" i="9"/>
  <c r="O1325" i="9"/>
  <c r="P1325" i="9"/>
  <c r="P1346" i="9"/>
  <c r="O1346" i="9"/>
  <c r="J257" i="8"/>
  <c r="J45" i="8" s="1"/>
  <c r="C1263" i="9"/>
  <c r="P1236" i="9"/>
  <c r="O1236" i="9"/>
  <c r="C1231" i="9"/>
  <c r="O1204" i="9"/>
  <c r="P1204" i="9"/>
  <c r="C1235" i="9"/>
  <c r="P1208" i="9"/>
  <c r="O1208" i="9"/>
  <c r="C1326" i="9"/>
  <c r="P1299" i="9"/>
  <c r="O1299" i="9"/>
  <c r="C1176" i="9"/>
  <c r="P1149" i="9"/>
  <c r="F311" i="8" s="1"/>
  <c r="D311" i="8" s="1"/>
  <c r="G311" i="8" s="1"/>
  <c r="H311" i="8" s="1"/>
  <c r="O1149" i="9"/>
  <c r="K152" i="8" s="1"/>
  <c r="L152" i="8" s="1"/>
  <c r="N152" i="8" s="1"/>
  <c r="O152" i="8" s="1"/>
  <c r="H255" i="8"/>
  <c r="S255" i="8"/>
  <c r="T255" i="8" s="1"/>
  <c r="G256" i="8"/>
  <c r="N256" i="8"/>
  <c r="C244" i="13"/>
  <c r="O239" i="13"/>
  <c r="E44" i="8"/>
  <c r="C222" i="13"/>
  <c r="O217" i="13"/>
  <c r="O218" i="13"/>
  <c r="C223" i="13"/>
  <c r="C226" i="13"/>
  <c r="O221" i="13"/>
  <c r="C230" i="13"/>
  <c r="O225" i="13"/>
  <c r="K257" i="8" l="1"/>
  <c r="L257" i="8" s="1"/>
  <c r="C1258" i="9"/>
  <c r="O1231" i="9"/>
  <c r="P1231" i="9"/>
  <c r="P1352" i="9"/>
  <c r="O1352" i="9"/>
  <c r="C1262" i="9"/>
  <c r="P1235" i="9"/>
  <c r="O1235" i="9"/>
  <c r="C1290" i="9"/>
  <c r="O1263" i="9"/>
  <c r="P1263" i="9"/>
  <c r="C1281" i="9"/>
  <c r="O1254" i="9"/>
  <c r="P1254" i="9"/>
  <c r="C1203" i="9"/>
  <c r="P1176" i="9"/>
  <c r="F312" i="8" s="1"/>
  <c r="D312" i="8" s="1"/>
  <c r="G312" i="8" s="1"/>
  <c r="H312" i="8" s="1"/>
  <c r="O1176" i="9"/>
  <c r="K153" i="8" s="1"/>
  <c r="L153" i="8" s="1"/>
  <c r="N153" i="8" s="1"/>
  <c r="O153" i="8" s="1"/>
  <c r="C1353" i="9"/>
  <c r="P1326" i="9"/>
  <c r="O1326" i="9"/>
  <c r="H256" i="8"/>
  <c r="S256" i="8"/>
  <c r="T256" i="8" s="1"/>
  <c r="N257" i="8"/>
  <c r="G257" i="8"/>
  <c r="O244" i="13"/>
  <c r="C249" i="13"/>
  <c r="O249" i="13" s="1"/>
  <c r="C235" i="13"/>
  <c r="O230" i="13"/>
  <c r="C228" i="13"/>
  <c r="O223" i="13"/>
  <c r="E45" i="8"/>
  <c r="C227" i="13"/>
  <c r="O222" i="13"/>
  <c r="J259" i="8" s="1"/>
  <c r="O226" i="13"/>
  <c r="C231" i="13"/>
  <c r="C1289" i="9" l="1"/>
  <c r="P1262" i="9"/>
  <c r="O1262" i="9"/>
  <c r="C1308" i="9"/>
  <c r="P1281" i="9"/>
  <c r="O1281" i="9"/>
  <c r="C1317" i="9"/>
  <c r="P1290" i="9"/>
  <c r="O1290" i="9"/>
  <c r="C1285" i="9"/>
  <c r="P1258" i="9"/>
  <c r="O1258" i="9"/>
  <c r="P1353" i="9"/>
  <c r="O1353" i="9"/>
  <c r="C1230" i="9"/>
  <c r="P1203" i="9"/>
  <c r="F313" i="8" s="1"/>
  <c r="D313" i="8" s="1"/>
  <c r="G313" i="8" s="1"/>
  <c r="H313" i="8" s="1"/>
  <c r="O1203" i="9"/>
  <c r="K154" i="8" s="1"/>
  <c r="L154" i="8" s="1"/>
  <c r="N154" i="8" s="1"/>
  <c r="O154" i="8" s="1"/>
  <c r="K259" i="8"/>
  <c r="L259" i="8" s="1"/>
  <c r="J47" i="8"/>
  <c r="H257" i="8"/>
  <c r="S257" i="8"/>
  <c r="T257" i="8" s="1"/>
  <c r="G258" i="8"/>
  <c r="C232" i="13"/>
  <c r="O227" i="13"/>
  <c r="J260" i="8" s="1"/>
  <c r="E46" i="8"/>
  <c r="C240" i="13"/>
  <c r="O235" i="13"/>
  <c r="O228" i="13"/>
  <c r="C233" i="13"/>
  <c r="C236" i="13"/>
  <c r="O231" i="13"/>
  <c r="C1344" i="9" l="1"/>
  <c r="P1317" i="9"/>
  <c r="O1317" i="9"/>
  <c r="C1335" i="9"/>
  <c r="P1308" i="9"/>
  <c r="O1308" i="9"/>
  <c r="C1312" i="9"/>
  <c r="P1285" i="9"/>
  <c r="O1285" i="9"/>
  <c r="C1316" i="9"/>
  <c r="P1289" i="9"/>
  <c r="O1289" i="9"/>
  <c r="C1257" i="9"/>
  <c r="P1230" i="9"/>
  <c r="F314" i="8" s="1"/>
  <c r="D314" i="8" s="1"/>
  <c r="G314" i="8" s="1"/>
  <c r="H314" i="8" s="1"/>
  <c r="O1230" i="9"/>
  <c r="K155" i="8" s="1"/>
  <c r="L155" i="8" s="1"/>
  <c r="N155" i="8" s="1"/>
  <c r="O155" i="8" s="1"/>
  <c r="K260" i="8"/>
  <c r="L260" i="8" s="1"/>
  <c r="J48" i="8"/>
  <c r="H258" i="8"/>
  <c r="S258" i="8"/>
  <c r="T258" i="8" s="1"/>
  <c r="O236" i="13"/>
  <c r="C241" i="13"/>
  <c r="C238" i="13"/>
  <c r="O233" i="13"/>
  <c r="O240" i="13"/>
  <c r="C245" i="13"/>
  <c r="E47" i="8"/>
  <c r="G259" i="8"/>
  <c r="N259" i="8"/>
  <c r="O232" i="13"/>
  <c r="C237" i="13"/>
  <c r="P1335" i="9" l="1"/>
  <c r="O1335" i="9"/>
  <c r="C1339" i="9"/>
  <c r="P1312" i="9"/>
  <c r="O1312" i="9"/>
  <c r="J261" i="8"/>
  <c r="J49" i="8" s="1"/>
  <c r="C1343" i="9"/>
  <c r="P1316" i="9"/>
  <c r="O1316" i="9"/>
  <c r="P1344" i="9"/>
  <c r="O1344" i="9"/>
  <c r="C1284" i="9"/>
  <c r="P1257" i="9"/>
  <c r="O1257" i="9"/>
  <c r="H259" i="8"/>
  <c r="S259" i="8"/>
  <c r="T259" i="8" s="1"/>
  <c r="G260" i="8"/>
  <c r="N260" i="8"/>
  <c r="C243" i="13"/>
  <c r="O238" i="13"/>
  <c r="C250" i="13"/>
  <c r="O250" i="13" s="1"/>
  <c r="O245" i="13"/>
  <c r="C246" i="13"/>
  <c r="O241" i="13"/>
  <c r="E48" i="8"/>
  <c r="C242" i="13"/>
  <c r="O237" i="13"/>
  <c r="P1343" i="9" l="1"/>
  <c r="O1343" i="9"/>
  <c r="P1339" i="9"/>
  <c r="O1339" i="9"/>
  <c r="K261" i="8"/>
  <c r="L261" i="8" s="1"/>
  <c r="N261" i="8" s="1"/>
  <c r="K156" i="8"/>
  <c r="L156" i="8" s="1"/>
  <c r="N156" i="8" s="1"/>
  <c r="O156" i="8" s="1"/>
  <c r="F315" i="8"/>
  <c r="D315" i="8" s="1"/>
  <c r="G315" i="8" s="1"/>
  <c r="H315" i="8" s="1"/>
  <c r="C1311" i="9"/>
  <c r="P1284" i="9"/>
  <c r="F316" i="8" s="1"/>
  <c r="D316" i="8" s="1"/>
  <c r="G316" i="8" s="1"/>
  <c r="H316" i="8" s="1"/>
  <c r="O1284" i="9"/>
  <c r="K157" i="8" s="1"/>
  <c r="L157" i="8" s="1"/>
  <c r="N157" i="8" s="1"/>
  <c r="O157" i="8" s="1"/>
  <c r="H260" i="8"/>
  <c r="S260" i="8"/>
  <c r="T260" i="8" s="1"/>
  <c r="E49" i="8"/>
  <c r="C251" i="13"/>
  <c r="O251" i="13" s="1"/>
  <c r="O246" i="13"/>
  <c r="G261" i="8"/>
  <c r="O242" i="13"/>
  <c r="J263" i="8" s="1"/>
  <c r="C247" i="13"/>
  <c r="C248" i="13"/>
  <c r="O248" i="13" s="1"/>
  <c r="O243" i="13"/>
  <c r="C1338" i="9" l="1"/>
  <c r="P1311" i="9"/>
  <c r="F317" i="8" s="1"/>
  <c r="D317" i="8" s="1"/>
  <c r="G317" i="8" s="1"/>
  <c r="H317" i="8" s="1"/>
  <c r="O1311" i="9"/>
  <c r="K158" i="8" s="1"/>
  <c r="L158" i="8" s="1"/>
  <c r="N158" i="8" s="1"/>
  <c r="O158" i="8" s="1"/>
  <c r="K263" i="8"/>
  <c r="L263" i="8" s="1"/>
  <c r="J51" i="8"/>
  <c r="H261" i="8"/>
  <c r="S261" i="8"/>
  <c r="T261" i="8" s="1"/>
  <c r="C252" i="13"/>
  <c r="O252" i="13" s="1"/>
  <c r="J265" i="8" s="1"/>
  <c r="O247" i="13"/>
  <c r="J264" i="8" s="1"/>
  <c r="G262" i="8"/>
  <c r="E50" i="8"/>
  <c r="O1354" i="9" l="1"/>
  <c r="P1338" i="9"/>
  <c r="O1338" i="9"/>
  <c r="K159" i="8" s="1"/>
  <c r="K264" i="8"/>
  <c r="L264" i="8" s="1"/>
  <c r="J52" i="8"/>
  <c r="K265" i="8"/>
  <c r="L265" i="8" s="1"/>
  <c r="J53" i="8"/>
  <c r="H262" i="8"/>
  <c r="S262" i="8"/>
  <c r="T262" i="8" s="1"/>
  <c r="N263" i="8"/>
  <c r="G263" i="8"/>
  <c r="O253" i="13"/>
  <c r="O257" i="13" s="1"/>
  <c r="E52" i="8"/>
  <c r="E51" i="8"/>
  <c r="G264" i="8"/>
  <c r="N264" i="8"/>
  <c r="L159" i="8" l="1"/>
  <c r="K160" i="8"/>
  <c r="F318" i="8"/>
  <c r="P1354" i="9"/>
  <c r="J222" i="8"/>
  <c r="J223" i="8"/>
  <c r="J238" i="8"/>
  <c r="J244" i="8"/>
  <c r="J241" i="8"/>
  <c r="J249" i="8"/>
  <c r="J258" i="8"/>
  <c r="J262" i="8"/>
  <c r="H264" i="8"/>
  <c r="S264" i="8"/>
  <c r="T264" i="8" s="1"/>
  <c r="H263" i="8"/>
  <c r="S263" i="8"/>
  <c r="T263" i="8" s="1"/>
  <c r="E53" i="8"/>
  <c r="E266" i="8"/>
  <c r="N265" i="8"/>
  <c r="G265" i="8"/>
  <c r="D266" i="8"/>
  <c r="D318" i="8" l="1"/>
  <c r="F319" i="8"/>
  <c r="N159" i="8"/>
  <c r="L160" i="8"/>
  <c r="K258" i="8"/>
  <c r="J46" i="8"/>
  <c r="L258" i="8"/>
  <c r="N258" i="8" s="1"/>
  <c r="K249" i="8"/>
  <c r="L249" i="8" s="1"/>
  <c r="N249" i="8" s="1"/>
  <c r="J37" i="8"/>
  <c r="J29" i="8"/>
  <c r="K241" i="8"/>
  <c r="L241" i="8" s="1"/>
  <c r="N241" i="8" s="1"/>
  <c r="K244" i="8"/>
  <c r="J32" i="8"/>
  <c r="L244" i="8"/>
  <c r="N244" i="8" s="1"/>
  <c r="J26" i="8"/>
  <c r="K238" i="8"/>
  <c r="L238" i="8" s="1"/>
  <c r="N238" i="8" s="1"/>
  <c r="J11" i="8"/>
  <c r="K223" i="8"/>
  <c r="L223" i="8" s="1"/>
  <c r="N223" i="8" s="1"/>
  <c r="K222" i="8"/>
  <c r="L222" i="8" s="1"/>
  <c r="J10" i="8"/>
  <c r="J266" i="8"/>
  <c r="K262" i="8"/>
  <c r="L262" i="8" s="1"/>
  <c r="N262" i="8" s="1"/>
  <c r="J50" i="8"/>
  <c r="S265" i="8"/>
  <c r="T265" i="8" s="1"/>
  <c r="Q266" i="8"/>
  <c r="F52" i="10" s="1"/>
  <c r="F266" i="8"/>
  <c r="H265" i="8"/>
  <c r="G266" i="8"/>
  <c r="H266" i="8" s="1"/>
  <c r="E54" i="8"/>
  <c r="C41" i="11"/>
  <c r="K200" i="8" s="1"/>
  <c r="C44" i="11"/>
  <c r="K203" i="8" s="1"/>
  <c r="O159" i="8" l="1"/>
  <c r="N160" i="8"/>
  <c r="O160" i="8" s="1"/>
  <c r="G318" i="8"/>
  <c r="D319" i="8"/>
  <c r="F58" i="10" s="1"/>
  <c r="F59" i="10" s="1"/>
  <c r="J54" i="8"/>
  <c r="K266" i="8"/>
  <c r="N222" i="8"/>
  <c r="L266" i="8"/>
  <c r="R266" i="8"/>
  <c r="L203" i="8"/>
  <c r="K44" i="8"/>
  <c r="L44" i="8" s="1"/>
  <c r="L200" i="8"/>
  <c r="K41" i="8"/>
  <c r="L41" i="8" s="1"/>
  <c r="C34" i="11"/>
  <c r="K193" i="8" s="1"/>
  <c r="M54" i="11"/>
  <c r="C36" i="11"/>
  <c r="C45" i="11"/>
  <c r="K204" i="8" s="1"/>
  <c r="C39" i="11"/>
  <c r="K198" i="8" s="1"/>
  <c r="C28" i="11"/>
  <c r="K187" i="8" s="1"/>
  <c r="C23" i="11"/>
  <c r="K182" i="8" s="1"/>
  <c r="C37" i="11"/>
  <c r="K196" i="8" s="1"/>
  <c r="C15" i="11"/>
  <c r="K174" i="8" s="1"/>
  <c r="F4" i="8"/>
  <c r="C43" i="11"/>
  <c r="K202" i="8" s="1"/>
  <c r="C25" i="11"/>
  <c r="K184" i="8" s="1"/>
  <c r="C19" i="11"/>
  <c r="K178" i="8" s="1"/>
  <c r="C48" i="11"/>
  <c r="K207" i="8" s="1"/>
  <c r="C24" i="11"/>
  <c r="K183" i="8" s="1"/>
  <c r="C52" i="11"/>
  <c r="K211" i="8" s="1"/>
  <c r="C17" i="11"/>
  <c r="K176" i="8" s="1"/>
  <c r="D166" i="8"/>
  <c r="C35" i="11"/>
  <c r="K194" i="8" s="1"/>
  <c r="H54" i="11"/>
  <c r="C32" i="11"/>
  <c r="K191" i="8" s="1"/>
  <c r="C21" i="11"/>
  <c r="K180" i="8" s="1"/>
  <c r="D54" i="11"/>
  <c r="C14" i="11"/>
  <c r="K173" i="8" s="1"/>
  <c r="C31" i="11"/>
  <c r="K190" i="8" s="1"/>
  <c r="D163" i="8"/>
  <c r="D4" i="8" s="1"/>
  <c r="F36" i="8"/>
  <c r="C47" i="11"/>
  <c r="K206" i="8" s="1"/>
  <c r="F44" i="8"/>
  <c r="D203" i="8"/>
  <c r="C22" i="11"/>
  <c r="K181" i="8" s="1"/>
  <c r="C27" i="11"/>
  <c r="K186" i="8" s="1"/>
  <c r="C30" i="11"/>
  <c r="K189" i="8" s="1"/>
  <c r="C26" i="11"/>
  <c r="K185" i="8" s="1"/>
  <c r="C11" i="11"/>
  <c r="K170" i="8" s="1"/>
  <c r="C20" i="11"/>
  <c r="K179" i="8" s="1"/>
  <c r="C46" i="11"/>
  <c r="K205" i="8" s="1"/>
  <c r="N54" i="11"/>
  <c r="C49" i="11"/>
  <c r="K208" i="8" s="1"/>
  <c r="G54" i="11"/>
  <c r="F41" i="8"/>
  <c r="D200" i="8"/>
  <c r="C10" i="11"/>
  <c r="K169" i="8" s="1"/>
  <c r="C40" i="11"/>
  <c r="K199" i="8" s="1"/>
  <c r="C38" i="11"/>
  <c r="K197" i="8" s="1"/>
  <c r="E54" i="11"/>
  <c r="C53" i="11"/>
  <c r="K212" i="8" s="1"/>
  <c r="C29" i="11"/>
  <c r="K188" i="8" s="1"/>
  <c r="K54" i="11"/>
  <c r="C8" i="11"/>
  <c r="K167" i="8" s="1"/>
  <c r="C33" i="11"/>
  <c r="K192" i="8" s="1"/>
  <c r="L54" i="11"/>
  <c r="O54" i="11"/>
  <c r="C13" i="11"/>
  <c r="K172" i="8" s="1"/>
  <c r="C16" i="11"/>
  <c r="K175" i="8" s="1"/>
  <c r="I54" i="11"/>
  <c r="C12" i="11"/>
  <c r="K171" i="8" s="1"/>
  <c r="C42" i="11"/>
  <c r="K201" i="8" s="1"/>
  <c r="F54" i="11"/>
  <c r="C9" i="11"/>
  <c r="K168" i="8" s="1"/>
  <c r="C50" i="11"/>
  <c r="K209" i="8" s="1"/>
  <c r="C51" i="11"/>
  <c r="K210" i="8" s="1"/>
  <c r="C18" i="11"/>
  <c r="K177" i="8" s="1"/>
  <c r="S266" i="8" l="1"/>
  <c r="T266" i="8" s="1"/>
  <c r="F53" i="10"/>
  <c r="F54" i="10" s="1"/>
  <c r="H318" i="8"/>
  <c r="G319" i="8"/>
  <c r="H319" i="8" s="1"/>
  <c r="O222" i="8"/>
  <c r="N266" i="8"/>
  <c r="O266" i="8" s="1"/>
  <c r="L179" i="8"/>
  <c r="K20" i="8"/>
  <c r="L20" i="8" s="1"/>
  <c r="L206" i="8"/>
  <c r="K47" i="8"/>
  <c r="L47" i="8" s="1"/>
  <c r="L184" i="8"/>
  <c r="K25" i="8"/>
  <c r="L25" i="8" s="1"/>
  <c r="L204" i="8"/>
  <c r="K45" i="8"/>
  <c r="L45" i="8" s="1"/>
  <c r="L192" i="8"/>
  <c r="K33" i="8"/>
  <c r="L33" i="8" s="1"/>
  <c r="L169" i="8"/>
  <c r="K10" i="8"/>
  <c r="L10" i="8" s="1"/>
  <c r="L170" i="8"/>
  <c r="K11" i="8"/>
  <c r="L11" i="8" s="1"/>
  <c r="L194" i="8"/>
  <c r="K35" i="8"/>
  <c r="L35" i="8" s="1"/>
  <c r="L202" i="8"/>
  <c r="K43" i="8"/>
  <c r="L43" i="8" s="1"/>
  <c r="D195" i="8"/>
  <c r="G195" i="8" s="1"/>
  <c r="H195" i="8" s="1"/>
  <c r="K195" i="8"/>
  <c r="K213" i="8" s="1"/>
  <c r="L201" i="8"/>
  <c r="K42" i="8"/>
  <c r="L42" i="8" s="1"/>
  <c r="L167" i="8"/>
  <c r="K8" i="8"/>
  <c r="L185" i="8"/>
  <c r="K26" i="8"/>
  <c r="L26" i="8" s="1"/>
  <c r="L171" i="8"/>
  <c r="K12" i="8"/>
  <c r="L12" i="8" s="1"/>
  <c r="L189" i="8"/>
  <c r="K30" i="8"/>
  <c r="L30" i="8" s="1"/>
  <c r="L190" i="8"/>
  <c r="K31" i="8"/>
  <c r="L31" i="8" s="1"/>
  <c r="L176" i="8"/>
  <c r="K17" i="8"/>
  <c r="L17" i="8" s="1"/>
  <c r="L174" i="8"/>
  <c r="K15" i="8"/>
  <c r="L15" i="8" s="1"/>
  <c r="L193" i="8"/>
  <c r="K34" i="8"/>
  <c r="L34" i="8" s="1"/>
  <c r="L168" i="8"/>
  <c r="K9" i="8"/>
  <c r="L9" i="8" s="1"/>
  <c r="L199" i="8"/>
  <c r="K40" i="8"/>
  <c r="L40" i="8" s="1"/>
  <c r="L173" i="8"/>
  <c r="K14" i="8"/>
  <c r="L14" i="8" s="1"/>
  <c r="L175" i="8"/>
  <c r="K16" i="8"/>
  <c r="L16" i="8" s="1"/>
  <c r="L212" i="8"/>
  <c r="K53" i="8"/>
  <c r="L53" i="8" s="1"/>
  <c r="L208" i="8"/>
  <c r="K49" i="8"/>
  <c r="L49" i="8" s="1"/>
  <c r="L181" i="8"/>
  <c r="K22" i="8"/>
  <c r="L22" i="8" s="1"/>
  <c r="L183" i="8"/>
  <c r="K24" i="8"/>
  <c r="L24" i="8" s="1"/>
  <c r="L182" i="8"/>
  <c r="K23" i="8"/>
  <c r="L23" i="8" s="1"/>
  <c r="L210" i="8"/>
  <c r="K51" i="8"/>
  <c r="L51" i="8" s="1"/>
  <c r="L172" i="8"/>
  <c r="K13" i="8"/>
  <c r="L13" i="8" s="1"/>
  <c r="L180" i="8"/>
  <c r="K21" i="8"/>
  <c r="L21" i="8" s="1"/>
  <c r="L207" i="8"/>
  <c r="K48" i="8"/>
  <c r="L48" i="8" s="1"/>
  <c r="L187" i="8"/>
  <c r="K28" i="8"/>
  <c r="L28" i="8" s="1"/>
  <c r="L188" i="8"/>
  <c r="K29" i="8"/>
  <c r="L29" i="8" s="1"/>
  <c r="L186" i="8"/>
  <c r="K27" i="8"/>
  <c r="L27" i="8" s="1"/>
  <c r="L211" i="8"/>
  <c r="K52" i="8"/>
  <c r="L52" i="8" s="1"/>
  <c r="L196" i="8"/>
  <c r="K37" i="8"/>
  <c r="L37" i="8" s="1"/>
  <c r="L177" i="8"/>
  <c r="K18" i="8"/>
  <c r="L18" i="8" s="1"/>
  <c r="L209" i="8"/>
  <c r="K50" i="8"/>
  <c r="L50" i="8" s="1"/>
  <c r="L197" i="8"/>
  <c r="K38" i="8"/>
  <c r="L38" i="8" s="1"/>
  <c r="L205" i="8"/>
  <c r="K46" i="8"/>
  <c r="L46" i="8" s="1"/>
  <c r="L191" i="8"/>
  <c r="K32" i="8"/>
  <c r="L32" i="8" s="1"/>
  <c r="L178" i="8"/>
  <c r="K19" i="8"/>
  <c r="L19" i="8" s="1"/>
  <c r="L198" i="8"/>
  <c r="K39" i="8"/>
  <c r="L39" i="8" s="1"/>
  <c r="G4" i="8"/>
  <c r="N4" i="8"/>
  <c r="F39" i="8"/>
  <c r="F25" i="8"/>
  <c r="F45" i="8"/>
  <c r="F43" i="8"/>
  <c r="F37" i="8"/>
  <c r="F24" i="8"/>
  <c r="F28" i="8"/>
  <c r="F19" i="8"/>
  <c r="D211" i="8"/>
  <c r="D52" i="8" s="1"/>
  <c r="F23" i="8"/>
  <c r="D207" i="8"/>
  <c r="D176" i="8"/>
  <c r="G176" i="8" s="1"/>
  <c r="H176" i="8" s="1"/>
  <c r="D174" i="8"/>
  <c r="D193" i="8"/>
  <c r="F7" i="8"/>
  <c r="D210" i="8"/>
  <c r="F51" i="8"/>
  <c r="D185" i="8"/>
  <c r="F26" i="8"/>
  <c r="D197" i="8"/>
  <c r="F38" i="8"/>
  <c r="G163" i="8"/>
  <c r="N163" i="8"/>
  <c r="D172" i="8"/>
  <c r="F13" i="8"/>
  <c r="D212" i="8"/>
  <c r="F53" i="8"/>
  <c r="D208" i="8"/>
  <c r="F49" i="8"/>
  <c r="F5" i="8"/>
  <c r="D164" i="8"/>
  <c r="F33" i="8"/>
  <c r="D192" i="8"/>
  <c r="D186" i="8"/>
  <c r="F27" i="8"/>
  <c r="F8" i="8"/>
  <c r="D167" i="8"/>
  <c r="F10" i="8"/>
  <c r="D169" i="8"/>
  <c r="F46" i="8"/>
  <c r="D205" i="8"/>
  <c r="F22" i="8"/>
  <c r="D181" i="8"/>
  <c r="D194" i="8"/>
  <c r="F35" i="8"/>
  <c r="F9" i="8"/>
  <c r="D168" i="8"/>
  <c r="D191" i="8"/>
  <c r="F32" i="8"/>
  <c r="F42" i="8"/>
  <c r="D201" i="8"/>
  <c r="F40" i="8"/>
  <c r="D199" i="8"/>
  <c r="F20" i="8"/>
  <c r="D179" i="8"/>
  <c r="D44" i="8"/>
  <c r="N203" i="8"/>
  <c r="O203" i="8" s="1"/>
  <c r="G203" i="8"/>
  <c r="H203" i="8" s="1"/>
  <c r="F31" i="8"/>
  <c r="D190" i="8"/>
  <c r="D188" i="8"/>
  <c r="F29" i="8"/>
  <c r="G200" i="8"/>
  <c r="H200" i="8" s="1"/>
  <c r="N200" i="8"/>
  <c r="O200" i="8" s="1"/>
  <c r="D41" i="8"/>
  <c r="D209" i="8"/>
  <c r="F50" i="8"/>
  <c r="G166" i="8"/>
  <c r="H166" i="8" s="1"/>
  <c r="N166" i="8"/>
  <c r="O166" i="8" s="1"/>
  <c r="D7" i="8"/>
  <c r="D206" i="8"/>
  <c r="F47" i="8"/>
  <c r="F30" i="8"/>
  <c r="D189" i="8"/>
  <c r="F21" i="8"/>
  <c r="D180" i="8"/>
  <c r="F12" i="8"/>
  <c r="D171" i="8"/>
  <c r="F18" i="8"/>
  <c r="D177" i="8"/>
  <c r="D175" i="8"/>
  <c r="F16" i="8"/>
  <c r="F6" i="8"/>
  <c r="D165" i="8"/>
  <c r="F11" i="8"/>
  <c r="D170" i="8"/>
  <c r="F14" i="8"/>
  <c r="D173" i="8"/>
  <c r="N174" i="8" l="1"/>
  <c r="O174" i="8" s="1"/>
  <c r="D36" i="8"/>
  <c r="L8" i="8"/>
  <c r="L195" i="8"/>
  <c r="N195" i="8" s="1"/>
  <c r="O195" i="8" s="1"/>
  <c r="K36" i="8"/>
  <c r="L36" i="8" s="1"/>
  <c r="N193" i="8"/>
  <c r="O193" i="8" s="1"/>
  <c r="D187" i="8"/>
  <c r="N187" i="8" s="1"/>
  <c r="O187" i="8" s="1"/>
  <c r="G174" i="8"/>
  <c r="H174" i="8" s="1"/>
  <c r="D198" i="8"/>
  <c r="G198" i="8" s="1"/>
  <c r="H198" i="8" s="1"/>
  <c r="F15" i="8"/>
  <c r="D196" i="8"/>
  <c r="N196" i="8" s="1"/>
  <c r="O196" i="8" s="1"/>
  <c r="D15" i="8"/>
  <c r="G15" i="8" s="1"/>
  <c r="H15" i="8" s="1"/>
  <c r="D182" i="8"/>
  <c r="D23" i="8" s="1"/>
  <c r="G23" i="8" s="1"/>
  <c r="H23" i="8" s="1"/>
  <c r="D183" i="8"/>
  <c r="D24" i="8" s="1"/>
  <c r="N24" i="8" s="1"/>
  <c r="O24" i="8" s="1"/>
  <c r="F52" i="8"/>
  <c r="F213" i="8"/>
  <c r="G207" i="8"/>
  <c r="H207" i="8" s="1"/>
  <c r="D48" i="8"/>
  <c r="N48" i="8" s="1"/>
  <c r="O48" i="8" s="1"/>
  <c r="N207" i="8"/>
  <c r="O207" i="8" s="1"/>
  <c r="F17" i="8"/>
  <c r="N176" i="8"/>
  <c r="O176" i="8" s="1"/>
  <c r="F48" i="8"/>
  <c r="F34" i="8"/>
  <c r="D184" i="8"/>
  <c r="D178" i="8"/>
  <c r="D34" i="8"/>
  <c r="G34" i="8" s="1"/>
  <c r="H34" i="8" s="1"/>
  <c r="D202" i="8"/>
  <c r="D204" i="8"/>
  <c r="G193" i="8"/>
  <c r="H193" i="8" s="1"/>
  <c r="G211" i="8"/>
  <c r="H211" i="8" s="1"/>
  <c r="N211" i="8"/>
  <c r="O211" i="8" s="1"/>
  <c r="D17" i="8"/>
  <c r="N17" i="8" s="1"/>
  <c r="O17" i="8" s="1"/>
  <c r="N171" i="8"/>
  <c r="O171" i="8" s="1"/>
  <c r="D12" i="8"/>
  <c r="G171" i="8"/>
  <c r="H171" i="8" s="1"/>
  <c r="G168" i="8"/>
  <c r="H168" i="8" s="1"/>
  <c r="N168" i="8"/>
  <c r="O168" i="8" s="1"/>
  <c r="D9" i="8"/>
  <c r="G197" i="8"/>
  <c r="H197" i="8" s="1"/>
  <c r="D38" i="8"/>
  <c r="N197" i="8"/>
  <c r="O197" i="8" s="1"/>
  <c r="G52" i="8"/>
  <c r="H52" i="8" s="1"/>
  <c r="N52" i="8"/>
  <c r="O52" i="8" s="1"/>
  <c r="N167" i="8"/>
  <c r="O167" i="8" s="1"/>
  <c r="G167" i="8"/>
  <c r="H167" i="8" s="1"/>
  <c r="D8" i="8"/>
  <c r="D6" i="8"/>
  <c r="G165" i="8"/>
  <c r="H165" i="8" s="1"/>
  <c r="N165" i="8"/>
  <c r="O165" i="8" s="1"/>
  <c r="G180" i="8"/>
  <c r="H180" i="8" s="1"/>
  <c r="N180" i="8"/>
  <c r="O180" i="8" s="1"/>
  <c r="D21" i="8"/>
  <c r="D40" i="8"/>
  <c r="G199" i="8"/>
  <c r="H199" i="8" s="1"/>
  <c r="N199" i="8"/>
  <c r="O199" i="8" s="1"/>
  <c r="N172" i="8"/>
  <c r="O172" i="8" s="1"/>
  <c r="G172" i="8"/>
  <c r="H172" i="8" s="1"/>
  <c r="D13" i="8"/>
  <c r="N173" i="8"/>
  <c r="O173" i="8" s="1"/>
  <c r="D14" i="8"/>
  <c r="G173" i="8"/>
  <c r="H173" i="8" s="1"/>
  <c r="N190" i="8"/>
  <c r="O190" i="8" s="1"/>
  <c r="G190" i="8"/>
  <c r="H190" i="8" s="1"/>
  <c r="D31" i="8"/>
  <c r="G181" i="8"/>
  <c r="H181" i="8" s="1"/>
  <c r="N181" i="8"/>
  <c r="O181" i="8" s="1"/>
  <c r="D22" i="8"/>
  <c r="H163" i="8"/>
  <c r="G189" i="8"/>
  <c r="H189" i="8" s="1"/>
  <c r="N189" i="8"/>
  <c r="O189" i="8" s="1"/>
  <c r="D30" i="8"/>
  <c r="G201" i="8"/>
  <c r="H201" i="8" s="1"/>
  <c r="D42" i="8"/>
  <c r="N201" i="8"/>
  <c r="O201" i="8" s="1"/>
  <c r="D27" i="8"/>
  <c r="N186" i="8"/>
  <c r="O186" i="8" s="1"/>
  <c r="G186" i="8"/>
  <c r="H186" i="8" s="1"/>
  <c r="D16" i="8"/>
  <c r="G175" i="8"/>
  <c r="H175" i="8" s="1"/>
  <c r="N175" i="8"/>
  <c r="O175" i="8" s="1"/>
  <c r="D46" i="8"/>
  <c r="N205" i="8"/>
  <c r="O205" i="8" s="1"/>
  <c r="G205" i="8"/>
  <c r="H205" i="8" s="1"/>
  <c r="N192" i="8"/>
  <c r="O192" i="8" s="1"/>
  <c r="G192" i="8"/>
  <c r="H192" i="8" s="1"/>
  <c r="D33" i="8"/>
  <c r="N212" i="8"/>
  <c r="O212" i="8" s="1"/>
  <c r="G212" i="8"/>
  <c r="H212" i="8" s="1"/>
  <c r="D53" i="8"/>
  <c r="G36" i="8"/>
  <c r="H36" i="8" s="1"/>
  <c r="N185" i="8"/>
  <c r="O185" i="8" s="1"/>
  <c r="D26" i="8"/>
  <c r="G185" i="8"/>
  <c r="H185" i="8" s="1"/>
  <c r="N7" i="8"/>
  <c r="O7" i="8" s="1"/>
  <c r="G7" i="8"/>
  <c r="H7" i="8" s="1"/>
  <c r="N179" i="8"/>
  <c r="O179" i="8" s="1"/>
  <c r="G179" i="8"/>
  <c r="H179" i="8" s="1"/>
  <c r="D20" i="8"/>
  <c r="O163" i="8"/>
  <c r="N209" i="8"/>
  <c r="O209" i="8" s="1"/>
  <c r="D50" i="8"/>
  <c r="G209" i="8"/>
  <c r="H209" i="8" s="1"/>
  <c r="G177" i="8"/>
  <c r="H177" i="8" s="1"/>
  <c r="N177" i="8"/>
  <c r="O177" i="8" s="1"/>
  <c r="D18" i="8"/>
  <c r="G194" i="8"/>
  <c r="H194" i="8" s="1"/>
  <c r="N194" i="8"/>
  <c r="O194" i="8" s="1"/>
  <c r="D35" i="8"/>
  <c r="N170" i="8"/>
  <c r="O170" i="8" s="1"/>
  <c r="G170" i="8"/>
  <c r="H170" i="8" s="1"/>
  <c r="D11" i="8"/>
  <c r="N41" i="8"/>
  <c r="O41" i="8" s="1"/>
  <c r="G41" i="8"/>
  <c r="H41" i="8" s="1"/>
  <c r="N208" i="8"/>
  <c r="O208" i="8" s="1"/>
  <c r="G208" i="8"/>
  <c r="H208" i="8" s="1"/>
  <c r="D49" i="8"/>
  <c r="G188" i="8"/>
  <c r="H188" i="8" s="1"/>
  <c r="D29" i="8"/>
  <c r="N188" i="8"/>
  <c r="O188" i="8" s="1"/>
  <c r="G206" i="8"/>
  <c r="H206" i="8" s="1"/>
  <c r="D47" i="8"/>
  <c r="N206" i="8"/>
  <c r="O206" i="8" s="1"/>
  <c r="N44" i="8"/>
  <c r="O44" i="8" s="1"/>
  <c r="G44" i="8"/>
  <c r="H44" i="8" s="1"/>
  <c r="N191" i="8"/>
  <c r="O191" i="8" s="1"/>
  <c r="G191" i="8"/>
  <c r="H191" i="8" s="1"/>
  <c r="D32" i="8"/>
  <c r="G169" i="8"/>
  <c r="H169" i="8" s="1"/>
  <c r="N169" i="8"/>
  <c r="O169" i="8" s="1"/>
  <c r="D10" i="8"/>
  <c r="G164" i="8"/>
  <c r="H164" i="8" s="1"/>
  <c r="D5" i="8"/>
  <c r="N164" i="8"/>
  <c r="O164" i="8" s="1"/>
  <c r="D51" i="8"/>
  <c r="N210" i="8"/>
  <c r="O210" i="8" s="1"/>
  <c r="G210" i="8"/>
  <c r="H210" i="8" s="1"/>
  <c r="N36" i="8" l="1"/>
  <c r="O36" i="8" s="1"/>
  <c r="L213" i="8"/>
  <c r="K54" i="8"/>
  <c r="L54" i="8"/>
  <c r="G24" i="8"/>
  <c r="H24" i="8" s="1"/>
  <c r="G187" i="8"/>
  <c r="H187" i="8" s="1"/>
  <c r="N198" i="8"/>
  <c r="O198" i="8" s="1"/>
  <c r="D28" i="8"/>
  <c r="N28" i="8" s="1"/>
  <c r="O28" i="8" s="1"/>
  <c r="G48" i="8"/>
  <c r="H48" i="8" s="1"/>
  <c r="D39" i="8"/>
  <c r="N39" i="8" s="1"/>
  <c r="O39" i="8" s="1"/>
  <c r="D37" i="8"/>
  <c r="G37" i="8" s="1"/>
  <c r="H37" i="8" s="1"/>
  <c r="N15" i="8"/>
  <c r="O15" i="8" s="1"/>
  <c r="N183" i="8"/>
  <c r="O183" i="8" s="1"/>
  <c r="N182" i="8"/>
  <c r="O182" i="8" s="1"/>
  <c r="G183" i="8"/>
  <c r="H183" i="8" s="1"/>
  <c r="N23" i="8"/>
  <c r="O23" i="8" s="1"/>
  <c r="G182" i="8"/>
  <c r="H182" i="8" s="1"/>
  <c r="G196" i="8"/>
  <c r="H196" i="8" s="1"/>
  <c r="N34" i="8"/>
  <c r="O34" i="8" s="1"/>
  <c r="F54" i="8"/>
  <c r="G204" i="8"/>
  <c r="H204" i="8" s="1"/>
  <c r="D45" i="8"/>
  <c r="N204" i="8"/>
  <c r="O204" i="8" s="1"/>
  <c r="G202" i="8"/>
  <c r="H202" i="8" s="1"/>
  <c r="N202" i="8"/>
  <c r="O202" i="8" s="1"/>
  <c r="D43" i="8"/>
  <c r="G184" i="8"/>
  <c r="H184" i="8" s="1"/>
  <c r="N184" i="8"/>
  <c r="O184" i="8" s="1"/>
  <c r="D25" i="8"/>
  <c r="D213" i="8"/>
  <c r="F48" i="10" s="1"/>
  <c r="F49" i="10" s="1"/>
  <c r="D19" i="8"/>
  <c r="N178" i="8"/>
  <c r="O178" i="8" s="1"/>
  <c r="G178" i="8"/>
  <c r="H178" i="8" s="1"/>
  <c r="G17" i="8"/>
  <c r="H17" i="8" s="1"/>
  <c r="N31" i="8"/>
  <c r="O31" i="8" s="1"/>
  <c r="G31" i="8"/>
  <c r="H31" i="8" s="1"/>
  <c r="N8" i="8"/>
  <c r="O8" i="8" s="1"/>
  <c r="G8" i="8"/>
  <c r="H8" i="8" s="1"/>
  <c r="G5" i="8"/>
  <c r="H5" i="8" s="1"/>
  <c r="N5" i="8"/>
  <c r="O5" i="8" s="1"/>
  <c r="G18" i="8"/>
  <c r="H18" i="8" s="1"/>
  <c r="N18" i="8"/>
  <c r="O18" i="8" s="1"/>
  <c r="G13" i="8"/>
  <c r="H13" i="8" s="1"/>
  <c r="N13" i="8"/>
  <c r="O13" i="8" s="1"/>
  <c r="N40" i="8"/>
  <c r="O40" i="8" s="1"/>
  <c r="G40" i="8"/>
  <c r="H40" i="8" s="1"/>
  <c r="N9" i="8"/>
  <c r="O9" i="8" s="1"/>
  <c r="G9" i="8"/>
  <c r="H9" i="8" s="1"/>
  <c r="G49" i="8"/>
  <c r="H49" i="8" s="1"/>
  <c r="N49" i="8"/>
  <c r="O49" i="8" s="1"/>
  <c r="G27" i="8"/>
  <c r="H27" i="8" s="1"/>
  <c r="N27" i="8"/>
  <c r="O27" i="8" s="1"/>
  <c r="G22" i="8"/>
  <c r="H22" i="8" s="1"/>
  <c r="N22" i="8"/>
  <c r="O22" i="8" s="1"/>
  <c r="N21" i="8"/>
  <c r="O21" i="8" s="1"/>
  <c r="G21" i="8"/>
  <c r="H21" i="8" s="1"/>
  <c r="G6" i="8"/>
  <c r="H6" i="8" s="1"/>
  <c r="N6" i="8"/>
  <c r="O6" i="8" s="1"/>
  <c r="N10" i="8"/>
  <c r="O10" i="8" s="1"/>
  <c r="G10" i="8"/>
  <c r="H10" i="8" s="1"/>
  <c r="G46" i="8"/>
  <c r="H46" i="8" s="1"/>
  <c r="N46" i="8"/>
  <c r="O46" i="8" s="1"/>
  <c r="G11" i="8"/>
  <c r="H11" i="8" s="1"/>
  <c r="N11" i="8"/>
  <c r="O11" i="8" s="1"/>
  <c r="G20" i="8"/>
  <c r="H20" i="8" s="1"/>
  <c r="N20" i="8"/>
  <c r="O20" i="8" s="1"/>
  <c r="G16" i="8"/>
  <c r="H16" i="8" s="1"/>
  <c r="N16" i="8"/>
  <c r="O16" i="8" s="1"/>
  <c r="N14" i="8"/>
  <c r="O14" i="8" s="1"/>
  <c r="G14" i="8"/>
  <c r="H14" i="8" s="1"/>
  <c r="N47" i="8"/>
  <c r="O47" i="8" s="1"/>
  <c r="G47" i="8"/>
  <c r="H47" i="8" s="1"/>
  <c r="O4" i="8"/>
  <c r="G50" i="8"/>
  <c r="H50" i="8" s="1"/>
  <c r="N50" i="8"/>
  <c r="O50" i="8" s="1"/>
  <c r="N12" i="8"/>
  <c r="O12" i="8" s="1"/>
  <c r="G12" i="8"/>
  <c r="H12" i="8" s="1"/>
  <c r="G38" i="8"/>
  <c r="H38" i="8" s="1"/>
  <c r="N38" i="8"/>
  <c r="O38" i="8" s="1"/>
  <c r="G29" i="8"/>
  <c r="H29" i="8" s="1"/>
  <c r="N29" i="8"/>
  <c r="O29" i="8" s="1"/>
  <c r="N53" i="8"/>
  <c r="O53" i="8" s="1"/>
  <c r="G53" i="8"/>
  <c r="H53" i="8" s="1"/>
  <c r="N42" i="8"/>
  <c r="O42" i="8" s="1"/>
  <c r="G42" i="8"/>
  <c r="H42" i="8" s="1"/>
  <c r="G51" i="8"/>
  <c r="H51" i="8" s="1"/>
  <c r="N51" i="8"/>
  <c r="O51" i="8" s="1"/>
  <c r="N32" i="8"/>
  <c r="O32" i="8" s="1"/>
  <c r="G32" i="8"/>
  <c r="H32" i="8" s="1"/>
  <c r="H4" i="8"/>
  <c r="N35" i="8"/>
  <c r="O35" i="8" s="1"/>
  <c r="G35" i="8"/>
  <c r="H35" i="8" s="1"/>
  <c r="N26" i="8"/>
  <c r="O26" i="8" s="1"/>
  <c r="G26" i="8"/>
  <c r="H26" i="8" s="1"/>
  <c r="G33" i="8"/>
  <c r="H33" i="8" s="1"/>
  <c r="N33" i="8"/>
  <c r="O33" i="8" s="1"/>
  <c r="G30" i="8"/>
  <c r="H30" i="8" s="1"/>
  <c r="N30" i="8"/>
  <c r="O30" i="8" s="1"/>
  <c r="G39" i="8" l="1"/>
  <c r="H39" i="8" s="1"/>
  <c r="G28" i="8"/>
  <c r="H28" i="8" s="1"/>
  <c r="N37" i="8"/>
  <c r="O37" i="8" s="1"/>
  <c r="N213" i="8"/>
  <c r="O213" i="8" s="1"/>
  <c r="G25" i="8"/>
  <c r="H25" i="8" s="1"/>
  <c r="N25" i="8"/>
  <c r="O25" i="8" s="1"/>
  <c r="N45" i="8"/>
  <c r="O45" i="8" s="1"/>
  <c r="G45" i="8"/>
  <c r="H45" i="8" s="1"/>
  <c r="D54" i="8"/>
  <c r="G43" i="8"/>
  <c r="H43" i="8" s="1"/>
  <c r="N43" i="8"/>
  <c r="O43" i="8" s="1"/>
  <c r="G213" i="8"/>
  <c r="H213" i="8" s="1"/>
  <c r="N19" i="8"/>
  <c r="O19" i="8" s="1"/>
  <c r="G19" i="8"/>
  <c r="H19" i="8" s="1"/>
  <c r="N54" i="8" l="1"/>
  <c r="O54" i="8" s="1"/>
  <c r="G54" i="8"/>
  <c r="H54" i="8" s="1"/>
</calcChain>
</file>

<file path=xl/comments1.xml><?xml version="1.0" encoding="utf-8"?>
<comments xmlns="http://schemas.openxmlformats.org/spreadsheetml/2006/main">
  <authors>
    <author>GilmoreRD</author>
  </authors>
  <commentList>
    <comment ref="D16" authorId="0" shapeId="0">
      <text>
        <r>
          <rPr>
            <b/>
            <sz val="9"/>
            <color indexed="81"/>
            <rFont val="Tahoma"/>
            <family val="2"/>
          </rPr>
          <t>GilmoreRD:</t>
        </r>
        <r>
          <rPr>
            <sz val="9"/>
            <color indexed="81"/>
            <rFont val="Tahoma"/>
            <family val="2"/>
          </rPr>
          <t xml:space="preserve">
Contact hours include Dev Fund 29</t>
        </r>
      </text>
    </comment>
    <comment ref="E16" authorId="0" shapeId="0">
      <text>
        <r>
          <rPr>
            <b/>
            <sz val="9"/>
            <color indexed="81"/>
            <rFont val="Tahoma"/>
            <family val="2"/>
          </rPr>
          <t>GilmoreRD:</t>
        </r>
        <r>
          <rPr>
            <sz val="9"/>
            <color indexed="81"/>
            <rFont val="Tahoma"/>
            <family val="2"/>
          </rPr>
          <t xml:space="preserve">
Contains Dev. Reading writing costs. Fund 29</t>
        </r>
      </text>
    </comment>
    <comment ref="D23" authorId="0" shapeId="0">
      <text>
        <r>
          <rPr>
            <b/>
            <sz val="9"/>
            <color indexed="81"/>
            <rFont val="Tahoma"/>
            <family val="2"/>
          </rPr>
          <t>GilmoreRD:</t>
        </r>
        <r>
          <rPr>
            <sz val="9"/>
            <color indexed="81"/>
            <rFont val="Tahoma"/>
            <family val="2"/>
          </rPr>
          <t xml:space="preserve">
Contact hours include Dev Fund 28
</t>
        </r>
      </text>
    </comment>
    <comment ref="E23" authorId="0" shapeId="0">
      <text>
        <r>
          <rPr>
            <b/>
            <sz val="9"/>
            <color indexed="81"/>
            <rFont val="Tahoma"/>
            <family val="2"/>
          </rPr>
          <t>GilmoreRD:</t>
        </r>
        <r>
          <rPr>
            <sz val="9"/>
            <color indexed="81"/>
            <rFont val="Tahoma"/>
            <family val="2"/>
          </rPr>
          <t xml:space="preserve">
Contains Dev Math Fund 28</t>
        </r>
      </text>
    </comment>
  </commentList>
</comments>
</file>

<file path=xl/sharedStrings.xml><?xml version="1.0" encoding="utf-8"?>
<sst xmlns="http://schemas.openxmlformats.org/spreadsheetml/2006/main" count="33444" uniqueCount="2008">
  <si>
    <t>FICE</t>
  </si>
  <si>
    <t>Total</t>
  </si>
  <si>
    <t>Brazosport</t>
  </si>
  <si>
    <t>South Texas</t>
  </si>
  <si>
    <t>000574</t>
  </si>
  <si>
    <t>003539</t>
  </si>
  <si>
    <t>003540</t>
  </si>
  <si>
    <t>003546</t>
  </si>
  <si>
    <t>003549</t>
  </si>
  <si>
    <t>003553</t>
  </si>
  <si>
    <t>003554</t>
  </si>
  <si>
    <t>003558</t>
  </si>
  <si>
    <t>003563</t>
  </si>
  <si>
    <t>003568</t>
  </si>
  <si>
    <t>003570</t>
  </si>
  <si>
    <t>003572</t>
  </si>
  <si>
    <t>003573</t>
  </si>
  <si>
    <t>003574</t>
  </si>
  <si>
    <t>003580</t>
  </si>
  <si>
    <t>003582</t>
  </si>
  <si>
    <t>003583</t>
  </si>
  <si>
    <t>003590</t>
  </si>
  <si>
    <t>003593</t>
  </si>
  <si>
    <t>003596</t>
  </si>
  <si>
    <t>003600</t>
  </si>
  <si>
    <t>003601</t>
  </si>
  <si>
    <t>003603</t>
  </si>
  <si>
    <t>003607</t>
  </si>
  <si>
    <t>003611</t>
  </si>
  <si>
    <t>003614</t>
  </si>
  <si>
    <t>003626</t>
  </si>
  <si>
    <t>003627</t>
  </si>
  <si>
    <t>003628</t>
  </si>
  <si>
    <t>003643</t>
  </si>
  <si>
    <t>003648</t>
  </si>
  <si>
    <t>003662</t>
  </si>
  <si>
    <t>003664</t>
  </si>
  <si>
    <t>003668</t>
  </si>
  <si>
    <t>004003</t>
  </si>
  <si>
    <t>006661</t>
  </si>
  <si>
    <t>006662</t>
  </si>
  <si>
    <t>007096</t>
  </si>
  <si>
    <t>007857</t>
  </si>
  <si>
    <t>009331</t>
  </si>
  <si>
    <t>009549</t>
  </si>
  <si>
    <t>009797</t>
  </si>
  <si>
    <t>010060</t>
  </si>
  <si>
    <t>010387</t>
  </si>
  <si>
    <t>010633</t>
  </si>
  <si>
    <t>011145</t>
  </si>
  <si>
    <t>012015</t>
  </si>
  <si>
    <t>023154</t>
  </si>
  <si>
    <t>023614</t>
  </si>
  <si>
    <t>029137</t>
  </si>
  <si>
    <t>031034</t>
  </si>
  <si>
    <t>Annual Total</t>
  </si>
  <si>
    <t>Alamo</t>
  </si>
  <si>
    <t>Alvin</t>
  </si>
  <si>
    <t>Amarillo</t>
  </si>
  <si>
    <t>Angelina</t>
  </si>
  <si>
    <t>Austin</t>
  </si>
  <si>
    <t>Blinn</t>
  </si>
  <si>
    <t>Central Texas</t>
  </si>
  <si>
    <t>Cisco</t>
  </si>
  <si>
    <t>Clarendon</t>
  </si>
  <si>
    <t>Coastal Bend</t>
  </si>
  <si>
    <t>Collin</t>
  </si>
  <si>
    <t>Dallas</t>
  </si>
  <si>
    <t>Del Mar</t>
  </si>
  <si>
    <t>El Paso</t>
  </si>
  <si>
    <t>Frank Phillips</t>
  </si>
  <si>
    <t>Galveston</t>
  </si>
  <si>
    <t>Grayson</t>
  </si>
  <si>
    <t>Hill</t>
  </si>
  <si>
    <t>Houston</t>
  </si>
  <si>
    <t>Kilgore</t>
  </si>
  <si>
    <t>Laredo</t>
  </si>
  <si>
    <t>Lee</t>
  </si>
  <si>
    <t>Navarro</t>
  </si>
  <si>
    <t>Northeast Texas</t>
  </si>
  <si>
    <t>Odessa</t>
  </si>
  <si>
    <t>Panola</t>
  </si>
  <si>
    <t>Paris</t>
  </si>
  <si>
    <t>Ranger</t>
  </si>
  <si>
    <t>San Jacinto</t>
  </si>
  <si>
    <t>South Plains</t>
  </si>
  <si>
    <t>Southwest Texas</t>
  </si>
  <si>
    <t>Tarrant</t>
  </si>
  <si>
    <t>Temple</t>
  </si>
  <si>
    <t>Texarkana</t>
  </si>
  <si>
    <t>Texas Southmost</t>
  </si>
  <si>
    <t>Trinity Valley</t>
  </si>
  <si>
    <t>Tyler</t>
  </si>
  <si>
    <t>Vernon</t>
  </si>
  <si>
    <t>Victoria</t>
  </si>
  <si>
    <t>Weatherford</t>
  </si>
  <si>
    <t>Western Texas</t>
  </si>
  <si>
    <t>Wharton</t>
  </si>
  <si>
    <t>Midland</t>
  </si>
  <si>
    <t>Institution</t>
  </si>
  <si>
    <t>Difference</t>
  </si>
  <si>
    <t>Percent Change</t>
  </si>
  <si>
    <t>College of the Mainland</t>
  </si>
  <si>
    <t>Howard</t>
  </si>
  <si>
    <t>Lone Star</t>
  </si>
  <si>
    <t>McLennan</t>
  </si>
  <si>
    <t>North Central</t>
  </si>
  <si>
    <t>Statewide</t>
  </si>
  <si>
    <t>Core Operations Funding By Institution</t>
  </si>
  <si>
    <t>Contact Hour Formula Funding By Institution</t>
  </si>
  <si>
    <t>Student Success Formula Funding By Institution</t>
  </si>
  <si>
    <t>Bachelor of Applied Technology (BAT) Formula Funding By Institution</t>
  </si>
  <si>
    <t>Fund</t>
  </si>
  <si>
    <t>Rate</t>
  </si>
  <si>
    <t>Academic</t>
  </si>
  <si>
    <t xml:space="preserve">Academic Critical </t>
  </si>
  <si>
    <t>Academic Developmental Education Critical</t>
  </si>
  <si>
    <t>Academic Developmental Education</t>
  </si>
  <si>
    <t>Technical</t>
  </si>
  <si>
    <t>Technical Critical</t>
  </si>
  <si>
    <t>Technical Continuing Education</t>
  </si>
  <si>
    <t>Technical Continuing Education Critical</t>
  </si>
  <si>
    <t>Critical Field Bonus</t>
  </si>
  <si>
    <t>Total with Bonus</t>
  </si>
  <si>
    <t>Summary of Expenses divided by Contact Hours</t>
  </si>
  <si>
    <t>Percent Funded</t>
  </si>
  <si>
    <t>Discipline</t>
  </si>
  <si>
    <t>Contact Hours</t>
  </si>
  <si>
    <t>Expense</t>
  </si>
  <si>
    <t>Reported Expense per Contact Hour</t>
  </si>
  <si>
    <t>Funded Expense per Contact Hour</t>
  </si>
  <si>
    <t>Agriculture</t>
  </si>
  <si>
    <t>Architecture and Precision Production Trades</t>
  </si>
  <si>
    <t>Biology, Physical Sciences, and Science Technology</t>
  </si>
  <si>
    <t>Business Management, Marketing, and Administrative Services</t>
  </si>
  <si>
    <t>Career Pilot</t>
  </si>
  <si>
    <t>Communications</t>
  </si>
  <si>
    <t>Computer and Information Sciences</t>
  </si>
  <si>
    <t>Construction Trades</t>
  </si>
  <si>
    <t>Consumer and Homemaking Education</t>
  </si>
  <si>
    <t>Engineering</t>
  </si>
  <si>
    <t>Engineering Related</t>
  </si>
  <si>
    <t>English Language, Lit, Philosophy, Humanities, &amp; Interdisciplinary</t>
  </si>
  <si>
    <t>Foreign Languages</t>
  </si>
  <si>
    <t>Health Occupations - Dental Assistants, Medical Lab, and Assoc. Degree Nursing</t>
  </si>
  <si>
    <t>Health Occupations - Dental Hygiene</t>
  </si>
  <si>
    <t>Health Occupations - Other</t>
  </si>
  <si>
    <t>Health Occupations - Respiratory Therapy</t>
  </si>
  <si>
    <t>Health Occupations - Vocational Nursing</t>
  </si>
  <si>
    <t>Mathematics</t>
  </si>
  <si>
    <t>Mechanics and Repairers - Automotive</t>
  </si>
  <si>
    <t>Mechanics and Repairers - Diesel, Aviation Mechanics, and Transportation Workers</t>
  </si>
  <si>
    <t>Mechanics and Repairers - Electronics</t>
  </si>
  <si>
    <t>Physical Education and Fitness</t>
  </si>
  <si>
    <t>Protective Services and Public Administration</t>
  </si>
  <si>
    <t>Psychology, Social Sciences, and History</t>
  </si>
  <si>
    <t>Visual and Performing Arts</t>
  </si>
  <si>
    <t>Weight</t>
  </si>
  <si>
    <t>General Academic Funded Weighted Rate</t>
  </si>
  <si>
    <t>Community College Funded Weighted Rate</t>
  </si>
  <si>
    <t>BAT Liberal Arts</t>
  </si>
  <si>
    <t>BAT Science</t>
  </si>
  <si>
    <t>BAT Business Administration</t>
  </si>
  <si>
    <t>BAT Technology</t>
  </si>
  <si>
    <t>Student Success Funding by Institution</t>
  </si>
  <si>
    <t>Developmental Education Completion - Math</t>
  </si>
  <si>
    <t>College Credit Attainment - 15 Hours</t>
  </si>
  <si>
    <t>College Credit Attainment - 30 Hours</t>
  </si>
  <si>
    <t>Gateway Courses - Math</t>
  </si>
  <si>
    <t>Weighted Points</t>
  </si>
  <si>
    <r>
      <t>Weights</t>
    </r>
    <r>
      <rPr>
        <vertAlign val="superscript"/>
        <sz val="10"/>
        <color theme="1"/>
        <rFont val="Tahoma"/>
        <family val="2"/>
      </rPr>
      <t>1</t>
    </r>
  </si>
  <si>
    <t>Classification of Instructional Programs (CIP) Code to Fund Code Crosswalk</t>
  </si>
  <si>
    <t>CIP Code</t>
  </si>
  <si>
    <t>Rubric</t>
  </si>
  <si>
    <t>CIP Title</t>
  </si>
  <si>
    <t>Fund Code</t>
  </si>
  <si>
    <t>SCIT</t>
  </si>
  <si>
    <t>Agriculture, General</t>
  </si>
  <si>
    <t>Agricultural Business and Management, General</t>
  </si>
  <si>
    <t>Agribusiness/Agricultural Business Operations</t>
  </si>
  <si>
    <t>Agricultural Economics</t>
  </si>
  <si>
    <t>Farm/Farm and Ranch Management</t>
  </si>
  <si>
    <t>Agricultural Mechanization, General</t>
  </si>
  <si>
    <t>AGME</t>
  </si>
  <si>
    <t>Animal/Livestock Husbandry and Production</t>
  </si>
  <si>
    <t>Crop Production</t>
  </si>
  <si>
    <t>Equestrian/Equine Studies</t>
  </si>
  <si>
    <t>HALT</t>
  </si>
  <si>
    <t>Greenhouse Operations and Management</t>
  </si>
  <si>
    <t>Plant Nursery Operations and Management</t>
  </si>
  <si>
    <t>FMKT</t>
  </si>
  <si>
    <t>Floriculture/Floristry Operations and Management</t>
  </si>
  <si>
    <t>Animal Sciences, General</t>
  </si>
  <si>
    <t>Food Science</t>
  </si>
  <si>
    <t>Plant Sciences, General</t>
  </si>
  <si>
    <t>Agronomy and Crop Science</t>
  </si>
  <si>
    <t>Horticultural Science</t>
  </si>
  <si>
    <t>Plant Protection and Integrated Pest Management</t>
  </si>
  <si>
    <t>Range Science and Management</t>
  </si>
  <si>
    <t>Soil Science and Agronomy, General</t>
  </si>
  <si>
    <t>Natural Resources/Conservation, General</t>
  </si>
  <si>
    <t>WMGT</t>
  </si>
  <si>
    <t>Architectural Technology/Technician</t>
  </si>
  <si>
    <t>Speech Communication and Rhetoric</t>
  </si>
  <si>
    <t>RTVB</t>
  </si>
  <si>
    <t>Radio and Television</t>
  </si>
  <si>
    <t>Digital Communication and Media/Multimedia</t>
  </si>
  <si>
    <t>Public Relations/Image Management</t>
  </si>
  <si>
    <t>MUSC</t>
  </si>
  <si>
    <t>Recording Arts Technology/Technician</t>
  </si>
  <si>
    <t>GRPH</t>
  </si>
  <si>
    <t>ARTC</t>
  </si>
  <si>
    <t>ARTV</t>
  </si>
  <si>
    <t>DFTG</t>
  </si>
  <si>
    <t>GAME</t>
  </si>
  <si>
    <t>Platemaker/Imager</t>
  </si>
  <si>
    <t>Printing Press Operator</t>
  </si>
  <si>
    <t>INEW</t>
  </si>
  <si>
    <t>Computer and Information Sciences, General</t>
  </si>
  <si>
    <t>ITNW</t>
  </si>
  <si>
    <t>ITSC</t>
  </si>
  <si>
    <t>Computer Programming/Programmer, General</t>
  </si>
  <si>
    <t>ITSE</t>
  </si>
  <si>
    <t>ITSW</t>
  </si>
  <si>
    <t>Information Science/Studies</t>
  </si>
  <si>
    <t>Computer Systems Analysis/Analyst</t>
  </si>
  <si>
    <t>Data Entry/Microcomputer Applications, General</t>
  </si>
  <si>
    <t>Word Processing</t>
  </si>
  <si>
    <t>Computer Science</t>
  </si>
  <si>
    <t>IMED</t>
  </si>
  <si>
    <t>ITMC</t>
  </si>
  <si>
    <t>ITCC</t>
  </si>
  <si>
    <t>Computer Systems Networking and Telecommunications</t>
  </si>
  <si>
    <t>ITMT</t>
  </si>
  <si>
    <t>Network and System Administration/Administrator</t>
  </si>
  <si>
    <t>CPMT</t>
  </si>
  <si>
    <t>System, Networking, and LAN/WAN Management/Manager</t>
  </si>
  <si>
    <t>ITDF</t>
  </si>
  <si>
    <t>ITSY</t>
  </si>
  <si>
    <t>Web/Multimedia Management and Webmaster</t>
  </si>
  <si>
    <t>MRTS</t>
  </si>
  <si>
    <t>Funeral Service and Mortuary Science, General</t>
  </si>
  <si>
    <t>Cosmetology/Cosmetologist, General</t>
  </si>
  <si>
    <t>Barbering/Barber</t>
  </si>
  <si>
    <t>Hair Styling/Stylist and Hair Design</t>
  </si>
  <si>
    <t>Facial Treatment Specialist/Facialist</t>
  </si>
  <si>
    <t>Aesthetician/Esthetician and Skin Care Specialist</t>
  </si>
  <si>
    <t>Nail Technician/Specialist and Manicurist</t>
  </si>
  <si>
    <t>Salon/Beauty Salon Management/Manager</t>
  </si>
  <si>
    <t>Cosmetology, Barber/Styling, and Nail Instructor</t>
  </si>
  <si>
    <t>PSTR</t>
  </si>
  <si>
    <t>Baking and Pastry Arts/Baker/Pastry Chef</t>
  </si>
  <si>
    <t>Bartending/Bartender</t>
  </si>
  <si>
    <t>Culinary Arts/Chef Training</t>
  </si>
  <si>
    <t>RSTO</t>
  </si>
  <si>
    <t>Meat Cutting/Meat Cutter</t>
  </si>
  <si>
    <t>Institutional Food Workers</t>
  </si>
  <si>
    <t>IFWA</t>
  </si>
  <si>
    <t>EDTC</t>
  </si>
  <si>
    <t>Education, General</t>
  </si>
  <si>
    <t>Bilingual and Multilingual Education</t>
  </si>
  <si>
    <t>Educational/Instructional Technology</t>
  </si>
  <si>
    <t>CDEC</t>
  </si>
  <si>
    <t>Early Childhood Education and Teaching</t>
  </si>
  <si>
    <t>English/Language Arts Teacher Education</t>
  </si>
  <si>
    <t>Physical Education Teaching and Coaching</t>
  </si>
  <si>
    <t>Computer Teacher Education</t>
  </si>
  <si>
    <t>Teacher Assistant/Aide</t>
  </si>
  <si>
    <t>ENGG</t>
  </si>
  <si>
    <t>Geotechnical and Geoenvironmental Engineering</t>
  </si>
  <si>
    <t>Engineering Mechanics</t>
  </si>
  <si>
    <t>Textile Sciences and Engineering</t>
  </si>
  <si>
    <t>Manufacturing Engineering</t>
  </si>
  <si>
    <t>ENTC</t>
  </si>
  <si>
    <t>Engineering Technology, General</t>
  </si>
  <si>
    <t>Architectural Engineering Technology/Technician</t>
  </si>
  <si>
    <t>EECT</t>
  </si>
  <si>
    <t>LOTT</t>
  </si>
  <si>
    <t>Laser and Optical Technology/Technician</t>
  </si>
  <si>
    <t>NANO</t>
  </si>
  <si>
    <t>Telecommunications Technology/Technician</t>
  </si>
  <si>
    <t>Biomedical Technology/Technician</t>
  </si>
  <si>
    <t>ELMT</t>
  </si>
  <si>
    <t>WIND</t>
  </si>
  <si>
    <t>FCEL</t>
  </si>
  <si>
    <t>Instrumentation Technology/Technician</t>
  </si>
  <si>
    <t>INCR</t>
  </si>
  <si>
    <t>INTC</t>
  </si>
  <si>
    <t>RBTC</t>
  </si>
  <si>
    <t>Robotics Technology/Technician</t>
  </si>
  <si>
    <t>HART</t>
  </si>
  <si>
    <t>ENER</t>
  </si>
  <si>
    <t>Solar Energy Technology/Technician</t>
  </si>
  <si>
    <t>EPCT</t>
  </si>
  <si>
    <t>PLTC</t>
  </si>
  <si>
    <t>METL</t>
  </si>
  <si>
    <t>Metallurgical Technology/Technician</t>
  </si>
  <si>
    <t>INMT</t>
  </si>
  <si>
    <t>Manufacturing Engineering Technology/Technician</t>
  </si>
  <si>
    <t>MFGT</t>
  </si>
  <si>
    <t>OSHT</t>
  </si>
  <si>
    <t>QCTC</t>
  </si>
  <si>
    <t>Quality Control Technology/Technician</t>
  </si>
  <si>
    <t>Mining Technology/Technician</t>
  </si>
  <si>
    <t>PTRT</t>
  </si>
  <si>
    <t>Petroleum Technology/Technician</t>
  </si>
  <si>
    <t>Construction Engineering Technology/Technician</t>
  </si>
  <si>
    <t>SRVY</t>
  </si>
  <si>
    <t>Survey Technology/ Surveying</t>
  </si>
  <si>
    <t>HYDR</t>
  </si>
  <si>
    <t>Hydraulics and Fluid Power Technology/ Technician</t>
  </si>
  <si>
    <t>Computer Engineering Technology/ Technician</t>
  </si>
  <si>
    <t>SMFT</t>
  </si>
  <si>
    <t>Drafting and Design Technology/Technician, General</t>
  </si>
  <si>
    <t>Architectural Drafting and Architectural CAD/CADD</t>
  </si>
  <si>
    <t>Civil Drafting and Civil Engineering CAD/CADD</t>
  </si>
  <si>
    <t>FRNL</t>
  </si>
  <si>
    <t>Foreign Languages and Literatures, General</t>
  </si>
  <si>
    <t>Spanish Language and Literature</t>
  </si>
  <si>
    <t>SLNG</t>
  </si>
  <si>
    <t>Sign Language Interpretation and Translation</t>
  </si>
  <si>
    <t>FDNS</t>
  </si>
  <si>
    <t>Foods, Nutrition, and Wellness Studies, General</t>
  </si>
  <si>
    <t>Foodservice Systems Administration/Management</t>
  </si>
  <si>
    <t>Housing and Human Environments, General</t>
  </si>
  <si>
    <t>EHKP</t>
  </si>
  <si>
    <t>Home Furnishings and Equipment Installers</t>
  </si>
  <si>
    <t>Human Development and Family Studies, General</t>
  </si>
  <si>
    <t>Adult Development and Aging</t>
  </si>
  <si>
    <t>Family Systems</t>
  </si>
  <si>
    <t>Child Development</t>
  </si>
  <si>
    <t>Child Care and Support Services Management</t>
  </si>
  <si>
    <t>Child Care Provider/Assistant</t>
  </si>
  <si>
    <t>FSHN</t>
  </si>
  <si>
    <t>Apparel and Textiles, General</t>
  </si>
  <si>
    <t>Apparel and Textile Manufacture</t>
  </si>
  <si>
    <t>Apparel and Textile Marketing Management</t>
  </si>
  <si>
    <t>POFL</t>
  </si>
  <si>
    <t>Legal Administrative Assistant/Secretary</t>
  </si>
  <si>
    <t>Legal Assistant/Paralegal</t>
  </si>
  <si>
    <t>LGLA</t>
  </si>
  <si>
    <t>Court Reporting/Court Reporter</t>
  </si>
  <si>
    <t>ETWR</t>
  </si>
  <si>
    <t>Library and Archives Assisting</t>
  </si>
  <si>
    <t>Anatomy</t>
  </si>
  <si>
    <t>Medical Microbiology and Bacteriology</t>
  </si>
  <si>
    <t>Animal Physiology</t>
  </si>
  <si>
    <t>TECM</t>
  </si>
  <si>
    <t>Applied Mathematics, General</t>
  </si>
  <si>
    <t>GERS</t>
  </si>
  <si>
    <t>Gerontology</t>
  </si>
  <si>
    <t>Parks, Recreation and Leisure Studies</t>
  </si>
  <si>
    <t>FITT</t>
  </si>
  <si>
    <t>Health and Physical Education/Fitness, General</t>
  </si>
  <si>
    <t>Sport and Fitness Administration/Management</t>
  </si>
  <si>
    <t>Kinesiology and Exercise Science</t>
  </si>
  <si>
    <t>Physical Sciences</t>
  </si>
  <si>
    <t>Chemistry, General</t>
  </si>
  <si>
    <t>Analytical Chemistry</t>
  </si>
  <si>
    <t>Organic Chemistry</t>
  </si>
  <si>
    <t>Physics, General</t>
  </si>
  <si>
    <t>EGRT</t>
  </si>
  <si>
    <t>Materials Science</t>
  </si>
  <si>
    <t>IRAD</t>
  </si>
  <si>
    <t>Industrial Radiologic Technology/Technician</t>
  </si>
  <si>
    <t>NUCP</t>
  </si>
  <si>
    <t>Nuclear/Nuclear Power Technology/Technician</t>
  </si>
  <si>
    <t>Chemical Technology/Technician</t>
  </si>
  <si>
    <t>PTAC</t>
  </si>
  <si>
    <t>Psychology, General</t>
  </si>
  <si>
    <t>Developmental and Child Psychology</t>
  </si>
  <si>
    <t>Social Psychology</t>
  </si>
  <si>
    <t>Clinical Psychology</t>
  </si>
  <si>
    <t>PSYT</t>
  </si>
  <si>
    <t>Counseling Psychology</t>
  </si>
  <si>
    <t>Corrections</t>
  </si>
  <si>
    <t>CJLE</t>
  </si>
  <si>
    <t>Criminal Justice/Law Enforcement Administration</t>
  </si>
  <si>
    <t>Criminal Justice/Safety Studies</t>
  </si>
  <si>
    <t>Criminal Justice/Police Science</t>
  </si>
  <si>
    <t>Security and Loss Prevention Services</t>
  </si>
  <si>
    <t>SLPS</t>
  </si>
  <si>
    <t>CJCR</t>
  </si>
  <si>
    <t>Corrections Administration</t>
  </si>
  <si>
    <t>EMAP</t>
  </si>
  <si>
    <t>Fire Protection and Safety Technology/Technician</t>
  </si>
  <si>
    <t>FIRT</t>
  </si>
  <si>
    <t>Fire Services Administration</t>
  </si>
  <si>
    <t>FIRS</t>
  </si>
  <si>
    <t>Fire Science/Firefighting</t>
  </si>
  <si>
    <t>FPTA</t>
  </si>
  <si>
    <t>VFFT</t>
  </si>
  <si>
    <t>HMSY</t>
  </si>
  <si>
    <t>Public Administration</t>
  </si>
  <si>
    <t>PBAD</t>
  </si>
  <si>
    <t>SCWK</t>
  </si>
  <si>
    <t>Social Work</t>
  </si>
  <si>
    <t>Youth Services/Administration</t>
  </si>
  <si>
    <t>ECNG</t>
  </si>
  <si>
    <t>Economics, General</t>
  </si>
  <si>
    <t>GISC</t>
  </si>
  <si>
    <t>Geographic Information Science and Cartography</t>
  </si>
  <si>
    <t>MBST</t>
  </si>
  <si>
    <t>Mason/Masonry</t>
  </si>
  <si>
    <t>Carpentry/Carpenter</t>
  </si>
  <si>
    <t>ELPT</t>
  </si>
  <si>
    <t>Electrician</t>
  </si>
  <si>
    <t>ELTN</t>
  </si>
  <si>
    <t>LNWK</t>
  </si>
  <si>
    <t>Lineworker</t>
  </si>
  <si>
    <t>Building/Property Maintenance</t>
  </si>
  <si>
    <t>Building/Home/Construction Inspection/Inspector</t>
  </si>
  <si>
    <t>Painting/Painter and Wall Coverer</t>
  </si>
  <si>
    <t>PFPB</t>
  </si>
  <si>
    <t>Pipefitting/Pipefitter and Sprinkler Fitter</t>
  </si>
  <si>
    <t>Plumbing Technology/Plumber</t>
  </si>
  <si>
    <t>IEIR</t>
  </si>
  <si>
    <t>Industrial Electronics Technology/Technician</t>
  </si>
  <si>
    <t>MAIR</t>
  </si>
  <si>
    <t>EEIR</t>
  </si>
  <si>
    <t>RBPT</t>
  </si>
  <si>
    <t>Heavy Equipment Maintenance Technology/Technician</t>
  </si>
  <si>
    <t>IMRT</t>
  </si>
  <si>
    <t>Industrial Mechanics and Maintenance Technology</t>
  </si>
  <si>
    <t>Gunsmithing/Gunsmith</t>
  </si>
  <si>
    <t>HRGY</t>
  </si>
  <si>
    <t>Diesel Mechanics Technology/Technician</t>
  </si>
  <si>
    <t>SMER</t>
  </si>
  <si>
    <t>Aircraft Powerplant Technology/Technician</t>
  </si>
  <si>
    <t>Avionics Maintenance Technology/Technician</t>
  </si>
  <si>
    <t>MTRC</t>
  </si>
  <si>
    <t>Upholstery/Upholsterer</t>
  </si>
  <si>
    <t>MCHN</t>
  </si>
  <si>
    <t>Machine Tool Technology/Machinist</t>
  </si>
  <si>
    <t>Machine Shop Technology/Assistant</t>
  </si>
  <si>
    <t>Sheet Metal Technology/Sheetworking</t>
  </si>
  <si>
    <t>Tool and Die Technology/Technician</t>
  </si>
  <si>
    <t>NDTE</t>
  </si>
  <si>
    <t>Welding Technology/Welder</t>
  </si>
  <si>
    <t>WLDG</t>
  </si>
  <si>
    <t>WDWK</t>
  </si>
  <si>
    <t>Cabinetmaking and Millwork</t>
  </si>
  <si>
    <t>Aviation/Airway Management and Operations</t>
  </si>
  <si>
    <t>AIRP</t>
  </si>
  <si>
    <t>Flight Instructor</t>
  </si>
  <si>
    <t>Mobil Crane Operation/Operator</t>
  </si>
  <si>
    <t>Visual and Performing Arts, General</t>
  </si>
  <si>
    <t>Crafts/Craft Design, Folk Art and Artisanry</t>
  </si>
  <si>
    <t>Design and Visual Communications, General</t>
  </si>
  <si>
    <t>Commercial and Advertising Art</t>
  </si>
  <si>
    <t>PHTC</t>
  </si>
  <si>
    <t>Commercial Photography</t>
  </si>
  <si>
    <t>FSHD</t>
  </si>
  <si>
    <t>Fashion/Apparel Design</t>
  </si>
  <si>
    <t>INDS</t>
  </si>
  <si>
    <t>Interior Design</t>
  </si>
  <si>
    <t>Graphic Design</t>
  </si>
  <si>
    <t>FLMC</t>
  </si>
  <si>
    <t>Film/Cinema/Video Studies</t>
  </si>
  <si>
    <t>Cinematography and Film/Video Production</t>
  </si>
  <si>
    <t>Drawing</t>
  </si>
  <si>
    <t>Music, General</t>
  </si>
  <si>
    <t>Music History, Literature, and Theory</t>
  </si>
  <si>
    <t>MUSP</t>
  </si>
  <si>
    <t>Music Performance, General</t>
  </si>
  <si>
    <t>Music Theory and Composition</t>
  </si>
  <si>
    <t>Musicology and Ethnomusicology</t>
  </si>
  <si>
    <t>Conducting</t>
  </si>
  <si>
    <t>Keyboard Instruments</t>
  </si>
  <si>
    <t>Voice and Opera</t>
  </si>
  <si>
    <t>MUSB</t>
  </si>
  <si>
    <t>Music Management</t>
  </si>
  <si>
    <t>HPRS</t>
  </si>
  <si>
    <t>Dental Assisting/Assistant</t>
  </si>
  <si>
    <t>Dental Hygiene/Hygienist</t>
  </si>
  <si>
    <t>Dental Laboratory Technology/Technician</t>
  </si>
  <si>
    <t>LTCA</t>
  </si>
  <si>
    <t>HUWC</t>
  </si>
  <si>
    <t>Health Unit Coordinator/Ward Clerk</t>
  </si>
  <si>
    <t>HITT</t>
  </si>
  <si>
    <t>MRMT</t>
  </si>
  <si>
    <t>Medical Transcription/Transcriptionist</t>
  </si>
  <si>
    <t>Medical Insurance Coding Specialist/Coder</t>
  </si>
  <si>
    <t>POFM</t>
  </si>
  <si>
    <t>MSST</t>
  </si>
  <si>
    <t>Medical Staff Services Technology/Technician</t>
  </si>
  <si>
    <t>MDCA</t>
  </si>
  <si>
    <t>Medical/Clinical Assistant</t>
  </si>
  <si>
    <t>OTHA</t>
  </si>
  <si>
    <t>Occupational Therapist Assistant</t>
  </si>
  <si>
    <t>PHRA</t>
  </si>
  <si>
    <t>Pharmacy Technician/Assistant</t>
  </si>
  <si>
    <t>PTHA</t>
  </si>
  <si>
    <t>Physical Therapist Technician/Assistant</t>
  </si>
  <si>
    <t>VTHT</t>
  </si>
  <si>
    <t>Cardiovascular Technology/Technologist</t>
  </si>
  <si>
    <t>Electrocardiograph Technology/Technician</t>
  </si>
  <si>
    <t>ENDT</t>
  </si>
  <si>
    <t>PSGT</t>
  </si>
  <si>
    <t>EMSP</t>
  </si>
  <si>
    <t>NMTT</t>
  </si>
  <si>
    <t>Nuclear Medical Technology/Technologist</t>
  </si>
  <si>
    <t>Perfusion Technology/Perfusionist</t>
  </si>
  <si>
    <t>RADT</t>
  </si>
  <si>
    <t>RSPT</t>
  </si>
  <si>
    <t>Respiratory Care Therapy/Therapist</t>
  </si>
  <si>
    <t>SRGT</t>
  </si>
  <si>
    <t>Surgical Technology/Technologist</t>
  </si>
  <si>
    <t>DSPE</t>
  </si>
  <si>
    <t>Radiologic Technology/Science - Radiographer</t>
  </si>
  <si>
    <t>MAMT</t>
  </si>
  <si>
    <t>MRIT</t>
  </si>
  <si>
    <t>RADR</t>
  </si>
  <si>
    <t>Athletic Training/Trainer</t>
  </si>
  <si>
    <t>MLAB</t>
  </si>
  <si>
    <t>Clinical/Medical Laboratory Technician</t>
  </si>
  <si>
    <t>Histologic Technician</t>
  </si>
  <si>
    <t>PLAB</t>
  </si>
  <si>
    <t>Phlebotomy Technician/Phlebotomist</t>
  </si>
  <si>
    <t>Substance Abuse/Addiction Counseling</t>
  </si>
  <si>
    <t>PMHS</t>
  </si>
  <si>
    <t>Psychiatric/Mental Health Services Technician</t>
  </si>
  <si>
    <t>Clinical/Medical Social Work</t>
  </si>
  <si>
    <t>Community Health Services/Liaison/Counseling</t>
  </si>
  <si>
    <t>Opticianry/Ophthalmic Dispensing Optician</t>
  </si>
  <si>
    <t>Optomeric Technician/Assistant</t>
  </si>
  <si>
    <t>PBHL</t>
  </si>
  <si>
    <t>RECT</t>
  </si>
  <si>
    <t>Therapeutic Recreation/Recreational Therapy</t>
  </si>
  <si>
    <t>NURA</t>
  </si>
  <si>
    <t>Medication Aide</t>
  </si>
  <si>
    <t>Dietitian Assistant</t>
  </si>
  <si>
    <t>MSSG</t>
  </si>
  <si>
    <t>Massage Therapy/Therapeutic Massage</t>
  </si>
  <si>
    <t>Registered Nursing/Registered Nurse</t>
  </si>
  <si>
    <t>Licensed Practical/Vocational Nurse Training</t>
  </si>
  <si>
    <t>NUPC</t>
  </si>
  <si>
    <t>Business/Commerce, General</t>
  </si>
  <si>
    <t>CMDR</t>
  </si>
  <si>
    <t>LAWT</t>
  </si>
  <si>
    <t>Business Administration and Management, General</t>
  </si>
  <si>
    <t>LEAD</t>
  </si>
  <si>
    <t>LMGT</t>
  </si>
  <si>
    <t>Logistics, Materials, and Supply Chain Management</t>
  </si>
  <si>
    <t>Office Management and Supervision</t>
  </si>
  <si>
    <t>POFT</t>
  </si>
  <si>
    <t>Operations Management and Supervision</t>
  </si>
  <si>
    <t>Accounting</t>
  </si>
  <si>
    <t>Accounting Technology/Technician and Bookkeeping</t>
  </si>
  <si>
    <t>BMGT</t>
  </si>
  <si>
    <t>Receptionist</t>
  </si>
  <si>
    <t>Business/Office Automation/Technology/Data Entry</t>
  </si>
  <si>
    <t>POFI</t>
  </si>
  <si>
    <t>General Office Occupations and Clerical Services</t>
  </si>
  <si>
    <t>Business/Corporate Communications</t>
  </si>
  <si>
    <t>Business/Managerial Economics</t>
  </si>
  <si>
    <t>Entrepreneurship/Entrepreneurial Studies</t>
  </si>
  <si>
    <t>Small Business Administration/Management</t>
  </si>
  <si>
    <t>Finance, General</t>
  </si>
  <si>
    <t>Banking and Financial Support Services</t>
  </si>
  <si>
    <t>Financial Planning and Services</t>
  </si>
  <si>
    <t>Investments and Securities</t>
  </si>
  <si>
    <t>HAMG</t>
  </si>
  <si>
    <t>Hospitality Administration/Management, General</t>
  </si>
  <si>
    <t>Tourism and Travel Services Management</t>
  </si>
  <si>
    <t>HRPO</t>
  </si>
  <si>
    <t>Labor and Industrial Relations</t>
  </si>
  <si>
    <t>Organizational Behavior Studies</t>
  </si>
  <si>
    <t>IBUS</t>
  </si>
  <si>
    <t>International Business/Trade/Commerce</t>
  </si>
  <si>
    <t>MRKG</t>
  </si>
  <si>
    <t>Marketing/Marketing Management, General</t>
  </si>
  <si>
    <t>RELE</t>
  </si>
  <si>
    <t>Real Estate</t>
  </si>
  <si>
    <t>Taxation</t>
  </si>
  <si>
    <t>INSR</t>
  </si>
  <si>
    <t>Insurance</t>
  </si>
  <si>
    <t>Retailing and Retail Operations</t>
  </si>
  <si>
    <t>Selling Skills and Sales Operations</t>
  </si>
  <si>
    <t>Auctioneering</t>
  </si>
  <si>
    <t>Fashion Merchandising</t>
  </si>
  <si>
    <t>Fashion Modeling</t>
  </si>
  <si>
    <t>Apparel and Accessories Marketing Operations</t>
  </si>
  <si>
    <t>Hospitality and Recreation Marketing Operations</t>
  </si>
  <si>
    <t>Contact Hour Funding Strategy</t>
  </si>
  <si>
    <t>Student Success Strategy</t>
  </si>
  <si>
    <t>Bachelor of Applied Technology</t>
  </si>
  <si>
    <t>Wildlife, Fish and Wildlands Science and Management</t>
  </si>
  <si>
    <t>Funding Rate</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</si>
  <si>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</si>
  <si>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</si>
  <si>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</si>
  <si>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</si>
  <si>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</si>
  <si>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</si>
  <si>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</si>
  <si>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</si>
  <si>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</si>
  <si>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</si>
  <si>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</si>
  <si>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</si>
  <si>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</si>
  <si>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</si>
  <si>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</si>
  <si>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</si>
  <si>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</si>
  <si>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</si>
  <si>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</si>
  <si>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</si>
  <si>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</si>
  <si>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</si>
  <si>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</si>
  <si>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</si>
  <si>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</si>
  <si>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</si>
  <si>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</si>
  <si>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</si>
  <si>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Semester Credit Hours</t>
  </si>
  <si>
    <t>31</t>
  </si>
  <si>
    <t>32</t>
  </si>
  <si>
    <t>36</t>
  </si>
  <si>
    <t>39</t>
  </si>
  <si>
    <t xml:space="preserve">Critical Field Funding Rate adjusted 10 percent for Critical Field Bonus  </t>
  </si>
  <si>
    <t>Total Annual Semester Credit Funding</t>
  </si>
  <si>
    <t>Total Annual Contact Hour Funding</t>
  </si>
  <si>
    <t>Developmental Education Annual Contact Hour Funding</t>
  </si>
  <si>
    <r>
      <t>Academic Developmental Education</t>
    </r>
    <r>
      <rPr>
        <vertAlign val="superscript"/>
        <sz val="10"/>
        <color theme="0"/>
        <rFont val="Tahoma"/>
        <family val="2"/>
      </rPr>
      <t>2</t>
    </r>
  </si>
  <si>
    <t>distfice</t>
  </si>
  <si>
    <t>instname</t>
  </si>
  <si>
    <t>total</t>
  </si>
  <si>
    <t>mathpoint16</t>
  </si>
  <si>
    <t>readpoint16</t>
  </si>
  <si>
    <t>writepoint16</t>
  </si>
  <si>
    <t>hrs15pt16</t>
  </si>
  <si>
    <t>hrs30pt16</t>
  </si>
  <si>
    <t>trans15</t>
  </si>
  <si>
    <t>mathsuccess16</t>
  </si>
  <si>
    <t>readsuccesspt16</t>
  </si>
  <si>
    <t>writesuccesspt16</t>
  </si>
  <si>
    <t>criticalundup16</t>
  </si>
  <si>
    <t>undupawards16</t>
  </si>
  <si>
    <t>priormathready</t>
  </si>
  <si>
    <t>priorreadready</t>
  </si>
  <si>
    <t>priorwriteready</t>
  </si>
  <si>
    <t>priorhrs15</t>
  </si>
  <si>
    <t>priorhrs30</t>
  </si>
  <si>
    <t>priormathtotal</t>
  </si>
  <si>
    <t>priorreadtotal</t>
  </si>
  <si>
    <t>priorwritetotal</t>
  </si>
  <si>
    <t>ALVIN COMMUNITY COLLEGE</t>
  </si>
  <si>
    <t>AMARILLO COLLEGE</t>
  </si>
  <si>
    <t>COASTAL BEND COLLEGE</t>
  </si>
  <si>
    <t>CISCO COLLEGE</t>
  </si>
  <si>
    <t>CLARENDON COLLEGE</t>
  </si>
  <si>
    <t>NORTH CENTRAL TEXAS COLLEGE</t>
  </si>
  <si>
    <t>DEL MAR COLLEGE</t>
  </si>
  <si>
    <t>FRANK PHILLIPS COLLEGE</t>
  </si>
  <si>
    <t>GRAYSON COLLEGE</t>
  </si>
  <si>
    <t>TRINITY VALLEY COMM COLLEGE</t>
  </si>
  <si>
    <t>HILL COLLEGE</t>
  </si>
  <si>
    <t>HOWARD COLLEGE</t>
  </si>
  <si>
    <t>KILGORE COLLEGE</t>
  </si>
  <si>
    <t>LAREDO COMMUNITY COLLEGE</t>
  </si>
  <si>
    <t>LEE COLLEGE</t>
  </si>
  <si>
    <t>MCLENNAN COMMUNITY COLLEGE</t>
  </si>
  <si>
    <t>NAVARRO COLLEGE</t>
  </si>
  <si>
    <t>ODESSA COLLEGE</t>
  </si>
  <si>
    <t>PANOLA COLLEGE</t>
  </si>
  <si>
    <t>PARIS JUNIOR COLLEGE</t>
  </si>
  <si>
    <t>RANGER COLLEGE</t>
  </si>
  <si>
    <t>ALAMO COMMUNITY COLLEGE DIST</t>
  </si>
  <si>
    <t>SOUTH PLAINS COLLEGE</t>
  </si>
  <si>
    <t>SOUTHWEST TEXAS JUNIOR COLLEGE</t>
  </si>
  <si>
    <t>TARRANT COUNTY COLLEGE DIST</t>
  </si>
  <si>
    <t>TEMPLE COLLEGE</t>
  </si>
  <si>
    <t>TEXARKANA COLLEGE</t>
  </si>
  <si>
    <t>TEXAS SOUTHMOST COLLEGE</t>
  </si>
  <si>
    <t>TYLER JUNIOR COLLEGE</t>
  </si>
  <si>
    <t>VICTORIA COLLEGE</t>
  </si>
  <si>
    <t>WEATHERFORD COLLEGE</t>
  </si>
  <si>
    <t>WHARTON COUNTY JUNIOR COLLEGE</t>
  </si>
  <si>
    <t>CENTRAL TEXAS COLLEGE</t>
  </si>
  <si>
    <t>ANGELINA COLLEGE</t>
  </si>
  <si>
    <t>GALVESTON COLLEGE</t>
  </si>
  <si>
    <t>COLLEGE OF THE MAINLAND COMMUN</t>
  </si>
  <si>
    <t>BRAZOSPORT COLLEGE</t>
  </si>
  <si>
    <t>DALLAS CO COMMUNITY COLL DIST</t>
  </si>
  <si>
    <t>WESTERN TEXAS COLLEGE</t>
  </si>
  <si>
    <t>MIDLAND COLLEGE</t>
  </si>
  <si>
    <t>VERNON COLLEGE</t>
  </si>
  <si>
    <t>EL PASO COMMUNITY COLLEGE DIST</t>
  </si>
  <si>
    <t>HOUSTON COMMUNITY COLLEGE</t>
  </si>
  <si>
    <t>LONE STAR COLLEGE SYSTEM DIST.</t>
  </si>
  <si>
    <t>AUSTIN COMMUNITY COLLEGE</t>
  </si>
  <si>
    <t>NORTHEAST TEXAS COMM COLLEGE</t>
  </si>
  <si>
    <t>COLLIN CO COMM COLL DISTRICT</t>
  </si>
  <si>
    <t>SAN JACINTO COMMUNITY COLLEGE</t>
  </si>
  <si>
    <t>SOUTH TEXAS COLLEGE</t>
  </si>
  <si>
    <t>778899</t>
  </si>
  <si>
    <t>COMM/TECH/ST COLLEGE STATEWIDE</t>
  </si>
  <si>
    <t>SOUTHWEST COLLEGIATE INSTITUTE</t>
  </si>
  <si>
    <t>Three-Year Average Points (Unweighted)</t>
  </si>
  <si>
    <t>Fiscal Year 2016 Points (Unweighted)</t>
  </si>
  <si>
    <t>Developmental Education Estimated Formula Funding By Institution</t>
  </si>
  <si>
    <t>Community College Formula Funding - 2020-2021 Biennium</t>
  </si>
  <si>
    <t>FY 2020-2021 Formula</t>
  </si>
  <si>
    <t>46</t>
  </si>
  <si>
    <t>BAT HEALTH</t>
  </si>
  <si>
    <t>47</t>
  </si>
  <si>
    <t>AGMG</t>
  </si>
  <si>
    <t>AGRI</t>
  </si>
  <si>
    <t>Agricultural Power Machinery Operation</t>
  </si>
  <si>
    <t>Agricultural Mechanics and Equipment/Machine Technology</t>
  </si>
  <si>
    <t>AGAH</t>
  </si>
  <si>
    <t>AGCR</t>
  </si>
  <si>
    <t>AGEQ</t>
  </si>
  <si>
    <t>Applied Horticulture/Horticultural Operations, General</t>
  </si>
  <si>
    <t>HORT</t>
  </si>
  <si>
    <t>Landscaping and Groundskeeping</t>
  </si>
  <si>
    <t>Turf and Turfgrass Management</t>
  </si>
  <si>
    <t>Dairy Science</t>
  </si>
  <si>
    <t>FDST</t>
  </si>
  <si>
    <t>BIOL</t>
  </si>
  <si>
    <t>Environmental Studies</t>
  </si>
  <si>
    <t>ENVR</t>
  </si>
  <si>
    <t>GEOL</t>
  </si>
  <si>
    <t>ARCH</t>
  </si>
  <si>
    <t>Architecture</t>
  </si>
  <si>
    <t>Architectural History and Criticism, General</t>
  </si>
  <si>
    <t>ARCE</t>
  </si>
  <si>
    <t>ENGL</t>
  </si>
  <si>
    <t>Hispanic-American, Puerto Rican, and Mexican-American/Chicano Studies</t>
  </si>
  <si>
    <t>GOVT</t>
  </si>
  <si>
    <t>HIST</t>
  </si>
  <si>
    <t>HUMA</t>
  </si>
  <si>
    <t>COMG</t>
  </si>
  <si>
    <t>COMM</t>
  </si>
  <si>
    <t>Mass Communication/Media Studies</t>
  </si>
  <si>
    <t>Journalism</t>
  </si>
  <si>
    <t>Broadcast Journalism</t>
  </si>
  <si>
    <t>PRCD</t>
  </si>
  <si>
    <t>Advertising</t>
  </si>
  <si>
    <t>Radio and Television Broadcasting Technology/Technician</t>
  </si>
  <si>
    <t>Prepress/Desktop Publishing and Digital Imaging Design</t>
  </si>
  <si>
    <t>Animation, Interactive Technology, Video Graphics and Special Effects</t>
  </si>
  <si>
    <t>Graphic and Printing Equipment Operator, General Production</t>
  </si>
  <si>
    <t>COSC</t>
  </si>
  <si>
    <t>ENGR</t>
  </si>
  <si>
    <t>BCIS</t>
  </si>
  <si>
    <t>Computer Programming, Special Applications</t>
  </si>
  <si>
    <t>Data Processing and Data Processing Technology/Technician</t>
  </si>
  <si>
    <t>Web Page, Digital/Multimedia and Information Resources Design</t>
  </si>
  <si>
    <t>Data Modeling/Warehousing and Database Administration</t>
  </si>
  <si>
    <t>Computer and Information Systems Security/Information Assurance</t>
  </si>
  <si>
    <t>CSME</t>
  </si>
  <si>
    <t>BARB</t>
  </si>
  <si>
    <t>BTND</t>
  </si>
  <si>
    <t>CHEF</t>
  </si>
  <si>
    <t>FCTR</t>
  </si>
  <si>
    <t>Restaurant, Culinary, and Catering Management/Manager</t>
  </si>
  <si>
    <t>MTCR</t>
  </si>
  <si>
    <t>DITA</t>
  </si>
  <si>
    <t>EDUC</t>
  </si>
  <si>
    <t>TECA</t>
  </si>
  <si>
    <t>Special Education and Teaching, General</t>
  </si>
  <si>
    <t>Elementary Education and Teaching</t>
  </si>
  <si>
    <t>RECL</t>
  </si>
  <si>
    <t>Engineering, General</t>
  </si>
  <si>
    <t>Chemical Engineering</t>
  </si>
  <si>
    <t>Electrical and Electronics Engineering</t>
  </si>
  <si>
    <t>INME</t>
  </si>
  <si>
    <t>ARET</t>
  </si>
  <si>
    <t>Mechatronics, Robotics, and Automation Engineering</t>
  </si>
  <si>
    <t>ARCT</t>
  </si>
  <si>
    <t>Electrical, Electronic and Communications Engineering  Technology/Technician</t>
  </si>
  <si>
    <t>ENGT</t>
  </si>
  <si>
    <t>BIOM</t>
  </si>
  <si>
    <t>Electromechanical Technology/Electromechanical Engineering Technology</t>
  </si>
  <si>
    <t>Heating, Ventilation , Air Conditioning and Refrigeration Technology/Technician</t>
  </si>
  <si>
    <t>Energy Management and Systems Technology/Technician</t>
  </si>
  <si>
    <t>Environmental Engineering Technology/Environmental Technology</t>
  </si>
  <si>
    <t>Plastics and Polymer Engineering Technology/Technician</t>
  </si>
  <si>
    <t>Industrial Technology/Technician</t>
  </si>
  <si>
    <t>Occupational Safety and Health Technology/Technician</t>
  </si>
  <si>
    <t>AERO</t>
  </si>
  <si>
    <t>Aeronautical/Aerospace Engineering Technology/Technician</t>
  </si>
  <si>
    <t>Mechanical Engineering/Mechanical Technology/Technician</t>
  </si>
  <si>
    <t>MINT</t>
  </si>
  <si>
    <t>CNBT</t>
  </si>
  <si>
    <t>CETT</t>
  </si>
  <si>
    <t>CAD/CADD Drafting and/or Design Technology/Technician</t>
  </si>
  <si>
    <t>Electrical/Electronics Drafting and Electrical/ Electronics CAD/CADD</t>
  </si>
  <si>
    <t>Mechanical Drafting and Mechanical Drafting CAD/CADD</t>
  </si>
  <si>
    <t>ARAB</t>
  </si>
  <si>
    <t>Comparative Literature</t>
  </si>
  <si>
    <t>CHIN</t>
  </si>
  <si>
    <t>Chinese Language and Literature</t>
  </si>
  <si>
    <t>JAPN</t>
  </si>
  <si>
    <t>Japanese Language and Literature</t>
  </si>
  <si>
    <t>KORE</t>
  </si>
  <si>
    <t>Korean Language and Literature</t>
  </si>
  <si>
    <t>RUSS</t>
  </si>
  <si>
    <t>Russian Language and Literature</t>
  </si>
  <si>
    <t>GERM</t>
  </si>
  <si>
    <t>German Language and Literature</t>
  </si>
  <si>
    <t>FREN</t>
  </si>
  <si>
    <t>French Language and Literature</t>
  </si>
  <si>
    <t>ITAL</t>
  </si>
  <si>
    <t>Italian Language and Literature</t>
  </si>
  <si>
    <t>PORT</t>
  </si>
  <si>
    <t>Portuguese Language and Literature</t>
  </si>
  <si>
    <t>SPAN</t>
  </si>
  <si>
    <t>LATI</t>
  </si>
  <si>
    <t>Latin Language and Literature</t>
  </si>
  <si>
    <t>SGNL</t>
  </si>
  <si>
    <t>BUSI</t>
  </si>
  <si>
    <t>Family Resource Management Studies, General</t>
  </si>
  <si>
    <t>ECON</t>
  </si>
  <si>
    <t>Consumer Economics</t>
  </si>
  <si>
    <t>HECO</t>
  </si>
  <si>
    <t>CHHS</t>
  </si>
  <si>
    <t>FMLD</t>
  </si>
  <si>
    <t>Law</t>
  </si>
  <si>
    <t>CRIJ</t>
  </si>
  <si>
    <t>CRTR</t>
  </si>
  <si>
    <t>Writing, General</t>
  </si>
  <si>
    <t>Creative Writing</t>
  </si>
  <si>
    <t>Professional, Technical, Business, and Scientific Writing</t>
  </si>
  <si>
    <t>SPCH</t>
  </si>
  <si>
    <t>Rhetoric and Composition</t>
  </si>
  <si>
    <t>American Literature (United States)</t>
  </si>
  <si>
    <t>English Literature (British and Commonwealth)</t>
  </si>
  <si>
    <t>Liberal Arts and Sciences/Liberal Studies</t>
  </si>
  <si>
    <t>ARTS</t>
  </si>
  <si>
    <t>Humanities/Humanistic Studies</t>
  </si>
  <si>
    <t>DANC</t>
  </si>
  <si>
    <t>DRAM</t>
  </si>
  <si>
    <t>MUSI</t>
  </si>
  <si>
    <t>PHIL</t>
  </si>
  <si>
    <t>LBRA</t>
  </si>
  <si>
    <t>Biology/Biological Sciences, General</t>
  </si>
  <si>
    <t>Botany/Plant Biology</t>
  </si>
  <si>
    <t>Zoology/Animal Biology</t>
  </si>
  <si>
    <t>Animal Genetics</t>
  </si>
  <si>
    <t>Biotechnology</t>
  </si>
  <si>
    <t>MATH</t>
  </si>
  <si>
    <t>Mathematics, General</t>
  </si>
  <si>
    <t>Statistics, General</t>
  </si>
  <si>
    <t>KINE</t>
  </si>
  <si>
    <t>PHED</t>
  </si>
  <si>
    <t>DE01</t>
  </si>
  <si>
    <t>Basic Skills and Developmental/Remedial Education, General</t>
  </si>
  <si>
    <t>DE02</t>
  </si>
  <si>
    <t>Developmental/Remedial Mathematics</t>
  </si>
  <si>
    <t>DE03</t>
  </si>
  <si>
    <t>Developmental/Remedial English</t>
  </si>
  <si>
    <t>Sports and Exercise</t>
  </si>
  <si>
    <t>Dancing</t>
  </si>
  <si>
    <t>Philosophy</t>
  </si>
  <si>
    <t>Religion/Religious Studies</t>
  </si>
  <si>
    <t>CHEM</t>
  </si>
  <si>
    <t>PHYS</t>
  </si>
  <si>
    <t>ASTR</t>
  </si>
  <si>
    <t>Astronomy</t>
  </si>
  <si>
    <t>Geology/Earth Science, General</t>
  </si>
  <si>
    <t>BITC</t>
  </si>
  <si>
    <t>Biology Technician/Biotechnology Laboratory Technician</t>
  </si>
  <si>
    <t>CTEC</t>
  </si>
  <si>
    <t>PSYC</t>
  </si>
  <si>
    <t>SOCI</t>
  </si>
  <si>
    <t>Cognitive Psychology and Psycholinguistics</t>
  </si>
  <si>
    <t>CJSA</t>
  </si>
  <si>
    <t>SOCW</t>
  </si>
  <si>
    <t>ANTH</t>
  </si>
  <si>
    <t>Social Sciences, General</t>
  </si>
  <si>
    <t>GEOG</t>
  </si>
  <si>
    <t>Anthropology</t>
  </si>
  <si>
    <t>Archeology</t>
  </si>
  <si>
    <t>Criminology</t>
  </si>
  <si>
    <t>Geography</t>
  </si>
  <si>
    <t>Political Science and Government, General</t>
  </si>
  <si>
    <t>American Government and Politics (United States)</t>
  </si>
  <si>
    <t>Sociology</t>
  </si>
  <si>
    <t>CRPT</t>
  </si>
  <si>
    <t>Electrical and Power Transmission Installation/Installer, General</t>
  </si>
  <si>
    <t>SEST</t>
  </si>
  <si>
    <t>CBFM</t>
  </si>
  <si>
    <t>Electrical/Electronics Equipment Installation and Repair, General</t>
  </si>
  <si>
    <t>CSIR</t>
  </si>
  <si>
    <t>Communications Systems Installation and Repair Technology</t>
  </si>
  <si>
    <t>Computer Installation and Repair Technology/Technician</t>
  </si>
  <si>
    <t>CPTR</t>
  </si>
  <si>
    <t>Appliance Installation and Repair Technology/Technician</t>
  </si>
  <si>
    <t>Security System Installation, Repair, and Inspection Technology/Technician</t>
  </si>
  <si>
    <t>HEMR</t>
  </si>
  <si>
    <t>GNST</t>
  </si>
  <si>
    <t>Watchmaking and Jewelrymaking</t>
  </si>
  <si>
    <t>ABDR</t>
  </si>
  <si>
    <t>Autobody/Collision and Repair Technology/Technician</t>
  </si>
  <si>
    <t>AUMT</t>
  </si>
  <si>
    <t>Automobile/Automotive Mechanics Technology/Technician</t>
  </si>
  <si>
    <t>DEMR</t>
  </si>
  <si>
    <t>Small Engine Mechanics and Repair Technology/Technician</t>
  </si>
  <si>
    <t>AERM</t>
  </si>
  <si>
    <t>Airframe Mechanics and Aircraft Maintenance Technology/Technician</t>
  </si>
  <si>
    <t>AVNC</t>
  </si>
  <si>
    <t>Motorcycle Maintenance and  Repair Technology/Technician</t>
  </si>
  <si>
    <t>UPHL</t>
  </si>
  <si>
    <t>ATRN</t>
  </si>
  <si>
    <t>Aeronautics/Aviation/Aerospace Science and Technology, General</t>
  </si>
  <si>
    <t>AVIM</t>
  </si>
  <si>
    <t>Airline/Commercial/Professional Pilot and Flight Crew</t>
  </si>
  <si>
    <t>CNSE</t>
  </si>
  <si>
    <t>Construction/Heavy Equipment/Earthmoving Equipment Operation</t>
  </si>
  <si>
    <t>CVOP</t>
  </si>
  <si>
    <t>Truck and Bus Driver/Commercial Vehicle Operation and Instructor</t>
  </si>
  <si>
    <t>NAUT</t>
  </si>
  <si>
    <t>Marine Science/Merchant Marine Officer</t>
  </si>
  <si>
    <t>CRFT</t>
  </si>
  <si>
    <t>Dance, General</t>
  </si>
  <si>
    <t>Drama and Dramatics/Theatre Arts, General</t>
  </si>
  <si>
    <t>Technical Theatre/Theatre Design and Technology</t>
  </si>
  <si>
    <t>Theatre Literature, History and Criticism</t>
  </si>
  <si>
    <t>Acting</t>
  </si>
  <si>
    <t>Photography</t>
  </si>
  <si>
    <t>Art/Art Studies, General</t>
  </si>
  <si>
    <t>Art History, Criticism and Conservation</t>
  </si>
  <si>
    <t>ARTT</t>
  </si>
  <si>
    <t>Painting</t>
  </si>
  <si>
    <t>Sculpture</t>
  </si>
  <si>
    <t>Printmaking</t>
  </si>
  <si>
    <t>Ceramic Arts and Ceramics</t>
  </si>
  <si>
    <t>Metal and Jewelry Arts</t>
  </si>
  <si>
    <t>MUAP</t>
  </si>
  <si>
    <t>MUEN</t>
  </si>
  <si>
    <t>MUSE</t>
  </si>
  <si>
    <t>Stringed Instruments</t>
  </si>
  <si>
    <t>Health Services/Allied Health/Health Sciences, General</t>
  </si>
  <si>
    <t>DNTA</t>
  </si>
  <si>
    <t>DHYG</t>
  </si>
  <si>
    <t>DLBT</t>
  </si>
  <si>
    <t>Health/Health Care Administration/Management</t>
  </si>
  <si>
    <t>HTMS</t>
  </si>
  <si>
    <t>MHSM</t>
  </si>
  <si>
    <t>Hospital and Health Care Facilities Administration/Management</t>
  </si>
  <si>
    <t>Health Information/Medical Records Technology/Technician</t>
  </si>
  <si>
    <t>Medical Administrative/Executive Assistant and Medical Secretary</t>
  </si>
  <si>
    <t>Veterinary/Animal Health Technology/Technician and Veterinary Assistant</t>
  </si>
  <si>
    <t>CVTT</t>
  </si>
  <si>
    <t>VIRT</t>
  </si>
  <si>
    <t>ECRD</t>
  </si>
  <si>
    <t>Electroneurodiagnostic/Electroencephalographic Technology/Technologist</t>
  </si>
  <si>
    <t>Emergency Medical Technology/Technician (EMT Paramedic)</t>
  </si>
  <si>
    <t>PRFS</t>
  </si>
  <si>
    <t>Medical Radiologic Technology/Science - Radiation Therapist</t>
  </si>
  <si>
    <t>DMSO</t>
  </si>
  <si>
    <t>Diagnostic Medical Sonography/Sonographer and Ultrasound  Technician</t>
  </si>
  <si>
    <t>DSAE</t>
  </si>
  <si>
    <t>DSVT</t>
  </si>
  <si>
    <t>CTMT</t>
  </si>
  <si>
    <t>HLAB</t>
  </si>
  <si>
    <t>DAAC</t>
  </si>
  <si>
    <t>CMSW</t>
  </si>
  <si>
    <t>CHLT</t>
  </si>
  <si>
    <t>OPTS</t>
  </si>
  <si>
    <t>Public Health, General</t>
  </si>
  <si>
    <t>Dietetics/ Dietitian</t>
  </si>
  <si>
    <t>MDDT</t>
  </si>
  <si>
    <t>NURS</t>
  </si>
  <si>
    <t>RNSG</t>
  </si>
  <si>
    <t>VNSG</t>
  </si>
  <si>
    <t>Nursing Assistant/Aide and Patient Care Assistant/Aide</t>
  </si>
  <si>
    <t>BUSG</t>
  </si>
  <si>
    <t>MGMT</t>
  </si>
  <si>
    <t>Purchasing, Procurement/Acquisitions and Contracts Management</t>
  </si>
  <si>
    <t>UNIV</t>
  </si>
  <si>
    <t>Organizational Leadership</t>
  </si>
  <si>
    <t>ACCT</t>
  </si>
  <si>
    <t>ACNT</t>
  </si>
  <si>
    <t>Administrative Assistant and Secretarial Science, General</t>
  </si>
  <si>
    <t>BUSA</t>
  </si>
  <si>
    <t>FINA</t>
  </si>
  <si>
    <t>BNKG</t>
  </si>
  <si>
    <t>TRVM</t>
  </si>
  <si>
    <t>Human Resources Management/Personnel Administration, General</t>
  </si>
  <si>
    <t>Business Statistics</t>
  </si>
  <si>
    <t>Sales, Distribution and Marketing Operations, General</t>
  </si>
  <si>
    <t>AUCT</t>
  </si>
  <si>
    <t>VHPA</t>
  </si>
  <si>
    <t>Vehicle and Vehicle Parts and Accessories Marketing Operations</t>
  </si>
  <si>
    <t>HRMO</t>
  </si>
  <si>
    <t>History, General</t>
  </si>
  <si>
    <t>American History (United States)</t>
  </si>
  <si>
    <t>Critical Field
Y OR N</t>
  </si>
  <si>
    <t>Source Guide</t>
  </si>
  <si>
    <t>WECM</t>
  </si>
  <si>
    <t>N</t>
  </si>
  <si>
    <t>ACGM</t>
  </si>
  <si>
    <t>Y</t>
  </si>
  <si>
    <t>Water Quality and Wastewater Treatment Management and Recycling
Technology/Technician</t>
  </si>
  <si>
    <t>Heating, Air Conditioning, Ventilation and Refrigeration Maintenance
Technology/Technician</t>
  </si>
  <si>
    <t>01.000000</t>
  </si>
  <si>
    <t>01.010100</t>
  </si>
  <si>
    <t>01.010151</t>
  </si>
  <si>
    <t>01.010200</t>
  </si>
  <si>
    <t>01.010251</t>
  </si>
  <si>
    <t>01.010300</t>
  </si>
  <si>
    <t>01.010351</t>
  </si>
  <si>
    <t>01.010352</t>
  </si>
  <si>
    <t>01.010400</t>
  </si>
  <si>
    <t>01.020100</t>
  </si>
  <si>
    <t>01.020151</t>
  </si>
  <si>
    <t>01.020451</t>
  </si>
  <si>
    <t>01.020500</t>
  </si>
  <si>
    <t>01.030200</t>
  </si>
  <si>
    <t>01.030400</t>
  </si>
  <si>
    <t>01.050700</t>
  </si>
  <si>
    <t>01.060100</t>
  </si>
  <si>
    <t>01.060151</t>
  </si>
  <si>
    <t>01.060400</t>
  </si>
  <si>
    <t>01.060500</t>
  </si>
  <si>
    <t>01.060600</t>
  </si>
  <si>
    <t>01.060700</t>
  </si>
  <si>
    <t>01.060800</t>
  </si>
  <si>
    <t>01.090100</t>
  </si>
  <si>
    <t>01.090151</t>
  </si>
  <si>
    <t>01.090152</t>
  </si>
  <si>
    <t>01.090551</t>
  </si>
  <si>
    <t>01.100100</t>
  </si>
  <si>
    <t>01.100151</t>
  </si>
  <si>
    <t>01.110100</t>
  </si>
  <si>
    <t>01.110200</t>
  </si>
  <si>
    <t>01.110251</t>
  </si>
  <si>
    <t>01.110300</t>
  </si>
  <si>
    <t>01.110500</t>
  </si>
  <si>
    <t>01.110600</t>
  </si>
  <si>
    <t>01.120100</t>
  </si>
  <si>
    <t>03.010100</t>
  </si>
  <si>
    <t>03.010351</t>
  </si>
  <si>
    <t>03.010352</t>
  </si>
  <si>
    <t>03.010353</t>
  </si>
  <si>
    <t>03.060100</t>
  </si>
  <si>
    <t>03.060151</t>
  </si>
  <si>
    <t>04.020154</t>
  </si>
  <si>
    <t>04.020159</t>
  </si>
  <si>
    <t>04.080151</t>
  </si>
  <si>
    <t>04.090100</t>
  </si>
  <si>
    <t>47.040200</t>
  </si>
  <si>
    <t>47.040800</t>
  </si>
  <si>
    <t>48.030300</t>
  </si>
  <si>
    <t>48.050100</t>
  </si>
  <si>
    <t>48.050300</t>
  </si>
  <si>
    <t>48.050600</t>
  </si>
  <si>
    <t>48.050700</t>
  </si>
  <si>
    <t>48.050800</t>
  </si>
  <si>
    <t>48.070300</t>
  </si>
  <si>
    <t>26.010151</t>
  </si>
  <si>
    <t>26.010152</t>
  </si>
  <si>
    <t>26.030151</t>
  </si>
  <si>
    <t>26.040300</t>
  </si>
  <si>
    <t>26.050300</t>
  </si>
  <si>
    <t>26.050351</t>
  </si>
  <si>
    <t>26.070151</t>
  </si>
  <si>
    <t>26.070700</t>
  </si>
  <si>
    <t>26.070751</t>
  </si>
  <si>
    <t>26.080451</t>
  </si>
  <si>
    <t>26.120151</t>
  </si>
  <si>
    <t>26.120152</t>
  </si>
  <si>
    <t>40.010100</t>
  </si>
  <si>
    <t>40.010151</t>
  </si>
  <si>
    <t>40.010152</t>
  </si>
  <si>
    <t>40.010153</t>
  </si>
  <si>
    <t>40.010154</t>
  </si>
  <si>
    <t>40.010155</t>
  </si>
  <si>
    <t>40.010156</t>
  </si>
  <si>
    <t>40.010157</t>
  </si>
  <si>
    <t>40.010158</t>
  </si>
  <si>
    <t>40.020151</t>
  </si>
  <si>
    <t>40.020152</t>
  </si>
  <si>
    <t>40.050100</t>
  </si>
  <si>
    <t>40.050151</t>
  </si>
  <si>
    <t>40.050152</t>
  </si>
  <si>
    <t>40.050153</t>
  </si>
  <si>
    <t>40.050154</t>
  </si>
  <si>
    <t>40.050155</t>
  </si>
  <si>
    <t>40.050156</t>
  </si>
  <si>
    <t>40.050157</t>
  </si>
  <si>
    <t>40.050158</t>
  </si>
  <si>
    <t>40.050200</t>
  </si>
  <si>
    <t>40.050400</t>
  </si>
  <si>
    <t>40.050452</t>
  </si>
  <si>
    <t>40.060151</t>
  </si>
  <si>
    <t>40.060154</t>
  </si>
  <si>
    <t>40.080100</t>
  </si>
  <si>
    <t>40.080151</t>
  </si>
  <si>
    <t>40.080153</t>
  </si>
  <si>
    <t>40.100100</t>
  </si>
  <si>
    <t>41.010100</t>
  </si>
  <si>
    <t>41.020400</t>
  </si>
  <si>
    <t>41.020500</t>
  </si>
  <si>
    <t>41.030100</t>
  </si>
  <si>
    <t>11.020254</t>
  </si>
  <si>
    <t>11.050100</t>
  </si>
  <si>
    <t>11.090100</t>
  </si>
  <si>
    <t>22.030100</t>
  </si>
  <si>
    <t>22.030200</t>
  </si>
  <si>
    <t>22.030300</t>
  </si>
  <si>
    <t>51.070100</t>
  </si>
  <si>
    <t>51.070200</t>
  </si>
  <si>
    <t>51.070700</t>
  </si>
  <si>
    <t>51.070800</t>
  </si>
  <si>
    <t>51.071300</t>
  </si>
  <si>
    <t>51.071600</t>
  </si>
  <si>
    <t>51.071700</t>
  </si>
  <si>
    <t>52.010100</t>
  </si>
  <si>
    <t>52.010151</t>
  </si>
  <si>
    <t>52.020100</t>
  </si>
  <si>
    <t>52.020200</t>
  </si>
  <si>
    <t>52.020300</t>
  </si>
  <si>
    <t>52.020400</t>
  </si>
  <si>
    <t>52.020500</t>
  </si>
  <si>
    <t>52.021300</t>
  </si>
  <si>
    <t>52.030100</t>
  </si>
  <si>
    <t>52.030151</t>
  </si>
  <si>
    <t>52.030200</t>
  </si>
  <si>
    <t>52.040100</t>
  </si>
  <si>
    <t>52.040600</t>
  </si>
  <si>
    <t>52.040700</t>
  </si>
  <si>
    <t>52.040800</t>
  </si>
  <si>
    <t>52.050100</t>
  </si>
  <si>
    <t>52.060100</t>
  </si>
  <si>
    <t>52.070100</t>
  </si>
  <si>
    <t>52.070300</t>
  </si>
  <si>
    <t>52.080100</t>
  </si>
  <si>
    <t>52.080300</t>
  </si>
  <si>
    <t>52.080400</t>
  </si>
  <si>
    <t>52.080700</t>
  </si>
  <si>
    <t>52.090100</t>
  </si>
  <si>
    <t>52.090300</t>
  </si>
  <si>
    <t>52.100100</t>
  </si>
  <si>
    <t>52.100200</t>
  </si>
  <si>
    <t>52.100300</t>
  </si>
  <si>
    <t>52.110100</t>
  </si>
  <si>
    <t>52.130251</t>
  </si>
  <si>
    <t>52.140100</t>
  </si>
  <si>
    <t>52.150100</t>
  </si>
  <si>
    <t>52.160100</t>
  </si>
  <si>
    <t>52.170100</t>
  </si>
  <si>
    <t>52.180100</t>
  </si>
  <si>
    <t>52.180300</t>
  </si>
  <si>
    <t>52.180400</t>
  </si>
  <si>
    <t>52.190100</t>
  </si>
  <si>
    <t>52.190200</t>
  </si>
  <si>
    <t>52.190300</t>
  </si>
  <si>
    <t>52.190400</t>
  </si>
  <si>
    <t>52.190700</t>
  </si>
  <si>
    <t>52.191000</t>
  </si>
  <si>
    <t>49.010200</t>
  </si>
  <si>
    <t>49.010800</t>
  </si>
  <si>
    <t>09.010100</t>
  </si>
  <si>
    <t>09.010251</t>
  </si>
  <si>
    <t>09.010252</t>
  </si>
  <si>
    <t>09.010253</t>
  </si>
  <si>
    <t>09.040151</t>
  </si>
  <si>
    <t>09.040152</t>
  </si>
  <si>
    <t>09.040155</t>
  </si>
  <si>
    <t>09.040157</t>
  </si>
  <si>
    <t>09.040158</t>
  </si>
  <si>
    <t>09.040251</t>
  </si>
  <si>
    <t>09.040252</t>
  </si>
  <si>
    <t>09.070100</t>
  </si>
  <si>
    <t>09.070153</t>
  </si>
  <si>
    <t>09.070154</t>
  </si>
  <si>
    <t>09.070200</t>
  </si>
  <si>
    <t>09.090200</t>
  </si>
  <si>
    <t>09.090251</t>
  </si>
  <si>
    <t>09.090351</t>
  </si>
  <si>
    <t>10.020200</t>
  </si>
  <si>
    <t>10.020251</t>
  </si>
  <si>
    <t>10.020252</t>
  </si>
  <si>
    <t>10.020300</t>
  </si>
  <si>
    <t>10.030300</t>
  </si>
  <si>
    <t>10.030400</t>
  </si>
  <si>
    <t>10.030500</t>
  </si>
  <si>
    <t>10.030600</t>
  </si>
  <si>
    <t>10.030700</t>
  </si>
  <si>
    <t>13.050100</t>
  </si>
  <si>
    <t>11.010100</t>
  </si>
  <si>
    <t>11.010151</t>
  </si>
  <si>
    <t>11.020100</t>
  </si>
  <si>
    <t>11.020152</t>
  </si>
  <si>
    <t>11.020153</t>
  </si>
  <si>
    <t>11.020154</t>
  </si>
  <si>
    <t>11.020155</t>
  </si>
  <si>
    <t>11.020156</t>
  </si>
  <si>
    <t>11.020157</t>
  </si>
  <si>
    <t>11.030100</t>
  </si>
  <si>
    <t>11.040100</t>
  </si>
  <si>
    <t>11.060100</t>
  </si>
  <si>
    <t>11.060200</t>
  </si>
  <si>
    <t>11.070100</t>
  </si>
  <si>
    <t>11.080100</t>
  </si>
  <si>
    <t>11.080200</t>
  </si>
  <si>
    <t>11.100100</t>
  </si>
  <si>
    <t>11.100200</t>
  </si>
  <si>
    <t>11.100300</t>
  </si>
  <si>
    <t>11.100400</t>
  </si>
  <si>
    <t>46.010100</t>
  </si>
  <si>
    <t>46.020100</t>
  </si>
  <si>
    <t>46.030100</t>
  </si>
  <si>
    <t>46.030200</t>
  </si>
  <si>
    <t>46.030300</t>
  </si>
  <si>
    <t>46.040100</t>
  </si>
  <si>
    <t>46.040300</t>
  </si>
  <si>
    <t>46.040800</t>
  </si>
  <si>
    <t>46.050200</t>
  </si>
  <si>
    <t>46.050300</t>
  </si>
  <si>
    <t>12.030100</t>
  </si>
  <si>
    <t>12.040100</t>
  </si>
  <si>
    <t>12.040200</t>
  </si>
  <si>
    <t>12.040700</t>
  </si>
  <si>
    <t>12.040800</t>
  </si>
  <si>
    <t>12.040900</t>
  </si>
  <si>
    <t>12.041000</t>
  </si>
  <si>
    <t>12.041200</t>
  </si>
  <si>
    <t>12.041300</t>
  </si>
  <si>
    <t>12.050100</t>
  </si>
  <si>
    <t>12.050200</t>
  </si>
  <si>
    <t>12.050300</t>
  </si>
  <si>
    <t>12.050400</t>
  </si>
  <si>
    <t>12.050600</t>
  </si>
  <si>
    <t>12.050800</t>
  </si>
  <si>
    <t>13.010100</t>
  </si>
  <si>
    <t>13.010151</t>
  </si>
  <si>
    <t>13.010152</t>
  </si>
  <si>
    <t>13.010153</t>
  </si>
  <si>
    <t>13.020100</t>
  </si>
  <si>
    <t>13.100151</t>
  </si>
  <si>
    <t>13.120251</t>
  </si>
  <si>
    <t>13.120252</t>
  </si>
  <si>
    <t>13.121000</t>
  </si>
  <si>
    <t>13.130500</t>
  </si>
  <si>
    <t>13.131400</t>
  </si>
  <si>
    <t>13.132100</t>
  </si>
  <si>
    <t>13.150100</t>
  </si>
  <si>
    <t>19.040151</t>
  </si>
  <si>
    <t>19.040252</t>
  </si>
  <si>
    <t>19.050100</t>
  </si>
  <si>
    <t>19.050151</t>
  </si>
  <si>
    <t>19.050500</t>
  </si>
  <si>
    <t>19.060100</t>
  </si>
  <si>
    <t>19.060500</t>
  </si>
  <si>
    <t>19.070100</t>
  </si>
  <si>
    <t>19.070200</t>
  </si>
  <si>
    <t>19.070400</t>
  </si>
  <si>
    <t>19.070600</t>
  </si>
  <si>
    <t>19.070800</t>
  </si>
  <si>
    <t>19.070900</t>
  </si>
  <si>
    <t>19.090100</t>
  </si>
  <si>
    <t>19.090200</t>
  </si>
  <si>
    <t>19.090500</t>
  </si>
  <si>
    <t>14.010151</t>
  </si>
  <si>
    <t>14.010152</t>
  </si>
  <si>
    <t>14.070151</t>
  </si>
  <si>
    <t>14.070152</t>
  </si>
  <si>
    <t>14.080200</t>
  </si>
  <si>
    <t>14.100151</t>
  </si>
  <si>
    <t>14.100155</t>
  </si>
  <si>
    <t>14.100156</t>
  </si>
  <si>
    <t>14.100157</t>
  </si>
  <si>
    <t>14.100158</t>
  </si>
  <si>
    <t>14.110151</t>
  </si>
  <si>
    <t>14.110152</t>
  </si>
  <si>
    <t>14.110153</t>
  </si>
  <si>
    <t>14.110154</t>
  </si>
  <si>
    <t>14.280100</t>
  </si>
  <si>
    <t>14.360100</t>
  </si>
  <si>
    <t>14.420100</t>
  </si>
  <si>
    <t>15.000000</t>
  </si>
  <si>
    <t>15.010100</t>
  </si>
  <si>
    <t>15.010151</t>
  </si>
  <si>
    <t>15.030300</t>
  </si>
  <si>
    <t>15.030351</t>
  </si>
  <si>
    <t>15.030352</t>
  </si>
  <si>
    <t>15.030353</t>
  </si>
  <si>
    <t>15.030354</t>
  </si>
  <si>
    <t>15.030400</t>
  </si>
  <si>
    <t>15.030500</t>
  </si>
  <si>
    <t>15.040100</t>
  </si>
  <si>
    <t>15.040300</t>
  </si>
  <si>
    <t>15.040400</t>
  </si>
  <si>
    <t>15.040500</t>
  </si>
  <si>
    <t>15.050100</t>
  </si>
  <si>
    <t>15.050300</t>
  </si>
  <si>
    <t>15.050500</t>
  </si>
  <si>
    <t>15.050600</t>
  </si>
  <si>
    <t>15.050700</t>
  </si>
  <si>
    <t>15.060700</t>
  </si>
  <si>
    <t>15.061100</t>
  </si>
  <si>
    <t>15.061251</t>
  </si>
  <si>
    <t>15.061300</t>
  </si>
  <si>
    <t>15.070100</t>
  </si>
  <si>
    <t>15.070200</t>
  </si>
  <si>
    <t>15.080100</t>
  </si>
  <si>
    <t>15.080551</t>
  </si>
  <si>
    <t>15.080552</t>
  </si>
  <si>
    <t>15.090100</t>
  </si>
  <si>
    <t>15.090300</t>
  </si>
  <si>
    <t>15.100100</t>
  </si>
  <si>
    <t>15.110200</t>
  </si>
  <si>
    <t>15.110251</t>
  </si>
  <si>
    <t>15.110300</t>
  </si>
  <si>
    <t>15.120100</t>
  </si>
  <si>
    <t>15.130100</t>
  </si>
  <si>
    <t>15.130151</t>
  </si>
  <si>
    <t>15.130200</t>
  </si>
  <si>
    <t>15.130300</t>
  </si>
  <si>
    <t>15.130351</t>
  </si>
  <si>
    <t>15.130352</t>
  </si>
  <si>
    <t>15.130353</t>
  </si>
  <si>
    <t>15.130400</t>
  </si>
  <si>
    <t>15.130500</t>
  </si>
  <si>
    <t>15.130600</t>
  </si>
  <si>
    <t>23.130151</t>
  </si>
  <si>
    <t>23.130251</t>
  </si>
  <si>
    <t>23.130300</t>
  </si>
  <si>
    <t>23.130351</t>
  </si>
  <si>
    <t>23.130352</t>
  </si>
  <si>
    <t>23.130451</t>
  </si>
  <si>
    <t>23.130452</t>
  </si>
  <si>
    <t>23.130453</t>
  </si>
  <si>
    <t>23.130454</t>
  </si>
  <si>
    <t>23.130456</t>
  </si>
  <si>
    <t>23.130457</t>
  </si>
  <si>
    <t>23.130458</t>
  </si>
  <si>
    <t>23.130459</t>
  </si>
  <si>
    <t>23.140251</t>
  </si>
  <si>
    <t>23.140451</t>
  </si>
  <si>
    <t>24.010151</t>
  </si>
  <si>
    <t>24.010351</t>
  </si>
  <si>
    <t>24.010352</t>
  </si>
  <si>
    <t>24.010353</t>
  </si>
  <si>
    <t>25.030100</t>
  </si>
  <si>
    <t>30.110100</t>
  </si>
  <si>
    <t>32.010152</t>
  </si>
  <si>
    <t>32.010153</t>
  </si>
  <si>
    <t>32.010852</t>
  </si>
  <si>
    <t>32.010853</t>
  </si>
  <si>
    <t>32.010854</t>
  </si>
  <si>
    <t>32.010855</t>
  </si>
  <si>
    <t>32.010856</t>
  </si>
  <si>
    <t>32.010857</t>
  </si>
  <si>
    <t>32.010859</t>
  </si>
  <si>
    <t>32.010860</t>
  </si>
  <si>
    <t>32.010861</t>
  </si>
  <si>
    <t>32.010862</t>
  </si>
  <si>
    <t>32.010863</t>
  </si>
  <si>
    <t>32.010864</t>
  </si>
  <si>
    <t>32.010865</t>
  </si>
  <si>
    <t>32.010866</t>
  </si>
  <si>
    <t>32.010867</t>
  </si>
  <si>
    <t>32.010868</t>
  </si>
  <si>
    <t>32.010869</t>
  </si>
  <si>
    <t>38.010151</t>
  </si>
  <si>
    <t>38.010152</t>
  </si>
  <si>
    <t>38.010153</t>
  </si>
  <si>
    <t>38.010154</t>
  </si>
  <si>
    <t>38.010155</t>
  </si>
  <si>
    <t>38.020152</t>
  </si>
  <si>
    <t>38.020153</t>
  </si>
  <si>
    <t>16.010100</t>
  </si>
  <si>
    <t>16.010151</t>
  </si>
  <si>
    <t>16.010152</t>
  </si>
  <si>
    <t>16.010451</t>
  </si>
  <si>
    <t>16.010452</t>
  </si>
  <si>
    <t>16.030151</t>
  </si>
  <si>
    <t>16.030152</t>
  </si>
  <si>
    <t>16.030251</t>
  </si>
  <si>
    <t>16.030252</t>
  </si>
  <si>
    <t>16.030351</t>
  </si>
  <si>
    <t>16.030352</t>
  </si>
  <si>
    <t>16.040251</t>
  </si>
  <si>
    <t>16.040252</t>
  </si>
  <si>
    <t>16.050151</t>
  </si>
  <si>
    <t>16.050152</t>
  </si>
  <si>
    <t>16.090151</t>
  </si>
  <si>
    <t>16.090152</t>
  </si>
  <si>
    <t>16.090154</t>
  </si>
  <si>
    <t>16.090251</t>
  </si>
  <si>
    <t>16.090252</t>
  </si>
  <si>
    <t>16.090451</t>
  </si>
  <si>
    <t>16.090452</t>
  </si>
  <si>
    <t>16.090500</t>
  </si>
  <si>
    <t>SPNL</t>
  </si>
  <si>
    <t>16.090551</t>
  </si>
  <si>
    <t>16.090552</t>
  </si>
  <si>
    <t>16.090554</t>
  </si>
  <si>
    <t>16.120351</t>
  </si>
  <si>
    <t>16.120352</t>
  </si>
  <si>
    <t>16.160300</t>
  </si>
  <si>
    <t>16.160351</t>
  </si>
  <si>
    <t>16.160352</t>
  </si>
  <si>
    <t>51.060100</t>
  </si>
  <si>
    <t>51.100400</t>
  </si>
  <si>
    <t>51.100800</t>
  </si>
  <si>
    <t>51.100900</t>
  </si>
  <si>
    <t>51.380100</t>
  </si>
  <si>
    <t>51.380151</t>
  </si>
  <si>
    <t>51.380152</t>
  </si>
  <si>
    <t>51.380153</t>
  </si>
  <si>
    <t>51.380154</t>
  </si>
  <si>
    <t>51.380155</t>
  </si>
  <si>
    <t>51.380156</t>
  </si>
  <si>
    <t>51.380157</t>
  </si>
  <si>
    <t>51.380158</t>
  </si>
  <si>
    <t>51.380159</t>
  </si>
  <si>
    <t>51.380161</t>
  </si>
  <si>
    <t>51.380162</t>
  </si>
  <si>
    <t>51.380163</t>
  </si>
  <si>
    <t>51.380164</t>
  </si>
  <si>
    <t>51.380165</t>
  </si>
  <si>
    <t>51.380166</t>
  </si>
  <si>
    <t>51.380167</t>
  </si>
  <si>
    <t>51.380168</t>
  </si>
  <si>
    <t>51.380169</t>
  </si>
  <si>
    <t>51.060200</t>
  </si>
  <si>
    <t>51.000000</t>
  </si>
  <si>
    <t>51.060300</t>
  </si>
  <si>
    <t>51.070300</t>
  </si>
  <si>
    <t>51.080100</t>
  </si>
  <si>
    <t>51.080300</t>
  </si>
  <si>
    <t>51.080500</t>
  </si>
  <si>
    <t>51.080600</t>
  </si>
  <si>
    <t>51.080800</t>
  </si>
  <si>
    <t>51.090100</t>
  </si>
  <si>
    <t>51.090200</t>
  </si>
  <si>
    <t>51.090300</t>
  </si>
  <si>
    <t>51.090400</t>
  </si>
  <si>
    <t>51.090500</t>
  </si>
  <si>
    <t>51.090600</t>
  </si>
  <si>
    <t>51.090700</t>
  </si>
  <si>
    <t>51.090900</t>
  </si>
  <si>
    <t>51.091000</t>
  </si>
  <si>
    <t>51.091100</t>
  </si>
  <si>
    <t>51.091300</t>
  </si>
  <si>
    <t>51.091351</t>
  </si>
  <si>
    <t>51.091352</t>
  </si>
  <si>
    <t>51.150100</t>
  </si>
  <si>
    <t>51.150200</t>
  </si>
  <si>
    <t>51.150300</t>
  </si>
  <si>
    <t>51.150400</t>
  </si>
  <si>
    <t>51.150451</t>
  </si>
  <si>
    <t>51.150452</t>
  </si>
  <si>
    <t>51.150453</t>
  </si>
  <si>
    <t>51.180100</t>
  </si>
  <si>
    <t>51.180200</t>
  </si>
  <si>
    <t>51.220100</t>
  </si>
  <si>
    <t>51.230900</t>
  </si>
  <si>
    <t>51.260300</t>
  </si>
  <si>
    <t>51.310100</t>
  </si>
  <si>
    <t>51.310400</t>
  </si>
  <si>
    <t>51.350100</t>
  </si>
  <si>
    <t>51.390200</t>
  </si>
  <si>
    <t>51.090800</t>
  </si>
  <si>
    <t>51.390100</t>
  </si>
  <si>
    <t>27.010151</t>
  </si>
  <si>
    <t>27.010153</t>
  </si>
  <si>
    <t>27.010154</t>
  </si>
  <si>
    <t>27.010156</t>
  </si>
  <si>
    <t>27.010157</t>
  </si>
  <si>
    <t>27.010158</t>
  </si>
  <si>
    <t>27.010159</t>
  </si>
  <si>
    <t>27.010160</t>
  </si>
  <si>
    <t>27.010161</t>
  </si>
  <si>
    <t>27.010163</t>
  </si>
  <si>
    <t>27.010164</t>
  </si>
  <si>
    <t>27.010165</t>
  </si>
  <si>
    <t>27.010166</t>
  </si>
  <si>
    <t>27.030100</t>
  </si>
  <si>
    <t>27.030152</t>
  </si>
  <si>
    <t>27.030153</t>
  </si>
  <si>
    <t>27.050151</t>
  </si>
  <si>
    <t>32.010451</t>
  </si>
  <si>
    <t>32.010452</t>
  </si>
  <si>
    <t>32.010453</t>
  </si>
  <si>
    <t>32.010454</t>
  </si>
  <si>
    <t>32.010455</t>
  </si>
  <si>
    <t>47.030200</t>
  </si>
  <si>
    <t>47.030300</t>
  </si>
  <si>
    <t>47.060300</t>
  </si>
  <si>
    <t>47.060400</t>
  </si>
  <si>
    <t>47.060600</t>
  </si>
  <si>
    <t>47.061100</t>
  </si>
  <si>
    <t>47.060500</t>
  </si>
  <si>
    <t>47.060700</t>
  </si>
  <si>
    <t>47.060800</t>
  </si>
  <si>
    <t>47.060900</t>
  </si>
  <si>
    <t>49.010100</t>
  </si>
  <si>
    <t>49.010400</t>
  </si>
  <si>
    <t>49.020200</t>
  </si>
  <si>
    <t>49.020500</t>
  </si>
  <si>
    <t>49.020600</t>
  </si>
  <si>
    <t>49.030900</t>
  </si>
  <si>
    <t>47.010100</t>
  </si>
  <si>
    <t>47.010300</t>
  </si>
  <si>
    <t>47.010400</t>
  </si>
  <si>
    <t>47.010500</t>
  </si>
  <si>
    <t>47.010600</t>
  </si>
  <si>
    <t>47.011000</t>
  </si>
  <si>
    <t>47.020100</t>
  </si>
  <si>
    <t>31.010100</t>
  </si>
  <si>
    <t>31.010151</t>
  </si>
  <si>
    <t>31.050100</t>
  </si>
  <si>
    <t>31.050151</t>
  </si>
  <si>
    <t>31.050152</t>
  </si>
  <si>
    <t>31.050400</t>
  </si>
  <si>
    <t>31.050500</t>
  </si>
  <si>
    <t>31.050551</t>
  </si>
  <si>
    <t>36.010851</t>
  </si>
  <si>
    <t>36.010853</t>
  </si>
  <si>
    <t>36.010854</t>
  </si>
  <si>
    <t>36.011451</t>
  </si>
  <si>
    <t>22.010151</t>
  </si>
  <si>
    <t>22.010153</t>
  </si>
  <si>
    <t>22.010154</t>
  </si>
  <si>
    <t>43.010200</t>
  </si>
  <si>
    <t>43.010300</t>
  </si>
  <si>
    <t>43.010400</t>
  </si>
  <si>
    <t>43.010451</t>
  </si>
  <si>
    <t>43.010452</t>
  </si>
  <si>
    <t>43.010453</t>
  </si>
  <si>
    <t>43.010454</t>
  </si>
  <si>
    <t>43.010455</t>
  </si>
  <si>
    <t>43.010456</t>
  </si>
  <si>
    <t>43.010457</t>
  </si>
  <si>
    <t>43.010700</t>
  </si>
  <si>
    <t>43.010900</t>
  </si>
  <si>
    <t>43.011300</t>
  </si>
  <si>
    <t>43.020100</t>
  </si>
  <si>
    <t>43.020200</t>
  </si>
  <si>
    <t>43.020300</t>
  </si>
  <si>
    <t>44.040100</t>
  </si>
  <si>
    <t>44.070100</t>
  </si>
  <si>
    <t>44.070151</t>
  </si>
  <si>
    <t>44.070152</t>
  </si>
  <si>
    <t>44.070153</t>
  </si>
  <si>
    <t>44.070200</t>
  </si>
  <si>
    <t>05.020351</t>
  </si>
  <si>
    <t>05.020352</t>
  </si>
  <si>
    <t>05.020354</t>
  </si>
  <si>
    <t>05.020355</t>
  </si>
  <si>
    <t>42.010100</t>
  </si>
  <si>
    <t>42.010151</t>
  </si>
  <si>
    <t>42.010152</t>
  </si>
  <si>
    <t>42.010153</t>
  </si>
  <si>
    <t>42.010156</t>
  </si>
  <si>
    <t>42.010157</t>
  </si>
  <si>
    <t>42.270151</t>
  </si>
  <si>
    <t>42.270300</t>
  </si>
  <si>
    <t>42.270351</t>
  </si>
  <si>
    <t>42.270700</t>
  </si>
  <si>
    <t>42.270751</t>
  </si>
  <si>
    <t>42.280100</t>
  </si>
  <si>
    <t>42.280300</t>
  </si>
  <si>
    <t>45.010151</t>
  </si>
  <si>
    <t>45.020151</t>
  </si>
  <si>
    <t>45.020153</t>
  </si>
  <si>
    <t>45.030151</t>
  </si>
  <si>
    <t>45.040151</t>
  </si>
  <si>
    <t>45.040152</t>
  </si>
  <si>
    <t>45.060100</t>
  </si>
  <si>
    <t>45.060151</t>
  </si>
  <si>
    <t>45.070151</t>
  </si>
  <si>
    <t>45.070153</t>
  </si>
  <si>
    <t>45.070200</t>
  </si>
  <si>
    <t>45.100152</t>
  </si>
  <si>
    <t>45.100251</t>
  </si>
  <si>
    <t>45.100252</t>
  </si>
  <si>
    <t>45.110151</t>
  </si>
  <si>
    <t>45.110152</t>
  </si>
  <si>
    <t>45.110153</t>
  </si>
  <si>
    <t>45.110154</t>
  </si>
  <si>
    <t>45.110155</t>
  </si>
  <si>
    <t>54.010153</t>
  </si>
  <si>
    <t>54.010154</t>
  </si>
  <si>
    <t>54.010251</t>
  </si>
  <si>
    <t>54.010252</t>
  </si>
  <si>
    <t>50.010100</t>
  </si>
  <si>
    <t>50.010151</t>
  </si>
  <si>
    <t>50.020100</t>
  </si>
  <si>
    <t>50.030152</t>
  </si>
  <si>
    <t>50.030153</t>
  </si>
  <si>
    <t>50.030154</t>
  </si>
  <si>
    <t>50.030155</t>
  </si>
  <si>
    <t>50.030156</t>
  </si>
  <si>
    <t>50.040100</t>
  </si>
  <si>
    <t>50.040151</t>
  </si>
  <si>
    <t>50.040153</t>
  </si>
  <si>
    <t>50.040200</t>
  </si>
  <si>
    <t>50.040251</t>
  </si>
  <si>
    <t>50.040252</t>
  </si>
  <si>
    <t>50.040600</t>
  </si>
  <si>
    <t>50.040700</t>
  </si>
  <si>
    <t>50.040800</t>
  </si>
  <si>
    <t>50.040900</t>
  </si>
  <si>
    <t>50.050151</t>
  </si>
  <si>
    <t>50.050251</t>
  </si>
  <si>
    <t>50.050252</t>
  </si>
  <si>
    <t>50.050253</t>
  </si>
  <si>
    <t>50.050551</t>
  </si>
  <si>
    <t>50.050651</t>
  </si>
  <si>
    <t>50.050652</t>
  </si>
  <si>
    <t>50.050653</t>
  </si>
  <si>
    <t>50.050654</t>
  </si>
  <si>
    <t>50.060100</t>
  </si>
  <si>
    <t>50.060200</t>
  </si>
  <si>
    <t>50.060251</t>
  </si>
  <si>
    <t>50.060551</t>
  </si>
  <si>
    <t>50.060552</t>
  </si>
  <si>
    <t>50.070151</t>
  </si>
  <si>
    <t>50.070351</t>
  </si>
  <si>
    <t>50.070352</t>
  </si>
  <si>
    <t>50.070354</t>
  </si>
  <si>
    <t>50.070500</t>
  </si>
  <si>
    <t>50.070552</t>
  </si>
  <si>
    <t>50.070553</t>
  </si>
  <si>
    <t>50.070851</t>
  </si>
  <si>
    <t>50.070852</t>
  </si>
  <si>
    <t>50.070853</t>
  </si>
  <si>
    <t>50.070951</t>
  </si>
  <si>
    <t>50.071051</t>
  </si>
  <si>
    <t>50.071151</t>
  </si>
  <si>
    <t>50.071351</t>
  </si>
  <si>
    <t>50.090100</t>
  </si>
  <si>
    <t>50.090200</t>
  </si>
  <si>
    <t>50.090251</t>
  </si>
  <si>
    <t>50.090252</t>
  </si>
  <si>
    <t>50.090253</t>
  </si>
  <si>
    <t>50.090300</t>
  </si>
  <si>
    <t>50.090351</t>
  </si>
  <si>
    <t>50.090354</t>
  </si>
  <si>
    <t>50.090355</t>
  </si>
  <si>
    <t>50.090356</t>
  </si>
  <si>
    <t>50.090357</t>
  </si>
  <si>
    <t>50.090358</t>
  </si>
  <si>
    <t>50.090400</t>
  </si>
  <si>
    <t>50.090451</t>
  </si>
  <si>
    <t>50.090452</t>
  </si>
  <si>
    <t>50.090454</t>
  </si>
  <si>
    <t>50.090455</t>
  </si>
  <si>
    <t>50.090456</t>
  </si>
  <si>
    <t>50.090457</t>
  </si>
  <si>
    <t>50.090500</t>
  </si>
  <si>
    <t>50.090600</t>
  </si>
  <si>
    <t>50.090700</t>
  </si>
  <si>
    <t>50.090751</t>
  </si>
  <si>
    <t>50.090800</t>
  </si>
  <si>
    <t>50.090851</t>
  </si>
  <si>
    <t>50.090852</t>
  </si>
  <si>
    <t>50.090853</t>
  </si>
  <si>
    <t>50.091151</t>
  </si>
  <si>
    <t>50.100300</t>
  </si>
  <si>
    <t>BY 2019 Funded Hours for CTCs by Institution by Fund -- Run 22 Feb 2019 at 11:21 -- Sum_I 2018 through Spring 2019</t>
  </si>
  <si>
    <t>Total this Page</t>
  </si>
  <si>
    <t xml:space="preserve">Hours by Fund for 003607 - ALAMO COMMUNITY COLLEGE DIST       </t>
  </si>
  <si>
    <t>Total from CH Page</t>
  </si>
  <si>
    <t>Seq</t>
  </si>
  <si>
    <t>Acad-004</t>
  </si>
  <si>
    <t>Critical-A</t>
  </si>
  <si>
    <t>Critical-D</t>
  </si>
  <si>
    <t>Dev-004</t>
  </si>
  <si>
    <t>Tech-004</t>
  </si>
  <si>
    <t>Critical-T</t>
  </si>
  <si>
    <t>Tech-CE</t>
  </si>
  <si>
    <t>Critical-CE</t>
  </si>
  <si>
    <t>3000000</t>
  </si>
  <si>
    <t xml:space="preserve">AGRICULTURE </t>
  </si>
  <si>
    <t xml:space="preserve">ARCHITECTURE AND PRECISION PRODUCTION TRADES </t>
  </si>
  <si>
    <t xml:space="preserve">BIOLOGY, PHYSICAL SCIENCES, &amp; SCIENCE TECH </t>
  </si>
  <si>
    <t xml:space="preserve">BUSINESS MANAGEMENT, MARKETING &amp; ADMIN SERVICES </t>
  </si>
  <si>
    <t xml:space="preserve">CAREER PILOT </t>
  </si>
  <si>
    <t xml:space="preserve">COMMUNICATIONS </t>
  </si>
  <si>
    <t xml:space="preserve">COMPUTER AND INFORMATION SCIENCES </t>
  </si>
  <si>
    <t xml:space="preserve">CONSTRUCTION TRADES </t>
  </si>
  <si>
    <t xml:space="preserve">CONSUMER AND HOMEMAKING EDUCATION </t>
  </si>
  <si>
    <t xml:space="preserve">ENGINEERING </t>
  </si>
  <si>
    <t xml:space="preserve">ENGINEERING RELATED </t>
  </si>
  <si>
    <t xml:space="preserve">ENG LANG, LIT, PHILOSOPHY, HUMANITIES, INTERDISCIP </t>
  </si>
  <si>
    <t xml:space="preserve">FOREIGN LANGUAGES </t>
  </si>
  <si>
    <t xml:space="preserve">HEALTH OCCUPATIONS-DENTAL ASST, MED LAB, ADN </t>
  </si>
  <si>
    <t xml:space="preserve">HEALTH OCCUPATIONS-DENTAL HYGIENE </t>
  </si>
  <si>
    <t xml:space="preserve">HEALTH OCCUPATIONS-OTHER </t>
  </si>
  <si>
    <t xml:space="preserve">HEALTH OCCUPATIONS-RESPIRATORY THERAPY </t>
  </si>
  <si>
    <t xml:space="preserve">HEALTH OCCUPATIONS-VOCATIONAL NURSING </t>
  </si>
  <si>
    <t xml:space="preserve">MATHEMATICS </t>
  </si>
  <si>
    <t xml:space="preserve">MECHANICS AND REPAIRERS-AUTOMOTIVE </t>
  </si>
  <si>
    <t xml:space="preserve">MECHANICS &amp; REPAIRERS-DIESEL, AVIATION, TRANS WRKR </t>
  </si>
  <si>
    <t xml:space="preserve">MECHANICS AND REPAIRERS-ELECTRONICS </t>
  </si>
  <si>
    <t xml:space="preserve">PHYSICAL EDUCATION AND FITNESS </t>
  </si>
  <si>
    <t xml:space="preserve">PROTECTIVE SERVICES AND PUBLIC ADMINISTRATION </t>
  </si>
  <si>
    <t xml:space="preserve">PSYCHOLOGY, SOCIAL SERVICES, AND HISTORY </t>
  </si>
  <si>
    <t xml:space="preserve">VISUAL AND PERFORMING ARTS </t>
  </si>
  <si>
    <t xml:space="preserve">UNABLE TO IDENTIFY </t>
  </si>
  <si>
    <t xml:space="preserve">TOTAL CONTACT HOURS </t>
  </si>
  <si>
    <t xml:space="preserve">BAT LIBERAL ARTS </t>
  </si>
  <si>
    <t xml:space="preserve">BAT SCIENCE </t>
  </si>
  <si>
    <t xml:space="preserve">BAT BUSINESS ADMINISTRATION </t>
  </si>
  <si>
    <t xml:space="preserve">BAT TECHNOLOGY </t>
  </si>
  <si>
    <t xml:space="preserve">BAT HEALTH </t>
  </si>
  <si>
    <t xml:space="preserve">TOTAL SEMESTER CREDIT HOURS </t>
  </si>
  <si>
    <t xml:space="preserve">Hours by Fund for 003539 - ALVIN COMMUNITY COLLEGE            </t>
  </si>
  <si>
    <t>3002001</t>
  </si>
  <si>
    <t xml:space="preserve">Hours by Fund for 003540 - AMARILLO COLLEGE                   </t>
  </si>
  <si>
    <t>Spring II -- Run 28 Feb 2019 at 10:54 -- Calculated from ratios of Spring I to Spring II, 2018</t>
  </si>
  <si>
    <t>3004001</t>
  </si>
  <si>
    <t xml:space="preserve">Hours by Fund for 006661 - ANGELINA COLLEGE                   </t>
  </si>
  <si>
    <t>3006001</t>
  </si>
  <si>
    <t xml:space="preserve">Hours by Fund for 012015 - AUSTIN COMMUNITY COLLEGE           </t>
  </si>
  <si>
    <t>3008001</t>
  </si>
  <si>
    <t xml:space="preserve">Hours by Fund for 003549 - BLINN COLLEGE                      </t>
  </si>
  <si>
    <t>3012001</t>
  </si>
  <si>
    <t xml:space="preserve">Hours by Fund for 007857 - BRAZOSPORT COLLEGE                 </t>
  </si>
  <si>
    <t>3014001</t>
  </si>
  <si>
    <t xml:space="preserve">Hours by Fund for 004003 - CENTRAL TEXAS COLLEGE              </t>
  </si>
  <si>
    <t>3015001</t>
  </si>
  <si>
    <t xml:space="preserve">Hours by Fund for 003553 - CISCO COLLEGE                      </t>
  </si>
  <si>
    <t>3018001</t>
  </si>
  <si>
    <t xml:space="preserve">Hours by Fund for 003554 - CLARENDON COLLEGE                  </t>
  </si>
  <si>
    <t>3020001</t>
  </si>
  <si>
    <t xml:space="preserve">Hours by Fund for 003546 - COASTAL BEND COLLEGE               </t>
  </si>
  <si>
    <t>3021001</t>
  </si>
  <si>
    <t xml:space="preserve">Hours by Fund for 007096 - COLLEGE OF THE MAINLAND COMMUN     </t>
  </si>
  <si>
    <t>3022001</t>
  </si>
  <si>
    <t xml:space="preserve">Hours by Fund for 023614 - COLLIN CO COMM COLL DISTRICT       </t>
  </si>
  <si>
    <t>3024001</t>
  </si>
  <si>
    <t xml:space="preserve">Hours by Fund for 009331 - DALLAS CO COMMUNITY COLL DIST      </t>
  </si>
  <si>
    <t>3028000</t>
  </si>
  <si>
    <t xml:space="preserve">Hours by Fund for 003563 - DEL MAR COLLEGE                    </t>
  </si>
  <si>
    <t>3030001</t>
  </si>
  <si>
    <t xml:space="preserve">Hours by Fund for 010387 - EL PASO COMMUNITY COLLEGE DIST     </t>
  </si>
  <si>
    <t>3032001</t>
  </si>
  <si>
    <t xml:space="preserve">Hours by Fund for 003568 - FRANK PHILLIPS COLLEGE             </t>
  </si>
  <si>
    <t>3034001</t>
  </si>
  <si>
    <t xml:space="preserve">Hours by Fund for 006662 - GALVESTON COLLEGE                  </t>
  </si>
  <si>
    <t>3036001</t>
  </si>
  <si>
    <t xml:space="preserve">Hours by Fund for 003570 - GRAYSON COLLEGE                    </t>
  </si>
  <si>
    <t>Grayson's Spring II -- Run 28 Feb 2019 at 17:10 -- Calculated from ratios of Fall I, 2018, to Spring I, 2019</t>
  </si>
  <si>
    <t>3038001</t>
  </si>
  <si>
    <t xml:space="preserve">Hours by Fund for 003573 - HILL COLLEGE                       </t>
  </si>
  <si>
    <t>3042001</t>
  </si>
  <si>
    <t xml:space="preserve">Hours by Fund for 010633 - HOUSTON COMMUNITY COLLEGE          </t>
  </si>
  <si>
    <t>3044001</t>
  </si>
  <si>
    <t xml:space="preserve">Hours by Fund for 003574 - HOWARD COLLEGE                     </t>
  </si>
  <si>
    <t>3046001</t>
  </si>
  <si>
    <t xml:space="preserve">Hours by Fund for 003580 - KILGORE COLLEGE                    </t>
  </si>
  <si>
    <t>3048001</t>
  </si>
  <si>
    <t xml:space="preserve">Hours by Fund for 003582 - LAREDO COMMUNITY COLLEGE           </t>
  </si>
  <si>
    <t>3050001</t>
  </si>
  <si>
    <t xml:space="preserve">Hours by Fund for 003583 - LEE COLLEGE                        </t>
  </si>
  <si>
    <t>3052001</t>
  </si>
  <si>
    <t xml:space="preserve">Hours by Fund for 003590 - MCLENNAN COMMUNITY COLLEGE         </t>
  </si>
  <si>
    <t>3054001</t>
  </si>
  <si>
    <t xml:space="preserve">Hours by Fund for 009797 - MIDLAND COLLEGE                    </t>
  </si>
  <si>
    <t>3056001</t>
  </si>
  <si>
    <t xml:space="preserve">Hours by Fund for 003593 - NAVARRO COLLEGE                    </t>
  </si>
  <si>
    <t>3058001</t>
  </si>
  <si>
    <t xml:space="preserve">Hours by Fund for 003558 - NORTH CENTRAL TEXAS COLLEGE        </t>
  </si>
  <si>
    <t>3059001</t>
  </si>
  <si>
    <t xml:space="preserve">Hours by Fund for 011145 - LONE STAR COLLEGE SYSTEM DIST.     </t>
  </si>
  <si>
    <t>3060001</t>
  </si>
  <si>
    <t xml:space="preserve">Hours by Fund for 023154 - NORTHEAST TEXAS COMM COLLEGE       </t>
  </si>
  <si>
    <t>3062001</t>
  </si>
  <si>
    <t xml:space="preserve">Hours by Fund for 003596 - ODESSA COLLEGE                     </t>
  </si>
  <si>
    <t>3064001</t>
  </si>
  <si>
    <t xml:space="preserve">Hours by Fund for 003600 - PANOLA COLLEGE                     </t>
  </si>
  <si>
    <t>3068001</t>
  </si>
  <si>
    <t xml:space="preserve">Hours by Fund for 003601 - PARIS JUNIOR COLLEGE               </t>
  </si>
  <si>
    <t>3070001</t>
  </si>
  <si>
    <t xml:space="preserve">Hours by Fund for 003603 - RANGER COLLEGE                     </t>
  </si>
  <si>
    <t>3072001</t>
  </si>
  <si>
    <t xml:space="preserve">Hours by Fund for 029137 - SAN JACINTO COMMUNITY COLLEGE      </t>
  </si>
  <si>
    <t>3076000</t>
  </si>
  <si>
    <t xml:space="preserve">Hours by Fund for 003611 - SOUTH PLAINS COLLEGE               </t>
  </si>
  <si>
    <t>3078001</t>
  </si>
  <si>
    <t xml:space="preserve">Hours by Fund for 031034 - SOUTH TEXAS COLLEGE                </t>
  </si>
  <si>
    <t>3079001</t>
  </si>
  <si>
    <t xml:space="preserve">Hours by Fund for 003614 - SOUTHWEST TEXAS JUNIOR COLLEGE     </t>
  </si>
  <si>
    <t>3080001</t>
  </si>
  <si>
    <t xml:space="preserve">Hours by Fund for 003626 - TARRANT COUNTY COLLEGE DIST        </t>
  </si>
  <si>
    <t>3082000</t>
  </si>
  <si>
    <t xml:space="preserve">Hours by Fund for 003627 - TEMPLE COLLEGE                     </t>
  </si>
  <si>
    <t>3084001</t>
  </si>
  <si>
    <t xml:space="preserve">Hours by Fund for 003628 - TEXARKANA COLLEGE                  </t>
  </si>
  <si>
    <t>3086001</t>
  </si>
  <si>
    <t xml:space="preserve">Hours by Fund for 003643 - TEXAS SOUTHMOST COLLEGE            </t>
  </si>
  <si>
    <t>3088001</t>
  </si>
  <si>
    <t xml:space="preserve">Hours by Fund for 003572 - TRINITY VALLEY COMM COLLEGE        </t>
  </si>
  <si>
    <t>3092001</t>
  </si>
  <si>
    <t xml:space="preserve">Hours by Fund for 003648 - TYLER JUNIOR COLLEGE               </t>
  </si>
  <si>
    <t>3093001</t>
  </si>
  <si>
    <t xml:space="preserve">Hours by Fund for 010060 - VERNON COLLEGE                     </t>
  </si>
  <si>
    <t>3094001</t>
  </si>
  <si>
    <t xml:space="preserve">Hours by Fund for 003662 - VICTORIA COLLEGE                   </t>
  </si>
  <si>
    <t>3095001</t>
  </si>
  <si>
    <t xml:space="preserve">Hours by Fund for 003664 - WEATHERFORD COLLEGE                </t>
  </si>
  <si>
    <t>3096001</t>
  </si>
  <si>
    <t xml:space="preserve">Hours by Fund for 009549 - WESTERN TEXAS COLLEGE              </t>
  </si>
  <si>
    <t>3098001</t>
  </si>
  <si>
    <t xml:space="preserve">Hours by Fund for 003668 - WHARTON COUNTY JUNIOR COLLEGE      </t>
  </si>
  <si>
    <t>3099001</t>
  </si>
  <si>
    <t xml:space="preserve">Hours by Fund for 109932 - TEXAS STATE T. C. ABILENE          </t>
  </si>
  <si>
    <t>109932</t>
  </si>
  <si>
    <t>3089013</t>
  </si>
  <si>
    <t xml:space="preserve">Hours by Fund for 209932 - TEXAS STATE T. C. BRECKENRIDGE     </t>
  </si>
  <si>
    <t>209932</t>
  </si>
  <si>
    <t>3089014</t>
  </si>
  <si>
    <t xml:space="preserve">Hours by Fund for 309932 - TEXAS STATE T. C. BROWNWOOD        </t>
  </si>
  <si>
    <t>309932</t>
  </si>
  <si>
    <t>3089015</t>
  </si>
  <si>
    <t xml:space="preserve">Hours by Fund for 203634 - TEXAS STATE T. C. FORT BEND        </t>
  </si>
  <si>
    <t>203634</t>
  </si>
  <si>
    <t>3089005</t>
  </si>
  <si>
    <t xml:space="preserve">Hours by Fund for 009225 - TEXAS STATE T. C. HARLINGEN        </t>
  </si>
  <si>
    <t>009225</t>
  </si>
  <si>
    <t>3089007</t>
  </si>
  <si>
    <t xml:space="preserve">Hours by Fund for 033965 - TEXAS STATE T. C. MARSHALL         </t>
  </si>
  <si>
    <t>033965</t>
  </si>
  <si>
    <t>3089008</t>
  </si>
  <si>
    <t xml:space="preserve">Hours by Fund for 133965 - TEXAS STATE T. C. NORTH TEXAS      </t>
  </si>
  <si>
    <t>133965</t>
  </si>
  <si>
    <t>3089010</t>
  </si>
  <si>
    <t xml:space="preserve">Hours by Fund for 003634 - TEXAS STATE T. C. WACO             </t>
  </si>
  <si>
    <t>003634</t>
  </si>
  <si>
    <t>3089011</t>
  </si>
  <si>
    <t xml:space="preserve">Hours by Fund for 009932 - TEXAS STATE T. C. WEST TEXAS       </t>
  </si>
  <si>
    <t>009932</t>
  </si>
  <si>
    <t>3089012</t>
  </si>
  <si>
    <t xml:space="preserve">Hours by Fund for 036273 - LAMAR INSTITUTE OF TECHNOLOGY      </t>
  </si>
  <si>
    <t>036273</t>
  </si>
  <si>
    <t>4090001</t>
  </si>
  <si>
    <t xml:space="preserve">Hours by Fund for 023582 - LAMAR STATE COLL-ORANGE            </t>
  </si>
  <si>
    <t>023582</t>
  </si>
  <si>
    <t>4090002</t>
  </si>
  <si>
    <t xml:space="preserve">Hours by Fund for 023485 - LAMAR STATE COLL-PORT ARTHUR       </t>
  </si>
  <si>
    <t>023485</t>
  </si>
  <si>
    <t>4090003</t>
  </si>
  <si>
    <t xml:space="preserve">Hours by Fund for 000574 - SOUTHWEST COLLEGIATE INSTITUTE     </t>
  </si>
  <si>
    <t>5000200</t>
  </si>
  <si>
    <t xml:space="preserve">Hours by Fund for ST TOT - ST TOT                             </t>
  </si>
  <si>
    <t>ST TOT</t>
  </si>
  <si>
    <t xml:space="preserve">       </t>
  </si>
  <si>
    <t xml:space="preserve">Hours by Fund for 000307 - ALAMO CCD NW VISTA COLLEGE         </t>
  </si>
  <si>
    <t>000307</t>
  </si>
  <si>
    <t>3000001</t>
  </si>
  <si>
    <t xml:space="preserve">Hours by Fund for 023413 - ALAMO CCD PALO ALTO COLLEGE        </t>
  </si>
  <si>
    <t>023413</t>
  </si>
  <si>
    <t>3000002</t>
  </si>
  <si>
    <t xml:space="preserve">Hours by Fund for 009163 - ALAMO CCD SAN ANTONIO COLLEGE      </t>
  </si>
  <si>
    <t>009163</t>
  </si>
  <si>
    <t>3000003</t>
  </si>
  <si>
    <t xml:space="preserve">Hours by Fund for 003608 - ALAMO CCD ST. PHILIPS COLLEGE      </t>
  </si>
  <si>
    <t>003608</t>
  </si>
  <si>
    <t>3000004</t>
  </si>
  <si>
    <t xml:space="preserve">Hours by Fund for 000309 - ALAMO CCD NE LAKEVIEW COLLEGE      </t>
  </si>
  <si>
    <t>000309</t>
  </si>
  <si>
    <t>3000005</t>
  </si>
  <si>
    <t xml:space="preserve">Hours by Fund for 021002 - DCCCD BROOKHAVEN COLLEGE           </t>
  </si>
  <si>
    <t>021002</t>
  </si>
  <si>
    <t>3028001</t>
  </si>
  <si>
    <t xml:space="preserve">Hours by Fund for 003561 - DCCCD CEDAR VALLEY COLLEGE         </t>
  </si>
  <si>
    <t>003561</t>
  </si>
  <si>
    <t>3028002</t>
  </si>
  <si>
    <t xml:space="preserve">Hours by Fund for 008510 - DCCCD EASTFIELD COLLEGE            </t>
  </si>
  <si>
    <t>008510</t>
  </si>
  <si>
    <t>3028003</t>
  </si>
  <si>
    <t xml:space="preserve">Hours by Fund for 004453 - DCCCD EL CENTRO COLLEGE            </t>
  </si>
  <si>
    <t>004453</t>
  </si>
  <si>
    <t>3028004</t>
  </si>
  <si>
    <t xml:space="preserve">Hours by Fund for 008503 - DCCCD MOUNTAIN VIEW COLLEGE        </t>
  </si>
  <si>
    <t>008503</t>
  </si>
  <si>
    <t>3028005</t>
  </si>
  <si>
    <t xml:space="preserve">Hours by Fund for 020774 - DCCCD NORTH LAKE COLLEGE           </t>
  </si>
  <si>
    <t>020774</t>
  </si>
  <si>
    <t>3028006</t>
  </si>
  <si>
    <t xml:space="preserve">Hours by Fund for 008504 - DCCCD RICHLAND COLLEGE             </t>
  </si>
  <si>
    <t>008504</t>
  </si>
  <si>
    <t>3028007</t>
  </si>
  <si>
    <t xml:space="preserve">Hours by Fund for 000717 - LONE STAR COLLEGE - CY-FAIR        </t>
  </si>
  <si>
    <t>000717</t>
  </si>
  <si>
    <t xml:space="preserve">Hours by Fund for 000719 - LONE STAR COLLEGE - KINGWOOD       </t>
  </si>
  <si>
    <t>000719</t>
  </si>
  <si>
    <t>3060002</t>
  </si>
  <si>
    <t xml:space="preserve">Hours by Fund for 000721 - LONE STAR COLLEGE - MONTGOMERY     </t>
  </si>
  <si>
    <t>000721</t>
  </si>
  <si>
    <t>3060004</t>
  </si>
  <si>
    <t xml:space="preserve">Hours by Fund for 000722 - LONE STAR COLLEGE - N. HARRIS      </t>
  </si>
  <si>
    <t>000722</t>
  </si>
  <si>
    <t>3060006</t>
  </si>
  <si>
    <t xml:space="preserve">Hours by Fund for 000720 - LONE STAR COLLEGE - TOMBALL        </t>
  </si>
  <si>
    <t>000720</t>
  </si>
  <si>
    <t>3060008</t>
  </si>
  <si>
    <t xml:space="preserve">Hours by Fund for 000821 - LONE STAR COLLEGE - UNIV PARK      </t>
  </si>
  <si>
    <t>000821</t>
  </si>
  <si>
    <t>3060009</t>
  </si>
  <si>
    <t xml:space="preserve">Hours by Fund for 003609 - SAN JACINTO COLLEGE CEN CAMPUS     </t>
  </si>
  <si>
    <t>003609</t>
  </si>
  <si>
    <t>3076001</t>
  </si>
  <si>
    <t xml:space="preserve">Hours by Fund for 012713 - SAN JACINTO COLLEGE N CAMPUS       </t>
  </si>
  <si>
    <t>012713</t>
  </si>
  <si>
    <t>3076002</t>
  </si>
  <si>
    <t xml:space="preserve">Hours by Fund for 000090 - SAN JACINTO COLLEGE S CAMPUS       </t>
  </si>
  <si>
    <t>000090</t>
  </si>
  <si>
    <t>3076003</t>
  </si>
  <si>
    <t xml:space="preserve">Hours by Fund for 008899 - TARRANT CO NORTHEAST CAMPUS        </t>
  </si>
  <si>
    <t>008899</t>
  </si>
  <si>
    <t>3082001</t>
  </si>
  <si>
    <t xml:space="preserve">Hours by Fund for 010964 - TARRANT CO NORTHWEST CAMPUS        </t>
  </si>
  <si>
    <t>010964</t>
  </si>
  <si>
    <t>3082002</t>
  </si>
  <si>
    <t xml:space="preserve">Hours by Fund for 008900 - TARRANT CO SOUTH CAMPUS            </t>
  </si>
  <si>
    <t>008900</t>
  </si>
  <si>
    <t>3082003</t>
  </si>
  <si>
    <t xml:space="preserve">Hours by Fund for 000326 - TARRANT CO SOUTHEAST CAMPUS        </t>
  </si>
  <si>
    <t>000326</t>
  </si>
  <si>
    <t>3082004</t>
  </si>
  <si>
    <t xml:space="preserve">Hours by Fund for 008901 - TARRANT CO TRINITY RIVR CAMPUS     </t>
  </si>
  <si>
    <t>008901</t>
  </si>
  <si>
    <t>3082005</t>
  </si>
  <si>
    <t xml:space="preserve">Hours by Fund for 009642 - TEXAS STATE T. C. CENTRAL OFF.     </t>
  </si>
  <si>
    <t>009642</t>
  </si>
  <si>
    <t>3089000</t>
  </si>
  <si>
    <t xml:space="preserve">Hours by Fund for 000110 - TEXAS STATE UNIVERSITY SYSTEM      </t>
  </si>
  <si>
    <t>000110</t>
  </si>
  <si>
    <t>4000100</t>
  </si>
  <si>
    <t>Source:  Texas Higher Education Coordinating Board - 22 Feb 2019</t>
  </si>
  <si>
    <t>Generated from \FormFund\BY 2019\XM18-021c\JProc.sas - JMacro.sas</t>
  </si>
  <si>
    <t>Fiscal Year 2017 Points (Unweighted)</t>
  </si>
  <si>
    <t>Fiscal Year 2018 Points (Unweighted)</t>
  </si>
  <si>
    <t>mathpoint18</t>
  </si>
  <si>
    <t>readpoint18</t>
  </si>
  <si>
    <t>writepoint18</t>
  </si>
  <si>
    <t>hrs15pt18</t>
  </si>
  <si>
    <t>hrs30pt18</t>
  </si>
  <si>
    <t>mathsuccess18</t>
  </si>
  <si>
    <t>readsuccesspt18</t>
  </si>
  <si>
    <t>writesuccesspt18</t>
  </si>
  <si>
    <t>criticalundup18</t>
  </si>
  <si>
    <t>undupawards18</t>
  </si>
  <si>
    <t>BLINN COLLEGE DISTRICT</t>
  </si>
  <si>
    <t>LAREDO COLLEGE</t>
  </si>
  <si>
    <t>mathpoint17</t>
  </si>
  <si>
    <t>readpoint17</t>
  </si>
  <si>
    <t>writepoint17</t>
  </si>
  <si>
    <t>hrs15pt17</t>
  </si>
  <si>
    <t>hrs30pt17</t>
  </si>
  <si>
    <t>mathsuccess17</t>
  </si>
  <si>
    <t>readsuccesspt17</t>
  </si>
  <si>
    <t>writesuccesspt17</t>
  </si>
  <si>
    <t>criticalundup17</t>
  </si>
  <si>
    <t>undupawards17</t>
  </si>
  <si>
    <t>Community and Technical Colleges, Report of Fundable Operating Expenses, Fiscal Year (FY) 2018</t>
  </si>
  <si>
    <t>Contact Hours for fall 2017 and spring and summer 2018</t>
  </si>
  <si>
    <t>Biennial Rate</t>
  </si>
  <si>
    <t>Total Formula Funding By Institution</t>
  </si>
  <si>
    <t>Total Appropriation By Institution</t>
  </si>
  <si>
    <t>Core Operations Appropriation By Institution</t>
  </si>
  <si>
    <t>Contact Hour Appropriation By Institution</t>
  </si>
  <si>
    <t>Student Success Appropriation By Institution</t>
  </si>
  <si>
    <t>Bachelor of Applied Technology (BAT) Appropriation By Institution</t>
  </si>
  <si>
    <t>FY 2018-2019</t>
  </si>
  <si>
    <t>FY 2020-2021</t>
  </si>
  <si>
    <t>Bachelor of Applied Technology (BAT) Semester Credit Hours By Institution</t>
  </si>
  <si>
    <t>Developmental Education Contact Hours By Institution</t>
  </si>
  <si>
    <t>Contact Hour By Institution</t>
  </si>
  <si>
    <t>CBM004 contact hours for Certified Summer I, Summer II and fall 2018 and Error Free Spring 2019 and CBM00C contact hours for Certified 3rd, 4th and 1st quarter of 2018 and error free 2nd quarter of 2019 by Funded Hours for CTCs by Institution by Fund -- Run 22 Feb 2019 at 11:21 -- Sum_I 2018 through Spring 2019</t>
  </si>
  <si>
    <t>CBM004 semester credit hours for Certified Summer I, Summer II and fall 2018, spring 2019 Error Free, by Funded Hours for CTCs by Institution by Fund -- Run 22 Feb 2019 at 11:21 -- Sum_I 2018 through Spring 2019</t>
  </si>
  <si>
    <t>Average Contact Hour Rate 2018-2019</t>
  </si>
  <si>
    <t>Average Contact Hour Rate 2020-2021</t>
  </si>
  <si>
    <t>Average Success Point Rate 2018-2019</t>
  </si>
  <si>
    <t>Average Success Point Rate 2020-2021</t>
  </si>
  <si>
    <t>Developmental Education</t>
  </si>
  <si>
    <t>Average Weighted BAT Rate 2018-2019</t>
  </si>
  <si>
    <t>Average Weighted BAT Rate 2020-2021</t>
  </si>
  <si>
    <t>Average Dev. Ed. Rate 2018-2019</t>
  </si>
  <si>
    <t>Average Dev. Ed. Rate 2020-2021</t>
  </si>
  <si>
    <t>Developmental Education Completion - Reading</t>
  </si>
  <si>
    <t>Developmental Education Completion - Writing</t>
  </si>
  <si>
    <t>Gateway Courses - Reading</t>
  </si>
  <si>
    <t>Gateway Courses - Writing</t>
  </si>
  <si>
    <t>2. For Credentials Awarded, the data previously included STEM awards less biology and inclusive of allied heath or Critical Fields. The GAA specifies these awards are to be excluded from this category and weighted in a separate category at a weight of 2.25. Previous models included critical fields in this category and weighted the critical fields category as 0.25. This model adjusts the critical fields awards out of the total awards category and weights critical fields awards at 2.25. This is mathematically the same result. The following critical fields have been added, Nuclear and Industrial Radiologic Technologies/Technicians, Physical Science Technologies/Technicians and Heavy/Industrial Equipment Maintenance Technologies.</t>
  </si>
  <si>
    <t xml:space="preserve">1. The weights presented in this model comply with the weights listed in the General Appropriations Act, HB 1, 86th Texas Legislature, Section 19 (page III-214). Prior versions of this model were distributed with weights that varied from those in the GAA. </t>
  </si>
  <si>
    <t>Transfer to a General Academic Institution (After completing 15 hours)</t>
  </si>
  <si>
    <t>CoEnrolled Transfers to a General Academic Institution (After completing 15 hours)</t>
  </si>
  <si>
    <t xml:space="preserve">Hours by Fund for 003546 - COASTAL BEND COLLEGE           20-21 Biennium    </t>
  </si>
  <si>
    <t>40</t>
  </si>
  <si>
    <t xml:space="preserve">Hours by Fund for 003546 - COASTAL BEND COLLEGE   18-19 biennium            </t>
  </si>
  <si>
    <t xml:space="preserve">Hours by Fund for 003546 - COASTAL BEND COLLEGE           Decrease  </t>
  </si>
  <si>
    <r>
      <t>Credentials Awarded - Critical Fields (Unduplicated Degrees or Certificates)</t>
    </r>
    <r>
      <rPr>
        <vertAlign val="superscript"/>
        <sz val="10"/>
        <color theme="0"/>
        <rFont val="Tahoma"/>
        <family val="2"/>
      </rPr>
      <t>2</t>
    </r>
  </si>
  <si>
    <r>
      <t>Credentials Awarded (Unduplicated Degrees or Certificates)</t>
    </r>
    <r>
      <rPr>
        <vertAlign val="superscript"/>
        <sz val="10"/>
        <color theme="0"/>
        <rFont val="Tahoma"/>
        <family val="2"/>
      </rPr>
      <t>2</t>
    </r>
  </si>
  <si>
    <t>FY 2020-2021
Bill Pattern</t>
  </si>
  <si>
    <t>FY 2020
Bill Pattern</t>
  </si>
  <si>
    <t>FY 2021
Bill Pattern</t>
  </si>
  <si>
    <t>FY 2020
Formula</t>
  </si>
  <si>
    <t>FY 2021
Formula</t>
  </si>
  <si>
    <t>FY 2018-2019
Appropriation</t>
  </si>
  <si>
    <t>Student Success Point 3-year Average By Institution</t>
  </si>
  <si>
    <t>Success Points, Contact Hours, and BAT Semester Credit Hours By Institution</t>
  </si>
  <si>
    <t>Diff. Between GAA &amp; Formula Driven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</si>
</sst>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quot;$&quot;#,##0.00"/>
    <numFmt numFmtId="166" formatCode="&quot;$&quot;#,##0"/>
    <numFmt numFmtId="167" formatCode="_(&quot;$&quot;* #,##0_);_(&quot;$&quot;* \(#,##0\);_(&quot;$&quot;* &quot;-&quot;??_);_(@_)"/>
    <numFmt numFmtId="168" formatCode="000000"/>
    <numFmt numFmtId="169" formatCode="##0.00"/>
    <numFmt numFmtId="170" formatCode="##,###,##0"/>
    <numFmt numFmtId="171" formatCode="00"/>
    <numFmt numFmtId="172" formatCode="_(* #,##0.0_);_(* \(#,##0.0\);_(* &quot;-&quot;??_);_(@_)"/>
    <numFmt numFmtId="173" formatCode="&quot;$&quot;#,##0.00000"/>
    <numFmt numFmtId="174" formatCode="#,##0.0%;[Black]\(#,##0.0%\)"/>
    <numFmt numFmtId="175" formatCode="_(&quot;$&quot;* #,##0.000_);_(&quot;$&quot;* \(#,##0.000\);_(&quot;$&quot;* &quot;-&quot;??_);_(@_)"/>
    <numFmt numFmtId="176" formatCode="0.000%"/>
  </numFmts>
  <fonts count="28" x14ac:knownFonts="1">
    <font>
      <sz val="11"/>
      <color theme="1"/>
      <name val="Calibri"/>
      <family val="2"/>
      <scheme val="minor"/>
    </font>
    <font>
      <sz val="10"/>
      <color theme="1"/>
      <name val="Tahoma"/>
      <family val="2"/>
    </font>
    <font>
      <sz val="10"/>
      <color theme="1"/>
      <name val="Tahoma"/>
      <family val="2"/>
    </font>
    <font>
      <sz val="10"/>
      <color theme="1"/>
      <name val="Tahoma"/>
      <family val="2"/>
    </font>
    <font>
      <sz val="10"/>
      <color theme="1"/>
      <name val="Tahoma"/>
      <family val="2"/>
    </font>
    <font>
      <sz val="10"/>
      <color theme="1"/>
      <name val="Tahoma"/>
      <family val="2"/>
    </font>
    <font>
      <sz val="11"/>
      <color theme="1"/>
      <name val="Calibri"/>
      <family val="2"/>
      <scheme val="minor"/>
    </font>
    <font>
      <sz val="12"/>
      <name val="Arial"/>
      <family val="2"/>
    </font>
    <font>
      <sz val="10"/>
      <name val="Arial"/>
      <family val="2"/>
    </font>
    <font>
      <sz val="10"/>
      <name val="Tahoma"/>
      <family val="2"/>
    </font>
    <font>
      <sz val="11"/>
      <color indexed="8"/>
      <name val="Calibri"/>
      <family val="2"/>
    </font>
    <font>
      <sz val="10"/>
      <name val="MS Sans Serif"/>
      <family val="2"/>
    </font>
    <font>
      <b/>
      <sz val="10"/>
      <color theme="1"/>
      <name val="Tahoma"/>
      <family val="2"/>
    </font>
    <font>
      <sz val="10"/>
      <color theme="0"/>
      <name val="Tahoma"/>
      <family val="2"/>
    </font>
    <font>
      <b/>
      <sz val="10"/>
      <color theme="0"/>
      <name val="Tahoma"/>
      <family val="2"/>
    </font>
    <font>
      <b/>
      <sz val="10"/>
      <name val="Tahoma"/>
      <family val="2"/>
    </font>
    <font>
      <vertAlign val="superscript"/>
      <sz val="10"/>
      <color theme="1"/>
      <name val="Tahoma"/>
      <family val="2"/>
    </font>
    <font>
      <vertAlign val="superscript"/>
      <sz val="10"/>
      <color theme="0"/>
      <name val="Tahoma"/>
      <family val="2"/>
    </font>
    <font>
      <b/>
      <sz val="11"/>
      <color theme="1"/>
      <name val="Tahoma"/>
      <family val="2"/>
    </font>
    <font>
      <sz val="11"/>
      <color theme="1"/>
      <name val="Tahoma"/>
      <family val="2"/>
    </font>
    <font>
      <b/>
      <sz val="11"/>
      <color theme="0"/>
      <name val="Tahoma"/>
      <family val="2"/>
    </font>
    <font>
      <sz val="10"/>
      <color indexed="8"/>
      <name val="Arial"/>
      <family val="2"/>
    </font>
    <font>
      <sz val="11"/>
      <color indexed="8"/>
      <name val="Tahoma"/>
      <family val="2"/>
    </font>
    <font>
      <b/>
      <sz val="9"/>
      <color indexed="81"/>
      <name val="Tahoma"/>
      <family val="2"/>
    </font>
    <font>
      <sz val="9"/>
      <color indexed="81"/>
      <name val="Tahoma"/>
      <family val="2"/>
    </font>
    <font>
      <b/>
      <u/>
      <sz val="10"/>
      <color theme="1"/>
      <name val="Tahoma"/>
      <family val="2"/>
    </font>
    <font>
      <b/>
      <sz val="11"/>
      <color theme="1"/>
      <name val="Calibri"/>
      <family val="2"/>
    </font>
    <font>
      <b/>
      <sz val="11"/>
      <color rgb="FFFF0000"/>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9" tint="0.59996337778862885"/>
        <bgColor indexed="64"/>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theme="0"/>
      </bottom>
      <diagonal/>
    </border>
    <border>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rgb="FFC1C1C1"/>
      </left>
      <right style="thin">
        <color rgb="FFC1C1C1"/>
      </right>
      <top style="thin">
        <color rgb="FFC1C1C1"/>
      </top>
      <bottom style="thin">
        <color rgb="FFC1C1C1"/>
      </bottom>
      <diagonal/>
    </border>
    <border>
      <left style="thin">
        <color indexed="64"/>
      </left>
      <right style="medium">
        <color indexed="64"/>
      </right>
      <top style="thin">
        <color indexed="64"/>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5">
    <xf numFmtId="0" fontId="0" fillId="0" borderId="0"/>
    <xf numFmtId="43" fontId="6" fillId="0" borderId="0" applyFont="0" applyFill="0" applyBorder="0" applyAlignment="0" applyProtection="0"/>
    <xf numFmtId="37" fontId="7" fillId="0" borderId="0"/>
    <xf numFmtId="9" fontId="8" fillId="0" borderId="0" applyFont="0" applyFill="0" applyBorder="0" applyAlignment="0" applyProtection="0"/>
    <xf numFmtId="43" fontId="10" fillId="0" borderId="0" applyFont="0" applyFill="0" applyBorder="0" applyAlignment="0" applyProtection="0"/>
    <xf numFmtId="9" fontId="10" fillId="0" borderId="0" applyFont="0" applyFill="0" applyBorder="0" applyAlignment="0" applyProtection="0"/>
    <xf numFmtId="0" fontId="11" fillId="0" borderId="0"/>
    <xf numFmtId="43" fontId="11"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7" fillId="0" borderId="0"/>
    <xf numFmtId="0" fontId="6" fillId="0" borderId="0"/>
    <xf numFmtId="0" fontId="6" fillId="0" borderId="0"/>
    <xf numFmtId="0" fontId="6" fillId="0" borderId="0"/>
    <xf numFmtId="9" fontId="6"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21" fillId="0" borderId="0"/>
  </cellStyleXfs>
  <cellXfs count="174">
    <xf numFmtId="0" fontId="0" fillId="0" borderId="0" xfId="0"/>
    <xf numFmtId="0" fontId="12" fillId="0" borderId="0" xfId="22" applyFont="1"/>
    <xf numFmtId="0" fontId="13" fillId="2" borderId="5" xfId="22" applyFont="1" applyFill="1" applyBorder="1" applyAlignment="1">
      <alignment horizontal="center" wrapText="1"/>
    </xf>
    <xf numFmtId="0" fontId="13" fillId="2" borderId="8" xfId="22" applyFont="1" applyFill="1" applyBorder="1" applyAlignment="1">
      <alignment horizontal="center" wrapText="1"/>
    </xf>
    <xf numFmtId="168" fontId="12" fillId="0" borderId="0" xfId="9" applyNumberFormat="1" applyFont="1"/>
    <xf numFmtId="0" fontId="4" fillId="0" borderId="0" xfId="9" applyFont="1"/>
    <xf numFmtId="169" fontId="4" fillId="0" borderId="0" xfId="9" applyNumberFormat="1" applyFont="1" applyAlignment="1">
      <alignment horizontal="right"/>
    </xf>
    <xf numFmtId="170" fontId="4" fillId="0" borderId="0" xfId="9" applyNumberFormat="1" applyFont="1" applyAlignment="1">
      <alignment horizontal="right"/>
    </xf>
    <xf numFmtId="164" fontId="4" fillId="0" borderId="0" xfId="10" applyNumberFormat="1" applyFont="1" applyAlignment="1">
      <alignment horizontal="right"/>
    </xf>
    <xf numFmtId="168" fontId="13" fillId="2" borderId="1" xfId="9" applyNumberFormat="1" applyFont="1" applyFill="1" applyBorder="1" applyAlignment="1">
      <alignment horizontal="center"/>
    </xf>
    <xf numFmtId="171" fontId="13" fillId="2" borderId="1" xfId="9" applyNumberFormat="1" applyFont="1" applyFill="1" applyBorder="1" applyAlignment="1">
      <alignment horizontal="center"/>
    </xf>
    <xf numFmtId="169" fontId="13" fillId="2" borderId="1" xfId="9" applyNumberFormat="1" applyFont="1" applyFill="1" applyBorder="1" applyAlignment="1">
      <alignment horizontal="right"/>
    </xf>
    <xf numFmtId="170" fontId="13" fillId="2" borderId="1" xfId="9" applyNumberFormat="1" applyFont="1" applyFill="1" applyBorder="1" applyAlignment="1">
      <alignment horizontal="center" wrapText="1"/>
    </xf>
    <xf numFmtId="164" fontId="13" fillId="2" borderId="1" xfId="10" applyNumberFormat="1" applyFont="1" applyFill="1" applyBorder="1" applyAlignment="1">
      <alignment horizontal="center" wrapText="1"/>
    </xf>
    <xf numFmtId="168" fontId="4" fillId="0" borderId="1" xfId="9" applyNumberFormat="1" applyFont="1" applyBorder="1"/>
    <xf numFmtId="171" fontId="4" fillId="0" borderId="1" xfId="9" applyNumberFormat="1" applyFont="1" applyBorder="1"/>
    <xf numFmtId="164" fontId="4" fillId="3" borderId="1" xfId="23" applyNumberFormat="1" applyFont="1" applyFill="1" applyBorder="1" applyAlignment="1">
      <alignment horizontal="right"/>
    </xf>
    <xf numFmtId="170" fontId="4" fillId="0" borderId="1" xfId="9" applyNumberFormat="1" applyFont="1" applyBorder="1" applyAlignment="1">
      <alignment horizontal="right"/>
    </xf>
    <xf numFmtId="168" fontId="4" fillId="0" borderId="0" xfId="9" applyNumberFormat="1" applyFont="1"/>
    <xf numFmtId="171" fontId="4" fillId="0" borderId="0" xfId="9" applyNumberFormat="1" applyFont="1"/>
    <xf numFmtId="167" fontId="4" fillId="0" borderId="0" xfId="8" applyNumberFormat="1" applyFont="1" applyAlignment="1">
      <alignment horizontal="right"/>
    </xf>
    <xf numFmtId="10" fontId="4" fillId="0" borderId="0" xfId="3" applyNumberFormat="1" applyFont="1"/>
    <xf numFmtId="0" fontId="4" fillId="0" borderId="0" xfId="22" applyFont="1"/>
    <xf numFmtId="0" fontId="4" fillId="0" borderId="1" xfId="22" applyFont="1" applyBorder="1"/>
    <xf numFmtId="167" fontId="4" fillId="0" borderId="1" xfId="22" applyNumberFormat="1" applyFont="1" applyBorder="1"/>
    <xf numFmtId="167" fontId="4" fillId="0" borderId="0" xfId="22" applyNumberFormat="1" applyFont="1"/>
    <xf numFmtId="167" fontId="4" fillId="0" borderId="1" xfId="8" applyNumberFormat="1" applyFont="1" applyBorder="1"/>
    <xf numFmtId="37" fontId="15" fillId="0" borderId="0" xfId="2" applyFont="1" applyAlignment="1" applyProtection="1">
      <alignment horizontal="centerContinuous"/>
    </xf>
    <xf numFmtId="37" fontId="15" fillId="0" borderId="0" xfId="2" applyFont="1" applyAlignment="1" applyProtection="1">
      <alignment horizontal="right"/>
    </xf>
    <xf numFmtId="0" fontId="14" fillId="2" borderId="11" xfId="22" applyFont="1" applyFill="1" applyBorder="1" applyAlignment="1">
      <alignment horizontal="center"/>
    </xf>
    <xf numFmtId="164" fontId="14" fillId="2" borderId="14" xfId="12" applyNumberFormat="1" applyFont="1" applyFill="1" applyBorder="1" applyAlignment="1">
      <alignment horizontal="center" wrapText="1"/>
    </xf>
    <xf numFmtId="43" fontId="14" fillId="2" borderId="15" xfId="12" applyFont="1" applyFill="1" applyBorder="1" applyAlignment="1">
      <alignment horizontal="center" wrapText="1"/>
    </xf>
    <xf numFmtId="0" fontId="9" fillId="0" borderId="3" xfId="6" applyFont="1" applyBorder="1" applyAlignment="1">
      <alignment horizontal="center"/>
    </xf>
    <xf numFmtId="44" fontId="4" fillId="0" borderId="1" xfId="8" applyFont="1" applyBorder="1"/>
    <xf numFmtId="44" fontId="4" fillId="0" borderId="4" xfId="8" applyNumberFormat="1" applyFont="1" applyBorder="1"/>
    <xf numFmtId="0" fontId="9" fillId="0" borderId="9" xfId="6" applyFont="1" applyBorder="1" applyAlignment="1">
      <alignment horizontal="center"/>
    </xf>
    <xf numFmtId="0" fontId="4" fillId="0" borderId="0" xfId="22" applyFont="1" applyAlignment="1">
      <alignment horizontal="right"/>
    </xf>
    <xf numFmtId="164" fontId="4" fillId="0" borderId="0" xfId="12" applyNumberFormat="1" applyFont="1"/>
    <xf numFmtId="167" fontId="4" fillId="0" borderId="0" xfId="8" applyNumberFormat="1" applyFont="1"/>
    <xf numFmtId="44" fontId="4" fillId="0" borderId="0" xfId="8" applyNumberFormat="1" applyFont="1"/>
    <xf numFmtId="43" fontId="14" fillId="2" borderId="14" xfId="12" applyFont="1" applyFill="1" applyBorder="1" applyAlignment="1">
      <alignment horizontal="center" wrapText="1"/>
    </xf>
    <xf numFmtId="164" fontId="14" fillId="2" borderId="13" xfId="12" applyNumberFormat="1" applyFont="1" applyFill="1" applyBorder="1" applyAlignment="1">
      <alignment horizontal="center" wrapText="1"/>
    </xf>
    <xf numFmtId="44" fontId="4" fillId="0" borderId="4" xfId="8" applyFont="1" applyBorder="1"/>
    <xf numFmtId="164" fontId="4" fillId="0" borderId="0" xfId="23" applyNumberFormat="1" applyFont="1"/>
    <xf numFmtId="172" fontId="4" fillId="0" borderId="1" xfId="23" applyNumberFormat="1" applyFont="1" applyBorder="1"/>
    <xf numFmtId="172" fontId="4" fillId="0" borderId="0" xfId="22" applyNumberFormat="1" applyFont="1"/>
    <xf numFmtId="0" fontId="18" fillId="0" borderId="0" xfId="0" applyFont="1" applyAlignment="1">
      <alignment horizontal="left" vertical="top"/>
    </xf>
    <xf numFmtId="0" fontId="19" fillId="0" borderId="0" xfId="0" applyFont="1" applyAlignment="1">
      <alignment horizontal="center"/>
    </xf>
    <xf numFmtId="0" fontId="19" fillId="0" borderId="0" xfId="0" applyFont="1"/>
    <xf numFmtId="0" fontId="19" fillId="0" borderId="0" xfId="0" applyFont="1" applyAlignment="1">
      <alignment horizontal="left"/>
    </xf>
    <xf numFmtId="0" fontId="19" fillId="0" borderId="0" xfId="0" applyFont="1" applyAlignment="1">
      <alignment vertical="top"/>
    </xf>
    <xf numFmtId="0" fontId="22" fillId="0" borderId="1" xfId="24" applyFont="1" applyFill="1" applyBorder="1" applyAlignment="1">
      <alignment horizontal="center" wrapText="1"/>
    </xf>
    <xf numFmtId="43" fontId="4" fillId="0" borderId="1" xfId="23" applyFont="1" applyFill="1" applyBorder="1"/>
    <xf numFmtId="170" fontId="2" fillId="0" borderId="0" xfId="9" applyNumberFormat="1" applyFont="1" applyAlignment="1">
      <alignment horizontal="right"/>
    </xf>
    <xf numFmtId="170" fontId="2" fillId="0" borderId="0" xfId="9" applyNumberFormat="1" applyFont="1" applyBorder="1" applyAlignment="1">
      <alignment horizontal="right"/>
    </xf>
    <xf numFmtId="0" fontId="25" fillId="0" borderId="0" xfId="22" applyFont="1"/>
    <xf numFmtId="0" fontId="2" fillId="0" borderId="0" xfId="22" applyFont="1"/>
    <xf numFmtId="43" fontId="2" fillId="0" borderId="1" xfId="8" applyNumberFormat="1" applyFont="1" applyFill="1" applyBorder="1"/>
    <xf numFmtId="44" fontId="2" fillId="0" borderId="2" xfId="8" applyFont="1" applyFill="1" applyBorder="1"/>
    <xf numFmtId="164" fontId="4" fillId="0" borderId="0" xfId="22" applyNumberFormat="1" applyFont="1"/>
    <xf numFmtId="43" fontId="4" fillId="0" borderId="0" xfId="10" applyNumberFormat="1" applyFont="1" applyAlignment="1">
      <alignment horizontal="right"/>
    </xf>
    <xf numFmtId="165" fontId="4" fillId="0" borderId="0" xfId="22" applyNumberFormat="1" applyFont="1"/>
    <xf numFmtId="173" fontId="4" fillId="0" borderId="0" xfId="9" applyNumberFormat="1" applyFont="1"/>
    <xf numFmtId="0" fontId="1" fillId="0" borderId="0" xfId="22" applyFont="1"/>
    <xf numFmtId="167" fontId="4" fillId="0" borderId="1" xfId="8" applyNumberFormat="1" applyFont="1" applyFill="1" applyBorder="1"/>
    <xf numFmtId="168" fontId="1" fillId="0" borderId="0" xfId="9" applyNumberFormat="1" applyFont="1"/>
    <xf numFmtId="166" fontId="4" fillId="0" borderId="0" xfId="10" applyNumberFormat="1" applyFont="1" applyBorder="1" applyAlignment="1">
      <alignment horizontal="right"/>
    </xf>
    <xf numFmtId="170" fontId="4" fillId="0" borderId="0" xfId="9" applyNumberFormat="1" applyFont="1" applyFill="1" applyAlignment="1">
      <alignment horizontal="right"/>
    </xf>
    <xf numFmtId="0" fontId="9" fillId="0" borderId="0" xfId="0" applyFont="1"/>
    <xf numFmtId="3" fontId="9" fillId="0" borderId="0" xfId="0" applyNumberFormat="1" applyFont="1"/>
    <xf numFmtId="172" fontId="1" fillId="0" borderId="1" xfId="23" applyNumberFormat="1" applyFont="1" applyBorder="1"/>
    <xf numFmtId="172" fontId="1" fillId="0" borderId="1" xfId="23" applyNumberFormat="1" applyFont="1" applyFill="1" applyBorder="1"/>
    <xf numFmtId="168" fontId="16" fillId="0" borderId="0" xfId="9" applyNumberFormat="1" applyFont="1" applyFill="1"/>
    <xf numFmtId="171" fontId="4" fillId="0" borderId="0" xfId="9" applyNumberFormat="1" applyFont="1" applyFill="1"/>
    <xf numFmtId="169" fontId="4" fillId="0" borderId="0" xfId="9" applyNumberFormat="1" applyFont="1" applyFill="1" applyAlignment="1">
      <alignment horizontal="right"/>
    </xf>
    <xf numFmtId="0" fontId="1" fillId="0" borderId="0" xfId="9" applyFont="1"/>
    <xf numFmtId="167" fontId="4" fillId="0" borderId="1" xfId="23" applyNumberFormat="1" applyFont="1" applyFill="1" applyBorder="1"/>
    <xf numFmtId="172" fontId="4" fillId="0" borderId="0" xfId="10" applyNumberFormat="1" applyFont="1" applyAlignment="1">
      <alignment horizontal="right"/>
    </xf>
    <xf numFmtId="44" fontId="4" fillId="0" borderId="1" xfId="8" applyNumberFormat="1" applyFont="1" applyBorder="1"/>
    <xf numFmtId="44" fontId="4" fillId="0" borderId="1" xfId="23" applyNumberFormat="1" applyFont="1" applyBorder="1"/>
    <xf numFmtId="167" fontId="4" fillId="0" borderId="1" xfId="23" applyNumberFormat="1" applyFont="1" applyBorder="1"/>
    <xf numFmtId="174" fontId="4" fillId="0" borderId="1" xfId="21" applyNumberFormat="1" applyFont="1" applyBorder="1"/>
    <xf numFmtId="44" fontId="4" fillId="0" borderId="1" xfId="9" applyNumberFormat="1" applyFont="1" applyBorder="1" applyAlignment="1">
      <alignment horizontal="right"/>
    </xf>
    <xf numFmtId="167" fontId="4" fillId="0" borderId="1" xfId="10" applyNumberFormat="1" applyFont="1" applyBorder="1" applyAlignment="1">
      <alignment horizontal="right"/>
    </xf>
    <xf numFmtId="44" fontId="4" fillId="0" borderId="19" xfId="8" applyNumberFormat="1" applyFont="1" applyBorder="1"/>
    <xf numFmtId="44" fontId="4" fillId="0" borderId="19" xfId="23" applyNumberFormat="1" applyFont="1" applyBorder="1"/>
    <xf numFmtId="44" fontId="4" fillId="0" borderId="10" xfId="8" applyNumberFormat="1" applyFont="1" applyBorder="1"/>
    <xf numFmtId="44" fontId="2" fillId="0" borderId="2" xfId="8" applyNumberFormat="1" applyFont="1" applyFill="1" applyBorder="1"/>
    <xf numFmtId="44" fontId="2" fillId="0" borderId="19" xfId="8" applyNumberFormat="1" applyFont="1" applyFill="1" applyBorder="1"/>
    <xf numFmtId="44" fontId="2" fillId="0" borderId="0" xfId="8" applyNumberFormat="1" applyFont="1" applyFill="1"/>
    <xf numFmtId="44" fontId="4" fillId="0" borderId="0" xfId="22" applyNumberFormat="1" applyFont="1"/>
    <xf numFmtId="44" fontId="1" fillId="0" borderId="0" xfId="8" applyNumberFormat="1" applyFont="1" applyFill="1"/>
    <xf numFmtId="44" fontId="2" fillId="0" borderId="0" xfId="22" applyNumberFormat="1" applyFont="1" applyFill="1"/>
    <xf numFmtId="0" fontId="13" fillId="2" borderId="5" xfId="22" applyFont="1" applyFill="1" applyBorder="1" applyAlignment="1">
      <alignment horizontal="center" wrapText="1"/>
    </xf>
    <xf numFmtId="167" fontId="4" fillId="0" borderId="1" xfId="22" applyNumberFormat="1" applyFont="1" applyFill="1" applyBorder="1"/>
    <xf numFmtId="0" fontId="0" fillId="4" borderId="22" xfId="0" applyFont="1" applyFill="1" applyBorder="1" applyAlignment="1">
      <alignment horizontal="left"/>
    </xf>
    <xf numFmtId="0" fontId="4" fillId="0" borderId="1" xfId="9" applyNumberFormat="1" applyFont="1" applyBorder="1"/>
    <xf numFmtId="44" fontId="4" fillId="0" borderId="23" xfId="8" applyNumberFormat="1" applyFont="1" applyBorder="1"/>
    <xf numFmtId="43" fontId="2" fillId="0" borderId="1" xfId="12" applyNumberFormat="1" applyFont="1" applyFill="1" applyBorder="1"/>
    <xf numFmtId="44" fontId="2" fillId="0" borderId="1" xfId="8" applyNumberFormat="1" applyFont="1" applyFill="1" applyBorder="1"/>
    <xf numFmtId="43" fontId="2" fillId="0" borderId="19" xfId="8" applyNumberFormat="1" applyFont="1" applyFill="1" applyBorder="1"/>
    <xf numFmtId="0" fontId="20" fillId="2" borderId="1" xfId="0" applyFont="1" applyFill="1" applyBorder="1" applyAlignment="1">
      <alignment horizontal="center" wrapText="1"/>
    </xf>
    <xf numFmtId="0" fontId="19" fillId="0" borderId="1" xfId="0" applyFont="1" applyBorder="1" applyAlignment="1">
      <alignment horizontal="center"/>
    </xf>
    <xf numFmtId="0" fontId="19" fillId="0" borderId="0" xfId="0" applyFont="1" applyAlignment="1"/>
    <xf numFmtId="0" fontId="20" fillId="2" borderId="1" xfId="0" applyFont="1" applyFill="1" applyBorder="1" applyAlignment="1">
      <alignment horizontal="center"/>
    </xf>
    <xf numFmtId="0" fontId="19" fillId="0" borderId="1" xfId="0" applyNumberFormat="1" applyFont="1" applyFill="1" applyBorder="1" applyAlignment="1">
      <alignment horizontal="center"/>
    </xf>
    <xf numFmtId="0" fontId="19" fillId="0" borderId="1" xfId="0" applyNumberFormat="1" applyFont="1" applyBorder="1" applyAlignment="1">
      <alignment horizontal="center"/>
    </xf>
    <xf numFmtId="44" fontId="19" fillId="0" borderId="1" xfId="0" applyNumberFormat="1" applyFont="1" applyBorder="1" applyAlignment="1">
      <alignment horizontal="center"/>
    </xf>
    <xf numFmtId="0" fontId="22" fillId="0" borderId="1" xfId="24" applyFont="1" applyFill="1" applyBorder="1" applyAlignment="1">
      <alignment horizontal="left"/>
    </xf>
    <xf numFmtId="0" fontId="19" fillId="0" borderId="1" xfId="0" applyFont="1" applyBorder="1" applyAlignment="1">
      <alignment horizontal="left"/>
    </xf>
    <xf numFmtId="175" fontId="4" fillId="0" borderId="0" xfId="9" applyNumberFormat="1" applyFont="1"/>
    <xf numFmtId="49" fontId="26" fillId="0" borderId="0" xfId="0" applyNumberFormat="1" applyFont="1"/>
    <xf numFmtId="3" fontId="0" fillId="0" borderId="0" xfId="0" applyNumberFormat="1" applyAlignment="1">
      <alignment horizontal="right"/>
    </xf>
    <xf numFmtId="3" fontId="0" fillId="0" borderId="0" xfId="0" applyNumberFormat="1"/>
    <xf numFmtId="49" fontId="0" fillId="0" borderId="0" xfId="0" applyNumberFormat="1"/>
    <xf numFmtId="3" fontId="27" fillId="0" borderId="0" xfId="0" applyNumberFormat="1" applyFont="1" applyAlignment="1">
      <alignment horizontal="left"/>
    </xf>
    <xf numFmtId="49" fontId="26" fillId="0" borderId="0" xfId="0" applyNumberFormat="1" applyFont="1" applyFill="1"/>
    <xf numFmtId="0" fontId="0" fillId="0" borderId="0" xfId="0" applyFill="1"/>
    <xf numFmtId="3" fontId="27" fillId="0" borderId="0" xfId="0" applyNumberFormat="1" applyFont="1" applyFill="1" applyAlignment="1">
      <alignment horizontal="left"/>
    </xf>
    <xf numFmtId="3" fontId="0" fillId="0" borderId="0" xfId="0" applyNumberFormat="1" applyFill="1" applyAlignment="1">
      <alignment horizontal="right"/>
    </xf>
    <xf numFmtId="49" fontId="0" fillId="0" borderId="0" xfId="0" applyNumberFormat="1" applyFill="1"/>
    <xf numFmtId="0" fontId="1" fillId="0" borderId="0" xfId="22" applyFont="1" applyAlignment="1">
      <alignment horizontal="center"/>
    </xf>
    <xf numFmtId="167" fontId="2" fillId="0" borderId="0" xfId="8" applyNumberFormat="1" applyFont="1" applyFill="1"/>
    <xf numFmtId="167" fontId="2" fillId="0" borderId="0" xfId="22" applyNumberFormat="1" applyFont="1"/>
    <xf numFmtId="3" fontId="1" fillId="0" borderId="1" xfId="12" applyNumberFormat="1" applyFont="1" applyFill="1" applyBorder="1"/>
    <xf numFmtId="42" fontId="1" fillId="0" borderId="1" xfId="8" applyNumberFormat="1" applyFont="1" applyFill="1" applyBorder="1"/>
    <xf numFmtId="3" fontId="1" fillId="0" borderId="19" xfId="12" applyNumberFormat="1" applyFont="1" applyFill="1" applyBorder="1"/>
    <xf numFmtId="42" fontId="1" fillId="0" borderId="19" xfId="8" applyNumberFormat="1" applyFont="1" applyFill="1" applyBorder="1"/>
    <xf numFmtId="0" fontId="1" fillId="0" borderId="0" xfId="0" applyFont="1"/>
    <xf numFmtId="3" fontId="1" fillId="0" borderId="0" xfId="0" applyNumberFormat="1" applyFont="1"/>
    <xf numFmtId="0" fontId="1" fillId="0" borderId="0" xfId="0" applyFont="1" applyFill="1"/>
    <xf numFmtId="3" fontId="1" fillId="0" borderId="0" xfId="0" applyNumberFormat="1" applyFont="1" applyFill="1"/>
    <xf numFmtId="167" fontId="1" fillId="0" borderId="1" xfId="8" applyNumberFormat="1" applyFont="1" applyFill="1" applyBorder="1"/>
    <xf numFmtId="0" fontId="13" fillId="2" borderId="7" xfId="22" applyFont="1" applyFill="1" applyBorder="1" applyAlignment="1">
      <alignment horizontal="center" wrapText="1"/>
    </xf>
    <xf numFmtId="0" fontId="13" fillId="2" borderId="5" xfId="22" applyFont="1" applyFill="1" applyBorder="1" applyAlignment="1">
      <alignment horizontal="center" wrapText="1"/>
    </xf>
    <xf numFmtId="44" fontId="4" fillId="0" borderId="20" xfId="8" applyNumberFormat="1" applyFont="1" applyFill="1" applyBorder="1"/>
    <xf numFmtId="0" fontId="1" fillId="0" borderId="0" xfId="22" applyFont="1" applyAlignment="1"/>
    <xf numFmtId="174" fontId="4" fillId="0" borderId="0" xfId="21" applyNumberFormat="1" applyFont="1" applyBorder="1"/>
    <xf numFmtId="0" fontId="13" fillId="2" borderId="5" xfId="22" applyFont="1" applyFill="1" applyBorder="1" applyAlignment="1">
      <alignment horizontal="center" wrapText="1"/>
    </xf>
    <xf numFmtId="0" fontId="13" fillId="2" borderId="24" xfId="22" applyFont="1" applyFill="1" applyBorder="1" applyAlignment="1">
      <alignment horizontal="center" wrapText="1"/>
    </xf>
    <xf numFmtId="0" fontId="13" fillId="2" borderId="25" xfId="22" applyFont="1" applyFill="1" applyBorder="1" applyAlignment="1">
      <alignment horizontal="center" wrapText="1"/>
    </xf>
    <xf numFmtId="167" fontId="4" fillId="0" borderId="0" xfId="8" applyNumberFormat="1" applyFont="1" applyFill="1" applyBorder="1"/>
    <xf numFmtId="167" fontId="4" fillId="0" borderId="0" xfId="8" applyNumberFormat="1" applyFont="1" applyBorder="1"/>
    <xf numFmtId="167" fontId="4" fillId="0" borderId="0" xfId="23" applyNumberFormat="1" applyFont="1" applyFill="1" applyBorder="1"/>
    <xf numFmtId="167" fontId="4" fillId="0" borderId="0" xfId="22" applyNumberFormat="1" applyFont="1" applyBorder="1"/>
    <xf numFmtId="167" fontId="9" fillId="0" borderId="0" xfId="8" applyNumberFormat="1" applyFont="1" applyFill="1" applyBorder="1"/>
    <xf numFmtId="174" fontId="9" fillId="0" borderId="0" xfId="21" applyNumberFormat="1" applyFont="1" applyFill="1" applyBorder="1"/>
    <xf numFmtId="167" fontId="9" fillId="0" borderId="0" xfId="23" applyNumberFormat="1" applyFont="1" applyFill="1" applyBorder="1"/>
    <xf numFmtId="167" fontId="9" fillId="0" borderId="0" xfId="22" applyNumberFormat="1" applyFont="1" applyFill="1" applyBorder="1"/>
    <xf numFmtId="164" fontId="4" fillId="0" borderId="1" xfId="1" applyNumberFormat="1" applyFont="1" applyFill="1" applyBorder="1"/>
    <xf numFmtId="174" fontId="4" fillId="0" borderId="1" xfId="21" applyNumberFormat="1" applyFont="1" applyBorder="1" applyAlignment="1">
      <alignment horizontal="right"/>
    </xf>
    <xf numFmtId="176" fontId="4" fillId="0" borderId="0" xfId="21" applyNumberFormat="1" applyFont="1"/>
    <xf numFmtId="0" fontId="14" fillId="2" borderId="0" xfId="22" applyFont="1" applyFill="1" applyAlignment="1">
      <alignment horizontal="center"/>
    </xf>
    <xf numFmtId="0" fontId="14" fillId="2" borderId="6" xfId="22" applyFont="1" applyFill="1" applyBorder="1" applyAlignment="1">
      <alignment horizontal="center"/>
    </xf>
    <xf numFmtId="0" fontId="13" fillId="2" borderId="7" xfId="22" applyFont="1" applyFill="1" applyBorder="1" applyAlignment="1">
      <alignment horizontal="center" wrapText="1"/>
    </xf>
    <xf numFmtId="0" fontId="13" fillId="2" borderId="5" xfId="22" applyFont="1" applyFill="1" applyBorder="1" applyAlignment="1">
      <alignment horizontal="center" wrapText="1"/>
    </xf>
    <xf numFmtId="0" fontId="14" fillId="2" borderId="21" xfId="22" applyFont="1" applyFill="1" applyBorder="1" applyAlignment="1">
      <alignment horizontal="center"/>
    </xf>
    <xf numFmtId="0" fontId="0" fillId="0" borderId="6" xfId="0" applyBorder="1" applyAlignment="1">
      <alignment horizontal="center"/>
    </xf>
    <xf numFmtId="0" fontId="14" fillId="2" borderId="6" xfId="22" applyFont="1" applyFill="1" applyBorder="1" applyAlignment="1">
      <alignment horizontal="center" wrapText="1"/>
    </xf>
    <xf numFmtId="0" fontId="0" fillId="0" borderId="6" xfId="0" applyBorder="1" applyAlignment="1">
      <alignment horizontal="center" wrapText="1"/>
    </xf>
    <xf numFmtId="0" fontId="15" fillId="0" borderId="0" xfId="22" applyFont="1" applyFill="1" applyBorder="1" applyAlignment="1">
      <alignment horizontal="center"/>
    </xf>
    <xf numFmtId="168" fontId="1" fillId="0" borderId="0" xfId="9" applyNumberFormat="1" applyFont="1" applyFill="1" applyAlignment="1">
      <alignment horizontal="left" wrapText="1"/>
    </xf>
    <xf numFmtId="168" fontId="1" fillId="0" borderId="0" xfId="9" applyNumberFormat="1" applyFont="1" applyAlignment="1">
      <alignment horizontal="left" vertical="top" wrapText="1"/>
    </xf>
    <xf numFmtId="0" fontId="9" fillId="0" borderId="16" xfId="6" applyFont="1" applyBorder="1" applyAlignment="1">
      <alignment horizontal="left" wrapText="1"/>
    </xf>
    <xf numFmtId="0" fontId="9" fillId="0" borderId="2" xfId="6" applyFont="1" applyBorder="1" applyAlignment="1">
      <alignment horizontal="left" wrapText="1"/>
    </xf>
    <xf numFmtId="0" fontId="14" fillId="2" borderId="12" xfId="22" applyFont="1" applyFill="1" applyBorder="1" applyAlignment="1">
      <alignment horizontal="center" wrapText="1"/>
    </xf>
    <xf numFmtId="0" fontId="14" fillId="2" borderId="13" xfId="22" applyFont="1" applyFill="1" applyBorder="1" applyAlignment="1">
      <alignment horizontal="center" wrapText="1"/>
    </xf>
    <xf numFmtId="0" fontId="9" fillId="0" borderId="1" xfId="6" applyFont="1" applyBorder="1" applyAlignment="1">
      <alignment horizontal="left" wrapText="1"/>
    </xf>
    <xf numFmtId="0" fontId="9" fillId="0" borderId="17" xfId="6" applyFont="1" applyBorder="1" applyAlignment="1">
      <alignment horizontal="left" wrapText="1"/>
    </xf>
    <xf numFmtId="0" fontId="9" fillId="0" borderId="18" xfId="6" applyFont="1" applyBorder="1" applyAlignment="1">
      <alignment horizontal="left" wrapText="1"/>
    </xf>
    <xf numFmtId="0" fontId="1" fillId="0" borderId="0" xfId="22" applyFont="1" applyFill="1" applyAlignment="1">
      <alignment horizontal="left" vertical="top" wrapText="1"/>
    </xf>
    <xf numFmtId="0" fontId="14" fillId="2" borderId="21" xfId="22" applyFont="1" applyFill="1" applyBorder="1" applyAlignment="1">
      <alignment horizontal="left"/>
    </xf>
    <xf numFmtId="0" fontId="3" fillId="0" borderId="16" xfId="22" applyFont="1" applyBorder="1" applyAlignment="1">
      <alignment horizontal="right"/>
    </xf>
    <xf numFmtId="0" fontId="4" fillId="0" borderId="2" xfId="22" applyFont="1" applyBorder="1" applyAlignment="1">
      <alignment horizontal="right"/>
    </xf>
  </cellXfs>
  <cellStyles count="25">
    <cellStyle name="Comma" xfId="1" builtinId="3"/>
    <cellStyle name="Comma 2" xfId="4"/>
    <cellStyle name="Comma 3" xfId="7"/>
    <cellStyle name="Comma 4" xfId="11"/>
    <cellStyle name="Comma 5" xfId="12"/>
    <cellStyle name="Comma 6" xfId="10"/>
    <cellStyle name="Comma 7" xfId="20"/>
    <cellStyle name="Comma 8" xfId="23"/>
    <cellStyle name="Currency" xfId="8" builtinId="4"/>
    <cellStyle name="Normal" xfId="0" builtinId="0"/>
    <cellStyle name="Normal 10" xfId="22"/>
    <cellStyle name="Normal 2" xfId="2"/>
    <cellStyle name="Normal 2 2" xfId="6"/>
    <cellStyle name="Normal 3" xfId="13"/>
    <cellStyle name="Normal 4" xfId="14"/>
    <cellStyle name="Normal 5" xfId="15"/>
    <cellStyle name="Normal 6" xfId="16"/>
    <cellStyle name="Normal 7" xfId="9"/>
    <cellStyle name="Normal 8" xfId="18"/>
    <cellStyle name="Normal 9" xfId="19"/>
    <cellStyle name="Normal_CIP-Rubric" xfId="24"/>
    <cellStyle name="Percent" xfId="21" builtinId="5"/>
    <cellStyle name="Percent 2" xfId="3"/>
    <cellStyle name="Percent 3" xfId="5"/>
    <cellStyle name="Percent 4" xfId="1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Right="0"/>
    <pageSetUpPr fitToPage="1"/>
  </sheetPr>
  <dimension ref="A1:W319"/>
  <sheetViews>
    <sheetView showGridLines="0" tabSelected="1" zoomScale="80" zoomScaleNormal="80" workbookViewId="0">
      <pane xSplit="2" ySplit="3" topLeftCell="C4" activePane="bottomRight" state="frozen"/>
      <selection activeCell="I35" sqref="I35"/>
      <selection pane="topRight" activeCell="I35" sqref="I35"/>
      <selection pane="bottomLeft" activeCell="I35" sqref="I35"/>
      <selection pane="bottomRight" activeCell="A2" sqref="A2:H2"/>
    </sheetView>
  </sheetViews>
  <sheetFormatPr defaultColWidth="9.140625" defaultRowHeight="12.75" x14ac:dyDescent="0.2"/>
  <cols>
    <col min="1" max="1" width="8" style="22" customWidth="1"/>
    <col min="2" max="2" width="20.42578125" style="22" bestFit="1" customWidth="1"/>
    <col min="3" max="4" width="16.7109375" style="22" bestFit="1" customWidth="1"/>
    <col min="5" max="6" width="18" style="22" bestFit="1" customWidth="1"/>
    <col min="7" max="7" width="14.5703125" style="22" bestFit="1" customWidth="1"/>
    <col min="8" max="8" width="11.28515625" style="22" customWidth="1"/>
    <col min="9" max="9" width="1.7109375" style="22" customWidth="1"/>
    <col min="10" max="11" width="18" style="22" bestFit="1" customWidth="1"/>
    <col min="12" max="12" width="16.42578125" style="22" customWidth="1"/>
    <col min="13" max="13" width="1.7109375" style="22" customWidth="1"/>
    <col min="14" max="14" width="11.42578125" style="22" customWidth="1"/>
    <col min="15" max="15" width="12.28515625" style="22" customWidth="1"/>
    <col min="16" max="16" width="9.140625" style="22"/>
    <col min="17" max="18" width="13.7109375" style="22" bestFit="1" customWidth="1"/>
    <col min="19" max="19" width="12.28515625" style="22" bestFit="1" customWidth="1"/>
    <col min="20" max="20" width="15.140625" style="22" bestFit="1" customWidth="1"/>
    <col min="21" max="21" width="9.140625" style="22"/>
    <col min="22" max="22" width="16.28515625" style="22" customWidth="1"/>
    <col min="23" max="23" width="15" style="22" bestFit="1" customWidth="1"/>
    <col min="24" max="16384" width="9.140625" style="22"/>
  </cols>
  <sheetData>
    <row r="1" spans="1:20" x14ac:dyDescent="0.2">
      <c r="A1" s="1" t="s">
        <v>704</v>
      </c>
    </row>
    <row r="2" spans="1:20" ht="27" customHeight="1" x14ac:dyDescent="0.25">
      <c r="A2" s="152" t="s">
        <v>1964</v>
      </c>
      <c r="B2" s="152"/>
      <c r="C2" s="152"/>
      <c r="D2" s="152"/>
      <c r="E2" s="152"/>
      <c r="F2" s="152"/>
      <c r="G2" s="152"/>
      <c r="H2" s="152"/>
      <c r="J2" s="153" t="s">
        <v>1963</v>
      </c>
      <c r="K2" s="157"/>
      <c r="L2" s="157"/>
      <c r="N2" s="158" t="s">
        <v>2007</v>
      </c>
      <c r="O2" s="159"/>
      <c r="Q2" s="158" t="s">
        <v>2006</v>
      </c>
      <c r="R2" s="158"/>
      <c r="S2" s="158"/>
      <c r="T2" s="158"/>
    </row>
    <row r="3" spans="1:20" ht="25.5" x14ac:dyDescent="0.2">
      <c r="A3" s="154" t="s">
        <v>99</v>
      </c>
      <c r="B3" s="155"/>
      <c r="C3" s="93" t="s">
        <v>2004</v>
      </c>
      <c r="D3" s="133" t="s">
        <v>1999</v>
      </c>
      <c r="E3" s="133" t="s">
        <v>2000</v>
      </c>
      <c r="F3" s="133" t="s">
        <v>2001</v>
      </c>
      <c r="G3" s="2" t="s">
        <v>100</v>
      </c>
      <c r="H3" s="3" t="s">
        <v>101</v>
      </c>
      <c r="J3" s="134" t="s">
        <v>2002</v>
      </c>
      <c r="K3" s="134" t="s">
        <v>2003</v>
      </c>
      <c r="L3" s="134" t="s">
        <v>705</v>
      </c>
      <c r="N3" s="2" t="s">
        <v>100</v>
      </c>
      <c r="O3" s="3" t="s">
        <v>101</v>
      </c>
      <c r="Q3" s="139" t="s">
        <v>1969</v>
      </c>
      <c r="R3" s="139" t="s">
        <v>1970</v>
      </c>
      <c r="S3" s="139" t="s">
        <v>100</v>
      </c>
      <c r="T3" s="140" t="s">
        <v>101</v>
      </c>
    </row>
    <row r="4" spans="1:20" x14ac:dyDescent="0.2">
      <c r="A4" s="23" t="s">
        <v>27</v>
      </c>
      <c r="B4" s="23" t="s">
        <v>56</v>
      </c>
      <c r="C4" s="64">
        <f t="shared" ref="C4" si="0">C57+C110+C163+C216</f>
        <v>119772843</v>
      </c>
      <c r="D4" s="64">
        <f t="shared" ref="D4:F5" si="1">D57+D110+D163+D216</f>
        <v>125548948</v>
      </c>
      <c r="E4" s="64">
        <f t="shared" si="1"/>
        <v>62774470</v>
      </c>
      <c r="F4" s="64">
        <f t="shared" si="1"/>
        <v>62774478</v>
      </c>
      <c r="G4" s="26">
        <f>D4-C4</f>
        <v>5776105</v>
      </c>
      <c r="H4" s="81">
        <f>IFERROR(G4/C4,"")</f>
        <v>4.8225497995401177E-2</v>
      </c>
      <c r="J4" s="64">
        <f t="shared" ref="J4:K53" si="2">J57+J110+J163+J216</f>
        <v>62774463.438045934</v>
      </c>
      <c r="K4" s="64">
        <f t="shared" si="2"/>
        <v>62774459.913284138</v>
      </c>
      <c r="L4" s="64">
        <f>J4+K4</f>
        <v>125548923.35133007</v>
      </c>
      <c r="N4" s="26">
        <f>D4-L4</f>
        <v>24.648669928312302</v>
      </c>
      <c r="O4" s="81">
        <f>N4/D4</f>
        <v>1.9632717215848198E-7</v>
      </c>
      <c r="Q4" s="141"/>
      <c r="R4" s="141"/>
      <c r="S4" s="142"/>
      <c r="T4" s="137"/>
    </row>
    <row r="5" spans="1:20" x14ac:dyDescent="0.2">
      <c r="A5" s="23" t="s">
        <v>5</v>
      </c>
      <c r="B5" s="23" t="s">
        <v>57</v>
      </c>
      <c r="C5" s="76">
        <f t="shared" ref="C5" si="3">C58+C111+C164+C217</f>
        <v>15861870</v>
      </c>
      <c r="D5" s="76">
        <f t="shared" si="1"/>
        <v>15545272</v>
      </c>
      <c r="E5" s="76">
        <f t="shared" si="1"/>
        <v>7772636</v>
      </c>
      <c r="F5" s="76">
        <f t="shared" si="1"/>
        <v>7772636</v>
      </c>
      <c r="G5" s="26">
        <f>D5-C5</f>
        <v>-316598</v>
      </c>
      <c r="H5" s="81">
        <f>IFERROR(G5/C5,"")</f>
        <v>-1.9959689494366047E-2</v>
      </c>
      <c r="J5" s="76">
        <f t="shared" si="2"/>
        <v>7772636.1968685547</v>
      </c>
      <c r="K5" s="76">
        <f t="shared" si="2"/>
        <v>7772635.8099165112</v>
      </c>
      <c r="L5" s="76">
        <f t="shared" ref="L5:L53" si="4">J5+K5</f>
        <v>15545272.006785065</v>
      </c>
      <c r="N5" s="26">
        <f t="shared" ref="N5:N53" si="5">D5-L5</f>
        <v>-6.7850649356842041E-3</v>
      </c>
      <c r="O5" s="81">
        <f>N5/D5</f>
        <v>-4.3647129080045715E-10</v>
      </c>
      <c r="Q5" s="143"/>
      <c r="R5" s="143"/>
      <c r="S5" s="142"/>
      <c r="T5" s="137"/>
    </row>
    <row r="6" spans="1:20" x14ac:dyDescent="0.2">
      <c r="A6" s="23" t="s">
        <v>6</v>
      </c>
      <c r="B6" s="23" t="s">
        <v>58</v>
      </c>
      <c r="C6" s="76">
        <f t="shared" ref="C6" si="6">C59+C112+C165+C218</f>
        <v>27036253</v>
      </c>
      <c r="D6" s="76">
        <f t="shared" ref="D6:D53" si="7">D59+D112+D165+D218</f>
        <v>29694824</v>
      </c>
      <c r="E6" s="76">
        <f t="shared" ref="E6:E53" si="8">E59+E112+E165+E218</f>
        <v>14847413</v>
      </c>
      <c r="F6" s="76">
        <f t="shared" ref="F6" si="9">F59+F112+F165+F218</f>
        <v>14847411</v>
      </c>
      <c r="G6" s="26">
        <f t="shared" ref="G6:G53" si="10">D6-C6</f>
        <v>2658571</v>
      </c>
      <c r="H6" s="81">
        <f t="shared" ref="H6:H54" si="11">IFERROR(G6/C6,"")</f>
        <v>9.833355975770755E-2</v>
      </c>
      <c r="J6" s="76">
        <f t="shared" si="2"/>
        <v>14847412.968480047</v>
      </c>
      <c r="K6" s="76">
        <f t="shared" si="2"/>
        <v>14847412.235450106</v>
      </c>
      <c r="L6" s="76">
        <f t="shared" si="4"/>
        <v>29694825.203930154</v>
      </c>
      <c r="N6" s="26">
        <f t="shared" si="5"/>
        <v>-1.2039301544427872</v>
      </c>
      <c r="O6" s="81">
        <f t="shared" ref="O6:O53" si="12">N6/D6</f>
        <v>-4.0543434587885997E-8</v>
      </c>
      <c r="Q6" s="143"/>
      <c r="R6" s="143"/>
      <c r="S6" s="142"/>
      <c r="T6" s="137"/>
    </row>
    <row r="7" spans="1:20" x14ac:dyDescent="0.2">
      <c r="A7" s="23" t="s">
        <v>39</v>
      </c>
      <c r="B7" s="23" t="s">
        <v>59</v>
      </c>
      <c r="C7" s="76">
        <f t="shared" ref="C7" si="13">C60+C113+C166+C219</f>
        <v>14930412</v>
      </c>
      <c r="D7" s="76">
        <f t="shared" si="7"/>
        <v>14612901</v>
      </c>
      <c r="E7" s="76">
        <f t="shared" si="8"/>
        <v>7306451</v>
      </c>
      <c r="F7" s="76">
        <f t="shared" ref="F7" si="14">F60+F113+F166+F219</f>
        <v>7306450</v>
      </c>
      <c r="G7" s="26">
        <f t="shared" si="10"/>
        <v>-317511</v>
      </c>
      <c r="H7" s="81">
        <f t="shared" si="11"/>
        <v>-2.1266057493925822E-2</v>
      </c>
      <c r="J7" s="76">
        <f t="shared" si="2"/>
        <v>7306450.7780476855</v>
      </c>
      <c r="K7" s="76">
        <f t="shared" si="2"/>
        <v>7306450.4298883006</v>
      </c>
      <c r="L7" s="76">
        <f t="shared" si="4"/>
        <v>14612901.207935985</v>
      </c>
      <c r="N7" s="26">
        <f t="shared" si="5"/>
        <v>-0.20793598517775536</v>
      </c>
      <c r="O7" s="81">
        <f t="shared" si="12"/>
        <v>-1.4229617047139055E-8</v>
      </c>
      <c r="Q7" s="143"/>
      <c r="R7" s="143"/>
      <c r="S7" s="142"/>
      <c r="T7" s="137"/>
    </row>
    <row r="8" spans="1:20" x14ac:dyDescent="0.2">
      <c r="A8" s="23" t="s">
        <v>50</v>
      </c>
      <c r="B8" s="23" t="s">
        <v>60</v>
      </c>
      <c r="C8" s="76">
        <f t="shared" ref="C8" si="15">C61+C114+C167+C220</f>
        <v>87486063</v>
      </c>
      <c r="D8" s="76">
        <f t="shared" si="7"/>
        <v>89856837</v>
      </c>
      <c r="E8" s="76">
        <f t="shared" si="8"/>
        <v>44928419</v>
      </c>
      <c r="F8" s="76">
        <f t="shared" ref="F8" si="16">F61+F114+F167+F220</f>
        <v>44928418</v>
      </c>
      <c r="G8" s="26">
        <f t="shared" si="10"/>
        <v>2370774</v>
      </c>
      <c r="H8" s="81">
        <f t="shared" si="11"/>
        <v>2.7098876309018499E-2</v>
      </c>
      <c r="J8" s="76">
        <f t="shared" si="2"/>
        <v>44928419.952820316</v>
      </c>
      <c r="K8" s="76">
        <f t="shared" si="2"/>
        <v>44928417.427382968</v>
      </c>
      <c r="L8" s="76">
        <f t="shared" si="4"/>
        <v>89856837.380203277</v>
      </c>
      <c r="N8" s="26">
        <f t="shared" si="5"/>
        <v>-0.38020327687263489</v>
      </c>
      <c r="O8" s="81">
        <f t="shared" si="12"/>
        <v>-4.2312114421814661E-9</v>
      </c>
      <c r="Q8" s="143"/>
      <c r="R8" s="143"/>
      <c r="S8" s="142"/>
      <c r="T8" s="137"/>
    </row>
    <row r="9" spans="1:20" x14ac:dyDescent="0.2">
      <c r="A9" s="23" t="s">
        <v>8</v>
      </c>
      <c r="B9" s="23" t="s">
        <v>61</v>
      </c>
      <c r="C9" s="76">
        <f t="shared" ref="C9" si="17">C62+C115+C168+C221</f>
        <v>46415681</v>
      </c>
      <c r="D9" s="76">
        <f t="shared" si="7"/>
        <v>48929439</v>
      </c>
      <c r="E9" s="76">
        <f t="shared" si="8"/>
        <v>24464720</v>
      </c>
      <c r="F9" s="76">
        <f t="shared" ref="F9" si="18">F62+F115+F168+F221</f>
        <v>24464719</v>
      </c>
      <c r="G9" s="26">
        <f t="shared" si="10"/>
        <v>2513758</v>
      </c>
      <c r="H9" s="81">
        <f t="shared" si="11"/>
        <v>5.4157516292823539E-2</v>
      </c>
      <c r="J9" s="76">
        <f t="shared" si="2"/>
        <v>24464720.515530556</v>
      </c>
      <c r="K9" s="76">
        <f t="shared" si="2"/>
        <v>24464719.098071706</v>
      </c>
      <c r="L9" s="76">
        <f t="shared" si="4"/>
        <v>48929439.613602266</v>
      </c>
      <c r="N9" s="26">
        <f t="shared" si="5"/>
        <v>-0.61360226571559906</v>
      </c>
      <c r="O9" s="81">
        <f t="shared" si="12"/>
        <v>-1.2540553872191321E-8</v>
      </c>
      <c r="Q9" s="143"/>
      <c r="R9" s="143"/>
      <c r="S9" s="142"/>
      <c r="T9" s="137"/>
    </row>
    <row r="10" spans="1:20" x14ac:dyDescent="0.2">
      <c r="A10" s="23" t="s">
        <v>42</v>
      </c>
      <c r="B10" s="23" t="s">
        <v>2</v>
      </c>
      <c r="C10" s="76">
        <f t="shared" ref="C10" si="19">C63+C116+C169+C222</f>
        <v>10921207</v>
      </c>
      <c r="D10" s="76">
        <f t="shared" si="7"/>
        <v>10980789</v>
      </c>
      <c r="E10" s="76">
        <f t="shared" si="8"/>
        <v>5490395</v>
      </c>
      <c r="F10" s="76">
        <f t="shared" ref="F10" si="20">F63+F116+F169+F222</f>
        <v>5490394</v>
      </c>
      <c r="G10" s="26">
        <f t="shared" si="10"/>
        <v>59582</v>
      </c>
      <c r="H10" s="81">
        <f t="shared" si="11"/>
        <v>5.4556240899014188E-3</v>
      </c>
      <c r="J10" s="76">
        <f t="shared" si="2"/>
        <v>5490446.2519037602</v>
      </c>
      <c r="K10" s="76">
        <f t="shared" si="2"/>
        <v>5490445.9965377357</v>
      </c>
      <c r="L10" s="76">
        <f t="shared" si="4"/>
        <v>10980892.248441495</v>
      </c>
      <c r="N10" s="26">
        <f t="shared" si="5"/>
        <v>-103.24844149500132</v>
      </c>
      <c r="O10" s="81">
        <f t="shared" si="12"/>
        <v>-9.4026432431222673E-6</v>
      </c>
      <c r="Q10" s="143"/>
      <c r="R10" s="143"/>
      <c r="S10" s="142"/>
      <c r="T10" s="137"/>
    </row>
    <row r="11" spans="1:20" x14ac:dyDescent="0.2">
      <c r="A11" s="23" t="s">
        <v>38</v>
      </c>
      <c r="B11" s="23" t="s">
        <v>62</v>
      </c>
      <c r="C11" s="76">
        <f t="shared" ref="C11" si="21">C64+C117+C170+C223</f>
        <v>33229767</v>
      </c>
      <c r="D11" s="76">
        <f t="shared" si="7"/>
        <v>32761679</v>
      </c>
      <c r="E11" s="76">
        <f t="shared" si="8"/>
        <v>16380840</v>
      </c>
      <c r="F11" s="76">
        <f t="shared" ref="F11" si="22">F64+F117+F170+F223</f>
        <v>16380839</v>
      </c>
      <c r="G11" s="26">
        <f t="shared" si="10"/>
        <v>-468088</v>
      </c>
      <c r="H11" s="81">
        <f t="shared" si="11"/>
        <v>-1.408640632358331E-2</v>
      </c>
      <c r="J11" s="76">
        <f t="shared" si="2"/>
        <v>16380839.835265655</v>
      </c>
      <c r="K11" s="76">
        <f t="shared" si="2"/>
        <v>16380838.997376952</v>
      </c>
      <c r="L11" s="76">
        <f t="shared" si="4"/>
        <v>32761678.832642607</v>
      </c>
      <c r="N11" s="26">
        <f t="shared" si="5"/>
        <v>0.16735739260911942</v>
      </c>
      <c r="O11" s="81">
        <f t="shared" si="12"/>
        <v>5.1083277083912398E-9</v>
      </c>
      <c r="Q11" s="143"/>
      <c r="R11" s="143"/>
      <c r="S11" s="142"/>
      <c r="T11" s="137"/>
    </row>
    <row r="12" spans="1:20" x14ac:dyDescent="0.2">
      <c r="A12" s="23" t="s">
        <v>9</v>
      </c>
      <c r="B12" s="23" t="s">
        <v>63</v>
      </c>
      <c r="C12" s="76">
        <f t="shared" ref="C12" si="23">C65+C118+C171+C224</f>
        <v>9977017</v>
      </c>
      <c r="D12" s="76">
        <f t="shared" si="7"/>
        <v>10705669</v>
      </c>
      <c r="E12" s="76">
        <f t="shared" si="8"/>
        <v>5352835</v>
      </c>
      <c r="F12" s="76">
        <f t="shared" ref="F12" si="24">F65+F118+F171+F224</f>
        <v>5352834</v>
      </c>
      <c r="G12" s="26">
        <f t="shared" si="10"/>
        <v>728652</v>
      </c>
      <c r="H12" s="81">
        <f t="shared" si="11"/>
        <v>7.3033051863096957E-2</v>
      </c>
      <c r="J12" s="76">
        <f t="shared" si="2"/>
        <v>5352834.879057033</v>
      </c>
      <c r="K12" s="76">
        <f t="shared" si="2"/>
        <v>5352834.6299264878</v>
      </c>
      <c r="L12" s="76">
        <f t="shared" si="4"/>
        <v>10705669.508983521</v>
      </c>
      <c r="N12" s="26">
        <f t="shared" si="5"/>
        <v>-0.50898352079093456</v>
      </c>
      <c r="O12" s="81">
        <f t="shared" si="12"/>
        <v>-4.7543364248505585E-8</v>
      </c>
      <c r="Q12" s="143"/>
      <c r="R12" s="143"/>
      <c r="S12" s="142"/>
      <c r="T12" s="137"/>
    </row>
    <row r="13" spans="1:20" x14ac:dyDescent="0.2">
      <c r="A13" s="23" t="s">
        <v>10</v>
      </c>
      <c r="B13" s="23" t="s">
        <v>64</v>
      </c>
      <c r="C13" s="76">
        <f t="shared" ref="C13" si="25">C66+C119+C172+C225</f>
        <v>5670761</v>
      </c>
      <c r="D13" s="76">
        <f t="shared" si="7"/>
        <v>5866585</v>
      </c>
      <c r="E13" s="76">
        <f t="shared" si="8"/>
        <v>2933293</v>
      </c>
      <c r="F13" s="76">
        <f t="shared" ref="F13" si="26">F66+F119+F172+F225</f>
        <v>2933292</v>
      </c>
      <c r="G13" s="26">
        <f t="shared" si="10"/>
        <v>195824</v>
      </c>
      <c r="H13" s="81">
        <f t="shared" si="11"/>
        <v>3.45322259217061E-2</v>
      </c>
      <c r="J13" s="76">
        <f t="shared" si="2"/>
        <v>2933292.7314691702</v>
      </c>
      <c r="K13" s="76">
        <f t="shared" si="2"/>
        <v>2933292.6123067155</v>
      </c>
      <c r="L13" s="76">
        <f t="shared" si="4"/>
        <v>5866585.3437758852</v>
      </c>
      <c r="N13" s="26">
        <f t="shared" si="5"/>
        <v>-0.34377588517963886</v>
      </c>
      <c r="O13" s="81">
        <f t="shared" si="12"/>
        <v>-5.8598977970938604E-8</v>
      </c>
      <c r="Q13" s="143"/>
      <c r="R13" s="143"/>
      <c r="S13" s="142"/>
      <c r="T13" s="137"/>
    </row>
    <row r="14" spans="1:20" x14ac:dyDescent="0.2">
      <c r="A14" s="23" t="s">
        <v>7</v>
      </c>
      <c r="B14" s="23" t="s">
        <v>65</v>
      </c>
      <c r="C14" s="76">
        <f t="shared" ref="C14" si="27">C67+C120+C173+C226</f>
        <v>14325324</v>
      </c>
      <c r="D14" s="76">
        <f t="shared" si="7"/>
        <v>12690292</v>
      </c>
      <c r="E14" s="76">
        <f t="shared" si="8"/>
        <v>6345146</v>
      </c>
      <c r="F14" s="76">
        <f t="shared" ref="F14" si="28">F67+F120+F173+F226</f>
        <v>6345146</v>
      </c>
      <c r="G14" s="26">
        <f t="shared" si="10"/>
        <v>-1635032</v>
      </c>
      <c r="H14" s="81">
        <f t="shared" si="11"/>
        <v>-0.1141357780110244</v>
      </c>
      <c r="J14" s="76">
        <f t="shared" si="2"/>
        <v>6345146.2590711713</v>
      </c>
      <c r="K14" s="76">
        <f t="shared" si="2"/>
        <v>6345145.9574983548</v>
      </c>
      <c r="L14" s="76">
        <f t="shared" si="4"/>
        <v>12690292.216569526</v>
      </c>
      <c r="N14" s="26">
        <f t="shared" si="5"/>
        <v>-0.21656952612102032</v>
      </c>
      <c r="O14" s="81">
        <f t="shared" si="12"/>
        <v>-1.7065763823324183E-8</v>
      </c>
      <c r="Q14" s="143"/>
      <c r="R14" s="143"/>
      <c r="S14" s="142"/>
      <c r="T14" s="137"/>
    </row>
    <row r="15" spans="1:20" x14ac:dyDescent="0.2">
      <c r="A15" s="23" t="s">
        <v>41</v>
      </c>
      <c r="B15" s="23" t="s">
        <v>102</v>
      </c>
      <c r="C15" s="76">
        <f t="shared" ref="C15" si="29">C68+C121+C174+C227</f>
        <v>12200235</v>
      </c>
      <c r="D15" s="76">
        <f t="shared" si="7"/>
        <v>13066873</v>
      </c>
      <c r="E15" s="76">
        <f t="shared" si="8"/>
        <v>6533437</v>
      </c>
      <c r="F15" s="76">
        <f t="shared" ref="F15" si="30">F68+F121+F174+F227</f>
        <v>6533436</v>
      </c>
      <c r="G15" s="26">
        <f t="shared" si="10"/>
        <v>866638</v>
      </c>
      <c r="H15" s="81">
        <f t="shared" si="11"/>
        <v>7.1034533351201842E-2</v>
      </c>
      <c r="J15" s="76">
        <f t="shared" si="2"/>
        <v>6533437.0591016589</v>
      </c>
      <c r="K15" s="76">
        <f t="shared" si="2"/>
        <v>6533436.7529575229</v>
      </c>
      <c r="L15" s="76">
        <f t="shared" si="4"/>
        <v>13066873.812059183</v>
      </c>
      <c r="N15" s="26">
        <f t="shared" si="5"/>
        <v>-0.8120591826736927</v>
      </c>
      <c r="O15" s="81">
        <f t="shared" si="12"/>
        <v>-6.2146405086641061E-8</v>
      </c>
      <c r="Q15" s="143"/>
      <c r="R15" s="143"/>
      <c r="S15" s="142"/>
      <c r="T15" s="137"/>
    </row>
    <row r="16" spans="1:20" x14ac:dyDescent="0.2">
      <c r="A16" s="23" t="s">
        <v>52</v>
      </c>
      <c r="B16" s="23" t="s">
        <v>66</v>
      </c>
      <c r="C16" s="76">
        <f t="shared" ref="C16" si="31">C69+C122+C175+C228</f>
        <v>71000003</v>
      </c>
      <c r="D16" s="76">
        <f t="shared" si="7"/>
        <v>79668039</v>
      </c>
      <c r="E16" s="76">
        <f t="shared" si="8"/>
        <v>39834020</v>
      </c>
      <c r="F16" s="76">
        <f t="shared" ref="F16" si="32">F69+F122+F175+F228</f>
        <v>39834019</v>
      </c>
      <c r="G16" s="26">
        <f t="shared" si="10"/>
        <v>8668036</v>
      </c>
      <c r="H16" s="81">
        <f t="shared" si="11"/>
        <v>0.12208500892598553</v>
      </c>
      <c r="J16" s="76">
        <f t="shared" si="2"/>
        <v>39834020.916959807</v>
      </c>
      <c r="K16" s="76">
        <f t="shared" si="2"/>
        <v>39834018.85232091</v>
      </c>
      <c r="L16" s="76">
        <f t="shared" si="4"/>
        <v>79668039.769280717</v>
      </c>
      <c r="N16" s="26">
        <f t="shared" si="5"/>
        <v>-0.76928071677684784</v>
      </c>
      <c r="O16" s="81">
        <f t="shared" si="12"/>
        <v>-9.6560769718060702E-9</v>
      </c>
      <c r="Q16" s="143"/>
      <c r="R16" s="143"/>
      <c r="S16" s="142"/>
      <c r="T16" s="137"/>
    </row>
    <row r="17" spans="1:20" x14ac:dyDescent="0.2">
      <c r="A17" s="23" t="s">
        <v>43</v>
      </c>
      <c r="B17" s="23" t="s">
        <v>67</v>
      </c>
      <c r="C17" s="76">
        <f t="shared" ref="C17" si="33">C70+C123+C176+C229</f>
        <v>175445208</v>
      </c>
      <c r="D17" s="76">
        <f t="shared" si="7"/>
        <v>188990429</v>
      </c>
      <c r="E17" s="76">
        <f t="shared" si="8"/>
        <v>94495215</v>
      </c>
      <c r="F17" s="76">
        <f t="shared" ref="F17" si="34">F70+F123+F176+F229</f>
        <v>94495214</v>
      </c>
      <c r="G17" s="26">
        <f t="shared" si="10"/>
        <v>13545221</v>
      </c>
      <c r="H17" s="81">
        <f t="shared" si="11"/>
        <v>7.7204850188897722E-2</v>
      </c>
      <c r="J17" s="76">
        <f t="shared" si="2"/>
        <v>94495217.245020211</v>
      </c>
      <c r="K17" s="76">
        <f t="shared" si="2"/>
        <v>94495212.559913099</v>
      </c>
      <c r="L17" s="76">
        <f t="shared" si="4"/>
        <v>188990429.80493331</v>
      </c>
      <c r="N17" s="26">
        <f t="shared" si="5"/>
        <v>-0.80493330955505371</v>
      </c>
      <c r="O17" s="81">
        <f t="shared" si="12"/>
        <v>-4.2591220826058537E-9</v>
      </c>
      <c r="Q17" s="143"/>
      <c r="R17" s="143"/>
      <c r="S17" s="142"/>
      <c r="T17" s="137"/>
    </row>
    <row r="18" spans="1:20" x14ac:dyDescent="0.2">
      <c r="A18" s="23" t="s">
        <v>12</v>
      </c>
      <c r="B18" s="23" t="s">
        <v>68</v>
      </c>
      <c r="C18" s="76">
        <f t="shared" ref="C18" si="35">C71+C124+C177+C230</f>
        <v>31735467</v>
      </c>
      <c r="D18" s="76">
        <f t="shared" si="7"/>
        <v>32958940</v>
      </c>
      <c r="E18" s="76">
        <f t="shared" si="8"/>
        <v>16479471</v>
      </c>
      <c r="F18" s="76">
        <f t="shared" ref="F18" si="36">F71+F124+F177+F230</f>
        <v>16479469</v>
      </c>
      <c r="G18" s="26">
        <f t="shared" si="10"/>
        <v>1223473</v>
      </c>
      <c r="H18" s="81">
        <f t="shared" si="11"/>
        <v>3.8552229277105013E-2</v>
      </c>
      <c r="J18" s="76">
        <f t="shared" si="2"/>
        <v>16479471.085687988</v>
      </c>
      <c r="K18" s="76">
        <f t="shared" si="2"/>
        <v>16479470.323260849</v>
      </c>
      <c r="L18" s="76">
        <f t="shared" si="4"/>
        <v>32958941.408948839</v>
      </c>
      <c r="N18" s="26">
        <f t="shared" si="5"/>
        <v>-1.4089488387107849</v>
      </c>
      <c r="O18" s="81">
        <f t="shared" si="12"/>
        <v>-4.274860898775218E-8</v>
      </c>
      <c r="Q18" s="143"/>
      <c r="R18" s="143"/>
      <c r="S18" s="142"/>
      <c r="T18" s="137"/>
    </row>
    <row r="19" spans="1:20" x14ac:dyDescent="0.2">
      <c r="A19" s="23" t="s">
        <v>47</v>
      </c>
      <c r="B19" s="23" t="s">
        <v>69</v>
      </c>
      <c r="C19" s="76">
        <f t="shared" ref="C19" si="37">C72+C125+C178+C231</f>
        <v>63589829</v>
      </c>
      <c r="D19" s="76">
        <f t="shared" si="7"/>
        <v>64211960</v>
      </c>
      <c r="E19" s="76">
        <f t="shared" si="8"/>
        <v>32105981</v>
      </c>
      <c r="F19" s="76">
        <f t="shared" ref="F19" si="38">F72+F125+F178+F231</f>
        <v>32105979</v>
      </c>
      <c r="G19" s="26">
        <f t="shared" si="10"/>
        <v>622131</v>
      </c>
      <c r="H19" s="81">
        <f t="shared" si="11"/>
        <v>9.7834985528896454E-3</v>
      </c>
      <c r="J19" s="76">
        <f t="shared" si="2"/>
        <v>32105980.985097304</v>
      </c>
      <c r="K19" s="76">
        <f t="shared" si="2"/>
        <v>32105979.174553335</v>
      </c>
      <c r="L19" s="76">
        <f t="shared" si="4"/>
        <v>64211960.159650639</v>
      </c>
      <c r="N19" s="26">
        <f t="shared" si="5"/>
        <v>-0.15965063869953156</v>
      </c>
      <c r="O19" s="81">
        <f t="shared" si="12"/>
        <v>-2.4863068920420987E-9</v>
      </c>
      <c r="Q19" s="143"/>
      <c r="R19" s="143"/>
      <c r="S19" s="142"/>
      <c r="T19" s="137"/>
    </row>
    <row r="20" spans="1:20" x14ac:dyDescent="0.2">
      <c r="A20" s="23" t="s">
        <v>13</v>
      </c>
      <c r="B20" s="23" t="s">
        <v>70</v>
      </c>
      <c r="C20" s="76">
        <f t="shared" ref="C20" si="39">C73+C126+C179+C232</f>
        <v>5285993</v>
      </c>
      <c r="D20" s="76">
        <f t="shared" si="7"/>
        <v>5077082</v>
      </c>
      <c r="E20" s="76">
        <f t="shared" si="8"/>
        <v>2538541</v>
      </c>
      <c r="F20" s="76">
        <f t="shared" ref="F20" si="40">F73+F126+F179+F232</f>
        <v>2538541</v>
      </c>
      <c r="G20" s="26">
        <f t="shared" si="10"/>
        <v>-208911</v>
      </c>
      <c r="H20" s="81">
        <f t="shared" si="11"/>
        <v>-3.9521618738428146E-2</v>
      </c>
      <c r="J20" s="76">
        <f t="shared" si="2"/>
        <v>2538541.1387083996</v>
      </c>
      <c r="K20" s="76">
        <f t="shared" si="2"/>
        <v>2538541.0341406902</v>
      </c>
      <c r="L20" s="76">
        <f t="shared" si="4"/>
        <v>5077082.1728490898</v>
      </c>
      <c r="N20" s="26">
        <f t="shared" si="5"/>
        <v>-0.1728490898385644</v>
      </c>
      <c r="O20" s="81">
        <f t="shared" si="12"/>
        <v>-3.404496713635202E-8</v>
      </c>
      <c r="Q20" s="143"/>
      <c r="R20" s="143"/>
      <c r="S20" s="142"/>
      <c r="T20" s="137"/>
    </row>
    <row r="21" spans="1:20" x14ac:dyDescent="0.2">
      <c r="A21" s="23" t="s">
        <v>40</v>
      </c>
      <c r="B21" s="23" t="s">
        <v>71</v>
      </c>
      <c r="C21" s="76">
        <f t="shared" ref="C21" si="41">C74+C127+C180+C233</f>
        <v>8171197</v>
      </c>
      <c r="D21" s="76">
        <f t="shared" si="7"/>
        <v>9216741</v>
      </c>
      <c r="E21" s="76">
        <f t="shared" si="8"/>
        <v>4608371</v>
      </c>
      <c r="F21" s="76">
        <f t="shared" ref="F21" si="42">F74+F127+F180+F233</f>
        <v>4608370</v>
      </c>
      <c r="G21" s="26">
        <f t="shared" si="10"/>
        <v>1045544</v>
      </c>
      <c r="H21" s="81">
        <f t="shared" si="11"/>
        <v>0.12795481494326963</v>
      </c>
      <c r="J21" s="76">
        <f t="shared" si="2"/>
        <v>4608371.1111802002</v>
      </c>
      <c r="K21" s="76">
        <f t="shared" si="2"/>
        <v>4608370.9243312143</v>
      </c>
      <c r="L21" s="76">
        <f t="shared" si="4"/>
        <v>9216742.0355114155</v>
      </c>
      <c r="N21" s="26">
        <f t="shared" si="5"/>
        <v>-1.0355114154517651</v>
      </c>
      <c r="O21" s="81">
        <f t="shared" si="12"/>
        <v>-1.1235114618624577E-7</v>
      </c>
      <c r="Q21" s="143"/>
      <c r="R21" s="143"/>
      <c r="S21" s="142"/>
      <c r="T21" s="137"/>
    </row>
    <row r="22" spans="1:20" x14ac:dyDescent="0.2">
      <c r="A22" s="23" t="s">
        <v>14</v>
      </c>
      <c r="B22" s="23" t="s">
        <v>72</v>
      </c>
      <c r="C22" s="76">
        <f t="shared" ref="C22" si="43">C75+C128+C181+C234</f>
        <v>13672519</v>
      </c>
      <c r="D22" s="76">
        <f t="shared" si="7"/>
        <v>13545876</v>
      </c>
      <c r="E22" s="76">
        <f t="shared" si="8"/>
        <v>6772938</v>
      </c>
      <c r="F22" s="76">
        <f t="shared" ref="F22" si="44">F75+F128+F181+F234</f>
        <v>6772938</v>
      </c>
      <c r="G22" s="26">
        <f t="shared" si="10"/>
        <v>-126643</v>
      </c>
      <c r="H22" s="81">
        <f t="shared" si="11"/>
        <v>-9.2625945518890855E-3</v>
      </c>
      <c r="J22" s="76">
        <f t="shared" si="2"/>
        <v>6772938.4831320941</v>
      </c>
      <c r="K22" s="76">
        <f t="shared" si="2"/>
        <v>6772938.1781060472</v>
      </c>
      <c r="L22" s="76">
        <f t="shared" si="4"/>
        <v>13545876.661238141</v>
      </c>
      <c r="N22" s="26">
        <f t="shared" si="5"/>
        <v>-0.66123814135789871</v>
      </c>
      <c r="O22" s="81">
        <f t="shared" si="12"/>
        <v>-4.8814719797959078E-8</v>
      </c>
      <c r="Q22" s="143"/>
      <c r="R22" s="143"/>
      <c r="S22" s="142"/>
      <c r="T22" s="137"/>
    </row>
    <row r="23" spans="1:20" x14ac:dyDescent="0.2">
      <c r="A23" s="23" t="s">
        <v>16</v>
      </c>
      <c r="B23" s="23" t="s">
        <v>73</v>
      </c>
      <c r="C23" s="76">
        <f t="shared" ref="C23" si="45">C76+C129+C182+C235</f>
        <v>12753576</v>
      </c>
      <c r="D23" s="76">
        <f t="shared" si="7"/>
        <v>13531955</v>
      </c>
      <c r="E23" s="76">
        <f t="shared" si="8"/>
        <v>6765978</v>
      </c>
      <c r="F23" s="76">
        <f t="shared" ref="F23" si="46">F76+F129+F182+F235</f>
        <v>6765977</v>
      </c>
      <c r="G23" s="26">
        <f t="shared" si="10"/>
        <v>778379</v>
      </c>
      <c r="H23" s="81">
        <f t="shared" si="11"/>
        <v>6.1032215591924961E-2</v>
      </c>
      <c r="J23" s="76">
        <f t="shared" si="2"/>
        <v>6765977.5301442482</v>
      </c>
      <c r="K23" s="76">
        <f t="shared" si="2"/>
        <v>6765977.212791644</v>
      </c>
      <c r="L23" s="76">
        <f t="shared" si="4"/>
        <v>13531954.742935892</v>
      </c>
      <c r="N23" s="26">
        <f t="shared" si="5"/>
        <v>0.25706410780549049</v>
      </c>
      <c r="O23" s="81">
        <f t="shared" si="12"/>
        <v>1.8996819587819388E-8</v>
      </c>
      <c r="Q23" s="143"/>
      <c r="R23" s="143"/>
      <c r="S23" s="142"/>
      <c r="T23" s="137"/>
    </row>
    <row r="24" spans="1:20" x14ac:dyDescent="0.2">
      <c r="A24" s="23" t="s">
        <v>48</v>
      </c>
      <c r="B24" s="23" t="s">
        <v>74</v>
      </c>
      <c r="C24" s="76">
        <f t="shared" ref="C24" si="47">C77+C130+C183+C236</f>
        <v>136217886</v>
      </c>
      <c r="D24" s="76">
        <f t="shared" si="7"/>
        <v>134651908</v>
      </c>
      <c r="E24" s="76">
        <f t="shared" si="8"/>
        <v>67325955</v>
      </c>
      <c r="F24" s="76">
        <f t="shared" ref="F24" si="48">F77+F130+F183+F236</f>
        <v>67325953</v>
      </c>
      <c r="G24" s="26">
        <f t="shared" si="10"/>
        <v>-1565978</v>
      </c>
      <c r="H24" s="81">
        <f t="shared" si="11"/>
        <v>-1.1496126140145795E-2</v>
      </c>
      <c r="J24" s="76">
        <f t="shared" si="2"/>
        <v>67325956.230534971</v>
      </c>
      <c r="K24" s="76">
        <f t="shared" si="2"/>
        <v>67325952.76355131</v>
      </c>
      <c r="L24" s="76">
        <f t="shared" si="4"/>
        <v>134651908.99408627</v>
      </c>
      <c r="N24" s="26">
        <f t="shared" si="5"/>
        <v>-0.99408626556396484</v>
      </c>
      <c r="O24" s="81">
        <f t="shared" si="12"/>
        <v>-7.3826377979283057E-9</v>
      </c>
      <c r="Q24" s="143"/>
      <c r="R24" s="143"/>
      <c r="S24" s="142"/>
      <c r="T24" s="137"/>
    </row>
    <row r="25" spans="1:20" x14ac:dyDescent="0.2">
      <c r="A25" s="23" t="s">
        <v>17</v>
      </c>
      <c r="B25" s="23" t="s">
        <v>103</v>
      </c>
      <c r="C25" s="76">
        <f t="shared" ref="C25" si="49">C78+C131+C184+C237</f>
        <v>12721117</v>
      </c>
      <c r="D25" s="76">
        <f t="shared" si="7"/>
        <v>13688959</v>
      </c>
      <c r="E25" s="76">
        <f t="shared" si="8"/>
        <v>6844480</v>
      </c>
      <c r="F25" s="76">
        <f t="shared" ref="F25" si="50">F78+F131+F184+F237</f>
        <v>6844479</v>
      </c>
      <c r="G25" s="26">
        <f t="shared" si="10"/>
        <v>967842</v>
      </c>
      <c r="H25" s="81">
        <f t="shared" si="11"/>
        <v>7.6081526488593731E-2</v>
      </c>
      <c r="J25" s="76">
        <f t="shared" si="2"/>
        <v>6844479.8393414216</v>
      </c>
      <c r="K25" s="76">
        <f t="shared" si="2"/>
        <v>6844479.5443331078</v>
      </c>
      <c r="L25" s="76">
        <f t="shared" si="4"/>
        <v>13688959.383674528</v>
      </c>
      <c r="N25" s="26">
        <f t="shared" si="5"/>
        <v>-0.38367452844977379</v>
      </c>
      <c r="O25" s="81">
        <f t="shared" si="12"/>
        <v>-2.8028028168524266E-8</v>
      </c>
      <c r="Q25" s="143"/>
      <c r="R25" s="143"/>
      <c r="S25" s="142"/>
      <c r="T25" s="137"/>
    </row>
    <row r="26" spans="1:20" x14ac:dyDescent="0.2">
      <c r="A26" s="23" t="s">
        <v>18</v>
      </c>
      <c r="B26" s="23" t="s">
        <v>75</v>
      </c>
      <c r="C26" s="76">
        <f t="shared" ref="C26" si="51">C79+C132+C185+C238</f>
        <v>19457412</v>
      </c>
      <c r="D26" s="76">
        <f t="shared" si="7"/>
        <v>18336633</v>
      </c>
      <c r="E26" s="76">
        <f t="shared" si="8"/>
        <v>9168317</v>
      </c>
      <c r="F26" s="76">
        <f t="shared" ref="F26" si="52">F79+F132+F185+F238</f>
        <v>9168316</v>
      </c>
      <c r="G26" s="26">
        <f t="shared" si="10"/>
        <v>-1120779</v>
      </c>
      <c r="H26" s="81">
        <f t="shared" si="11"/>
        <v>-5.7601648153413211E-2</v>
      </c>
      <c r="J26" s="76">
        <f t="shared" si="2"/>
        <v>9168316.8538136687</v>
      </c>
      <c r="K26" s="76">
        <f t="shared" si="2"/>
        <v>9168316.4275129084</v>
      </c>
      <c r="L26" s="76">
        <f t="shared" si="4"/>
        <v>18336633.281326577</v>
      </c>
      <c r="N26" s="26">
        <f t="shared" si="5"/>
        <v>-0.28132657706737518</v>
      </c>
      <c r="O26" s="81">
        <f t="shared" si="12"/>
        <v>-1.5342324682365362E-8</v>
      </c>
      <c r="Q26" s="143"/>
      <c r="R26" s="143"/>
      <c r="S26" s="142"/>
      <c r="T26" s="137"/>
    </row>
    <row r="27" spans="1:20" x14ac:dyDescent="0.2">
      <c r="A27" s="23" t="s">
        <v>19</v>
      </c>
      <c r="B27" s="23" t="s">
        <v>76</v>
      </c>
      <c r="C27" s="76">
        <f t="shared" ref="C27" si="53">C80+C133+C186+C239</f>
        <v>20560155</v>
      </c>
      <c r="D27" s="76">
        <f t="shared" si="7"/>
        <v>22695853</v>
      </c>
      <c r="E27" s="76">
        <f t="shared" si="8"/>
        <v>11347927</v>
      </c>
      <c r="F27" s="76">
        <f t="shared" ref="F27" si="54">F80+F133+F186+F239</f>
        <v>11347926</v>
      </c>
      <c r="G27" s="26">
        <f t="shared" si="10"/>
        <v>2135698</v>
      </c>
      <c r="H27" s="81">
        <f t="shared" si="11"/>
        <v>0.10387557875901228</v>
      </c>
      <c r="J27" s="76">
        <f t="shared" si="2"/>
        <v>11347927.142096883</v>
      </c>
      <c r="K27" s="76">
        <f t="shared" si="2"/>
        <v>11347926.562997691</v>
      </c>
      <c r="L27" s="76">
        <f t="shared" si="4"/>
        <v>22695853.705094576</v>
      </c>
      <c r="N27" s="26">
        <f t="shared" si="5"/>
        <v>-0.70509457588195801</v>
      </c>
      <c r="O27" s="81">
        <f t="shared" si="12"/>
        <v>-3.1067110625097813E-8</v>
      </c>
      <c r="Q27" s="143"/>
      <c r="R27" s="143"/>
      <c r="S27" s="142"/>
      <c r="T27" s="137"/>
    </row>
    <row r="28" spans="1:20" x14ac:dyDescent="0.2">
      <c r="A28" s="23" t="s">
        <v>20</v>
      </c>
      <c r="B28" s="23" t="s">
        <v>77</v>
      </c>
      <c r="C28" s="76">
        <f t="shared" ref="C28" si="55">C81+C134+C187+C240</f>
        <v>19838440</v>
      </c>
      <c r="D28" s="76">
        <f t="shared" si="7"/>
        <v>20848876</v>
      </c>
      <c r="E28" s="76">
        <f t="shared" si="8"/>
        <v>10424439</v>
      </c>
      <c r="F28" s="76">
        <f t="shared" ref="F28" si="56">F81+F134+F187+F240</f>
        <v>10424437</v>
      </c>
      <c r="G28" s="26">
        <f t="shared" si="10"/>
        <v>1010436</v>
      </c>
      <c r="H28" s="81">
        <f t="shared" si="11"/>
        <v>5.093323870223667E-2</v>
      </c>
      <c r="J28" s="76">
        <f t="shared" si="2"/>
        <v>10424438.735010533</v>
      </c>
      <c r="K28" s="76">
        <f t="shared" si="2"/>
        <v>10424438.236532815</v>
      </c>
      <c r="L28" s="76">
        <f t="shared" si="4"/>
        <v>20848876.971543349</v>
      </c>
      <c r="N28" s="26">
        <f t="shared" si="5"/>
        <v>-0.97154334932565689</v>
      </c>
      <c r="O28" s="81">
        <f t="shared" si="12"/>
        <v>-4.6599315441544998E-8</v>
      </c>
      <c r="Q28" s="143"/>
      <c r="R28" s="143"/>
      <c r="S28" s="142"/>
      <c r="T28" s="137"/>
    </row>
    <row r="29" spans="1:20" x14ac:dyDescent="0.2">
      <c r="A29" s="23" t="s">
        <v>49</v>
      </c>
      <c r="B29" s="23" t="s">
        <v>104</v>
      </c>
      <c r="C29" s="76">
        <f t="shared" ref="C29" si="57">C82+C135+C188+C241</f>
        <v>155913229</v>
      </c>
      <c r="D29" s="76">
        <f t="shared" si="7"/>
        <v>157315865</v>
      </c>
      <c r="E29" s="76">
        <f t="shared" si="8"/>
        <v>78657933</v>
      </c>
      <c r="F29" s="76">
        <f t="shared" ref="F29" si="58">F82+F135+F188+F241</f>
        <v>78657932</v>
      </c>
      <c r="G29" s="26">
        <f t="shared" si="10"/>
        <v>1402636</v>
      </c>
      <c r="H29" s="81">
        <f t="shared" si="11"/>
        <v>8.9962603494024226E-3</v>
      </c>
      <c r="J29" s="76">
        <f t="shared" si="2"/>
        <v>78657935.042287111</v>
      </c>
      <c r="K29" s="76">
        <f t="shared" si="2"/>
        <v>78657930.867608607</v>
      </c>
      <c r="L29" s="76">
        <f t="shared" si="4"/>
        <v>157315865.90989572</v>
      </c>
      <c r="N29" s="26">
        <f t="shared" si="5"/>
        <v>-0.90989571809768677</v>
      </c>
      <c r="O29" s="81">
        <f t="shared" si="12"/>
        <v>-5.7838776661062551E-9</v>
      </c>
      <c r="Q29" s="143"/>
      <c r="R29" s="143"/>
      <c r="S29" s="142"/>
      <c r="T29" s="137"/>
    </row>
    <row r="30" spans="1:20" x14ac:dyDescent="0.2">
      <c r="A30" s="23" t="s">
        <v>21</v>
      </c>
      <c r="B30" s="23" t="s">
        <v>105</v>
      </c>
      <c r="C30" s="76">
        <f t="shared" ref="C30" si="59">C83+C136+C189+C242</f>
        <v>24686521</v>
      </c>
      <c r="D30" s="76">
        <f t="shared" si="7"/>
        <v>25001030</v>
      </c>
      <c r="E30" s="76">
        <f t="shared" si="8"/>
        <v>12500515</v>
      </c>
      <c r="F30" s="76">
        <f t="shared" ref="F30" si="60">F83+F136+F189+F242</f>
        <v>12500515</v>
      </c>
      <c r="G30" s="26">
        <f t="shared" si="10"/>
        <v>314509</v>
      </c>
      <c r="H30" s="81">
        <f t="shared" si="11"/>
        <v>1.2740110281234038E-2</v>
      </c>
      <c r="J30" s="76">
        <f t="shared" si="2"/>
        <v>12500515.671580566</v>
      </c>
      <c r="K30" s="76">
        <f t="shared" si="2"/>
        <v>12500515.062835325</v>
      </c>
      <c r="L30" s="76">
        <f t="shared" si="4"/>
        <v>25001030.734415889</v>
      </c>
      <c r="N30" s="26">
        <f t="shared" si="5"/>
        <v>-0.73441588878631592</v>
      </c>
      <c r="O30" s="81">
        <f t="shared" si="12"/>
        <v>-2.937542528393094E-8</v>
      </c>
      <c r="Q30" s="143"/>
      <c r="R30" s="143"/>
      <c r="S30" s="142"/>
      <c r="T30" s="137"/>
    </row>
    <row r="31" spans="1:20" x14ac:dyDescent="0.2">
      <c r="A31" s="23" t="s">
        <v>45</v>
      </c>
      <c r="B31" s="23" t="s">
        <v>98</v>
      </c>
      <c r="C31" s="76">
        <f t="shared" ref="C31" si="61">C84+C137+C190+C243</f>
        <v>16264654</v>
      </c>
      <c r="D31" s="76">
        <f t="shared" si="7"/>
        <v>14569156</v>
      </c>
      <c r="E31" s="76">
        <f t="shared" si="8"/>
        <v>7284579</v>
      </c>
      <c r="F31" s="76">
        <f t="shared" ref="F31" si="62">F84+F137+F190+F243</f>
        <v>7284577</v>
      </c>
      <c r="G31" s="26">
        <f t="shared" si="10"/>
        <v>-1695498</v>
      </c>
      <c r="H31" s="81">
        <f t="shared" si="11"/>
        <v>-0.10424433252622527</v>
      </c>
      <c r="J31" s="76">
        <f t="shared" si="2"/>
        <v>7284655.8724831855</v>
      </c>
      <c r="K31" s="76">
        <f t="shared" si="2"/>
        <v>7284655.5260742521</v>
      </c>
      <c r="L31" s="76">
        <f t="shared" si="4"/>
        <v>14569311.398557438</v>
      </c>
      <c r="N31" s="26">
        <f t="shared" si="5"/>
        <v>-155.3985574375838</v>
      </c>
      <c r="O31" s="81">
        <f t="shared" si="12"/>
        <v>-1.0666270402869171E-5</v>
      </c>
      <c r="Q31" s="143"/>
      <c r="R31" s="143"/>
      <c r="S31" s="142"/>
      <c r="T31" s="137"/>
    </row>
    <row r="32" spans="1:20" x14ac:dyDescent="0.2">
      <c r="A32" s="23" t="s">
        <v>22</v>
      </c>
      <c r="B32" s="23" t="s">
        <v>78</v>
      </c>
      <c r="C32" s="76">
        <f t="shared" ref="C32" si="63">C85+C138+C191+C244</f>
        <v>28104741</v>
      </c>
      <c r="D32" s="76">
        <f t="shared" si="7"/>
        <v>26725668</v>
      </c>
      <c r="E32" s="76">
        <f t="shared" si="8"/>
        <v>13362835</v>
      </c>
      <c r="F32" s="76">
        <f t="shared" ref="F32" si="64">F85+F138+F191+F244</f>
        <v>13362833</v>
      </c>
      <c r="G32" s="26">
        <f t="shared" si="10"/>
        <v>-1379073</v>
      </c>
      <c r="H32" s="81">
        <f t="shared" si="11"/>
        <v>-4.9069052086265448E-2</v>
      </c>
      <c r="J32" s="76">
        <f t="shared" si="2"/>
        <v>13362834.350274224</v>
      </c>
      <c r="K32" s="76">
        <f t="shared" si="2"/>
        <v>13362833.695384156</v>
      </c>
      <c r="L32" s="76">
        <f t="shared" si="4"/>
        <v>26725668.04565838</v>
      </c>
      <c r="N32" s="26">
        <f t="shared" si="5"/>
        <v>-4.5658379793167114E-2</v>
      </c>
      <c r="O32" s="81">
        <f t="shared" si="12"/>
        <v>-1.7084093012442987E-9</v>
      </c>
      <c r="Q32" s="143"/>
      <c r="R32" s="143"/>
      <c r="S32" s="142"/>
      <c r="T32" s="137"/>
    </row>
    <row r="33" spans="1:20" x14ac:dyDescent="0.2">
      <c r="A33" s="23" t="s">
        <v>11</v>
      </c>
      <c r="B33" s="23" t="s">
        <v>106</v>
      </c>
      <c r="C33" s="76">
        <f t="shared" ref="C33" si="65">C86+C139+C192+C245</f>
        <v>21620521</v>
      </c>
      <c r="D33" s="76">
        <f t="shared" si="7"/>
        <v>23447672</v>
      </c>
      <c r="E33" s="76">
        <f t="shared" si="8"/>
        <v>11723836</v>
      </c>
      <c r="F33" s="76">
        <f t="shared" ref="F33" si="66">F86+F139+F192+F245</f>
        <v>11723836</v>
      </c>
      <c r="G33" s="26">
        <f t="shared" si="10"/>
        <v>1827151</v>
      </c>
      <c r="H33" s="81">
        <f t="shared" si="11"/>
        <v>8.4510035627726091E-2</v>
      </c>
      <c r="J33" s="76">
        <f t="shared" si="2"/>
        <v>11723836.184028503</v>
      </c>
      <c r="K33" s="76">
        <f t="shared" si="2"/>
        <v>11723835.582224475</v>
      </c>
      <c r="L33" s="76">
        <f t="shared" si="4"/>
        <v>23447671.76625298</v>
      </c>
      <c r="N33" s="26">
        <f t="shared" si="5"/>
        <v>0.23374702036380768</v>
      </c>
      <c r="O33" s="81">
        <f t="shared" si="12"/>
        <v>9.9688796552513895E-9</v>
      </c>
      <c r="Q33" s="143"/>
      <c r="R33" s="143"/>
      <c r="S33" s="142"/>
      <c r="T33" s="137"/>
    </row>
    <row r="34" spans="1:20" x14ac:dyDescent="0.2">
      <c r="A34" s="23" t="s">
        <v>51</v>
      </c>
      <c r="B34" s="23" t="s">
        <v>79</v>
      </c>
      <c r="C34" s="76">
        <f t="shared" ref="C34" si="67">C87+C140+C193+C246</f>
        <v>9465735</v>
      </c>
      <c r="D34" s="76">
        <f t="shared" si="7"/>
        <v>9935517</v>
      </c>
      <c r="E34" s="76">
        <f t="shared" si="8"/>
        <v>4967759</v>
      </c>
      <c r="F34" s="76">
        <f t="shared" ref="F34" si="68">F87+F140+F193+F246</f>
        <v>4967758</v>
      </c>
      <c r="G34" s="26">
        <f t="shared" si="10"/>
        <v>469782</v>
      </c>
      <c r="H34" s="81">
        <f t="shared" si="11"/>
        <v>4.9629743490600571E-2</v>
      </c>
      <c r="J34" s="76">
        <f t="shared" si="2"/>
        <v>4967758.6810699198</v>
      </c>
      <c r="K34" s="76">
        <f t="shared" si="2"/>
        <v>4967758.4603086356</v>
      </c>
      <c r="L34" s="76">
        <f t="shared" si="4"/>
        <v>9935517.1413785554</v>
      </c>
      <c r="N34" s="26">
        <f t="shared" si="5"/>
        <v>-0.14137855544686317</v>
      </c>
      <c r="O34" s="81">
        <f t="shared" si="12"/>
        <v>-1.4229612354028802E-8</v>
      </c>
      <c r="Q34" s="143"/>
      <c r="R34" s="143"/>
      <c r="S34" s="142"/>
      <c r="T34" s="137"/>
    </row>
    <row r="35" spans="1:20" x14ac:dyDescent="0.2">
      <c r="A35" s="23" t="s">
        <v>23</v>
      </c>
      <c r="B35" s="23" t="s">
        <v>80</v>
      </c>
      <c r="C35" s="76">
        <f t="shared" ref="C35" si="69">C88+C141+C194+C247</f>
        <v>16740123</v>
      </c>
      <c r="D35" s="76">
        <f t="shared" si="7"/>
        <v>19283139</v>
      </c>
      <c r="E35" s="76">
        <f t="shared" si="8"/>
        <v>9641570</v>
      </c>
      <c r="F35" s="76">
        <f t="shared" ref="F35" si="70">F88+F141+F194+F247</f>
        <v>9641569</v>
      </c>
      <c r="G35" s="26">
        <f t="shared" si="10"/>
        <v>2543016</v>
      </c>
      <c r="H35" s="81">
        <f t="shared" si="11"/>
        <v>0.15191142860778264</v>
      </c>
      <c r="J35" s="76">
        <f t="shared" si="2"/>
        <v>9641570.0722363442</v>
      </c>
      <c r="K35" s="76">
        <f t="shared" si="2"/>
        <v>9641569.6398980785</v>
      </c>
      <c r="L35" s="76">
        <f t="shared" si="4"/>
        <v>19283139.712134421</v>
      </c>
      <c r="N35" s="26">
        <f t="shared" si="5"/>
        <v>-0.71213442087173462</v>
      </c>
      <c r="O35" s="81">
        <f t="shared" si="12"/>
        <v>-3.6930419931720378E-8</v>
      </c>
      <c r="Q35" s="143"/>
      <c r="R35" s="143"/>
      <c r="S35" s="142"/>
      <c r="T35" s="137"/>
    </row>
    <row r="36" spans="1:20" x14ac:dyDescent="0.2">
      <c r="A36" s="23" t="s">
        <v>24</v>
      </c>
      <c r="B36" s="23" t="s">
        <v>81</v>
      </c>
      <c r="C36" s="76">
        <f t="shared" ref="C36" si="71">C89+C142+C195+C248</f>
        <v>10147374</v>
      </c>
      <c r="D36" s="76">
        <f t="shared" si="7"/>
        <v>9723565</v>
      </c>
      <c r="E36" s="76">
        <f t="shared" si="8"/>
        <v>4861783</v>
      </c>
      <c r="F36" s="76">
        <f t="shared" ref="F36" si="72">F89+F142+F195+F248</f>
        <v>4861782</v>
      </c>
      <c r="G36" s="26">
        <f t="shared" si="10"/>
        <v>-423809</v>
      </c>
      <c r="H36" s="81">
        <f t="shared" si="11"/>
        <v>-4.1765386788739631E-2</v>
      </c>
      <c r="J36" s="76">
        <f t="shared" si="2"/>
        <v>4861782.9353711382</v>
      </c>
      <c r="K36" s="76">
        <f t="shared" si="2"/>
        <v>4861782.7300607087</v>
      </c>
      <c r="L36" s="76">
        <f t="shared" si="4"/>
        <v>9723565.6654318459</v>
      </c>
      <c r="N36" s="26">
        <f t="shared" si="5"/>
        <v>-0.66543184593319893</v>
      </c>
      <c r="O36" s="81">
        <f t="shared" si="12"/>
        <v>-6.8434966592314536E-8</v>
      </c>
      <c r="Q36" s="143"/>
      <c r="R36" s="143"/>
      <c r="S36" s="142"/>
      <c r="T36" s="137"/>
    </row>
    <row r="37" spans="1:20" x14ac:dyDescent="0.2">
      <c r="A37" s="23" t="s">
        <v>25</v>
      </c>
      <c r="B37" s="23" t="s">
        <v>82</v>
      </c>
      <c r="C37" s="76">
        <f t="shared" ref="C37" si="73">C90+C143+C196+C249</f>
        <v>15627644</v>
      </c>
      <c r="D37" s="76">
        <f t="shared" si="7"/>
        <v>15883304</v>
      </c>
      <c r="E37" s="76">
        <f t="shared" si="8"/>
        <v>7941653</v>
      </c>
      <c r="F37" s="76">
        <f t="shared" ref="F37" si="74">F90+F143+F196+F249</f>
        <v>7941651</v>
      </c>
      <c r="G37" s="26">
        <f t="shared" si="10"/>
        <v>255660</v>
      </c>
      <c r="H37" s="81">
        <f t="shared" si="11"/>
        <v>1.6359471715634167E-2</v>
      </c>
      <c r="J37" s="76">
        <f t="shared" si="2"/>
        <v>7941652.5695052575</v>
      </c>
      <c r="K37" s="76">
        <f t="shared" si="2"/>
        <v>7941652.1840149723</v>
      </c>
      <c r="L37" s="76">
        <f t="shared" si="4"/>
        <v>15883304.75352023</v>
      </c>
      <c r="N37" s="26">
        <f t="shared" si="5"/>
        <v>-0.75352022983133793</v>
      </c>
      <c r="O37" s="81">
        <f t="shared" si="12"/>
        <v>-4.7441025483824894E-8</v>
      </c>
      <c r="Q37" s="143"/>
      <c r="R37" s="143"/>
      <c r="S37" s="142"/>
      <c r="T37" s="137"/>
    </row>
    <row r="38" spans="1:20" x14ac:dyDescent="0.2">
      <c r="A38" s="23" t="s">
        <v>26</v>
      </c>
      <c r="B38" s="23" t="s">
        <v>83</v>
      </c>
      <c r="C38" s="76">
        <f t="shared" ref="C38" si="75">C91+C144+C197+C250</f>
        <v>7794297</v>
      </c>
      <c r="D38" s="76">
        <f t="shared" si="7"/>
        <v>7726181</v>
      </c>
      <c r="E38" s="76">
        <f t="shared" si="8"/>
        <v>3863091</v>
      </c>
      <c r="F38" s="76">
        <f t="shared" ref="F38" si="76">F91+F144+F197+F250</f>
        <v>3863090</v>
      </c>
      <c r="G38" s="26">
        <f t="shared" si="10"/>
        <v>-68116</v>
      </c>
      <c r="H38" s="81">
        <f t="shared" si="11"/>
        <v>-8.7392102199852027E-3</v>
      </c>
      <c r="J38" s="76">
        <f t="shared" si="2"/>
        <v>3863091.0849074177</v>
      </c>
      <c r="K38" s="76">
        <f t="shared" si="2"/>
        <v>3863090.9151940444</v>
      </c>
      <c r="L38" s="76">
        <f t="shared" si="4"/>
        <v>7726182.000101462</v>
      </c>
      <c r="N38" s="26">
        <f t="shared" si="5"/>
        <v>-1.0001014620065689</v>
      </c>
      <c r="O38" s="81">
        <f t="shared" si="12"/>
        <v>-1.2944318312068653E-7</v>
      </c>
      <c r="Q38" s="143"/>
      <c r="R38" s="143"/>
      <c r="S38" s="142"/>
      <c r="T38" s="137"/>
    </row>
    <row r="39" spans="1:20" x14ac:dyDescent="0.2">
      <c r="A39" s="23" t="s">
        <v>53</v>
      </c>
      <c r="B39" s="23" t="s">
        <v>84</v>
      </c>
      <c r="C39" s="76">
        <f t="shared" ref="C39" si="77">C92+C145+C198+C251</f>
        <v>77570356</v>
      </c>
      <c r="D39" s="76">
        <f t="shared" si="7"/>
        <v>84159932</v>
      </c>
      <c r="E39" s="76">
        <f t="shared" si="8"/>
        <v>42079966</v>
      </c>
      <c r="F39" s="76">
        <f t="shared" ref="F39" si="78">F92+F145+F198+F251</f>
        <v>42079966</v>
      </c>
      <c r="G39" s="26">
        <f t="shared" si="10"/>
        <v>6589576</v>
      </c>
      <c r="H39" s="81">
        <f t="shared" si="11"/>
        <v>8.494966814384608E-2</v>
      </c>
      <c r="J39" s="76">
        <f t="shared" si="2"/>
        <v>42079967.181728341</v>
      </c>
      <c r="K39" s="76">
        <f t="shared" si="2"/>
        <v>42079965.007088326</v>
      </c>
      <c r="L39" s="76">
        <f t="shared" si="4"/>
        <v>84159932.188816667</v>
      </c>
      <c r="N39" s="26">
        <f t="shared" si="5"/>
        <v>-0.18881666660308838</v>
      </c>
      <c r="O39" s="81">
        <f t="shared" si="12"/>
        <v>-2.2435458550880054E-9</v>
      </c>
      <c r="Q39" s="143"/>
      <c r="R39" s="143"/>
      <c r="S39" s="142"/>
      <c r="T39" s="137"/>
    </row>
    <row r="40" spans="1:20" x14ac:dyDescent="0.2">
      <c r="A40" s="23" t="s">
        <v>28</v>
      </c>
      <c r="B40" s="23" t="s">
        <v>85</v>
      </c>
      <c r="C40" s="76">
        <f t="shared" ref="C40" si="79">C93+C146+C199+C252</f>
        <v>27214307</v>
      </c>
      <c r="D40" s="76">
        <f t="shared" si="7"/>
        <v>26775397</v>
      </c>
      <c r="E40" s="76">
        <f t="shared" si="8"/>
        <v>13387699</v>
      </c>
      <c r="F40" s="76">
        <f t="shared" ref="F40" si="80">F93+F146+F199+F252</f>
        <v>13387698</v>
      </c>
      <c r="G40" s="26">
        <f t="shared" si="10"/>
        <v>-438910</v>
      </c>
      <c r="H40" s="81">
        <f t="shared" si="11"/>
        <v>-1.6127913894702518E-2</v>
      </c>
      <c r="J40" s="76">
        <f t="shared" si="2"/>
        <v>13387699.228955382</v>
      </c>
      <c r="K40" s="76">
        <f t="shared" si="2"/>
        <v>13387698.568721503</v>
      </c>
      <c r="L40" s="76">
        <f t="shared" si="4"/>
        <v>26775397.797676884</v>
      </c>
      <c r="N40" s="26">
        <f t="shared" si="5"/>
        <v>-0.79767688363790512</v>
      </c>
      <c r="O40" s="81">
        <f t="shared" si="12"/>
        <v>-2.9791412005502856E-8</v>
      </c>
      <c r="Q40" s="143"/>
      <c r="R40" s="143"/>
      <c r="S40" s="142"/>
      <c r="T40" s="137"/>
    </row>
    <row r="41" spans="1:20" x14ac:dyDescent="0.2">
      <c r="A41" s="23" t="s">
        <v>54</v>
      </c>
      <c r="B41" s="23" t="s">
        <v>3</v>
      </c>
      <c r="C41" s="76">
        <f t="shared" ref="C41" si="81">C94+C147+C200+C253</f>
        <v>80452025</v>
      </c>
      <c r="D41" s="76">
        <f t="shared" si="7"/>
        <v>84344120</v>
      </c>
      <c r="E41" s="76">
        <f t="shared" si="8"/>
        <v>42172061</v>
      </c>
      <c r="F41" s="76">
        <f t="shared" ref="F41" si="82">F94+F147+F200+F253</f>
        <v>42172059</v>
      </c>
      <c r="G41" s="26">
        <f t="shared" si="10"/>
        <v>3892095</v>
      </c>
      <c r="H41" s="81">
        <f t="shared" si="11"/>
        <v>4.8377837599488639E-2</v>
      </c>
      <c r="J41" s="76">
        <f t="shared" si="2"/>
        <v>42171580.463525161</v>
      </c>
      <c r="K41" s="76">
        <f t="shared" si="2"/>
        <v>42171578.293167248</v>
      </c>
      <c r="L41" s="76">
        <f t="shared" si="4"/>
        <v>84343158.75669241</v>
      </c>
      <c r="N41" s="26">
        <f t="shared" si="5"/>
        <v>961.24330759048462</v>
      </c>
      <c r="O41" s="81">
        <f t="shared" si="12"/>
        <v>1.1396684292757866E-5</v>
      </c>
      <c r="Q41" s="143"/>
      <c r="R41" s="143"/>
      <c r="S41" s="142"/>
      <c r="T41" s="137"/>
    </row>
    <row r="42" spans="1:20" x14ac:dyDescent="0.2">
      <c r="A42" s="23" t="s">
        <v>29</v>
      </c>
      <c r="B42" s="23" t="s">
        <v>86</v>
      </c>
      <c r="C42" s="76">
        <f t="shared" ref="C42" si="83">C95+C148+C201+C254</f>
        <v>14935756</v>
      </c>
      <c r="D42" s="76">
        <f t="shared" si="7"/>
        <v>16925419</v>
      </c>
      <c r="E42" s="76">
        <f t="shared" si="8"/>
        <v>8462710</v>
      </c>
      <c r="F42" s="76">
        <f t="shared" ref="F42" si="84">F95+F148+F201+F254</f>
        <v>8462709</v>
      </c>
      <c r="G42" s="26">
        <f t="shared" si="10"/>
        <v>1989663</v>
      </c>
      <c r="H42" s="81">
        <f t="shared" si="11"/>
        <v>0.13321474989280757</v>
      </c>
      <c r="J42" s="76">
        <f t="shared" si="2"/>
        <v>8462709.8104506284</v>
      </c>
      <c r="K42" s="76">
        <f t="shared" si="2"/>
        <v>8462709.3898873404</v>
      </c>
      <c r="L42" s="76">
        <f t="shared" si="4"/>
        <v>16925419.200337969</v>
      </c>
      <c r="N42" s="26">
        <f t="shared" si="5"/>
        <v>-0.2003379687666893</v>
      </c>
      <c r="O42" s="81">
        <f t="shared" si="12"/>
        <v>-1.1836514580034285E-8</v>
      </c>
      <c r="Q42" s="143"/>
      <c r="R42" s="143"/>
      <c r="S42" s="142"/>
      <c r="T42" s="137"/>
    </row>
    <row r="43" spans="1:20" x14ac:dyDescent="0.2">
      <c r="A43" s="23" t="s">
        <v>30</v>
      </c>
      <c r="B43" s="23" t="s">
        <v>87</v>
      </c>
      <c r="C43" s="76">
        <f t="shared" ref="C43" si="85">C96+C149+C202+C255</f>
        <v>110690949</v>
      </c>
      <c r="D43" s="76">
        <f t="shared" si="7"/>
        <v>113663423</v>
      </c>
      <c r="E43" s="76">
        <f t="shared" si="8"/>
        <v>56831712</v>
      </c>
      <c r="F43" s="76">
        <f t="shared" ref="F43" si="86">F96+F149+F202+F255</f>
        <v>56831711</v>
      </c>
      <c r="G43" s="26">
        <f t="shared" si="10"/>
        <v>2972474</v>
      </c>
      <c r="H43" s="81">
        <f t="shared" si="11"/>
        <v>2.6853812591307712E-2</v>
      </c>
      <c r="J43" s="76">
        <f t="shared" si="2"/>
        <v>56831713.037603498</v>
      </c>
      <c r="K43" s="76">
        <f t="shared" si="2"/>
        <v>56831709.856398374</v>
      </c>
      <c r="L43" s="76">
        <f t="shared" si="4"/>
        <v>113663422.89400187</v>
      </c>
      <c r="N43" s="26">
        <f t="shared" si="5"/>
        <v>0.10599812865257263</v>
      </c>
      <c r="O43" s="81">
        <f t="shared" si="12"/>
        <v>9.3256146836764392E-10</v>
      </c>
      <c r="Q43" s="143"/>
      <c r="R43" s="143"/>
      <c r="S43" s="142"/>
      <c r="T43" s="137"/>
    </row>
    <row r="44" spans="1:20" x14ac:dyDescent="0.2">
      <c r="A44" s="23" t="s">
        <v>31</v>
      </c>
      <c r="B44" s="23" t="s">
        <v>88</v>
      </c>
      <c r="C44" s="76">
        <f t="shared" ref="C44" si="87">C97+C150+C203+C256</f>
        <v>14141365</v>
      </c>
      <c r="D44" s="76">
        <f t="shared" si="7"/>
        <v>14044918</v>
      </c>
      <c r="E44" s="76">
        <f t="shared" si="8"/>
        <v>7022460</v>
      </c>
      <c r="F44" s="76">
        <f t="shared" ref="F44" si="88">F97+F150+F203+F256</f>
        <v>7022458</v>
      </c>
      <c r="G44" s="26">
        <f t="shared" si="10"/>
        <v>-96447</v>
      </c>
      <c r="H44" s="81">
        <f t="shared" si="11"/>
        <v>-6.8202044144960545E-3</v>
      </c>
      <c r="J44" s="76">
        <f t="shared" si="2"/>
        <v>7022459.4920131676</v>
      </c>
      <c r="K44" s="76">
        <f t="shared" si="2"/>
        <v>7022459.1442963034</v>
      </c>
      <c r="L44" s="76">
        <f t="shared" si="4"/>
        <v>14044918.636309471</v>
      </c>
      <c r="N44" s="26">
        <f t="shared" si="5"/>
        <v>-0.63630947098135948</v>
      </c>
      <c r="O44" s="81">
        <f t="shared" si="12"/>
        <v>-4.5305317623168717E-8</v>
      </c>
      <c r="Q44" s="143"/>
      <c r="R44" s="143"/>
      <c r="S44" s="142"/>
      <c r="T44" s="137"/>
    </row>
    <row r="45" spans="1:20" x14ac:dyDescent="0.2">
      <c r="A45" s="23" t="s">
        <v>32</v>
      </c>
      <c r="B45" s="23" t="s">
        <v>89</v>
      </c>
      <c r="C45" s="76">
        <f t="shared" ref="C45" si="89">C98+C151+C204+C257</f>
        <v>14397655</v>
      </c>
      <c r="D45" s="76">
        <f t="shared" si="7"/>
        <v>14968878</v>
      </c>
      <c r="E45" s="76">
        <f t="shared" si="8"/>
        <v>7484440</v>
      </c>
      <c r="F45" s="76">
        <f t="shared" ref="F45" si="90">F98+F151+F204+F257</f>
        <v>7484438</v>
      </c>
      <c r="G45" s="26">
        <f t="shared" si="10"/>
        <v>571223</v>
      </c>
      <c r="H45" s="81">
        <f t="shared" si="11"/>
        <v>3.9674724807616239E-2</v>
      </c>
      <c r="J45" s="76">
        <f t="shared" si="2"/>
        <v>7484439.4971977761</v>
      </c>
      <c r="K45" s="76">
        <f t="shared" si="2"/>
        <v>7484439.1503455415</v>
      </c>
      <c r="L45" s="76">
        <f t="shared" si="4"/>
        <v>14968878.647543319</v>
      </c>
      <c r="N45" s="26">
        <f t="shared" si="5"/>
        <v>-0.64754331856966019</v>
      </c>
      <c r="O45" s="81">
        <f t="shared" si="12"/>
        <v>-4.3259308985593988E-8</v>
      </c>
      <c r="Q45" s="143"/>
      <c r="R45" s="143"/>
      <c r="S45" s="142"/>
      <c r="T45" s="137"/>
    </row>
    <row r="46" spans="1:20" x14ac:dyDescent="0.2">
      <c r="A46" s="23" t="s">
        <v>33</v>
      </c>
      <c r="B46" s="23" t="s">
        <v>90</v>
      </c>
      <c r="C46" s="76">
        <f t="shared" ref="C46" si="91">C99+C152+C205+C258</f>
        <v>10475325</v>
      </c>
      <c r="D46" s="76">
        <f t="shared" si="7"/>
        <v>14097610</v>
      </c>
      <c r="E46" s="76">
        <f t="shared" si="8"/>
        <v>7048806</v>
      </c>
      <c r="F46" s="76">
        <f t="shared" ref="F46" si="92">F99+F152+F205+F258</f>
        <v>7048804</v>
      </c>
      <c r="G46" s="26">
        <f t="shared" si="10"/>
        <v>3622285</v>
      </c>
      <c r="H46" s="81">
        <f t="shared" si="11"/>
        <v>0.34579213532754355</v>
      </c>
      <c r="J46" s="76">
        <f t="shared" si="2"/>
        <v>7048805.5492775617</v>
      </c>
      <c r="K46" s="76">
        <f t="shared" si="2"/>
        <v>7048805.2214951236</v>
      </c>
      <c r="L46" s="76">
        <f t="shared" si="4"/>
        <v>14097610.770772684</v>
      </c>
      <c r="N46" s="26">
        <f t="shared" si="5"/>
        <v>-0.77077268436551094</v>
      </c>
      <c r="O46" s="81">
        <f t="shared" si="12"/>
        <v>-5.4673996823965973E-8</v>
      </c>
      <c r="Q46" s="143"/>
      <c r="R46" s="143"/>
      <c r="S46" s="142"/>
      <c r="T46" s="137"/>
    </row>
    <row r="47" spans="1:20" x14ac:dyDescent="0.2">
      <c r="A47" s="23" t="s">
        <v>15</v>
      </c>
      <c r="B47" s="23" t="s">
        <v>91</v>
      </c>
      <c r="C47" s="76">
        <f t="shared" ref="C47" si="93">C100+C153+C206+C259</f>
        <v>23469128</v>
      </c>
      <c r="D47" s="76">
        <f t="shared" si="7"/>
        <v>23853633</v>
      </c>
      <c r="E47" s="76">
        <f t="shared" si="8"/>
        <v>11926817</v>
      </c>
      <c r="F47" s="76">
        <f t="shared" ref="F47" si="94">F100+F153+F206+F259</f>
        <v>11926816</v>
      </c>
      <c r="G47" s="26">
        <f t="shared" si="10"/>
        <v>384505</v>
      </c>
      <c r="H47" s="81">
        <f t="shared" si="11"/>
        <v>1.6383437850779968E-2</v>
      </c>
      <c r="J47" s="76">
        <f t="shared" si="2"/>
        <v>11926817.010801716</v>
      </c>
      <c r="K47" s="76">
        <f t="shared" si="2"/>
        <v>11926816.426707672</v>
      </c>
      <c r="L47" s="76">
        <f t="shared" si="4"/>
        <v>23853633.437509388</v>
      </c>
      <c r="N47" s="26">
        <f t="shared" si="5"/>
        <v>-0.43750938773155212</v>
      </c>
      <c r="O47" s="81">
        <f t="shared" si="12"/>
        <v>-1.8341415235639456E-8</v>
      </c>
      <c r="Q47" s="143"/>
      <c r="R47" s="143"/>
      <c r="S47" s="142"/>
      <c r="T47" s="137"/>
    </row>
    <row r="48" spans="1:20" x14ac:dyDescent="0.2">
      <c r="A48" s="23" t="s">
        <v>34</v>
      </c>
      <c r="B48" s="23" t="s">
        <v>92</v>
      </c>
      <c r="C48" s="76">
        <f t="shared" ref="C48" si="95">C101+C154+C207+C260</f>
        <v>33539023</v>
      </c>
      <c r="D48" s="76">
        <f t="shared" si="7"/>
        <v>36162786</v>
      </c>
      <c r="E48" s="76">
        <f t="shared" si="8"/>
        <v>18081394</v>
      </c>
      <c r="F48" s="76">
        <f t="shared" ref="F48" si="96">F101+F154+F207+F260</f>
        <v>18081392</v>
      </c>
      <c r="G48" s="26">
        <f t="shared" si="10"/>
        <v>2623763</v>
      </c>
      <c r="H48" s="81">
        <f t="shared" si="11"/>
        <v>7.8230155958925809E-2</v>
      </c>
      <c r="J48" s="76">
        <f t="shared" si="2"/>
        <v>18081745.330415804</v>
      </c>
      <c r="K48" s="76">
        <f t="shared" si="2"/>
        <v>18081744.453056663</v>
      </c>
      <c r="L48" s="76">
        <f t="shared" si="4"/>
        <v>36163489.783472463</v>
      </c>
      <c r="N48" s="26">
        <f t="shared" si="5"/>
        <v>-703.78347246348858</v>
      </c>
      <c r="O48" s="81">
        <f t="shared" si="12"/>
        <v>-1.9461539065698328E-5</v>
      </c>
      <c r="Q48" s="143"/>
      <c r="R48" s="143"/>
      <c r="S48" s="142"/>
      <c r="T48" s="137"/>
    </row>
    <row r="49" spans="1:23" x14ac:dyDescent="0.2">
      <c r="A49" s="23" t="s">
        <v>46</v>
      </c>
      <c r="B49" s="23" t="s">
        <v>93</v>
      </c>
      <c r="C49" s="76">
        <f t="shared" ref="C49" si="97">C102+C155+C208+C261</f>
        <v>11188479</v>
      </c>
      <c r="D49" s="76">
        <f t="shared" si="7"/>
        <v>10676899</v>
      </c>
      <c r="E49" s="76">
        <f t="shared" si="8"/>
        <v>5338450</v>
      </c>
      <c r="F49" s="76">
        <f t="shared" ref="F49" si="98">F102+F155+F208+F261</f>
        <v>5338449</v>
      </c>
      <c r="G49" s="26">
        <f t="shared" si="10"/>
        <v>-511580</v>
      </c>
      <c r="H49" s="81">
        <f t="shared" si="11"/>
        <v>-4.5723820011638758E-2</v>
      </c>
      <c r="J49" s="76">
        <f t="shared" si="2"/>
        <v>5338450.2466929909</v>
      </c>
      <c r="K49" s="76">
        <f t="shared" si="2"/>
        <v>5338450.0095778415</v>
      </c>
      <c r="L49" s="76">
        <f t="shared" si="4"/>
        <v>10676900.256270833</v>
      </c>
      <c r="N49" s="26">
        <f t="shared" si="5"/>
        <v>-1.2562708333134651</v>
      </c>
      <c r="O49" s="81">
        <f t="shared" si="12"/>
        <v>-1.1766251917466533E-7</v>
      </c>
      <c r="Q49" s="143"/>
      <c r="R49" s="143"/>
      <c r="S49" s="142"/>
      <c r="T49" s="137"/>
    </row>
    <row r="50" spans="1:23" x14ac:dyDescent="0.2">
      <c r="A50" s="23" t="s">
        <v>35</v>
      </c>
      <c r="B50" s="23" t="s">
        <v>94</v>
      </c>
      <c r="C50" s="76">
        <f t="shared" ref="C50" si="99">C103+C156+C209+C262</f>
        <v>11245443</v>
      </c>
      <c r="D50" s="76">
        <f t="shared" si="7"/>
        <v>11070120</v>
      </c>
      <c r="E50" s="76">
        <f t="shared" si="8"/>
        <v>5535061</v>
      </c>
      <c r="F50" s="76">
        <f t="shared" ref="F50" si="100">F103+F156+F209+F262</f>
        <v>5535059</v>
      </c>
      <c r="G50" s="26">
        <f t="shared" si="10"/>
        <v>-175323</v>
      </c>
      <c r="H50" s="81">
        <f t="shared" si="11"/>
        <v>-1.5590581891704933E-2</v>
      </c>
      <c r="J50" s="76">
        <f t="shared" si="2"/>
        <v>5535060.2411843687</v>
      </c>
      <c r="K50" s="76">
        <f t="shared" si="2"/>
        <v>5535059.9782638233</v>
      </c>
      <c r="L50" s="76">
        <f t="shared" si="4"/>
        <v>11070120.219448192</v>
      </c>
      <c r="N50" s="26">
        <f t="shared" si="5"/>
        <v>-0.21944819204509258</v>
      </c>
      <c r="O50" s="81">
        <f t="shared" si="12"/>
        <v>-1.9823470029691872E-8</v>
      </c>
      <c r="Q50" s="143"/>
      <c r="R50" s="143"/>
      <c r="S50" s="142"/>
      <c r="T50" s="137"/>
    </row>
    <row r="51" spans="1:23" x14ac:dyDescent="0.2">
      <c r="A51" s="23" t="s">
        <v>36</v>
      </c>
      <c r="B51" s="23" t="s">
        <v>95</v>
      </c>
      <c r="C51" s="76">
        <f t="shared" ref="C51" si="101">C104+C157+C210+C263</f>
        <v>16923931</v>
      </c>
      <c r="D51" s="76">
        <f t="shared" si="7"/>
        <v>18119356</v>
      </c>
      <c r="E51" s="76">
        <f t="shared" si="8"/>
        <v>9059678</v>
      </c>
      <c r="F51" s="76">
        <f t="shared" ref="F51" si="102">F104+F157+F210+F263</f>
        <v>9059678</v>
      </c>
      <c r="G51" s="26">
        <f t="shared" si="10"/>
        <v>1195425</v>
      </c>
      <c r="H51" s="81">
        <f t="shared" si="11"/>
        <v>7.0635185170632053E-2</v>
      </c>
      <c r="J51" s="76">
        <f t="shared" si="2"/>
        <v>9059678.5504025593</v>
      </c>
      <c r="K51" s="76">
        <f t="shared" si="2"/>
        <v>9059678.1259158477</v>
      </c>
      <c r="L51" s="76">
        <f t="shared" si="4"/>
        <v>18119356.676318407</v>
      </c>
      <c r="N51" s="26">
        <f t="shared" si="5"/>
        <v>-0.67631840705871582</v>
      </c>
      <c r="O51" s="81">
        <f t="shared" si="12"/>
        <v>-3.7325741988772436E-8</v>
      </c>
      <c r="Q51" s="143"/>
      <c r="R51" s="143"/>
      <c r="S51" s="142"/>
      <c r="T51" s="137"/>
    </row>
    <row r="52" spans="1:23" x14ac:dyDescent="0.2">
      <c r="A52" s="23" t="s">
        <v>44</v>
      </c>
      <c r="B52" s="23" t="s">
        <v>96</v>
      </c>
      <c r="C52" s="76">
        <f t="shared" ref="C52" si="103">C105+C158+C211+C264</f>
        <v>7770147</v>
      </c>
      <c r="D52" s="76">
        <f t="shared" si="7"/>
        <v>7859723</v>
      </c>
      <c r="E52" s="76">
        <f t="shared" si="8"/>
        <v>3929862</v>
      </c>
      <c r="F52" s="76">
        <f t="shared" ref="F52" si="104">F105+F158+F211+F264</f>
        <v>3929861</v>
      </c>
      <c r="G52" s="26">
        <f t="shared" si="10"/>
        <v>89576</v>
      </c>
      <c r="H52" s="81">
        <f t="shared" si="11"/>
        <v>1.1528224626895733E-2</v>
      </c>
      <c r="J52" s="76">
        <f t="shared" si="2"/>
        <v>3929861.9869630202</v>
      </c>
      <c r="K52" s="76">
        <f t="shared" si="2"/>
        <v>3929861.8173321527</v>
      </c>
      <c r="L52" s="76">
        <f t="shared" si="4"/>
        <v>7859723.8042951729</v>
      </c>
      <c r="N52" s="26">
        <f t="shared" si="5"/>
        <v>-0.80429517291486263</v>
      </c>
      <c r="O52" s="81">
        <f t="shared" si="12"/>
        <v>-1.0233123647167497E-7</v>
      </c>
      <c r="Q52" s="143"/>
      <c r="R52" s="143"/>
      <c r="S52" s="142"/>
      <c r="T52" s="137"/>
    </row>
    <row r="53" spans="1:23" x14ac:dyDescent="0.2">
      <c r="A53" s="23" t="s">
        <v>37</v>
      </c>
      <c r="B53" s="23" t="s">
        <v>97</v>
      </c>
      <c r="C53" s="76">
        <f t="shared" ref="C53" si="105">C106+C159+C212+C265</f>
        <v>18746272</v>
      </c>
      <c r="D53" s="76">
        <f t="shared" si="7"/>
        <v>19290567</v>
      </c>
      <c r="E53" s="76">
        <f t="shared" si="8"/>
        <v>9645284</v>
      </c>
      <c r="F53" s="76">
        <f t="shared" ref="F53" si="106">F106+F159+F212+F265</f>
        <v>9645283</v>
      </c>
      <c r="G53" s="26">
        <f t="shared" si="10"/>
        <v>544295</v>
      </c>
      <c r="H53" s="81">
        <f t="shared" si="11"/>
        <v>2.9034839567034981E-2</v>
      </c>
      <c r="J53" s="76">
        <f t="shared" si="2"/>
        <v>9645283.7466702722</v>
      </c>
      <c r="K53" s="76">
        <f t="shared" si="2"/>
        <v>9645283.2391996346</v>
      </c>
      <c r="L53" s="76">
        <f t="shared" si="4"/>
        <v>19290566.985869907</v>
      </c>
      <c r="N53" s="26">
        <f t="shared" si="5"/>
        <v>1.4130093157291412E-2</v>
      </c>
      <c r="O53" s="81">
        <f t="shared" si="12"/>
        <v>7.3248718699099995E-10</v>
      </c>
      <c r="Q53" s="143"/>
      <c r="R53" s="143"/>
      <c r="S53" s="142"/>
      <c r="T53" s="137"/>
    </row>
    <row r="54" spans="1:23" x14ac:dyDescent="0.2">
      <c r="A54" s="23"/>
      <c r="B54" s="23" t="s">
        <v>107</v>
      </c>
      <c r="C54" s="94">
        <f>SUM(C4:C53)</f>
        <v>1767401235</v>
      </c>
      <c r="D54" s="94">
        <f>SUM(D4:D53)</f>
        <v>1833307237</v>
      </c>
      <c r="E54" s="94">
        <f>SUM(E4:E53)</f>
        <v>916653642</v>
      </c>
      <c r="F54" s="94">
        <f>SUM(F4:F53)</f>
        <v>916653595</v>
      </c>
      <c r="G54" s="26">
        <f>SUM(G4:G53)</f>
        <v>65906002</v>
      </c>
      <c r="H54" s="81">
        <f t="shared" si="11"/>
        <v>3.728977930696082E-2</v>
      </c>
      <c r="J54" s="24">
        <f>SUM(J4:J53)</f>
        <v>916653642.00001514</v>
      </c>
      <c r="K54" s="24">
        <f t="shared" ref="K54:L54" si="107">SUM(K4:K53)</f>
        <v>916653594.99999964</v>
      </c>
      <c r="L54" s="24">
        <f t="shared" si="107"/>
        <v>1833307237.0000145</v>
      </c>
      <c r="N54" s="26">
        <f>SUM(N4:N53)</f>
        <v>-1.4930032193660736E-5</v>
      </c>
      <c r="O54" s="81">
        <f>N54/D54</f>
        <v>-8.1437698451962948E-15</v>
      </c>
      <c r="Q54" s="144"/>
      <c r="R54" s="144"/>
      <c r="S54" s="142"/>
      <c r="T54" s="137"/>
      <c r="V54" s="25"/>
      <c r="W54" s="25"/>
    </row>
    <row r="55" spans="1:23" x14ac:dyDescent="0.2">
      <c r="V55" s="25"/>
      <c r="W55" s="25"/>
    </row>
    <row r="56" spans="1:23" x14ac:dyDescent="0.2">
      <c r="A56" s="156" t="s">
        <v>1965</v>
      </c>
      <c r="B56" s="156"/>
      <c r="C56" s="156"/>
      <c r="D56" s="156"/>
      <c r="E56" s="156"/>
      <c r="F56" s="156"/>
      <c r="G56" s="156"/>
      <c r="H56" s="156"/>
      <c r="J56" s="156" t="s">
        <v>108</v>
      </c>
      <c r="K56" s="156"/>
      <c r="L56" s="156"/>
      <c r="M56" s="156"/>
      <c r="N56" s="156"/>
      <c r="O56" s="156"/>
      <c r="Q56" s="160"/>
      <c r="R56" s="160"/>
      <c r="S56" s="160"/>
      <c r="T56" s="160"/>
      <c r="V56" s="25"/>
      <c r="W56" s="25"/>
    </row>
    <row r="57" spans="1:23" x14ac:dyDescent="0.2">
      <c r="A57" s="23" t="str">
        <f t="shared" ref="A57:B76" si="108">A4</f>
        <v>003607</v>
      </c>
      <c r="B57" s="23" t="str">
        <f t="shared" si="108"/>
        <v>Alamo</v>
      </c>
      <c r="C57" s="64">
        <v>1360812</v>
      </c>
      <c r="D57" s="64">
        <f>SUM(E57:F57)</f>
        <v>1360812</v>
      </c>
      <c r="E57" s="64">
        <v>680406</v>
      </c>
      <c r="F57" s="64">
        <v>680406</v>
      </c>
      <c r="G57" s="26">
        <f>D57-C57</f>
        <v>0</v>
      </c>
      <c r="H57" s="81">
        <f>IFERROR(G57/C57,"")</f>
        <v>0</v>
      </c>
      <c r="J57" s="64">
        <v>680406</v>
      </c>
      <c r="K57" s="64">
        <v>680406</v>
      </c>
      <c r="L57" s="64">
        <f>J57+K57</f>
        <v>1360812</v>
      </c>
      <c r="N57" s="26">
        <f>D57-L57</f>
        <v>0</v>
      </c>
      <c r="O57" s="81">
        <f>N57/D57</f>
        <v>0</v>
      </c>
      <c r="Q57" s="145"/>
      <c r="R57" s="145"/>
      <c r="S57" s="145"/>
      <c r="T57" s="146"/>
    </row>
    <row r="58" spans="1:23" x14ac:dyDescent="0.2">
      <c r="A58" s="23" t="str">
        <f t="shared" si="108"/>
        <v>003539</v>
      </c>
      <c r="B58" s="23" t="str">
        <f t="shared" si="108"/>
        <v>Alvin</v>
      </c>
      <c r="C58" s="76">
        <v>1360812</v>
      </c>
      <c r="D58" s="76">
        <f>SUM(E58:F58)</f>
        <v>1360812</v>
      </c>
      <c r="E58" s="76">
        <v>680406</v>
      </c>
      <c r="F58" s="76">
        <v>680406</v>
      </c>
      <c r="G58" s="26">
        <f t="shared" ref="G58:G106" si="109">D58-C58</f>
        <v>0</v>
      </c>
      <c r="H58" s="81">
        <f t="shared" ref="H58:H107" si="110">IFERROR(G58/C58,"")</f>
        <v>0</v>
      </c>
      <c r="J58" s="76">
        <v>680406</v>
      </c>
      <c r="K58" s="76">
        <v>680406</v>
      </c>
      <c r="L58" s="76">
        <f t="shared" ref="L58:L106" si="111">J58+K58</f>
        <v>1360812</v>
      </c>
      <c r="N58" s="26">
        <f t="shared" ref="N58" si="112">D58-L58</f>
        <v>0</v>
      </c>
      <c r="O58" s="81">
        <f>N58/D58</f>
        <v>0</v>
      </c>
      <c r="Q58" s="147"/>
      <c r="R58" s="147"/>
      <c r="S58" s="145"/>
      <c r="T58" s="146"/>
    </row>
    <row r="59" spans="1:23" x14ac:dyDescent="0.2">
      <c r="A59" s="23" t="str">
        <f t="shared" si="108"/>
        <v>003540</v>
      </c>
      <c r="B59" s="23" t="str">
        <f t="shared" si="108"/>
        <v>Amarillo</v>
      </c>
      <c r="C59" s="76">
        <v>1360812</v>
      </c>
      <c r="D59" s="76">
        <f t="shared" ref="D59:D106" si="113">SUM(E59:F59)</f>
        <v>1360812</v>
      </c>
      <c r="E59" s="76">
        <v>680406</v>
      </c>
      <c r="F59" s="76">
        <v>680406</v>
      </c>
      <c r="G59" s="26">
        <f t="shared" si="109"/>
        <v>0</v>
      </c>
      <c r="H59" s="81">
        <f t="shared" si="110"/>
        <v>0</v>
      </c>
      <c r="J59" s="76">
        <v>680406</v>
      </c>
      <c r="K59" s="76">
        <v>680406</v>
      </c>
      <c r="L59" s="76">
        <f t="shared" si="111"/>
        <v>1360812</v>
      </c>
      <c r="N59" s="26">
        <f t="shared" ref="N59:N106" si="114">D59-L59</f>
        <v>0</v>
      </c>
      <c r="O59" s="81">
        <f t="shared" ref="O59:O106" si="115">N59/D59</f>
        <v>0</v>
      </c>
      <c r="Q59" s="147"/>
      <c r="R59" s="147"/>
      <c r="S59" s="145"/>
      <c r="T59" s="146"/>
    </row>
    <row r="60" spans="1:23" x14ac:dyDescent="0.2">
      <c r="A60" s="23" t="str">
        <f t="shared" si="108"/>
        <v>006661</v>
      </c>
      <c r="B60" s="23" t="str">
        <f t="shared" si="108"/>
        <v>Angelina</v>
      </c>
      <c r="C60" s="76">
        <v>1360812</v>
      </c>
      <c r="D60" s="76">
        <f t="shared" si="113"/>
        <v>1360812</v>
      </c>
      <c r="E60" s="76">
        <v>680406</v>
      </c>
      <c r="F60" s="76">
        <v>680406</v>
      </c>
      <c r="G60" s="26">
        <f t="shared" si="109"/>
        <v>0</v>
      </c>
      <c r="H60" s="81">
        <f t="shared" si="110"/>
        <v>0</v>
      </c>
      <c r="J60" s="76">
        <v>680406</v>
      </c>
      <c r="K60" s="76">
        <v>680406</v>
      </c>
      <c r="L60" s="76">
        <f t="shared" si="111"/>
        <v>1360812</v>
      </c>
      <c r="N60" s="26">
        <f t="shared" si="114"/>
        <v>0</v>
      </c>
      <c r="O60" s="81">
        <f t="shared" si="115"/>
        <v>0</v>
      </c>
      <c r="Q60" s="147"/>
      <c r="R60" s="147"/>
      <c r="S60" s="145"/>
      <c r="T60" s="146"/>
    </row>
    <row r="61" spans="1:23" x14ac:dyDescent="0.2">
      <c r="A61" s="23" t="str">
        <f t="shared" si="108"/>
        <v>012015</v>
      </c>
      <c r="B61" s="23" t="str">
        <f t="shared" si="108"/>
        <v>Austin</v>
      </c>
      <c r="C61" s="76">
        <v>1360812</v>
      </c>
      <c r="D61" s="76">
        <f t="shared" si="113"/>
        <v>1360812</v>
      </c>
      <c r="E61" s="76">
        <v>680406</v>
      </c>
      <c r="F61" s="76">
        <v>680406</v>
      </c>
      <c r="G61" s="26">
        <f t="shared" si="109"/>
        <v>0</v>
      </c>
      <c r="H61" s="81">
        <f t="shared" si="110"/>
        <v>0</v>
      </c>
      <c r="J61" s="76">
        <v>680406</v>
      </c>
      <c r="K61" s="76">
        <v>680406</v>
      </c>
      <c r="L61" s="76">
        <f t="shared" si="111"/>
        <v>1360812</v>
      </c>
      <c r="N61" s="26">
        <f t="shared" si="114"/>
        <v>0</v>
      </c>
      <c r="O61" s="81">
        <f t="shared" si="115"/>
        <v>0</v>
      </c>
      <c r="Q61" s="147"/>
      <c r="R61" s="147"/>
      <c r="S61" s="145"/>
      <c r="T61" s="146"/>
    </row>
    <row r="62" spans="1:23" x14ac:dyDescent="0.2">
      <c r="A62" s="23" t="str">
        <f t="shared" si="108"/>
        <v>003549</v>
      </c>
      <c r="B62" s="23" t="str">
        <f t="shared" si="108"/>
        <v>Blinn</v>
      </c>
      <c r="C62" s="76">
        <v>1360812</v>
      </c>
      <c r="D62" s="76">
        <f t="shared" si="113"/>
        <v>1360812</v>
      </c>
      <c r="E62" s="76">
        <v>680406</v>
      </c>
      <c r="F62" s="76">
        <v>680406</v>
      </c>
      <c r="G62" s="26">
        <f t="shared" si="109"/>
        <v>0</v>
      </c>
      <c r="H62" s="81">
        <f t="shared" si="110"/>
        <v>0</v>
      </c>
      <c r="J62" s="76">
        <v>680406</v>
      </c>
      <c r="K62" s="76">
        <v>680406</v>
      </c>
      <c r="L62" s="76">
        <f t="shared" si="111"/>
        <v>1360812</v>
      </c>
      <c r="N62" s="26">
        <f t="shared" si="114"/>
        <v>0</v>
      </c>
      <c r="O62" s="81">
        <f t="shared" si="115"/>
        <v>0</v>
      </c>
      <c r="Q62" s="147"/>
      <c r="R62" s="147"/>
      <c r="S62" s="145"/>
      <c r="T62" s="146"/>
    </row>
    <row r="63" spans="1:23" x14ac:dyDescent="0.2">
      <c r="A63" s="23" t="str">
        <f t="shared" si="108"/>
        <v>007857</v>
      </c>
      <c r="B63" s="23" t="str">
        <f t="shared" si="108"/>
        <v>Brazosport</v>
      </c>
      <c r="C63" s="76">
        <v>1360812</v>
      </c>
      <c r="D63" s="76">
        <f t="shared" si="113"/>
        <v>1360812</v>
      </c>
      <c r="E63" s="76">
        <v>680406</v>
      </c>
      <c r="F63" s="76">
        <v>680406</v>
      </c>
      <c r="G63" s="26">
        <f t="shared" si="109"/>
        <v>0</v>
      </c>
      <c r="H63" s="81">
        <f t="shared" si="110"/>
        <v>0</v>
      </c>
      <c r="J63" s="76">
        <v>680406</v>
      </c>
      <c r="K63" s="76">
        <v>680406</v>
      </c>
      <c r="L63" s="76">
        <f t="shared" si="111"/>
        <v>1360812</v>
      </c>
      <c r="N63" s="26">
        <f t="shared" si="114"/>
        <v>0</v>
      </c>
      <c r="O63" s="81">
        <f t="shared" si="115"/>
        <v>0</v>
      </c>
      <c r="Q63" s="147"/>
      <c r="R63" s="147"/>
      <c r="S63" s="145"/>
      <c r="T63" s="146"/>
    </row>
    <row r="64" spans="1:23" x14ac:dyDescent="0.2">
      <c r="A64" s="23" t="str">
        <f t="shared" si="108"/>
        <v>004003</v>
      </c>
      <c r="B64" s="23" t="str">
        <f t="shared" si="108"/>
        <v>Central Texas</v>
      </c>
      <c r="C64" s="76">
        <v>1360812</v>
      </c>
      <c r="D64" s="76">
        <f t="shared" si="113"/>
        <v>1360812</v>
      </c>
      <c r="E64" s="76">
        <v>680406</v>
      </c>
      <c r="F64" s="76">
        <v>680406</v>
      </c>
      <c r="G64" s="26">
        <f t="shared" si="109"/>
        <v>0</v>
      </c>
      <c r="H64" s="81">
        <f t="shared" si="110"/>
        <v>0</v>
      </c>
      <c r="J64" s="76">
        <v>680406</v>
      </c>
      <c r="K64" s="76">
        <v>680406</v>
      </c>
      <c r="L64" s="76">
        <f t="shared" si="111"/>
        <v>1360812</v>
      </c>
      <c r="N64" s="26">
        <f t="shared" si="114"/>
        <v>0</v>
      </c>
      <c r="O64" s="81">
        <f t="shared" si="115"/>
        <v>0</v>
      </c>
      <c r="Q64" s="147"/>
      <c r="R64" s="147"/>
      <c r="S64" s="145"/>
      <c r="T64" s="146"/>
    </row>
    <row r="65" spans="1:20" x14ac:dyDescent="0.2">
      <c r="A65" s="23" t="str">
        <f t="shared" si="108"/>
        <v>003553</v>
      </c>
      <c r="B65" s="23" t="str">
        <f t="shared" si="108"/>
        <v>Cisco</v>
      </c>
      <c r="C65" s="76">
        <v>1360812</v>
      </c>
      <c r="D65" s="76">
        <f t="shared" si="113"/>
        <v>1360812</v>
      </c>
      <c r="E65" s="76">
        <v>680406</v>
      </c>
      <c r="F65" s="76">
        <v>680406</v>
      </c>
      <c r="G65" s="26">
        <f t="shared" si="109"/>
        <v>0</v>
      </c>
      <c r="H65" s="81">
        <f t="shared" si="110"/>
        <v>0</v>
      </c>
      <c r="J65" s="76">
        <v>680406</v>
      </c>
      <c r="K65" s="76">
        <v>680406</v>
      </c>
      <c r="L65" s="76">
        <f t="shared" si="111"/>
        <v>1360812</v>
      </c>
      <c r="N65" s="26">
        <f t="shared" si="114"/>
        <v>0</v>
      </c>
      <c r="O65" s="81">
        <f t="shared" si="115"/>
        <v>0</v>
      </c>
      <c r="Q65" s="147"/>
      <c r="R65" s="147"/>
      <c r="S65" s="145"/>
      <c r="T65" s="146"/>
    </row>
    <row r="66" spans="1:20" x14ac:dyDescent="0.2">
      <c r="A66" s="23" t="str">
        <f t="shared" si="108"/>
        <v>003554</v>
      </c>
      <c r="B66" s="23" t="str">
        <f t="shared" si="108"/>
        <v>Clarendon</v>
      </c>
      <c r="C66" s="76">
        <v>1360812</v>
      </c>
      <c r="D66" s="76">
        <f t="shared" si="113"/>
        <v>1360812</v>
      </c>
      <c r="E66" s="76">
        <v>680406</v>
      </c>
      <c r="F66" s="76">
        <v>680406</v>
      </c>
      <c r="G66" s="26">
        <f t="shared" si="109"/>
        <v>0</v>
      </c>
      <c r="H66" s="81">
        <f t="shared" si="110"/>
        <v>0</v>
      </c>
      <c r="J66" s="76">
        <v>680406</v>
      </c>
      <c r="K66" s="76">
        <v>680406</v>
      </c>
      <c r="L66" s="76">
        <f t="shared" si="111"/>
        <v>1360812</v>
      </c>
      <c r="N66" s="26">
        <f t="shared" si="114"/>
        <v>0</v>
      </c>
      <c r="O66" s="81">
        <f t="shared" si="115"/>
        <v>0</v>
      </c>
      <c r="Q66" s="147"/>
      <c r="R66" s="147"/>
      <c r="S66" s="145"/>
      <c r="T66" s="146"/>
    </row>
    <row r="67" spans="1:20" x14ac:dyDescent="0.2">
      <c r="A67" s="23" t="str">
        <f t="shared" si="108"/>
        <v>003546</v>
      </c>
      <c r="B67" s="23" t="str">
        <f t="shared" si="108"/>
        <v>Coastal Bend</v>
      </c>
      <c r="C67" s="76">
        <v>1360812</v>
      </c>
      <c r="D67" s="76">
        <f t="shared" si="113"/>
        <v>1360812</v>
      </c>
      <c r="E67" s="76">
        <v>680406</v>
      </c>
      <c r="F67" s="76">
        <v>680406</v>
      </c>
      <c r="G67" s="26">
        <f t="shared" si="109"/>
        <v>0</v>
      </c>
      <c r="H67" s="81">
        <f t="shared" si="110"/>
        <v>0</v>
      </c>
      <c r="J67" s="76">
        <v>680406</v>
      </c>
      <c r="K67" s="76">
        <v>680406</v>
      </c>
      <c r="L67" s="76">
        <f t="shared" si="111"/>
        <v>1360812</v>
      </c>
      <c r="N67" s="26">
        <f t="shared" si="114"/>
        <v>0</v>
      </c>
      <c r="O67" s="81">
        <f t="shared" si="115"/>
        <v>0</v>
      </c>
      <c r="Q67" s="147"/>
      <c r="R67" s="147"/>
      <c r="S67" s="145"/>
      <c r="T67" s="146"/>
    </row>
    <row r="68" spans="1:20" x14ac:dyDescent="0.2">
      <c r="A68" s="23" t="str">
        <f t="shared" si="108"/>
        <v>007096</v>
      </c>
      <c r="B68" s="23" t="str">
        <f t="shared" si="108"/>
        <v>College of the Mainland</v>
      </c>
      <c r="C68" s="76">
        <v>1360812</v>
      </c>
      <c r="D68" s="76">
        <f t="shared" si="113"/>
        <v>1360812</v>
      </c>
      <c r="E68" s="76">
        <v>680406</v>
      </c>
      <c r="F68" s="76">
        <v>680406</v>
      </c>
      <c r="G68" s="26">
        <f t="shared" si="109"/>
        <v>0</v>
      </c>
      <c r="H68" s="81">
        <f t="shared" si="110"/>
        <v>0</v>
      </c>
      <c r="J68" s="76">
        <v>680406</v>
      </c>
      <c r="K68" s="76">
        <v>680406</v>
      </c>
      <c r="L68" s="76">
        <f t="shared" si="111"/>
        <v>1360812</v>
      </c>
      <c r="N68" s="26">
        <f t="shared" si="114"/>
        <v>0</v>
      </c>
      <c r="O68" s="81">
        <f t="shared" si="115"/>
        <v>0</v>
      </c>
      <c r="Q68" s="147"/>
      <c r="R68" s="147"/>
      <c r="S68" s="145"/>
      <c r="T68" s="146"/>
    </row>
    <row r="69" spans="1:20" x14ac:dyDescent="0.2">
      <c r="A69" s="23" t="str">
        <f t="shared" si="108"/>
        <v>023614</v>
      </c>
      <c r="B69" s="23" t="str">
        <f t="shared" si="108"/>
        <v>Collin</v>
      </c>
      <c r="C69" s="76">
        <v>1360812</v>
      </c>
      <c r="D69" s="76">
        <f t="shared" si="113"/>
        <v>1360812</v>
      </c>
      <c r="E69" s="76">
        <v>680406</v>
      </c>
      <c r="F69" s="76">
        <v>680406</v>
      </c>
      <c r="G69" s="26">
        <f t="shared" si="109"/>
        <v>0</v>
      </c>
      <c r="H69" s="81">
        <f t="shared" si="110"/>
        <v>0</v>
      </c>
      <c r="J69" s="76">
        <v>680406</v>
      </c>
      <c r="K69" s="76">
        <v>680406</v>
      </c>
      <c r="L69" s="76">
        <f t="shared" si="111"/>
        <v>1360812</v>
      </c>
      <c r="N69" s="26">
        <f t="shared" si="114"/>
        <v>0</v>
      </c>
      <c r="O69" s="81">
        <f t="shared" si="115"/>
        <v>0</v>
      </c>
      <c r="Q69" s="147"/>
      <c r="R69" s="147"/>
      <c r="S69" s="145"/>
      <c r="T69" s="146"/>
    </row>
    <row r="70" spans="1:20" x14ac:dyDescent="0.2">
      <c r="A70" s="23" t="str">
        <f t="shared" si="108"/>
        <v>009331</v>
      </c>
      <c r="B70" s="23" t="str">
        <f t="shared" si="108"/>
        <v>Dallas</v>
      </c>
      <c r="C70" s="76">
        <v>1360812</v>
      </c>
      <c r="D70" s="76">
        <f t="shared" si="113"/>
        <v>1360812</v>
      </c>
      <c r="E70" s="76">
        <v>680406</v>
      </c>
      <c r="F70" s="76">
        <v>680406</v>
      </c>
      <c r="G70" s="26">
        <f t="shared" si="109"/>
        <v>0</v>
      </c>
      <c r="H70" s="81">
        <f t="shared" si="110"/>
        <v>0</v>
      </c>
      <c r="J70" s="76">
        <v>680406</v>
      </c>
      <c r="K70" s="76">
        <v>680406</v>
      </c>
      <c r="L70" s="76">
        <f t="shared" si="111"/>
        <v>1360812</v>
      </c>
      <c r="N70" s="26">
        <f t="shared" si="114"/>
        <v>0</v>
      </c>
      <c r="O70" s="81">
        <f t="shared" si="115"/>
        <v>0</v>
      </c>
      <c r="Q70" s="147"/>
      <c r="R70" s="147"/>
      <c r="S70" s="145"/>
      <c r="T70" s="146"/>
    </row>
    <row r="71" spans="1:20" x14ac:dyDescent="0.2">
      <c r="A71" s="23" t="str">
        <f t="shared" si="108"/>
        <v>003563</v>
      </c>
      <c r="B71" s="23" t="str">
        <f t="shared" si="108"/>
        <v>Del Mar</v>
      </c>
      <c r="C71" s="76">
        <v>1360812</v>
      </c>
      <c r="D71" s="76">
        <f t="shared" si="113"/>
        <v>1360812</v>
      </c>
      <c r="E71" s="76">
        <v>680406</v>
      </c>
      <c r="F71" s="76">
        <v>680406</v>
      </c>
      <c r="G71" s="26">
        <f t="shared" si="109"/>
        <v>0</v>
      </c>
      <c r="H71" s="81">
        <f t="shared" si="110"/>
        <v>0</v>
      </c>
      <c r="J71" s="76">
        <v>680406</v>
      </c>
      <c r="K71" s="76">
        <v>680406</v>
      </c>
      <c r="L71" s="76">
        <f t="shared" si="111"/>
        <v>1360812</v>
      </c>
      <c r="N71" s="26">
        <f t="shared" si="114"/>
        <v>0</v>
      </c>
      <c r="O71" s="81">
        <f t="shared" si="115"/>
        <v>0</v>
      </c>
      <c r="Q71" s="147"/>
      <c r="R71" s="147"/>
      <c r="S71" s="145"/>
      <c r="T71" s="146"/>
    </row>
    <row r="72" spans="1:20" x14ac:dyDescent="0.2">
      <c r="A72" s="23" t="str">
        <f t="shared" si="108"/>
        <v>010387</v>
      </c>
      <c r="B72" s="23" t="str">
        <f t="shared" si="108"/>
        <v>El Paso</v>
      </c>
      <c r="C72" s="76">
        <v>1360812</v>
      </c>
      <c r="D72" s="76">
        <f t="shared" si="113"/>
        <v>1360812</v>
      </c>
      <c r="E72" s="76">
        <v>680406</v>
      </c>
      <c r="F72" s="76">
        <v>680406</v>
      </c>
      <c r="G72" s="26">
        <f t="shared" si="109"/>
        <v>0</v>
      </c>
      <c r="H72" s="81">
        <f t="shared" si="110"/>
        <v>0</v>
      </c>
      <c r="J72" s="76">
        <v>680406</v>
      </c>
      <c r="K72" s="76">
        <v>680406</v>
      </c>
      <c r="L72" s="76">
        <f t="shared" si="111"/>
        <v>1360812</v>
      </c>
      <c r="N72" s="26">
        <f t="shared" si="114"/>
        <v>0</v>
      </c>
      <c r="O72" s="81">
        <f t="shared" si="115"/>
        <v>0</v>
      </c>
      <c r="Q72" s="147"/>
      <c r="R72" s="147"/>
      <c r="S72" s="145"/>
      <c r="T72" s="146"/>
    </row>
    <row r="73" spans="1:20" x14ac:dyDescent="0.2">
      <c r="A73" s="23" t="str">
        <f t="shared" si="108"/>
        <v>003568</v>
      </c>
      <c r="B73" s="23" t="str">
        <f t="shared" si="108"/>
        <v>Frank Phillips</v>
      </c>
      <c r="C73" s="76">
        <v>1360812</v>
      </c>
      <c r="D73" s="76">
        <f t="shared" si="113"/>
        <v>1360812</v>
      </c>
      <c r="E73" s="76">
        <v>680406</v>
      </c>
      <c r="F73" s="76">
        <v>680406</v>
      </c>
      <c r="G73" s="26">
        <f t="shared" si="109"/>
        <v>0</v>
      </c>
      <c r="H73" s="81">
        <f t="shared" si="110"/>
        <v>0</v>
      </c>
      <c r="J73" s="76">
        <v>680406</v>
      </c>
      <c r="K73" s="76">
        <v>680406</v>
      </c>
      <c r="L73" s="76">
        <f t="shared" si="111"/>
        <v>1360812</v>
      </c>
      <c r="N73" s="26">
        <f t="shared" si="114"/>
        <v>0</v>
      </c>
      <c r="O73" s="81">
        <f t="shared" si="115"/>
        <v>0</v>
      </c>
      <c r="Q73" s="147"/>
      <c r="R73" s="147"/>
      <c r="S73" s="145"/>
      <c r="T73" s="146"/>
    </row>
    <row r="74" spans="1:20" x14ac:dyDescent="0.2">
      <c r="A74" s="23" t="str">
        <f t="shared" si="108"/>
        <v>006662</v>
      </c>
      <c r="B74" s="23" t="str">
        <f t="shared" si="108"/>
        <v>Galveston</v>
      </c>
      <c r="C74" s="76">
        <v>1360812</v>
      </c>
      <c r="D74" s="76">
        <f t="shared" si="113"/>
        <v>1360812</v>
      </c>
      <c r="E74" s="76">
        <v>680406</v>
      </c>
      <c r="F74" s="76">
        <v>680406</v>
      </c>
      <c r="G74" s="26">
        <f t="shared" si="109"/>
        <v>0</v>
      </c>
      <c r="H74" s="81">
        <f t="shared" si="110"/>
        <v>0</v>
      </c>
      <c r="J74" s="76">
        <v>680406</v>
      </c>
      <c r="K74" s="76">
        <v>680406</v>
      </c>
      <c r="L74" s="76">
        <f t="shared" si="111"/>
        <v>1360812</v>
      </c>
      <c r="N74" s="26">
        <f t="shared" si="114"/>
        <v>0</v>
      </c>
      <c r="O74" s="81">
        <f t="shared" si="115"/>
        <v>0</v>
      </c>
      <c r="Q74" s="147"/>
      <c r="R74" s="147"/>
      <c r="S74" s="145"/>
      <c r="T74" s="146"/>
    </row>
    <row r="75" spans="1:20" x14ac:dyDescent="0.2">
      <c r="A75" s="23" t="str">
        <f t="shared" si="108"/>
        <v>003570</v>
      </c>
      <c r="B75" s="23" t="str">
        <f t="shared" si="108"/>
        <v>Grayson</v>
      </c>
      <c r="C75" s="76">
        <v>1360812</v>
      </c>
      <c r="D75" s="76">
        <f t="shared" si="113"/>
        <v>1360812</v>
      </c>
      <c r="E75" s="76">
        <v>680406</v>
      </c>
      <c r="F75" s="76">
        <v>680406</v>
      </c>
      <c r="G75" s="26">
        <f t="shared" si="109"/>
        <v>0</v>
      </c>
      <c r="H75" s="81">
        <f t="shared" si="110"/>
        <v>0</v>
      </c>
      <c r="J75" s="76">
        <v>680406</v>
      </c>
      <c r="K75" s="76">
        <v>680406</v>
      </c>
      <c r="L75" s="76">
        <f t="shared" si="111"/>
        <v>1360812</v>
      </c>
      <c r="N75" s="26">
        <f t="shared" si="114"/>
        <v>0</v>
      </c>
      <c r="O75" s="81">
        <f t="shared" si="115"/>
        <v>0</v>
      </c>
      <c r="Q75" s="147"/>
      <c r="R75" s="147"/>
      <c r="S75" s="145"/>
      <c r="T75" s="146"/>
    </row>
    <row r="76" spans="1:20" x14ac:dyDescent="0.2">
      <c r="A76" s="23" t="str">
        <f t="shared" si="108"/>
        <v>003573</v>
      </c>
      <c r="B76" s="23" t="str">
        <f t="shared" si="108"/>
        <v>Hill</v>
      </c>
      <c r="C76" s="76">
        <v>1360812</v>
      </c>
      <c r="D76" s="76">
        <f t="shared" si="113"/>
        <v>1360812</v>
      </c>
      <c r="E76" s="76">
        <v>680406</v>
      </c>
      <c r="F76" s="76">
        <v>680406</v>
      </c>
      <c r="G76" s="26">
        <f t="shared" si="109"/>
        <v>0</v>
      </c>
      <c r="H76" s="81">
        <f t="shared" si="110"/>
        <v>0</v>
      </c>
      <c r="J76" s="76">
        <v>680406</v>
      </c>
      <c r="K76" s="76">
        <v>680406</v>
      </c>
      <c r="L76" s="76">
        <f t="shared" si="111"/>
        <v>1360812</v>
      </c>
      <c r="N76" s="26">
        <f t="shared" si="114"/>
        <v>0</v>
      </c>
      <c r="O76" s="81">
        <f t="shared" si="115"/>
        <v>0</v>
      </c>
      <c r="Q76" s="147"/>
      <c r="R76" s="147"/>
      <c r="S76" s="145"/>
      <c r="T76" s="146"/>
    </row>
    <row r="77" spans="1:20" x14ac:dyDescent="0.2">
      <c r="A77" s="23" t="str">
        <f t="shared" ref="A77:B96" si="116">A24</f>
        <v>010633</v>
      </c>
      <c r="B77" s="23" t="str">
        <f t="shared" si="116"/>
        <v>Houston</v>
      </c>
      <c r="C77" s="76">
        <v>1360812</v>
      </c>
      <c r="D77" s="76">
        <f t="shared" si="113"/>
        <v>1360812</v>
      </c>
      <c r="E77" s="76">
        <v>680406</v>
      </c>
      <c r="F77" s="76">
        <v>680406</v>
      </c>
      <c r="G77" s="26">
        <f t="shared" si="109"/>
        <v>0</v>
      </c>
      <c r="H77" s="81">
        <f t="shared" si="110"/>
        <v>0</v>
      </c>
      <c r="J77" s="76">
        <v>680406</v>
      </c>
      <c r="K77" s="76">
        <v>680406</v>
      </c>
      <c r="L77" s="76">
        <f t="shared" si="111"/>
        <v>1360812</v>
      </c>
      <c r="N77" s="26">
        <f t="shared" si="114"/>
        <v>0</v>
      </c>
      <c r="O77" s="81">
        <f t="shared" si="115"/>
        <v>0</v>
      </c>
      <c r="Q77" s="147"/>
      <c r="R77" s="147"/>
      <c r="S77" s="145"/>
      <c r="T77" s="146"/>
    </row>
    <row r="78" spans="1:20" x14ac:dyDescent="0.2">
      <c r="A78" s="23" t="str">
        <f t="shared" si="116"/>
        <v>003574</v>
      </c>
      <c r="B78" s="23" t="str">
        <f t="shared" si="116"/>
        <v>Howard</v>
      </c>
      <c r="C78" s="76">
        <v>1360812</v>
      </c>
      <c r="D78" s="76">
        <f t="shared" si="113"/>
        <v>1360812</v>
      </c>
      <c r="E78" s="76">
        <v>680406</v>
      </c>
      <c r="F78" s="76">
        <v>680406</v>
      </c>
      <c r="G78" s="26">
        <f t="shared" si="109"/>
        <v>0</v>
      </c>
      <c r="H78" s="81">
        <f t="shared" si="110"/>
        <v>0</v>
      </c>
      <c r="J78" s="76">
        <v>680406</v>
      </c>
      <c r="K78" s="76">
        <v>680406</v>
      </c>
      <c r="L78" s="76">
        <f t="shared" si="111"/>
        <v>1360812</v>
      </c>
      <c r="N78" s="26">
        <f t="shared" si="114"/>
        <v>0</v>
      </c>
      <c r="O78" s="81">
        <f t="shared" si="115"/>
        <v>0</v>
      </c>
      <c r="Q78" s="147"/>
      <c r="R78" s="147"/>
      <c r="S78" s="145"/>
      <c r="T78" s="146"/>
    </row>
    <row r="79" spans="1:20" x14ac:dyDescent="0.2">
      <c r="A79" s="23" t="str">
        <f t="shared" si="116"/>
        <v>003580</v>
      </c>
      <c r="B79" s="23" t="str">
        <f t="shared" si="116"/>
        <v>Kilgore</v>
      </c>
      <c r="C79" s="76">
        <v>1360812</v>
      </c>
      <c r="D79" s="76">
        <f t="shared" si="113"/>
        <v>1360812</v>
      </c>
      <c r="E79" s="76">
        <v>680406</v>
      </c>
      <c r="F79" s="76">
        <v>680406</v>
      </c>
      <c r="G79" s="26">
        <f t="shared" si="109"/>
        <v>0</v>
      </c>
      <c r="H79" s="81">
        <f t="shared" si="110"/>
        <v>0</v>
      </c>
      <c r="J79" s="76">
        <v>680406</v>
      </c>
      <c r="K79" s="76">
        <v>680406</v>
      </c>
      <c r="L79" s="76">
        <f t="shared" si="111"/>
        <v>1360812</v>
      </c>
      <c r="N79" s="26">
        <f t="shared" si="114"/>
        <v>0</v>
      </c>
      <c r="O79" s="81">
        <f t="shared" si="115"/>
        <v>0</v>
      </c>
      <c r="Q79" s="147"/>
      <c r="R79" s="147"/>
      <c r="S79" s="145"/>
      <c r="T79" s="146"/>
    </row>
    <row r="80" spans="1:20" x14ac:dyDescent="0.2">
      <c r="A80" s="23" t="str">
        <f t="shared" si="116"/>
        <v>003582</v>
      </c>
      <c r="B80" s="23" t="str">
        <f t="shared" si="116"/>
        <v>Laredo</v>
      </c>
      <c r="C80" s="76">
        <v>1360812</v>
      </c>
      <c r="D80" s="76">
        <f t="shared" si="113"/>
        <v>1360812</v>
      </c>
      <c r="E80" s="76">
        <v>680406</v>
      </c>
      <c r="F80" s="76">
        <v>680406</v>
      </c>
      <c r="G80" s="26">
        <f t="shared" si="109"/>
        <v>0</v>
      </c>
      <c r="H80" s="81">
        <f t="shared" si="110"/>
        <v>0</v>
      </c>
      <c r="J80" s="76">
        <v>680406</v>
      </c>
      <c r="K80" s="76">
        <v>680406</v>
      </c>
      <c r="L80" s="76">
        <f t="shared" si="111"/>
        <v>1360812</v>
      </c>
      <c r="N80" s="26">
        <f t="shared" si="114"/>
        <v>0</v>
      </c>
      <c r="O80" s="81">
        <f t="shared" si="115"/>
        <v>0</v>
      </c>
      <c r="Q80" s="147"/>
      <c r="R80" s="147"/>
      <c r="S80" s="145"/>
      <c r="T80" s="146"/>
    </row>
    <row r="81" spans="1:20" x14ac:dyDescent="0.2">
      <c r="A81" s="23" t="str">
        <f t="shared" si="116"/>
        <v>003583</v>
      </c>
      <c r="B81" s="23" t="str">
        <f t="shared" si="116"/>
        <v>Lee</v>
      </c>
      <c r="C81" s="76">
        <v>1360812</v>
      </c>
      <c r="D81" s="76">
        <f t="shared" si="113"/>
        <v>1360812</v>
      </c>
      <c r="E81" s="76">
        <v>680406</v>
      </c>
      <c r="F81" s="76">
        <v>680406</v>
      </c>
      <c r="G81" s="26">
        <f t="shared" si="109"/>
        <v>0</v>
      </c>
      <c r="H81" s="81">
        <f t="shared" si="110"/>
        <v>0</v>
      </c>
      <c r="J81" s="76">
        <v>680406</v>
      </c>
      <c r="K81" s="76">
        <v>680406</v>
      </c>
      <c r="L81" s="76">
        <f t="shared" si="111"/>
        <v>1360812</v>
      </c>
      <c r="N81" s="26">
        <f t="shared" si="114"/>
        <v>0</v>
      </c>
      <c r="O81" s="81">
        <f t="shared" si="115"/>
        <v>0</v>
      </c>
      <c r="Q81" s="147"/>
      <c r="R81" s="147"/>
      <c r="S81" s="145"/>
      <c r="T81" s="146"/>
    </row>
    <row r="82" spans="1:20" x14ac:dyDescent="0.2">
      <c r="A82" s="23" t="str">
        <f t="shared" si="116"/>
        <v>011145</v>
      </c>
      <c r="B82" s="23" t="str">
        <f t="shared" si="116"/>
        <v>Lone Star</v>
      </c>
      <c r="C82" s="76">
        <v>1360812</v>
      </c>
      <c r="D82" s="76">
        <f t="shared" si="113"/>
        <v>1360812</v>
      </c>
      <c r="E82" s="76">
        <v>680406</v>
      </c>
      <c r="F82" s="76">
        <v>680406</v>
      </c>
      <c r="G82" s="26">
        <f t="shared" si="109"/>
        <v>0</v>
      </c>
      <c r="H82" s="81">
        <f t="shared" si="110"/>
        <v>0</v>
      </c>
      <c r="J82" s="76">
        <v>680406</v>
      </c>
      <c r="K82" s="76">
        <v>680406</v>
      </c>
      <c r="L82" s="76">
        <f t="shared" si="111"/>
        <v>1360812</v>
      </c>
      <c r="N82" s="26">
        <f t="shared" si="114"/>
        <v>0</v>
      </c>
      <c r="O82" s="81">
        <f t="shared" si="115"/>
        <v>0</v>
      </c>
      <c r="Q82" s="147"/>
      <c r="R82" s="147"/>
      <c r="S82" s="145"/>
      <c r="T82" s="146"/>
    </row>
    <row r="83" spans="1:20" x14ac:dyDescent="0.2">
      <c r="A83" s="23" t="str">
        <f t="shared" si="116"/>
        <v>003590</v>
      </c>
      <c r="B83" s="23" t="str">
        <f t="shared" si="116"/>
        <v>McLennan</v>
      </c>
      <c r="C83" s="76">
        <v>1360812</v>
      </c>
      <c r="D83" s="76">
        <f t="shared" si="113"/>
        <v>1360812</v>
      </c>
      <c r="E83" s="76">
        <v>680406</v>
      </c>
      <c r="F83" s="76">
        <v>680406</v>
      </c>
      <c r="G83" s="26">
        <f t="shared" si="109"/>
        <v>0</v>
      </c>
      <c r="H83" s="81">
        <f t="shared" si="110"/>
        <v>0</v>
      </c>
      <c r="J83" s="76">
        <v>680406</v>
      </c>
      <c r="K83" s="76">
        <v>680406</v>
      </c>
      <c r="L83" s="76">
        <f t="shared" si="111"/>
        <v>1360812</v>
      </c>
      <c r="N83" s="26">
        <f t="shared" si="114"/>
        <v>0</v>
      </c>
      <c r="O83" s="81">
        <f t="shared" si="115"/>
        <v>0</v>
      </c>
      <c r="Q83" s="147"/>
      <c r="R83" s="147"/>
      <c r="S83" s="145"/>
      <c r="T83" s="146"/>
    </row>
    <row r="84" spans="1:20" x14ac:dyDescent="0.2">
      <c r="A84" s="23" t="str">
        <f t="shared" si="116"/>
        <v>009797</v>
      </c>
      <c r="B84" s="23" t="str">
        <f t="shared" si="116"/>
        <v>Midland</v>
      </c>
      <c r="C84" s="76">
        <v>1360812</v>
      </c>
      <c r="D84" s="76">
        <f t="shared" si="113"/>
        <v>1360812</v>
      </c>
      <c r="E84" s="76">
        <v>680406</v>
      </c>
      <c r="F84" s="76">
        <v>680406</v>
      </c>
      <c r="G84" s="26">
        <f t="shared" si="109"/>
        <v>0</v>
      </c>
      <c r="H84" s="81">
        <f t="shared" si="110"/>
        <v>0</v>
      </c>
      <c r="J84" s="76">
        <v>680406</v>
      </c>
      <c r="K84" s="76">
        <v>680406</v>
      </c>
      <c r="L84" s="76">
        <f t="shared" si="111"/>
        <v>1360812</v>
      </c>
      <c r="N84" s="26">
        <f t="shared" si="114"/>
        <v>0</v>
      </c>
      <c r="O84" s="81">
        <f t="shared" si="115"/>
        <v>0</v>
      </c>
      <c r="Q84" s="147"/>
      <c r="R84" s="147"/>
      <c r="S84" s="145"/>
      <c r="T84" s="146"/>
    </row>
    <row r="85" spans="1:20" x14ac:dyDescent="0.2">
      <c r="A85" s="23" t="str">
        <f t="shared" si="116"/>
        <v>003593</v>
      </c>
      <c r="B85" s="23" t="str">
        <f t="shared" si="116"/>
        <v>Navarro</v>
      </c>
      <c r="C85" s="76">
        <v>1360812</v>
      </c>
      <c r="D85" s="76">
        <f t="shared" si="113"/>
        <v>1360812</v>
      </c>
      <c r="E85" s="76">
        <v>680406</v>
      </c>
      <c r="F85" s="76">
        <v>680406</v>
      </c>
      <c r="G85" s="26">
        <f t="shared" si="109"/>
        <v>0</v>
      </c>
      <c r="H85" s="81">
        <f t="shared" si="110"/>
        <v>0</v>
      </c>
      <c r="J85" s="76">
        <v>680406</v>
      </c>
      <c r="K85" s="76">
        <v>680406</v>
      </c>
      <c r="L85" s="76">
        <f t="shared" si="111"/>
        <v>1360812</v>
      </c>
      <c r="N85" s="26">
        <f t="shared" si="114"/>
        <v>0</v>
      </c>
      <c r="O85" s="81">
        <f t="shared" si="115"/>
        <v>0</v>
      </c>
      <c r="Q85" s="147"/>
      <c r="R85" s="147"/>
      <c r="S85" s="145"/>
      <c r="T85" s="146"/>
    </row>
    <row r="86" spans="1:20" x14ac:dyDescent="0.2">
      <c r="A86" s="23" t="str">
        <f t="shared" si="116"/>
        <v>003558</v>
      </c>
      <c r="B86" s="23" t="str">
        <f t="shared" si="116"/>
        <v>North Central</v>
      </c>
      <c r="C86" s="76">
        <v>1360812</v>
      </c>
      <c r="D86" s="76">
        <f t="shared" si="113"/>
        <v>1360812</v>
      </c>
      <c r="E86" s="76">
        <v>680406</v>
      </c>
      <c r="F86" s="76">
        <v>680406</v>
      </c>
      <c r="G86" s="26">
        <f t="shared" si="109"/>
        <v>0</v>
      </c>
      <c r="H86" s="81">
        <f t="shared" si="110"/>
        <v>0</v>
      </c>
      <c r="J86" s="76">
        <v>680406</v>
      </c>
      <c r="K86" s="76">
        <v>680406</v>
      </c>
      <c r="L86" s="76">
        <f t="shared" si="111"/>
        <v>1360812</v>
      </c>
      <c r="N86" s="26">
        <f t="shared" si="114"/>
        <v>0</v>
      </c>
      <c r="O86" s="81">
        <f t="shared" si="115"/>
        <v>0</v>
      </c>
      <c r="Q86" s="147"/>
      <c r="R86" s="147"/>
      <c r="S86" s="145"/>
      <c r="T86" s="146"/>
    </row>
    <row r="87" spans="1:20" x14ac:dyDescent="0.2">
      <c r="A87" s="23" t="str">
        <f t="shared" si="116"/>
        <v>023154</v>
      </c>
      <c r="B87" s="23" t="str">
        <f t="shared" si="116"/>
        <v>Northeast Texas</v>
      </c>
      <c r="C87" s="76">
        <v>1360812</v>
      </c>
      <c r="D87" s="76">
        <f t="shared" si="113"/>
        <v>1360812</v>
      </c>
      <c r="E87" s="76">
        <v>680406</v>
      </c>
      <c r="F87" s="76">
        <v>680406</v>
      </c>
      <c r="G87" s="26">
        <f t="shared" si="109"/>
        <v>0</v>
      </c>
      <c r="H87" s="81">
        <f t="shared" si="110"/>
        <v>0</v>
      </c>
      <c r="J87" s="76">
        <v>680406</v>
      </c>
      <c r="K87" s="76">
        <v>680406</v>
      </c>
      <c r="L87" s="76">
        <f t="shared" si="111"/>
        <v>1360812</v>
      </c>
      <c r="N87" s="26">
        <f t="shared" si="114"/>
        <v>0</v>
      </c>
      <c r="O87" s="81">
        <f t="shared" si="115"/>
        <v>0</v>
      </c>
      <c r="Q87" s="147"/>
      <c r="R87" s="147"/>
      <c r="S87" s="145"/>
      <c r="T87" s="146"/>
    </row>
    <row r="88" spans="1:20" x14ac:dyDescent="0.2">
      <c r="A88" s="23" t="str">
        <f t="shared" si="116"/>
        <v>003596</v>
      </c>
      <c r="B88" s="23" t="str">
        <f t="shared" si="116"/>
        <v>Odessa</v>
      </c>
      <c r="C88" s="76">
        <v>1360812</v>
      </c>
      <c r="D88" s="76">
        <f t="shared" si="113"/>
        <v>1360812</v>
      </c>
      <c r="E88" s="76">
        <v>680406</v>
      </c>
      <c r="F88" s="76">
        <v>680406</v>
      </c>
      <c r="G88" s="26">
        <f t="shared" si="109"/>
        <v>0</v>
      </c>
      <c r="H88" s="81">
        <f t="shared" si="110"/>
        <v>0</v>
      </c>
      <c r="J88" s="76">
        <v>680406</v>
      </c>
      <c r="K88" s="76">
        <v>680406</v>
      </c>
      <c r="L88" s="76">
        <f t="shared" si="111"/>
        <v>1360812</v>
      </c>
      <c r="N88" s="26">
        <f t="shared" si="114"/>
        <v>0</v>
      </c>
      <c r="O88" s="81">
        <f t="shared" si="115"/>
        <v>0</v>
      </c>
      <c r="Q88" s="147"/>
      <c r="R88" s="147"/>
      <c r="S88" s="145"/>
      <c r="T88" s="146"/>
    </row>
    <row r="89" spans="1:20" x14ac:dyDescent="0.2">
      <c r="A89" s="23" t="str">
        <f t="shared" si="116"/>
        <v>003600</v>
      </c>
      <c r="B89" s="23" t="str">
        <f t="shared" si="116"/>
        <v>Panola</v>
      </c>
      <c r="C89" s="76">
        <v>1360812</v>
      </c>
      <c r="D89" s="76">
        <f t="shared" si="113"/>
        <v>1360812</v>
      </c>
      <c r="E89" s="76">
        <v>680406</v>
      </c>
      <c r="F89" s="76">
        <v>680406</v>
      </c>
      <c r="G89" s="26">
        <f t="shared" si="109"/>
        <v>0</v>
      </c>
      <c r="H89" s="81">
        <f t="shared" si="110"/>
        <v>0</v>
      </c>
      <c r="J89" s="76">
        <v>680406</v>
      </c>
      <c r="K89" s="76">
        <v>680406</v>
      </c>
      <c r="L89" s="76">
        <f t="shared" si="111"/>
        <v>1360812</v>
      </c>
      <c r="N89" s="26">
        <f t="shared" si="114"/>
        <v>0</v>
      </c>
      <c r="O89" s="81">
        <f t="shared" si="115"/>
        <v>0</v>
      </c>
      <c r="Q89" s="147"/>
      <c r="R89" s="147"/>
      <c r="S89" s="145"/>
      <c r="T89" s="146"/>
    </row>
    <row r="90" spans="1:20" x14ac:dyDescent="0.2">
      <c r="A90" s="23" t="str">
        <f t="shared" si="116"/>
        <v>003601</v>
      </c>
      <c r="B90" s="23" t="str">
        <f t="shared" si="116"/>
        <v>Paris</v>
      </c>
      <c r="C90" s="76">
        <v>1360812</v>
      </c>
      <c r="D90" s="76">
        <f t="shared" si="113"/>
        <v>1360812</v>
      </c>
      <c r="E90" s="76">
        <v>680406</v>
      </c>
      <c r="F90" s="76">
        <v>680406</v>
      </c>
      <c r="G90" s="26">
        <f t="shared" si="109"/>
        <v>0</v>
      </c>
      <c r="H90" s="81">
        <f t="shared" si="110"/>
        <v>0</v>
      </c>
      <c r="J90" s="76">
        <v>680406</v>
      </c>
      <c r="K90" s="76">
        <v>680406</v>
      </c>
      <c r="L90" s="76">
        <f t="shared" si="111"/>
        <v>1360812</v>
      </c>
      <c r="N90" s="26">
        <f t="shared" si="114"/>
        <v>0</v>
      </c>
      <c r="O90" s="81">
        <f t="shared" si="115"/>
        <v>0</v>
      </c>
      <c r="Q90" s="147"/>
      <c r="R90" s="147"/>
      <c r="S90" s="145"/>
      <c r="T90" s="146"/>
    </row>
    <row r="91" spans="1:20" x14ac:dyDescent="0.2">
      <c r="A91" s="23" t="str">
        <f t="shared" si="116"/>
        <v>003603</v>
      </c>
      <c r="B91" s="23" t="str">
        <f t="shared" si="116"/>
        <v>Ranger</v>
      </c>
      <c r="C91" s="76">
        <v>1360812</v>
      </c>
      <c r="D91" s="76">
        <f t="shared" si="113"/>
        <v>1360812</v>
      </c>
      <c r="E91" s="76">
        <v>680406</v>
      </c>
      <c r="F91" s="76">
        <v>680406</v>
      </c>
      <c r="G91" s="26">
        <f t="shared" si="109"/>
        <v>0</v>
      </c>
      <c r="H91" s="81">
        <f t="shared" si="110"/>
        <v>0</v>
      </c>
      <c r="J91" s="76">
        <v>680406</v>
      </c>
      <c r="K91" s="76">
        <v>680406</v>
      </c>
      <c r="L91" s="76">
        <f t="shared" si="111"/>
        <v>1360812</v>
      </c>
      <c r="N91" s="26">
        <f t="shared" si="114"/>
        <v>0</v>
      </c>
      <c r="O91" s="81">
        <f t="shared" si="115"/>
        <v>0</v>
      </c>
      <c r="Q91" s="147"/>
      <c r="R91" s="147"/>
      <c r="S91" s="145"/>
      <c r="T91" s="146"/>
    </row>
    <row r="92" spans="1:20" x14ac:dyDescent="0.2">
      <c r="A92" s="23" t="str">
        <f t="shared" si="116"/>
        <v>029137</v>
      </c>
      <c r="B92" s="23" t="str">
        <f t="shared" si="116"/>
        <v>San Jacinto</v>
      </c>
      <c r="C92" s="76">
        <v>1360812</v>
      </c>
      <c r="D92" s="76">
        <f t="shared" si="113"/>
        <v>1360812</v>
      </c>
      <c r="E92" s="76">
        <v>680406</v>
      </c>
      <c r="F92" s="76">
        <v>680406</v>
      </c>
      <c r="G92" s="26">
        <f t="shared" si="109"/>
        <v>0</v>
      </c>
      <c r="H92" s="81">
        <f t="shared" si="110"/>
        <v>0</v>
      </c>
      <c r="J92" s="76">
        <v>680406</v>
      </c>
      <c r="K92" s="76">
        <v>680406</v>
      </c>
      <c r="L92" s="76">
        <f t="shared" si="111"/>
        <v>1360812</v>
      </c>
      <c r="N92" s="26">
        <f t="shared" si="114"/>
        <v>0</v>
      </c>
      <c r="O92" s="81">
        <f t="shared" si="115"/>
        <v>0</v>
      </c>
      <c r="Q92" s="147"/>
      <c r="R92" s="147"/>
      <c r="S92" s="145"/>
      <c r="T92" s="146"/>
    </row>
    <row r="93" spans="1:20" x14ac:dyDescent="0.2">
      <c r="A93" s="23" t="str">
        <f t="shared" si="116"/>
        <v>003611</v>
      </c>
      <c r="B93" s="23" t="str">
        <f t="shared" si="116"/>
        <v>South Plains</v>
      </c>
      <c r="C93" s="76">
        <v>1360812</v>
      </c>
      <c r="D93" s="76">
        <f t="shared" si="113"/>
        <v>1360812</v>
      </c>
      <c r="E93" s="76">
        <v>680406</v>
      </c>
      <c r="F93" s="76">
        <v>680406</v>
      </c>
      <c r="G93" s="26">
        <f t="shared" si="109"/>
        <v>0</v>
      </c>
      <c r="H93" s="81">
        <f t="shared" si="110"/>
        <v>0</v>
      </c>
      <c r="J93" s="76">
        <v>680406</v>
      </c>
      <c r="K93" s="76">
        <v>680406</v>
      </c>
      <c r="L93" s="76">
        <f t="shared" si="111"/>
        <v>1360812</v>
      </c>
      <c r="N93" s="26">
        <f t="shared" si="114"/>
        <v>0</v>
      </c>
      <c r="O93" s="81">
        <f t="shared" si="115"/>
        <v>0</v>
      </c>
      <c r="Q93" s="147"/>
      <c r="R93" s="147"/>
      <c r="S93" s="145"/>
      <c r="T93" s="146"/>
    </row>
    <row r="94" spans="1:20" x14ac:dyDescent="0.2">
      <c r="A94" s="23" t="str">
        <f t="shared" si="116"/>
        <v>031034</v>
      </c>
      <c r="B94" s="23" t="str">
        <f t="shared" si="116"/>
        <v>South Texas</v>
      </c>
      <c r="C94" s="76">
        <v>1360812</v>
      </c>
      <c r="D94" s="76">
        <f t="shared" si="113"/>
        <v>1360812</v>
      </c>
      <c r="E94" s="76">
        <v>680406</v>
      </c>
      <c r="F94" s="76">
        <v>680406</v>
      </c>
      <c r="G94" s="26">
        <f t="shared" si="109"/>
        <v>0</v>
      </c>
      <c r="H94" s="81">
        <f t="shared" si="110"/>
        <v>0</v>
      </c>
      <c r="J94" s="76">
        <v>680406</v>
      </c>
      <c r="K94" s="76">
        <v>680406</v>
      </c>
      <c r="L94" s="76">
        <f t="shared" si="111"/>
        <v>1360812</v>
      </c>
      <c r="N94" s="26">
        <f t="shared" si="114"/>
        <v>0</v>
      </c>
      <c r="O94" s="81">
        <f t="shared" si="115"/>
        <v>0</v>
      </c>
      <c r="Q94" s="147"/>
      <c r="R94" s="147"/>
      <c r="S94" s="145"/>
      <c r="T94" s="146"/>
    </row>
    <row r="95" spans="1:20" x14ac:dyDescent="0.2">
      <c r="A95" s="23" t="str">
        <f t="shared" si="116"/>
        <v>003614</v>
      </c>
      <c r="B95" s="23" t="str">
        <f t="shared" si="116"/>
        <v>Southwest Texas</v>
      </c>
      <c r="C95" s="76">
        <v>1360812</v>
      </c>
      <c r="D95" s="76">
        <f t="shared" si="113"/>
        <v>1360812</v>
      </c>
      <c r="E95" s="76">
        <v>680406</v>
      </c>
      <c r="F95" s="76">
        <v>680406</v>
      </c>
      <c r="G95" s="26">
        <f t="shared" si="109"/>
        <v>0</v>
      </c>
      <c r="H95" s="81">
        <f t="shared" si="110"/>
        <v>0</v>
      </c>
      <c r="J95" s="76">
        <v>680406</v>
      </c>
      <c r="K95" s="76">
        <v>680406</v>
      </c>
      <c r="L95" s="76">
        <f t="shared" si="111"/>
        <v>1360812</v>
      </c>
      <c r="N95" s="26">
        <f t="shared" si="114"/>
        <v>0</v>
      </c>
      <c r="O95" s="81">
        <f t="shared" si="115"/>
        <v>0</v>
      </c>
      <c r="Q95" s="147"/>
      <c r="R95" s="147"/>
      <c r="S95" s="145"/>
      <c r="T95" s="146"/>
    </row>
    <row r="96" spans="1:20" x14ac:dyDescent="0.2">
      <c r="A96" s="23" t="str">
        <f t="shared" si="116"/>
        <v>003626</v>
      </c>
      <c r="B96" s="23" t="str">
        <f t="shared" si="116"/>
        <v>Tarrant</v>
      </c>
      <c r="C96" s="76">
        <v>1360812</v>
      </c>
      <c r="D96" s="76">
        <f t="shared" si="113"/>
        <v>1360812</v>
      </c>
      <c r="E96" s="76">
        <v>680406</v>
      </c>
      <c r="F96" s="76">
        <v>680406</v>
      </c>
      <c r="G96" s="26">
        <f t="shared" si="109"/>
        <v>0</v>
      </c>
      <c r="H96" s="81">
        <f t="shared" si="110"/>
        <v>0</v>
      </c>
      <c r="J96" s="76">
        <v>680406</v>
      </c>
      <c r="K96" s="76">
        <v>680406</v>
      </c>
      <c r="L96" s="76">
        <f t="shared" si="111"/>
        <v>1360812</v>
      </c>
      <c r="N96" s="26">
        <f t="shared" si="114"/>
        <v>0</v>
      </c>
      <c r="O96" s="81">
        <f t="shared" si="115"/>
        <v>0</v>
      </c>
      <c r="Q96" s="147"/>
      <c r="R96" s="147"/>
      <c r="S96" s="145"/>
      <c r="T96" s="146"/>
    </row>
    <row r="97" spans="1:20" x14ac:dyDescent="0.2">
      <c r="A97" s="23" t="str">
        <f t="shared" ref="A97:B106" si="117">A44</f>
        <v>003627</v>
      </c>
      <c r="B97" s="23" t="str">
        <f t="shared" si="117"/>
        <v>Temple</v>
      </c>
      <c r="C97" s="76">
        <v>1360812</v>
      </c>
      <c r="D97" s="76">
        <f t="shared" si="113"/>
        <v>1360812</v>
      </c>
      <c r="E97" s="76">
        <v>680406</v>
      </c>
      <c r="F97" s="76">
        <v>680406</v>
      </c>
      <c r="G97" s="26">
        <f t="shared" si="109"/>
        <v>0</v>
      </c>
      <c r="H97" s="81">
        <f t="shared" si="110"/>
        <v>0</v>
      </c>
      <c r="J97" s="76">
        <v>680406</v>
      </c>
      <c r="K97" s="76">
        <v>680406</v>
      </c>
      <c r="L97" s="76">
        <f t="shared" si="111"/>
        <v>1360812</v>
      </c>
      <c r="N97" s="26">
        <f t="shared" si="114"/>
        <v>0</v>
      </c>
      <c r="O97" s="81">
        <f t="shared" si="115"/>
        <v>0</v>
      </c>
      <c r="Q97" s="147"/>
      <c r="R97" s="147"/>
      <c r="S97" s="145"/>
      <c r="T97" s="146"/>
    </row>
    <row r="98" spans="1:20" x14ac:dyDescent="0.2">
      <c r="A98" s="23" t="str">
        <f t="shared" si="117"/>
        <v>003628</v>
      </c>
      <c r="B98" s="23" t="str">
        <f t="shared" si="117"/>
        <v>Texarkana</v>
      </c>
      <c r="C98" s="76">
        <v>1360812</v>
      </c>
      <c r="D98" s="76">
        <f t="shared" si="113"/>
        <v>1360812</v>
      </c>
      <c r="E98" s="76">
        <v>680406</v>
      </c>
      <c r="F98" s="76">
        <v>680406</v>
      </c>
      <c r="G98" s="26">
        <f t="shared" si="109"/>
        <v>0</v>
      </c>
      <c r="H98" s="81">
        <f t="shared" si="110"/>
        <v>0</v>
      </c>
      <c r="J98" s="76">
        <v>680406</v>
      </c>
      <c r="K98" s="76">
        <v>680406</v>
      </c>
      <c r="L98" s="76">
        <f t="shared" si="111"/>
        <v>1360812</v>
      </c>
      <c r="N98" s="26">
        <f t="shared" si="114"/>
        <v>0</v>
      </c>
      <c r="O98" s="81">
        <f t="shared" si="115"/>
        <v>0</v>
      </c>
      <c r="Q98" s="147"/>
      <c r="R98" s="147"/>
      <c r="S98" s="145"/>
      <c r="T98" s="146"/>
    </row>
    <row r="99" spans="1:20" x14ac:dyDescent="0.2">
      <c r="A99" s="23" t="str">
        <f t="shared" si="117"/>
        <v>003643</v>
      </c>
      <c r="B99" s="23" t="str">
        <f t="shared" si="117"/>
        <v>Texas Southmost</v>
      </c>
      <c r="C99" s="76">
        <v>1360812</v>
      </c>
      <c r="D99" s="76">
        <f t="shared" si="113"/>
        <v>1360812</v>
      </c>
      <c r="E99" s="76">
        <v>680406</v>
      </c>
      <c r="F99" s="76">
        <v>680406</v>
      </c>
      <c r="G99" s="26">
        <f t="shared" si="109"/>
        <v>0</v>
      </c>
      <c r="H99" s="81">
        <f t="shared" si="110"/>
        <v>0</v>
      </c>
      <c r="J99" s="76">
        <v>680406</v>
      </c>
      <c r="K99" s="76">
        <v>680406</v>
      </c>
      <c r="L99" s="76">
        <f t="shared" si="111"/>
        <v>1360812</v>
      </c>
      <c r="N99" s="26">
        <f t="shared" si="114"/>
        <v>0</v>
      </c>
      <c r="O99" s="81">
        <f t="shared" si="115"/>
        <v>0</v>
      </c>
      <c r="Q99" s="147"/>
      <c r="R99" s="147"/>
      <c r="S99" s="145"/>
      <c r="T99" s="146"/>
    </row>
    <row r="100" spans="1:20" x14ac:dyDescent="0.2">
      <c r="A100" s="23" t="str">
        <f t="shared" si="117"/>
        <v>003572</v>
      </c>
      <c r="B100" s="23" t="str">
        <f t="shared" si="117"/>
        <v>Trinity Valley</v>
      </c>
      <c r="C100" s="76">
        <v>1360812</v>
      </c>
      <c r="D100" s="76">
        <f t="shared" si="113"/>
        <v>1360812</v>
      </c>
      <c r="E100" s="76">
        <v>680406</v>
      </c>
      <c r="F100" s="76">
        <v>680406</v>
      </c>
      <c r="G100" s="26">
        <f t="shared" si="109"/>
        <v>0</v>
      </c>
      <c r="H100" s="81">
        <f t="shared" si="110"/>
        <v>0</v>
      </c>
      <c r="J100" s="76">
        <v>680406</v>
      </c>
      <c r="K100" s="76">
        <v>680406</v>
      </c>
      <c r="L100" s="76">
        <f t="shared" si="111"/>
        <v>1360812</v>
      </c>
      <c r="N100" s="26">
        <f t="shared" si="114"/>
        <v>0</v>
      </c>
      <c r="O100" s="81">
        <f t="shared" si="115"/>
        <v>0</v>
      </c>
      <c r="Q100" s="147"/>
      <c r="R100" s="147"/>
      <c r="S100" s="145"/>
      <c r="T100" s="146"/>
    </row>
    <row r="101" spans="1:20" x14ac:dyDescent="0.2">
      <c r="A101" s="23" t="str">
        <f t="shared" si="117"/>
        <v>003648</v>
      </c>
      <c r="B101" s="23" t="str">
        <f t="shared" si="117"/>
        <v>Tyler</v>
      </c>
      <c r="C101" s="76">
        <v>1360812</v>
      </c>
      <c r="D101" s="76">
        <f t="shared" si="113"/>
        <v>1360812</v>
      </c>
      <c r="E101" s="76">
        <v>680406</v>
      </c>
      <c r="F101" s="76">
        <v>680406</v>
      </c>
      <c r="G101" s="26">
        <f t="shared" si="109"/>
        <v>0</v>
      </c>
      <c r="H101" s="81">
        <f t="shared" si="110"/>
        <v>0</v>
      </c>
      <c r="J101" s="76">
        <v>680406</v>
      </c>
      <c r="K101" s="76">
        <v>680406</v>
      </c>
      <c r="L101" s="76">
        <f t="shared" si="111"/>
        <v>1360812</v>
      </c>
      <c r="N101" s="26">
        <f t="shared" si="114"/>
        <v>0</v>
      </c>
      <c r="O101" s="81">
        <f t="shared" si="115"/>
        <v>0</v>
      </c>
      <c r="Q101" s="147"/>
      <c r="R101" s="147"/>
      <c r="S101" s="145"/>
      <c r="T101" s="146"/>
    </row>
    <row r="102" spans="1:20" x14ac:dyDescent="0.2">
      <c r="A102" s="23" t="str">
        <f t="shared" si="117"/>
        <v>010060</v>
      </c>
      <c r="B102" s="23" t="str">
        <f t="shared" si="117"/>
        <v>Vernon</v>
      </c>
      <c r="C102" s="76">
        <v>1360812</v>
      </c>
      <c r="D102" s="76">
        <f t="shared" si="113"/>
        <v>1360812</v>
      </c>
      <c r="E102" s="76">
        <v>680406</v>
      </c>
      <c r="F102" s="76">
        <v>680406</v>
      </c>
      <c r="G102" s="26">
        <f t="shared" si="109"/>
        <v>0</v>
      </c>
      <c r="H102" s="81">
        <f t="shared" si="110"/>
        <v>0</v>
      </c>
      <c r="J102" s="76">
        <v>680406</v>
      </c>
      <c r="K102" s="76">
        <v>680406</v>
      </c>
      <c r="L102" s="76">
        <f t="shared" si="111"/>
        <v>1360812</v>
      </c>
      <c r="N102" s="26">
        <f t="shared" si="114"/>
        <v>0</v>
      </c>
      <c r="O102" s="81">
        <f t="shared" si="115"/>
        <v>0</v>
      </c>
      <c r="Q102" s="147"/>
      <c r="R102" s="147"/>
      <c r="S102" s="145"/>
      <c r="T102" s="146"/>
    </row>
    <row r="103" spans="1:20" x14ac:dyDescent="0.2">
      <c r="A103" s="23" t="str">
        <f t="shared" si="117"/>
        <v>003662</v>
      </c>
      <c r="B103" s="23" t="str">
        <f t="shared" si="117"/>
        <v>Victoria</v>
      </c>
      <c r="C103" s="76">
        <v>1360812</v>
      </c>
      <c r="D103" s="76">
        <f t="shared" si="113"/>
        <v>1360812</v>
      </c>
      <c r="E103" s="76">
        <v>680406</v>
      </c>
      <c r="F103" s="76">
        <v>680406</v>
      </c>
      <c r="G103" s="26">
        <f t="shared" si="109"/>
        <v>0</v>
      </c>
      <c r="H103" s="81">
        <f t="shared" si="110"/>
        <v>0</v>
      </c>
      <c r="J103" s="76">
        <v>680406</v>
      </c>
      <c r="K103" s="76">
        <v>680406</v>
      </c>
      <c r="L103" s="76">
        <f t="shared" si="111"/>
        <v>1360812</v>
      </c>
      <c r="N103" s="26">
        <f t="shared" si="114"/>
        <v>0</v>
      </c>
      <c r="O103" s="81">
        <f t="shared" si="115"/>
        <v>0</v>
      </c>
      <c r="Q103" s="147"/>
      <c r="R103" s="147"/>
      <c r="S103" s="145"/>
      <c r="T103" s="146"/>
    </row>
    <row r="104" spans="1:20" x14ac:dyDescent="0.2">
      <c r="A104" s="23" t="str">
        <f t="shared" si="117"/>
        <v>003664</v>
      </c>
      <c r="B104" s="23" t="str">
        <f t="shared" si="117"/>
        <v>Weatherford</v>
      </c>
      <c r="C104" s="76">
        <v>1360812</v>
      </c>
      <c r="D104" s="76">
        <f t="shared" si="113"/>
        <v>1360812</v>
      </c>
      <c r="E104" s="76">
        <v>680406</v>
      </c>
      <c r="F104" s="76">
        <v>680406</v>
      </c>
      <c r="G104" s="26">
        <f t="shared" si="109"/>
        <v>0</v>
      </c>
      <c r="H104" s="81">
        <f t="shared" si="110"/>
        <v>0</v>
      </c>
      <c r="J104" s="76">
        <v>680406</v>
      </c>
      <c r="K104" s="76">
        <v>680406</v>
      </c>
      <c r="L104" s="76">
        <f t="shared" si="111"/>
        <v>1360812</v>
      </c>
      <c r="N104" s="26">
        <f t="shared" si="114"/>
        <v>0</v>
      </c>
      <c r="O104" s="81">
        <f t="shared" si="115"/>
        <v>0</v>
      </c>
      <c r="Q104" s="147"/>
      <c r="R104" s="147"/>
      <c r="S104" s="145"/>
      <c r="T104" s="146"/>
    </row>
    <row r="105" spans="1:20" x14ac:dyDescent="0.2">
      <c r="A105" s="23" t="str">
        <f t="shared" si="117"/>
        <v>009549</v>
      </c>
      <c r="B105" s="23" t="str">
        <f t="shared" si="117"/>
        <v>Western Texas</v>
      </c>
      <c r="C105" s="76">
        <v>1360812</v>
      </c>
      <c r="D105" s="76">
        <f t="shared" si="113"/>
        <v>1360812</v>
      </c>
      <c r="E105" s="76">
        <v>680406</v>
      </c>
      <c r="F105" s="76">
        <v>680406</v>
      </c>
      <c r="G105" s="26">
        <f t="shared" si="109"/>
        <v>0</v>
      </c>
      <c r="H105" s="81">
        <f t="shared" si="110"/>
        <v>0</v>
      </c>
      <c r="J105" s="76">
        <v>680406</v>
      </c>
      <c r="K105" s="76">
        <v>680406</v>
      </c>
      <c r="L105" s="76">
        <f t="shared" si="111"/>
        <v>1360812</v>
      </c>
      <c r="N105" s="26">
        <f t="shared" si="114"/>
        <v>0</v>
      </c>
      <c r="O105" s="81">
        <f t="shared" si="115"/>
        <v>0</v>
      </c>
      <c r="Q105" s="147"/>
      <c r="R105" s="147"/>
      <c r="S105" s="145"/>
      <c r="T105" s="146"/>
    </row>
    <row r="106" spans="1:20" x14ac:dyDescent="0.2">
      <c r="A106" s="23" t="str">
        <f t="shared" si="117"/>
        <v>003668</v>
      </c>
      <c r="B106" s="23" t="str">
        <f t="shared" si="117"/>
        <v>Wharton</v>
      </c>
      <c r="C106" s="76">
        <v>1360812</v>
      </c>
      <c r="D106" s="76">
        <f t="shared" si="113"/>
        <v>1360812</v>
      </c>
      <c r="E106" s="76">
        <v>680406</v>
      </c>
      <c r="F106" s="76">
        <v>680406</v>
      </c>
      <c r="G106" s="26">
        <f t="shared" si="109"/>
        <v>0</v>
      </c>
      <c r="H106" s="81">
        <f t="shared" si="110"/>
        <v>0</v>
      </c>
      <c r="J106" s="76">
        <v>680406</v>
      </c>
      <c r="K106" s="76">
        <v>680406</v>
      </c>
      <c r="L106" s="76">
        <f t="shared" si="111"/>
        <v>1360812</v>
      </c>
      <c r="N106" s="26">
        <f t="shared" si="114"/>
        <v>0</v>
      </c>
      <c r="O106" s="81">
        <f t="shared" si="115"/>
        <v>0</v>
      </c>
      <c r="Q106" s="147"/>
      <c r="R106" s="147"/>
      <c r="S106" s="145"/>
      <c r="T106" s="146"/>
    </row>
    <row r="107" spans="1:20" x14ac:dyDescent="0.2">
      <c r="A107" s="23"/>
      <c r="B107" s="23" t="str">
        <f>B54</f>
        <v>Statewide</v>
      </c>
      <c r="C107" s="24">
        <f>SUM(C57:C106)</f>
        <v>68040600</v>
      </c>
      <c r="D107" s="24">
        <f>SUM(D57:D106)</f>
        <v>68040600</v>
      </c>
      <c r="E107" s="24">
        <f>SUM(E57:E106)</f>
        <v>34020300</v>
      </c>
      <c r="F107" s="24">
        <f>SUM(F57:F106)</f>
        <v>34020300</v>
      </c>
      <c r="G107" s="24">
        <f>SUM(G57:G106)</f>
        <v>0</v>
      </c>
      <c r="H107" s="81">
        <f t="shared" si="110"/>
        <v>0</v>
      </c>
      <c r="J107" s="24">
        <f>SUM(J57:J106)</f>
        <v>34020300</v>
      </c>
      <c r="K107" s="24">
        <f t="shared" ref="K107:L107" si="118">SUM(K57:K106)</f>
        <v>34020300</v>
      </c>
      <c r="L107" s="24">
        <f t="shared" si="118"/>
        <v>68040600</v>
      </c>
      <c r="N107" s="24">
        <f>SUM(N57:N106)</f>
        <v>0</v>
      </c>
      <c r="O107" s="81">
        <f>N107/D107</f>
        <v>0</v>
      </c>
      <c r="Q107" s="148"/>
      <c r="R107" s="148"/>
      <c r="S107" s="148"/>
      <c r="T107" s="146"/>
    </row>
    <row r="109" spans="1:20" x14ac:dyDescent="0.2">
      <c r="A109" s="152" t="s">
        <v>1966</v>
      </c>
      <c r="B109" s="152"/>
      <c r="C109" s="152"/>
      <c r="D109" s="152"/>
      <c r="E109" s="152"/>
      <c r="F109" s="152"/>
      <c r="G109" s="152"/>
      <c r="H109" s="152"/>
      <c r="J109" s="153" t="s">
        <v>109</v>
      </c>
      <c r="K109" s="153"/>
      <c r="L109" s="153"/>
      <c r="M109" s="153"/>
      <c r="N109" s="153"/>
      <c r="O109" s="153"/>
      <c r="Q109" s="153" t="s">
        <v>1973</v>
      </c>
      <c r="R109" s="153"/>
      <c r="S109" s="153"/>
      <c r="T109" s="153"/>
    </row>
    <row r="110" spans="1:20" x14ac:dyDescent="0.2">
      <c r="A110" s="23" t="str">
        <f t="shared" ref="A110:B129" si="119">A4</f>
        <v>003607</v>
      </c>
      <c r="B110" s="23" t="str">
        <f t="shared" si="119"/>
        <v>Alamo</v>
      </c>
      <c r="C110" s="64">
        <v>104023310</v>
      </c>
      <c r="D110" s="64">
        <f>SUM(E110:F110)</f>
        <v>105867918</v>
      </c>
      <c r="E110" s="64">
        <v>52933955</v>
      </c>
      <c r="F110" s="64">
        <v>52933963</v>
      </c>
      <c r="G110" s="26">
        <f>D110-C110</f>
        <v>1844608</v>
      </c>
      <c r="H110" s="81">
        <f>IFERROR(G110/C110,"")</f>
        <v>1.7732640885970655E-2</v>
      </c>
      <c r="J110" s="64">
        <v>52933948.162371397</v>
      </c>
      <c r="K110" s="64">
        <f>SUMIFS(Hours!O:O,Hours!A:A,Summary!A110,Hours!B:B,"&lt;28")</f>
        <v>52933946.643799767</v>
      </c>
      <c r="L110" s="26">
        <f>J110+K110</f>
        <v>105867894.80617116</v>
      </c>
      <c r="N110" s="24">
        <f>D110-L110</f>
        <v>23.193828836083412</v>
      </c>
      <c r="O110" s="81">
        <f>N110/D110</f>
        <v>2.1908269544021269E-7</v>
      </c>
      <c r="Q110" s="149">
        <v>19688502</v>
      </c>
      <c r="R110" s="149">
        <f>SUMIFS(Hours!L:L,Hours!A:A,Summary!A110,Hours!B:B,"&lt;28")</f>
        <v>19930352</v>
      </c>
      <c r="S110" s="149">
        <f>R110-Q110</f>
        <v>241850</v>
      </c>
      <c r="T110" s="81">
        <f>S110/Q110</f>
        <v>1.2283819256538663E-2</v>
      </c>
    </row>
    <row r="111" spans="1:20" x14ac:dyDescent="0.2">
      <c r="A111" s="23" t="str">
        <f t="shared" si="119"/>
        <v>003539</v>
      </c>
      <c r="B111" s="23" t="str">
        <f t="shared" si="119"/>
        <v>Alvin</v>
      </c>
      <c r="C111" s="76">
        <v>13058569</v>
      </c>
      <c r="D111" s="76">
        <f>SUM(E111:F111)</f>
        <v>12256294</v>
      </c>
      <c r="E111" s="64">
        <v>6128147</v>
      </c>
      <c r="F111" s="64">
        <v>6128147</v>
      </c>
      <c r="G111" s="26">
        <f t="shared" ref="G111:G158" si="120">D111-C111</f>
        <v>-802275</v>
      </c>
      <c r="H111" s="81">
        <f t="shared" ref="H111:H160" si="121">IFERROR(G111/C111,"")</f>
        <v>-6.1436670434562926E-2</v>
      </c>
      <c r="J111" s="64">
        <v>6128147.1873004101</v>
      </c>
      <c r="K111" s="64">
        <f>SUMIFS(Hours!O:O,Hours!A:A,Summary!A111,Hours!B:B,"&lt;28")</f>
        <v>6128147.0114958314</v>
      </c>
      <c r="L111" s="80">
        <f t="shared" ref="L111:L159" si="122">J111+K111</f>
        <v>12256294.198796242</v>
      </c>
      <c r="N111" s="26">
        <f t="shared" ref="N111:N159" si="123">D111-L111</f>
        <v>-0.19879624247550964</v>
      </c>
      <c r="O111" s="81">
        <f>N111/D111</f>
        <v>-1.6219930957556145E-8</v>
      </c>
      <c r="Q111" s="149">
        <v>2366492</v>
      </c>
      <c r="R111" s="149">
        <f>SUMIFS(Hours!L:L,Hours!A:A,Summary!A111,Hours!B:B,"&lt;28")</f>
        <v>2211352</v>
      </c>
      <c r="S111" s="149">
        <f t="shared" ref="S111:S160" si="124">R111-Q111</f>
        <v>-155140</v>
      </c>
      <c r="T111" s="81">
        <f t="shared" ref="T111:T160" si="125">S111/Q111</f>
        <v>-6.5556950963704924E-2</v>
      </c>
    </row>
    <row r="112" spans="1:20" x14ac:dyDescent="0.2">
      <c r="A112" s="23" t="str">
        <f t="shared" si="119"/>
        <v>003540</v>
      </c>
      <c r="B112" s="23" t="str">
        <f t="shared" si="119"/>
        <v>Amarillo</v>
      </c>
      <c r="C112" s="76">
        <v>22933585</v>
      </c>
      <c r="D112" s="76">
        <f t="shared" ref="D112:D159" si="126">SUM(E112:F112)</f>
        <v>24901937</v>
      </c>
      <c r="E112" s="64">
        <v>12450969</v>
      </c>
      <c r="F112" s="64">
        <v>12450968</v>
      </c>
      <c r="G112" s="26">
        <f t="shared" si="120"/>
        <v>1968352</v>
      </c>
      <c r="H112" s="81">
        <f t="shared" si="121"/>
        <v>8.5828360459125771E-2</v>
      </c>
      <c r="J112" s="64">
        <v>12450969.085085241</v>
      </c>
      <c r="K112" s="64">
        <f>SUMIFS(Hours!O:O,Hours!A:A,Summary!A112,Hours!B:B,"&lt;28")</f>
        <v>12450968.727891246</v>
      </c>
      <c r="L112" s="80">
        <f t="shared" si="122"/>
        <v>24901937.812976487</v>
      </c>
      <c r="N112" s="26">
        <f t="shared" si="123"/>
        <v>-0.81297648698091507</v>
      </c>
      <c r="O112" s="81">
        <f t="shared" ref="O112:O160" si="127">N112/D112</f>
        <v>-3.2647118454316027E-8</v>
      </c>
      <c r="Q112" s="149">
        <v>4016803</v>
      </c>
      <c r="R112" s="149">
        <f>SUMIFS(Hours!L:L,Hours!A:A,Summary!A112,Hours!B:B,"&lt;28")</f>
        <v>4363650</v>
      </c>
      <c r="S112" s="149">
        <f t="shared" si="124"/>
        <v>346847</v>
      </c>
      <c r="T112" s="81">
        <f t="shared" si="125"/>
        <v>8.6349019356936355E-2</v>
      </c>
    </row>
    <row r="113" spans="1:20" x14ac:dyDescent="0.2">
      <c r="A113" s="23" t="str">
        <f t="shared" si="119"/>
        <v>006661</v>
      </c>
      <c r="B113" s="23" t="str">
        <f t="shared" si="119"/>
        <v>Angelina</v>
      </c>
      <c r="C113" s="76">
        <v>12290120</v>
      </c>
      <c r="D113" s="76">
        <f t="shared" si="126"/>
        <v>11591031</v>
      </c>
      <c r="E113" s="64">
        <v>5795516</v>
      </c>
      <c r="F113" s="64">
        <v>5795515</v>
      </c>
      <c r="G113" s="26">
        <f t="shared" si="120"/>
        <v>-699089</v>
      </c>
      <c r="H113" s="81">
        <f t="shared" si="121"/>
        <v>-5.6882194803630881E-2</v>
      </c>
      <c r="J113" s="64">
        <v>5795515.4891401101</v>
      </c>
      <c r="K113" s="64">
        <f>SUMIFS(Hours!O:O,Hours!A:A,Summary!A113,Hours!B:B,"&lt;28")</f>
        <v>5795515.3228780851</v>
      </c>
      <c r="L113" s="80">
        <f t="shared" si="122"/>
        <v>11591030.812018195</v>
      </c>
      <c r="N113" s="26">
        <f t="shared" si="123"/>
        <v>0.18798180483281612</v>
      </c>
      <c r="O113" s="81">
        <f t="shared" si="127"/>
        <v>1.6217867490201357E-8</v>
      </c>
      <c r="Q113" s="149">
        <v>2132217</v>
      </c>
      <c r="R113" s="149">
        <f>SUMIFS(Hours!L:L,Hours!A:A,Summary!A113,Hours!B:B,"&lt;28")</f>
        <v>1983398</v>
      </c>
      <c r="S113" s="149">
        <f t="shared" si="124"/>
        <v>-148819</v>
      </c>
      <c r="T113" s="81">
        <f t="shared" si="125"/>
        <v>-6.9795428889273467E-2</v>
      </c>
    </row>
    <row r="114" spans="1:20" x14ac:dyDescent="0.2">
      <c r="A114" s="23" t="str">
        <f t="shared" si="119"/>
        <v>012015</v>
      </c>
      <c r="B114" s="23" t="str">
        <f t="shared" si="119"/>
        <v>Austin</v>
      </c>
      <c r="C114" s="76">
        <v>75828934</v>
      </c>
      <c r="D114" s="76">
        <f t="shared" si="126"/>
        <v>75297093</v>
      </c>
      <c r="E114" s="64">
        <v>37648547</v>
      </c>
      <c r="F114" s="64">
        <v>37648546</v>
      </c>
      <c r="G114" s="26">
        <f t="shared" si="120"/>
        <v>-531841</v>
      </c>
      <c r="H114" s="81">
        <f t="shared" si="121"/>
        <v>-7.0136947988745299E-3</v>
      </c>
      <c r="J114" s="64">
        <v>37648547.901897408</v>
      </c>
      <c r="K114" s="64">
        <f>SUMIFS(Hours!O:O,Hours!A:A,Summary!A114,Hours!B:B,"&lt;28")</f>
        <v>37648546.821834072</v>
      </c>
      <c r="L114" s="80">
        <f t="shared" si="122"/>
        <v>75297094.723731488</v>
      </c>
      <c r="N114" s="26">
        <f t="shared" si="123"/>
        <v>-1.7237314879894257</v>
      </c>
      <c r="O114" s="81">
        <f t="shared" si="127"/>
        <v>-2.2892404199315181E-8</v>
      </c>
      <c r="Q114" s="149">
        <v>14250949</v>
      </c>
      <c r="R114" s="149">
        <f>SUMIFS(Hours!L:L,Hours!A:A,Summary!A114,Hours!B:B,"&lt;28")</f>
        <v>14027493</v>
      </c>
      <c r="S114" s="149">
        <f t="shared" si="124"/>
        <v>-223456</v>
      </c>
      <c r="T114" s="81">
        <f t="shared" si="125"/>
        <v>-1.5680078568802682E-2</v>
      </c>
    </row>
    <row r="115" spans="1:20" x14ac:dyDescent="0.2">
      <c r="A115" s="23" t="str">
        <f t="shared" si="119"/>
        <v>003549</v>
      </c>
      <c r="B115" s="23" t="str">
        <f t="shared" si="119"/>
        <v>Blinn</v>
      </c>
      <c r="C115" s="76">
        <v>39589728</v>
      </c>
      <c r="D115" s="76">
        <f t="shared" si="126"/>
        <v>39843626</v>
      </c>
      <c r="E115" s="64">
        <v>19921813</v>
      </c>
      <c r="F115" s="64">
        <v>19921813</v>
      </c>
      <c r="G115" s="26">
        <f t="shared" si="120"/>
        <v>253898</v>
      </c>
      <c r="H115" s="81">
        <f t="shared" si="121"/>
        <v>6.4132292093545071E-3</v>
      </c>
      <c r="J115" s="64">
        <v>19921813.655710977</v>
      </c>
      <c r="K115" s="64">
        <f>SUMIFS(Hours!O:O,Hours!A:A,Summary!A115,Hours!B:B,"&lt;28")</f>
        <v>19921813.084193043</v>
      </c>
      <c r="L115" s="80">
        <f t="shared" si="122"/>
        <v>39843626.739904016</v>
      </c>
      <c r="N115" s="26">
        <f t="shared" si="123"/>
        <v>-0.7399040162563324</v>
      </c>
      <c r="O115" s="81">
        <f t="shared" si="127"/>
        <v>-1.857019780921376E-8</v>
      </c>
      <c r="Q115" s="149">
        <v>7583571</v>
      </c>
      <c r="R115" s="149">
        <f>SUMIFS(Hours!L:L,Hours!A:A,Summary!A115,Hours!B:B,"&lt;28")</f>
        <v>7594730</v>
      </c>
      <c r="S115" s="149">
        <f t="shared" si="124"/>
        <v>11159</v>
      </c>
      <c r="T115" s="81">
        <f t="shared" si="125"/>
        <v>1.4714703666649921E-3</v>
      </c>
    </row>
    <row r="116" spans="1:20" x14ac:dyDescent="0.2">
      <c r="A116" s="23" t="str">
        <f t="shared" si="119"/>
        <v>007857</v>
      </c>
      <c r="B116" s="23" t="str">
        <f t="shared" si="119"/>
        <v>Brazosport</v>
      </c>
      <c r="C116" s="76">
        <v>8107679</v>
      </c>
      <c r="D116" s="76">
        <f t="shared" si="126"/>
        <v>7939082</v>
      </c>
      <c r="E116" s="64">
        <v>3969541</v>
      </c>
      <c r="F116" s="64">
        <v>3969541</v>
      </c>
      <c r="G116" s="26">
        <f t="shared" si="120"/>
        <v>-168597</v>
      </c>
      <c r="H116" s="81">
        <f t="shared" si="121"/>
        <v>-2.0794730526455227E-2</v>
      </c>
      <c r="J116" s="64">
        <v>3969541.248479127</v>
      </c>
      <c r="K116" s="64">
        <f>SUMIFS(Hours!O:O,Hours!A:A,Summary!A116,Hours!B:B,"&lt;28")</f>
        <v>3969541.1346007376</v>
      </c>
      <c r="L116" s="80">
        <f t="shared" si="122"/>
        <v>7939082.3830798641</v>
      </c>
      <c r="N116" s="26">
        <f t="shared" si="123"/>
        <v>-0.38307986408472061</v>
      </c>
      <c r="O116" s="81">
        <f t="shared" si="127"/>
        <v>-4.8252413073037994E-8</v>
      </c>
      <c r="Q116" s="149">
        <v>1530121</v>
      </c>
      <c r="R116" s="149">
        <f>SUMIFS(Hours!L:L,Hours!A:A,Summary!A116,Hours!B:B,"&lt;28")</f>
        <v>1475210</v>
      </c>
      <c r="S116" s="149">
        <f t="shared" si="124"/>
        <v>-54911</v>
      </c>
      <c r="T116" s="81">
        <f t="shared" si="125"/>
        <v>-3.5886704384816628E-2</v>
      </c>
    </row>
    <row r="117" spans="1:20" x14ac:dyDescent="0.2">
      <c r="A117" s="23" t="str">
        <f t="shared" si="119"/>
        <v>004003</v>
      </c>
      <c r="B117" s="23" t="str">
        <f t="shared" si="119"/>
        <v>Central Texas</v>
      </c>
      <c r="C117" s="76">
        <v>28227606</v>
      </c>
      <c r="D117" s="76">
        <f t="shared" si="126"/>
        <v>27329175</v>
      </c>
      <c r="E117" s="64">
        <v>13664588</v>
      </c>
      <c r="F117" s="64">
        <v>13664587</v>
      </c>
      <c r="G117" s="26">
        <f t="shared" si="120"/>
        <v>-898431</v>
      </c>
      <c r="H117" s="81">
        <f t="shared" si="121"/>
        <v>-3.1828097643137009E-2</v>
      </c>
      <c r="J117" s="64">
        <v>13664587.702668676</v>
      </c>
      <c r="K117" s="64">
        <f>SUMIFS(Hours!O:O,Hours!A:A,Summary!A117,Hours!B:B,"&lt;28")</f>
        <v>13664587.310658334</v>
      </c>
      <c r="L117" s="80">
        <f t="shared" si="122"/>
        <v>27329175.01332701</v>
      </c>
      <c r="N117" s="26">
        <f t="shared" si="123"/>
        <v>-1.3327009975910187E-2</v>
      </c>
      <c r="O117" s="81">
        <f t="shared" si="127"/>
        <v>-4.8764772357417251E-10</v>
      </c>
      <c r="Q117" s="149">
        <v>5228740</v>
      </c>
      <c r="R117" s="149">
        <f>SUMIFS(Hours!L:L,Hours!A:A,Summary!A117,Hours!B:B,"&lt;28")</f>
        <v>4995046</v>
      </c>
      <c r="S117" s="149">
        <f t="shared" si="124"/>
        <v>-233694</v>
      </c>
      <c r="T117" s="81">
        <f t="shared" si="125"/>
        <v>-4.4694132812111521E-2</v>
      </c>
    </row>
    <row r="118" spans="1:20" x14ac:dyDescent="0.2">
      <c r="A118" s="23" t="str">
        <f t="shared" si="119"/>
        <v>003553</v>
      </c>
      <c r="B118" s="23" t="str">
        <f t="shared" si="119"/>
        <v>Cisco</v>
      </c>
      <c r="C118" s="76">
        <v>7579737</v>
      </c>
      <c r="D118" s="76">
        <f t="shared" si="126"/>
        <v>8135482</v>
      </c>
      <c r="E118" s="64">
        <v>4067741</v>
      </c>
      <c r="F118" s="64">
        <v>4067741</v>
      </c>
      <c r="G118" s="26">
        <f t="shared" si="120"/>
        <v>555745</v>
      </c>
      <c r="H118" s="81">
        <f t="shared" si="121"/>
        <v>7.3319826268378435E-2</v>
      </c>
      <c r="J118" s="64">
        <v>4067740.9064844861</v>
      </c>
      <c r="K118" s="64">
        <f>SUMIFS(Hours!O:O,Hours!A:A,Summary!A118,Hours!B:B,"&lt;28")</f>
        <v>4067740.7897889405</v>
      </c>
      <c r="L118" s="80">
        <f t="shared" si="122"/>
        <v>8135481.6962734265</v>
      </c>
      <c r="N118" s="26">
        <f t="shared" si="123"/>
        <v>0.30372657347470522</v>
      </c>
      <c r="O118" s="81">
        <f t="shared" si="127"/>
        <v>3.7333568370590113E-8</v>
      </c>
      <c r="Q118" s="149">
        <v>1348820</v>
      </c>
      <c r="R118" s="149">
        <f>SUMIFS(Hours!L:L,Hours!A:A,Summary!A118,Hours!B:B,"&lt;28")</f>
        <v>1432188</v>
      </c>
      <c r="S118" s="149">
        <f t="shared" si="124"/>
        <v>83368</v>
      </c>
      <c r="T118" s="81">
        <f t="shared" si="125"/>
        <v>6.1808098930917398E-2</v>
      </c>
    </row>
    <row r="119" spans="1:20" x14ac:dyDescent="0.2">
      <c r="A119" s="23" t="str">
        <f t="shared" si="119"/>
        <v>003554</v>
      </c>
      <c r="B119" s="23" t="str">
        <f t="shared" si="119"/>
        <v>Clarendon</v>
      </c>
      <c r="C119" s="76">
        <v>3872747</v>
      </c>
      <c r="D119" s="76">
        <f t="shared" si="126"/>
        <v>3932740</v>
      </c>
      <c r="E119" s="64">
        <v>1966370</v>
      </c>
      <c r="F119" s="64">
        <v>1966370</v>
      </c>
      <c r="G119" s="26">
        <f t="shared" si="120"/>
        <v>59993</v>
      </c>
      <c r="H119" s="81">
        <f t="shared" si="121"/>
        <v>1.5491071324824471E-2</v>
      </c>
      <c r="J119" s="64">
        <v>1966369.8653079378</v>
      </c>
      <c r="K119" s="64">
        <f>SUMIFS(Hours!O:O,Hours!A:A,Summary!A119,Hours!B:B,"&lt;28")</f>
        <v>1966369.8088966254</v>
      </c>
      <c r="L119" s="80">
        <f t="shared" si="122"/>
        <v>3932739.6742045633</v>
      </c>
      <c r="N119" s="26">
        <f t="shared" si="123"/>
        <v>0.32579543674364686</v>
      </c>
      <c r="O119" s="81">
        <f t="shared" si="127"/>
        <v>8.2841844806330154E-8</v>
      </c>
      <c r="Q119" s="149">
        <v>696955</v>
      </c>
      <c r="R119" s="149">
        <f>SUMIFS(Hours!L:L,Hours!A:A,Summary!A119,Hours!B:B,"&lt;28")</f>
        <v>712348</v>
      </c>
      <c r="S119" s="149">
        <f t="shared" si="124"/>
        <v>15393</v>
      </c>
      <c r="T119" s="81">
        <f t="shared" si="125"/>
        <v>2.2086074423743284E-2</v>
      </c>
    </row>
    <row r="120" spans="1:20" x14ac:dyDescent="0.2">
      <c r="A120" s="23" t="str">
        <f t="shared" si="119"/>
        <v>003546</v>
      </c>
      <c r="B120" s="23" t="str">
        <f t="shared" si="119"/>
        <v>Coastal Bend</v>
      </c>
      <c r="C120" s="76">
        <v>11849299</v>
      </c>
      <c r="D120" s="76">
        <f t="shared" si="126"/>
        <v>9868170</v>
      </c>
      <c r="E120" s="64">
        <v>4934085</v>
      </c>
      <c r="F120" s="64">
        <v>4934085</v>
      </c>
      <c r="G120" s="26">
        <f t="shared" si="120"/>
        <v>-1981129</v>
      </c>
      <c r="H120" s="81">
        <f t="shared" si="121"/>
        <v>-0.16719377239109251</v>
      </c>
      <c r="J120" s="64">
        <v>4934085.1192864217</v>
      </c>
      <c r="K120" s="64">
        <f>SUMIFS(Hours!O:O,Hours!A:A,Summary!A120,Hours!B:B,"&lt;28")</f>
        <v>4934084.9777371511</v>
      </c>
      <c r="L120" s="80">
        <f t="shared" si="122"/>
        <v>9868170.0970235728</v>
      </c>
      <c r="N120" s="26">
        <f t="shared" si="123"/>
        <v>-9.7023572772741318E-2</v>
      </c>
      <c r="O120" s="81">
        <f t="shared" si="127"/>
        <v>-9.8319721663430327E-9</v>
      </c>
      <c r="Q120" s="149">
        <v>2072302</v>
      </c>
      <c r="R120" s="149">
        <f>SUMIFS(Hours!L:L,Hours!A:A,Summary!A120,Hours!B:B,"&lt;28")</f>
        <v>1680387</v>
      </c>
      <c r="S120" s="149">
        <f t="shared" si="124"/>
        <v>-391915</v>
      </c>
      <c r="T120" s="81">
        <f t="shared" si="125"/>
        <v>-0.18912060114790219</v>
      </c>
    </row>
    <row r="121" spans="1:20" x14ac:dyDescent="0.2">
      <c r="A121" s="23" t="str">
        <f t="shared" si="119"/>
        <v>007096</v>
      </c>
      <c r="B121" s="23" t="str">
        <f t="shared" si="119"/>
        <v>College of the Mainland</v>
      </c>
      <c r="C121" s="76">
        <v>9771517</v>
      </c>
      <c r="D121" s="76">
        <f t="shared" si="126"/>
        <v>10253477</v>
      </c>
      <c r="E121" s="64">
        <v>5126739</v>
      </c>
      <c r="F121" s="64">
        <v>5126738</v>
      </c>
      <c r="G121" s="26">
        <f t="shared" si="120"/>
        <v>481960</v>
      </c>
      <c r="H121" s="81">
        <f t="shared" si="121"/>
        <v>4.9322945454631048E-2</v>
      </c>
      <c r="J121" s="64">
        <v>5126738.8204657482</v>
      </c>
      <c r="K121" s="64">
        <f>SUMIFS(Hours!O:O,Hours!A:A,Summary!A121,Hours!B:B,"&lt;28")</f>
        <v>5126738.6733896211</v>
      </c>
      <c r="L121" s="80">
        <f t="shared" si="122"/>
        <v>10253477.493855368</v>
      </c>
      <c r="N121" s="26">
        <f t="shared" si="123"/>
        <v>-0.49385536834597588</v>
      </c>
      <c r="O121" s="81">
        <f t="shared" si="127"/>
        <v>-4.8164673149018222E-8</v>
      </c>
      <c r="Q121" s="149">
        <v>1776357</v>
      </c>
      <c r="R121" s="149">
        <f>SUMIFS(Hours!L:L,Hours!A:A,Summary!A121,Hours!B:B,"&lt;28")</f>
        <v>1854654</v>
      </c>
      <c r="S121" s="149">
        <f t="shared" si="124"/>
        <v>78297</v>
      </c>
      <c r="T121" s="81">
        <f t="shared" si="125"/>
        <v>4.4077288518017496E-2</v>
      </c>
    </row>
    <row r="122" spans="1:20" x14ac:dyDescent="0.2">
      <c r="A122" s="23" t="str">
        <f t="shared" si="119"/>
        <v>023614</v>
      </c>
      <c r="B122" s="23" t="str">
        <f t="shared" si="119"/>
        <v>Collin</v>
      </c>
      <c r="C122" s="76">
        <v>62168936</v>
      </c>
      <c r="D122" s="76">
        <f t="shared" si="126"/>
        <v>68414733</v>
      </c>
      <c r="E122" s="64">
        <v>34207367</v>
      </c>
      <c r="F122" s="64">
        <v>34207366</v>
      </c>
      <c r="G122" s="26">
        <f t="shared" si="120"/>
        <v>6245797</v>
      </c>
      <c r="H122" s="81">
        <f t="shared" si="121"/>
        <v>0.10046491707691442</v>
      </c>
      <c r="J122" s="64">
        <v>34207367.723992728</v>
      </c>
      <c r="K122" s="64">
        <f>SUMIFS(Hours!O:O,Hours!A:A,Summary!A122,Hours!B:B,"&lt;28")</f>
        <v>34207366.742650129</v>
      </c>
      <c r="L122" s="80">
        <f t="shared" si="122"/>
        <v>68414734.466642857</v>
      </c>
      <c r="N122" s="26">
        <f t="shared" si="123"/>
        <v>-1.4666428565979004</v>
      </c>
      <c r="O122" s="81">
        <f t="shared" si="127"/>
        <v>-2.1437529495260917E-8</v>
      </c>
      <c r="Q122" s="149">
        <v>11821614</v>
      </c>
      <c r="R122" s="149">
        <f>SUMIFS(Hours!L:L,Hours!A:A,Summary!A122,Hours!B:B,"&lt;28")</f>
        <v>12931527</v>
      </c>
      <c r="S122" s="149">
        <f t="shared" si="124"/>
        <v>1109913</v>
      </c>
      <c r="T122" s="81">
        <f t="shared" si="125"/>
        <v>9.3888448734665161E-2</v>
      </c>
    </row>
    <row r="123" spans="1:20" x14ac:dyDescent="0.2">
      <c r="A123" s="23" t="str">
        <f t="shared" si="119"/>
        <v>009331</v>
      </c>
      <c r="B123" s="23" t="str">
        <f t="shared" si="119"/>
        <v>Dallas</v>
      </c>
      <c r="C123" s="76">
        <v>157958106</v>
      </c>
      <c r="D123" s="76">
        <f t="shared" si="126"/>
        <v>166678764</v>
      </c>
      <c r="E123" s="64">
        <v>83339382</v>
      </c>
      <c r="F123" s="64">
        <v>83339382</v>
      </c>
      <c r="G123" s="26">
        <f t="shared" si="120"/>
        <v>8720658</v>
      </c>
      <c r="H123" s="81">
        <f t="shared" si="121"/>
        <v>5.5208676660126577E-2</v>
      </c>
      <c r="J123" s="64">
        <v>83339384.320095137</v>
      </c>
      <c r="K123" s="64">
        <f>SUMIFS(Hours!O:O,Hours!A:A,Summary!A123,Hours!B:B,"&lt;28")</f>
        <v>83339381.929250881</v>
      </c>
      <c r="L123" s="80">
        <f t="shared" si="122"/>
        <v>166678766.24934602</v>
      </c>
      <c r="N123" s="26">
        <f t="shared" si="123"/>
        <v>-2.2493460178375244</v>
      </c>
      <c r="O123" s="81">
        <f t="shared" si="127"/>
        <v>-1.349509657893506E-8</v>
      </c>
      <c r="Q123" s="149">
        <v>29537290</v>
      </c>
      <c r="R123" s="149">
        <f>SUMIFS(Hours!L:L,Hours!A:A,Summary!A123,Hours!B:B,"&lt;28")</f>
        <v>30820075</v>
      </c>
      <c r="S123" s="149">
        <f t="shared" si="124"/>
        <v>1282785</v>
      </c>
      <c r="T123" s="81">
        <f t="shared" si="125"/>
        <v>4.342933965844531E-2</v>
      </c>
    </row>
    <row r="124" spans="1:20" x14ac:dyDescent="0.2">
      <c r="A124" s="23" t="str">
        <f t="shared" si="119"/>
        <v>003563</v>
      </c>
      <c r="B124" s="23" t="str">
        <f t="shared" si="119"/>
        <v>Del Mar</v>
      </c>
      <c r="C124" s="76">
        <v>27948680</v>
      </c>
      <c r="D124" s="76">
        <f t="shared" si="126"/>
        <v>28349143</v>
      </c>
      <c r="E124" s="64">
        <v>14174572</v>
      </c>
      <c r="F124" s="64">
        <v>14174571</v>
      </c>
      <c r="G124" s="26">
        <f t="shared" si="120"/>
        <v>400463</v>
      </c>
      <c r="H124" s="81">
        <f t="shared" si="121"/>
        <v>1.4328512115777918E-2</v>
      </c>
      <c r="J124" s="64">
        <v>14174572.1764955</v>
      </c>
      <c r="K124" s="64">
        <f>SUMIFS(Hours!O:O,Hours!A:A,Summary!A124,Hours!B:B,"&lt;28")</f>
        <v>14174571.769854696</v>
      </c>
      <c r="L124" s="80">
        <f t="shared" si="122"/>
        <v>28349143.946350195</v>
      </c>
      <c r="N124" s="26">
        <f t="shared" si="123"/>
        <v>-0.94635019451379776</v>
      </c>
      <c r="O124" s="81">
        <f t="shared" si="127"/>
        <v>-3.3381968354873999E-8</v>
      </c>
      <c r="Q124" s="149">
        <v>4952175</v>
      </c>
      <c r="R124" s="149">
        <f>SUMIFS(Hours!L:L,Hours!A:A,Summary!A124,Hours!B:B,"&lt;28")</f>
        <v>4940571</v>
      </c>
      <c r="S124" s="149">
        <f t="shared" si="124"/>
        <v>-11604</v>
      </c>
      <c r="T124" s="81">
        <f t="shared" si="125"/>
        <v>-2.3432128307258934E-3</v>
      </c>
    </row>
    <row r="125" spans="1:20" x14ac:dyDescent="0.2">
      <c r="A125" s="23" t="str">
        <f t="shared" si="119"/>
        <v>010387</v>
      </c>
      <c r="B125" s="23" t="str">
        <f t="shared" si="119"/>
        <v>El Paso</v>
      </c>
      <c r="C125" s="76">
        <v>54150332</v>
      </c>
      <c r="D125" s="76">
        <f t="shared" si="126"/>
        <v>53299045</v>
      </c>
      <c r="E125" s="64">
        <v>26649523</v>
      </c>
      <c r="F125" s="64">
        <v>26649522</v>
      </c>
      <c r="G125" s="26">
        <f t="shared" si="120"/>
        <v>-851287</v>
      </c>
      <c r="H125" s="81">
        <f t="shared" si="121"/>
        <v>-1.5720808507692991E-2</v>
      </c>
      <c r="J125" s="64">
        <v>26649523.131336741</v>
      </c>
      <c r="K125" s="64">
        <f>SUMIFS(Hours!O:O,Hours!A:A,Summary!A125,Hours!B:B,"&lt;28")</f>
        <v>26649522.366813947</v>
      </c>
      <c r="L125" s="80">
        <f t="shared" si="122"/>
        <v>53299045.498150691</v>
      </c>
      <c r="N125" s="26">
        <f t="shared" si="123"/>
        <v>-0.49815069139003754</v>
      </c>
      <c r="O125" s="81">
        <f t="shared" si="127"/>
        <v>-9.3463342802865891E-9</v>
      </c>
      <c r="Q125" s="149">
        <v>10195346</v>
      </c>
      <c r="R125" s="149">
        <f>SUMIFS(Hours!L:L,Hours!A:A,Summary!A125,Hours!B:B,"&lt;28")</f>
        <v>9990546</v>
      </c>
      <c r="S125" s="149">
        <f t="shared" si="124"/>
        <v>-204800</v>
      </c>
      <c r="T125" s="81">
        <f t="shared" si="125"/>
        <v>-2.00875968309462E-2</v>
      </c>
    </row>
    <row r="126" spans="1:20" x14ac:dyDescent="0.2">
      <c r="A126" s="23" t="str">
        <f t="shared" si="119"/>
        <v>003568</v>
      </c>
      <c r="B126" s="23" t="str">
        <f t="shared" si="119"/>
        <v>Frank Phillips</v>
      </c>
      <c r="C126" s="76">
        <v>3520190</v>
      </c>
      <c r="D126" s="76">
        <f t="shared" si="126"/>
        <v>3177600</v>
      </c>
      <c r="E126" s="64">
        <v>1588800</v>
      </c>
      <c r="F126" s="64">
        <v>1588800</v>
      </c>
      <c r="G126" s="26">
        <f t="shared" si="120"/>
        <v>-342590</v>
      </c>
      <c r="H126" s="81">
        <f t="shared" si="121"/>
        <v>-9.732145139893017E-2</v>
      </c>
      <c r="J126" s="64">
        <v>1588799.8329708322</v>
      </c>
      <c r="K126" s="64">
        <f>SUMIFS(Hours!O:O,Hours!A:A,Summary!A126,Hours!B:B,"&lt;28")</f>
        <v>1588799.7873912666</v>
      </c>
      <c r="L126" s="80">
        <f t="shared" si="122"/>
        <v>3177599.6203620988</v>
      </c>
      <c r="N126" s="26">
        <f t="shared" si="123"/>
        <v>0.37963790120556951</v>
      </c>
      <c r="O126" s="81">
        <f t="shared" si="127"/>
        <v>1.1947315622028244E-7</v>
      </c>
      <c r="Q126" s="149">
        <v>666208</v>
      </c>
      <c r="R126" s="149">
        <f>SUMIFS(Hours!L:L,Hours!A:A,Summary!A126,Hours!B:B,"&lt;28")</f>
        <v>599768</v>
      </c>
      <c r="S126" s="149">
        <f t="shared" si="124"/>
        <v>-66440</v>
      </c>
      <c r="T126" s="81">
        <f t="shared" si="125"/>
        <v>-9.9728613285940723E-2</v>
      </c>
    </row>
    <row r="127" spans="1:20" x14ac:dyDescent="0.2">
      <c r="A127" s="23" t="str">
        <f t="shared" si="119"/>
        <v>006662</v>
      </c>
      <c r="B127" s="23" t="str">
        <f t="shared" si="119"/>
        <v>Galveston</v>
      </c>
      <c r="C127" s="76">
        <v>6202269</v>
      </c>
      <c r="D127" s="76">
        <f t="shared" si="126"/>
        <v>7076599</v>
      </c>
      <c r="E127" s="64">
        <v>3538300</v>
      </c>
      <c r="F127" s="64">
        <v>3538299</v>
      </c>
      <c r="G127" s="26">
        <f t="shared" si="120"/>
        <v>874330</v>
      </c>
      <c r="H127" s="81">
        <f t="shared" si="121"/>
        <v>0.14096937749717078</v>
      </c>
      <c r="J127" s="64">
        <v>3538299.810314422</v>
      </c>
      <c r="K127" s="64">
        <f>SUMIFS(Hours!O:O,Hours!A:A,Summary!A127,Hours!B:B,"&lt;28")</f>
        <v>3538299.708807508</v>
      </c>
      <c r="L127" s="80">
        <f t="shared" si="122"/>
        <v>7076599.51912193</v>
      </c>
      <c r="N127" s="26">
        <f t="shared" si="123"/>
        <v>-0.5191219300031662</v>
      </c>
      <c r="O127" s="81">
        <f t="shared" si="127"/>
        <v>-7.3357545058461875E-8</v>
      </c>
      <c r="Q127" s="149">
        <v>1053898</v>
      </c>
      <c r="R127" s="149">
        <f>SUMIFS(Hours!L:L,Hours!A:A,Summary!A127,Hours!B:B,"&lt;28")</f>
        <v>1180925</v>
      </c>
      <c r="S127" s="149">
        <f t="shared" si="124"/>
        <v>127027</v>
      </c>
      <c r="T127" s="81">
        <f t="shared" si="125"/>
        <v>0.12053063958751227</v>
      </c>
    </row>
    <row r="128" spans="1:20" x14ac:dyDescent="0.2">
      <c r="A128" s="23" t="str">
        <f t="shared" si="119"/>
        <v>003570</v>
      </c>
      <c r="B128" s="23" t="str">
        <f t="shared" si="119"/>
        <v>Grayson</v>
      </c>
      <c r="C128" s="76">
        <v>11024306</v>
      </c>
      <c r="D128" s="76">
        <f t="shared" si="126"/>
        <v>10816430</v>
      </c>
      <c r="E128" s="64">
        <v>5408215</v>
      </c>
      <c r="F128" s="64">
        <v>5408215</v>
      </c>
      <c r="G128" s="26">
        <f t="shared" si="120"/>
        <v>-207876</v>
      </c>
      <c r="H128" s="81">
        <f t="shared" si="121"/>
        <v>-1.8856152940602337E-2</v>
      </c>
      <c r="J128" s="64">
        <v>5408215.2354329759</v>
      </c>
      <c r="K128" s="64">
        <f>SUMIFS(Hours!O:O,Hours!A:A,Summary!A128,Hours!B:B,"&lt;28")</f>
        <v>5408215.0802818369</v>
      </c>
      <c r="L128" s="80">
        <f t="shared" si="122"/>
        <v>10816430.315714814</v>
      </c>
      <c r="N128" s="26">
        <f t="shared" si="123"/>
        <v>-0.31571481376886368</v>
      </c>
      <c r="O128" s="81">
        <f t="shared" si="127"/>
        <v>-2.918844884762012E-8</v>
      </c>
      <c r="Q128" s="149">
        <v>1937444</v>
      </c>
      <c r="R128" s="149">
        <f>SUMIFS(Hours!L:L,Hours!A:A,Summary!A128,Hours!B:B,"&lt;28")</f>
        <v>1863418</v>
      </c>
      <c r="S128" s="149">
        <f t="shared" si="124"/>
        <v>-74026</v>
      </c>
      <c r="T128" s="81">
        <f t="shared" si="125"/>
        <v>-3.8208072078470399E-2</v>
      </c>
    </row>
    <row r="129" spans="1:20" x14ac:dyDescent="0.2">
      <c r="A129" s="23" t="str">
        <f t="shared" si="119"/>
        <v>003573</v>
      </c>
      <c r="B129" s="23" t="str">
        <f t="shared" si="119"/>
        <v>Hill</v>
      </c>
      <c r="C129" s="76">
        <v>10166023</v>
      </c>
      <c r="D129" s="76">
        <f t="shared" si="126"/>
        <v>10670879</v>
      </c>
      <c r="E129" s="64">
        <v>5335440</v>
      </c>
      <c r="F129" s="64">
        <v>5335439</v>
      </c>
      <c r="G129" s="26">
        <f t="shared" si="120"/>
        <v>504856</v>
      </c>
      <c r="H129" s="81">
        <f t="shared" si="121"/>
        <v>4.9661111331343634E-2</v>
      </c>
      <c r="J129" s="64">
        <v>5335439.4544764841</v>
      </c>
      <c r="K129" s="64">
        <f>SUMIFS(Hours!O:O,Hours!A:A,Summary!A129,Hours!B:B,"&lt;28")</f>
        <v>5335439.3014131421</v>
      </c>
      <c r="L129" s="80">
        <f t="shared" si="122"/>
        <v>10670878.755889626</v>
      </c>
      <c r="N129" s="26">
        <f t="shared" si="123"/>
        <v>0.24411037378013134</v>
      </c>
      <c r="O129" s="81">
        <f t="shared" si="127"/>
        <v>2.2876313542692345E-8</v>
      </c>
      <c r="Q129" s="149">
        <v>1915053</v>
      </c>
      <c r="R129" s="149">
        <f>SUMIFS(Hours!L:L,Hours!A:A,Summary!A129,Hours!B:B,"&lt;28")</f>
        <v>1997160</v>
      </c>
      <c r="S129" s="149">
        <f t="shared" si="124"/>
        <v>82107</v>
      </c>
      <c r="T129" s="81">
        <f t="shared" si="125"/>
        <v>4.2874531409835652E-2</v>
      </c>
    </row>
    <row r="130" spans="1:20" x14ac:dyDescent="0.2">
      <c r="A130" s="23" t="str">
        <f t="shared" ref="A130:B149" si="128">A24</f>
        <v>010633</v>
      </c>
      <c r="B130" s="23" t="str">
        <f t="shared" si="128"/>
        <v>Houston</v>
      </c>
      <c r="C130" s="76">
        <v>121373150</v>
      </c>
      <c r="D130" s="76">
        <f t="shared" si="126"/>
        <v>116950133</v>
      </c>
      <c r="E130" s="64">
        <v>58475067</v>
      </c>
      <c r="F130" s="64">
        <v>58475066</v>
      </c>
      <c r="G130" s="26">
        <f t="shared" si="120"/>
        <v>-4423017</v>
      </c>
      <c r="H130" s="81">
        <f t="shared" si="121"/>
        <v>-3.6441478201727481E-2</v>
      </c>
      <c r="J130" s="64">
        <v>58475068.455294222</v>
      </c>
      <c r="K130" s="64">
        <f>SUMIFS(Hours!O:O,Hours!A:A,Summary!A130,Hours!B:B,"&lt;28")</f>
        <v>58475066.777758658</v>
      </c>
      <c r="L130" s="80">
        <f t="shared" si="122"/>
        <v>116950135.23305288</v>
      </c>
      <c r="N130" s="26">
        <f t="shared" si="123"/>
        <v>-2.2330528795719147</v>
      </c>
      <c r="O130" s="81">
        <f t="shared" si="127"/>
        <v>-1.9094060197194599E-8</v>
      </c>
      <c r="Q130" s="149">
        <v>23137104</v>
      </c>
      <c r="R130" s="149">
        <f>SUMIFS(Hours!L:L,Hours!A:A,Summary!A130,Hours!B:B,"&lt;28")</f>
        <v>21945956</v>
      </c>
      <c r="S130" s="149">
        <f t="shared" si="124"/>
        <v>-1191148</v>
      </c>
      <c r="T130" s="81">
        <f t="shared" si="125"/>
        <v>-5.1482156107350338E-2</v>
      </c>
    </row>
    <row r="131" spans="1:20" x14ac:dyDescent="0.2">
      <c r="A131" s="23" t="str">
        <f t="shared" si="128"/>
        <v>003574</v>
      </c>
      <c r="B131" s="23" t="str">
        <f t="shared" si="128"/>
        <v>Howard</v>
      </c>
      <c r="C131" s="76">
        <v>10370929</v>
      </c>
      <c r="D131" s="76">
        <f t="shared" si="126"/>
        <v>11086349</v>
      </c>
      <c r="E131" s="64">
        <v>5543175</v>
      </c>
      <c r="F131" s="64">
        <v>5543174</v>
      </c>
      <c r="G131" s="26">
        <f t="shared" si="120"/>
        <v>715420</v>
      </c>
      <c r="H131" s="81">
        <f t="shared" si="121"/>
        <v>6.898321259358732E-2</v>
      </c>
      <c r="J131" s="64">
        <v>5543174.7775872154</v>
      </c>
      <c r="K131" s="64">
        <f>SUMIFS(Hours!O:O,Hours!A:A,Summary!A131,Hours!B:B,"&lt;28")</f>
        <v>5543174.6185643524</v>
      </c>
      <c r="L131" s="80">
        <f t="shared" si="122"/>
        <v>11086349.396151569</v>
      </c>
      <c r="N131" s="26">
        <f t="shared" si="123"/>
        <v>-0.39615156874060631</v>
      </c>
      <c r="O131" s="81">
        <f t="shared" si="127"/>
        <v>-3.5733276008233758E-8</v>
      </c>
      <c r="Q131" s="149">
        <v>1840607</v>
      </c>
      <c r="R131" s="149">
        <f>SUMIFS(Hours!L:L,Hours!A:A,Summary!A131,Hours!B:B,"&lt;28")</f>
        <v>1913594</v>
      </c>
      <c r="S131" s="149">
        <f t="shared" si="124"/>
        <v>72987</v>
      </c>
      <c r="T131" s="81">
        <f t="shared" si="125"/>
        <v>3.9653766393369143E-2</v>
      </c>
    </row>
    <row r="132" spans="1:20" x14ac:dyDescent="0.2">
      <c r="A132" s="23" t="str">
        <f t="shared" si="128"/>
        <v>003580</v>
      </c>
      <c r="B132" s="23" t="str">
        <f t="shared" si="128"/>
        <v>Kilgore</v>
      </c>
      <c r="C132" s="76">
        <v>16458906</v>
      </c>
      <c r="D132" s="76">
        <f t="shared" si="126"/>
        <v>15054913</v>
      </c>
      <c r="E132" s="64">
        <v>7527457</v>
      </c>
      <c r="F132" s="64">
        <v>7527456</v>
      </c>
      <c r="G132" s="26">
        <f t="shared" si="120"/>
        <v>-1403993</v>
      </c>
      <c r="H132" s="81">
        <f t="shared" si="121"/>
        <v>-8.5302935687220041E-2</v>
      </c>
      <c r="J132" s="64">
        <v>7527456.5628025848</v>
      </c>
      <c r="K132" s="64">
        <f>SUMIFS(Hours!O:O,Hours!A:A,Summary!A132,Hours!B:B,"&lt;28")</f>
        <v>7527456.3468545498</v>
      </c>
      <c r="L132" s="80">
        <f t="shared" si="122"/>
        <v>15054912.909657136</v>
      </c>
      <c r="N132" s="26">
        <f t="shared" si="123"/>
        <v>9.0342864394187927E-2</v>
      </c>
      <c r="O132" s="81">
        <f t="shared" si="127"/>
        <v>6.0008891711422001E-9</v>
      </c>
      <c r="Q132" s="149">
        <v>2947463</v>
      </c>
      <c r="R132" s="149">
        <f>SUMIFS(Hours!L:L,Hours!A:A,Summary!A132,Hours!B:B,"&lt;28")</f>
        <v>2671730</v>
      </c>
      <c r="S132" s="149">
        <f t="shared" si="124"/>
        <v>-275733</v>
      </c>
      <c r="T132" s="81">
        <f t="shared" si="125"/>
        <v>-9.3549265928020126E-2</v>
      </c>
    </row>
    <row r="133" spans="1:20" x14ac:dyDescent="0.2">
      <c r="A133" s="23" t="str">
        <f t="shared" si="128"/>
        <v>003582</v>
      </c>
      <c r="B133" s="23" t="str">
        <f t="shared" si="128"/>
        <v>Laredo</v>
      </c>
      <c r="C133" s="76">
        <v>17046189</v>
      </c>
      <c r="D133" s="76">
        <f t="shared" si="126"/>
        <v>18465552</v>
      </c>
      <c r="E133" s="64">
        <v>9232776</v>
      </c>
      <c r="F133" s="64">
        <v>9232776</v>
      </c>
      <c r="G133" s="26">
        <f t="shared" si="120"/>
        <v>1419363</v>
      </c>
      <c r="H133" s="81">
        <f t="shared" si="121"/>
        <v>8.3265708247163048E-2</v>
      </c>
      <c r="J133" s="64">
        <v>9232776.4579172153</v>
      </c>
      <c r="K133" s="64">
        <f>SUMIFS(Hours!O:O,Hours!A:A,Summary!A133,Hours!B:B,"&lt;28")</f>
        <v>9232776.1930468827</v>
      </c>
      <c r="L133" s="80">
        <f t="shared" si="122"/>
        <v>18465552.650964096</v>
      </c>
      <c r="N133" s="26">
        <f t="shared" si="123"/>
        <v>-0.65096409618854523</v>
      </c>
      <c r="O133" s="81">
        <f t="shared" si="127"/>
        <v>-3.5252891231659104E-8</v>
      </c>
      <c r="Q133" s="149">
        <v>3107285</v>
      </c>
      <c r="R133" s="149">
        <f>SUMIFS(Hours!L:L,Hours!A:A,Summary!A133,Hours!B:B,"&lt;28")</f>
        <v>3345163</v>
      </c>
      <c r="S133" s="149">
        <f t="shared" si="124"/>
        <v>237878</v>
      </c>
      <c r="T133" s="81">
        <f t="shared" si="125"/>
        <v>7.6554934613336081E-2</v>
      </c>
    </row>
    <row r="134" spans="1:20" x14ac:dyDescent="0.2">
      <c r="A134" s="23" t="str">
        <f t="shared" si="128"/>
        <v>003583</v>
      </c>
      <c r="B134" s="23" t="str">
        <f t="shared" si="128"/>
        <v>Lee</v>
      </c>
      <c r="C134" s="76">
        <v>16817846</v>
      </c>
      <c r="D134" s="76">
        <f t="shared" si="126"/>
        <v>17187373</v>
      </c>
      <c r="E134" s="64">
        <v>8593687</v>
      </c>
      <c r="F134" s="64">
        <v>8593686</v>
      </c>
      <c r="G134" s="26">
        <f t="shared" si="120"/>
        <v>369527</v>
      </c>
      <c r="H134" s="81">
        <f t="shared" si="121"/>
        <v>2.197231440934826E-2</v>
      </c>
      <c r="J134" s="64">
        <v>8593686.7580204178</v>
      </c>
      <c r="K134" s="64">
        <f>SUMIFS(Hours!O:O,Hours!A:A,Summary!A134,Hours!B:B,"&lt;28")</f>
        <v>8593686.5114843231</v>
      </c>
      <c r="L134" s="80">
        <f t="shared" si="122"/>
        <v>17187373.269504741</v>
      </c>
      <c r="N134" s="26">
        <f t="shared" si="123"/>
        <v>-0.26950474083423615</v>
      </c>
      <c r="O134" s="81">
        <f t="shared" si="127"/>
        <v>-1.5680391694195276E-8</v>
      </c>
      <c r="Q134" s="149">
        <v>3090472</v>
      </c>
      <c r="R134" s="149">
        <f>SUMIFS(Hours!L:L,Hours!A:A,Summary!A134,Hours!B:B,"&lt;28")</f>
        <v>3124986</v>
      </c>
      <c r="S134" s="149">
        <f t="shared" si="124"/>
        <v>34514</v>
      </c>
      <c r="T134" s="81">
        <f t="shared" si="125"/>
        <v>1.1167873386330632E-2</v>
      </c>
    </row>
    <row r="135" spans="1:20" x14ac:dyDescent="0.2">
      <c r="A135" s="23" t="str">
        <f t="shared" si="128"/>
        <v>011145</v>
      </c>
      <c r="B135" s="23" t="str">
        <f t="shared" si="128"/>
        <v>Lone Star</v>
      </c>
      <c r="C135" s="76">
        <v>139187216</v>
      </c>
      <c r="D135" s="76">
        <f t="shared" si="126"/>
        <v>135593588</v>
      </c>
      <c r="E135" s="64">
        <v>67796794</v>
      </c>
      <c r="F135" s="64">
        <v>67796794</v>
      </c>
      <c r="G135" s="26">
        <f t="shared" si="120"/>
        <v>-3593628</v>
      </c>
      <c r="H135" s="81">
        <f t="shared" si="121"/>
        <v>-2.5818664265833149E-2</v>
      </c>
      <c r="J135" s="64">
        <v>67796796.258597195</v>
      </c>
      <c r="K135" s="64">
        <f>SUMIFS(Hours!O:O,Hours!A:A,Summary!A135,Hours!B:B,"&lt;28")</f>
        <v>67796794.313639477</v>
      </c>
      <c r="L135" s="80">
        <f t="shared" si="122"/>
        <v>135593590.57223666</v>
      </c>
      <c r="N135" s="26">
        <f t="shared" si="123"/>
        <v>-2.5722366571426392</v>
      </c>
      <c r="O135" s="81">
        <f t="shared" si="127"/>
        <v>-1.8970193908746179E-8</v>
      </c>
      <c r="Q135" s="149">
        <v>26242292</v>
      </c>
      <c r="R135" s="149">
        <f>SUMIFS(Hours!L:L,Hours!A:A,Summary!A135,Hours!B:B,"&lt;28")</f>
        <v>25549624</v>
      </c>
      <c r="S135" s="149">
        <f t="shared" si="124"/>
        <v>-692668</v>
      </c>
      <c r="T135" s="81">
        <f t="shared" si="125"/>
        <v>-2.6395102988717601E-2</v>
      </c>
    </row>
    <row r="136" spans="1:20" x14ac:dyDescent="0.2">
      <c r="A136" s="23" t="str">
        <f t="shared" si="128"/>
        <v>003590</v>
      </c>
      <c r="B136" s="23" t="str">
        <f t="shared" si="128"/>
        <v>McLennan</v>
      </c>
      <c r="C136" s="76">
        <v>21089006</v>
      </c>
      <c r="D136" s="76">
        <f t="shared" si="126"/>
        <v>20806662</v>
      </c>
      <c r="E136" s="64">
        <v>10403331</v>
      </c>
      <c r="F136" s="64">
        <v>10403331</v>
      </c>
      <c r="G136" s="26">
        <f t="shared" si="120"/>
        <v>-282344</v>
      </c>
      <c r="H136" s="81">
        <f t="shared" si="121"/>
        <v>-1.3388208054945786E-2</v>
      </c>
      <c r="J136" s="64">
        <v>10403331.363698533</v>
      </c>
      <c r="K136" s="64">
        <f>SUMIFS(Hours!O:O,Hours!A:A,Summary!A136,Hours!B:B,"&lt;28")</f>
        <v>10403331.065247266</v>
      </c>
      <c r="L136" s="80">
        <f t="shared" si="122"/>
        <v>20806662.428945798</v>
      </c>
      <c r="N136" s="26">
        <f t="shared" si="123"/>
        <v>-0.42894579842686653</v>
      </c>
      <c r="O136" s="81">
        <f t="shared" si="127"/>
        <v>-2.0615791155105348E-8</v>
      </c>
      <c r="Q136" s="149">
        <v>3793975</v>
      </c>
      <c r="R136" s="149">
        <f>SUMIFS(Hours!L:L,Hours!A:A,Summary!A136,Hours!B:B,"&lt;28")</f>
        <v>3769846</v>
      </c>
      <c r="S136" s="149">
        <f t="shared" si="124"/>
        <v>-24129</v>
      </c>
      <c r="T136" s="81">
        <f t="shared" si="125"/>
        <v>-6.3598205048794468E-3</v>
      </c>
    </row>
    <row r="137" spans="1:20" x14ac:dyDescent="0.2">
      <c r="A137" s="23" t="str">
        <f t="shared" si="128"/>
        <v>009797</v>
      </c>
      <c r="B137" s="23" t="str">
        <f t="shared" si="128"/>
        <v>Midland</v>
      </c>
      <c r="C137" s="76">
        <v>13400612</v>
      </c>
      <c r="D137" s="76">
        <f t="shared" si="126"/>
        <v>11345559</v>
      </c>
      <c r="E137" s="64">
        <v>5672780</v>
      </c>
      <c r="F137" s="64">
        <v>5672779</v>
      </c>
      <c r="G137" s="26">
        <f t="shared" si="120"/>
        <v>-2055053</v>
      </c>
      <c r="H137" s="81">
        <f t="shared" si="121"/>
        <v>-0.15335516019716114</v>
      </c>
      <c r="J137" s="64">
        <v>5672779.4745562971</v>
      </c>
      <c r="K137" s="64">
        <f>SUMIFS(Hours!O:O,Hours!A:A,Summary!A137,Hours!B:B,"&lt;28")</f>
        <v>5672779.3118153289</v>
      </c>
      <c r="L137" s="80">
        <f t="shared" si="122"/>
        <v>11345558.786371626</v>
      </c>
      <c r="N137" s="26">
        <f t="shared" si="123"/>
        <v>0.2136283740401268</v>
      </c>
      <c r="O137" s="81">
        <f t="shared" si="127"/>
        <v>1.8829250638080222E-8</v>
      </c>
      <c r="Q137" s="149">
        <v>2436907</v>
      </c>
      <c r="R137" s="149">
        <f>SUMIFS(Hours!L:L,Hours!A:A,Summary!A137,Hours!B:B,"&lt;28")</f>
        <v>2007076</v>
      </c>
      <c r="S137" s="149">
        <f t="shared" si="124"/>
        <v>-429831</v>
      </c>
      <c r="T137" s="81">
        <f t="shared" si="125"/>
        <v>-0.1763838340978954</v>
      </c>
    </row>
    <row r="138" spans="1:20" x14ac:dyDescent="0.2">
      <c r="A138" s="23" t="str">
        <f t="shared" si="128"/>
        <v>003593</v>
      </c>
      <c r="B138" s="23" t="str">
        <f t="shared" si="128"/>
        <v>Navarro</v>
      </c>
      <c r="C138" s="76">
        <v>23973180</v>
      </c>
      <c r="D138" s="76">
        <f t="shared" si="126"/>
        <v>22306353</v>
      </c>
      <c r="E138" s="64">
        <v>11153177</v>
      </c>
      <c r="F138" s="64">
        <v>11153176</v>
      </c>
      <c r="G138" s="26">
        <f t="shared" si="120"/>
        <v>-1666827</v>
      </c>
      <c r="H138" s="81">
        <f t="shared" si="121"/>
        <v>-6.9528823460216799E-2</v>
      </c>
      <c r="J138" s="64">
        <v>11153176.644884035</v>
      </c>
      <c r="K138" s="64">
        <f>SUMIFS(Hours!O:O,Hours!A:A,Summary!A138,Hours!B:B,"&lt;28")</f>
        <v>11153176.324921167</v>
      </c>
      <c r="L138" s="80">
        <f t="shared" si="122"/>
        <v>22306352.969805203</v>
      </c>
      <c r="N138" s="26">
        <f t="shared" si="123"/>
        <v>3.0194796621799469E-2</v>
      </c>
      <c r="O138" s="81">
        <f t="shared" si="127"/>
        <v>1.3536411183755349E-9</v>
      </c>
      <c r="Q138" s="149">
        <v>4296220</v>
      </c>
      <c r="R138" s="149">
        <f>SUMIFS(Hours!L:L,Hours!A:A,Summary!A138,Hours!B:B,"&lt;28")</f>
        <v>3975698</v>
      </c>
      <c r="S138" s="149">
        <f t="shared" si="124"/>
        <v>-320522</v>
      </c>
      <c r="T138" s="81">
        <f t="shared" si="125"/>
        <v>-7.4605583512948589E-2</v>
      </c>
    </row>
    <row r="139" spans="1:20" x14ac:dyDescent="0.2">
      <c r="A139" s="23" t="str">
        <f t="shared" si="128"/>
        <v>003558</v>
      </c>
      <c r="B139" s="23" t="str">
        <f t="shared" si="128"/>
        <v>North Central</v>
      </c>
      <c r="C139" s="76">
        <v>17642133</v>
      </c>
      <c r="D139" s="76">
        <f t="shared" si="126"/>
        <v>19092104</v>
      </c>
      <c r="E139" s="64">
        <v>9546052</v>
      </c>
      <c r="F139" s="64">
        <v>9546052</v>
      </c>
      <c r="G139" s="26">
        <f t="shared" si="120"/>
        <v>1449971</v>
      </c>
      <c r="H139" s="81">
        <f t="shared" si="121"/>
        <v>8.2187964459853019E-2</v>
      </c>
      <c r="J139" s="64">
        <v>9546052.1297778934</v>
      </c>
      <c r="K139" s="64">
        <f>SUMIFS(Hours!O:O,Hours!A:A,Summary!A139,Hours!B:B,"&lt;28")</f>
        <v>9546051.8559202943</v>
      </c>
      <c r="L139" s="80">
        <f t="shared" si="122"/>
        <v>19092103.985698186</v>
      </c>
      <c r="N139" s="26">
        <f t="shared" si="123"/>
        <v>1.4301814138889313E-2</v>
      </c>
      <c r="O139" s="81">
        <f t="shared" si="127"/>
        <v>7.4909575911011761E-10</v>
      </c>
      <c r="Q139" s="149">
        <v>3272022</v>
      </c>
      <c r="R139" s="149">
        <f>SUMIFS(Hours!L:L,Hours!A:A,Summary!A139,Hours!B:B,"&lt;28")</f>
        <v>3524394</v>
      </c>
      <c r="S139" s="149">
        <f t="shared" si="124"/>
        <v>252372</v>
      </c>
      <c r="T139" s="81">
        <f t="shared" si="125"/>
        <v>7.7130288243783207E-2</v>
      </c>
    </row>
    <row r="140" spans="1:20" x14ac:dyDescent="0.2">
      <c r="A140" s="23" t="str">
        <f t="shared" si="128"/>
        <v>023154</v>
      </c>
      <c r="B140" s="23" t="str">
        <f t="shared" si="128"/>
        <v>Northeast Texas</v>
      </c>
      <c r="C140" s="76">
        <v>7298900</v>
      </c>
      <c r="D140" s="76">
        <f t="shared" si="126"/>
        <v>7547356</v>
      </c>
      <c r="E140" s="64">
        <v>3773678</v>
      </c>
      <c r="F140" s="64">
        <v>3773678</v>
      </c>
      <c r="G140" s="26">
        <f t="shared" si="120"/>
        <v>248456</v>
      </c>
      <c r="H140" s="81">
        <f t="shared" si="121"/>
        <v>3.4040197838030389E-2</v>
      </c>
      <c r="J140" s="64">
        <v>3773678.0332366782</v>
      </c>
      <c r="K140" s="64">
        <f>SUMIFS(Hours!O:O,Hours!A:A,Summary!A140,Hours!B:B,"&lt;28")</f>
        <v>3773677.9249772215</v>
      </c>
      <c r="L140" s="80">
        <f t="shared" si="122"/>
        <v>7547355.9582138993</v>
      </c>
      <c r="N140" s="26">
        <f t="shared" si="123"/>
        <v>4.1786100715398788E-2</v>
      </c>
      <c r="O140" s="81">
        <f t="shared" si="127"/>
        <v>5.5365217587985497E-9</v>
      </c>
      <c r="Q140" s="149">
        <v>1310889</v>
      </c>
      <c r="R140" s="149">
        <f>SUMIFS(Hours!L:L,Hours!A:A,Summary!A140,Hours!B:B,"&lt;28")</f>
        <v>1330931</v>
      </c>
      <c r="S140" s="149">
        <f t="shared" si="124"/>
        <v>20042</v>
      </c>
      <c r="T140" s="81">
        <f t="shared" si="125"/>
        <v>1.5288861223185181E-2</v>
      </c>
    </row>
    <row r="141" spans="1:20" x14ac:dyDescent="0.2">
      <c r="A141" s="23" t="str">
        <f t="shared" si="128"/>
        <v>003596</v>
      </c>
      <c r="B141" s="23" t="str">
        <f t="shared" si="128"/>
        <v>Odessa</v>
      </c>
      <c r="C141" s="76">
        <v>14106936</v>
      </c>
      <c r="D141" s="76">
        <f t="shared" si="126"/>
        <v>16080643</v>
      </c>
      <c r="E141" s="64">
        <v>8040322</v>
      </c>
      <c r="F141" s="64">
        <v>8040321</v>
      </c>
      <c r="G141" s="26">
        <f t="shared" si="120"/>
        <v>1973707</v>
      </c>
      <c r="H141" s="81">
        <f t="shared" si="121"/>
        <v>0.13991039585066523</v>
      </c>
      <c r="J141" s="64">
        <v>8040321.8856597804</v>
      </c>
      <c r="K141" s="64">
        <f>SUMIFS(Hours!O:O,Hours!A:A,Summary!A141,Hours!B:B,"&lt;28")</f>
        <v>8040321.6549986433</v>
      </c>
      <c r="L141" s="80">
        <f t="shared" si="122"/>
        <v>16080643.540658424</v>
      </c>
      <c r="N141" s="26">
        <f t="shared" si="123"/>
        <v>-0.54065842367708683</v>
      </c>
      <c r="O141" s="81">
        <f t="shared" si="127"/>
        <v>-3.3621691848832587E-8</v>
      </c>
      <c r="Q141" s="149">
        <v>2550340</v>
      </c>
      <c r="R141" s="149">
        <f>SUMIFS(Hours!L:L,Hours!A:A,Summary!A141,Hours!B:B,"&lt;28")</f>
        <v>2896857</v>
      </c>
      <c r="S141" s="149">
        <f t="shared" si="124"/>
        <v>346517</v>
      </c>
      <c r="T141" s="81">
        <f t="shared" si="125"/>
        <v>0.13587090348737815</v>
      </c>
    </row>
    <row r="142" spans="1:20" x14ac:dyDescent="0.2">
      <c r="A142" s="23" t="str">
        <f t="shared" si="128"/>
        <v>003600</v>
      </c>
      <c r="B142" s="23" t="str">
        <f t="shared" si="128"/>
        <v>Panola</v>
      </c>
      <c r="C142" s="76">
        <v>8104061</v>
      </c>
      <c r="D142" s="76">
        <f t="shared" si="126"/>
        <v>7465819</v>
      </c>
      <c r="E142" s="64">
        <v>3732910</v>
      </c>
      <c r="F142" s="64">
        <v>3732909</v>
      </c>
      <c r="G142" s="26">
        <f t="shared" si="120"/>
        <v>-638242</v>
      </c>
      <c r="H142" s="81">
        <f t="shared" si="121"/>
        <v>-7.8755823777733158E-2</v>
      </c>
      <c r="J142" s="64">
        <v>3732909.5161202443</v>
      </c>
      <c r="K142" s="64">
        <f>SUMIFS(Hours!O:O,Hours!A:A,Summary!A142,Hours!B:B,"&lt;28")</f>
        <v>3732909.4090303588</v>
      </c>
      <c r="L142" s="80">
        <f t="shared" si="122"/>
        <v>7465818.9251506031</v>
      </c>
      <c r="N142" s="26">
        <f t="shared" si="123"/>
        <v>7.4849396944046021E-2</v>
      </c>
      <c r="O142" s="81">
        <f t="shared" si="127"/>
        <v>1.002561098039559E-8</v>
      </c>
      <c r="Q142" s="149">
        <v>1391539</v>
      </c>
      <c r="R142" s="149">
        <f>SUMIFS(Hours!L:L,Hours!A:A,Summary!A142,Hours!B:B,"&lt;28")</f>
        <v>1266407</v>
      </c>
      <c r="S142" s="149">
        <f t="shared" si="124"/>
        <v>-125132</v>
      </c>
      <c r="T142" s="81">
        <f t="shared" si="125"/>
        <v>-8.9923458846643892E-2</v>
      </c>
    </row>
    <row r="143" spans="1:20" x14ac:dyDescent="0.2">
      <c r="A143" s="23" t="str">
        <f t="shared" si="128"/>
        <v>003601</v>
      </c>
      <c r="B143" s="23" t="str">
        <f t="shared" si="128"/>
        <v>Paris</v>
      </c>
      <c r="C143" s="76">
        <v>12594012</v>
      </c>
      <c r="D143" s="76">
        <f t="shared" si="126"/>
        <v>12660639</v>
      </c>
      <c r="E143" s="64">
        <v>6330320</v>
      </c>
      <c r="F143" s="64">
        <v>6330319</v>
      </c>
      <c r="G143" s="26">
        <f t="shared" si="120"/>
        <v>66627</v>
      </c>
      <c r="H143" s="81">
        <f t="shared" si="121"/>
        <v>5.2903713288505677E-3</v>
      </c>
      <c r="J143" s="64">
        <v>6330319.9208922107</v>
      </c>
      <c r="K143" s="64">
        <f>SUMIFS(Hours!O:O,Hours!A:A,Summary!A143,Hours!B:B,"&lt;28")</f>
        <v>6330319.7392876912</v>
      </c>
      <c r="L143" s="80">
        <f t="shared" si="122"/>
        <v>12660639.660179902</v>
      </c>
      <c r="N143" s="26">
        <f t="shared" si="123"/>
        <v>-0.66017990186810493</v>
      </c>
      <c r="O143" s="81">
        <f t="shared" si="127"/>
        <v>-5.2144279753028655E-8</v>
      </c>
      <c r="Q143" s="149">
        <v>2314733</v>
      </c>
      <c r="R143" s="149">
        <f>SUMIFS(Hours!L:L,Hours!A:A,Summary!A143,Hours!B:B,"&lt;28")</f>
        <v>2284360</v>
      </c>
      <c r="S143" s="149">
        <f t="shared" si="124"/>
        <v>-30373</v>
      </c>
      <c r="T143" s="81">
        <f t="shared" si="125"/>
        <v>-1.3121599769822264E-2</v>
      </c>
    </row>
    <row r="144" spans="1:20" x14ac:dyDescent="0.2">
      <c r="A144" s="23" t="str">
        <f t="shared" si="128"/>
        <v>003603</v>
      </c>
      <c r="B144" s="23" t="str">
        <f t="shared" si="128"/>
        <v>Ranger</v>
      </c>
      <c r="C144" s="76">
        <v>5823296</v>
      </c>
      <c r="D144" s="76">
        <f t="shared" si="126"/>
        <v>5541431</v>
      </c>
      <c r="E144" s="64">
        <v>2770716</v>
      </c>
      <c r="F144" s="64">
        <v>2770715</v>
      </c>
      <c r="G144" s="26">
        <f t="shared" si="120"/>
        <v>-281865</v>
      </c>
      <c r="H144" s="81">
        <f t="shared" si="121"/>
        <v>-4.8403000637439693E-2</v>
      </c>
      <c r="J144" s="64">
        <v>2770715.8232362634</v>
      </c>
      <c r="K144" s="64">
        <f>SUMIFS(Hours!O:O,Hours!A:A,Summary!A144,Hours!B:B,"&lt;28")</f>
        <v>2770715.7437498355</v>
      </c>
      <c r="L144" s="80">
        <f t="shared" si="122"/>
        <v>5541431.5669860989</v>
      </c>
      <c r="N144" s="26">
        <f t="shared" si="123"/>
        <v>-0.56698609888553619</v>
      </c>
      <c r="O144" s="81">
        <f t="shared" si="127"/>
        <v>-1.0231763219383877E-7</v>
      </c>
      <c r="Q144" s="149">
        <v>1065430</v>
      </c>
      <c r="R144" s="149">
        <f>SUMIFS(Hours!L:L,Hours!A:A,Summary!A144,Hours!B:B,"&lt;28")</f>
        <v>1003918</v>
      </c>
      <c r="S144" s="149">
        <f t="shared" si="124"/>
        <v>-61512</v>
      </c>
      <c r="T144" s="81">
        <f t="shared" si="125"/>
        <v>-5.7734435861577019E-2</v>
      </c>
    </row>
    <row r="145" spans="1:20" x14ac:dyDescent="0.2">
      <c r="A145" s="23" t="str">
        <f t="shared" si="128"/>
        <v>029137</v>
      </c>
      <c r="B145" s="23" t="str">
        <f t="shared" si="128"/>
        <v>San Jacinto</v>
      </c>
      <c r="C145" s="76">
        <v>68478993</v>
      </c>
      <c r="D145" s="76">
        <f t="shared" si="126"/>
        <v>72427770</v>
      </c>
      <c r="E145" s="64">
        <v>36213885</v>
      </c>
      <c r="F145" s="64">
        <v>36213885</v>
      </c>
      <c r="G145" s="26">
        <f t="shared" si="120"/>
        <v>3948777</v>
      </c>
      <c r="H145" s="81">
        <f t="shared" si="121"/>
        <v>5.766406348878407E-2</v>
      </c>
      <c r="J145" s="64">
        <v>36213886.075038165</v>
      </c>
      <c r="K145" s="64">
        <f>SUMIFS(Hours!O:O,Hours!A:A,Summary!A145,Hours!B:B,"&lt;28")</f>
        <v>36213885.036132462</v>
      </c>
      <c r="L145" s="80">
        <f t="shared" si="122"/>
        <v>72427771.11117062</v>
      </c>
      <c r="N145" s="26">
        <f t="shared" si="123"/>
        <v>-1.111170619726181</v>
      </c>
      <c r="O145" s="81">
        <f t="shared" si="127"/>
        <v>-1.5341775947625905E-8</v>
      </c>
      <c r="Q145" s="149">
        <v>12518936</v>
      </c>
      <c r="R145" s="149">
        <f>SUMIFS(Hours!L:L,Hours!A:A,Summary!A145,Hours!B:B,"&lt;28")</f>
        <v>13111783</v>
      </c>
      <c r="S145" s="149">
        <f t="shared" si="124"/>
        <v>592847</v>
      </c>
      <c r="T145" s="81">
        <f t="shared" si="125"/>
        <v>4.7356021310437243E-2</v>
      </c>
    </row>
    <row r="146" spans="1:20" x14ac:dyDescent="0.2">
      <c r="A146" s="23" t="str">
        <f t="shared" si="128"/>
        <v>003611</v>
      </c>
      <c r="B146" s="23" t="str">
        <f t="shared" si="128"/>
        <v>South Plains</v>
      </c>
      <c r="C146" s="76">
        <v>23243124</v>
      </c>
      <c r="D146" s="76">
        <f t="shared" si="126"/>
        <v>22307424</v>
      </c>
      <c r="E146" s="64">
        <v>11153712</v>
      </c>
      <c r="F146" s="64">
        <v>11153712</v>
      </c>
      <c r="G146" s="26">
        <f t="shared" si="120"/>
        <v>-935700</v>
      </c>
      <c r="H146" s="81">
        <f t="shared" si="121"/>
        <v>-4.025706699323206E-2</v>
      </c>
      <c r="J146" s="64">
        <v>11153712.231472155</v>
      </c>
      <c r="K146" s="64">
        <f>SUMIFS(Hours!O:O,Hours!A:A,Summary!A146,Hours!B:B,"&lt;28")</f>
        <v>11153711.911493925</v>
      </c>
      <c r="L146" s="80">
        <f t="shared" si="122"/>
        <v>22307424.14296608</v>
      </c>
      <c r="N146" s="26">
        <f t="shared" si="123"/>
        <v>-0.14296608045697212</v>
      </c>
      <c r="O146" s="81">
        <f t="shared" si="127"/>
        <v>-6.4089013799608653E-9</v>
      </c>
      <c r="Q146" s="149">
        <v>4246968</v>
      </c>
      <c r="R146" s="149">
        <f>SUMIFS(Hours!L:L,Hours!A:A,Summary!A146,Hours!B:B,"&lt;28")</f>
        <v>4039425</v>
      </c>
      <c r="S146" s="149">
        <f t="shared" si="124"/>
        <v>-207543</v>
      </c>
      <c r="T146" s="81">
        <f t="shared" si="125"/>
        <v>-4.886851042908729E-2</v>
      </c>
    </row>
    <row r="147" spans="1:20" x14ac:dyDescent="0.2">
      <c r="A147" s="23" t="str">
        <f t="shared" si="128"/>
        <v>031034</v>
      </c>
      <c r="B147" s="23" t="str">
        <f t="shared" si="128"/>
        <v>South Texas</v>
      </c>
      <c r="C147" s="76">
        <v>68767300</v>
      </c>
      <c r="D147" s="76">
        <f t="shared" si="126"/>
        <v>69675289</v>
      </c>
      <c r="E147" s="64">
        <v>34837645</v>
      </c>
      <c r="F147" s="64">
        <v>34837644</v>
      </c>
      <c r="G147" s="26">
        <f t="shared" si="120"/>
        <v>907989</v>
      </c>
      <c r="H147" s="81">
        <f t="shared" si="121"/>
        <v>1.3203790173527243E-2</v>
      </c>
      <c r="J147" s="64">
        <v>34837645.745793298</v>
      </c>
      <c r="K147" s="64">
        <f>SUMIFS(Hours!O:O,Hours!A:A,Summary!A147,Hours!B:B,"&lt;28")</f>
        <v>34837644.746369265</v>
      </c>
      <c r="L147" s="80">
        <f t="shared" si="122"/>
        <v>69675290.492162555</v>
      </c>
      <c r="N147" s="26">
        <f t="shared" si="123"/>
        <v>-1.4921625554561615</v>
      </c>
      <c r="O147" s="81">
        <f t="shared" si="127"/>
        <v>-2.1415950717565902E-8</v>
      </c>
      <c r="Q147" s="149">
        <v>12614772</v>
      </c>
      <c r="R147" s="149">
        <f>SUMIFS(Hours!L:L,Hours!A:A,Summary!A147,Hours!B:B,"&lt;28")</f>
        <v>12703571</v>
      </c>
      <c r="S147" s="149">
        <f t="shared" si="124"/>
        <v>88799</v>
      </c>
      <c r="T147" s="81">
        <f t="shared" si="125"/>
        <v>7.0392869565934291E-3</v>
      </c>
    </row>
    <row r="148" spans="1:20" x14ac:dyDescent="0.2">
      <c r="A148" s="23" t="str">
        <f t="shared" si="128"/>
        <v>003614</v>
      </c>
      <c r="B148" s="23" t="str">
        <f t="shared" si="128"/>
        <v>Southwest Texas</v>
      </c>
      <c r="C148" s="76">
        <v>12080473</v>
      </c>
      <c r="D148" s="76">
        <f t="shared" si="126"/>
        <v>13491276</v>
      </c>
      <c r="E148" s="64">
        <v>6745638</v>
      </c>
      <c r="F148" s="64">
        <v>6745638</v>
      </c>
      <c r="G148" s="26">
        <f t="shared" si="120"/>
        <v>1410803</v>
      </c>
      <c r="H148" s="81">
        <f t="shared" si="121"/>
        <v>0.11678375507316642</v>
      </c>
      <c r="J148" s="64">
        <v>6745637.9908609008</v>
      </c>
      <c r="K148" s="64">
        <f>SUMIFS(Hours!O:O,Hours!A:A,Summary!A148,Hours!B:B,"&lt;28")</f>
        <v>6745637.7973417146</v>
      </c>
      <c r="L148" s="80">
        <f t="shared" si="122"/>
        <v>13491275.788202615</v>
      </c>
      <c r="N148" s="26">
        <f t="shared" si="123"/>
        <v>0.21179738454520702</v>
      </c>
      <c r="O148" s="81">
        <f t="shared" si="127"/>
        <v>1.5698840090826621E-8</v>
      </c>
      <c r="Q148" s="149">
        <v>2238064</v>
      </c>
      <c r="R148" s="149">
        <f>SUMIFS(Hours!L:L,Hours!A:A,Summary!A148,Hours!B:B,"&lt;28")</f>
        <v>2470354</v>
      </c>
      <c r="S148" s="149">
        <f t="shared" si="124"/>
        <v>232290</v>
      </c>
      <c r="T148" s="81">
        <f t="shared" si="125"/>
        <v>0.10379059758791527</v>
      </c>
    </row>
    <row r="149" spans="1:20" x14ac:dyDescent="0.2">
      <c r="A149" s="23" t="str">
        <f t="shared" si="128"/>
        <v>003626</v>
      </c>
      <c r="B149" s="23" t="str">
        <f t="shared" si="128"/>
        <v>Tarrant</v>
      </c>
      <c r="C149" s="76">
        <v>95873048</v>
      </c>
      <c r="D149" s="76">
        <f t="shared" si="126"/>
        <v>95801073</v>
      </c>
      <c r="E149" s="64">
        <v>47900537</v>
      </c>
      <c r="F149" s="64">
        <v>47900536</v>
      </c>
      <c r="G149" s="26">
        <f t="shared" si="120"/>
        <v>-71975</v>
      </c>
      <c r="H149" s="81">
        <f t="shared" si="121"/>
        <v>-7.5073236432412159E-4</v>
      </c>
      <c r="J149" s="64">
        <v>47900537.754567675</v>
      </c>
      <c r="K149" s="64">
        <f>SUMIFS(Hours!O:O,Hours!A:A,Summary!A149,Hours!B:B,"&lt;28")</f>
        <v>47900536.380394734</v>
      </c>
      <c r="L149" s="80">
        <f t="shared" si="122"/>
        <v>95801074.13496241</v>
      </c>
      <c r="N149" s="26">
        <f t="shared" si="123"/>
        <v>-1.134962409734726</v>
      </c>
      <c r="O149" s="81">
        <f t="shared" si="127"/>
        <v>-1.1847074090023249E-8</v>
      </c>
      <c r="Q149" s="149">
        <v>18036259</v>
      </c>
      <c r="R149" s="149">
        <f>SUMIFS(Hours!L:L,Hours!A:A,Summary!A149,Hours!B:B,"&lt;28")</f>
        <v>17919299</v>
      </c>
      <c r="S149" s="149">
        <f t="shared" si="124"/>
        <v>-116960</v>
      </c>
      <c r="T149" s="81">
        <f t="shared" si="125"/>
        <v>-6.4847150398538852E-3</v>
      </c>
    </row>
    <row r="150" spans="1:20" x14ac:dyDescent="0.2">
      <c r="A150" s="23" t="str">
        <f t="shared" ref="A150:B159" si="129">A44</f>
        <v>003627</v>
      </c>
      <c r="B150" s="23" t="str">
        <f t="shared" si="129"/>
        <v>Temple</v>
      </c>
      <c r="C150" s="76">
        <v>11324282</v>
      </c>
      <c r="D150" s="76">
        <f t="shared" si="126"/>
        <v>10942085</v>
      </c>
      <c r="E150" s="64">
        <v>5471043</v>
      </c>
      <c r="F150" s="64">
        <v>5471042</v>
      </c>
      <c r="G150" s="26">
        <f t="shared" si="120"/>
        <v>-382197</v>
      </c>
      <c r="H150" s="81">
        <f t="shared" si="121"/>
        <v>-3.3750219219196416E-2</v>
      </c>
      <c r="J150" s="64">
        <v>5471042.8939934513</v>
      </c>
      <c r="K150" s="64">
        <f>SUMIFS(Hours!O:O,Hours!A:A,Summary!A150,Hours!B:B,"&lt;28")</f>
        <v>5471042.7370399116</v>
      </c>
      <c r="L150" s="80">
        <f t="shared" si="122"/>
        <v>10942085.631033363</v>
      </c>
      <c r="N150" s="26">
        <f t="shared" si="123"/>
        <v>-0.63103336282074451</v>
      </c>
      <c r="O150" s="81">
        <f t="shared" si="127"/>
        <v>-5.7670303495242866E-8</v>
      </c>
      <c r="Q150" s="149">
        <v>2012006</v>
      </c>
      <c r="R150" s="149">
        <f>SUMIFS(Hours!L:L,Hours!A:A,Summary!A150,Hours!B:B,"&lt;28")</f>
        <v>1938033</v>
      </c>
      <c r="S150" s="149">
        <f t="shared" si="124"/>
        <v>-73973</v>
      </c>
      <c r="T150" s="81">
        <f t="shared" si="125"/>
        <v>-3.6765794933017099E-2</v>
      </c>
    </row>
    <row r="151" spans="1:20" x14ac:dyDescent="0.2">
      <c r="A151" s="23" t="str">
        <f t="shared" si="129"/>
        <v>003628</v>
      </c>
      <c r="B151" s="23" t="str">
        <f t="shared" si="129"/>
        <v>Texarkana</v>
      </c>
      <c r="C151" s="76">
        <v>11867103</v>
      </c>
      <c r="D151" s="76">
        <f t="shared" si="126"/>
        <v>12014401</v>
      </c>
      <c r="E151" s="64">
        <v>6007201</v>
      </c>
      <c r="F151" s="64">
        <v>6007200</v>
      </c>
      <c r="G151" s="26">
        <f t="shared" si="120"/>
        <v>147298</v>
      </c>
      <c r="H151" s="81">
        <f t="shared" si="121"/>
        <v>1.2412296413033578E-2</v>
      </c>
      <c r="J151" s="64">
        <v>6007200.6575886756</v>
      </c>
      <c r="K151" s="64">
        <f>SUMIFS(Hours!O:O,Hours!A:A,Summary!A151,Hours!B:B,"&lt;28")</f>
        <v>6007200.4852538137</v>
      </c>
      <c r="L151" s="80">
        <f t="shared" si="122"/>
        <v>12014401.14284249</v>
      </c>
      <c r="N151" s="26">
        <f t="shared" si="123"/>
        <v>-0.14284249022603035</v>
      </c>
      <c r="O151" s="81">
        <f t="shared" si="127"/>
        <v>-1.188927273411553E-8</v>
      </c>
      <c r="Q151" s="149">
        <v>2113662</v>
      </c>
      <c r="R151" s="149">
        <f>SUMIFS(Hours!L:L,Hours!A:A,Summary!A151,Hours!B:B,"&lt;28")</f>
        <v>2112298</v>
      </c>
      <c r="S151" s="149">
        <f t="shared" si="124"/>
        <v>-1364</v>
      </c>
      <c r="T151" s="81">
        <f t="shared" si="125"/>
        <v>-6.4532550615945222E-4</v>
      </c>
    </row>
    <row r="152" spans="1:20" x14ac:dyDescent="0.2">
      <c r="A152" s="23" t="str">
        <f t="shared" si="129"/>
        <v>003643</v>
      </c>
      <c r="B152" s="23" t="str">
        <f t="shared" si="129"/>
        <v>Texas Southmost</v>
      </c>
      <c r="C152" s="76">
        <v>8049981</v>
      </c>
      <c r="D152" s="76">
        <f t="shared" si="126"/>
        <v>11212197</v>
      </c>
      <c r="E152" s="64">
        <v>5606099</v>
      </c>
      <c r="F152" s="64">
        <v>5606098</v>
      </c>
      <c r="G152" s="26">
        <f t="shared" si="120"/>
        <v>3162216</v>
      </c>
      <c r="H152" s="81">
        <f t="shared" si="121"/>
        <v>0.39282279051341862</v>
      </c>
      <c r="J152" s="64">
        <v>5606098.6081230957</v>
      </c>
      <c r="K152" s="64">
        <f>SUMIFS(Hours!O:O,Hours!A:A,Summary!A152,Hours!B:B,"&lt;28")</f>
        <v>5606098.4472950697</v>
      </c>
      <c r="L152" s="80">
        <f t="shared" si="122"/>
        <v>11212197.055418165</v>
      </c>
      <c r="N152" s="26">
        <f t="shared" si="123"/>
        <v>-5.5418165400624275E-2</v>
      </c>
      <c r="O152" s="81">
        <f t="shared" si="127"/>
        <v>-4.9426678286712472E-9</v>
      </c>
      <c r="Q152" s="149">
        <v>1520174</v>
      </c>
      <c r="R152" s="149">
        <f>SUMIFS(Hours!L:L,Hours!A:A,Summary!A152,Hours!B:B,"&lt;28")</f>
        <v>2120930</v>
      </c>
      <c r="S152" s="149">
        <f t="shared" si="124"/>
        <v>600756</v>
      </c>
      <c r="T152" s="81">
        <f t="shared" si="125"/>
        <v>0.39518897178875578</v>
      </c>
    </row>
    <row r="153" spans="1:20" x14ac:dyDescent="0.2">
      <c r="A153" s="23" t="str">
        <f t="shared" si="129"/>
        <v>003572</v>
      </c>
      <c r="B153" s="23" t="str">
        <f t="shared" si="129"/>
        <v>Trinity Valley</v>
      </c>
      <c r="C153" s="76">
        <v>19871770</v>
      </c>
      <c r="D153" s="76">
        <f t="shared" si="126"/>
        <v>19745358</v>
      </c>
      <c r="E153" s="64">
        <v>9872679</v>
      </c>
      <c r="F153" s="64">
        <v>9872679</v>
      </c>
      <c r="G153" s="26">
        <f t="shared" si="120"/>
        <v>-126412</v>
      </c>
      <c r="H153" s="81">
        <f t="shared" si="121"/>
        <v>-6.3613860265089618E-3</v>
      </c>
      <c r="J153" s="64">
        <v>9872679.4316628631</v>
      </c>
      <c r="K153" s="64">
        <f>SUMIFS(Hours!O:O,Hours!A:A,Summary!A153,Hours!B:B,"&lt;28")</f>
        <v>9872679.1484349668</v>
      </c>
      <c r="L153" s="80">
        <f t="shared" si="122"/>
        <v>19745358.580097832</v>
      </c>
      <c r="N153" s="26">
        <f t="shared" si="123"/>
        <v>-0.58009783178567886</v>
      </c>
      <c r="O153" s="81">
        <f t="shared" si="127"/>
        <v>-2.9378947283998541E-8</v>
      </c>
      <c r="Q153" s="149">
        <v>3601761</v>
      </c>
      <c r="R153" s="149">
        <f>SUMIFS(Hours!L:L,Hours!A:A,Summary!A153,Hours!B:B,"&lt;28")</f>
        <v>3538852</v>
      </c>
      <c r="S153" s="149">
        <f t="shared" si="124"/>
        <v>-62909</v>
      </c>
      <c r="T153" s="81">
        <f t="shared" si="125"/>
        <v>-1.7466178349979357E-2</v>
      </c>
    </row>
    <row r="154" spans="1:20" x14ac:dyDescent="0.2">
      <c r="A154" s="23" t="str">
        <f t="shared" si="129"/>
        <v>003648</v>
      </c>
      <c r="B154" s="23" t="str">
        <f t="shared" si="129"/>
        <v>Tyler</v>
      </c>
      <c r="C154" s="76">
        <v>28942253</v>
      </c>
      <c r="D154" s="76">
        <f t="shared" si="126"/>
        <v>30782077</v>
      </c>
      <c r="E154" s="64">
        <v>15391039</v>
      </c>
      <c r="F154" s="64">
        <v>15391038</v>
      </c>
      <c r="G154" s="26">
        <f t="shared" si="120"/>
        <v>1839824</v>
      </c>
      <c r="H154" s="81">
        <f t="shared" si="121"/>
        <v>6.3568789893447483E-2</v>
      </c>
      <c r="J154" s="64">
        <v>15391038.775704358</v>
      </c>
      <c r="K154" s="64">
        <f>SUMIFS(Hours!O:O,Hours!A:A,Summary!A154,Hours!B:B,"&lt;28")</f>
        <v>15391038.334165502</v>
      </c>
      <c r="L154" s="80">
        <f t="shared" si="122"/>
        <v>30782077.10986986</v>
      </c>
      <c r="N154" s="26">
        <f t="shared" si="123"/>
        <v>-0.10986986011266708</v>
      </c>
      <c r="O154" s="81">
        <f t="shared" si="127"/>
        <v>-3.5692802702256603E-9</v>
      </c>
      <c r="Q154" s="149">
        <v>5121884</v>
      </c>
      <c r="R154" s="149">
        <f>SUMIFS(Hours!L:L,Hours!A:A,Summary!A154,Hours!B:B,"&lt;28")</f>
        <v>5406145</v>
      </c>
      <c r="S154" s="149">
        <f t="shared" si="124"/>
        <v>284261</v>
      </c>
      <c r="T154" s="81">
        <f t="shared" si="125"/>
        <v>5.5499304552777844E-2</v>
      </c>
    </row>
    <row r="155" spans="1:20" x14ac:dyDescent="0.2">
      <c r="A155" s="23" t="str">
        <f t="shared" si="129"/>
        <v>010060</v>
      </c>
      <c r="B155" s="23" t="str">
        <f t="shared" si="129"/>
        <v>Vernon</v>
      </c>
      <c r="C155" s="76">
        <v>8900124</v>
      </c>
      <c r="D155" s="76">
        <f t="shared" si="126"/>
        <v>8228637</v>
      </c>
      <c r="E155" s="64">
        <v>4114319</v>
      </c>
      <c r="F155" s="64">
        <v>4114318</v>
      </c>
      <c r="G155" s="26">
        <f t="shared" si="120"/>
        <v>-671487</v>
      </c>
      <c r="H155" s="81">
        <f t="shared" si="121"/>
        <v>-7.5446926357430527E-2</v>
      </c>
      <c r="J155" s="64">
        <v>4114318.7458790671</v>
      </c>
      <c r="K155" s="64">
        <f>SUMIFS(Hours!O:O,Hours!A:A,Summary!A155,Hours!B:B,"&lt;28")</f>
        <v>4114318.6278472953</v>
      </c>
      <c r="L155" s="80">
        <f t="shared" si="122"/>
        <v>8228637.3737263624</v>
      </c>
      <c r="N155" s="26">
        <f t="shared" si="123"/>
        <v>-0.37372636236250401</v>
      </c>
      <c r="O155" s="81">
        <f t="shared" si="127"/>
        <v>-4.5417772392013892E-8</v>
      </c>
      <c r="Q155" s="149">
        <v>1501853</v>
      </c>
      <c r="R155" s="149">
        <f>SUMIFS(Hours!L:L,Hours!A:A,Summary!A155,Hours!B:B,"&lt;28")</f>
        <v>1397007</v>
      </c>
      <c r="S155" s="149">
        <f t="shared" si="124"/>
        <v>-104846</v>
      </c>
      <c r="T155" s="81">
        <f t="shared" si="125"/>
        <v>-6.9811093362665985E-2</v>
      </c>
    </row>
    <row r="156" spans="1:20" x14ac:dyDescent="0.2">
      <c r="A156" s="23" t="str">
        <f t="shared" si="129"/>
        <v>003662</v>
      </c>
      <c r="B156" s="23" t="str">
        <f t="shared" si="129"/>
        <v>Victoria</v>
      </c>
      <c r="C156" s="76">
        <v>8841601</v>
      </c>
      <c r="D156" s="76">
        <f t="shared" si="126"/>
        <v>8409957</v>
      </c>
      <c r="E156" s="64">
        <v>4204979</v>
      </c>
      <c r="F156" s="64">
        <v>4204978</v>
      </c>
      <c r="G156" s="26">
        <f t="shared" si="120"/>
        <v>-431644</v>
      </c>
      <c r="H156" s="81">
        <f t="shared" si="121"/>
        <v>-4.8819665126259376E-2</v>
      </c>
      <c r="J156" s="64">
        <v>4204978.5973846335</v>
      </c>
      <c r="K156" s="64">
        <f>SUMIFS(Hours!O:O,Hours!A:A,Summary!A156,Hours!B:B,"&lt;28")</f>
        <v>4204978.4767520074</v>
      </c>
      <c r="L156" s="80">
        <f t="shared" si="122"/>
        <v>8409957.0741366409</v>
      </c>
      <c r="N156" s="26">
        <f t="shared" si="123"/>
        <v>-7.4136640876531601E-2</v>
      </c>
      <c r="O156" s="81">
        <f t="shared" si="127"/>
        <v>-8.8153412528187241E-9</v>
      </c>
      <c r="Q156" s="149">
        <v>1549030</v>
      </c>
      <c r="R156" s="149">
        <f>SUMIFS(Hours!L:L,Hours!A:A,Summary!A156,Hours!B:B,"&lt;28")</f>
        <v>1455579</v>
      </c>
      <c r="S156" s="149">
        <f t="shared" si="124"/>
        <v>-93451</v>
      </c>
      <c r="T156" s="81">
        <f t="shared" si="125"/>
        <v>-6.0328721845283824E-2</v>
      </c>
    </row>
    <row r="157" spans="1:20" x14ac:dyDescent="0.2">
      <c r="A157" s="23" t="str">
        <f t="shared" si="129"/>
        <v>003664</v>
      </c>
      <c r="B157" s="23" t="str">
        <f t="shared" si="129"/>
        <v>Weatherford</v>
      </c>
      <c r="C157" s="76">
        <v>14014850</v>
      </c>
      <c r="D157" s="76">
        <f t="shared" si="126"/>
        <v>14823948</v>
      </c>
      <c r="E157" s="64">
        <v>7411974</v>
      </c>
      <c r="F157" s="64">
        <v>7411974</v>
      </c>
      <c r="G157" s="26">
        <f t="shared" si="120"/>
        <v>809098</v>
      </c>
      <c r="H157" s="81">
        <f t="shared" si="121"/>
        <v>5.7731477682600958E-2</v>
      </c>
      <c r="J157" s="64">
        <v>7411974.3274152521</v>
      </c>
      <c r="K157" s="64">
        <f>SUMIFS(Hours!O:O,Hours!A:A,Summary!A157,Hours!B:B,"&lt;28")</f>
        <v>7411974.114780182</v>
      </c>
      <c r="L157" s="80">
        <f t="shared" si="122"/>
        <v>14823948.442195434</v>
      </c>
      <c r="N157" s="26">
        <f t="shared" si="123"/>
        <v>-0.44219543412327766</v>
      </c>
      <c r="O157" s="81">
        <f t="shared" si="127"/>
        <v>-2.9829802028668591E-8</v>
      </c>
      <c r="Q157" s="149">
        <v>2417601</v>
      </c>
      <c r="R157" s="149">
        <f>SUMIFS(Hours!L:L,Hours!A:A,Summary!A157,Hours!B:B,"&lt;28")</f>
        <v>2541776</v>
      </c>
      <c r="S157" s="149">
        <f t="shared" si="124"/>
        <v>124175</v>
      </c>
      <c r="T157" s="81">
        <f t="shared" si="125"/>
        <v>5.136290066061356E-2</v>
      </c>
    </row>
    <row r="158" spans="1:20" x14ac:dyDescent="0.2">
      <c r="A158" s="23" t="str">
        <f t="shared" si="129"/>
        <v>009549</v>
      </c>
      <c r="B158" s="23" t="str">
        <f t="shared" si="129"/>
        <v>Western Texas</v>
      </c>
      <c r="C158" s="76">
        <v>5661313</v>
      </c>
      <c r="D158" s="76">
        <f t="shared" si="126"/>
        <v>5695969</v>
      </c>
      <c r="E158" s="64">
        <v>2847985</v>
      </c>
      <c r="F158" s="64">
        <v>2847984</v>
      </c>
      <c r="G158" s="26">
        <f t="shared" si="120"/>
        <v>34656</v>
      </c>
      <c r="H158" s="81">
        <f t="shared" si="121"/>
        <v>6.1215481284995193E-3</v>
      </c>
      <c r="J158" s="64">
        <v>2847984.6924662464</v>
      </c>
      <c r="K158" s="64">
        <f>SUMIFS(Hours!O:O,Hours!A:A,Summary!A158,Hours!B:B,"&lt;28")</f>
        <v>2847984.6107631256</v>
      </c>
      <c r="L158" s="80">
        <f t="shared" si="122"/>
        <v>5695969.303229372</v>
      </c>
      <c r="N158" s="26">
        <f t="shared" si="123"/>
        <v>-0.30322937201708555</v>
      </c>
      <c r="O158" s="81">
        <f t="shared" si="127"/>
        <v>-5.3235783414039923E-8</v>
      </c>
      <c r="Q158" s="149">
        <v>1082592</v>
      </c>
      <c r="R158" s="149">
        <f>SUMIFS(Hours!L:L,Hours!A:A,Summary!A158,Hours!B:B,"&lt;28")</f>
        <v>1077555</v>
      </c>
      <c r="S158" s="149">
        <f t="shared" si="124"/>
        <v>-5037</v>
      </c>
      <c r="T158" s="81">
        <f t="shared" si="125"/>
        <v>-4.6527223552363219E-3</v>
      </c>
    </row>
    <row r="159" spans="1:20" x14ac:dyDescent="0.2">
      <c r="A159" s="23" t="str">
        <f t="shared" si="129"/>
        <v>003668</v>
      </c>
      <c r="B159" s="23" t="str">
        <f t="shared" si="129"/>
        <v>Wharton</v>
      </c>
      <c r="C159" s="76">
        <v>15161538</v>
      </c>
      <c r="D159" s="76">
        <f t="shared" si="126"/>
        <v>15299677</v>
      </c>
      <c r="E159" s="64">
        <v>7649839</v>
      </c>
      <c r="F159" s="64">
        <v>7649838</v>
      </c>
      <c r="G159" s="26">
        <f>D159-C159</f>
        <v>138139</v>
      </c>
      <c r="H159" s="81">
        <f t="shared" si="121"/>
        <v>9.111146903434203E-3</v>
      </c>
      <c r="J159" s="64">
        <v>7649838.5804717867</v>
      </c>
      <c r="K159" s="64">
        <f>SUMIFS(Hours!O:O,Hours!A:A,Summary!A159,Hours!B:B,"&lt;28")</f>
        <v>7649838.3610128509</v>
      </c>
      <c r="L159" s="80">
        <f t="shared" si="122"/>
        <v>15299676.941484638</v>
      </c>
      <c r="N159" s="26">
        <f t="shared" si="123"/>
        <v>5.8515362441539764E-2</v>
      </c>
      <c r="O159" s="81">
        <f t="shared" si="127"/>
        <v>3.8246142347671628E-9</v>
      </c>
      <c r="Q159" s="149">
        <v>2798144</v>
      </c>
      <c r="R159" s="149">
        <f>SUMIFS(Hours!L:L,Hours!A:A,Summary!A159,Hours!B:B,"&lt;28")</f>
        <v>2787945</v>
      </c>
      <c r="S159" s="149">
        <f t="shared" si="124"/>
        <v>-10199</v>
      </c>
      <c r="T159" s="81">
        <f t="shared" si="125"/>
        <v>-3.6449160586445872E-3</v>
      </c>
    </row>
    <row r="160" spans="1:20" x14ac:dyDescent="0.2">
      <c r="A160" s="23"/>
      <c r="B160" s="23" t="str">
        <f>B54</f>
        <v>Statewide</v>
      </c>
      <c r="C160" s="94">
        <f>SUM(C110:C159)</f>
        <v>1516635798</v>
      </c>
      <c r="D160" s="94">
        <f>SUM(D110:D159)</f>
        <v>1533740830</v>
      </c>
      <c r="E160" s="94">
        <f>SUM(E110:E159)</f>
        <v>766870426</v>
      </c>
      <c r="F160" s="94">
        <f>SUM(F110:F159)</f>
        <v>766870404</v>
      </c>
      <c r="G160" s="26">
        <f>SUM(G110:G159)</f>
        <v>17105032</v>
      </c>
      <c r="H160" s="81">
        <f t="shared" si="121"/>
        <v>1.1278272623233967E-2</v>
      </c>
      <c r="J160" s="24">
        <f>SUM(J110:J159)</f>
        <v>766870426.00001538</v>
      </c>
      <c r="K160" s="24">
        <f t="shared" ref="K160:L160" si="130">SUM(K110:K159)</f>
        <v>766870403.99999964</v>
      </c>
      <c r="L160" s="24">
        <f t="shared" si="130"/>
        <v>1533740830.000015</v>
      </c>
      <c r="N160" s="24">
        <f>SUM(N110:N159)</f>
        <v>-1.4883466064929962E-5</v>
      </c>
      <c r="O160" s="81">
        <f t="shared" si="127"/>
        <v>-9.7040293730264469E-15</v>
      </c>
      <c r="Q160" s="149">
        <f>SUM(Q110:Q159)</f>
        <v>280941841</v>
      </c>
      <c r="R160" s="149">
        <f t="shared" ref="R160" si="131">SUM(R110:R159)</f>
        <v>281815890</v>
      </c>
      <c r="S160" s="149">
        <f t="shared" si="124"/>
        <v>874049</v>
      </c>
      <c r="T160" s="81">
        <f t="shared" si="125"/>
        <v>3.111138579034228E-3</v>
      </c>
    </row>
    <row r="161" spans="1:20" x14ac:dyDescent="0.2">
      <c r="D161" s="151"/>
    </row>
    <row r="162" spans="1:20" x14ac:dyDescent="0.2">
      <c r="A162" s="152" t="s">
        <v>1967</v>
      </c>
      <c r="B162" s="152"/>
      <c r="C162" s="152"/>
      <c r="D162" s="152"/>
      <c r="E162" s="152"/>
      <c r="F162" s="152"/>
      <c r="G162" s="152"/>
      <c r="H162" s="152"/>
      <c r="J162" s="153" t="s">
        <v>110</v>
      </c>
      <c r="K162" s="153"/>
      <c r="L162" s="153"/>
      <c r="M162" s="153"/>
      <c r="N162" s="153"/>
      <c r="O162" s="153"/>
      <c r="Q162" s="153" t="s">
        <v>2005</v>
      </c>
      <c r="R162" s="153"/>
      <c r="S162" s="153"/>
      <c r="T162" s="153"/>
    </row>
    <row r="163" spans="1:20" x14ac:dyDescent="0.2">
      <c r="A163" s="23" t="str">
        <f t="shared" ref="A163:B178" si="132">A110</f>
        <v>003607</v>
      </c>
      <c r="B163" s="23" t="str">
        <f t="shared" si="132"/>
        <v>Alamo</v>
      </c>
      <c r="C163" s="64">
        <v>14388721</v>
      </c>
      <c r="D163" s="64">
        <f>E163+F163</f>
        <v>18320218</v>
      </c>
      <c r="E163" s="132">
        <v>9160109</v>
      </c>
      <c r="F163" s="64">
        <v>9160109</v>
      </c>
      <c r="G163" s="26">
        <f>D163-C163</f>
        <v>3931497</v>
      </c>
      <c r="H163" s="81">
        <f>IFERROR(G163/C163,"")</f>
        <v>0.2732346398265697</v>
      </c>
      <c r="J163" s="64">
        <v>9160109.2756745405</v>
      </c>
      <c r="K163" s="64">
        <f>'Success Points'!C4</f>
        <v>9160107.2694843691</v>
      </c>
      <c r="L163" s="26">
        <f>J163+K163</f>
        <v>18320216.545158908</v>
      </c>
      <c r="N163" s="26">
        <f>D163-L163</f>
        <v>1.4548410922288895</v>
      </c>
      <c r="O163" s="81">
        <f>N163/D163</f>
        <v>7.9411778409453939E-8</v>
      </c>
      <c r="P163" s="25"/>
      <c r="Q163" s="149">
        <v>83870.833333333343</v>
      </c>
      <c r="R163" s="149">
        <f>'Success Points'!C58</f>
        <v>90455.416666666672</v>
      </c>
      <c r="S163" s="149">
        <f>R163-Q163</f>
        <v>6584.5833333333285</v>
      </c>
      <c r="T163" s="81">
        <f>S163/Q163</f>
        <v>7.850861940483872E-2</v>
      </c>
    </row>
    <row r="164" spans="1:20" x14ac:dyDescent="0.2">
      <c r="A164" s="23" t="str">
        <f t="shared" si="132"/>
        <v>003539</v>
      </c>
      <c r="B164" s="23" t="str">
        <f t="shared" si="132"/>
        <v>Alvin</v>
      </c>
      <c r="C164" s="76">
        <v>1442489</v>
      </c>
      <c r="D164" s="64">
        <f t="shared" ref="D164:D212" si="133">E164+F164</f>
        <v>1928166</v>
      </c>
      <c r="E164" s="132">
        <v>964083</v>
      </c>
      <c r="F164" s="64">
        <v>964083</v>
      </c>
      <c r="G164" s="26">
        <f t="shared" ref="G164:G212" si="134">D164-C164</f>
        <v>485677</v>
      </c>
      <c r="H164" s="81">
        <f t="shared" ref="H164:H213" si="135">IFERROR(G164/C164,"")</f>
        <v>0.33669372868701253</v>
      </c>
      <c r="J164" s="76">
        <v>964083.00956814457</v>
      </c>
      <c r="K164" s="64">
        <f>'Success Points'!C5</f>
        <v>964082.79842067941</v>
      </c>
      <c r="L164" s="80">
        <f t="shared" ref="L164:L212" si="136">J164+K164</f>
        <v>1928165.8079888239</v>
      </c>
      <c r="N164" s="26">
        <f>D164-L164</f>
        <v>0.19201117614284158</v>
      </c>
      <c r="O164" s="81">
        <f>N164/D164</f>
        <v>9.9582285001831576E-8</v>
      </c>
      <c r="P164" s="25"/>
      <c r="Q164" s="149">
        <v>8408.1666666666679</v>
      </c>
      <c r="R164" s="149">
        <f>'Success Points'!C59</f>
        <v>9520.25</v>
      </c>
      <c r="S164" s="149">
        <f t="shared" ref="S164:S213" si="137">R164-Q164</f>
        <v>1112.0833333333321</v>
      </c>
      <c r="T164" s="81">
        <f t="shared" ref="T164:T213" si="138">S164/Q164</f>
        <v>0.13226228468354162</v>
      </c>
    </row>
    <row r="165" spans="1:20" x14ac:dyDescent="0.2">
      <c r="A165" s="23" t="str">
        <f t="shared" si="132"/>
        <v>003540</v>
      </c>
      <c r="B165" s="23" t="str">
        <f t="shared" si="132"/>
        <v>Amarillo</v>
      </c>
      <c r="C165" s="76">
        <v>2741856</v>
      </c>
      <c r="D165" s="64">
        <f t="shared" si="133"/>
        <v>3432075</v>
      </c>
      <c r="E165" s="132">
        <v>1716038</v>
      </c>
      <c r="F165" s="64">
        <v>1716037</v>
      </c>
      <c r="G165" s="26">
        <f t="shared" si="134"/>
        <v>690219</v>
      </c>
      <c r="H165" s="81">
        <f t="shared" si="135"/>
        <v>0.25173422674276108</v>
      </c>
      <c r="J165" s="76">
        <v>1716037.8833948048</v>
      </c>
      <c r="K165" s="64">
        <f>'Success Points'!C6</f>
        <v>1716037.5075588592</v>
      </c>
      <c r="L165" s="80">
        <f t="shared" si="136"/>
        <v>3432075.3909536637</v>
      </c>
      <c r="N165" s="26">
        <f t="shared" ref="N165:N212" si="139">D165-L165</f>
        <v>-0.3909536637365818</v>
      </c>
      <c r="O165" s="81">
        <f t="shared" ref="O165:O213" si="140">N165/D165</f>
        <v>-1.1391174835531911E-7</v>
      </c>
      <c r="P165" s="25"/>
      <c r="Q165" s="149">
        <v>15982.083333333332</v>
      </c>
      <c r="R165" s="149">
        <f>'Success Points'!C60</f>
        <v>16945.75</v>
      </c>
      <c r="S165" s="149">
        <f t="shared" si="137"/>
        <v>963.66666666666788</v>
      </c>
      <c r="T165" s="81">
        <f t="shared" si="138"/>
        <v>6.0296686393617932E-2</v>
      </c>
    </row>
    <row r="166" spans="1:20" x14ac:dyDescent="0.2">
      <c r="A166" s="23" t="str">
        <f t="shared" si="132"/>
        <v>006661</v>
      </c>
      <c r="B166" s="23" t="str">
        <f t="shared" si="132"/>
        <v>Angelina</v>
      </c>
      <c r="C166" s="76">
        <v>1279480</v>
      </c>
      <c r="D166" s="64">
        <f t="shared" si="133"/>
        <v>1661058</v>
      </c>
      <c r="E166" s="132">
        <v>830529</v>
      </c>
      <c r="F166" s="64">
        <v>830529</v>
      </c>
      <c r="G166" s="26">
        <f t="shared" si="134"/>
        <v>381578</v>
      </c>
      <c r="H166" s="81">
        <f t="shared" si="135"/>
        <v>0.29822896801825743</v>
      </c>
      <c r="J166" s="76">
        <v>830529.28890757507</v>
      </c>
      <c r="K166" s="64">
        <f>'Success Points'!C7</f>
        <v>830529.10701021517</v>
      </c>
      <c r="L166" s="80">
        <f t="shared" si="136"/>
        <v>1661058.3959177902</v>
      </c>
      <c r="N166" s="26">
        <f t="shared" si="139"/>
        <v>-0.39591779024340212</v>
      </c>
      <c r="O166" s="81">
        <f t="shared" si="140"/>
        <v>-2.3835277891765496E-7</v>
      </c>
      <c r="P166" s="25"/>
      <c r="Q166" s="149">
        <v>7457.9999999999991</v>
      </c>
      <c r="R166" s="149">
        <f>'Success Points'!C61</f>
        <v>8201.4166666666661</v>
      </c>
      <c r="S166" s="149">
        <f t="shared" si="137"/>
        <v>743.41666666666697</v>
      </c>
      <c r="T166" s="81">
        <f t="shared" si="138"/>
        <v>9.968043264503447E-2</v>
      </c>
    </row>
    <row r="167" spans="1:20" x14ac:dyDescent="0.2">
      <c r="A167" s="23" t="str">
        <f t="shared" si="132"/>
        <v>012015</v>
      </c>
      <c r="B167" s="23" t="str">
        <f t="shared" si="132"/>
        <v>Austin</v>
      </c>
      <c r="C167" s="76">
        <v>10296317</v>
      </c>
      <c r="D167" s="64">
        <f t="shared" si="133"/>
        <v>13198932</v>
      </c>
      <c r="E167" s="132">
        <v>6599466</v>
      </c>
      <c r="F167" s="64">
        <v>6599466</v>
      </c>
      <c r="G167" s="26">
        <f t="shared" si="134"/>
        <v>2902615</v>
      </c>
      <c r="H167" s="81">
        <f t="shared" si="135"/>
        <v>0.28190808422079466</v>
      </c>
      <c r="J167" s="76">
        <v>6599466.0509229079</v>
      </c>
      <c r="K167" s="64">
        <f>'Success Points'!C8</f>
        <v>6599464.605548894</v>
      </c>
      <c r="L167" s="80">
        <f t="shared" si="136"/>
        <v>13198930.656471802</v>
      </c>
      <c r="N167" s="26">
        <f t="shared" si="139"/>
        <v>1.3435281980782747</v>
      </c>
      <c r="O167" s="81">
        <f t="shared" si="140"/>
        <v>1.017906750393346E-7</v>
      </c>
      <c r="P167" s="25"/>
      <c r="Q167" s="149">
        <v>60016.5</v>
      </c>
      <c r="R167" s="149">
        <f>'Success Points'!C62</f>
        <v>65169.25</v>
      </c>
      <c r="S167" s="149">
        <f t="shared" si="137"/>
        <v>5152.75</v>
      </c>
      <c r="T167" s="81">
        <f t="shared" si="138"/>
        <v>8.5855556388659784E-2</v>
      </c>
    </row>
    <row r="168" spans="1:20" x14ac:dyDescent="0.2">
      <c r="A168" s="23" t="str">
        <f t="shared" si="132"/>
        <v>003549</v>
      </c>
      <c r="B168" s="23" t="str">
        <f t="shared" si="132"/>
        <v>Blinn</v>
      </c>
      <c r="C168" s="76">
        <v>5465141</v>
      </c>
      <c r="D168" s="64">
        <f t="shared" si="133"/>
        <v>7725001</v>
      </c>
      <c r="E168" s="132">
        <v>3862501</v>
      </c>
      <c r="F168" s="64">
        <v>3862500</v>
      </c>
      <c r="G168" s="26">
        <f t="shared" si="134"/>
        <v>2259860</v>
      </c>
      <c r="H168" s="81">
        <f t="shared" si="135"/>
        <v>0.41350442742465382</v>
      </c>
      <c r="J168" s="76">
        <v>3862500.8598195813</v>
      </c>
      <c r="K168" s="64">
        <f>'Success Points'!C9</f>
        <v>3862500.0138786631</v>
      </c>
      <c r="L168" s="80">
        <f t="shared" si="136"/>
        <v>7725000.8736982439</v>
      </c>
      <c r="N168" s="26">
        <f>D168-L168</f>
        <v>0.12630175612866879</v>
      </c>
      <c r="O168" s="81">
        <f t="shared" si="140"/>
        <v>1.6349739777207638E-8</v>
      </c>
      <c r="P168" s="25"/>
      <c r="Q168" s="149">
        <v>31855.916666666668</v>
      </c>
      <c r="R168" s="149">
        <f>'Success Points'!C63</f>
        <v>38141.916666666664</v>
      </c>
      <c r="S168" s="149">
        <f t="shared" si="137"/>
        <v>6285.9999999999964</v>
      </c>
      <c r="T168" s="81">
        <f t="shared" si="138"/>
        <v>0.19732598078326619</v>
      </c>
    </row>
    <row r="169" spans="1:20" x14ac:dyDescent="0.2">
      <c r="A169" s="23" t="str">
        <f t="shared" si="132"/>
        <v>007857</v>
      </c>
      <c r="B169" s="23" t="str">
        <f t="shared" si="132"/>
        <v>Brazosport</v>
      </c>
      <c r="C169" s="76">
        <v>1010534</v>
      </c>
      <c r="D169" s="64">
        <f t="shared" si="133"/>
        <v>1292043</v>
      </c>
      <c r="E169" s="132">
        <v>646022</v>
      </c>
      <c r="F169" s="64">
        <v>646021</v>
      </c>
      <c r="G169" s="26">
        <f t="shared" si="134"/>
        <v>281509</v>
      </c>
      <c r="H169" s="81">
        <f t="shared" si="135"/>
        <v>0.27857449625643471</v>
      </c>
      <c r="J169" s="76">
        <v>646021.60860157909</v>
      </c>
      <c r="K169" s="64">
        <f>'Success Points'!C10</f>
        <v>646021.46711394354</v>
      </c>
      <c r="L169" s="80">
        <f t="shared" si="136"/>
        <v>1292043.0757155227</v>
      </c>
      <c r="N169" s="26">
        <f t="shared" si="139"/>
        <v>-7.571552274748683E-2</v>
      </c>
      <c r="O169" s="81">
        <f t="shared" si="140"/>
        <v>-5.8601395423748925E-8</v>
      </c>
      <c r="P169" s="25"/>
      <c r="Q169" s="149">
        <v>5890.333333333333</v>
      </c>
      <c r="R169" s="149">
        <f>'Success Points'!C64</f>
        <v>6379.416666666667</v>
      </c>
      <c r="S169" s="149">
        <f t="shared" si="137"/>
        <v>489.08333333333394</v>
      </c>
      <c r="T169" s="81">
        <f t="shared" si="138"/>
        <v>8.3031520570426232E-2</v>
      </c>
    </row>
    <row r="170" spans="1:20" x14ac:dyDescent="0.2">
      <c r="A170" s="23" t="str">
        <f t="shared" si="132"/>
        <v>004003</v>
      </c>
      <c r="B170" s="23" t="str">
        <f t="shared" si="132"/>
        <v>Central Texas</v>
      </c>
      <c r="C170" s="76">
        <v>3641349</v>
      </c>
      <c r="D170" s="64">
        <f t="shared" si="133"/>
        <v>4071692</v>
      </c>
      <c r="E170" s="132">
        <v>2035846</v>
      </c>
      <c r="F170" s="64">
        <v>2035846</v>
      </c>
      <c r="G170" s="26">
        <f t="shared" si="134"/>
        <v>430343</v>
      </c>
      <c r="H170" s="81">
        <f t="shared" si="135"/>
        <v>0.1181823000212284</v>
      </c>
      <c r="J170" s="76">
        <v>2035846.1325969787</v>
      </c>
      <c r="K170" s="64">
        <f>'Success Points'!C11</f>
        <v>2035845.6867186192</v>
      </c>
      <c r="L170" s="80">
        <f t="shared" si="136"/>
        <v>4071691.8193155979</v>
      </c>
      <c r="N170" s="26">
        <f t="shared" si="139"/>
        <v>0.18068440211936831</v>
      </c>
      <c r="O170" s="81">
        <f t="shared" si="140"/>
        <v>4.4375753892821044E-8</v>
      </c>
      <c r="P170" s="25"/>
      <c r="Q170" s="149">
        <v>21225.166666666664</v>
      </c>
      <c r="R170" s="149">
        <f>'Success Points'!C65</f>
        <v>20103.833333333332</v>
      </c>
      <c r="S170" s="149">
        <f t="shared" si="137"/>
        <v>-1121.3333333333321</v>
      </c>
      <c r="T170" s="81">
        <f t="shared" si="138"/>
        <v>-5.2830366467479593E-2</v>
      </c>
    </row>
    <row r="171" spans="1:20" x14ac:dyDescent="0.2">
      <c r="A171" s="23" t="str">
        <f t="shared" si="132"/>
        <v>003553</v>
      </c>
      <c r="B171" s="23" t="str">
        <f t="shared" si="132"/>
        <v>Cisco</v>
      </c>
      <c r="C171" s="76">
        <v>1036468</v>
      </c>
      <c r="D171" s="64">
        <f t="shared" si="133"/>
        <v>1209375</v>
      </c>
      <c r="E171" s="132">
        <v>604688</v>
      </c>
      <c r="F171" s="64">
        <v>604687</v>
      </c>
      <c r="G171" s="26">
        <f t="shared" si="134"/>
        <v>172907</v>
      </c>
      <c r="H171" s="81">
        <f t="shared" si="135"/>
        <v>0.16682328832149185</v>
      </c>
      <c r="J171" s="76">
        <v>604687.97257254622</v>
      </c>
      <c r="K171" s="64">
        <f>'Success Points'!C12</f>
        <v>604687.84013754688</v>
      </c>
      <c r="L171" s="80">
        <f t="shared" si="136"/>
        <v>1209375.8127100931</v>
      </c>
      <c r="N171" s="26">
        <f t="shared" si="139"/>
        <v>-0.81271009310148656</v>
      </c>
      <c r="O171" s="81">
        <f t="shared" si="140"/>
        <v>-6.7200834571699145E-7</v>
      </c>
      <c r="P171" s="25"/>
      <c r="Q171" s="149">
        <v>6041.5000000000009</v>
      </c>
      <c r="R171" s="149">
        <f>'Success Points'!C66</f>
        <v>5971.2500000000009</v>
      </c>
      <c r="S171" s="149">
        <f t="shared" si="137"/>
        <v>-70.25</v>
      </c>
      <c r="T171" s="81">
        <f t="shared" si="138"/>
        <v>-1.1627906976744184E-2</v>
      </c>
    </row>
    <row r="172" spans="1:20" x14ac:dyDescent="0.2">
      <c r="A172" s="23" t="str">
        <f t="shared" si="132"/>
        <v>003554</v>
      </c>
      <c r="B172" s="23" t="str">
        <f t="shared" si="132"/>
        <v>Clarendon</v>
      </c>
      <c r="C172" s="76">
        <v>437202</v>
      </c>
      <c r="D172" s="64">
        <f t="shared" si="133"/>
        <v>573033</v>
      </c>
      <c r="E172" s="132">
        <v>286517</v>
      </c>
      <c r="F172" s="64">
        <v>286516</v>
      </c>
      <c r="G172" s="26">
        <f t="shared" si="134"/>
        <v>135831</v>
      </c>
      <c r="H172" s="81">
        <f t="shared" si="135"/>
        <v>0.31068247629242318</v>
      </c>
      <c r="J172" s="76">
        <v>286516.86616123217</v>
      </c>
      <c r="K172" s="64">
        <f>'Success Points'!C13</f>
        <v>286516.80341008998</v>
      </c>
      <c r="L172" s="80">
        <f t="shared" si="136"/>
        <v>573033.66957132216</v>
      </c>
      <c r="N172" s="26">
        <f t="shared" si="139"/>
        <v>-0.66957132215611637</v>
      </c>
      <c r="O172" s="81">
        <f t="shared" si="140"/>
        <v>-1.168469044812631E-6</v>
      </c>
      <c r="P172" s="25"/>
      <c r="Q172" s="149">
        <v>2548.416666666667</v>
      </c>
      <c r="R172" s="149">
        <f>'Success Points'!C67</f>
        <v>2829.3333333333335</v>
      </c>
      <c r="S172" s="149">
        <f t="shared" si="137"/>
        <v>280.91666666666652</v>
      </c>
      <c r="T172" s="81">
        <f t="shared" si="138"/>
        <v>0.11023184330139622</v>
      </c>
    </row>
    <row r="173" spans="1:20" x14ac:dyDescent="0.2">
      <c r="A173" s="23" t="str">
        <f t="shared" si="132"/>
        <v>003546</v>
      </c>
      <c r="B173" s="23" t="str">
        <f t="shared" si="132"/>
        <v>Coastal Bend</v>
      </c>
      <c r="C173" s="76">
        <v>1115213</v>
      </c>
      <c r="D173" s="64">
        <f t="shared" si="133"/>
        <v>1461310</v>
      </c>
      <c r="E173" s="132">
        <v>730655</v>
      </c>
      <c r="F173" s="64">
        <v>730655</v>
      </c>
      <c r="G173" s="26">
        <f t="shared" si="134"/>
        <v>346097</v>
      </c>
      <c r="H173" s="81">
        <f t="shared" si="135"/>
        <v>0.31034161187145415</v>
      </c>
      <c r="J173" s="76">
        <v>730655.13978474925</v>
      </c>
      <c r="K173" s="64">
        <f>'Success Points'!C14</f>
        <v>730654.97976120422</v>
      </c>
      <c r="L173" s="80">
        <f t="shared" si="136"/>
        <v>1461310.1195459533</v>
      </c>
      <c r="N173" s="26">
        <f t="shared" si="139"/>
        <v>-0.119545953348279</v>
      </c>
      <c r="O173" s="81">
        <f t="shared" si="140"/>
        <v>-8.1807387445702146E-8</v>
      </c>
      <c r="P173" s="25"/>
      <c r="Q173" s="149">
        <v>6500.5</v>
      </c>
      <c r="R173" s="149">
        <f>'Success Points'!C68</f>
        <v>7215.166666666667</v>
      </c>
      <c r="S173" s="149">
        <f t="shared" si="137"/>
        <v>714.66666666666697</v>
      </c>
      <c r="T173" s="81">
        <f t="shared" si="138"/>
        <v>0.10994026100556373</v>
      </c>
    </row>
    <row r="174" spans="1:20" x14ac:dyDescent="0.2">
      <c r="A174" s="23" t="str">
        <f t="shared" si="132"/>
        <v>007096</v>
      </c>
      <c r="B174" s="23" t="str">
        <f t="shared" si="132"/>
        <v>College of the Mainland</v>
      </c>
      <c r="C174" s="76">
        <v>1067906</v>
      </c>
      <c r="D174" s="64">
        <f t="shared" si="133"/>
        <v>1452584</v>
      </c>
      <c r="E174" s="132">
        <v>726292</v>
      </c>
      <c r="F174" s="64">
        <v>726292</v>
      </c>
      <c r="G174" s="26">
        <f t="shared" si="134"/>
        <v>384678</v>
      </c>
      <c r="H174" s="81">
        <f t="shared" si="135"/>
        <v>0.36021709775954064</v>
      </c>
      <c r="J174" s="76">
        <v>726292.23863591079</v>
      </c>
      <c r="K174" s="64">
        <f>'Success Points'!C15</f>
        <v>726292.07956790132</v>
      </c>
      <c r="L174" s="80">
        <f t="shared" si="136"/>
        <v>1452584.318203812</v>
      </c>
      <c r="N174" s="26">
        <f t="shared" si="139"/>
        <v>-0.31820381199941039</v>
      </c>
      <c r="O174" s="81">
        <f t="shared" si="140"/>
        <v>-2.1906052386602797E-7</v>
      </c>
      <c r="P174" s="25"/>
      <c r="Q174" s="149">
        <v>6224.75</v>
      </c>
      <c r="R174" s="149">
        <f>'Success Points'!C69</f>
        <v>7172.083333333333</v>
      </c>
      <c r="S174" s="149">
        <f t="shared" si="137"/>
        <v>947.33333333333303</v>
      </c>
      <c r="T174" s="81">
        <f t="shared" si="138"/>
        <v>0.15218817355449343</v>
      </c>
    </row>
    <row r="175" spans="1:20" x14ac:dyDescent="0.2">
      <c r="A175" s="23" t="str">
        <f t="shared" si="132"/>
        <v>023614</v>
      </c>
      <c r="B175" s="23" t="str">
        <f t="shared" si="132"/>
        <v>Collin</v>
      </c>
      <c r="C175" s="76">
        <v>7470255</v>
      </c>
      <c r="D175" s="64">
        <f t="shared" si="133"/>
        <v>9892494</v>
      </c>
      <c r="E175" s="132">
        <v>4946247</v>
      </c>
      <c r="F175" s="64">
        <v>4946247</v>
      </c>
      <c r="G175" s="26">
        <f t="shared" si="134"/>
        <v>2422239</v>
      </c>
      <c r="H175" s="81">
        <f t="shared" si="135"/>
        <v>0.32425118018059623</v>
      </c>
      <c r="J175" s="76">
        <v>4946247.1929670824</v>
      </c>
      <c r="K175" s="64">
        <f>'Success Points'!C16</f>
        <v>4946246.1096707815</v>
      </c>
      <c r="L175" s="80">
        <f t="shared" si="136"/>
        <v>9892493.3026378639</v>
      </c>
      <c r="N175" s="26">
        <f t="shared" si="139"/>
        <v>0.69736213609576225</v>
      </c>
      <c r="O175" s="81">
        <f t="shared" si="140"/>
        <v>7.0494067127638615E-8</v>
      </c>
      <c r="P175" s="25"/>
      <c r="Q175" s="149">
        <v>43543.583333333336</v>
      </c>
      <c r="R175" s="149">
        <f>'Success Points'!C70</f>
        <v>48843.833333333336</v>
      </c>
      <c r="S175" s="149">
        <f t="shared" si="137"/>
        <v>5300.25</v>
      </c>
      <c r="T175" s="81">
        <f t="shared" si="138"/>
        <v>0.12172287152910015</v>
      </c>
    </row>
    <row r="176" spans="1:20" x14ac:dyDescent="0.2">
      <c r="A176" s="23" t="str">
        <f t="shared" si="132"/>
        <v>009331</v>
      </c>
      <c r="B176" s="23" t="str">
        <f t="shared" si="132"/>
        <v>Dallas</v>
      </c>
      <c r="C176" s="76">
        <v>16126290</v>
      </c>
      <c r="D176" s="64">
        <f t="shared" si="133"/>
        <v>20950853</v>
      </c>
      <c r="E176" s="132">
        <v>10475427</v>
      </c>
      <c r="F176" s="64">
        <v>10475426</v>
      </c>
      <c r="G176" s="26">
        <f t="shared" si="134"/>
        <v>4824563</v>
      </c>
      <c r="H176" s="81">
        <f t="shared" si="135"/>
        <v>0.29917377152463459</v>
      </c>
      <c r="J176" s="76">
        <v>10475426.924925076</v>
      </c>
      <c r="K176" s="64">
        <f>'Success Points'!C17</f>
        <v>10475424.630662214</v>
      </c>
      <c r="L176" s="80">
        <f t="shared" si="136"/>
        <v>20950851.555587292</v>
      </c>
      <c r="N176" s="26">
        <f t="shared" si="139"/>
        <v>1.4444127082824707</v>
      </c>
      <c r="O176" s="81">
        <f t="shared" si="140"/>
        <v>6.894290692042327E-8</v>
      </c>
      <c r="P176" s="25"/>
      <c r="Q176" s="149">
        <v>93999.000000000015</v>
      </c>
      <c r="R176" s="149">
        <f>'Success Points'!C71</f>
        <v>103444.08333333333</v>
      </c>
      <c r="S176" s="149">
        <f t="shared" si="137"/>
        <v>9445.0833333333139</v>
      </c>
      <c r="T176" s="81">
        <f t="shared" si="138"/>
        <v>0.10048067887247006</v>
      </c>
    </row>
    <row r="177" spans="1:20" x14ac:dyDescent="0.2">
      <c r="A177" s="23" t="str">
        <f t="shared" si="132"/>
        <v>003563</v>
      </c>
      <c r="B177" s="23" t="str">
        <f t="shared" si="132"/>
        <v>Del Mar</v>
      </c>
      <c r="C177" s="76">
        <v>2425975</v>
      </c>
      <c r="D177" s="64">
        <f t="shared" si="133"/>
        <v>3248985</v>
      </c>
      <c r="E177" s="132">
        <v>1624493</v>
      </c>
      <c r="F177" s="64">
        <v>1624492</v>
      </c>
      <c r="G177" s="26">
        <f t="shared" si="134"/>
        <v>823010</v>
      </c>
      <c r="H177" s="81">
        <f t="shared" si="135"/>
        <v>0.33924916786034481</v>
      </c>
      <c r="J177" s="76">
        <v>1624492.9091924878</v>
      </c>
      <c r="K177" s="64">
        <f>'Success Points'!C18</f>
        <v>1624492.5534061533</v>
      </c>
      <c r="L177" s="80">
        <f t="shared" si="136"/>
        <v>3248985.4625986414</v>
      </c>
      <c r="N177" s="26">
        <f t="shared" si="139"/>
        <v>-0.46259864140301943</v>
      </c>
      <c r="O177" s="81">
        <f t="shared" si="140"/>
        <v>-1.4238251066195117E-7</v>
      </c>
      <c r="P177" s="25"/>
      <c r="Q177" s="149">
        <v>14140.833333333332</v>
      </c>
      <c r="R177" s="149">
        <f>'Success Points'!C72</f>
        <v>16041.75</v>
      </c>
      <c r="S177" s="149">
        <f t="shared" si="137"/>
        <v>1900.9166666666679</v>
      </c>
      <c r="T177" s="81">
        <f t="shared" si="138"/>
        <v>0.13442748541457963</v>
      </c>
    </row>
    <row r="178" spans="1:20" x14ac:dyDescent="0.2">
      <c r="A178" s="23" t="str">
        <f t="shared" si="132"/>
        <v>010387</v>
      </c>
      <c r="B178" s="23" t="str">
        <f t="shared" si="132"/>
        <v>El Paso</v>
      </c>
      <c r="C178" s="76">
        <v>8078685</v>
      </c>
      <c r="D178" s="64">
        <f t="shared" si="133"/>
        <v>9552103</v>
      </c>
      <c r="E178" s="132">
        <v>4776052</v>
      </c>
      <c r="F178" s="64">
        <v>4776051</v>
      </c>
      <c r="G178" s="26">
        <f t="shared" si="134"/>
        <v>1473418</v>
      </c>
      <c r="H178" s="81">
        <f t="shared" si="135"/>
        <v>0.182383395317431</v>
      </c>
      <c r="J178" s="76">
        <v>4776051.8537605638</v>
      </c>
      <c r="K178" s="64">
        <f>'Success Points'!C19</f>
        <v>4776050.8077393873</v>
      </c>
      <c r="L178" s="80">
        <f t="shared" si="136"/>
        <v>9552102.661499951</v>
      </c>
      <c r="N178" s="26">
        <f t="shared" si="139"/>
        <v>0.33850004896521568</v>
      </c>
      <c r="O178" s="81">
        <f t="shared" si="140"/>
        <v>3.5437227693756616E-8</v>
      </c>
      <c r="P178" s="25"/>
      <c r="Q178" s="149">
        <v>47090.083333333328</v>
      </c>
      <c r="R178" s="149">
        <f>'Success Points'!C73</f>
        <v>47163.166666666664</v>
      </c>
      <c r="S178" s="149">
        <f t="shared" si="137"/>
        <v>73.083333333335759</v>
      </c>
      <c r="T178" s="81">
        <f t="shared" si="138"/>
        <v>1.5519898917146907E-3</v>
      </c>
    </row>
    <row r="179" spans="1:20" x14ac:dyDescent="0.2">
      <c r="A179" s="23" t="str">
        <f t="shared" ref="A179:B194" si="141">A126</f>
        <v>003568</v>
      </c>
      <c r="B179" s="23" t="str">
        <f t="shared" si="141"/>
        <v>Frank Phillips</v>
      </c>
      <c r="C179" s="76">
        <v>404991</v>
      </c>
      <c r="D179" s="64">
        <f t="shared" si="133"/>
        <v>538670</v>
      </c>
      <c r="E179" s="132">
        <v>269335</v>
      </c>
      <c r="F179" s="64">
        <v>269335</v>
      </c>
      <c r="G179" s="26">
        <f t="shared" si="134"/>
        <v>133679</v>
      </c>
      <c r="H179" s="81">
        <f t="shared" si="135"/>
        <v>0.33007894002582772</v>
      </c>
      <c r="J179" s="76">
        <v>269335.30573756731</v>
      </c>
      <c r="K179" s="64">
        <f>'Success Points'!C20</f>
        <v>269335.24674942362</v>
      </c>
      <c r="L179" s="80">
        <f t="shared" si="136"/>
        <v>538670.55248699093</v>
      </c>
      <c r="N179" s="26">
        <f t="shared" si="139"/>
        <v>-0.55248699092771858</v>
      </c>
      <c r="O179" s="81">
        <f t="shared" si="140"/>
        <v>-1.0256501957185635E-6</v>
      </c>
      <c r="P179" s="25"/>
      <c r="Q179" s="149">
        <v>2360.6666666666665</v>
      </c>
      <c r="R179" s="149">
        <f>'Success Points'!C74</f>
        <v>2659.6666666666665</v>
      </c>
      <c r="S179" s="149">
        <f t="shared" si="137"/>
        <v>299</v>
      </c>
      <c r="T179" s="81">
        <f t="shared" si="138"/>
        <v>0.1266591358373341</v>
      </c>
    </row>
    <row r="180" spans="1:20" x14ac:dyDescent="0.2">
      <c r="A180" s="23" t="str">
        <f t="shared" si="141"/>
        <v>006662</v>
      </c>
      <c r="B180" s="23" t="str">
        <f t="shared" si="141"/>
        <v>Galveston</v>
      </c>
      <c r="C180" s="76">
        <v>608116</v>
      </c>
      <c r="D180" s="64">
        <f t="shared" si="133"/>
        <v>779330</v>
      </c>
      <c r="E180" s="132">
        <v>389665</v>
      </c>
      <c r="F180" s="64">
        <v>389665</v>
      </c>
      <c r="G180" s="26">
        <f t="shared" si="134"/>
        <v>171214</v>
      </c>
      <c r="H180" s="81">
        <f t="shared" si="135"/>
        <v>0.28154825724039495</v>
      </c>
      <c r="J180" s="76">
        <v>389665.30086577806</v>
      </c>
      <c r="K180" s="64">
        <f>'Success Points'!C21</f>
        <v>389665.2155237071</v>
      </c>
      <c r="L180" s="80">
        <f t="shared" si="136"/>
        <v>779330.51638948522</v>
      </c>
      <c r="N180" s="26">
        <f t="shared" si="139"/>
        <v>-0.51638948521576822</v>
      </c>
      <c r="O180" s="81">
        <f t="shared" si="140"/>
        <v>-6.6260696395078874E-7</v>
      </c>
      <c r="P180" s="25"/>
      <c r="Q180" s="149">
        <v>3544.666666666667</v>
      </c>
      <c r="R180" s="149">
        <f>'Success Points'!C75</f>
        <v>3847.916666666667</v>
      </c>
      <c r="S180" s="149">
        <f t="shared" si="137"/>
        <v>303.25</v>
      </c>
      <c r="T180" s="81">
        <f t="shared" si="138"/>
        <v>8.5551062629302232E-2</v>
      </c>
    </row>
    <row r="181" spans="1:20" x14ac:dyDescent="0.2">
      <c r="A181" s="23" t="str">
        <f t="shared" si="141"/>
        <v>003570</v>
      </c>
      <c r="B181" s="23" t="str">
        <f t="shared" si="141"/>
        <v>Grayson</v>
      </c>
      <c r="C181" s="76">
        <v>1287401</v>
      </c>
      <c r="D181" s="64">
        <f t="shared" si="133"/>
        <v>1368634</v>
      </c>
      <c r="E181" s="132">
        <v>684317</v>
      </c>
      <c r="F181" s="64">
        <v>684317</v>
      </c>
      <c r="G181" s="26">
        <f t="shared" si="134"/>
        <v>81233</v>
      </c>
      <c r="H181" s="81">
        <f t="shared" si="135"/>
        <v>6.309844407453466E-2</v>
      </c>
      <c r="J181" s="76">
        <v>684317.24769911868</v>
      </c>
      <c r="K181" s="64">
        <f>'Success Points'!C22</f>
        <v>684317.09782421065</v>
      </c>
      <c r="L181" s="80">
        <f t="shared" si="136"/>
        <v>1368634.3455233295</v>
      </c>
      <c r="N181" s="26">
        <f t="shared" si="139"/>
        <v>-0.34552332945168018</v>
      </c>
      <c r="O181" s="81">
        <f t="shared" si="140"/>
        <v>-2.5245853124478875E-7</v>
      </c>
      <c r="P181" s="25"/>
      <c r="Q181" s="149">
        <v>7504.166666666667</v>
      </c>
      <c r="R181" s="149">
        <f>'Success Points'!C76</f>
        <v>6757.583333333333</v>
      </c>
      <c r="S181" s="149">
        <f t="shared" si="137"/>
        <v>-746.58333333333394</v>
      </c>
      <c r="T181" s="81">
        <f t="shared" si="138"/>
        <v>-9.9489172681843499E-2</v>
      </c>
    </row>
    <row r="182" spans="1:20" x14ac:dyDescent="0.2">
      <c r="A182" s="23" t="str">
        <f t="shared" si="141"/>
        <v>003573</v>
      </c>
      <c r="B182" s="23" t="str">
        <f t="shared" si="141"/>
        <v>Hill</v>
      </c>
      <c r="C182" s="76">
        <v>1226741</v>
      </c>
      <c r="D182" s="64">
        <f t="shared" si="133"/>
        <v>1500264</v>
      </c>
      <c r="E182" s="132">
        <v>750132</v>
      </c>
      <c r="F182" s="64">
        <v>750132</v>
      </c>
      <c r="G182" s="26">
        <f t="shared" si="134"/>
        <v>273523</v>
      </c>
      <c r="H182" s="81">
        <f t="shared" si="135"/>
        <v>0.22296719519442165</v>
      </c>
      <c r="J182" s="76">
        <v>750132.07566776418</v>
      </c>
      <c r="K182" s="64">
        <f>'Success Points'!C23</f>
        <v>750131.91137850168</v>
      </c>
      <c r="L182" s="80">
        <f t="shared" si="136"/>
        <v>1500263.987046266</v>
      </c>
      <c r="N182" s="26">
        <f t="shared" si="139"/>
        <v>1.2953734025359154E-2</v>
      </c>
      <c r="O182" s="81">
        <f t="shared" si="140"/>
        <v>8.6343030462366322E-9</v>
      </c>
      <c r="P182" s="25"/>
      <c r="Q182" s="149">
        <v>7150.5833333333339</v>
      </c>
      <c r="R182" s="149">
        <f>'Success Points'!C77</f>
        <v>7407.5</v>
      </c>
      <c r="S182" s="149">
        <f t="shared" si="137"/>
        <v>256.91666666666606</v>
      </c>
      <c r="T182" s="81">
        <f t="shared" si="138"/>
        <v>3.5929469623690286E-2</v>
      </c>
    </row>
    <row r="183" spans="1:20" x14ac:dyDescent="0.2">
      <c r="A183" s="23" t="str">
        <f t="shared" si="141"/>
        <v>010633</v>
      </c>
      <c r="B183" s="23" t="str">
        <f t="shared" si="141"/>
        <v>Houston</v>
      </c>
      <c r="C183" s="76">
        <v>13483924</v>
      </c>
      <c r="D183" s="64">
        <f t="shared" si="133"/>
        <v>16340963</v>
      </c>
      <c r="E183" s="132">
        <v>8170482</v>
      </c>
      <c r="F183" s="64">
        <v>8170481</v>
      </c>
      <c r="G183" s="26">
        <f t="shared" si="134"/>
        <v>2857039</v>
      </c>
      <c r="H183" s="81">
        <f t="shared" si="135"/>
        <v>0.21188483411802084</v>
      </c>
      <c r="J183" s="76">
        <v>8170481.7752407566</v>
      </c>
      <c r="K183" s="64">
        <f>'Success Points'!C24</f>
        <v>8170479.985792648</v>
      </c>
      <c r="L183" s="80">
        <f t="shared" si="136"/>
        <v>16340961.761033405</v>
      </c>
      <c r="N183" s="26">
        <f t="shared" si="139"/>
        <v>1.2389665953814983</v>
      </c>
      <c r="O183" s="81">
        <f t="shared" si="140"/>
        <v>7.5819680601534824E-8</v>
      </c>
      <c r="P183" s="25"/>
      <c r="Q183" s="149">
        <v>78596.833333333343</v>
      </c>
      <c r="R183" s="149">
        <f>'Success Points'!C78</f>
        <v>80682.916666666672</v>
      </c>
      <c r="S183" s="149">
        <f t="shared" si="137"/>
        <v>2086.0833333333285</v>
      </c>
      <c r="T183" s="81">
        <f t="shared" si="138"/>
        <v>2.6541569740935213E-2</v>
      </c>
    </row>
    <row r="184" spans="1:20" x14ac:dyDescent="0.2">
      <c r="A184" s="23" t="str">
        <f t="shared" si="141"/>
        <v>003574</v>
      </c>
      <c r="B184" s="23" t="str">
        <f t="shared" si="141"/>
        <v>Howard</v>
      </c>
      <c r="C184" s="76">
        <v>989376</v>
      </c>
      <c r="D184" s="64">
        <f t="shared" si="133"/>
        <v>1241798</v>
      </c>
      <c r="E184" s="132">
        <v>620899</v>
      </c>
      <c r="F184" s="64">
        <v>620899</v>
      </c>
      <c r="G184" s="26">
        <f t="shared" si="134"/>
        <v>252422</v>
      </c>
      <c r="H184" s="81">
        <f t="shared" si="135"/>
        <v>0.25513252797723007</v>
      </c>
      <c r="J184" s="76">
        <v>620899.06175420643</v>
      </c>
      <c r="K184" s="64">
        <f>'Success Points'!C25</f>
        <v>620898.92576875514</v>
      </c>
      <c r="L184" s="80">
        <f t="shared" si="136"/>
        <v>1241797.9875229616</v>
      </c>
      <c r="N184" s="26">
        <f t="shared" si="139"/>
        <v>1.247703842818737E-2</v>
      </c>
      <c r="O184" s="81">
        <f t="shared" si="140"/>
        <v>1.0047558804400852E-8</v>
      </c>
      <c r="P184" s="25"/>
      <c r="Q184" s="149">
        <v>5767.0000000000009</v>
      </c>
      <c r="R184" s="149">
        <f>'Success Points'!C79</f>
        <v>6131.3333333333321</v>
      </c>
      <c r="S184" s="149">
        <f t="shared" si="137"/>
        <v>364.33333333333121</v>
      </c>
      <c r="T184" s="81">
        <f t="shared" si="138"/>
        <v>6.3175538986185387E-2</v>
      </c>
    </row>
    <row r="185" spans="1:20" x14ac:dyDescent="0.2">
      <c r="A185" s="23" t="str">
        <f t="shared" si="141"/>
        <v>003580</v>
      </c>
      <c r="B185" s="23" t="str">
        <f t="shared" si="141"/>
        <v>Kilgore</v>
      </c>
      <c r="C185" s="76">
        <v>1637694</v>
      </c>
      <c r="D185" s="64">
        <f t="shared" si="133"/>
        <v>1920908</v>
      </c>
      <c r="E185" s="132">
        <v>960454</v>
      </c>
      <c r="F185" s="64">
        <v>960454</v>
      </c>
      <c r="G185" s="26">
        <f t="shared" si="134"/>
        <v>283214</v>
      </c>
      <c r="H185" s="81">
        <f t="shared" si="135"/>
        <v>0.17293462637098261</v>
      </c>
      <c r="J185" s="76">
        <v>960454.29101108399</v>
      </c>
      <c r="K185" s="64">
        <f>'Success Points'!C26</f>
        <v>960454.08065835771</v>
      </c>
      <c r="L185" s="80">
        <f t="shared" si="136"/>
        <v>1920908.3716694417</v>
      </c>
      <c r="N185" s="26">
        <f t="shared" si="139"/>
        <v>-0.37166944169439375</v>
      </c>
      <c r="O185" s="81">
        <f t="shared" si="140"/>
        <v>-1.9348633130498377E-7</v>
      </c>
      <c r="P185" s="25"/>
      <c r="Q185" s="149">
        <v>9546</v>
      </c>
      <c r="R185" s="149">
        <f>'Success Points'!C80</f>
        <v>9484.4166666666661</v>
      </c>
      <c r="S185" s="149">
        <f t="shared" si="137"/>
        <v>-61.58333333333394</v>
      </c>
      <c r="T185" s="81">
        <f t="shared" si="138"/>
        <v>-6.4512186605210492E-3</v>
      </c>
    </row>
    <row r="186" spans="1:20" x14ac:dyDescent="0.2">
      <c r="A186" s="23" t="str">
        <f t="shared" si="141"/>
        <v>003582</v>
      </c>
      <c r="B186" s="23" t="str">
        <f t="shared" si="141"/>
        <v>Laredo</v>
      </c>
      <c r="C186" s="76">
        <v>2153154</v>
      </c>
      <c r="D186" s="64">
        <f t="shared" si="133"/>
        <v>2869489</v>
      </c>
      <c r="E186" s="132">
        <v>1434745</v>
      </c>
      <c r="F186" s="64">
        <v>1434744</v>
      </c>
      <c r="G186" s="26">
        <f t="shared" si="134"/>
        <v>716335</v>
      </c>
      <c r="H186" s="81">
        <f t="shared" si="135"/>
        <v>0.33269101977842735</v>
      </c>
      <c r="J186" s="76">
        <v>1434744.6841796669</v>
      </c>
      <c r="K186" s="64">
        <f>'Success Points'!C27</f>
        <v>1434744.3699508081</v>
      </c>
      <c r="L186" s="80">
        <f t="shared" si="136"/>
        <v>2869489.054130475</v>
      </c>
      <c r="N186" s="26">
        <f t="shared" si="139"/>
        <v>-5.4130475036799908E-2</v>
      </c>
      <c r="O186" s="81">
        <f t="shared" si="140"/>
        <v>-1.886415143490702E-8</v>
      </c>
      <c r="P186" s="25"/>
      <c r="Q186" s="149">
        <v>12550.583333333334</v>
      </c>
      <c r="R186" s="149">
        <f>'Success Points'!C81</f>
        <v>14167.999999999998</v>
      </c>
      <c r="S186" s="149">
        <f t="shared" si="137"/>
        <v>1617.4166666666642</v>
      </c>
      <c r="T186" s="81">
        <f t="shared" si="138"/>
        <v>0.12887183198656085</v>
      </c>
    </row>
    <row r="187" spans="1:20" x14ac:dyDescent="0.2">
      <c r="A187" s="23" t="str">
        <f t="shared" si="141"/>
        <v>003583</v>
      </c>
      <c r="B187" s="23" t="str">
        <f t="shared" si="141"/>
        <v>Lee</v>
      </c>
      <c r="C187" s="76">
        <v>1659782</v>
      </c>
      <c r="D187" s="64">
        <f t="shared" si="133"/>
        <v>2300691</v>
      </c>
      <c r="E187" s="132">
        <v>1150346</v>
      </c>
      <c r="F187" s="64">
        <v>1150345</v>
      </c>
      <c r="G187" s="26">
        <f t="shared" si="134"/>
        <v>640909</v>
      </c>
      <c r="H187" s="81">
        <f t="shared" si="135"/>
        <v>0.38614046904954991</v>
      </c>
      <c r="J187" s="76">
        <v>1150345.9769901142</v>
      </c>
      <c r="K187" s="64">
        <f>'Success Points'!C28</f>
        <v>1150345.7250484922</v>
      </c>
      <c r="L187" s="80">
        <f t="shared" si="136"/>
        <v>2300691.7020386066</v>
      </c>
      <c r="N187" s="26">
        <f t="shared" si="139"/>
        <v>-0.7020386066287756</v>
      </c>
      <c r="O187" s="81">
        <f t="shared" si="140"/>
        <v>-3.0514250137405484E-7</v>
      </c>
      <c r="P187" s="25"/>
      <c r="Q187" s="149">
        <v>9674.75</v>
      </c>
      <c r="R187" s="149">
        <f>'Success Points'!C82</f>
        <v>11359.583333333332</v>
      </c>
      <c r="S187" s="149">
        <f t="shared" si="137"/>
        <v>1684.8333333333321</v>
      </c>
      <c r="T187" s="81">
        <f t="shared" si="138"/>
        <v>0.17414748012437864</v>
      </c>
    </row>
    <row r="188" spans="1:20" x14ac:dyDescent="0.2">
      <c r="A188" s="23" t="str">
        <f t="shared" si="141"/>
        <v>011145</v>
      </c>
      <c r="B188" s="23" t="str">
        <f t="shared" si="141"/>
        <v>Lone Star</v>
      </c>
      <c r="C188" s="76">
        <v>15365201</v>
      </c>
      <c r="D188" s="64">
        <f t="shared" si="133"/>
        <v>20361465</v>
      </c>
      <c r="E188" s="132">
        <v>10180733</v>
      </c>
      <c r="F188" s="64">
        <v>10180732</v>
      </c>
      <c r="G188" s="26">
        <f t="shared" si="134"/>
        <v>4996264</v>
      </c>
      <c r="H188" s="81">
        <f t="shared" si="135"/>
        <v>0.32516750024942725</v>
      </c>
      <c r="J188" s="76">
        <v>10180732.783689911</v>
      </c>
      <c r="K188" s="64">
        <f>'Success Points'!C29</f>
        <v>10180730.553969126</v>
      </c>
      <c r="L188" s="80">
        <f t="shared" si="136"/>
        <v>20361463.337659039</v>
      </c>
      <c r="N188" s="26">
        <f t="shared" si="139"/>
        <v>1.6623409613966942</v>
      </c>
      <c r="O188" s="81">
        <f t="shared" si="140"/>
        <v>8.1641520460177797E-8</v>
      </c>
      <c r="P188" s="25"/>
      <c r="Q188" s="149">
        <v>89562.666666666657</v>
      </c>
      <c r="R188" s="149">
        <f>'Success Points'!C83</f>
        <v>100534</v>
      </c>
      <c r="S188" s="149">
        <f t="shared" si="137"/>
        <v>10971.333333333343</v>
      </c>
      <c r="T188" s="81">
        <f t="shared" si="138"/>
        <v>0.12249895789912475</v>
      </c>
    </row>
    <row r="189" spans="1:20" x14ac:dyDescent="0.2">
      <c r="A189" s="23" t="str">
        <f t="shared" si="141"/>
        <v>003590</v>
      </c>
      <c r="B189" s="23" t="str">
        <f t="shared" si="141"/>
        <v>McLennan</v>
      </c>
      <c r="C189" s="76">
        <v>2236703</v>
      </c>
      <c r="D189" s="64">
        <f t="shared" si="133"/>
        <v>2833556</v>
      </c>
      <c r="E189" s="132">
        <v>1416778</v>
      </c>
      <c r="F189" s="64">
        <v>1416778</v>
      </c>
      <c r="G189" s="26">
        <f t="shared" si="134"/>
        <v>596853</v>
      </c>
      <c r="H189" s="81">
        <f t="shared" si="135"/>
        <v>0.26684499461931244</v>
      </c>
      <c r="J189" s="76">
        <v>1416778.3078820333</v>
      </c>
      <c r="K189" s="64">
        <f>'Success Points'!C30</f>
        <v>1416777.9975880587</v>
      </c>
      <c r="L189" s="80">
        <f t="shared" si="136"/>
        <v>2833556.3054700922</v>
      </c>
      <c r="N189" s="26">
        <f t="shared" si="139"/>
        <v>-0.30547009222209454</v>
      </c>
      <c r="O189" s="81">
        <f t="shared" si="140"/>
        <v>-1.0780450155991077E-7</v>
      </c>
      <c r="P189" s="25"/>
      <c r="Q189" s="149">
        <v>13037.583333333332</v>
      </c>
      <c r="R189" s="149">
        <f>'Success Points'!C84</f>
        <v>13990.583333333332</v>
      </c>
      <c r="S189" s="149">
        <f t="shared" si="137"/>
        <v>953</v>
      </c>
      <c r="T189" s="81">
        <f t="shared" si="138"/>
        <v>7.3096368831135627E-2</v>
      </c>
    </row>
    <row r="190" spans="1:20" x14ac:dyDescent="0.2">
      <c r="A190" s="23" t="str">
        <f t="shared" si="141"/>
        <v>009797</v>
      </c>
      <c r="B190" s="23" t="str">
        <f t="shared" si="141"/>
        <v>Midland</v>
      </c>
      <c r="C190" s="76">
        <v>1320240</v>
      </c>
      <c r="D190" s="64">
        <f t="shared" si="133"/>
        <v>1677227</v>
      </c>
      <c r="E190" s="132">
        <v>838614</v>
      </c>
      <c r="F190" s="64">
        <v>838613</v>
      </c>
      <c r="G190" s="26">
        <f t="shared" si="134"/>
        <v>356987</v>
      </c>
      <c r="H190" s="81">
        <f t="shared" si="135"/>
        <v>0.27039553414530693</v>
      </c>
      <c r="J190" s="76">
        <v>838613.73629749205</v>
      </c>
      <c r="K190" s="64">
        <f>'Success Points'!C31</f>
        <v>838613.55262952647</v>
      </c>
      <c r="L190" s="80">
        <f t="shared" si="136"/>
        <v>1677227.2889270186</v>
      </c>
      <c r="N190" s="26">
        <f t="shared" si="139"/>
        <v>-0.28892701864242554</v>
      </c>
      <c r="O190" s="81">
        <f t="shared" si="140"/>
        <v>-1.7226470754550548E-7</v>
      </c>
      <c r="P190" s="25"/>
      <c r="Q190" s="149">
        <v>7695.583333333333</v>
      </c>
      <c r="R190" s="149">
        <f>'Success Points'!C85</f>
        <v>8281.25</v>
      </c>
      <c r="S190" s="149">
        <f t="shared" si="137"/>
        <v>585.66666666666697</v>
      </c>
      <c r="T190" s="81">
        <f t="shared" si="138"/>
        <v>7.6104258936402963E-2</v>
      </c>
    </row>
    <row r="191" spans="1:20" x14ac:dyDescent="0.2">
      <c r="A191" s="23" t="str">
        <f t="shared" si="141"/>
        <v>003593</v>
      </c>
      <c r="B191" s="23" t="str">
        <f t="shared" si="141"/>
        <v>Navarro</v>
      </c>
      <c r="C191" s="76">
        <v>2770749</v>
      </c>
      <c r="D191" s="64">
        <f t="shared" si="133"/>
        <v>3058503</v>
      </c>
      <c r="E191" s="132">
        <v>1529252</v>
      </c>
      <c r="F191" s="64">
        <v>1529251</v>
      </c>
      <c r="G191" s="26">
        <f t="shared" si="134"/>
        <v>287754</v>
      </c>
      <c r="H191" s="81">
        <f t="shared" si="135"/>
        <v>0.10385422858584448</v>
      </c>
      <c r="J191" s="76">
        <v>1529251.7053901891</v>
      </c>
      <c r="K191" s="64">
        <f>'Success Points'!C32</f>
        <v>1529251.3704629904</v>
      </c>
      <c r="L191" s="80">
        <f t="shared" si="136"/>
        <v>3058503.0758531792</v>
      </c>
      <c r="N191" s="26">
        <f t="shared" si="139"/>
        <v>-7.5853179208934307E-2</v>
      </c>
      <c r="O191" s="81">
        <f t="shared" si="140"/>
        <v>-2.4800753574194402E-8</v>
      </c>
      <c r="P191" s="25"/>
      <c r="Q191" s="149">
        <v>16150.499999999998</v>
      </c>
      <c r="R191" s="149">
        <f>'Success Points'!C86</f>
        <v>15101.249999999998</v>
      </c>
      <c r="S191" s="149">
        <f t="shared" si="137"/>
        <v>-1049.25</v>
      </c>
      <c r="T191" s="81">
        <f t="shared" si="138"/>
        <v>-6.4967028884554662E-2</v>
      </c>
    </row>
    <row r="192" spans="1:20" x14ac:dyDescent="0.2">
      <c r="A192" s="23" t="str">
        <f t="shared" si="141"/>
        <v>003558</v>
      </c>
      <c r="B192" s="23" t="str">
        <f t="shared" si="141"/>
        <v>North Central</v>
      </c>
      <c r="C192" s="76">
        <v>2617576</v>
      </c>
      <c r="D192" s="64">
        <f t="shared" si="133"/>
        <v>2994756</v>
      </c>
      <c r="E192" s="132">
        <v>1497378</v>
      </c>
      <c r="F192" s="64">
        <v>1497378</v>
      </c>
      <c r="G192" s="26">
        <f t="shared" si="134"/>
        <v>377180</v>
      </c>
      <c r="H192" s="81">
        <f t="shared" si="135"/>
        <v>0.14409514757164643</v>
      </c>
      <c r="J192" s="76">
        <v>1497378.0542506101</v>
      </c>
      <c r="K192" s="64">
        <f>'Success Points'!C33</f>
        <v>1497377.7263041805</v>
      </c>
      <c r="L192" s="80">
        <f t="shared" si="136"/>
        <v>2994755.7805547905</v>
      </c>
      <c r="N192" s="26">
        <f t="shared" si="139"/>
        <v>0.21944520948454738</v>
      </c>
      <c r="O192" s="81">
        <f t="shared" si="140"/>
        <v>7.3276490466851848E-8</v>
      </c>
      <c r="P192" s="25"/>
      <c r="Q192" s="149">
        <v>15257.666666666664</v>
      </c>
      <c r="R192" s="149">
        <f>'Success Points'!C87</f>
        <v>14786.5</v>
      </c>
      <c r="S192" s="149">
        <f t="shared" si="137"/>
        <v>-471.16666666666424</v>
      </c>
      <c r="T192" s="81">
        <f t="shared" si="138"/>
        <v>-3.0880650164944245E-2</v>
      </c>
    </row>
    <row r="193" spans="1:20" x14ac:dyDescent="0.2">
      <c r="A193" s="23" t="str">
        <f t="shared" si="141"/>
        <v>023154</v>
      </c>
      <c r="B193" s="23" t="str">
        <f t="shared" si="141"/>
        <v>Northeast Texas</v>
      </c>
      <c r="C193" s="76">
        <v>806023</v>
      </c>
      <c r="D193" s="64">
        <f t="shared" si="133"/>
        <v>1027349</v>
      </c>
      <c r="E193" s="132">
        <v>513675</v>
      </c>
      <c r="F193" s="64">
        <v>513674</v>
      </c>
      <c r="G193" s="26">
        <f t="shared" si="134"/>
        <v>221326</v>
      </c>
      <c r="H193" s="81">
        <f t="shared" si="135"/>
        <v>0.27459017918843509</v>
      </c>
      <c r="J193" s="76">
        <v>513674.64783324115</v>
      </c>
      <c r="K193" s="64">
        <f>'Success Points'!C34</f>
        <v>513674.53533141414</v>
      </c>
      <c r="L193" s="80">
        <f t="shared" si="136"/>
        <v>1027349.1831646552</v>
      </c>
      <c r="N193" s="26">
        <f t="shared" si="139"/>
        <v>-0.18316465523093939</v>
      </c>
      <c r="O193" s="81">
        <f t="shared" si="140"/>
        <v>-1.782886392364614E-7</v>
      </c>
      <c r="P193" s="25"/>
      <c r="Q193" s="149">
        <v>4698.25</v>
      </c>
      <c r="R193" s="149">
        <f>'Success Points'!C88</f>
        <v>5072.5</v>
      </c>
      <c r="S193" s="149">
        <f t="shared" si="137"/>
        <v>374.25</v>
      </c>
      <c r="T193" s="81">
        <f t="shared" si="138"/>
        <v>7.9657319214601174E-2</v>
      </c>
    </row>
    <row r="194" spans="1:20" x14ac:dyDescent="0.2">
      <c r="A194" s="23" t="str">
        <f t="shared" si="141"/>
        <v>003596</v>
      </c>
      <c r="B194" s="23" t="str">
        <f t="shared" si="141"/>
        <v>Odessa</v>
      </c>
      <c r="C194" s="76">
        <v>1272375</v>
      </c>
      <c r="D194" s="64">
        <f t="shared" si="133"/>
        <v>1841684</v>
      </c>
      <c r="E194" s="132">
        <v>920842</v>
      </c>
      <c r="F194" s="64">
        <v>920842</v>
      </c>
      <c r="G194" s="26">
        <f t="shared" si="134"/>
        <v>569309</v>
      </c>
      <c r="H194" s="81">
        <f t="shared" si="135"/>
        <v>0.44743805874840359</v>
      </c>
      <c r="J194" s="76">
        <v>920842.18657656386</v>
      </c>
      <c r="K194" s="64">
        <f>'Success Points'!C35</f>
        <v>920841.98489943438</v>
      </c>
      <c r="L194" s="80">
        <f t="shared" si="136"/>
        <v>1841684.1714759981</v>
      </c>
      <c r="N194" s="26">
        <f t="shared" si="139"/>
        <v>-0.17147599812597036</v>
      </c>
      <c r="O194" s="81">
        <f t="shared" si="140"/>
        <v>-9.3108262940857582E-8</v>
      </c>
      <c r="P194" s="25"/>
      <c r="Q194" s="149">
        <v>7416.583333333333</v>
      </c>
      <c r="R194" s="149">
        <f>'Success Points'!C89</f>
        <v>9093.25</v>
      </c>
      <c r="S194" s="149">
        <f t="shared" si="137"/>
        <v>1676.666666666667</v>
      </c>
      <c r="T194" s="81">
        <f t="shared" si="138"/>
        <v>0.22606995584220052</v>
      </c>
    </row>
    <row r="195" spans="1:20" x14ac:dyDescent="0.2">
      <c r="A195" s="23" t="str">
        <f t="shared" ref="A195:B210" si="142">A142</f>
        <v>003600</v>
      </c>
      <c r="B195" s="23" t="str">
        <f t="shared" si="142"/>
        <v>Panola</v>
      </c>
      <c r="C195" s="76">
        <v>682501</v>
      </c>
      <c r="D195" s="64">
        <f t="shared" si="133"/>
        <v>896934</v>
      </c>
      <c r="E195" s="132">
        <v>448467</v>
      </c>
      <c r="F195" s="64">
        <v>448467</v>
      </c>
      <c r="G195" s="26">
        <f t="shared" si="134"/>
        <v>214433</v>
      </c>
      <c r="H195" s="81">
        <f t="shared" si="135"/>
        <v>0.31418708544016788</v>
      </c>
      <c r="J195" s="76">
        <v>448467.41925089422</v>
      </c>
      <c r="K195" s="64">
        <f>'Success Points'!C36</f>
        <v>448467.32103034906</v>
      </c>
      <c r="L195" s="80">
        <f t="shared" si="136"/>
        <v>896934.74028124334</v>
      </c>
      <c r="N195" s="26">
        <f t="shared" si="139"/>
        <v>-0.74028124334290624</v>
      </c>
      <c r="O195" s="81">
        <f t="shared" si="140"/>
        <v>-8.2534639487733344E-7</v>
      </c>
      <c r="P195" s="25"/>
      <c r="Q195" s="149">
        <v>3978.25</v>
      </c>
      <c r="R195" s="149">
        <f>'Success Points'!C90</f>
        <v>4428.5833333333339</v>
      </c>
      <c r="S195" s="149">
        <f t="shared" si="137"/>
        <v>450.33333333333394</v>
      </c>
      <c r="T195" s="81">
        <f t="shared" si="138"/>
        <v>0.11319885209158145</v>
      </c>
    </row>
    <row r="196" spans="1:20" x14ac:dyDescent="0.2">
      <c r="A196" s="23" t="str">
        <f t="shared" si="142"/>
        <v>003601</v>
      </c>
      <c r="B196" s="23" t="str">
        <f t="shared" si="142"/>
        <v>Paris</v>
      </c>
      <c r="C196" s="76">
        <v>1672820</v>
      </c>
      <c r="D196" s="64">
        <f t="shared" si="133"/>
        <v>1861853</v>
      </c>
      <c r="E196" s="132">
        <v>930927</v>
      </c>
      <c r="F196" s="64">
        <v>930926</v>
      </c>
      <c r="G196" s="26">
        <f t="shared" si="134"/>
        <v>189033</v>
      </c>
      <c r="H196" s="81">
        <f t="shared" si="135"/>
        <v>0.11300259442139621</v>
      </c>
      <c r="J196" s="76">
        <v>930926.64861304685</v>
      </c>
      <c r="K196" s="64">
        <f>'Success Points'!C37</f>
        <v>930926.44472728157</v>
      </c>
      <c r="L196" s="80">
        <f t="shared" si="136"/>
        <v>1861853.0933403284</v>
      </c>
      <c r="N196" s="26">
        <f t="shared" si="139"/>
        <v>-9.3340328428894281E-2</v>
      </c>
      <c r="O196" s="81">
        <f t="shared" si="140"/>
        <v>-5.0133027918366424E-8</v>
      </c>
      <c r="P196" s="25"/>
      <c r="Q196" s="149">
        <v>9750.75</v>
      </c>
      <c r="R196" s="149">
        <f>'Success Points'!C91</f>
        <v>9192.8333333333339</v>
      </c>
      <c r="S196" s="149">
        <f t="shared" si="137"/>
        <v>-557.91666666666606</v>
      </c>
      <c r="T196" s="81">
        <f t="shared" si="138"/>
        <v>-5.7217820851387435E-2</v>
      </c>
    </row>
    <row r="197" spans="1:20" x14ac:dyDescent="0.2">
      <c r="A197" s="23" t="str">
        <f t="shared" si="142"/>
        <v>003603</v>
      </c>
      <c r="B197" s="23" t="str">
        <f t="shared" si="142"/>
        <v>Ranger</v>
      </c>
      <c r="C197" s="76">
        <v>610189</v>
      </c>
      <c r="D197" s="64">
        <f t="shared" si="133"/>
        <v>823938</v>
      </c>
      <c r="E197" s="132">
        <v>411969</v>
      </c>
      <c r="F197" s="64">
        <v>411969</v>
      </c>
      <c r="G197" s="26">
        <f t="shared" si="134"/>
        <v>213749</v>
      </c>
      <c r="H197" s="81">
        <f t="shared" si="135"/>
        <v>0.35029966125249717</v>
      </c>
      <c r="J197" s="76">
        <v>411969.26167115435</v>
      </c>
      <c r="K197" s="64">
        <f>'Success Points'!C38</f>
        <v>411969.17144420865</v>
      </c>
      <c r="L197" s="80">
        <f t="shared" si="136"/>
        <v>823938.433115363</v>
      </c>
      <c r="N197" s="26">
        <f t="shared" si="139"/>
        <v>-0.43311536300461739</v>
      </c>
      <c r="O197" s="81">
        <f t="shared" si="140"/>
        <v>-5.2566499300264991E-7</v>
      </c>
      <c r="P197" s="25"/>
      <c r="Q197" s="149">
        <v>3556.75</v>
      </c>
      <c r="R197" s="149">
        <f>'Success Points'!C92</f>
        <v>4068.166666666667</v>
      </c>
      <c r="S197" s="149">
        <f t="shared" si="137"/>
        <v>511.41666666666697</v>
      </c>
      <c r="T197" s="81">
        <f t="shared" si="138"/>
        <v>0.14378763384175636</v>
      </c>
    </row>
    <row r="198" spans="1:20" x14ac:dyDescent="0.2">
      <c r="A198" s="23" t="str">
        <f t="shared" si="142"/>
        <v>029137</v>
      </c>
      <c r="B198" s="23" t="str">
        <f t="shared" si="142"/>
        <v>San Jacinto</v>
      </c>
      <c r="C198" s="76">
        <v>7730551</v>
      </c>
      <c r="D198" s="64">
        <f t="shared" si="133"/>
        <v>10371350</v>
      </c>
      <c r="E198" s="132">
        <v>5185675</v>
      </c>
      <c r="F198" s="64">
        <v>5185675</v>
      </c>
      <c r="G198" s="26">
        <f t="shared" si="134"/>
        <v>2640799</v>
      </c>
      <c r="H198" s="81">
        <f t="shared" si="135"/>
        <v>0.3416055336805876</v>
      </c>
      <c r="J198" s="76">
        <v>5185675.1066901758</v>
      </c>
      <c r="K198" s="64">
        <f>'Success Points'!C39</f>
        <v>5185673.9709558617</v>
      </c>
      <c r="L198" s="80">
        <f t="shared" si="136"/>
        <v>10371349.077646038</v>
      </c>
      <c r="N198" s="26">
        <f t="shared" si="139"/>
        <v>0.9223539624363184</v>
      </c>
      <c r="O198" s="81">
        <f t="shared" si="140"/>
        <v>8.8932873968800441E-8</v>
      </c>
      <c r="P198" s="25"/>
      <c r="Q198" s="149">
        <v>45060.833333333336</v>
      </c>
      <c r="R198" s="149">
        <f>'Success Points'!C93</f>
        <v>51208.166666666672</v>
      </c>
      <c r="S198" s="149">
        <f t="shared" si="137"/>
        <v>6147.3333333333358</v>
      </c>
      <c r="T198" s="81">
        <f t="shared" si="138"/>
        <v>0.1364229837441977</v>
      </c>
    </row>
    <row r="199" spans="1:20" x14ac:dyDescent="0.2">
      <c r="A199" s="23" t="str">
        <f t="shared" si="142"/>
        <v>003611</v>
      </c>
      <c r="B199" s="23" t="str">
        <f t="shared" si="142"/>
        <v>South Plains</v>
      </c>
      <c r="C199" s="76">
        <v>2610371</v>
      </c>
      <c r="D199" s="64">
        <f t="shared" si="133"/>
        <v>3107161</v>
      </c>
      <c r="E199" s="132">
        <v>1553581</v>
      </c>
      <c r="F199" s="64">
        <v>1553580</v>
      </c>
      <c r="G199" s="26">
        <f t="shared" si="134"/>
        <v>496790</v>
      </c>
      <c r="H199" s="81">
        <f t="shared" si="135"/>
        <v>0.19031394388000786</v>
      </c>
      <c r="J199" s="76">
        <v>1553580.9974832269</v>
      </c>
      <c r="K199" s="64">
        <f>'Success Points'!C40</f>
        <v>1553580.6572275781</v>
      </c>
      <c r="L199" s="80">
        <f t="shared" si="136"/>
        <v>3107161.654710805</v>
      </c>
      <c r="N199" s="26">
        <f t="shared" si="139"/>
        <v>-0.65471080504357815</v>
      </c>
      <c r="O199" s="81">
        <f t="shared" si="140"/>
        <v>-2.1071029310794584E-7</v>
      </c>
      <c r="P199" s="25"/>
      <c r="Q199" s="149">
        <v>15215.666666666666</v>
      </c>
      <c r="R199" s="149">
        <f>'Success Points'!C94</f>
        <v>15341.5</v>
      </c>
      <c r="S199" s="149">
        <f t="shared" si="137"/>
        <v>125.83333333333394</v>
      </c>
      <c r="T199" s="81">
        <f t="shared" si="138"/>
        <v>8.2699848840011789E-3</v>
      </c>
    </row>
    <row r="200" spans="1:20" x14ac:dyDescent="0.2">
      <c r="A200" s="23" t="str">
        <f t="shared" si="142"/>
        <v>031034</v>
      </c>
      <c r="B200" s="23" t="str">
        <f t="shared" si="142"/>
        <v>South Texas</v>
      </c>
      <c r="C200" s="76">
        <v>8179933</v>
      </c>
      <c r="D200" s="64">
        <f t="shared" si="133"/>
        <v>10692787</v>
      </c>
      <c r="E200" s="132">
        <v>5346394</v>
      </c>
      <c r="F200" s="64">
        <v>5346393</v>
      </c>
      <c r="G200" s="26">
        <f t="shared" si="134"/>
        <v>2512854</v>
      </c>
      <c r="H200" s="81">
        <f t="shared" si="135"/>
        <v>0.30719738169004562</v>
      </c>
      <c r="J200" s="76">
        <v>5346393.5832465105</v>
      </c>
      <c r="K200" s="64">
        <f>'Success Points'!C41</f>
        <v>5346392.4123126352</v>
      </c>
      <c r="L200" s="80">
        <f t="shared" si="136"/>
        <v>10692785.995559145</v>
      </c>
      <c r="N200" s="26">
        <f t="shared" si="139"/>
        <v>1.0044408552348614</v>
      </c>
      <c r="O200" s="81">
        <f t="shared" si="140"/>
        <v>9.3936300726355188E-8</v>
      </c>
      <c r="P200" s="25"/>
      <c r="Q200" s="149">
        <v>47680.25</v>
      </c>
      <c r="R200" s="149">
        <f>'Success Points'!C95</f>
        <v>52795.25</v>
      </c>
      <c r="S200" s="149">
        <f t="shared" si="137"/>
        <v>5115</v>
      </c>
      <c r="T200" s="81">
        <f t="shared" si="138"/>
        <v>0.10727712207884817</v>
      </c>
    </row>
    <row r="201" spans="1:20" x14ac:dyDescent="0.2">
      <c r="A201" s="23" t="str">
        <f t="shared" si="142"/>
        <v>003614</v>
      </c>
      <c r="B201" s="23" t="str">
        <f t="shared" si="142"/>
        <v>Southwest Texas</v>
      </c>
      <c r="C201" s="76">
        <v>1494471</v>
      </c>
      <c r="D201" s="64">
        <f t="shared" si="133"/>
        <v>2073331</v>
      </c>
      <c r="E201" s="132">
        <v>1036666</v>
      </c>
      <c r="F201" s="64">
        <v>1036665</v>
      </c>
      <c r="G201" s="26">
        <f t="shared" si="134"/>
        <v>578860</v>
      </c>
      <c r="H201" s="81">
        <f t="shared" si="135"/>
        <v>0.3873343811957542</v>
      </c>
      <c r="J201" s="76">
        <v>1036665.819589727</v>
      </c>
      <c r="K201" s="64">
        <f>'Success Points'!C42</f>
        <v>1036665.5925456258</v>
      </c>
      <c r="L201" s="80">
        <f t="shared" si="136"/>
        <v>2073331.4121353528</v>
      </c>
      <c r="N201" s="26">
        <f t="shared" si="139"/>
        <v>-0.41213535284623504</v>
      </c>
      <c r="O201" s="81">
        <f t="shared" si="140"/>
        <v>-1.987793327964686E-7</v>
      </c>
      <c r="P201" s="25"/>
      <c r="Q201" s="149">
        <v>8711.1666666666661</v>
      </c>
      <c r="R201" s="149">
        <f>'Success Points'!C96</f>
        <v>10237</v>
      </c>
      <c r="S201" s="149">
        <f t="shared" si="137"/>
        <v>1525.8333333333339</v>
      </c>
      <c r="T201" s="81">
        <f t="shared" si="138"/>
        <v>0.17515832169437703</v>
      </c>
    </row>
    <row r="202" spans="1:20" x14ac:dyDescent="0.2">
      <c r="A202" s="23" t="str">
        <f t="shared" si="142"/>
        <v>003626</v>
      </c>
      <c r="B202" s="23" t="str">
        <f t="shared" si="142"/>
        <v>Tarrant</v>
      </c>
      <c r="C202" s="76">
        <v>13457089</v>
      </c>
      <c r="D202" s="64">
        <f t="shared" si="133"/>
        <v>16501538</v>
      </c>
      <c r="E202" s="132">
        <v>8250769</v>
      </c>
      <c r="F202" s="64">
        <v>8250769</v>
      </c>
      <c r="G202" s="26">
        <f t="shared" si="134"/>
        <v>3044449</v>
      </c>
      <c r="H202" s="81">
        <f t="shared" si="135"/>
        <v>0.2262338459677275</v>
      </c>
      <c r="J202" s="76">
        <v>8250769.2830358194</v>
      </c>
      <c r="K202" s="64">
        <f>'Success Points'!C43</f>
        <v>8250767.4760036413</v>
      </c>
      <c r="L202" s="80">
        <f t="shared" si="136"/>
        <v>16501536.759039462</v>
      </c>
      <c r="N202" s="26">
        <f t="shared" si="139"/>
        <v>1.2409605383872986</v>
      </c>
      <c r="O202" s="81">
        <f t="shared" si="140"/>
        <v>7.5202719794197283E-8</v>
      </c>
      <c r="P202" s="25"/>
      <c r="Q202" s="149">
        <v>78440.416666666672</v>
      </c>
      <c r="R202" s="149">
        <f>'Success Points'!C97</f>
        <v>81475.750000000015</v>
      </c>
      <c r="S202" s="149">
        <f t="shared" si="137"/>
        <v>3035.333333333343</v>
      </c>
      <c r="T202" s="81">
        <f t="shared" si="138"/>
        <v>3.8696037863134032E-2</v>
      </c>
    </row>
    <row r="203" spans="1:20" x14ac:dyDescent="0.2">
      <c r="A203" s="23" t="str">
        <f t="shared" si="142"/>
        <v>003627</v>
      </c>
      <c r="B203" s="23" t="str">
        <f t="shared" si="142"/>
        <v>Temple</v>
      </c>
      <c r="C203" s="76">
        <v>1456271</v>
      </c>
      <c r="D203" s="64">
        <f t="shared" si="133"/>
        <v>1742021</v>
      </c>
      <c r="E203" s="132">
        <v>871011</v>
      </c>
      <c r="F203" s="64">
        <v>871010</v>
      </c>
      <c r="G203" s="26">
        <f t="shared" si="134"/>
        <v>285750</v>
      </c>
      <c r="H203" s="81">
        <f t="shared" si="135"/>
        <v>0.19622034635037022</v>
      </c>
      <c r="J203" s="76">
        <v>871010.59801971668</v>
      </c>
      <c r="K203" s="64">
        <f>'Success Points'!C44</f>
        <v>871010.40725639183</v>
      </c>
      <c r="L203" s="80">
        <f t="shared" si="136"/>
        <v>1742021.0052761086</v>
      </c>
      <c r="N203" s="26">
        <f t="shared" si="139"/>
        <v>-5.2761086262762547E-3</v>
      </c>
      <c r="O203" s="81">
        <f t="shared" si="140"/>
        <v>-3.0287284862101288E-9</v>
      </c>
      <c r="P203" s="25"/>
      <c r="Q203" s="149">
        <v>8488.5</v>
      </c>
      <c r="R203" s="149">
        <f>'Success Points'!C98</f>
        <v>8601.1666666666679</v>
      </c>
      <c r="S203" s="149">
        <f t="shared" si="137"/>
        <v>112.66666666666788</v>
      </c>
      <c r="T203" s="81">
        <f t="shared" si="138"/>
        <v>1.32728593587404E-2</v>
      </c>
    </row>
    <row r="204" spans="1:20" x14ac:dyDescent="0.2">
      <c r="A204" s="23" t="str">
        <f t="shared" si="142"/>
        <v>003628</v>
      </c>
      <c r="B204" s="23" t="str">
        <f t="shared" si="142"/>
        <v>Texarkana</v>
      </c>
      <c r="C204" s="76">
        <v>1169740</v>
      </c>
      <c r="D204" s="64">
        <f t="shared" si="133"/>
        <v>1593665</v>
      </c>
      <c r="E204" s="132">
        <v>796833</v>
      </c>
      <c r="F204" s="64">
        <v>796832</v>
      </c>
      <c r="G204" s="26">
        <f t="shared" si="134"/>
        <v>423925</v>
      </c>
      <c r="H204" s="81">
        <f t="shared" si="135"/>
        <v>0.36240959529468086</v>
      </c>
      <c r="J204" s="76">
        <v>796832.83960910072</v>
      </c>
      <c r="K204" s="64">
        <f>'Success Points'!C45</f>
        <v>796832.66509172739</v>
      </c>
      <c r="L204" s="80">
        <f t="shared" si="136"/>
        <v>1593665.5047008281</v>
      </c>
      <c r="N204" s="26">
        <f t="shared" si="139"/>
        <v>-0.50470082811079919</v>
      </c>
      <c r="O204" s="81">
        <f t="shared" si="140"/>
        <v>-3.1669191963856844E-7</v>
      </c>
      <c r="P204" s="25"/>
      <c r="Q204" s="149">
        <v>6818.333333333333</v>
      </c>
      <c r="R204" s="149">
        <f>'Success Points'!C99</f>
        <v>7868.6666666666661</v>
      </c>
      <c r="S204" s="149">
        <f t="shared" si="137"/>
        <v>1050.333333333333</v>
      </c>
      <c r="T204" s="81">
        <f t="shared" si="138"/>
        <v>0.15404546565631871</v>
      </c>
    </row>
    <row r="205" spans="1:20" x14ac:dyDescent="0.2">
      <c r="A205" s="23" t="str">
        <f t="shared" si="142"/>
        <v>003643</v>
      </c>
      <c r="B205" s="23" t="str">
        <f t="shared" si="142"/>
        <v>Texas Southmost</v>
      </c>
      <c r="C205" s="76">
        <v>1064532</v>
      </c>
      <c r="D205" s="64">
        <f t="shared" si="133"/>
        <v>1524601</v>
      </c>
      <c r="E205" s="132">
        <v>762301</v>
      </c>
      <c r="F205" s="64">
        <v>762300</v>
      </c>
      <c r="G205" s="26">
        <f t="shared" si="134"/>
        <v>460069</v>
      </c>
      <c r="H205" s="81">
        <f t="shared" si="135"/>
        <v>0.43217958689828018</v>
      </c>
      <c r="J205" s="76">
        <v>762300.94115446601</v>
      </c>
      <c r="K205" s="64">
        <f>'Success Points'!C46</f>
        <v>762300.77420005423</v>
      </c>
      <c r="L205" s="80">
        <f t="shared" si="136"/>
        <v>1524601.7153545204</v>
      </c>
      <c r="N205" s="26">
        <f t="shared" si="139"/>
        <v>-0.71535452036187053</v>
      </c>
      <c r="O205" s="81">
        <f t="shared" si="140"/>
        <v>-4.6920769457836543E-7</v>
      </c>
      <c r="P205" s="25"/>
      <c r="Q205" s="149">
        <v>6205.083333333333</v>
      </c>
      <c r="R205" s="149">
        <f>'Success Points'!C100</f>
        <v>7527.666666666667</v>
      </c>
      <c r="S205" s="149">
        <f t="shared" si="137"/>
        <v>1322.5833333333339</v>
      </c>
      <c r="T205" s="81">
        <f t="shared" si="138"/>
        <v>0.21314513638011856</v>
      </c>
    </row>
    <row r="206" spans="1:20" x14ac:dyDescent="0.2">
      <c r="A206" s="23" t="str">
        <f t="shared" si="142"/>
        <v>003572</v>
      </c>
      <c r="B206" s="23" t="str">
        <f t="shared" si="142"/>
        <v>Trinity Valley</v>
      </c>
      <c r="C206" s="76">
        <v>2236546</v>
      </c>
      <c r="D206" s="64">
        <f t="shared" si="133"/>
        <v>2747463</v>
      </c>
      <c r="E206" s="132">
        <v>1373732</v>
      </c>
      <c r="F206" s="64">
        <v>1373731</v>
      </c>
      <c r="G206" s="26">
        <f t="shared" si="134"/>
        <v>510917</v>
      </c>
      <c r="H206" s="81">
        <f t="shared" si="135"/>
        <v>0.22844019304767263</v>
      </c>
      <c r="J206" s="76">
        <v>1373731.5791388531</v>
      </c>
      <c r="K206" s="64">
        <f>'Success Points'!C47</f>
        <v>1373731.2782727056</v>
      </c>
      <c r="L206" s="80">
        <f t="shared" si="136"/>
        <v>2747462.8574115587</v>
      </c>
      <c r="N206" s="26">
        <f t="shared" si="139"/>
        <v>0.14258844126015902</v>
      </c>
      <c r="O206" s="81">
        <f t="shared" si="140"/>
        <v>5.1898220744067897E-8</v>
      </c>
      <c r="P206" s="25"/>
      <c r="Q206" s="149">
        <v>13036.666666666668</v>
      </c>
      <c r="R206" s="149">
        <f>'Success Points'!C101</f>
        <v>13565.5</v>
      </c>
      <c r="S206" s="149">
        <f t="shared" si="137"/>
        <v>528.83333333333212</v>
      </c>
      <c r="T206" s="81">
        <f t="shared" si="138"/>
        <v>4.0565072871388295E-2</v>
      </c>
    </row>
    <row r="207" spans="1:20" x14ac:dyDescent="0.2">
      <c r="A207" s="23" t="str">
        <f t="shared" si="142"/>
        <v>003648</v>
      </c>
      <c r="B207" s="23" t="str">
        <f t="shared" si="142"/>
        <v>Tyler</v>
      </c>
      <c r="C207" s="76">
        <v>3235958</v>
      </c>
      <c r="D207" s="64">
        <f t="shared" si="133"/>
        <v>3979843</v>
      </c>
      <c r="E207" s="132">
        <v>1989922</v>
      </c>
      <c r="F207" s="64">
        <v>1989921</v>
      </c>
      <c r="G207" s="26">
        <f t="shared" si="134"/>
        <v>743885</v>
      </c>
      <c r="H207" s="81">
        <f t="shared" si="135"/>
        <v>0.22988091934444144</v>
      </c>
      <c r="J207" s="76">
        <v>1989921.745649246</v>
      </c>
      <c r="K207" s="64">
        <f>'Success Points'!C48</f>
        <v>1989921.3098289596</v>
      </c>
      <c r="L207" s="80">
        <f t="shared" si="136"/>
        <v>3979843.0554782059</v>
      </c>
      <c r="N207" s="26">
        <f t="shared" si="139"/>
        <v>-5.5478205904364586E-2</v>
      </c>
      <c r="O207" s="81">
        <f t="shared" si="140"/>
        <v>-1.3939797601152755E-8</v>
      </c>
      <c r="P207" s="25"/>
      <c r="Q207" s="149">
        <v>18862.166666666668</v>
      </c>
      <c r="R207" s="149">
        <f>'Success Points'!C102</f>
        <v>19650.333333333336</v>
      </c>
      <c r="S207" s="149">
        <f t="shared" si="137"/>
        <v>788.16666666666788</v>
      </c>
      <c r="T207" s="81">
        <f t="shared" si="138"/>
        <v>4.1785584900992351E-2</v>
      </c>
    </row>
    <row r="208" spans="1:20" x14ac:dyDescent="0.2">
      <c r="A208" s="23" t="str">
        <f t="shared" si="142"/>
        <v>010060</v>
      </c>
      <c r="B208" s="23" t="str">
        <f t="shared" si="142"/>
        <v>Vernon</v>
      </c>
      <c r="C208" s="76">
        <v>927543</v>
      </c>
      <c r="D208" s="64">
        <f t="shared" si="133"/>
        <v>1087450</v>
      </c>
      <c r="E208" s="132">
        <v>543725</v>
      </c>
      <c r="F208" s="64">
        <v>543725</v>
      </c>
      <c r="G208" s="26">
        <f t="shared" si="134"/>
        <v>159907</v>
      </c>
      <c r="H208" s="81">
        <f t="shared" si="135"/>
        <v>0.1723984764048675</v>
      </c>
      <c r="J208" s="76">
        <v>543725.50081392413</v>
      </c>
      <c r="K208" s="64">
        <f>'Success Points'!C49</f>
        <v>543725.38173054613</v>
      </c>
      <c r="L208" s="80">
        <f t="shared" si="136"/>
        <v>1087450.8825444703</v>
      </c>
      <c r="N208" s="26">
        <f t="shared" si="139"/>
        <v>-0.88254447025246918</v>
      </c>
      <c r="O208" s="81">
        <f t="shared" si="140"/>
        <v>-8.1157245873600549E-7</v>
      </c>
      <c r="P208" s="25"/>
      <c r="Q208" s="149">
        <v>5406.5833333333339</v>
      </c>
      <c r="R208" s="149">
        <f>'Success Points'!C103</f>
        <v>5369.25</v>
      </c>
      <c r="S208" s="149">
        <f t="shared" si="137"/>
        <v>-37.33333333333394</v>
      </c>
      <c r="T208" s="81">
        <f t="shared" si="138"/>
        <v>-6.9051619167990758E-3</v>
      </c>
    </row>
    <row r="209" spans="1:20" x14ac:dyDescent="0.2">
      <c r="A209" s="23" t="str">
        <f t="shared" si="142"/>
        <v>003662</v>
      </c>
      <c r="B209" s="23" t="str">
        <f t="shared" si="142"/>
        <v>Victoria</v>
      </c>
      <c r="C209" s="76">
        <v>1043030</v>
      </c>
      <c r="D209" s="64">
        <f t="shared" si="133"/>
        <v>1299351</v>
      </c>
      <c r="E209" s="132">
        <v>649676</v>
      </c>
      <c r="F209" s="64">
        <v>649675</v>
      </c>
      <c r="G209" s="26">
        <f t="shared" si="134"/>
        <v>256321</v>
      </c>
      <c r="H209" s="81">
        <f t="shared" si="135"/>
        <v>0.24574652694553367</v>
      </c>
      <c r="J209" s="76">
        <v>649675.64379973558</v>
      </c>
      <c r="K209" s="64">
        <f>'Success Points'!C50</f>
        <v>649675.50151181617</v>
      </c>
      <c r="L209" s="80">
        <f t="shared" si="136"/>
        <v>1299351.1453115516</v>
      </c>
      <c r="N209" s="26">
        <f t="shared" si="139"/>
        <v>-0.14531155163422227</v>
      </c>
      <c r="O209" s="81">
        <f t="shared" si="140"/>
        <v>-1.1183394758939061E-7</v>
      </c>
      <c r="P209" s="25"/>
      <c r="Q209" s="149">
        <v>6079.75</v>
      </c>
      <c r="R209" s="149">
        <f>'Success Points'!C104</f>
        <v>6415.5</v>
      </c>
      <c r="S209" s="149">
        <f t="shared" si="137"/>
        <v>335.75</v>
      </c>
      <c r="T209" s="81">
        <f t="shared" si="138"/>
        <v>5.5224310210123771E-2</v>
      </c>
    </row>
    <row r="210" spans="1:20" x14ac:dyDescent="0.2">
      <c r="A210" s="23" t="str">
        <f t="shared" si="142"/>
        <v>003664</v>
      </c>
      <c r="B210" s="23" t="str">
        <f t="shared" si="142"/>
        <v>Weatherford</v>
      </c>
      <c r="C210" s="76">
        <v>1548269</v>
      </c>
      <c r="D210" s="64">
        <f t="shared" si="133"/>
        <v>1934596</v>
      </c>
      <c r="E210" s="132">
        <v>967298</v>
      </c>
      <c r="F210" s="64">
        <v>967298</v>
      </c>
      <c r="G210" s="26">
        <f t="shared" si="134"/>
        <v>386327</v>
      </c>
      <c r="H210" s="81">
        <f t="shared" si="135"/>
        <v>0.24952188540880171</v>
      </c>
      <c r="J210" s="76">
        <v>967298.22298730782</v>
      </c>
      <c r="K210" s="64">
        <f>'Success Points'!C51</f>
        <v>967298.01113566651</v>
      </c>
      <c r="L210" s="80">
        <f t="shared" si="136"/>
        <v>1934596.2341229743</v>
      </c>
      <c r="N210" s="26">
        <f t="shared" si="139"/>
        <v>-0.23412297433242202</v>
      </c>
      <c r="O210" s="81">
        <f t="shared" si="140"/>
        <v>-1.2101905221163593E-7</v>
      </c>
      <c r="P210" s="25"/>
      <c r="Q210" s="149">
        <v>9024.75</v>
      </c>
      <c r="R210" s="149">
        <f>'Success Points'!C105</f>
        <v>9552</v>
      </c>
      <c r="S210" s="149">
        <f t="shared" si="137"/>
        <v>527.25</v>
      </c>
      <c r="T210" s="81">
        <f t="shared" si="138"/>
        <v>5.8422670988116016E-2</v>
      </c>
    </row>
    <row r="211" spans="1:20" x14ac:dyDescent="0.2">
      <c r="A211" s="23" t="str">
        <f t="shared" ref="A211:B212" si="143">A158</f>
        <v>009549</v>
      </c>
      <c r="B211" s="23" t="str">
        <f t="shared" si="143"/>
        <v>Western Texas</v>
      </c>
      <c r="C211" s="76">
        <v>748022</v>
      </c>
      <c r="D211" s="64">
        <f t="shared" si="133"/>
        <v>802942</v>
      </c>
      <c r="E211" s="132">
        <v>401471</v>
      </c>
      <c r="F211" s="64">
        <v>401471</v>
      </c>
      <c r="G211" s="26">
        <f t="shared" si="134"/>
        <v>54920</v>
      </c>
      <c r="H211" s="81">
        <f t="shared" si="135"/>
        <v>7.3420300472445993E-2</v>
      </c>
      <c r="J211" s="76">
        <v>401471.29449677368</v>
      </c>
      <c r="K211" s="64">
        <f>'Success Points'!C52</f>
        <v>401471.20656902733</v>
      </c>
      <c r="L211" s="80">
        <f t="shared" si="136"/>
        <v>802942.50106580101</v>
      </c>
      <c r="N211" s="26">
        <f t="shared" si="139"/>
        <v>-0.5010658010141924</v>
      </c>
      <c r="O211" s="81">
        <f t="shared" si="140"/>
        <v>-6.2403735389877771E-7</v>
      </c>
      <c r="P211" s="25"/>
      <c r="Q211" s="149">
        <v>4360.1666666666661</v>
      </c>
      <c r="R211" s="149">
        <f>'Success Points'!C106</f>
        <v>3964.5</v>
      </c>
      <c r="S211" s="149">
        <f t="shared" si="137"/>
        <v>-395.66666666666606</v>
      </c>
      <c r="T211" s="81">
        <f t="shared" si="138"/>
        <v>-9.0745766599135996E-2</v>
      </c>
    </row>
    <row r="212" spans="1:20" x14ac:dyDescent="0.2">
      <c r="A212" s="23" t="str">
        <f t="shared" si="143"/>
        <v>003668</v>
      </c>
      <c r="B212" s="23" t="str">
        <f t="shared" si="143"/>
        <v>Wharton</v>
      </c>
      <c r="C212" s="76">
        <v>2223922</v>
      </c>
      <c r="D212" s="64">
        <f t="shared" si="133"/>
        <v>2630078</v>
      </c>
      <c r="E212" s="132">
        <v>1315039</v>
      </c>
      <c r="F212" s="64">
        <v>1315039</v>
      </c>
      <c r="G212" s="26">
        <f t="shared" si="134"/>
        <v>406156</v>
      </c>
      <c r="H212" s="81">
        <f t="shared" si="135"/>
        <v>0.18263050592601718</v>
      </c>
      <c r="J212" s="76">
        <v>1315039.1661984851</v>
      </c>
      <c r="K212" s="64">
        <f>'Success Points'!C53</f>
        <v>1315038.8781867847</v>
      </c>
      <c r="L212" s="80">
        <f t="shared" si="136"/>
        <v>2630078.0443852697</v>
      </c>
      <c r="N212" s="26">
        <f t="shared" si="139"/>
        <v>-4.4385269749909639E-2</v>
      </c>
      <c r="O212" s="81">
        <f t="shared" si="140"/>
        <v>-1.6876027916247974E-8</v>
      </c>
      <c r="P212" s="25"/>
      <c r="Q212" s="149">
        <v>12963.083333333334</v>
      </c>
      <c r="R212" s="149">
        <f>'Success Points'!C107</f>
        <v>12985.916666666664</v>
      </c>
      <c r="S212" s="149">
        <f t="shared" si="137"/>
        <v>22.833333333330302</v>
      </c>
      <c r="T212" s="81">
        <f t="shared" si="138"/>
        <v>1.7614122154577653E-3</v>
      </c>
    </row>
    <row r="213" spans="1:20" x14ac:dyDescent="0.2">
      <c r="A213" s="23"/>
      <c r="B213" s="23" t="str">
        <f>B160</f>
        <v>Statewide</v>
      </c>
      <c r="C213" s="24">
        <f>SUM(C163:C212)</f>
        <v>179955685</v>
      </c>
      <c r="D213" s="24">
        <f>SUM(D163:D212)</f>
        <v>228296111</v>
      </c>
      <c r="E213" s="24">
        <f>SUM(E163:E212)</f>
        <v>114148068</v>
      </c>
      <c r="F213" s="24">
        <f>SUM(F163:F212)</f>
        <v>114148043</v>
      </c>
      <c r="G213" s="26">
        <f>SUM(G163:G212)</f>
        <v>48340426</v>
      </c>
      <c r="H213" s="81">
        <f t="shared" si="135"/>
        <v>0.26862405597244676</v>
      </c>
      <c r="J213" s="24">
        <f>SUM(J163:J212)</f>
        <v>114148068.00000006</v>
      </c>
      <c r="K213" s="24">
        <f>SUM(K163:K212)</f>
        <v>114148043</v>
      </c>
      <c r="L213" s="24">
        <f t="shared" ref="L213" si="144">SUM(L163:L212)</f>
        <v>228296111.00000009</v>
      </c>
      <c r="N213" s="26">
        <f>SUM(N163:N212)</f>
        <v>-3.9697624742984772E-8</v>
      </c>
      <c r="O213" s="81">
        <f t="shared" si="140"/>
        <v>-1.7388655710821448E-16</v>
      </c>
      <c r="Q213" s="149">
        <f>SUM(Q163:Q212)</f>
        <v>1048948.9166666667</v>
      </c>
      <c r="R213" s="149">
        <f>SUM(R163:R212)</f>
        <v>1127203.9166666667</v>
      </c>
      <c r="S213" s="149">
        <f t="shared" si="137"/>
        <v>78255</v>
      </c>
      <c r="T213" s="81">
        <f t="shared" si="138"/>
        <v>7.4603251651832098E-2</v>
      </c>
    </row>
    <row r="215" spans="1:20" x14ac:dyDescent="0.2">
      <c r="A215" s="152" t="s">
        <v>1968</v>
      </c>
      <c r="B215" s="152"/>
      <c r="C215" s="152"/>
      <c r="D215" s="152"/>
      <c r="E215" s="152"/>
      <c r="F215" s="152"/>
      <c r="G215" s="152"/>
      <c r="H215" s="152"/>
      <c r="J215" s="153" t="s">
        <v>111</v>
      </c>
      <c r="K215" s="153"/>
      <c r="L215" s="153"/>
      <c r="M215" s="153"/>
      <c r="N215" s="153"/>
      <c r="O215" s="153"/>
      <c r="Q215" s="153" t="s">
        <v>1971</v>
      </c>
      <c r="R215" s="153"/>
      <c r="S215" s="153"/>
      <c r="T215" s="153"/>
    </row>
    <row r="216" spans="1:20" x14ac:dyDescent="0.2">
      <c r="A216" s="23" t="str">
        <f t="shared" ref="A216:B231" si="145">A163</f>
        <v>003607</v>
      </c>
      <c r="B216" s="23" t="str">
        <f t="shared" si="145"/>
        <v>Alamo</v>
      </c>
      <c r="C216" s="64">
        <v>0</v>
      </c>
      <c r="D216" s="64">
        <f>E216+F216</f>
        <v>0</v>
      </c>
      <c r="E216" s="64">
        <v>0</v>
      </c>
      <c r="F216" s="64">
        <v>0</v>
      </c>
      <c r="G216" s="26">
        <f>D216-C216</f>
        <v>0</v>
      </c>
      <c r="H216" s="81" t="str">
        <f t="shared" ref="H216:H266" si="146">IFERROR(G216/C216,"")</f>
        <v/>
      </c>
      <c r="J216" s="64">
        <f>SUMIFS('Semester Credit Hours'!O:O,'Semester Credit Hours'!A:A,Summary!A216,'Semester Credit Hours'!B:B,"&gt;27")</f>
        <v>0</v>
      </c>
      <c r="K216" s="64">
        <f>J216</f>
        <v>0</v>
      </c>
      <c r="L216" s="26">
        <f>J216+K216</f>
        <v>0</v>
      </c>
      <c r="N216" s="80">
        <f>D216-L216</f>
        <v>0</v>
      </c>
      <c r="O216" s="81"/>
      <c r="Q216" s="149">
        <v>0</v>
      </c>
      <c r="R216" s="149">
        <f>SUMIFS('Semester Credit Hours'!L:L,'Semester Credit Hours'!A:A,Summary!A110,'Semester Credit Hours'!B:B,"&gt;28")</f>
        <v>0</v>
      </c>
      <c r="S216" s="149">
        <f>R216-Q216</f>
        <v>0</v>
      </c>
      <c r="T216" s="150" t="str">
        <f>IFERROR(S216/Q216,"-")</f>
        <v>-</v>
      </c>
    </row>
    <row r="217" spans="1:20" x14ac:dyDescent="0.2">
      <c r="A217" s="23" t="str">
        <f t="shared" si="145"/>
        <v>003539</v>
      </c>
      <c r="B217" s="23" t="str">
        <f t="shared" si="145"/>
        <v>Alvin</v>
      </c>
      <c r="C217" s="76">
        <v>0</v>
      </c>
      <c r="D217" s="64">
        <f t="shared" ref="D217:D265" si="147">E217+F217</f>
        <v>0</v>
      </c>
      <c r="E217" s="76">
        <v>0</v>
      </c>
      <c r="F217" s="76">
        <v>0</v>
      </c>
      <c r="G217" s="80">
        <f>D217-C217</f>
        <v>0</v>
      </c>
      <c r="H217" s="81" t="str">
        <f t="shared" si="146"/>
        <v/>
      </c>
      <c r="J217" s="64">
        <f>SUMIFS('Semester Credit Hours'!O:O,'Semester Credit Hours'!A:A,Summary!A217,'Semester Credit Hours'!B:B,"&gt;27")</f>
        <v>0</v>
      </c>
      <c r="K217" s="64">
        <f t="shared" ref="K217:K265" si="148">J217</f>
        <v>0</v>
      </c>
      <c r="L217" s="26">
        <f t="shared" ref="L217:L265" si="149">J217+K217</f>
        <v>0</v>
      </c>
      <c r="N217" s="80">
        <f>D217-L217</f>
        <v>0</v>
      </c>
      <c r="O217" s="81"/>
      <c r="Q217" s="149">
        <v>0</v>
      </c>
      <c r="R217" s="149">
        <f>SUMIFS('Semester Credit Hours'!L:L,'Semester Credit Hours'!A:A,Summary!A111,'Semester Credit Hours'!B:B,"&gt;28")</f>
        <v>0</v>
      </c>
      <c r="S217" s="149">
        <f t="shared" ref="S217:S266" si="150">R217-Q217</f>
        <v>0</v>
      </c>
      <c r="T217" s="150" t="str">
        <f t="shared" ref="T217:T265" si="151">IFERROR(S217/Q217,"-")</f>
        <v>-</v>
      </c>
    </row>
    <row r="218" spans="1:20" x14ac:dyDescent="0.2">
      <c r="A218" s="23" t="str">
        <f t="shared" si="145"/>
        <v>003540</v>
      </c>
      <c r="B218" s="23" t="str">
        <f t="shared" si="145"/>
        <v>Amarillo</v>
      </c>
      <c r="C218" s="76">
        <v>0</v>
      </c>
      <c r="D218" s="64">
        <f t="shared" si="147"/>
        <v>0</v>
      </c>
      <c r="E218" s="76">
        <v>0</v>
      </c>
      <c r="F218" s="76">
        <v>0</v>
      </c>
      <c r="G218" s="80">
        <f t="shared" ref="G218:G265" si="152">D218-C218</f>
        <v>0</v>
      </c>
      <c r="H218" s="81" t="str">
        <f t="shared" si="146"/>
        <v/>
      </c>
      <c r="J218" s="64">
        <f>SUMIFS('Semester Credit Hours'!O:O,'Semester Credit Hours'!A:A,Summary!A218,'Semester Credit Hours'!B:B,"&gt;27")</f>
        <v>0</v>
      </c>
      <c r="K218" s="64">
        <f t="shared" si="148"/>
        <v>0</v>
      </c>
      <c r="L218" s="26">
        <f t="shared" si="149"/>
        <v>0</v>
      </c>
      <c r="N218" s="80">
        <f t="shared" ref="N218:N265" si="153">D218-L218</f>
        <v>0</v>
      </c>
      <c r="O218" s="81"/>
      <c r="Q218" s="149">
        <v>0</v>
      </c>
      <c r="R218" s="149">
        <f>SUMIFS('Semester Credit Hours'!L:L,'Semester Credit Hours'!A:A,Summary!A112,'Semester Credit Hours'!B:B,"&gt;28")</f>
        <v>0</v>
      </c>
      <c r="S218" s="149">
        <f t="shared" si="150"/>
        <v>0</v>
      </c>
      <c r="T218" s="150" t="str">
        <f t="shared" si="151"/>
        <v>-</v>
      </c>
    </row>
    <row r="219" spans="1:20" x14ac:dyDescent="0.2">
      <c r="A219" s="23" t="str">
        <f t="shared" si="145"/>
        <v>006661</v>
      </c>
      <c r="B219" s="23" t="str">
        <f t="shared" si="145"/>
        <v>Angelina</v>
      </c>
      <c r="C219" s="76">
        <v>0</v>
      </c>
      <c r="D219" s="64">
        <f t="shared" si="147"/>
        <v>0</v>
      </c>
      <c r="E219" s="76">
        <v>0</v>
      </c>
      <c r="F219" s="76">
        <v>0</v>
      </c>
      <c r="G219" s="80">
        <f t="shared" si="152"/>
        <v>0</v>
      </c>
      <c r="H219" s="81" t="str">
        <f t="shared" si="146"/>
        <v/>
      </c>
      <c r="J219" s="64">
        <f>SUMIFS('Semester Credit Hours'!O:O,'Semester Credit Hours'!A:A,Summary!A219,'Semester Credit Hours'!B:B,"&gt;27")</f>
        <v>0</v>
      </c>
      <c r="K219" s="64">
        <f t="shared" si="148"/>
        <v>0</v>
      </c>
      <c r="L219" s="26">
        <f t="shared" si="149"/>
        <v>0</v>
      </c>
      <c r="N219" s="80">
        <f t="shared" si="153"/>
        <v>0</v>
      </c>
      <c r="O219" s="81"/>
      <c r="Q219" s="149">
        <v>0</v>
      </c>
      <c r="R219" s="149">
        <f>SUMIFS('Semester Credit Hours'!L:L,'Semester Credit Hours'!A:A,Summary!A113,'Semester Credit Hours'!B:B,"&gt;28")</f>
        <v>0</v>
      </c>
      <c r="S219" s="149">
        <f t="shared" si="150"/>
        <v>0</v>
      </c>
      <c r="T219" s="150" t="str">
        <f t="shared" si="151"/>
        <v>-</v>
      </c>
    </row>
    <row r="220" spans="1:20" x14ac:dyDescent="0.2">
      <c r="A220" s="23" t="str">
        <f t="shared" si="145"/>
        <v>012015</v>
      </c>
      <c r="B220" s="23" t="str">
        <f t="shared" si="145"/>
        <v>Austin</v>
      </c>
      <c r="C220" s="76">
        <v>0</v>
      </c>
      <c r="D220" s="64">
        <f t="shared" si="147"/>
        <v>0</v>
      </c>
      <c r="E220" s="76">
        <v>0</v>
      </c>
      <c r="F220" s="76">
        <v>0</v>
      </c>
      <c r="G220" s="80">
        <f t="shared" si="152"/>
        <v>0</v>
      </c>
      <c r="H220" s="81" t="str">
        <f t="shared" si="146"/>
        <v/>
      </c>
      <c r="J220" s="64">
        <f>SUMIFS('Semester Credit Hours'!O:O,'Semester Credit Hours'!A:A,Summary!A220,'Semester Credit Hours'!B:B,"&gt;27")</f>
        <v>0</v>
      </c>
      <c r="K220" s="64">
        <f t="shared" si="148"/>
        <v>0</v>
      </c>
      <c r="L220" s="26">
        <f t="shared" si="149"/>
        <v>0</v>
      </c>
      <c r="N220" s="80">
        <f t="shared" si="153"/>
        <v>0</v>
      </c>
      <c r="O220" s="81"/>
      <c r="Q220" s="149">
        <v>0</v>
      </c>
      <c r="R220" s="149">
        <f>SUMIFS('Semester Credit Hours'!L:L,'Semester Credit Hours'!A:A,Summary!A114,'Semester Credit Hours'!B:B,"&gt;28")</f>
        <v>0</v>
      </c>
      <c r="S220" s="149">
        <f t="shared" si="150"/>
        <v>0</v>
      </c>
      <c r="T220" s="150" t="str">
        <f t="shared" si="151"/>
        <v>-</v>
      </c>
    </row>
    <row r="221" spans="1:20" x14ac:dyDescent="0.2">
      <c r="A221" s="23" t="str">
        <f t="shared" si="145"/>
        <v>003549</v>
      </c>
      <c r="B221" s="23" t="str">
        <f t="shared" si="145"/>
        <v>Blinn</v>
      </c>
      <c r="C221" s="76">
        <v>0</v>
      </c>
      <c r="D221" s="64">
        <f t="shared" si="147"/>
        <v>0</v>
      </c>
      <c r="E221" s="76">
        <v>0</v>
      </c>
      <c r="F221" s="76">
        <v>0</v>
      </c>
      <c r="G221" s="80">
        <f t="shared" si="152"/>
        <v>0</v>
      </c>
      <c r="H221" s="81" t="str">
        <f t="shared" si="146"/>
        <v/>
      </c>
      <c r="J221" s="64">
        <f>SUMIFS('Semester Credit Hours'!O:O,'Semester Credit Hours'!A:A,Summary!A221,'Semester Credit Hours'!B:B,"&gt;27")</f>
        <v>0</v>
      </c>
      <c r="K221" s="64">
        <f t="shared" si="148"/>
        <v>0</v>
      </c>
      <c r="L221" s="26">
        <f t="shared" si="149"/>
        <v>0</v>
      </c>
      <c r="N221" s="80">
        <f t="shared" si="153"/>
        <v>0</v>
      </c>
      <c r="O221" s="81"/>
      <c r="Q221" s="149">
        <v>0</v>
      </c>
      <c r="R221" s="149">
        <f>SUMIFS('Semester Credit Hours'!L:L,'Semester Credit Hours'!A:A,Summary!A115,'Semester Credit Hours'!B:B,"&gt;28")</f>
        <v>0</v>
      </c>
      <c r="S221" s="149">
        <f t="shared" si="150"/>
        <v>0</v>
      </c>
      <c r="T221" s="150" t="str">
        <f t="shared" si="151"/>
        <v>-</v>
      </c>
    </row>
    <row r="222" spans="1:20" x14ac:dyDescent="0.2">
      <c r="A222" s="23" t="str">
        <f t="shared" si="145"/>
        <v>007857</v>
      </c>
      <c r="B222" s="23" t="str">
        <f t="shared" si="145"/>
        <v>Brazosport</v>
      </c>
      <c r="C222" s="76">
        <v>442182</v>
      </c>
      <c r="D222" s="64">
        <f t="shared" si="147"/>
        <v>388852</v>
      </c>
      <c r="E222" s="76">
        <v>194426</v>
      </c>
      <c r="F222" s="76">
        <v>194426</v>
      </c>
      <c r="G222" s="26">
        <f t="shared" si="152"/>
        <v>-53330</v>
      </c>
      <c r="H222" s="81">
        <f t="shared" si="146"/>
        <v>-0.12060644711905957</v>
      </c>
      <c r="J222" s="64">
        <f>SUMIFS('Semester Credit Hours'!O:O,'Semester Credit Hours'!A:A,Summary!A222,'Semester Credit Hours'!B:B,"&gt;27")</f>
        <v>194477.39482305414</v>
      </c>
      <c r="K222" s="64">
        <f t="shared" si="148"/>
        <v>194477.39482305414</v>
      </c>
      <c r="L222" s="26">
        <f t="shared" si="149"/>
        <v>388954.78964610829</v>
      </c>
      <c r="N222" s="26">
        <f>D222-L222</f>
        <v>-102.78964610828552</v>
      </c>
      <c r="O222" s="81">
        <f>N222/D222</f>
        <v>-2.6434130751104671E-4</v>
      </c>
      <c r="P222" s="59"/>
      <c r="Q222" s="149">
        <v>2942</v>
      </c>
      <c r="R222" s="149">
        <f>SUMIFS('Semester Credit Hours'!L:L,'Semester Credit Hours'!A:A,Summary!A116,'Semester Credit Hours'!B:B,"&gt;28")</f>
        <v>2608</v>
      </c>
      <c r="S222" s="149">
        <f t="shared" si="150"/>
        <v>-334</v>
      </c>
      <c r="T222" s="150">
        <f t="shared" si="151"/>
        <v>-0.11352821210061183</v>
      </c>
    </row>
    <row r="223" spans="1:20" x14ac:dyDescent="0.2">
      <c r="A223" s="23" t="str">
        <f t="shared" si="145"/>
        <v>004003</v>
      </c>
      <c r="B223" s="23" t="str">
        <f t="shared" si="145"/>
        <v>Central Texas</v>
      </c>
      <c r="C223" s="76">
        <v>0</v>
      </c>
      <c r="D223" s="64">
        <f t="shared" si="147"/>
        <v>0</v>
      </c>
      <c r="E223" s="76">
        <v>0</v>
      </c>
      <c r="F223" s="76">
        <v>0</v>
      </c>
      <c r="G223" s="80">
        <f t="shared" si="152"/>
        <v>0</v>
      </c>
      <c r="H223" s="81" t="str">
        <f t="shared" si="146"/>
        <v/>
      </c>
      <c r="J223" s="64">
        <f>SUMIFS('Semester Credit Hours'!O:O,'Semester Credit Hours'!A:A,Summary!A223,'Semester Credit Hours'!B:B,"&gt;27")</f>
        <v>0</v>
      </c>
      <c r="K223" s="64">
        <f t="shared" si="148"/>
        <v>0</v>
      </c>
      <c r="L223" s="26">
        <f t="shared" si="149"/>
        <v>0</v>
      </c>
      <c r="N223" s="80">
        <f t="shared" si="153"/>
        <v>0</v>
      </c>
      <c r="O223" s="81"/>
      <c r="Q223" s="149">
        <v>0</v>
      </c>
      <c r="R223" s="149">
        <f>SUMIFS('Semester Credit Hours'!L:L,'Semester Credit Hours'!A:A,Summary!A117,'Semester Credit Hours'!B:B,"&gt;28")</f>
        <v>0</v>
      </c>
      <c r="S223" s="149">
        <f t="shared" si="150"/>
        <v>0</v>
      </c>
      <c r="T223" s="150" t="str">
        <f t="shared" si="151"/>
        <v>-</v>
      </c>
    </row>
    <row r="224" spans="1:20" x14ac:dyDescent="0.2">
      <c r="A224" s="23" t="str">
        <f t="shared" si="145"/>
        <v>003553</v>
      </c>
      <c r="B224" s="23" t="str">
        <f t="shared" si="145"/>
        <v>Cisco</v>
      </c>
      <c r="C224" s="76">
        <v>0</v>
      </c>
      <c r="D224" s="64">
        <f t="shared" si="147"/>
        <v>0</v>
      </c>
      <c r="E224" s="76">
        <v>0</v>
      </c>
      <c r="F224" s="76">
        <v>0</v>
      </c>
      <c r="G224" s="80">
        <f t="shared" si="152"/>
        <v>0</v>
      </c>
      <c r="H224" s="81" t="str">
        <f t="shared" si="146"/>
        <v/>
      </c>
      <c r="J224" s="64">
        <f>SUMIFS('Semester Credit Hours'!O:O,'Semester Credit Hours'!A:A,Summary!A224,'Semester Credit Hours'!B:B,"&gt;27")</f>
        <v>0</v>
      </c>
      <c r="K224" s="64">
        <f t="shared" si="148"/>
        <v>0</v>
      </c>
      <c r="L224" s="26">
        <f t="shared" si="149"/>
        <v>0</v>
      </c>
      <c r="N224" s="80">
        <f t="shared" si="153"/>
        <v>0</v>
      </c>
      <c r="O224" s="81"/>
      <c r="Q224" s="149">
        <v>0</v>
      </c>
      <c r="R224" s="149">
        <f>SUMIFS('Semester Credit Hours'!L:L,'Semester Credit Hours'!A:A,Summary!A118,'Semester Credit Hours'!B:B,"&gt;28")</f>
        <v>0</v>
      </c>
      <c r="S224" s="149">
        <f t="shared" si="150"/>
        <v>0</v>
      </c>
      <c r="T224" s="150" t="str">
        <f t="shared" si="151"/>
        <v>-</v>
      </c>
    </row>
    <row r="225" spans="1:20" x14ac:dyDescent="0.2">
      <c r="A225" s="23" t="str">
        <f t="shared" si="145"/>
        <v>003554</v>
      </c>
      <c r="B225" s="23" t="str">
        <f t="shared" si="145"/>
        <v>Clarendon</v>
      </c>
      <c r="C225" s="76">
        <v>0</v>
      </c>
      <c r="D225" s="64">
        <f t="shared" si="147"/>
        <v>0</v>
      </c>
      <c r="E225" s="76">
        <v>0</v>
      </c>
      <c r="F225" s="76">
        <v>0</v>
      </c>
      <c r="G225" s="80">
        <f t="shared" si="152"/>
        <v>0</v>
      </c>
      <c r="H225" s="81" t="str">
        <f t="shared" si="146"/>
        <v/>
      </c>
      <c r="J225" s="64">
        <f>SUMIFS('Semester Credit Hours'!O:O,'Semester Credit Hours'!A:A,Summary!A225,'Semester Credit Hours'!B:B,"&gt;27")</f>
        <v>0</v>
      </c>
      <c r="K225" s="64">
        <f t="shared" si="148"/>
        <v>0</v>
      </c>
      <c r="L225" s="26">
        <f t="shared" si="149"/>
        <v>0</v>
      </c>
      <c r="N225" s="80">
        <f t="shared" si="153"/>
        <v>0</v>
      </c>
      <c r="O225" s="81"/>
      <c r="Q225" s="149">
        <v>0</v>
      </c>
      <c r="R225" s="149">
        <f>SUMIFS('Semester Credit Hours'!L:L,'Semester Credit Hours'!A:A,Summary!A119,'Semester Credit Hours'!B:B,"&gt;28")</f>
        <v>0</v>
      </c>
      <c r="S225" s="149">
        <f t="shared" si="150"/>
        <v>0</v>
      </c>
      <c r="T225" s="150" t="str">
        <f t="shared" si="151"/>
        <v>-</v>
      </c>
    </row>
    <row r="226" spans="1:20" x14ac:dyDescent="0.2">
      <c r="A226" s="23" t="str">
        <f t="shared" si="145"/>
        <v>003546</v>
      </c>
      <c r="B226" s="23" t="str">
        <f t="shared" si="145"/>
        <v>Coastal Bend</v>
      </c>
      <c r="C226" s="76">
        <v>0</v>
      </c>
      <c r="D226" s="64">
        <f t="shared" si="147"/>
        <v>0</v>
      </c>
      <c r="E226" s="76">
        <v>0</v>
      </c>
      <c r="F226" s="76">
        <v>0</v>
      </c>
      <c r="G226" s="80">
        <f t="shared" si="152"/>
        <v>0</v>
      </c>
      <c r="H226" s="81" t="str">
        <f t="shared" si="146"/>
        <v/>
      </c>
      <c r="J226" s="64">
        <f>SUMIFS('Semester Credit Hours'!O:O,'Semester Credit Hours'!A:A,Summary!A226,'Semester Credit Hours'!B:B,"&gt;27")</f>
        <v>0</v>
      </c>
      <c r="K226" s="64">
        <f t="shared" si="148"/>
        <v>0</v>
      </c>
      <c r="L226" s="26">
        <f t="shared" si="149"/>
        <v>0</v>
      </c>
      <c r="N226" s="80">
        <f t="shared" si="153"/>
        <v>0</v>
      </c>
      <c r="O226" s="81"/>
      <c r="Q226" s="149">
        <v>0</v>
      </c>
      <c r="R226" s="149">
        <f>SUMIFS('Semester Credit Hours'!L:L,'Semester Credit Hours'!A:A,Summary!A120,'Semester Credit Hours'!B:B,"&gt;28")</f>
        <v>0</v>
      </c>
      <c r="S226" s="149">
        <f t="shared" si="150"/>
        <v>0</v>
      </c>
      <c r="T226" s="150" t="str">
        <f t="shared" si="151"/>
        <v>-</v>
      </c>
    </row>
    <row r="227" spans="1:20" x14ac:dyDescent="0.2">
      <c r="A227" s="23" t="str">
        <f t="shared" si="145"/>
        <v>007096</v>
      </c>
      <c r="B227" s="23" t="str">
        <f t="shared" si="145"/>
        <v>College of the Mainland</v>
      </c>
      <c r="C227" s="76">
        <v>0</v>
      </c>
      <c r="D227" s="64">
        <f t="shared" si="147"/>
        <v>0</v>
      </c>
      <c r="E227" s="76">
        <v>0</v>
      </c>
      <c r="F227" s="76">
        <v>0</v>
      </c>
      <c r="G227" s="80">
        <f t="shared" si="152"/>
        <v>0</v>
      </c>
      <c r="H227" s="81" t="str">
        <f t="shared" si="146"/>
        <v/>
      </c>
      <c r="J227" s="64">
        <f>SUMIFS('Semester Credit Hours'!O:O,'Semester Credit Hours'!A:A,Summary!A227,'Semester Credit Hours'!B:B,"&gt;27")</f>
        <v>0</v>
      </c>
      <c r="K227" s="64">
        <f t="shared" si="148"/>
        <v>0</v>
      </c>
      <c r="L227" s="26">
        <f t="shared" si="149"/>
        <v>0</v>
      </c>
      <c r="N227" s="80">
        <f t="shared" si="153"/>
        <v>0</v>
      </c>
      <c r="O227" s="81"/>
      <c r="Q227" s="149">
        <v>0</v>
      </c>
      <c r="R227" s="149">
        <f>SUMIFS('Semester Credit Hours'!L:L,'Semester Credit Hours'!A:A,Summary!A121,'Semester Credit Hours'!B:B,"&gt;28")</f>
        <v>0</v>
      </c>
      <c r="S227" s="149">
        <f t="shared" si="150"/>
        <v>0</v>
      </c>
      <c r="T227" s="150" t="str">
        <f t="shared" si="151"/>
        <v>-</v>
      </c>
    </row>
    <row r="228" spans="1:20" x14ac:dyDescent="0.2">
      <c r="A228" s="23" t="str">
        <f t="shared" si="145"/>
        <v>023614</v>
      </c>
      <c r="B228" s="23" t="str">
        <f t="shared" si="145"/>
        <v>Collin</v>
      </c>
      <c r="C228" s="76">
        <v>0</v>
      </c>
      <c r="D228" s="64">
        <f t="shared" si="147"/>
        <v>0</v>
      </c>
      <c r="E228" s="76">
        <v>0</v>
      </c>
      <c r="F228" s="76">
        <v>0</v>
      </c>
      <c r="G228" s="80">
        <f t="shared" si="152"/>
        <v>0</v>
      </c>
      <c r="H228" s="81" t="str">
        <f t="shared" si="146"/>
        <v/>
      </c>
      <c r="J228" s="64">
        <f>SUMIFS('Semester Credit Hours'!O:O,'Semester Credit Hours'!A:A,Summary!A228,'Semester Credit Hours'!B:B,"&gt;27")</f>
        <v>0</v>
      </c>
      <c r="K228" s="64">
        <f t="shared" si="148"/>
        <v>0</v>
      </c>
      <c r="L228" s="26">
        <f t="shared" si="149"/>
        <v>0</v>
      </c>
      <c r="N228" s="80">
        <f t="shared" si="153"/>
        <v>0</v>
      </c>
      <c r="O228" s="81"/>
      <c r="Q228" s="149">
        <v>0</v>
      </c>
      <c r="R228" s="149">
        <f>SUMIFS('Semester Credit Hours'!L:L,'Semester Credit Hours'!A:A,Summary!A122,'Semester Credit Hours'!B:B,"&gt;28")</f>
        <v>0</v>
      </c>
      <c r="S228" s="149">
        <f t="shared" si="150"/>
        <v>0</v>
      </c>
      <c r="T228" s="150" t="str">
        <f t="shared" si="151"/>
        <v>-</v>
      </c>
    </row>
    <row r="229" spans="1:20" x14ac:dyDescent="0.2">
      <c r="A229" s="23" t="str">
        <f t="shared" si="145"/>
        <v>009331</v>
      </c>
      <c r="B229" s="23" t="str">
        <f t="shared" si="145"/>
        <v>Dallas</v>
      </c>
      <c r="C229" s="76">
        <v>0</v>
      </c>
      <c r="D229" s="64">
        <f t="shared" si="147"/>
        <v>0</v>
      </c>
      <c r="E229" s="76">
        <v>0</v>
      </c>
      <c r="F229" s="76">
        <v>0</v>
      </c>
      <c r="G229" s="80">
        <f t="shared" si="152"/>
        <v>0</v>
      </c>
      <c r="H229" s="81" t="str">
        <f t="shared" si="146"/>
        <v/>
      </c>
      <c r="J229" s="64">
        <f>SUMIFS('Semester Credit Hours'!O:O,'Semester Credit Hours'!A:A,Summary!A229,'Semester Credit Hours'!B:B,"&gt;27")</f>
        <v>0</v>
      </c>
      <c r="K229" s="64">
        <f t="shared" si="148"/>
        <v>0</v>
      </c>
      <c r="L229" s="26">
        <f t="shared" si="149"/>
        <v>0</v>
      </c>
      <c r="N229" s="80">
        <f t="shared" si="153"/>
        <v>0</v>
      </c>
      <c r="O229" s="81"/>
      <c r="Q229" s="149">
        <v>0</v>
      </c>
      <c r="R229" s="149">
        <f>SUMIFS('Semester Credit Hours'!L:L,'Semester Credit Hours'!A:A,Summary!A123,'Semester Credit Hours'!B:B,"&gt;28")</f>
        <v>0</v>
      </c>
      <c r="S229" s="149">
        <f t="shared" si="150"/>
        <v>0</v>
      </c>
      <c r="T229" s="150" t="str">
        <f t="shared" si="151"/>
        <v>-</v>
      </c>
    </row>
    <row r="230" spans="1:20" x14ac:dyDescent="0.2">
      <c r="A230" s="23" t="str">
        <f t="shared" si="145"/>
        <v>003563</v>
      </c>
      <c r="B230" s="23" t="str">
        <f t="shared" si="145"/>
        <v>Del Mar</v>
      </c>
      <c r="C230" s="76">
        <v>0</v>
      </c>
      <c r="D230" s="64">
        <f t="shared" si="147"/>
        <v>0</v>
      </c>
      <c r="E230" s="76">
        <v>0</v>
      </c>
      <c r="F230" s="76">
        <v>0</v>
      </c>
      <c r="G230" s="80">
        <f t="shared" si="152"/>
        <v>0</v>
      </c>
      <c r="H230" s="81" t="str">
        <f t="shared" si="146"/>
        <v/>
      </c>
      <c r="J230" s="64">
        <f>SUMIFS('Semester Credit Hours'!O:O,'Semester Credit Hours'!A:A,Summary!A230,'Semester Credit Hours'!B:B,"&gt;27")</f>
        <v>0</v>
      </c>
      <c r="K230" s="64">
        <f t="shared" si="148"/>
        <v>0</v>
      </c>
      <c r="L230" s="26">
        <f t="shared" si="149"/>
        <v>0</v>
      </c>
      <c r="N230" s="80">
        <f t="shared" si="153"/>
        <v>0</v>
      </c>
      <c r="O230" s="81"/>
      <c r="Q230" s="149">
        <v>0</v>
      </c>
      <c r="R230" s="149">
        <f>SUMIFS('Semester Credit Hours'!L:L,'Semester Credit Hours'!A:A,Summary!A124,'Semester Credit Hours'!B:B,"&gt;28")</f>
        <v>0</v>
      </c>
      <c r="S230" s="149">
        <f t="shared" si="150"/>
        <v>0</v>
      </c>
      <c r="T230" s="150" t="str">
        <f t="shared" si="151"/>
        <v>-</v>
      </c>
    </row>
    <row r="231" spans="1:20" x14ac:dyDescent="0.2">
      <c r="A231" s="23" t="str">
        <f t="shared" si="145"/>
        <v>010387</v>
      </c>
      <c r="B231" s="23" t="str">
        <f t="shared" si="145"/>
        <v>El Paso</v>
      </c>
      <c r="C231" s="76">
        <v>0</v>
      </c>
      <c r="D231" s="64">
        <f t="shared" si="147"/>
        <v>0</v>
      </c>
      <c r="E231" s="76">
        <v>0</v>
      </c>
      <c r="F231" s="76">
        <v>0</v>
      </c>
      <c r="G231" s="80">
        <f t="shared" si="152"/>
        <v>0</v>
      </c>
      <c r="H231" s="81" t="str">
        <f t="shared" si="146"/>
        <v/>
      </c>
      <c r="J231" s="64">
        <f>SUMIFS('Semester Credit Hours'!O:O,'Semester Credit Hours'!A:A,Summary!A231,'Semester Credit Hours'!B:B,"&gt;27")</f>
        <v>0</v>
      </c>
      <c r="K231" s="64">
        <f t="shared" si="148"/>
        <v>0</v>
      </c>
      <c r="L231" s="26">
        <f t="shared" si="149"/>
        <v>0</v>
      </c>
      <c r="N231" s="80">
        <f t="shared" si="153"/>
        <v>0</v>
      </c>
      <c r="O231" s="81"/>
      <c r="Q231" s="149">
        <v>0</v>
      </c>
      <c r="R231" s="149">
        <f>SUMIFS('Semester Credit Hours'!L:L,'Semester Credit Hours'!A:A,Summary!A125,'Semester Credit Hours'!B:B,"&gt;28")</f>
        <v>0</v>
      </c>
      <c r="S231" s="149">
        <f t="shared" si="150"/>
        <v>0</v>
      </c>
      <c r="T231" s="150" t="str">
        <f t="shared" si="151"/>
        <v>-</v>
      </c>
    </row>
    <row r="232" spans="1:20" x14ac:dyDescent="0.2">
      <c r="A232" s="23" t="str">
        <f t="shared" ref="A232:B247" si="154">A179</f>
        <v>003568</v>
      </c>
      <c r="B232" s="23" t="str">
        <f t="shared" si="154"/>
        <v>Frank Phillips</v>
      </c>
      <c r="C232" s="76">
        <v>0</v>
      </c>
      <c r="D232" s="64">
        <f t="shared" si="147"/>
        <v>0</v>
      </c>
      <c r="E232" s="76">
        <v>0</v>
      </c>
      <c r="F232" s="76">
        <v>0</v>
      </c>
      <c r="G232" s="80">
        <f t="shared" si="152"/>
        <v>0</v>
      </c>
      <c r="H232" s="81" t="str">
        <f t="shared" si="146"/>
        <v/>
      </c>
      <c r="J232" s="64">
        <f>SUMIFS('Semester Credit Hours'!O:O,'Semester Credit Hours'!A:A,Summary!A232,'Semester Credit Hours'!B:B,"&gt;27")</f>
        <v>0</v>
      </c>
      <c r="K232" s="64">
        <f t="shared" si="148"/>
        <v>0</v>
      </c>
      <c r="L232" s="26">
        <f t="shared" si="149"/>
        <v>0</v>
      </c>
      <c r="N232" s="80">
        <f t="shared" si="153"/>
        <v>0</v>
      </c>
      <c r="O232" s="81"/>
      <c r="Q232" s="149">
        <v>0</v>
      </c>
      <c r="R232" s="149">
        <f>SUMIFS('Semester Credit Hours'!L:L,'Semester Credit Hours'!A:A,Summary!A126,'Semester Credit Hours'!B:B,"&gt;28")</f>
        <v>0</v>
      </c>
      <c r="S232" s="149">
        <f t="shared" si="150"/>
        <v>0</v>
      </c>
      <c r="T232" s="150" t="str">
        <f t="shared" si="151"/>
        <v>-</v>
      </c>
    </row>
    <row r="233" spans="1:20" x14ac:dyDescent="0.2">
      <c r="A233" s="23" t="str">
        <f t="shared" si="154"/>
        <v>006662</v>
      </c>
      <c r="B233" s="23" t="str">
        <f t="shared" si="154"/>
        <v>Galveston</v>
      </c>
      <c r="C233" s="76">
        <v>0</v>
      </c>
      <c r="D233" s="64">
        <f t="shared" si="147"/>
        <v>0</v>
      </c>
      <c r="E233" s="76">
        <v>0</v>
      </c>
      <c r="F233" s="76">
        <v>0</v>
      </c>
      <c r="G233" s="80">
        <f t="shared" si="152"/>
        <v>0</v>
      </c>
      <c r="H233" s="81" t="str">
        <f t="shared" si="146"/>
        <v/>
      </c>
      <c r="J233" s="64">
        <f>SUMIFS('Semester Credit Hours'!O:O,'Semester Credit Hours'!A:A,Summary!A233,'Semester Credit Hours'!B:B,"&gt;27")</f>
        <v>0</v>
      </c>
      <c r="K233" s="64">
        <f t="shared" si="148"/>
        <v>0</v>
      </c>
      <c r="L233" s="26">
        <f t="shared" si="149"/>
        <v>0</v>
      </c>
      <c r="N233" s="80">
        <f t="shared" si="153"/>
        <v>0</v>
      </c>
      <c r="O233" s="81"/>
      <c r="Q233" s="149">
        <v>0</v>
      </c>
      <c r="R233" s="149">
        <f>SUMIFS('Semester Credit Hours'!L:L,'Semester Credit Hours'!A:A,Summary!A127,'Semester Credit Hours'!B:B,"&gt;28")</f>
        <v>0</v>
      </c>
      <c r="S233" s="149">
        <f t="shared" si="150"/>
        <v>0</v>
      </c>
      <c r="T233" s="150" t="str">
        <f t="shared" si="151"/>
        <v>-</v>
      </c>
    </row>
    <row r="234" spans="1:20" x14ac:dyDescent="0.2">
      <c r="A234" s="23" t="str">
        <f t="shared" si="154"/>
        <v>003570</v>
      </c>
      <c r="B234" s="23" t="str">
        <f t="shared" si="154"/>
        <v>Grayson</v>
      </c>
      <c r="C234" s="76">
        <v>0</v>
      </c>
      <c r="D234" s="64">
        <f t="shared" si="147"/>
        <v>0</v>
      </c>
      <c r="E234" s="76">
        <v>0</v>
      </c>
      <c r="F234" s="76">
        <v>0</v>
      </c>
      <c r="G234" s="80">
        <f t="shared" si="152"/>
        <v>0</v>
      </c>
      <c r="H234" s="81" t="str">
        <f t="shared" si="146"/>
        <v/>
      </c>
      <c r="J234" s="64">
        <f>SUMIFS('Semester Credit Hours'!O:O,'Semester Credit Hours'!A:A,Summary!A234,'Semester Credit Hours'!B:B,"&gt;27")</f>
        <v>0</v>
      </c>
      <c r="K234" s="64">
        <f t="shared" si="148"/>
        <v>0</v>
      </c>
      <c r="L234" s="26">
        <f t="shared" si="149"/>
        <v>0</v>
      </c>
      <c r="N234" s="80">
        <f t="shared" si="153"/>
        <v>0</v>
      </c>
      <c r="O234" s="81"/>
      <c r="Q234" s="149">
        <v>0</v>
      </c>
      <c r="R234" s="149">
        <f>SUMIFS('Semester Credit Hours'!L:L,'Semester Credit Hours'!A:A,Summary!A128,'Semester Credit Hours'!B:B,"&gt;28")</f>
        <v>0</v>
      </c>
      <c r="S234" s="149">
        <f t="shared" si="150"/>
        <v>0</v>
      </c>
      <c r="T234" s="150" t="str">
        <f t="shared" si="151"/>
        <v>-</v>
      </c>
    </row>
    <row r="235" spans="1:20" x14ac:dyDescent="0.2">
      <c r="A235" s="23" t="str">
        <f t="shared" si="154"/>
        <v>003573</v>
      </c>
      <c r="B235" s="23" t="str">
        <f t="shared" si="154"/>
        <v>Hill</v>
      </c>
      <c r="C235" s="76">
        <v>0</v>
      </c>
      <c r="D235" s="64">
        <f t="shared" si="147"/>
        <v>0</v>
      </c>
      <c r="E235" s="76">
        <v>0</v>
      </c>
      <c r="F235" s="76">
        <v>0</v>
      </c>
      <c r="G235" s="80">
        <f t="shared" si="152"/>
        <v>0</v>
      </c>
      <c r="H235" s="81" t="str">
        <f t="shared" si="146"/>
        <v/>
      </c>
      <c r="J235" s="64">
        <f>SUMIFS('Semester Credit Hours'!O:O,'Semester Credit Hours'!A:A,Summary!A235,'Semester Credit Hours'!B:B,"&gt;27")</f>
        <v>0</v>
      </c>
      <c r="K235" s="64">
        <f t="shared" si="148"/>
        <v>0</v>
      </c>
      <c r="L235" s="26">
        <f t="shared" si="149"/>
        <v>0</v>
      </c>
      <c r="N235" s="80">
        <f t="shared" si="153"/>
        <v>0</v>
      </c>
      <c r="O235" s="81"/>
      <c r="Q235" s="149">
        <v>0</v>
      </c>
      <c r="R235" s="149">
        <f>SUMIFS('Semester Credit Hours'!L:L,'Semester Credit Hours'!A:A,Summary!A129,'Semester Credit Hours'!B:B,"&gt;28")</f>
        <v>0</v>
      </c>
      <c r="S235" s="149">
        <f t="shared" si="150"/>
        <v>0</v>
      </c>
      <c r="T235" s="150" t="str">
        <f t="shared" si="151"/>
        <v>-</v>
      </c>
    </row>
    <row r="236" spans="1:20" x14ac:dyDescent="0.2">
      <c r="A236" s="23" t="str">
        <f t="shared" si="154"/>
        <v>010633</v>
      </c>
      <c r="B236" s="23" t="str">
        <f t="shared" si="154"/>
        <v>Houston</v>
      </c>
      <c r="C236" s="76">
        <v>0</v>
      </c>
      <c r="D236" s="64">
        <f t="shared" si="147"/>
        <v>0</v>
      </c>
      <c r="E236" s="76">
        <v>0</v>
      </c>
      <c r="F236" s="76">
        <v>0</v>
      </c>
      <c r="G236" s="80">
        <f t="shared" si="152"/>
        <v>0</v>
      </c>
      <c r="H236" s="81" t="str">
        <f t="shared" si="146"/>
        <v/>
      </c>
      <c r="J236" s="64">
        <f>SUMIFS('Semester Credit Hours'!O:O,'Semester Credit Hours'!A:A,Summary!A236,'Semester Credit Hours'!B:B,"&gt;27")</f>
        <v>0</v>
      </c>
      <c r="K236" s="64">
        <f t="shared" si="148"/>
        <v>0</v>
      </c>
      <c r="L236" s="26">
        <f t="shared" si="149"/>
        <v>0</v>
      </c>
      <c r="N236" s="80">
        <f t="shared" si="153"/>
        <v>0</v>
      </c>
      <c r="O236" s="81"/>
      <c r="Q236" s="149">
        <v>0</v>
      </c>
      <c r="R236" s="149">
        <f>SUMIFS('Semester Credit Hours'!L:L,'Semester Credit Hours'!A:A,Summary!A130,'Semester Credit Hours'!B:B,"&gt;28")</f>
        <v>0</v>
      </c>
      <c r="S236" s="149">
        <f t="shared" si="150"/>
        <v>0</v>
      </c>
      <c r="T236" s="150" t="str">
        <f t="shared" si="151"/>
        <v>-</v>
      </c>
    </row>
    <row r="237" spans="1:20" x14ac:dyDescent="0.2">
      <c r="A237" s="23" t="str">
        <f t="shared" si="154"/>
        <v>003574</v>
      </c>
      <c r="B237" s="23" t="str">
        <f t="shared" si="154"/>
        <v>Howard</v>
      </c>
      <c r="C237" s="76">
        <v>0</v>
      </c>
      <c r="D237" s="64">
        <f t="shared" si="147"/>
        <v>0</v>
      </c>
      <c r="E237" s="76">
        <v>0</v>
      </c>
      <c r="F237" s="76">
        <v>0</v>
      </c>
      <c r="G237" s="80">
        <f t="shared" si="152"/>
        <v>0</v>
      </c>
      <c r="H237" s="81" t="str">
        <f t="shared" si="146"/>
        <v/>
      </c>
      <c r="J237" s="64">
        <f>SUMIFS('Semester Credit Hours'!O:O,'Semester Credit Hours'!A:A,Summary!A237,'Semester Credit Hours'!B:B,"&gt;27")</f>
        <v>0</v>
      </c>
      <c r="K237" s="64">
        <f t="shared" si="148"/>
        <v>0</v>
      </c>
      <c r="L237" s="26">
        <f t="shared" si="149"/>
        <v>0</v>
      </c>
      <c r="N237" s="80">
        <f t="shared" si="153"/>
        <v>0</v>
      </c>
      <c r="O237" s="81"/>
      <c r="Q237" s="149">
        <v>0</v>
      </c>
      <c r="R237" s="149">
        <f>SUMIFS('Semester Credit Hours'!L:L,'Semester Credit Hours'!A:A,Summary!A131,'Semester Credit Hours'!B:B,"&gt;28")</f>
        <v>0</v>
      </c>
      <c r="S237" s="149">
        <f t="shared" si="150"/>
        <v>0</v>
      </c>
      <c r="T237" s="150" t="str">
        <f t="shared" si="151"/>
        <v>-</v>
      </c>
    </row>
    <row r="238" spans="1:20" x14ac:dyDescent="0.2">
      <c r="A238" s="23" t="str">
        <f t="shared" si="154"/>
        <v>003580</v>
      </c>
      <c r="B238" s="23" t="str">
        <f t="shared" si="154"/>
        <v>Kilgore</v>
      </c>
      <c r="C238" s="76">
        <v>0</v>
      </c>
      <c r="D238" s="64">
        <f t="shared" si="147"/>
        <v>0</v>
      </c>
      <c r="E238" s="76">
        <v>0</v>
      </c>
      <c r="F238" s="76">
        <v>0</v>
      </c>
      <c r="G238" s="80">
        <f t="shared" si="152"/>
        <v>0</v>
      </c>
      <c r="H238" s="81" t="str">
        <f t="shared" si="146"/>
        <v/>
      </c>
      <c r="J238" s="64">
        <f>SUMIFS('Semester Credit Hours'!O:O,'Semester Credit Hours'!A:A,Summary!A238,'Semester Credit Hours'!B:B,"&gt;27")</f>
        <v>0</v>
      </c>
      <c r="K238" s="64">
        <f t="shared" si="148"/>
        <v>0</v>
      </c>
      <c r="L238" s="26">
        <f t="shared" si="149"/>
        <v>0</v>
      </c>
      <c r="N238" s="80">
        <f t="shared" si="153"/>
        <v>0</v>
      </c>
      <c r="O238" s="81"/>
      <c r="Q238" s="149">
        <v>0</v>
      </c>
      <c r="R238" s="149">
        <f>SUMIFS('Semester Credit Hours'!L:L,'Semester Credit Hours'!A:A,Summary!A132,'Semester Credit Hours'!B:B,"&gt;28")</f>
        <v>0</v>
      </c>
      <c r="S238" s="149">
        <f t="shared" si="150"/>
        <v>0</v>
      </c>
      <c r="T238" s="150" t="str">
        <f t="shared" si="151"/>
        <v>-</v>
      </c>
    </row>
    <row r="239" spans="1:20" x14ac:dyDescent="0.2">
      <c r="A239" s="23" t="str">
        <f t="shared" si="154"/>
        <v>003582</v>
      </c>
      <c r="B239" s="23" t="str">
        <f t="shared" si="154"/>
        <v>Laredo</v>
      </c>
      <c r="C239" s="76">
        <v>0</v>
      </c>
      <c r="D239" s="64">
        <f t="shared" si="147"/>
        <v>0</v>
      </c>
      <c r="E239" s="76">
        <v>0</v>
      </c>
      <c r="F239" s="76">
        <v>0</v>
      </c>
      <c r="G239" s="80">
        <f t="shared" si="152"/>
        <v>0</v>
      </c>
      <c r="H239" s="81" t="str">
        <f t="shared" si="146"/>
        <v/>
      </c>
      <c r="J239" s="64">
        <f>SUMIFS('Semester Credit Hours'!O:O,'Semester Credit Hours'!A:A,Summary!A239,'Semester Credit Hours'!B:B,"&gt;27")</f>
        <v>0</v>
      </c>
      <c r="K239" s="64">
        <f t="shared" si="148"/>
        <v>0</v>
      </c>
      <c r="L239" s="26">
        <f t="shared" si="149"/>
        <v>0</v>
      </c>
      <c r="N239" s="80">
        <f t="shared" si="153"/>
        <v>0</v>
      </c>
      <c r="O239" s="81"/>
      <c r="Q239" s="149">
        <v>0</v>
      </c>
      <c r="R239" s="149">
        <f>SUMIFS('Semester Credit Hours'!L:L,'Semester Credit Hours'!A:A,Summary!A133,'Semester Credit Hours'!B:B,"&gt;28")</f>
        <v>0</v>
      </c>
      <c r="S239" s="149">
        <f t="shared" si="150"/>
        <v>0</v>
      </c>
      <c r="T239" s="150" t="str">
        <f t="shared" si="151"/>
        <v>-</v>
      </c>
    </row>
    <row r="240" spans="1:20" x14ac:dyDescent="0.2">
      <c r="A240" s="23" t="str">
        <f t="shared" si="154"/>
        <v>003583</v>
      </c>
      <c r="B240" s="23" t="str">
        <f t="shared" si="154"/>
        <v>Lee</v>
      </c>
      <c r="C240" s="76">
        <v>0</v>
      </c>
      <c r="D240" s="64">
        <f t="shared" si="147"/>
        <v>0</v>
      </c>
      <c r="E240" s="76">
        <v>0</v>
      </c>
      <c r="F240" s="76">
        <v>0</v>
      </c>
      <c r="G240" s="80">
        <f t="shared" si="152"/>
        <v>0</v>
      </c>
      <c r="H240" s="81" t="str">
        <f t="shared" si="146"/>
        <v/>
      </c>
      <c r="J240" s="64">
        <f>SUMIFS('Semester Credit Hours'!O:O,'Semester Credit Hours'!A:A,Summary!A240,'Semester Credit Hours'!B:B,"&gt;27")</f>
        <v>0</v>
      </c>
      <c r="K240" s="64">
        <f t="shared" si="148"/>
        <v>0</v>
      </c>
      <c r="L240" s="26">
        <f t="shared" si="149"/>
        <v>0</v>
      </c>
      <c r="N240" s="80">
        <f t="shared" si="153"/>
        <v>0</v>
      </c>
      <c r="O240" s="81"/>
      <c r="Q240" s="149">
        <v>0</v>
      </c>
      <c r="R240" s="149">
        <f>SUMIFS('Semester Credit Hours'!L:L,'Semester Credit Hours'!A:A,Summary!A134,'Semester Credit Hours'!B:B,"&gt;28")</f>
        <v>0</v>
      </c>
      <c r="S240" s="149">
        <f t="shared" si="150"/>
        <v>0</v>
      </c>
      <c r="T240" s="150" t="str">
        <f t="shared" si="151"/>
        <v>-</v>
      </c>
    </row>
    <row r="241" spans="1:20" x14ac:dyDescent="0.2">
      <c r="A241" s="23" t="str">
        <f t="shared" si="154"/>
        <v>011145</v>
      </c>
      <c r="B241" s="23" t="str">
        <f t="shared" si="154"/>
        <v>Lone Star</v>
      </c>
      <c r="C241" s="76">
        <v>0</v>
      </c>
      <c r="D241" s="64">
        <f t="shared" si="147"/>
        <v>0</v>
      </c>
      <c r="E241" s="76">
        <v>0</v>
      </c>
      <c r="F241" s="76">
        <v>0</v>
      </c>
      <c r="G241" s="80">
        <f t="shared" si="152"/>
        <v>0</v>
      </c>
      <c r="H241" s="81" t="str">
        <f t="shared" si="146"/>
        <v/>
      </c>
      <c r="J241" s="64">
        <f>SUMIFS('Semester Credit Hours'!O:O,'Semester Credit Hours'!A:A,Summary!A241,'Semester Credit Hours'!B:B,"&gt;27")</f>
        <v>0</v>
      </c>
      <c r="K241" s="64">
        <f t="shared" si="148"/>
        <v>0</v>
      </c>
      <c r="L241" s="26">
        <f t="shared" si="149"/>
        <v>0</v>
      </c>
      <c r="N241" s="80">
        <f t="shared" si="153"/>
        <v>0</v>
      </c>
      <c r="O241" s="81"/>
      <c r="Q241" s="149">
        <v>0</v>
      </c>
      <c r="R241" s="149">
        <f>SUMIFS('Semester Credit Hours'!L:L,'Semester Credit Hours'!A:A,Summary!A135,'Semester Credit Hours'!B:B,"&gt;28")</f>
        <v>0</v>
      </c>
      <c r="S241" s="149">
        <f t="shared" si="150"/>
        <v>0</v>
      </c>
      <c r="T241" s="150" t="str">
        <f t="shared" si="151"/>
        <v>-</v>
      </c>
    </row>
    <row r="242" spans="1:20" x14ac:dyDescent="0.2">
      <c r="A242" s="23" t="str">
        <f t="shared" si="154"/>
        <v>003590</v>
      </c>
      <c r="B242" s="23" t="str">
        <f t="shared" si="154"/>
        <v>McLennan</v>
      </c>
      <c r="C242" s="76">
        <v>0</v>
      </c>
      <c r="D242" s="64">
        <f t="shared" si="147"/>
        <v>0</v>
      </c>
      <c r="E242" s="76">
        <v>0</v>
      </c>
      <c r="F242" s="76">
        <v>0</v>
      </c>
      <c r="G242" s="80">
        <f t="shared" si="152"/>
        <v>0</v>
      </c>
      <c r="H242" s="81" t="str">
        <f t="shared" si="146"/>
        <v/>
      </c>
      <c r="J242" s="64">
        <f>SUMIFS('Semester Credit Hours'!O:O,'Semester Credit Hours'!A:A,Summary!A242,'Semester Credit Hours'!B:B,"&gt;27")</f>
        <v>0</v>
      </c>
      <c r="K242" s="64">
        <f t="shared" si="148"/>
        <v>0</v>
      </c>
      <c r="L242" s="26">
        <f t="shared" si="149"/>
        <v>0</v>
      </c>
      <c r="N242" s="80">
        <f t="shared" si="153"/>
        <v>0</v>
      </c>
      <c r="O242" s="81"/>
      <c r="Q242" s="149">
        <v>0</v>
      </c>
      <c r="R242" s="149">
        <f>SUMIFS('Semester Credit Hours'!L:L,'Semester Credit Hours'!A:A,Summary!A136,'Semester Credit Hours'!B:B,"&gt;28")</f>
        <v>0</v>
      </c>
      <c r="S242" s="149">
        <f t="shared" si="150"/>
        <v>0</v>
      </c>
      <c r="T242" s="150" t="str">
        <f t="shared" si="151"/>
        <v>-</v>
      </c>
    </row>
    <row r="243" spans="1:20" x14ac:dyDescent="0.2">
      <c r="A243" s="23" t="str">
        <f t="shared" si="154"/>
        <v>009797</v>
      </c>
      <c r="B243" s="23" t="str">
        <f t="shared" si="154"/>
        <v>Midland</v>
      </c>
      <c r="C243" s="76">
        <v>182990</v>
      </c>
      <c r="D243" s="64">
        <f t="shared" si="147"/>
        <v>185558</v>
      </c>
      <c r="E243" s="76">
        <v>92779</v>
      </c>
      <c r="F243" s="76">
        <v>92779</v>
      </c>
      <c r="G243" s="26">
        <f t="shared" si="152"/>
        <v>2568</v>
      </c>
      <c r="H243" s="81">
        <f t="shared" si="146"/>
        <v>1.4033553746106344E-2</v>
      </c>
      <c r="J243" s="64">
        <f>SUMIFS('Semester Credit Hours'!O:O,'Semester Credit Hours'!A:A,Summary!A243,'Semester Credit Hours'!B:B,"&gt;27")</f>
        <v>92856.661629396156</v>
      </c>
      <c r="K243" s="64">
        <f t="shared" si="148"/>
        <v>92856.661629396156</v>
      </c>
      <c r="L243" s="26">
        <f t="shared" si="149"/>
        <v>185713.32325879231</v>
      </c>
      <c r="N243" s="26">
        <f>D243-L243</f>
        <v>-155.32325879231212</v>
      </c>
      <c r="O243" s="81">
        <f>N243/D243</f>
        <v>-8.3706042742599145E-4</v>
      </c>
      <c r="P243" s="59"/>
      <c r="Q243" s="149">
        <v>1239</v>
      </c>
      <c r="R243" s="149">
        <f>SUMIFS('Semester Credit Hours'!L:L,'Semester Credit Hours'!A:A,Summary!A137,'Semester Credit Hours'!B:B,"&gt;28")</f>
        <v>1265</v>
      </c>
      <c r="S243" s="149">
        <f t="shared" si="150"/>
        <v>26</v>
      </c>
      <c r="T243" s="150">
        <f t="shared" si="151"/>
        <v>2.0984665052461663E-2</v>
      </c>
    </row>
    <row r="244" spans="1:20" x14ac:dyDescent="0.2">
      <c r="A244" s="23" t="str">
        <f t="shared" si="154"/>
        <v>003593</v>
      </c>
      <c r="B244" s="23" t="str">
        <f t="shared" si="154"/>
        <v>Navarro</v>
      </c>
      <c r="C244" s="76">
        <v>0</v>
      </c>
      <c r="D244" s="64">
        <f t="shared" si="147"/>
        <v>0</v>
      </c>
      <c r="E244" s="76">
        <v>0</v>
      </c>
      <c r="F244" s="76">
        <v>0</v>
      </c>
      <c r="G244" s="80">
        <f t="shared" si="152"/>
        <v>0</v>
      </c>
      <c r="H244" s="81" t="str">
        <f t="shared" si="146"/>
        <v/>
      </c>
      <c r="J244" s="64">
        <f>SUMIFS('Semester Credit Hours'!O:O,'Semester Credit Hours'!A:A,Summary!A244,'Semester Credit Hours'!B:B,"&gt;27")</f>
        <v>0</v>
      </c>
      <c r="K244" s="64">
        <f t="shared" si="148"/>
        <v>0</v>
      </c>
      <c r="L244" s="26">
        <f t="shared" si="149"/>
        <v>0</v>
      </c>
      <c r="N244" s="80">
        <f t="shared" si="153"/>
        <v>0</v>
      </c>
      <c r="O244" s="81"/>
      <c r="Q244" s="149">
        <v>0</v>
      </c>
      <c r="R244" s="149">
        <f>SUMIFS('Semester Credit Hours'!L:L,'Semester Credit Hours'!A:A,Summary!A138,'Semester Credit Hours'!B:B,"&gt;28")</f>
        <v>0</v>
      </c>
      <c r="S244" s="149">
        <f t="shared" si="150"/>
        <v>0</v>
      </c>
      <c r="T244" s="150" t="str">
        <f t="shared" si="151"/>
        <v>-</v>
      </c>
    </row>
    <row r="245" spans="1:20" x14ac:dyDescent="0.2">
      <c r="A245" s="23" t="str">
        <f t="shared" si="154"/>
        <v>003558</v>
      </c>
      <c r="B245" s="23" t="str">
        <f t="shared" si="154"/>
        <v>North Central</v>
      </c>
      <c r="C245" s="76">
        <v>0</v>
      </c>
      <c r="D245" s="64">
        <f t="shared" si="147"/>
        <v>0</v>
      </c>
      <c r="E245" s="76">
        <v>0</v>
      </c>
      <c r="F245" s="76">
        <v>0</v>
      </c>
      <c r="G245" s="80">
        <f t="shared" si="152"/>
        <v>0</v>
      </c>
      <c r="H245" s="81" t="str">
        <f t="shared" si="146"/>
        <v/>
      </c>
      <c r="J245" s="64">
        <f>SUMIFS('Semester Credit Hours'!O:O,'Semester Credit Hours'!A:A,Summary!A245,'Semester Credit Hours'!B:B,"&gt;27")</f>
        <v>0</v>
      </c>
      <c r="K245" s="64">
        <f t="shared" si="148"/>
        <v>0</v>
      </c>
      <c r="L245" s="26">
        <f t="shared" si="149"/>
        <v>0</v>
      </c>
      <c r="N245" s="80">
        <f t="shared" si="153"/>
        <v>0</v>
      </c>
      <c r="O245" s="81"/>
      <c r="Q245" s="149">
        <v>0</v>
      </c>
      <c r="R245" s="149">
        <f>SUMIFS('Semester Credit Hours'!L:L,'Semester Credit Hours'!A:A,Summary!A139,'Semester Credit Hours'!B:B,"&gt;28")</f>
        <v>0</v>
      </c>
      <c r="S245" s="149">
        <f t="shared" si="150"/>
        <v>0</v>
      </c>
      <c r="T245" s="150" t="str">
        <f t="shared" si="151"/>
        <v>-</v>
      </c>
    </row>
    <row r="246" spans="1:20" x14ac:dyDescent="0.2">
      <c r="A246" s="23" t="str">
        <f t="shared" si="154"/>
        <v>023154</v>
      </c>
      <c r="B246" s="23" t="str">
        <f t="shared" si="154"/>
        <v>Northeast Texas</v>
      </c>
      <c r="C246" s="76">
        <v>0</v>
      </c>
      <c r="D246" s="64">
        <f t="shared" si="147"/>
        <v>0</v>
      </c>
      <c r="E246" s="76">
        <v>0</v>
      </c>
      <c r="F246" s="76">
        <v>0</v>
      </c>
      <c r="G246" s="80">
        <f t="shared" si="152"/>
        <v>0</v>
      </c>
      <c r="H246" s="81" t="str">
        <f t="shared" si="146"/>
        <v/>
      </c>
      <c r="J246" s="64">
        <f>SUMIFS('Semester Credit Hours'!O:O,'Semester Credit Hours'!A:A,Summary!A246,'Semester Credit Hours'!B:B,"&gt;27")</f>
        <v>0</v>
      </c>
      <c r="K246" s="64">
        <f t="shared" si="148"/>
        <v>0</v>
      </c>
      <c r="L246" s="26">
        <f t="shared" si="149"/>
        <v>0</v>
      </c>
      <c r="N246" s="80">
        <f t="shared" si="153"/>
        <v>0</v>
      </c>
      <c r="O246" s="81"/>
      <c r="Q246" s="149">
        <v>0</v>
      </c>
      <c r="R246" s="149">
        <f>SUMIFS('Semester Credit Hours'!L:L,'Semester Credit Hours'!A:A,Summary!A140,'Semester Credit Hours'!B:B,"&gt;28")</f>
        <v>0</v>
      </c>
      <c r="S246" s="149">
        <f t="shared" si="150"/>
        <v>0</v>
      </c>
      <c r="T246" s="150" t="str">
        <f t="shared" si="151"/>
        <v>-</v>
      </c>
    </row>
    <row r="247" spans="1:20" x14ac:dyDescent="0.2">
      <c r="A247" s="23" t="str">
        <f t="shared" si="154"/>
        <v>003596</v>
      </c>
      <c r="B247" s="23" t="str">
        <f t="shared" si="154"/>
        <v>Odessa</v>
      </c>
      <c r="C247" s="76">
        <v>0</v>
      </c>
      <c r="D247" s="64">
        <f t="shared" si="147"/>
        <v>0</v>
      </c>
      <c r="E247" s="76">
        <v>0</v>
      </c>
      <c r="F247" s="76">
        <v>0</v>
      </c>
      <c r="G247" s="80">
        <f t="shared" si="152"/>
        <v>0</v>
      </c>
      <c r="H247" s="81" t="str">
        <f t="shared" si="146"/>
        <v/>
      </c>
      <c r="J247" s="64">
        <f>SUMIFS('Semester Credit Hours'!O:O,'Semester Credit Hours'!A:A,Summary!A247,'Semester Credit Hours'!B:B,"&gt;27")</f>
        <v>0</v>
      </c>
      <c r="K247" s="64">
        <f t="shared" si="148"/>
        <v>0</v>
      </c>
      <c r="L247" s="26">
        <f t="shared" si="149"/>
        <v>0</v>
      </c>
      <c r="N247" s="80">
        <f t="shared" si="153"/>
        <v>0</v>
      </c>
      <c r="O247" s="81"/>
      <c r="Q247" s="149">
        <v>0</v>
      </c>
      <c r="R247" s="149">
        <f>SUMIFS('Semester Credit Hours'!L:L,'Semester Credit Hours'!A:A,Summary!A141,'Semester Credit Hours'!B:B,"&gt;28")</f>
        <v>0</v>
      </c>
      <c r="S247" s="149">
        <f t="shared" si="150"/>
        <v>0</v>
      </c>
      <c r="T247" s="150" t="str">
        <f t="shared" si="151"/>
        <v>-</v>
      </c>
    </row>
    <row r="248" spans="1:20" x14ac:dyDescent="0.2">
      <c r="A248" s="23" t="str">
        <f t="shared" ref="A248:B263" si="155">A195</f>
        <v>003600</v>
      </c>
      <c r="B248" s="23" t="str">
        <f t="shared" si="155"/>
        <v>Panola</v>
      </c>
      <c r="C248" s="76">
        <v>0</v>
      </c>
      <c r="D248" s="64">
        <f t="shared" si="147"/>
        <v>0</v>
      </c>
      <c r="E248" s="76">
        <v>0</v>
      </c>
      <c r="F248" s="76">
        <v>0</v>
      </c>
      <c r="G248" s="80">
        <f t="shared" si="152"/>
        <v>0</v>
      </c>
      <c r="H248" s="81" t="str">
        <f t="shared" si="146"/>
        <v/>
      </c>
      <c r="J248" s="64">
        <f>SUMIFS('Semester Credit Hours'!O:O,'Semester Credit Hours'!A:A,Summary!A248,'Semester Credit Hours'!B:B,"&gt;27")</f>
        <v>0</v>
      </c>
      <c r="K248" s="64">
        <f t="shared" si="148"/>
        <v>0</v>
      </c>
      <c r="L248" s="26">
        <f t="shared" si="149"/>
        <v>0</v>
      </c>
      <c r="N248" s="80">
        <f t="shared" si="153"/>
        <v>0</v>
      </c>
      <c r="O248" s="81"/>
      <c r="Q248" s="149">
        <v>0</v>
      </c>
      <c r="R248" s="149">
        <f>SUMIFS('Semester Credit Hours'!L:L,'Semester Credit Hours'!A:A,Summary!A142,'Semester Credit Hours'!B:B,"&gt;28")</f>
        <v>0</v>
      </c>
      <c r="S248" s="149">
        <f t="shared" si="150"/>
        <v>0</v>
      </c>
      <c r="T248" s="150" t="str">
        <f t="shared" si="151"/>
        <v>-</v>
      </c>
    </row>
    <row r="249" spans="1:20" x14ac:dyDescent="0.2">
      <c r="A249" s="23" t="str">
        <f t="shared" si="155"/>
        <v>003601</v>
      </c>
      <c r="B249" s="23" t="str">
        <f t="shared" si="155"/>
        <v>Paris</v>
      </c>
      <c r="C249" s="76">
        <v>0</v>
      </c>
      <c r="D249" s="64">
        <f t="shared" si="147"/>
        <v>0</v>
      </c>
      <c r="E249" s="76">
        <v>0</v>
      </c>
      <c r="F249" s="76">
        <v>0</v>
      </c>
      <c r="G249" s="80">
        <f t="shared" si="152"/>
        <v>0</v>
      </c>
      <c r="H249" s="81" t="str">
        <f t="shared" si="146"/>
        <v/>
      </c>
      <c r="J249" s="64">
        <f>SUMIFS('Semester Credit Hours'!O:O,'Semester Credit Hours'!A:A,Summary!A249,'Semester Credit Hours'!B:B,"&gt;27")</f>
        <v>0</v>
      </c>
      <c r="K249" s="64">
        <f t="shared" si="148"/>
        <v>0</v>
      </c>
      <c r="L249" s="26">
        <f t="shared" si="149"/>
        <v>0</v>
      </c>
      <c r="N249" s="80">
        <f t="shared" si="153"/>
        <v>0</v>
      </c>
      <c r="O249" s="81"/>
      <c r="Q249" s="149">
        <v>0</v>
      </c>
      <c r="R249" s="149">
        <f>SUMIFS('Semester Credit Hours'!L:L,'Semester Credit Hours'!A:A,Summary!A143,'Semester Credit Hours'!B:B,"&gt;28")</f>
        <v>0</v>
      </c>
      <c r="S249" s="149">
        <f t="shared" si="150"/>
        <v>0</v>
      </c>
      <c r="T249" s="150" t="str">
        <f t="shared" si="151"/>
        <v>-</v>
      </c>
    </row>
    <row r="250" spans="1:20" x14ac:dyDescent="0.2">
      <c r="A250" s="23" t="str">
        <f t="shared" si="155"/>
        <v>003603</v>
      </c>
      <c r="B250" s="23" t="str">
        <f t="shared" si="155"/>
        <v>Ranger</v>
      </c>
      <c r="C250" s="76">
        <v>0</v>
      </c>
      <c r="D250" s="64">
        <f t="shared" si="147"/>
        <v>0</v>
      </c>
      <c r="E250" s="76">
        <v>0</v>
      </c>
      <c r="F250" s="76">
        <v>0</v>
      </c>
      <c r="G250" s="80">
        <f t="shared" si="152"/>
        <v>0</v>
      </c>
      <c r="H250" s="81" t="str">
        <f t="shared" si="146"/>
        <v/>
      </c>
      <c r="J250" s="64">
        <f>SUMIFS('Semester Credit Hours'!O:O,'Semester Credit Hours'!A:A,Summary!A250,'Semester Credit Hours'!B:B,"&gt;27")</f>
        <v>0</v>
      </c>
      <c r="K250" s="64">
        <f t="shared" si="148"/>
        <v>0</v>
      </c>
      <c r="L250" s="26">
        <f t="shared" si="149"/>
        <v>0</v>
      </c>
      <c r="N250" s="80">
        <f t="shared" si="153"/>
        <v>0</v>
      </c>
      <c r="O250" s="81"/>
      <c r="Q250" s="149">
        <v>0</v>
      </c>
      <c r="R250" s="149">
        <f>SUMIFS('Semester Credit Hours'!L:L,'Semester Credit Hours'!A:A,Summary!A144,'Semester Credit Hours'!B:B,"&gt;28")</f>
        <v>0</v>
      </c>
      <c r="S250" s="149">
        <f t="shared" si="150"/>
        <v>0</v>
      </c>
      <c r="T250" s="150" t="str">
        <f t="shared" si="151"/>
        <v>-</v>
      </c>
    </row>
    <row r="251" spans="1:20" x14ac:dyDescent="0.2">
      <c r="A251" s="23" t="str">
        <f t="shared" si="155"/>
        <v>029137</v>
      </c>
      <c r="B251" s="23" t="str">
        <f t="shared" si="155"/>
        <v>San Jacinto</v>
      </c>
      <c r="C251" s="76">
        <v>0</v>
      </c>
      <c r="D251" s="64">
        <f t="shared" si="147"/>
        <v>0</v>
      </c>
      <c r="E251" s="76">
        <v>0</v>
      </c>
      <c r="F251" s="76">
        <v>0</v>
      </c>
      <c r="G251" s="80">
        <f t="shared" si="152"/>
        <v>0</v>
      </c>
      <c r="H251" s="81" t="str">
        <f t="shared" si="146"/>
        <v/>
      </c>
      <c r="J251" s="64">
        <f>SUMIFS('Semester Credit Hours'!O:O,'Semester Credit Hours'!A:A,Summary!A251,'Semester Credit Hours'!B:B,"&gt;27")</f>
        <v>0</v>
      </c>
      <c r="K251" s="64">
        <f t="shared" si="148"/>
        <v>0</v>
      </c>
      <c r="L251" s="26">
        <f t="shared" si="149"/>
        <v>0</v>
      </c>
      <c r="N251" s="80">
        <f t="shared" si="153"/>
        <v>0</v>
      </c>
      <c r="O251" s="81"/>
      <c r="Q251" s="149">
        <v>0</v>
      </c>
      <c r="R251" s="149">
        <f>SUMIFS('Semester Credit Hours'!L:L,'Semester Credit Hours'!A:A,Summary!A145,'Semester Credit Hours'!B:B,"&gt;28")</f>
        <v>0</v>
      </c>
      <c r="S251" s="149">
        <f t="shared" si="150"/>
        <v>0</v>
      </c>
      <c r="T251" s="150" t="str">
        <f t="shared" si="151"/>
        <v>-</v>
      </c>
    </row>
    <row r="252" spans="1:20" x14ac:dyDescent="0.2">
      <c r="A252" s="23" t="str">
        <f t="shared" si="155"/>
        <v>003611</v>
      </c>
      <c r="B252" s="23" t="str">
        <f t="shared" si="155"/>
        <v>South Plains</v>
      </c>
      <c r="C252" s="76">
        <v>0</v>
      </c>
      <c r="D252" s="64">
        <f t="shared" si="147"/>
        <v>0</v>
      </c>
      <c r="E252" s="76">
        <v>0</v>
      </c>
      <c r="F252" s="76">
        <v>0</v>
      </c>
      <c r="G252" s="80">
        <f t="shared" si="152"/>
        <v>0</v>
      </c>
      <c r="H252" s="81" t="str">
        <f t="shared" si="146"/>
        <v/>
      </c>
      <c r="J252" s="64">
        <f>SUMIFS('Semester Credit Hours'!O:O,'Semester Credit Hours'!A:A,Summary!A252,'Semester Credit Hours'!B:B,"&gt;27")</f>
        <v>0</v>
      </c>
      <c r="K252" s="64">
        <f t="shared" si="148"/>
        <v>0</v>
      </c>
      <c r="L252" s="26">
        <f t="shared" si="149"/>
        <v>0</v>
      </c>
      <c r="N252" s="80">
        <f t="shared" si="153"/>
        <v>0</v>
      </c>
      <c r="O252" s="81"/>
      <c r="Q252" s="149">
        <v>0</v>
      </c>
      <c r="R252" s="149">
        <f>SUMIFS('Semester Credit Hours'!L:L,'Semester Credit Hours'!A:A,Summary!A146,'Semester Credit Hours'!B:B,"&gt;28")</f>
        <v>0</v>
      </c>
      <c r="S252" s="149">
        <f t="shared" si="150"/>
        <v>0</v>
      </c>
      <c r="T252" s="150" t="str">
        <f t="shared" si="151"/>
        <v>-</v>
      </c>
    </row>
    <row r="253" spans="1:20" x14ac:dyDescent="0.2">
      <c r="A253" s="23" t="str">
        <f t="shared" si="155"/>
        <v>031034</v>
      </c>
      <c r="B253" s="23" t="str">
        <f t="shared" si="155"/>
        <v>South Texas</v>
      </c>
      <c r="C253" s="76">
        <v>2143980</v>
      </c>
      <c r="D253" s="64">
        <f t="shared" si="147"/>
        <v>2615232</v>
      </c>
      <c r="E253" s="76">
        <v>1307616</v>
      </c>
      <c r="F253" s="76">
        <v>1307616</v>
      </c>
      <c r="G253" s="26">
        <f t="shared" si="152"/>
        <v>471252</v>
      </c>
      <c r="H253" s="81">
        <f t="shared" si="146"/>
        <v>0.21980242353007023</v>
      </c>
      <c r="J253" s="64">
        <f>SUMIFS('Semester Credit Hours'!O:O,'Semester Credit Hours'!A:A,Summary!A253,'Semester Credit Hours'!B:B,"&gt;27")</f>
        <v>1307135.1344853493</v>
      </c>
      <c r="K253" s="64">
        <f t="shared" si="148"/>
        <v>1307135.1344853493</v>
      </c>
      <c r="L253" s="26">
        <f t="shared" si="149"/>
        <v>2614270.2689706986</v>
      </c>
      <c r="N253" s="26">
        <f t="shared" si="153"/>
        <v>961.73102930141613</v>
      </c>
      <c r="O253" s="81">
        <f>N253/D253</f>
        <v>3.6774214650991428E-4</v>
      </c>
      <c r="P253" s="59"/>
      <c r="Q253" s="149">
        <v>13222</v>
      </c>
      <c r="R253" s="149">
        <f>SUMIFS('Semester Credit Hours'!L:L,'Semester Credit Hours'!A:A,Summary!A147,'Semester Credit Hours'!B:B,"&gt;28")</f>
        <v>16203</v>
      </c>
      <c r="S253" s="149">
        <f t="shared" si="150"/>
        <v>2981</v>
      </c>
      <c r="T253" s="150">
        <f t="shared" si="151"/>
        <v>0.2254575707154742</v>
      </c>
    </row>
    <row r="254" spans="1:20" x14ac:dyDescent="0.2">
      <c r="A254" s="23" t="str">
        <f t="shared" si="155"/>
        <v>003614</v>
      </c>
      <c r="B254" s="23" t="str">
        <f t="shared" si="155"/>
        <v>Southwest Texas</v>
      </c>
      <c r="C254" s="76">
        <v>0</v>
      </c>
      <c r="D254" s="64">
        <f t="shared" si="147"/>
        <v>0</v>
      </c>
      <c r="E254" s="76">
        <v>0</v>
      </c>
      <c r="F254" s="76">
        <v>0</v>
      </c>
      <c r="G254" s="80">
        <f t="shared" si="152"/>
        <v>0</v>
      </c>
      <c r="H254" s="81" t="str">
        <f t="shared" si="146"/>
        <v/>
      </c>
      <c r="J254" s="64">
        <f>SUMIFS('Semester Credit Hours'!O:O,'Semester Credit Hours'!A:A,Summary!A254,'Semester Credit Hours'!B:B,"&gt;27")</f>
        <v>0</v>
      </c>
      <c r="K254" s="64">
        <f t="shared" si="148"/>
        <v>0</v>
      </c>
      <c r="L254" s="26">
        <f t="shared" si="149"/>
        <v>0</v>
      </c>
      <c r="N254" s="80">
        <f t="shared" si="153"/>
        <v>0</v>
      </c>
      <c r="O254" s="81"/>
      <c r="Q254" s="149">
        <v>0</v>
      </c>
      <c r="R254" s="149">
        <f>SUMIFS('Semester Credit Hours'!L:L,'Semester Credit Hours'!A:A,Summary!A148,'Semester Credit Hours'!B:B,"&gt;28")</f>
        <v>0</v>
      </c>
      <c r="S254" s="149">
        <f t="shared" si="150"/>
        <v>0</v>
      </c>
      <c r="T254" s="150" t="str">
        <f t="shared" si="151"/>
        <v>-</v>
      </c>
    </row>
    <row r="255" spans="1:20" x14ac:dyDescent="0.2">
      <c r="A255" s="23" t="str">
        <f t="shared" si="155"/>
        <v>003626</v>
      </c>
      <c r="B255" s="23" t="str">
        <f t="shared" si="155"/>
        <v>Tarrant</v>
      </c>
      <c r="C255" s="76">
        <v>0</v>
      </c>
      <c r="D255" s="64">
        <f t="shared" si="147"/>
        <v>0</v>
      </c>
      <c r="E255" s="76">
        <v>0</v>
      </c>
      <c r="F255" s="76">
        <v>0</v>
      </c>
      <c r="G255" s="80">
        <f t="shared" si="152"/>
        <v>0</v>
      </c>
      <c r="H255" s="81" t="str">
        <f t="shared" si="146"/>
        <v/>
      </c>
      <c r="J255" s="64">
        <f>SUMIFS('Semester Credit Hours'!O:O,'Semester Credit Hours'!A:A,Summary!A255,'Semester Credit Hours'!B:B,"&gt;27")</f>
        <v>0</v>
      </c>
      <c r="K255" s="64">
        <f t="shared" si="148"/>
        <v>0</v>
      </c>
      <c r="L255" s="26">
        <f t="shared" si="149"/>
        <v>0</v>
      </c>
      <c r="N255" s="80">
        <f t="shared" si="153"/>
        <v>0</v>
      </c>
      <c r="O255" s="81"/>
      <c r="Q255" s="149">
        <v>0</v>
      </c>
      <c r="R255" s="149">
        <f>SUMIFS('Semester Credit Hours'!L:L,'Semester Credit Hours'!A:A,Summary!A149,'Semester Credit Hours'!B:B,"&gt;28")</f>
        <v>0</v>
      </c>
      <c r="S255" s="149">
        <f t="shared" si="150"/>
        <v>0</v>
      </c>
      <c r="T255" s="150" t="str">
        <f t="shared" si="151"/>
        <v>-</v>
      </c>
    </row>
    <row r="256" spans="1:20" x14ac:dyDescent="0.2">
      <c r="A256" s="23" t="str">
        <f t="shared" si="155"/>
        <v>003627</v>
      </c>
      <c r="B256" s="23" t="str">
        <f t="shared" si="155"/>
        <v>Temple</v>
      </c>
      <c r="C256" s="76">
        <v>0</v>
      </c>
      <c r="D256" s="64">
        <f t="shared" si="147"/>
        <v>0</v>
      </c>
      <c r="E256" s="76">
        <v>0</v>
      </c>
      <c r="F256" s="76">
        <v>0</v>
      </c>
      <c r="G256" s="80">
        <f t="shared" si="152"/>
        <v>0</v>
      </c>
      <c r="H256" s="81" t="str">
        <f t="shared" si="146"/>
        <v/>
      </c>
      <c r="J256" s="64">
        <f>SUMIFS('Semester Credit Hours'!O:O,'Semester Credit Hours'!A:A,Summary!A256,'Semester Credit Hours'!B:B,"&gt;27")</f>
        <v>0</v>
      </c>
      <c r="K256" s="64">
        <f t="shared" si="148"/>
        <v>0</v>
      </c>
      <c r="L256" s="26">
        <f t="shared" si="149"/>
        <v>0</v>
      </c>
      <c r="N256" s="80">
        <f t="shared" si="153"/>
        <v>0</v>
      </c>
      <c r="O256" s="81"/>
      <c r="Q256" s="149">
        <v>0</v>
      </c>
      <c r="R256" s="149">
        <f>SUMIFS('Semester Credit Hours'!L:L,'Semester Credit Hours'!A:A,Summary!A150,'Semester Credit Hours'!B:B,"&gt;28")</f>
        <v>0</v>
      </c>
      <c r="S256" s="149">
        <f t="shared" si="150"/>
        <v>0</v>
      </c>
      <c r="T256" s="150" t="str">
        <f t="shared" si="151"/>
        <v>-</v>
      </c>
    </row>
    <row r="257" spans="1:20" x14ac:dyDescent="0.2">
      <c r="A257" s="23" t="str">
        <f t="shared" si="155"/>
        <v>003628</v>
      </c>
      <c r="B257" s="23" t="str">
        <f t="shared" si="155"/>
        <v>Texarkana</v>
      </c>
      <c r="C257" s="76">
        <v>0</v>
      </c>
      <c r="D257" s="64">
        <f t="shared" si="147"/>
        <v>0</v>
      </c>
      <c r="E257" s="76">
        <v>0</v>
      </c>
      <c r="F257" s="76">
        <v>0</v>
      </c>
      <c r="G257" s="80">
        <f t="shared" si="152"/>
        <v>0</v>
      </c>
      <c r="H257" s="81" t="str">
        <f t="shared" si="146"/>
        <v/>
      </c>
      <c r="J257" s="64">
        <f>SUMIFS('Semester Credit Hours'!O:O,'Semester Credit Hours'!A:A,Summary!A257,'Semester Credit Hours'!B:B,"&gt;27")</f>
        <v>0</v>
      </c>
      <c r="K257" s="64">
        <f t="shared" si="148"/>
        <v>0</v>
      </c>
      <c r="L257" s="26">
        <f t="shared" si="149"/>
        <v>0</v>
      </c>
      <c r="N257" s="80">
        <f t="shared" si="153"/>
        <v>0</v>
      </c>
      <c r="O257" s="81"/>
      <c r="Q257" s="149">
        <v>0</v>
      </c>
      <c r="R257" s="149">
        <f>SUMIFS('Semester Credit Hours'!L:L,'Semester Credit Hours'!A:A,Summary!A151,'Semester Credit Hours'!B:B,"&gt;28")</f>
        <v>0</v>
      </c>
      <c r="S257" s="149">
        <f t="shared" si="150"/>
        <v>0</v>
      </c>
      <c r="T257" s="150" t="str">
        <f t="shared" si="151"/>
        <v>-</v>
      </c>
    </row>
    <row r="258" spans="1:20" x14ac:dyDescent="0.2">
      <c r="A258" s="23" t="str">
        <f t="shared" si="155"/>
        <v>003643</v>
      </c>
      <c r="B258" s="23" t="str">
        <f t="shared" si="155"/>
        <v>Texas Southmost</v>
      </c>
      <c r="C258" s="76">
        <v>0</v>
      </c>
      <c r="D258" s="64">
        <f t="shared" si="147"/>
        <v>0</v>
      </c>
      <c r="E258" s="76">
        <v>0</v>
      </c>
      <c r="F258" s="76">
        <v>0</v>
      </c>
      <c r="G258" s="80">
        <f t="shared" si="152"/>
        <v>0</v>
      </c>
      <c r="H258" s="81" t="str">
        <f t="shared" si="146"/>
        <v/>
      </c>
      <c r="J258" s="64">
        <f>SUMIFS('Semester Credit Hours'!O:O,'Semester Credit Hours'!A:A,Summary!A258,'Semester Credit Hours'!B:B,"&gt;27")</f>
        <v>0</v>
      </c>
      <c r="K258" s="64">
        <f t="shared" si="148"/>
        <v>0</v>
      </c>
      <c r="L258" s="26">
        <f t="shared" si="149"/>
        <v>0</v>
      </c>
      <c r="N258" s="80">
        <f t="shared" si="153"/>
        <v>0</v>
      </c>
      <c r="O258" s="81"/>
      <c r="Q258" s="149">
        <v>0</v>
      </c>
      <c r="R258" s="149">
        <f>SUMIFS('Semester Credit Hours'!L:L,'Semester Credit Hours'!A:A,Summary!A152,'Semester Credit Hours'!B:B,"&gt;28")</f>
        <v>0</v>
      </c>
      <c r="S258" s="149">
        <f t="shared" si="150"/>
        <v>0</v>
      </c>
      <c r="T258" s="150" t="str">
        <f t="shared" si="151"/>
        <v>-</v>
      </c>
    </row>
    <row r="259" spans="1:20" x14ac:dyDescent="0.2">
      <c r="A259" s="23" t="str">
        <f t="shared" si="155"/>
        <v>003572</v>
      </c>
      <c r="B259" s="23" t="str">
        <f t="shared" si="155"/>
        <v>Trinity Valley</v>
      </c>
      <c r="C259" s="76">
        <v>0</v>
      </c>
      <c r="D259" s="64">
        <f t="shared" si="147"/>
        <v>0</v>
      </c>
      <c r="E259" s="76">
        <v>0</v>
      </c>
      <c r="F259" s="76">
        <v>0</v>
      </c>
      <c r="G259" s="80">
        <f t="shared" si="152"/>
        <v>0</v>
      </c>
      <c r="H259" s="81" t="str">
        <f t="shared" si="146"/>
        <v/>
      </c>
      <c r="J259" s="64">
        <f>SUMIFS('Semester Credit Hours'!O:O,'Semester Credit Hours'!A:A,Summary!A259,'Semester Credit Hours'!B:B,"&gt;27")</f>
        <v>0</v>
      </c>
      <c r="K259" s="64">
        <f t="shared" si="148"/>
        <v>0</v>
      </c>
      <c r="L259" s="26">
        <f t="shared" si="149"/>
        <v>0</v>
      </c>
      <c r="N259" s="80">
        <f t="shared" si="153"/>
        <v>0</v>
      </c>
      <c r="O259" s="81"/>
      <c r="Q259" s="149">
        <v>0</v>
      </c>
      <c r="R259" s="149">
        <f>SUMIFS('Semester Credit Hours'!L:L,'Semester Credit Hours'!A:A,Summary!A153,'Semester Credit Hours'!B:B,"&gt;28")</f>
        <v>0</v>
      </c>
      <c r="S259" s="149">
        <f t="shared" si="150"/>
        <v>0</v>
      </c>
      <c r="T259" s="150" t="str">
        <f t="shared" si="151"/>
        <v>-</v>
      </c>
    </row>
    <row r="260" spans="1:20" x14ac:dyDescent="0.2">
      <c r="A260" s="23" t="str">
        <f t="shared" si="155"/>
        <v>003648</v>
      </c>
      <c r="B260" s="23" t="str">
        <f t="shared" si="155"/>
        <v>Tyler</v>
      </c>
      <c r="C260" s="76">
        <v>0</v>
      </c>
      <c r="D260" s="64">
        <f t="shared" si="147"/>
        <v>40054</v>
      </c>
      <c r="E260" s="76">
        <v>20027</v>
      </c>
      <c r="F260" s="76">
        <v>20027</v>
      </c>
      <c r="G260" s="80">
        <f t="shared" si="152"/>
        <v>40054</v>
      </c>
      <c r="H260" s="81" t="str">
        <f t="shared" si="146"/>
        <v/>
      </c>
      <c r="J260" s="64">
        <f>SUMIFS('Semester Credit Hours'!O:O,'Semester Credit Hours'!A:A,Summary!A260,'Semester Credit Hours'!B:B,"&gt;27")</f>
        <v>20378.809062200315</v>
      </c>
      <c r="K260" s="64">
        <f t="shared" si="148"/>
        <v>20378.809062200315</v>
      </c>
      <c r="L260" s="26">
        <f t="shared" si="149"/>
        <v>40757.618124400629</v>
      </c>
      <c r="N260" s="80">
        <f t="shared" si="153"/>
        <v>-703.61812440062931</v>
      </c>
      <c r="O260" s="81"/>
      <c r="Q260" s="149">
        <v>0</v>
      </c>
      <c r="R260" s="149">
        <f>SUMIFS('Semester Credit Hours'!L:L,'Semester Credit Hours'!A:A,Summary!A154,'Semester Credit Hours'!B:B,"&gt;28")</f>
        <v>309</v>
      </c>
      <c r="S260" s="149">
        <f t="shared" si="150"/>
        <v>309</v>
      </c>
      <c r="T260" s="150" t="str">
        <f t="shared" si="151"/>
        <v>-</v>
      </c>
    </row>
    <row r="261" spans="1:20" x14ac:dyDescent="0.2">
      <c r="A261" s="23" t="str">
        <f t="shared" si="155"/>
        <v>010060</v>
      </c>
      <c r="B261" s="23" t="str">
        <f t="shared" si="155"/>
        <v>Vernon</v>
      </c>
      <c r="C261" s="76">
        <v>0</v>
      </c>
      <c r="D261" s="64">
        <f t="shared" si="147"/>
        <v>0</v>
      </c>
      <c r="E261" s="76">
        <v>0</v>
      </c>
      <c r="F261" s="76">
        <v>0</v>
      </c>
      <c r="G261" s="80">
        <f t="shared" si="152"/>
        <v>0</v>
      </c>
      <c r="H261" s="81" t="str">
        <f t="shared" si="146"/>
        <v/>
      </c>
      <c r="J261" s="64">
        <f>SUMIFS('Semester Credit Hours'!O:O,'Semester Credit Hours'!A:A,Summary!A261,'Semester Credit Hours'!B:B,"&gt;27")</f>
        <v>0</v>
      </c>
      <c r="K261" s="64">
        <f t="shared" si="148"/>
        <v>0</v>
      </c>
      <c r="L261" s="26">
        <f t="shared" si="149"/>
        <v>0</v>
      </c>
      <c r="N261" s="80">
        <f t="shared" si="153"/>
        <v>0</v>
      </c>
      <c r="O261" s="81"/>
      <c r="Q261" s="149">
        <v>0</v>
      </c>
      <c r="R261" s="149">
        <f>SUMIFS('Semester Credit Hours'!L:L,'Semester Credit Hours'!A:A,Summary!A155,'Semester Credit Hours'!B:B,"&gt;28")</f>
        <v>0</v>
      </c>
      <c r="S261" s="149">
        <f t="shared" si="150"/>
        <v>0</v>
      </c>
      <c r="T261" s="150" t="str">
        <f t="shared" si="151"/>
        <v>-</v>
      </c>
    </row>
    <row r="262" spans="1:20" x14ac:dyDescent="0.2">
      <c r="A262" s="23" t="str">
        <f t="shared" si="155"/>
        <v>003662</v>
      </c>
      <c r="B262" s="23" t="str">
        <f t="shared" si="155"/>
        <v>Victoria</v>
      </c>
      <c r="C262" s="76">
        <v>0</v>
      </c>
      <c r="D262" s="64">
        <f t="shared" si="147"/>
        <v>0</v>
      </c>
      <c r="E262" s="76">
        <v>0</v>
      </c>
      <c r="F262" s="76">
        <v>0</v>
      </c>
      <c r="G262" s="80">
        <f t="shared" si="152"/>
        <v>0</v>
      </c>
      <c r="H262" s="81" t="str">
        <f t="shared" si="146"/>
        <v/>
      </c>
      <c r="J262" s="64">
        <f>SUMIFS('Semester Credit Hours'!O:O,'Semester Credit Hours'!A:A,Summary!A262,'Semester Credit Hours'!B:B,"&gt;27")</f>
        <v>0</v>
      </c>
      <c r="K262" s="64">
        <f t="shared" si="148"/>
        <v>0</v>
      </c>
      <c r="L262" s="26">
        <f t="shared" si="149"/>
        <v>0</v>
      </c>
      <c r="N262" s="80">
        <f t="shared" si="153"/>
        <v>0</v>
      </c>
      <c r="O262" s="81"/>
      <c r="Q262" s="149">
        <v>0</v>
      </c>
      <c r="R262" s="149">
        <f>SUMIFS('Semester Credit Hours'!L:L,'Semester Credit Hours'!A:A,Summary!A156,'Semester Credit Hours'!B:B,"&gt;28")</f>
        <v>0</v>
      </c>
      <c r="S262" s="149">
        <f t="shared" si="150"/>
        <v>0</v>
      </c>
      <c r="T262" s="150" t="str">
        <f t="shared" si="151"/>
        <v>-</v>
      </c>
    </row>
    <row r="263" spans="1:20" x14ac:dyDescent="0.2">
      <c r="A263" s="23" t="str">
        <f t="shared" si="155"/>
        <v>003664</v>
      </c>
      <c r="B263" s="23" t="str">
        <f t="shared" si="155"/>
        <v>Weatherford</v>
      </c>
      <c r="C263" s="76">
        <v>0</v>
      </c>
      <c r="D263" s="64">
        <f t="shared" si="147"/>
        <v>0</v>
      </c>
      <c r="E263" s="76">
        <v>0</v>
      </c>
      <c r="F263" s="76">
        <v>0</v>
      </c>
      <c r="G263" s="80">
        <f t="shared" si="152"/>
        <v>0</v>
      </c>
      <c r="H263" s="81" t="str">
        <f t="shared" si="146"/>
        <v/>
      </c>
      <c r="J263" s="64">
        <f>SUMIFS('Semester Credit Hours'!O:O,'Semester Credit Hours'!A:A,Summary!A263,'Semester Credit Hours'!B:B,"&gt;27")</f>
        <v>0</v>
      </c>
      <c r="K263" s="64">
        <f t="shared" si="148"/>
        <v>0</v>
      </c>
      <c r="L263" s="26">
        <f t="shared" si="149"/>
        <v>0</v>
      </c>
      <c r="N263" s="80">
        <f t="shared" si="153"/>
        <v>0</v>
      </c>
      <c r="O263" s="81"/>
      <c r="Q263" s="149">
        <v>0</v>
      </c>
      <c r="R263" s="149">
        <f>SUMIFS('Semester Credit Hours'!L:L,'Semester Credit Hours'!A:A,Summary!A157,'Semester Credit Hours'!B:B,"&gt;28")</f>
        <v>0</v>
      </c>
      <c r="S263" s="149">
        <f t="shared" si="150"/>
        <v>0</v>
      </c>
      <c r="T263" s="150" t="str">
        <f t="shared" si="151"/>
        <v>-</v>
      </c>
    </row>
    <row r="264" spans="1:20" x14ac:dyDescent="0.2">
      <c r="A264" s="23" t="str">
        <f t="shared" ref="A264:B265" si="156">A211</f>
        <v>009549</v>
      </c>
      <c r="B264" s="23" t="str">
        <f t="shared" si="156"/>
        <v>Western Texas</v>
      </c>
      <c r="C264" s="76">
        <v>0</v>
      </c>
      <c r="D264" s="64">
        <f t="shared" si="147"/>
        <v>0</v>
      </c>
      <c r="E264" s="76">
        <v>0</v>
      </c>
      <c r="F264" s="76">
        <v>0</v>
      </c>
      <c r="G264" s="80">
        <f t="shared" si="152"/>
        <v>0</v>
      </c>
      <c r="H264" s="81" t="str">
        <f t="shared" si="146"/>
        <v/>
      </c>
      <c r="J264" s="64">
        <f>SUMIFS('Semester Credit Hours'!O:O,'Semester Credit Hours'!A:A,Summary!A264,'Semester Credit Hours'!B:B,"&gt;27")</f>
        <v>0</v>
      </c>
      <c r="K264" s="64">
        <f t="shared" si="148"/>
        <v>0</v>
      </c>
      <c r="L264" s="26">
        <f t="shared" si="149"/>
        <v>0</v>
      </c>
      <c r="N264" s="80">
        <f t="shared" si="153"/>
        <v>0</v>
      </c>
      <c r="O264" s="81"/>
      <c r="Q264" s="149">
        <v>0</v>
      </c>
      <c r="R264" s="149">
        <f>SUMIFS('Semester Credit Hours'!L:L,'Semester Credit Hours'!A:A,Summary!A158,'Semester Credit Hours'!B:B,"&gt;28")</f>
        <v>0</v>
      </c>
      <c r="S264" s="149">
        <f t="shared" si="150"/>
        <v>0</v>
      </c>
      <c r="T264" s="150" t="str">
        <f t="shared" si="151"/>
        <v>-</v>
      </c>
    </row>
    <row r="265" spans="1:20" x14ac:dyDescent="0.2">
      <c r="A265" s="23" t="str">
        <f t="shared" si="156"/>
        <v>003668</v>
      </c>
      <c r="B265" s="23" t="str">
        <f t="shared" si="156"/>
        <v>Wharton</v>
      </c>
      <c r="C265" s="76">
        <v>0</v>
      </c>
      <c r="D265" s="64">
        <f t="shared" si="147"/>
        <v>0</v>
      </c>
      <c r="E265" s="76">
        <v>0</v>
      </c>
      <c r="F265" s="76">
        <v>0</v>
      </c>
      <c r="G265" s="80">
        <f t="shared" si="152"/>
        <v>0</v>
      </c>
      <c r="H265" s="81" t="str">
        <f t="shared" si="146"/>
        <v/>
      </c>
      <c r="J265" s="64">
        <f>SUMIFS('Semester Credit Hours'!O:O,'Semester Credit Hours'!A:A,Summary!A265,'Semester Credit Hours'!B:B,"&gt;27")</f>
        <v>0</v>
      </c>
      <c r="K265" s="64">
        <f t="shared" si="148"/>
        <v>0</v>
      </c>
      <c r="L265" s="26">
        <f t="shared" si="149"/>
        <v>0</v>
      </c>
      <c r="N265" s="80">
        <f t="shared" si="153"/>
        <v>0</v>
      </c>
      <c r="O265" s="81"/>
      <c r="Q265" s="149">
        <v>0</v>
      </c>
      <c r="R265" s="149">
        <f>SUMIFS('Semester Credit Hours'!L:L,'Semester Credit Hours'!A:A,Summary!A159,'Semester Credit Hours'!B:B,"&gt;28")</f>
        <v>0</v>
      </c>
      <c r="S265" s="149">
        <f t="shared" si="150"/>
        <v>0</v>
      </c>
      <c r="T265" s="150" t="str">
        <f t="shared" si="151"/>
        <v>-</v>
      </c>
    </row>
    <row r="266" spans="1:20" x14ac:dyDescent="0.2">
      <c r="A266" s="23"/>
      <c r="B266" s="23" t="str">
        <f>B213</f>
        <v>Statewide</v>
      </c>
      <c r="C266" s="24">
        <f>SUM(C216:C265)</f>
        <v>2769152</v>
      </c>
      <c r="D266" s="24">
        <f>SUM(D216:D265)</f>
        <v>3229696</v>
      </c>
      <c r="E266" s="24">
        <f>SUM(E216:E265)</f>
        <v>1614848</v>
      </c>
      <c r="F266" s="24">
        <f>SUM(F216:F265)</f>
        <v>1614848</v>
      </c>
      <c r="G266" s="26">
        <f>SUM(G216:G265)</f>
        <v>460544</v>
      </c>
      <c r="H266" s="81">
        <f t="shared" si="146"/>
        <v>0.16631228621614125</v>
      </c>
      <c r="J266" s="24">
        <f>SUM(J216:J265)</f>
        <v>1614848</v>
      </c>
      <c r="K266" s="24">
        <f t="shared" ref="K266" si="157">SUM(K216:K265)</f>
        <v>1614848</v>
      </c>
      <c r="L266" s="24">
        <f>SUM(L216:L265)</f>
        <v>3229696</v>
      </c>
      <c r="N266" s="26">
        <f>SUM(N216:N265)</f>
        <v>1.8917489796876907E-10</v>
      </c>
      <c r="O266" s="81">
        <f>N266/D266</f>
        <v>5.8573592675214342E-17</v>
      </c>
      <c r="Q266" s="149">
        <f>SUM(Q216:Q265)</f>
        <v>17403</v>
      </c>
      <c r="R266" s="149">
        <f t="shared" ref="R266" si="158">SUM(R216:R265)</f>
        <v>20385</v>
      </c>
      <c r="S266" s="149">
        <f t="shared" si="150"/>
        <v>2982</v>
      </c>
      <c r="T266" s="81">
        <f t="shared" ref="T266" si="159">S266/Q266</f>
        <v>0.1713497672815032</v>
      </c>
    </row>
    <row r="268" spans="1:20" x14ac:dyDescent="0.2">
      <c r="A268" s="152" t="s">
        <v>703</v>
      </c>
      <c r="B268" s="152"/>
      <c r="C268" s="152"/>
      <c r="D268" s="152"/>
      <c r="E268" s="152"/>
      <c r="F268" s="152"/>
      <c r="G268" s="152"/>
      <c r="H268" s="152"/>
      <c r="Q268" s="153" t="s">
        <v>1972</v>
      </c>
      <c r="R268" s="153"/>
      <c r="S268" s="153"/>
      <c r="T268" s="153"/>
    </row>
    <row r="269" spans="1:20" x14ac:dyDescent="0.2">
      <c r="A269" s="23" t="str">
        <f t="shared" ref="A269:B284" si="160">A216</f>
        <v>003607</v>
      </c>
      <c r="B269" s="23" t="str">
        <f t="shared" si="160"/>
        <v>Alamo</v>
      </c>
      <c r="C269" s="64">
        <v>8153980.5594697595</v>
      </c>
      <c r="D269" s="26">
        <f>SUM(E269:F269)</f>
        <v>6435255.2582535734</v>
      </c>
      <c r="E269" s="64">
        <v>3217627.6752805146</v>
      </c>
      <c r="F269" s="64">
        <f>SUMIFS(Hours!P:P,Hours!A:A,Summary!A269)</f>
        <v>3217627.5829730588</v>
      </c>
      <c r="G269" s="26">
        <f>D269-C269</f>
        <v>-1718725.301216186</v>
      </c>
      <c r="H269" s="81">
        <f t="shared" ref="H269:H319" si="161">IFERROR(G269/C269,"")</f>
        <v>-0.21078359074821637</v>
      </c>
      <c r="Q269" s="149">
        <v>1574344</v>
      </c>
      <c r="R269" s="149">
        <f>SUMIFS(Hours!F:F,Hours!A:A,Summary!A163,Hours!B:B,"&lt;28")+SUMIFS(Hours!G:G,Hours!A:A,Summary!A163,Hours!B:B,"&lt;28")</f>
        <v>1240456</v>
      </c>
      <c r="S269" s="149">
        <f>R269-Q269</f>
        <v>-333888</v>
      </c>
      <c r="T269" s="81">
        <f>S269/Q269</f>
        <v>-0.21208071425304761</v>
      </c>
    </row>
    <row r="270" spans="1:20" x14ac:dyDescent="0.2">
      <c r="A270" s="23" t="str">
        <f t="shared" si="160"/>
        <v>003539</v>
      </c>
      <c r="B270" s="23" t="str">
        <f t="shared" si="160"/>
        <v>Alvin</v>
      </c>
      <c r="C270" s="76">
        <v>591322.56395825825</v>
      </c>
      <c r="D270" s="80">
        <f>SUM(E270:F270)</f>
        <v>321921.90601685178</v>
      </c>
      <c r="E270" s="76">
        <v>160960.95531725365</v>
      </c>
      <c r="F270" s="64">
        <f>SUMIFS(Hours!P:P,Hours!A:A,Summary!A270)</f>
        <v>160960.95069959809</v>
      </c>
      <c r="G270" s="26">
        <f t="shared" ref="G270:G318" si="162">D270-C270</f>
        <v>-269400.65794140648</v>
      </c>
      <c r="H270" s="81">
        <f t="shared" si="161"/>
        <v>-0.45559001864915066</v>
      </c>
      <c r="Q270" s="149">
        <v>114192</v>
      </c>
      <c r="R270" s="149">
        <f>SUMIFS(Hours!F:F,Hours!A:A,Summary!A164,Hours!B:B,"&lt;28")+SUMIFS(Hours!G:G,Hours!A:A,Summary!A164,Hours!B:B,"&lt;28")</f>
        <v>62096</v>
      </c>
      <c r="S270" s="149">
        <f t="shared" ref="S270:S319" si="163">R270-Q270</f>
        <v>-52096</v>
      </c>
      <c r="T270" s="81">
        <f t="shared" ref="T270:T319" si="164">S270/Q270</f>
        <v>-0.45621409555835785</v>
      </c>
    </row>
    <row r="271" spans="1:20" x14ac:dyDescent="0.2">
      <c r="A271" s="23" t="str">
        <f t="shared" si="160"/>
        <v>003540</v>
      </c>
      <c r="B271" s="23" t="str">
        <f t="shared" si="160"/>
        <v>Amarillo</v>
      </c>
      <c r="C271" s="76">
        <v>1461529.8492574517</v>
      </c>
      <c r="D271" s="80">
        <f t="shared" ref="D271:D318" si="165">SUM(E271:F271)</f>
        <v>1127539.9421911435</v>
      </c>
      <c r="E271" s="76">
        <v>563769.97918230179</v>
      </c>
      <c r="F271" s="64">
        <f>SUMIFS(Hours!P:P,Hours!A:A,Summary!A271)</f>
        <v>563769.96300884185</v>
      </c>
      <c r="G271" s="26">
        <f t="shared" si="162"/>
        <v>-333989.90706630819</v>
      </c>
      <c r="H271" s="81">
        <f t="shared" si="161"/>
        <v>-0.22852075668245564</v>
      </c>
      <c r="Q271" s="149">
        <v>282779</v>
      </c>
      <c r="R271" s="149">
        <f>SUMIFS(Hours!F:F,Hours!A:A,Summary!A165,Hours!B:B,"&lt;28")+SUMIFS(Hours!G:G,Hours!A:A,Summary!A165,Hours!B:B,"&lt;28")</f>
        <v>219198</v>
      </c>
      <c r="S271" s="149">
        <f t="shared" si="163"/>
        <v>-63581</v>
      </c>
      <c r="T271" s="81">
        <f t="shared" si="164"/>
        <v>-0.22484342896749759</v>
      </c>
    </row>
    <row r="272" spans="1:20" x14ac:dyDescent="0.2">
      <c r="A272" s="23" t="str">
        <f t="shared" si="160"/>
        <v>006661</v>
      </c>
      <c r="B272" s="23" t="str">
        <f t="shared" si="160"/>
        <v>Angelina</v>
      </c>
      <c r="C272" s="76">
        <v>832706.60483869957</v>
      </c>
      <c r="D272" s="80">
        <f t="shared" si="165"/>
        <v>519762.60613023752</v>
      </c>
      <c r="E272" s="76">
        <v>259881.30679286242</v>
      </c>
      <c r="F272" s="64">
        <f>SUMIFS(Hours!P:P,Hours!A:A,Summary!A272)</f>
        <v>259881.29933737509</v>
      </c>
      <c r="G272" s="26">
        <f t="shared" si="162"/>
        <v>-312943.99870846205</v>
      </c>
      <c r="H272" s="81">
        <f t="shared" si="161"/>
        <v>-0.37581543954377694</v>
      </c>
      <c r="Q272" s="149">
        <v>161541</v>
      </c>
      <c r="R272" s="149">
        <f>SUMIFS(Hours!F:F,Hours!A:A,Summary!A166,Hours!B:B,"&lt;28")+SUMIFS(Hours!G:G,Hours!A:A,Summary!A166,Hours!B:B,"&lt;28")</f>
        <v>101642</v>
      </c>
      <c r="S272" s="149">
        <f t="shared" si="163"/>
        <v>-59899</v>
      </c>
      <c r="T272" s="81">
        <f t="shared" si="164"/>
        <v>-0.3707975065153738</v>
      </c>
    </row>
    <row r="273" spans="1:20" x14ac:dyDescent="0.2">
      <c r="A273" s="23" t="str">
        <f t="shared" si="160"/>
        <v>012015</v>
      </c>
      <c r="B273" s="23" t="str">
        <f t="shared" si="160"/>
        <v>Austin</v>
      </c>
      <c r="C273" s="76">
        <v>4970526.4067583401</v>
      </c>
      <c r="D273" s="80">
        <f t="shared" si="165"/>
        <v>2979671.4149489002</v>
      </c>
      <c r="E273" s="76">
        <v>1489835.7288446892</v>
      </c>
      <c r="F273" s="64">
        <f>SUMIFS(Hours!P:P,Hours!A:A,Summary!A273)</f>
        <v>1489835.686104211</v>
      </c>
      <c r="G273" s="26">
        <f t="shared" si="162"/>
        <v>-1990854.9918094398</v>
      </c>
      <c r="H273" s="81">
        <f t="shared" si="161"/>
        <v>-0.40053202194087695</v>
      </c>
      <c r="Q273" s="149">
        <v>958606</v>
      </c>
      <c r="R273" s="149">
        <f>SUMIFS(Hours!F:F,Hours!A:A,Summary!A167,Hours!B:B,"&lt;28")+SUMIFS(Hours!G:G,Hours!A:A,Summary!A167,Hours!B:B,"&lt;28")</f>
        <v>576583</v>
      </c>
      <c r="S273" s="149">
        <f t="shared" si="163"/>
        <v>-382023</v>
      </c>
      <c r="T273" s="81">
        <f t="shared" si="164"/>
        <v>-0.39851930824551485</v>
      </c>
    </row>
    <row r="274" spans="1:20" x14ac:dyDescent="0.2">
      <c r="A274" s="23" t="str">
        <f t="shared" si="160"/>
        <v>003549</v>
      </c>
      <c r="B274" s="23" t="str">
        <f t="shared" si="160"/>
        <v>Blinn</v>
      </c>
      <c r="C274" s="76">
        <v>2215491.9707364915</v>
      </c>
      <c r="D274" s="80">
        <f t="shared" si="165"/>
        <v>1530918.9721321044</v>
      </c>
      <c r="E274" s="76">
        <v>765459.49704582151</v>
      </c>
      <c r="F274" s="64">
        <f>SUMIFS(Hours!P:P,Hours!A:A,Summary!A274)</f>
        <v>765459.47508628294</v>
      </c>
      <c r="G274" s="26">
        <f t="shared" si="162"/>
        <v>-684572.99860438704</v>
      </c>
      <c r="H274" s="81">
        <f t="shared" si="161"/>
        <v>-0.30899367167501662</v>
      </c>
      <c r="Q274" s="149">
        <v>430528</v>
      </c>
      <c r="R274" s="149">
        <f>SUMIFS(Hours!F:F,Hours!A:A,Summary!A168,Hours!B:B,"&lt;28")+SUMIFS(Hours!G:G,Hours!A:A,Summary!A168,Hours!B:B,"&lt;28")</f>
        <v>298768</v>
      </c>
      <c r="S274" s="149">
        <f t="shared" si="163"/>
        <v>-131760</v>
      </c>
      <c r="T274" s="81">
        <f t="shared" si="164"/>
        <v>-0.3060428125464546</v>
      </c>
    </row>
    <row r="275" spans="1:20" x14ac:dyDescent="0.2">
      <c r="A275" s="23" t="str">
        <f t="shared" si="160"/>
        <v>007857</v>
      </c>
      <c r="B275" s="23" t="str">
        <f t="shared" si="160"/>
        <v>Brazosport</v>
      </c>
      <c r="C275" s="76">
        <v>382974.11916646542</v>
      </c>
      <c r="D275" s="80">
        <f t="shared" si="165"/>
        <v>221475.16498683565</v>
      </c>
      <c r="E275" s="76">
        <v>110737.58408184037</v>
      </c>
      <c r="F275" s="64">
        <f>SUMIFS(Hours!P:P,Hours!A:A,Summary!A275)</f>
        <v>110737.58090499528</v>
      </c>
      <c r="G275" s="26">
        <f t="shared" si="162"/>
        <v>-161498.95417962977</v>
      </c>
      <c r="H275" s="81">
        <f t="shared" si="161"/>
        <v>-0.42169678340439459</v>
      </c>
      <c r="Q275" s="149">
        <v>73556</v>
      </c>
      <c r="R275" s="149">
        <f>SUMIFS(Hours!F:F,Hours!A:A,Summary!A169,Hours!B:B,"&lt;28")+SUMIFS(Hours!G:G,Hours!A:A,Summary!A169,Hours!B:B,"&lt;28")</f>
        <v>42612</v>
      </c>
      <c r="S275" s="149">
        <f t="shared" si="163"/>
        <v>-30944</v>
      </c>
      <c r="T275" s="81">
        <f t="shared" si="164"/>
        <v>-0.42068627984120943</v>
      </c>
    </row>
    <row r="276" spans="1:20" x14ac:dyDescent="0.2">
      <c r="A276" s="23" t="str">
        <f t="shared" si="160"/>
        <v>004003</v>
      </c>
      <c r="B276" s="23" t="str">
        <f t="shared" si="160"/>
        <v>Central Texas</v>
      </c>
      <c r="C276" s="76">
        <v>1142340.1138017401</v>
      </c>
      <c r="D276" s="80">
        <f t="shared" si="165"/>
        <v>1273587.0860129877</v>
      </c>
      <c r="E276" s="76">
        <v>636793.55214067572</v>
      </c>
      <c r="F276" s="64">
        <f>SUMIFS(Hours!P:P,Hours!A:A,Summary!A276)</f>
        <v>636793.53387231193</v>
      </c>
      <c r="G276" s="26">
        <f t="shared" si="162"/>
        <v>131246.97221124754</v>
      </c>
      <c r="H276" s="81">
        <f t="shared" si="161"/>
        <v>0.11489307836214725</v>
      </c>
      <c r="Q276" s="149">
        <v>220688</v>
      </c>
      <c r="R276" s="149">
        <f>SUMIFS(Hours!F:F,Hours!A:A,Summary!A170,Hours!B:B,"&lt;28")+SUMIFS(Hours!G:G,Hours!A:A,Summary!A170,Hours!B:B,"&lt;28")</f>
        <v>246105</v>
      </c>
      <c r="S276" s="149">
        <f t="shared" si="163"/>
        <v>25417</v>
      </c>
      <c r="T276" s="81">
        <f t="shared" si="164"/>
        <v>0.11517164503733777</v>
      </c>
    </row>
    <row r="277" spans="1:20" x14ac:dyDescent="0.2">
      <c r="A277" s="23" t="str">
        <f t="shared" si="160"/>
        <v>003553</v>
      </c>
      <c r="B277" s="23" t="str">
        <f t="shared" si="160"/>
        <v>Cisco</v>
      </c>
      <c r="C277" s="76">
        <v>347537.70181093615</v>
      </c>
      <c r="D277" s="80">
        <f t="shared" si="165"/>
        <v>187387.7618390063</v>
      </c>
      <c r="E277" s="76">
        <v>93693.882263450432</v>
      </c>
      <c r="F277" s="64">
        <f>SUMIFS(Hours!P:P,Hours!A:A,Summary!A277)</f>
        <v>93693.879575555868</v>
      </c>
      <c r="G277" s="26">
        <f t="shared" si="162"/>
        <v>-160149.93997192985</v>
      </c>
      <c r="H277" s="81">
        <f t="shared" si="161"/>
        <v>-0.46081314095543213</v>
      </c>
      <c r="Q277" s="149">
        <v>66976</v>
      </c>
      <c r="R277" s="149">
        <f>SUMIFS(Hours!F:F,Hours!A:A,Summary!A171,Hours!B:B,"&lt;28")+SUMIFS(Hours!G:G,Hours!A:A,Summary!A171,Hours!B:B,"&lt;28")</f>
        <v>36288</v>
      </c>
      <c r="S277" s="149">
        <f t="shared" si="163"/>
        <v>-30688</v>
      </c>
      <c r="T277" s="81">
        <f t="shared" si="164"/>
        <v>-0.45819397993311034</v>
      </c>
    </row>
    <row r="278" spans="1:20" x14ac:dyDescent="0.2">
      <c r="A278" s="23" t="str">
        <f t="shared" si="160"/>
        <v>003554</v>
      </c>
      <c r="B278" s="23" t="str">
        <f t="shared" si="160"/>
        <v>Clarendon</v>
      </c>
      <c r="C278" s="76">
        <v>63900.540952477124</v>
      </c>
      <c r="D278" s="80">
        <f t="shared" si="165"/>
        <v>57983.10940317624</v>
      </c>
      <c r="E278" s="76">
        <v>28991.555117443677</v>
      </c>
      <c r="F278" s="64">
        <f>SUMIFS(Hours!P:P,Hours!A:A,Summary!A278)</f>
        <v>28991.554285732564</v>
      </c>
      <c r="G278" s="26">
        <f t="shared" si="162"/>
        <v>-5917.4315493008835</v>
      </c>
      <c r="H278" s="81">
        <f t="shared" si="161"/>
        <v>-9.260377863939652E-2</v>
      </c>
      <c r="Q278" s="149">
        <v>12560</v>
      </c>
      <c r="R278" s="149">
        <f>SUMIFS(Hours!F:F,Hours!A:A,Summary!A172,Hours!B:B,"&lt;28")+SUMIFS(Hours!G:G,Hours!A:A,Summary!A172,Hours!B:B,"&lt;28")</f>
        <v>11456</v>
      </c>
      <c r="S278" s="149">
        <f t="shared" si="163"/>
        <v>-1104</v>
      </c>
      <c r="T278" s="81">
        <f t="shared" si="164"/>
        <v>-8.7898089171974517E-2</v>
      </c>
    </row>
    <row r="279" spans="1:20" x14ac:dyDescent="0.2">
      <c r="A279" s="23" t="str">
        <f t="shared" si="160"/>
        <v>003546</v>
      </c>
      <c r="B279" s="23" t="str">
        <f t="shared" si="160"/>
        <v>Coastal Bend</v>
      </c>
      <c r="C279" s="76">
        <v>310804.85050214181</v>
      </c>
      <c r="D279" s="80">
        <f t="shared" si="165"/>
        <v>173916.16099812876</v>
      </c>
      <c r="E279" s="76">
        <v>86958.081746393174</v>
      </c>
      <c r="F279" s="64">
        <f>SUMIFS(Hours!P:P,Hours!A:A,Summary!A279)</f>
        <v>86958.079251735588</v>
      </c>
      <c r="G279" s="26">
        <f t="shared" si="162"/>
        <v>-136888.68950401305</v>
      </c>
      <c r="H279" s="81">
        <f t="shared" si="161"/>
        <v>-0.44043292529976047</v>
      </c>
      <c r="Q279" s="149">
        <v>60112</v>
      </c>
      <c r="R279" s="149">
        <f>SUMIFS(Hours!F:F,Hours!A:A,Summary!A173,Hours!B:B,"&lt;28")+SUMIFS(Hours!G:G,Hours!A:A,Summary!A173,Hours!B:B,"&lt;28")</f>
        <v>33664</v>
      </c>
      <c r="S279" s="149">
        <f t="shared" si="163"/>
        <v>-26448</v>
      </c>
      <c r="T279" s="81">
        <f t="shared" si="164"/>
        <v>-0.43997870641469256</v>
      </c>
    </row>
    <row r="280" spans="1:20" x14ac:dyDescent="0.2">
      <c r="A280" s="23" t="str">
        <f t="shared" si="160"/>
        <v>007096</v>
      </c>
      <c r="B280" s="23" t="str">
        <f t="shared" si="160"/>
        <v>College of the Mainland</v>
      </c>
      <c r="C280" s="76">
        <v>379297.35527511587</v>
      </c>
      <c r="D280" s="80">
        <f t="shared" si="165"/>
        <v>350732.78669844527</v>
      </c>
      <c r="E280" s="76">
        <v>175366.39586468239</v>
      </c>
      <c r="F280" s="64">
        <f>SUMIFS(Hours!P:P,Hours!A:A,Summary!A280)</f>
        <v>175366.39083376288</v>
      </c>
      <c r="G280" s="26">
        <f t="shared" si="162"/>
        <v>-28564.568576670601</v>
      </c>
      <c r="H280" s="81">
        <f t="shared" si="161"/>
        <v>-7.5309168860278108E-2</v>
      </c>
      <c r="Q280" s="149">
        <v>72744</v>
      </c>
      <c r="R280" s="149">
        <f>SUMIFS(Hours!F:F,Hours!A:A,Summary!A174,Hours!B:B,"&lt;28")+SUMIFS(Hours!G:G,Hours!A:A,Summary!A174,Hours!B:B,"&lt;28")</f>
        <v>67456</v>
      </c>
      <c r="S280" s="149">
        <f t="shared" si="163"/>
        <v>-5288</v>
      </c>
      <c r="T280" s="81">
        <f t="shared" si="164"/>
        <v>-7.269328054547454E-2</v>
      </c>
    </row>
    <row r="281" spans="1:20" x14ac:dyDescent="0.2">
      <c r="A281" s="23" t="str">
        <f t="shared" si="160"/>
        <v>023614</v>
      </c>
      <c r="B281" s="23" t="str">
        <f t="shared" si="160"/>
        <v>Collin</v>
      </c>
      <c r="C281" s="76">
        <v>3323918.697109052</v>
      </c>
      <c r="D281" s="80">
        <f t="shared" si="165"/>
        <v>2712792.559282586</v>
      </c>
      <c r="E281" s="76">
        <v>1356396.2990974737</v>
      </c>
      <c r="F281" s="64">
        <f>SUMIFS(Hours!P:P,Hours!A:A,Summary!A281)</f>
        <v>1356396.260185112</v>
      </c>
      <c r="G281" s="26">
        <f t="shared" si="162"/>
        <v>-611126.137826466</v>
      </c>
      <c r="H281" s="81">
        <f t="shared" si="161"/>
        <v>-0.18385712573475019</v>
      </c>
      <c r="Q281" s="149">
        <v>643492</v>
      </c>
      <c r="R281" s="149">
        <f>SUMIFS(Hours!F:F,Hours!A:A,Summary!A175,Hours!B:B,"&lt;28")+SUMIFS(Hours!G:G,Hours!A:A,Summary!A175,Hours!B:B,"&lt;28")</f>
        <v>526035</v>
      </c>
      <c r="S281" s="149">
        <f t="shared" si="163"/>
        <v>-117457</v>
      </c>
      <c r="T281" s="81">
        <f t="shared" si="164"/>
        <v>-0.18253062975141882</v>
      </c>
    </row>
    <row r="282" spans="1:20" x14ac:dyDescent="0.2">
      <c r="A282" s="23" t="str">
        <f t="shared" si="160"/>
        <v>009331</v>
      </c>
      <c r="B282" s="23" t="str">
        <f t="shared" si="160"/>
        <v>Dallas</v>
      </c>
      <c r="C282" s="76">
        <v>11406111.638913319</v>
      </c>
      <c r="D282" s="80">
        <f t="shared" si="165"/>
        <v>8593350.4375826288</v>
      </c>
      <c r="E282" s="76">
        <v>4296675.2804229269</v>
      </c>
      <c r="F282" s="64">
        <f>SUMIFS(Hours!P:P,Hours!A:A,Summary!A282)</f>
        <v>4296675.1571597019</v>
      </c>
      <c r="G282" s="26">
        <f t="shared" si="162"/>
        <v>-2812761.2013306897</v>
      </c>
      <c r="H282" s="81">
        <f t="shared" si="161"/>
        <v>-0.2466012336521955</v>
      </c>
      <c r="Q282" s="149">
        <v>2226651</v>
      </c>
      <c r="R282" s="149">
        <f>SUMIFS(Hours!F:F,Hours!A:A,Summary!A176,Hours!B:B,"&lt;28")+SUMIFS(Hours!G:G,Hours!A:A,Summary!A176,Hours!B:B,"&lt;28")</f>
        <v>1682043</v>
      </c>
      <c r="S282" s="149">
        <f t="shared" si="163"/>
        <v>-544608</v>
      </c>
      <c r="T282" s="81">
        <f t="shared" si="164"/>
        <v>-0.24458615202831516</v>
      </c>
    </row>
    <row r="283" spans="1:20" x14ac:dyDescent="0.2">
      <c r="A283" s="23" t="str">
        <f t="shared" si="160"/>
        <v>003563</v>
      </c>
      <c r="B283" s="23" t="str">
        <f t="shared" si="160"/>
        <v>Del Mar</v>
      </c>
      <c r="C283" s="76">
        <v>1861993.6749584759</v>
      </c>
      <c r="D283" s="80">
        <f t="shared" si="165"/>
        <v>1669931.1659333198</v>
      </c>
      <c r="E283" s="76">
        <v>834965.59494342632</v>
      </c>
      <c r="F283" s="64">
        <f>SUMIFS(Hours!P:P,Hours!A:A,Summary!A283)</f>
        <v>834965.57098989352</v>
      </c>
      <c r="G283" s="26">
        <f t="shared" si="162"/>
        <v>-192062.50902515603</v>
      </c>
      <c r="H283" s="81">
        <f t="shared" si="161"/>
        <v>-0.10314885147471793</v>
      </c>
      <c r="Q283" s="149">
        <v>361288</v>
      </c>
      <c r="R283" s="149">
        <f>SUMIFS(Hours!F:F,Hours!A:A,Summary!A177,Hours!B:B,"&lt;28")+SUMIFS(Hours!G:G,Hours!A:A,Summary!A177,Hours!B:B,"&lt;28")</f>
        <v>324026</v>
      </c>
      <c r="S283" s="149">
        <f t="shared" si="163"/>
        <v>-37262</v>
      </c>
      <c r="T283" s="81">
        <f t="shared" si="164"/>
        <v>-0.10313655587785922</v>
      </c>
    </row>
    <row r="284" spans="1:20" x14ac:dyDescent="0.2">
      <c r="A284" s="23" t="str">
        <f t="shared" si="160"/>
        <v>010387</v>
      </c>
      <c r="B284" s="23" t="str">
        <f t="shared" si="160"/>
        <v>El Paso</v>
      </c>
      <c r="C284" s="76">
        <v>4169935.8496285537</v>
      </c>
      <c r="D284" s="80">
        <f t="shared" si="165"/>
        <v>2910879.5239569317</v>
      </c>
      <c r="E284" s="76">
        <v>1455439.7828553286</v>
      </c>
      <c r="F284" s="64">
        <f>SUMIFS(Hours!P:P,Hours!A:A,Summary!A284)</f>
        <v>1455439.741101603</v>
      </c>
      <c r="G284" s="26">
        <f t="shared" si="162"/>
        <v>-1259056.3256716221</v>
      </c>
      <c r="H284" s="81">
        <f t="shared" si="161"/>
        <v>-0.30193661751026107</v>
      </c>
      <c r="Q284" s="149">
        <v>809632</v>
      </c>
      <c r="R284" s="149">
        <f>SUMIFS(Hours!F:F,Hours!A:A,Summary!A178,Hours!B:B,"&lt;28")+SUMIFS(Hours!G:G,Hours!A:A,Summary!A178,Hours!B:B,"&lt;28")</f>
        <v>567616</v>
      </c>
      <c r="S284" s="149">
        <f t="shared" si="163"/>
        <v>-242016</v>
      </c>
      <c r="T284" s="81">
        <f t="shared" si="164"/>
        <v>-0.29892099126516736</v>
      </c>
    </row>
    <row r="285" spans="1:20" x14ac:dyDescent="0.2">
      <c r="A285" s="23" t="str">
        <f t="shared" ref="A285:B300" si="166">A232</f>
        <v>003568</v>
      </c>
      <c r="B285" s="23" t="str">
        <f t="shared" si="166"/>
        <v>Frank Phillips</v>
      </c>
      <c r="C285" s="76">
        <v>146436.75408888445</v>
      </c>
      <c r="D285" s="80">
        <f t="shared" si="165"/>
        <v>113926.01873142697</v>
      </c>
      <c r="E285" s="76">
        <v>56963.010182792263</v>
      </c>
      <c r="F285" s="64">
        <f>SUMIFS(Hours!P:P,Hours!A:A,Summary!A285)</f>
        <v>56963.008548634709</v>
      </c>
      <c r="G285" s="26">
        <f t="shared" si="162"/>
        <v>-32510.735357457481</v>
      </c>
      <c r="H285" s="81">
        <f t="shared" si="161"/>
        <v>-0.22201212775942886</v>
      </c>
      <c r="Q285" s="149">
        <v>28560</v>
      </c>
      <c r="R285" s="149">
        <f>SUMIFS(Hours!F:F,Hours!A:A,Summary!A179,Hours!B:B,"&lt;28")+SUMIFS(Hours!G:G,Hours!A:A,Summary!A179,Hours!B:B,"&lt;28")</f>
        <v>22392</v>
      </c>
      <c r="S285" s="149">
        <f t="shared" si="163"/>
        <v>-6168</v>
      </c>
      <c r="T285" s="81">
        <f t="shared" si="164"/>
        <v>-0.21596638655462186</v>
      </c>
    </row>
    <row r="286" spans="1:20" x14ac:dyDescent="0.2">
      <c r="A286" s="23" t="str">
        <f t="shared" si="166"/>
        <v>006662</v>
      </c>
      <c r="B286" s="23" t="str">
        <f t="shared" si="166"/>
        <v>Galveston</v>
      </c>
      <c r="C286" s="76">
        <v>350253.9942327743</v>
      </c>
      <c r="D286" s="80">
        <f t="shared" si="165"/>
        <v>288949.09573633189</v>
      </c>
      <c r="E286" s="76">
        <v>144474.54994051234</v>
      </c>
      <c r="F286" s="64">
        <f>SUMIFS(Hours!P:P,Hours!A:A,Summary!A286)</f>
        <v>144474.54579581958</v>
      </c>
      <c r="G286" s="26">
        <f t="shared" si="162"/>
        <v>-61304.898496442416</v>
      </c>
      <c r="H286" s="81">
        <f t="shared" si="161"/>
        <v>-0.17502983408006467</v>
      </c>
      <c r="Q286" s="149">
        <v>67456</v>
      </c>
      <c r="R286" s="149">
        <f>SUMIFS(Hours!F:F,Hours!A:A,Summary!A180,Hours!B:B,"&lt;28")+SUMIFS(Hours!G:G,Hours!A:A,Summary!A180,Hours!B:B,"&lt;28")</f>
        <v>55659</v>
      </c>
      <c r="S286" s="149">
        <f t="shared" si="163"/>
        <v>-11797</v>
      </c>
      <c r="T286" s="81">
        <f t="shared" si="164"/>
        <v>-0.17488436907020874</v>
      </c>
    </row>
    <row r="287" spans="1:20" x14ac:dyDescent="0.2">
      <c r="A287" s="23" t="str">
        <f t="shared" si="166"/>
        <v>003570</v>
      </c>
      <c r="B287" s="23" t="str">
        <f t="shared" si="166"/>
        <v>Grayson</v>
      </c>
      <c r="C287" s="76">
        <v>414752.11951805581</v>
      </c>
      <c r="D287" s="80">
        <f t="shared" si="165"/>
        <v>400266.03323940729</v>
      </c>
      <c r="E287" s="76">
        <v>200133.01949041645</v>
      </c>
      <c r="F287" s="64">
        <f>SUMIFS(Hours!P:P,Hours!A:A,Summary!A287)</f>
        <v>200133.01374899084</v>
      </c>
      <c r="G287" s="26">
        <f t="shared" si="162"/>
        <v>-14486.086278648523</v>
      </c>
      <c r="H287" s="81">
        <f t="shared" si="161"/>
        <v>-3.49270940326512E-2</v>
      </c>
      <c r="Q287" s="149">
        <v>79872</v>
      </c>
      <c r="R287" s="149">
        <f>SUMIFS(Hours!F:F,Hours!A:A,Summary!A181,Hours!B:B,"&lt;28")+SUMIFS(Hours!G:G,Hours!A:A,Summary!A181,Hours!B:B,"&lt;28")</f>
        <v>78192</v>
      </c>
      <c r="S287" s="149">
        <f t="shared" si="163"/>
        <v>-1680</v>
      </c>
      <c r="T287" s="81">
        <f t="shared" si="164"/>
        <v>-2.1033653846153848E-2</v>
      </c>
    </row>
    <row r="288" spans="1:20" x14ac:dyDescent="0.2">
      <c r="A288" s="23" t="str">
        <f t="shared" si="166"/>
        <v>003573</v>
      </c>
      <c r="B288" s="23" t="str">
        <f t="shared" si="166"/>
        <v>Hill</v>
      </c>
      <c r="C288" s="76">
        <v>873032.11028227257</v>
      </c>
      <c r="D288" s="80">
        <f t="shared" si="165"/>
        <v>657618.36123133951</v>
      </c>
      <c r="E288" s="76">
        <v>328809.18533211655</v>
      </c>
      <c r="F288" s="64">
        <f>SUMIFS(Hours!P:P,Hours!A:A,Summary!A288)</f>
        <v>328809.17589922296</v>
      </c>
      <c r="G288" s="26">
        <f t="shared" si="162"/>
        <v>-215413.74905093305</v>
      </c>
      <c r="H288" s="81">
        <f t="shared" si="161"/>
        <v>-0.24674206883557184</v>
      </c>
      <c r="Q288" s="149">
        <v>168309</v>
      </c>
      <c r="R288" s="149">
        <f>SUMIFS(Hours!F:F,Hours!A:A,Summary!A182,Hours!B:B,"&lt;28")+SUMIFS(Hours!G:G,Hours!A:A,Summary!A182,Hours!B:B,"&lt;28")</f>
        <v>126839</v>
      </c>
      <c r="S288" s="149">
        <f t="shared" si="163"/>
        <v>-41470</v>
      </c>
      <c r="T288" s="81">
        <f t="shared" si="164"/>
        <v>-0.24639205271257034</v>
      </c>
    </row>
    <row r="289" spans="1:20" x14ac:dyDescent="0.2">
      <c r="A289" s="23" t="str">
        <f t="shared" si="166"/>
        <v>010633</v>
      </c>
      <c r="B289" s="23" t="str">
        <f t="shared" si="166"/>
        <v>Houston</v>
      </c>
      <c r="C289" s="76">
        <v>11437367.64649095</v>
      </c>
      <c r="D289" s="80">
        <f t="shared" si="165"/>
        <v>7982334.4582190886</v>
      </c>
      <c r="E289" s="76">
        <v>3991167.2863589432</v>
      </c>
      <c r="F289" s="64">
        <f>SUMIFS(Hours!P:P,Hours!A:A,Summary!A289)</f>
        <v>3991167.1718601459</v>
      </c>
      <c r="G289" s="26">
        <f t="shared" si="162"/>
        <v>-3455033.1882718615</v>
      </c>
      <c r="H289" s="81">
        <f t="shared" si="161"/>
        <v>-0.30208290010961442</v>
      </c>
      <c r="Q289" s="149">
        <v>2228872</v>
      </c>
      <c r="R289" s="149">
        <f>SUMIFS(Hours!F:F,Hours!A:A,Summary!A183,Hours!B:B,"&lt;28")+SUMIFS(Hours!G:G,Hours!A:A,Summary!A183,Hours!B:B,"&lt;28")</f>
        <v>1563840</v>
      </c>
      <c r="S289" s="149">
        <f t="shared" si="163"/>
        <v>-665032</v>
      </c>
      <c r="T289" s="81">
        <f t="shared" si="164"/>
        <v>-0.2983715529649078</v>
      </c>
    </row>
    <row r="290" spans="1:20" x14ac:dyDescent="0.2">
      <c r="A290" s="23" t="str">
        <f t="shared" si="166"/>
        <v>003574</v>
      </c>
      <c r="B290" s="23" t="str">
        <f t="shared" si="166"/>
        <v>Howard</v>
      </c>
      <c r="C290" s="76">
        <v>427483.42975346418</v>
      </c>
      <c r="D290" s="80">
        <f t="shared" si="165"/>
        <v>344990.41567209171</v>
      </c>
      <c r="E290" s="76">
        <v>172495.21031032127</v>
      </c>
      <c r="F290" s="64">
        <f>SUMIFS(Hours!P:P,Hours!A:A,Summary!A290)</f>
        <v>172495.20536177044</v>
      </c>
      <c r="G290" s="26">
        <f t="shared" si="162"/>
        <v>-82493.014081372472</v>
      </c>
      <c r="H290" s="81">
        <f t="shared" si="161"/>
        <v>-0.19297359462318195</v>
      </c>
      <c r="Q290" s="149">
        <v>82496</v>
      </c>
      <c r="R290" s="149">
        <f>SUMIFS(Hours!F:F,Hours!A:A,Summary!A184,Hours!B:B,"&lt;28")+SUMIFS(Hours!G:G,Hours!A:A,Summary!A184,Hours!B:B,"&lt;28")</f>
        <v>66609</v>
      </c>
      <c r="S290" s="149">
        <f t="shared" si="163"/>
        <v>-15887</v>
      </c>
      <c r="T290" s="81">
        <f t="shared" si="164"/>
        <v>-0.19257903413498836</v>
      </c>
    </row>
    <row r="291" spans="1:20" x14ac:dyDescent="0.2">
      <c r="A291" s="23" t="str">
        <f t="shared" si="166"/>
        <v>003580</v>
      </c>
      <c r="B291" s="23" t="str">
        <f t="shared" si="166"/>
        <v>Kilgore</v>
      </c>
      <c r="C291" s="76">
        <v>894649.50907733268</v>
      </c>
      <c r="D291" s="80">
        <f t="shared" si="165"/>
        <v>493945.53244344098</v>
      </c>
      <c r="E291" s="76">
        <v>246972.76976430378</v>
      </c>
      <c r="F291" s="64">
        <f>SUMIFS(Hours!P:P,Hours!A:A,Summary!A291)</f>
        <v>246972.76267913723</v>
      </c>
      <c r="G291" s="26">
        <f t="shared" si="162"/>
        <v>-400703.9766338917</v>
      </c>
      <c r="H291" s="81">
        <f t="shared" si="161"/>
        <v>-0.44788933830315802</v>
      </c>
      <c r="Q291" s="149">
        <v>173268</v>
      </c>
      <c r="R291" s="149">
        <f>SUMIFS(Hours!F:F,Hours!A:A,Summary!A185,Hours!B:B,"&lt;28")+SUMIFS(Hours!G:G,Hours!A:A,Summary!A185,Hours!B:B,"&lt;28")</f>
        <v>95762</v>
      </c>
      <c r="S291" s="149">
        <f t="shared" si="163"/>
        <v>-77506</v>
      </c>
      <c r="T291" s="81">
        <f t="shared" si="164"/>
        <v>-0.4473186047048503</v>
      </c>
    </row>
    <row r="292" spans="1:20" x14ac:dyDescent="0.2">
      <c r="A292" s="23" t="str">
        <f t="shared" si="166"/>
        <v>003582</v>
      </c>
      <c r="B292" s="23" t="str">
        <f t="shared" si="166"/>
        <v>Laredo</v>
      </c>
      <c r="C292" s="76">
        <v>1423349.6191489683</v>
      </c>
      <c r="D292" s="80">
        <f t="shared" si="165"/>
        <v>875915.10758887243</v>
      </c>
      <c r="E292" s="76">
        <v>437957.56007650989</v>
      </c>
      <c r="F292" s="64">
        <f>SUMIFS(Hours!P:P,Hours!A:A,Summary!A292)</f>
        <v>437957.54751236254</v>
      </c>
      <c r="G292" s="26">
        <f t="shared" si="162"/>
        <v>-547434.51156009582</v>
      </c>
      <c r="H292" s="81">
        <f t="shared" si="161"/>
        <v>-0.38461001021478558</v>
      </c>
      <c r="Q292" s="149">
        <v>276400</v>
      </c>
      <c r="R292" s="149">
        <f>SUMIFS(Hours!F:F,Hours!A:A,Summary!A186,Hours!B:B,"&lt;28")+SUMIFS(Hours!G:G,Hours!A:A,Summary!A186,Hours!B:B,"&lt;28")</f>
        <v>170000</v>
      </c>
      <c r="S292" s="149">
        <f t="shared" si="163"/>
        <v>-106400</v>
      </c>
      <c r="T292" s="81">
        <f t="shared" si="164"/>
        <v>-0.38494934876989872</v>
      </c>
    </row>
    <row r="293" spans="1:20" x14ac:dyDescent="0.2">
      <c r="A293" s="23" t="str">
        <f t="shared" si="166"/>
        <v>003583</v>
      </c>
      <c r="B293" s="23" t="str">
        <f t="shared" si="166"/>
        <v>Lee</v>
      </c>
      <c r="C293" s="76">
        <v>1010055.7197731624</v>
      </c>
      <c r="D293" s="80">
        <f t="shared" si="165"/>
        <v>824291.29521356826</v>
      </c>
      <c r="E293" s="76">
        <v>412145.65351861122</v>
      </c>
      <c r="F293" s="64">
        <f>SUMIFS(Hours!P:P,Hours!A:A,Summary!A293)</f>
        <v>412145.64169495704</v>
      </c>
      <c r="G293" s="26">
        <f t="shared" si="162"/>
        <v>-185764.42455959413</v>
      </c>
      <c r="H293" s="81">
        <f t="shared" si="161"/>
        <v>-0.18391502659013007</v>
      </c>
      <c r="Q293" s="149">
        <v>196909</v>
      </c>
      <c r="R293" s="149">
        <f>SUMIFS(Hours!F:F,Hours!A:A,Summary!A187,Hours!B:B,"&lt;28")+SUMIFS(Hours!G:G,Hours!A:A,Summary!A187,Hours!B:B,"&lt;28")</f>
        <v>161936</v>
      </c>
      <c r="S293" s="149">
        <f t="shared" si="163"/>
        <v>-34973</v>
      </c>
      <c r="T293" s="81">
        <f t="shared" si="164"/>
        <v>-0.17760996196212464</v>
      </c>
    </row>
    <row r="294" spans="1:20" x14ac:dyDescent="0.2">
      <c r="A294" s="23" t="str">
        <f t="shared" si="166"/>
        <v>011145</v>
      </c>
      <c r="B294" s="23" t="str">
        <f t="shared" si="166"/>
        <v>Lone Star</v>
      </c>
      <c r="C294" s="76">
        <v>11669842.188659947</v>
      </c>
      <c r="D294" s="80">
        <f t="shared" si="165"/>
        <v>6448566.6269472716</v>
      </c>
      <c r="E294" s="76">
        <v>3224283.3597228331</v>
      </c>
      <c r="F294" s="64">
        <f>SUMIFS(Hours!P:P,Hours!A:A,Summary!A294)</f>
        <v>3224283.2672244385</v>
      </c>
      <c r="G294" s="26">
        <f t="shared" si="162"/>
        <v>-5221275.5617126757</v>
      </c>
      <c r="H294" s="81">
        <f t="shared" si="161"/>
        <v>-0.44741612416887677</v>
      </c>
      <c r="Q294" s="149">
        <v>2257464</v>
      </c>
      <c r="R294" s="149">
        <f>SUMIFS(Hours!F:F,Hours!A:A,Summary!A188,Hours!B:B,"&lt;28")+SUMIFS(Hours!G:G,Hours!A:A,Summary!A188,Hours!B:B,"&lt;28")</f>
        <v>1248241</v>
      </c>
      <c r="S294" s="149">
        <f t="shared" si="163"/>
        <v>-1009223</v>
      </c>
      <c r="T294" s="81">
        <f t="shared" si="164"/>
        <v>-0.4470605068342175</v>
      </c>
    </row>
    <row r="295" spans="1:20" x14ac:dyDescent="0.2">
      <c r="A295" s="23" t="str">
        <f t="shared" si="166"/>
        <v>003590</v>
      </c>
      <c r="B295" s="23" t="str">
        <f t="shared" si="166"/>
        <v>McLennan</v>
      </c>
      <c r="C295" s="76">
        <v>1119417.465016607</v>
      </c>
      <c r="D295" s="80">
        <f t="shared" si="165"/>
        <v>915045.03773303679</v>
      </c>
      <c r="E295" s="76">
        <v>457522.52542923245</v>
      </c>
      <c r="F295" s="64">
        <f>SUMIFS(Hours!P:P,Hours!A:A,Summary!A295)</f>
        <v>457522.5123038044</v>
      </c>
      <c r="G295" s="26">
        <f t="shared" si="162"/>
        <v>-204372.42728357017</v>
      </c>
      <c r="H295" s="81">
        <f t="shared" si="161"/>
        <v>-0.18257034008357037</v>
      </c>
      <c r="Q295" s="149">
        <v>217136</v>
      </c>
      <c r="R295" s="149">
        <f>SUMIFS(Hours!F:F,Hours!A:A,Summary!A189,Hours!B:B,"&lt;28")+SUMIFS(Hours!G:G,Hours!A:A,Summary!A189,Hours!B:B,"&lt;28")</f>
        <v>178616</v>
      </c>
      <c r="S295" s="149">
        <f t="shared" si="163"/>
        <v>-38520</v>
      </c>
      <c r="T295" s="81">
        <f t="shared" si="164"/>
        <v>-0.17740033895807236</v>
      </c>
    </row>
    <row r="296" spans="1:20" x14ac:dyDescent="0.2">
      <c r="A296" s="23" t="str">
        <f t="shared" si="166"/>
        <v>009797</v>
      </c>
      <c r="B296" s="23" t="str">
        <f t="shared" si="166"/>
        <v>Midland</v>
      </c>
      <c r="C296" s="76">
        <v>742440.87186330731</v>
      </c>
      <c r="D296" s="80">
        <f t="shared" si="165"/>
        <v>468535.39187545952</v>
      </c>
      <c r="E296" s="76">
        <v>234267.69929807121</v>
      </c>
      <c r="F296" s="64">
        <f>SUMIFS(Hours!P:P,Hours!A:A,Summary!A296)</f>
        <v>234267.69257738831</v>
      </c>
      <c r="G296" s="26">
        <f t="shared" si="162"/>
        <v>-273905.47998784779</v>
      </c>
      <c r="H296" s="81">
        <f t="shared" si="161"/>
        <v>-0.36892564831516605</v>
      </c>
      <c r="Q296" s="149">
        <v>143818</v>
      </c>
      <c r="R296" s="149">
        <f>SUMIFS(Hours!F:F,Hours!A:A,Summary!A190,Hours!B:B,"&lt;28")+SUMIFS(Hours!G:G,Hours!A:A,Summary!A190,Hours!B:B,"&lt;28")</f>
        <v>91013</v>
      </c>
      <c r="S296" s="149">
        <f t="shared" si="163"/>
        <v>-52805</v>
      </c>
      <c r="T296" s="81">
        <f t="shared" si="164"/>
        <v>-0.36716544521548067</v>
      </c>
    </row>
    <row r="297" spans="1:20" x14ac:dyDescent="0.2">
      <c r="A297" s="23" t="str">
        <f t="shared" si="166"/>
        <v>003593</v>
      </c>
      <c r="B297" s="23" t="str">
        <f t="shared" si="166"/>
        <v>Navarro</v>
      </c>
      <c r="C297" s="76">
        <v>1264335.0015193829</v>
      </c>
      <c r="D297" s="80">
        <f t="shared" si="165"/>
        <v>822234.21398020897</v>
      </c>
      <c r="E297" s="76">
        <v>411117.1128871782</v>
      </c>
      <c r="F297" s="64">
        <f>SUMIFS(Hours!P:P,Hours!A:A,Summary!A297)</f>
        <v>411117.10109303077</v>
      </c>
      <c r="G297" s="26">
        <f t="shared" si="162"/>
        <v>-442100.78753917397</v>
      </c>
      <c r="H297" s="81">
        <f t="shared" si="161"/>
        <v>-0.34967060708426995</v>
      </c>
      <c r="Q297" s="149">
        <v>244384</v>
      </c>
      <c r="R297" s="149">
        <f>SUMIFS(Hours!F:F,Hours!A:A,Summary!A191,Hours!B:B,"&lt;28")+SUMIFS(Hours!G:G,Hours!A:A,Summary!A191,Hours!B:B,"&lt;28")</f>
        <v>159392</v>
      </c>
      <c r="S297" s="149">
        <f t="shared" si="163"/>
        <v>-84992</v>
      </c>
      <c r="T297" s="81">
        <f t="shared" si="164"/>
        <v>-0.34778054209768233</v>
      </c>
    </row>
    <row r="298" spans="1:20" x14ac:dyDescent="0.2">
      <c r="A298" s="23" t="str">
        <f t="shared" si="166"/>
        <v>003558</v>
      </c>
      <c r="B298" s="23" t="str">
        <f t="shared" si="166"/>
        <v>North Central</v>
      </c>
      <c r="C298" s="76">
        <v>1101965.5244775622</v>
      </c>
      <c r="D298" s="80">
        <f t="shared" si="165"/>
        <v>742372.96455198969</v>
      </c>
      <c r="E298" s="76">
        <v>371186.48760030267</v>
      </c>
      <c r="F298" s="64">
        <f>SUMIFS(Hours!P:P,Hours!A:A,Summary!A298)</f>
        <v>371186.47695168707</v>
      </c>
      <c r="G298" s="26">
        <f t="shared" si="162"/>
        <v>-359592.55992557248</v>
      </c>
      <c r="H298" s="81">
        <f t="shared" si="161"/>
        <v>-0.32631924678047802</v>
      </c>
      <c r="Q298" s="149">
        <v>212304</v>
      </c>
      <c r="R298" s="149">
        <f>SUMIFS(Hours!F:F,Hours!A:A,Summary!A192,Hours!B:B,"&lt;28")+SUMIFS(Hours!G:G,Hours!A:A,Summary!A192,Hours!B:B,"&lt;28")</f>
        <v>142800</v>
      </c>
      <c r="S298" s="149">
        <f t="shared" si="163"/>
        <v>-69504</v>
      </c>
      <c r="T298" s="81">
        <f t="shared" si="164"/>
        <v>-0.32737960660185395</v>
      </c>
    </row>
    <row r="299" spans="1:20" x14ac:dyDescent="0.2">
      <c r="A299" s="23" t="str">
        <f t="shared" si="166"/>
        <v>023154</v>
      </c>
      <c r="B299" s="23" t="str">
        <f t="shared" si="166"/>
        <v>Northeast Texas</v>
      </c>
      <c r="C299" s="76">
        <v>296805.93713654234</v>
      </c>
      <c r="D299" s="80">
        <f t="shared" si="165"/>
        <v>184951.95548600089</v>
      </c>
      <c r="E299" s="76">
        <v>92475.979069478097</v>
      </c>
      <c r="F299" s="64">
        <f>SUMIFS(Hours!P:P,Hours!A:A,Summary!A299)</f>
        <v>92475.976416522797</v>
      </c>
      <c r="G299" s="26">
        <f t="shared" si="162"/>
        <v>-111853.98165054145</v>
      </c>
      <c r="H299" s="81">
        <f t="shared" si="161"/>
        <v>-0.37685897637244448</v>
      </c>
      <c r="Q299" s="149">
        <v>57232</v>
      </c>
      <c r="R299" s="149">
        <f>SUMIFS(Hours!F:F,Hours!A:A,Summary!A193,Hours!B:B,"&lt;28")+SUMIFS(Hours!G:G,Hours!A:A,Summary!A193,Hours!B:B,"&lt;28")</f>
        <v>35680</v>
      </c>
      <c r="S299" s="149">
        <f t="shared" si="163"/>
        <v>-21552</v>
      </c>
      <c r="T299" s="81">
        <f t="shared" si="164"/>
        <v>-0.37657254682694996</v>
      </c>
    </row>
    <row r="300" spans="1:20" x14ac:dyDescent="0.2">
      <c r="A300" s="23" t="str">
        <f t="shared" si="166"/>
        <v>003596</v>
      </c>
      <c r="B300" s="23" t="str">
        <f t="shared" si="166"/>
        <v>Odessa</v>
      </c>
      <c r="C300" s="76">
        <v>945766.43925171788</v>
      </c>
      <c r="D300" s="80">
        <f t="shared" si="165"/>
        <v>753577.74915584049</v>
      </c>
      <c r="E300" s="76">
        <v>376788.87998258893</v>
      </c>
      <c r="F300" s="64">
        <f>SUMIFS(Hours!P:P,Hours!A:A,Summary!A300)</f>
        <v>376788.86917325156</v>
      </c>
      <c r="G300" s="26">
        <f t="shared" si="162"/>
        <v>-192188.69009587739</v>
      </c>
      <c r="H300" s="81">
        <f t="shared" si="161"/>
        <v>-0.20320946284363336</v>
      </c>
      <c r="Q300" s="149">
        <v>183244</v>
      </c>
      <c r="R300" s="149">
        <f>SUMIFS(Hours!F:F,Hours!A:A,Summary!A194,Hours!B:B,"&lt;28")+SUMIFS(Hours!G:G,Hours!A:A,Summary!A194,Hours!B:B,"&lt;28")</f>
        <v>146661</v>
      </c>
      <c r="S300" s="149">
        <f t="shared" si="163"/>
        <v>-36583</v>
      </c>
      <c r="T300" s="81">
        <f t="shared" si="164"/>
        <v>-0.19964091593722033</v>
      </c>
    </row>
    <row r="301" spans="1:20" x14ac:dyDescent="0.2">
      <c r="A301" s="23" t="str">
        <f t="shared" ref="A301:B316" si="167">A248</f>
        <v>003600</v>
      </c>
      <c r="B301" s="23" t="str">
        <f t="shared" si="167"/>
        <v>Panola</v>
      </c>
      <c r="C301" s="76">
        <v>326433.53932084423</v>
      </c>
      <c r="D301" s="80">
        <f t="shared" si="165"/>
        <v>192100.67975362972</v>
      </c>
      <c r="E301" s="76">
        <v>96050.341254563245</v>
      </c>
      <c r="F301" s="64">
        <f>SUMIFS(Hours!P:P,Hours!A:A,Summary!A301)</f>
        <v>96050.338499066464</v>
      </c>
      <c r="G301" s="26">
        <f t="shared" si="162"/>
        <v>-134332.8595672145</v>
      </c>
      <c r="H301" s="81">
        <f t="shared" si="161"/>
        <v>-0.41151672051437627</v>
      </c>
      <c r="Q301" s="149">
        <v>63088</v>
      </c>
      <c r="R301" s="149">
        <f>SUMIFS(Hours!F:F,Hours!A:A,Summary!A195,Hours!B:B,"&lt;28")+SUMIFS(Hours!G:G,Hours!A:A,Summary!A195,Hours!B:B,"&lt;28")</f>
        <v>37082</v>
      </c>
      <c r="S301" s="149">
        <f t="shared" si="163"/>
        <v>-26006</v>
      </c>
      <c r="T301" s="81">
        <f t="shared" si="164"/>
        <v>-0.4122178544255643</v>
      </c>
    </row>
    <row r="302" spans="1:20" x14ac:dyDescent="0.2">
      <c r="A302" s="23" t="str">
        <f t="shared" si="167"/>
        <v>003601</v>
      </c>
      <c r="B302" s="23" t="str">
        <f t="shared" si="167"/>
        <v>Paris</v>
      </c>
      <c r="C302" s="76">
        <v>517833.03421416238</v>
      </c>
      <c r="D302" s="80">
        <f t="shared" si="165"/>
        <v>372076.91875046969</v>
      </c>
      <c r="E302" s="76">
        <v>186038.46204377498</v>
      </c>
      <c r="F302" s="64">
        <f>SUMIFS(Hours!P:P,Hours!A:A,Summary!A302)</f>
        <v>186038.45670669471</v>
      </c>
      <c r="G302" s="26">
        <f t="shared" si="162"/>
        <v>-145756.11546369269</v>
      </c>
      <c r="H302" s="81">
        <f t="shared" si="161"/>
        <v>-0.28147318891094869</v>
      </c>
      <c r="Q302" s="149">
        <v>99644</v>
      </c>
      <c r="R302" s="149">
        <f>SUMIFS(Hours!F:F,Hours!A:A,Summary!A196,Hours!B:B,"&lt;28")+SUMIFS(Hours!G:G,Hours!A:A,Summary!A196,Hours!B:B,"&lt;28")</f>
        <v>71508</v>
      </c>
      <c r="S302" s="149">
        <f t="shared" si="163"/>
        <v>-28136</v>
      </c>
      <c r="T302" s="81">
        <f t="shared" si="164"/>
        <v>-0.28236522018385452</v>
      </c>
    </row>
    <row r="303" spans="1:20" x14ac:dyDescent="0.2">
      <c r="A303" s="23" t="str">
        <f t="shared" si="167"/>
        <v>003603</v>
      </c>
      <c r="B303" s="23" t="str">
        <f t="shared" si="167"/>
        <v>Ranger</v>
      </c>
      <c r="C303" s="76">
        <v>260430.49272535834</v>
      </c>
      <c r="D303" s="80">
        <f t="shared" si="165"/>
        <v>167136.56081526709</v>
      </c>
      <c r="E303" s="76">
        <v>83568.281606338962</v>
      </c>
      <c r="F303" s="64">
        <f>SUMIFS(Hours!P:P,Hours!A:A,Summary!A303)</f>
        <v>83568.279208928114</v>
      </c>
      <c r="G303" s="26">
        <f t="shared" si="162"/>
        <v>-93293.931910091254</v>
      </c>
      <c r="H303" s="81">
        <f t="shared" si="161"/>
        <v>-0.35822967938119304</v>
      </c>
      <c r="Q303" s="149">
        <v>50512</v>
      </c>
      <c r="R303" s="149">
        <f>SUMIFS(Hours!F:F,Hours!A:A,Summary!A197,Hours!B:B,"&lt;28")+SUMIFS(Hours!G:G,Hours!A:A,Summary!A197,Hours!B:B,"&lt;28")</f>
        <v>32352</v>
      </c>
      <c r="S303" s="149">
        <f t="shared" si="163"/>
        <v>-18160</v>
      </c>
      <c r="T303" s="81">
        <f t="shared" si="164"/>
        <v>-0.35951853025023756</v>
      </c>
    </row>
    <row r="304" spans="1:20" x14ac:dyDescent="0.2">
      <c r="A304" s="23" t="str">
        <f t="shared" si="167"/>
        <v>029137</v>
      </c>
      <c r="B304" s="23" t="str">
        <f t="shared" si="167"/>
        <v>San Jacinto</v>
      </c>
      <c r="C304" s="76">
        <v>5355769.047071754</v>
      </c>
      <c r="D304" s="80">
        <f t="shared" si="165"/>
        <v>3582273.0691650724</v>
      </c>
      <c r="E304" s="76">
        <v>1791136.5602746417</v>
      </c>
      <c r="F304" s="64">
        <f>SUMIFS(Hours!P:P,Hours!A:A,Summary!A304)</f>
        <v>1791136.5088904309</v>
      </c>
      <c r="G304" s="26">
        <f t="shared" si="162"/>
        <v>-1773495.9779066816</v>
      </c>
      <c r="H304" s="81">
        <f t="shared" si="161"/>
        <v>-0.33113750094887562</v>
      </c>
      <c r="Q304" s="149">
        <v>1040416</v>
      </c>
      <c r="R304" s="149">
        <f>SUMIFS(Hours!F:F,Hours!A:A,Summary!A198,Hours!B:B,"&lt;28")+SUMIFS(Hours!G:G,Hours!A:A,Summary!A198,Hours!B:B,"&lt;28")</f>
        <v>700304</v>
      </c>
      <c r="S304" s="149">
        <f t="shared" si="163"/>
        <v>-340112</v>
      </c>
      <c r="T304" s="81">
        <f t="shared" si="164"/>
        <v>-0.3269000092270784</v>
      </c>
    </row>
    <row r="305" spans="1:20" x14ac:dyDescent="0.2">
      <c r="A305" s="23" t="str">
        <f t="shared" si="167"/>
        <v>003611</v>
      </c>
      <c r="B305" s="23" t="str">
        <f t="shared" si="167"/>
        <v>South Plains</v>
      </c>
      <c r="C305" s="76">
        <v>1461487.317836636</v>
      </c>
      <c r="D305" s="80">
        <f t="shared" si="165"/>
        <v>1018902.6852617383</v>
      </c>
      <c r="E305" s="76">
        <v>509451.34993845143</v>
      </c>
      <c r="F305" s="64">
        <f>SUMIFS(Hours!P:P,Hours!A:A,Summary!A305)</f>
        <v>509451.33532328682</v>
      </c>
      <c r="G305" s="26">
        <f t="shared" si="162"/>
        <v>-442584.63257489773</v>
      </c>
      <c r="H305" s="81">
        <f t="shared" si="161"/>
        <v>-0.30283166139958906</v>
      </c>
      <c r="Q305" s="149">
        <v>281762</v>
      </c>
      <c r="R305" s="149">
        <f>SUMIFS(Hours!F:F,Hours!A:A,Summary!A199,Hours!B:B,"&lt;28")+SUMIFS(Hours!G:G,Hours!A:A,Summary!A199,Hours!B:B,"&lt;28")</f>
        <v>196628</v>
      </c>
      <c r="S305" s="149">
        <f t="shared" si="163"/>
        <v>-85134</v>
      </c>
      <c r="T305" s="81">
        <f t="shared" si="164"/>
        <v>-0.30214862188655672</v>
      </c>
    </row>
    <row r="306" spans="1:20" x14ac:dyDescent="0.2">
      <c r="A306" s="23" t="str">
        <f t="shared" si="167"/>
        <v>031034</v>
      </c>
      <c r="B306" s="23" t="str">
        <f t="shared" si="167"/>
        <v>South Texas</v>
      </c>
      <c r="C306" s="76">
        <v>5889373.7328636628</v>
      </c>
      <c r="D306" s="80">
        <f t="shared" si="165"/>
        <v>3854276.576382265</v>
      </c>
      <c r="E306" s="76">
        <v>1927138.3158340505</v>
      </c>
      <c r="F306" s="64">
        <f>SUMIFS(Hours!P:P,Hours!A:A,Summary!A306)</f>
        <v>1927138.2605482144</v>
      </c>
      <c r="G306" s="26">
        <f t="shared" si="162"/>
        <v>-2035097.1564813978</v>
      </c>
      <c r="H306" s="81">
        <f t="shared" si="161"/>
        <v>-0.34555408584875924</v>
      </c>
      <c r="Q306" s="149">
        <v>1143000</v>
      </c>
      <c r="R306" s="149">
        <f>SUMIFS(Hours!F:F,Hours!A:A,Summary!A200,Hours!B:B,"&lt;28")+SUMIFS(Hours!G:G,Hours!A:A,Summary!A200,Hours!B:B,"&lt;28")</f>
        <v>752224</v>
      </c>
      <c r="S306" s="149">
        <f t="shared" si="163"/>
        <v>-390776</v>
      </c>
      <c r="T306" s="81">
        <f t="shared" si="164"/>
        <v>-0.34188626421697288</v>
      </c>
    </row>
    <row r="307" spans="1:20" x14ac:dyDescent="0.2">
      <c r="A307" s="23" t="str">
        <f t="shared" si="167"/>
        <v>003614</v>
      </c>
      <c r="B307" s="23" t="str">
        <f t="shared" si="167"/>
        <v>Southwest Texas</v>
      </c>
      <c r="C307" s="76">
        <v>1183736.4103105534</v>
      </c>
      <c r="D307" s="80">
        <f t="shared" si="165"/>
        <v>903498.90063291171</v>
      </c>
      <c r="E307" s="76">
        <v>451749.45679636084</v>
      </c>
      <c r="F307" s="64">
        <f>SUMIFS(Hours!P:P,Hours!A:A,Summary!A307)</f>
        <v>451749.44383655087</v>
      </c>
      <c r="G307" s="26">
        <f t="shared" si="162"/>
        <v>-280237.50967764168</v>
      </c>
      <c r="H307" s="81">
        <f t="shared" si="161"/>
        <v>-0.23673979041002999</v>
      </c>
      <c r="Q307" s="149">
        <v>230048</v>
      </c>
      <c r="R307" s="149">
        <f>SUMIFS(Hours!F:F,Hours!A:A,Summary!A201,Hours!B:B,"&lt;28")+SUMIFS(Hours!G:G,Hours!A:A,Summary!A201,Hours!B:B,"&lt;28")</f>
        <v>176442</v>
      </c>
      <c r="S307" s="149">
        <f t="shared" si="163"/>
        <v>-53606</v>
      </c>
      <c r="T307" s="81">
        <f t="shared" si="164"/>
        <v>-0.23302093476144109</v>
      </c>
    </row>
    <row r="308" spans="1:20" x14ac:dyDescent="0.2">
      <c r="A308" s="23" t="str">
        <f t="shared" si="167"/>
        <v>003626</v>
      </c>
      <c r="B308" s="23" t="str">
        <f t="shared" si="167"/>
        <v>Tarrant</v>
      </c>
      <c r="C308" s="76">
        <v>5736809.5949221477</v>
      </c>
      <c r="D308" s="80">
        <f t="shared" si="165"/>
        <v>4270896.216976814</v>
      </c>
      <c r="E308" s="76">
        <v>2135448.1391193261</v>
      </c>
      <c r="F308" s="64">
        <f>SUMIFS(Hours!P:P,Hours!A:A,Summary!A308)</f>
        <v>2135448.0778574878</v>
      </c>
      <c r="G308" s="26">
        <f t="shared" si="162"/>
        <v>-1465913.3779453337</v>
      </c>
      <c r="H308" s="81">
        <f t="shared" si="161"/>
        <v>-0.25552763320624505</v>
      </c>
      <c r="Q308" s="149">
        <v>1110816</v>
      </c>
      <c r="R308" s="149">
        <f>SUMIFS(Hours!F:F,Hours!A:A,Summary!A202,Hours!B:B,"&lt;28")+SUMIFS(Hours!G:G,Hours!A:A,Summary!A202,Hours!B:B,"&lt;28")</f>
        <v>834707</v>
      </c>
      <c r="S308" s="149">
        <f t="shared" si="163"/>
        <v>-276109</v>
      </c>
      <c r="T308" s="81">
        <f t="shared" si="164"/>
        <v>-0.2485641186299081</v>
      </c>
    </row>
    <row r="309" spans="1:20" x14ac:dyDescent="0.2">
      <c r="A309" s="23" t="str">
        <f t="shared" si="167"/>
        <v>003627</v>
      </c>
      <c r="B309" s="23" t="str">
        <f t="shared" si="167"/>
        <v>Temple</v>
      </c>
      <c r="C309" s="76">
        <v>679790.77850993595</v>
      </c>
      <c r="D309" s="80">
        <f t="shared" si="165"/>
        <v>581197.29749081656</v>
      </c>
      <c r="E309" s="76">
        <v>290598.65291376231</v>
      </c>
      <c r="F309" s="64">
        <f>SUMIFS(Hours!P:P,Hours!A:A,Summary!A309)</f>
        <v>290598.64457705431</v>
      </c>
      <c r="G309" s="26">
        <f t="shared" si="162"/>
        <v>-98593.481019119383</v>
      </c>
      <c r="H309" s="81">
        <f t="shared" si="161"/>
        <v>-0.14503503744965601</v>
      </c>
      <c r="Q309" s="149">
        <v>130992</v>
      </c>
      <c r="R309" s="149">
        <f>SUMIFS(Hours!F:F,Hours!A:A,Summary!A203,Hours!B:B,"&lt;28")+SUMIFS(Hours!G:G,Hours!A:A,Summary!A203,Hours!B:B,"&lt;28")</f>
        <v>113344</v>
      </c>
      <c r="S309" s="149">
        <f t="shared" si="163"/>
        <v>-17648</v>
      </c>
      <c r="T309" s="81">
        <f t="shared" si="164"/>
        <v>-0.13472578478074998</v>
      </c>
    </row>
    <row r="310" spans="1:20" x14ac:dyDescent="0.2">
      <c r="A310" s="23" t="str">
        <f t="shared" si="167"/>
        <v>003628</v>
      </c>
      <c r="B310" s="23" t="str">
        <f t="shared" si="167"/>
        <v>Texarkana</v>
      </c>
      <c r="C310" s="76">
        <v>319581.09600859485</v>
      </c>
      <c r="D310" s="80">
        <f t="shared" si="165"/>
        <v>248839.22525535017</v>
      </c>
      <c r="E310" s="76">
        <v>124419.614412353</v>
      </c>
      <c r="F310" s="64">
        <f>SUMIFS(Hours!P:P,Hours!A:A,Summary!A310)</f>
        <v>124419.61084299716</v>
      </c>
      <c r="G310" s="26">
        <f t="shared" si="162"/>
        <v>-70741.870753244672</v>
      </c>
      <c r="H310" s="81">
        <f t="shared" si="161"/>
        <v>-0.22135812047951087</v>
      </c>
      <c r="Q310" s="149">
        <v>61686</v>
      </c>
      <c r="R310" s="149">
        <f>SUMIFS(Hours!F:F,Hours!A:A,Summary!A204,Hours!B:B,"&lt;28")+SUMIFS(Hours!G:G,Hours!A:A,Summary!A204,Hours!B:B,"&lt;28")</f>
        <v>48277</v>
      </c>
      <c r="S310" s="149">
        <f t="shared" si="163"/>
        <v>-13409</v>
      </c>
      <c r="T310" s="81">
        <f t="shared" si="164"/>
        <v>-0.21737509321401938</v>
      </c>
    </row>
    <row r="311" spans="1:20" x14ac:dyDescent="0.2">
      <c r="A311" s="23" t="str">
        <f t="shared" si="167"/>
        <v>003643</v>
      </c>
      <c r="B311" s="23" t="str">
        <f t="shared" si="167"/>
        <v>Texas Southmost</v>
      </c>
      <c r="C311" s="76">
        <v>789688.99150669365</v>
      </c>
      <c r="D311" s="80">
        <f t="shared" si="165"/>
        <v>653341.81431933376</v>
      </c>
      <c r="E311" s="76">
        <v>326670.9118454422</v>
      </c>
      <c r="F311" s="64">
        <f>SUMIFS(Hours!P:P,Hours!A:A,Summary!A311)</f>
        <v>326670.9024738915</v>
      </c>
      <c r="G311" s="26">
        <f t="shared" si="162"/>
        <v>-136347.17718735989</v>
      </c>
      <c r="H311" s="81">
        <f t="shared" si="161"/>
        <v>-0.17265933633849342</v>
      </c>
      <c r="Q311" s="149">
        <v>153346</v>
      </c>
      <c r="R311" s="149">
        <f>SUMIFS(Hours!F:F,Hours!A:A,Summary!A205,Hours!B:B,"&lt;28")+SUMIFS(Hours!G:G,Hours!A:A,Summary!A205,Hours!B:B,"&lt;28")</f>
        <v>127451</v>
      </c>
      <c r="S311" s="149">
        <f t="shared" si="163"/>
        <v>-25895</v>
      </c>
      <c r="T311" s="81">
        <f t="shared" si="164"/>
        <v>-0.16886648494254822</v>
      </c>
    </row>
    <row r="312" spans="1:20" x14ac:dyDescent="0.2">
      <c r="A312" s="23" t="str">
        <f t="shared" si="167"/>
        <v>003572</v>
      </c>
      <c r="B312" s="23" t="str">
        <f t="shared" si="167"/>
        <v>Trinity Valley</v>
      </c>
      <c r="C312" s="76">
        <v>1013136.5672305631</v>
      </c>
      <c r="D312" s="80">
        <f t="shared" si="165"/>
        <v>470055.83675331785</v>
      </c>
      <c r="E312" s="76">
        <v>235027.92174790506</v>
      </c>
      <c r="F312" s="64">
        <f>SUMIFS(Hours!P:P,Hours!A:A,Summary!A312)</f>
        <v>235027.91500541283</v>
      </c>
      <c r="G312" s="26">
        <f t="shared" si="162"/>
        <v>-543080.73047724529</v>
      </c>
      <c r="H312" s="81">
        <f t="shared" si="161"/>
        <v>-0.53603901788065111</v>
      </c>
      <c r="Q312" s="149">
        <v>195040</v>
      </c>
      <c r="R312" s="149">
        <f>SUMIFS(Hours!F:F,Hours!A:A,Summary!A206,Hours!B:B,"&lt;28")+SUMIFS(Hours!G:G,Hours!A:A,Summary!A206,Hours!B:B,"&lt;28")</f>
        <v>90300</v>
      </c>
      <c r="S312" s="149">
        <f t="shared" si="163"/>
        <v>-104740</v>
      </c>
      <c r="T312" s="81">
        <f t="shared" si="164"/>
        <v>-0.53701804757998362</v>
      </c>
    </row>
    <row r="313" spans="1:20" x14ac:dyDescent="0.2">
      <c r="A313" s="23" t="str">
        <f t="shared" si="167"/>
        <v>003648</v>
      </c>
      <c r="B313" s="23" t="str">
        <f t="shared" si="167"/>
        <v>Tyler</v>
      </c>
      <c r="C313" s="76">
        <v>1453042.0311173704</v>
      </c>
      <c r="D313" s="80">
        <f t="shared" si="165"/>
        <v>1019715.2819410374</v>
      </c>
      <c r="E313" s="76">
        <v>509857.64828392898</v>
      </c>
      <c r="F313" s="64">
        <f>SUMIFS(Hours!P:P,Hours!A:A,Summary!A313)</f>
        <v>509857.63365710847</v>
      </c>
      <c r="G313" s="26">
        <f t="shared" si="162"/>
        <v>-433326.74917633296</v>
      </c>
      <c r="H313" s="81">
        <f t="shared" si="161"/>
        <v>-0.29822038172089926</v>
      </c>
      <c r="Q313" s="149">
        <v>280752</v>
      </c>
      <c r="R313" s="149">
        <f>SUMIFS(Hours!F:F,Hours!A:A,Summary!A207,Hours!B:B,"&lt;28")+SUMIFS(Hours!G:G,Hours!A:A,Summary!A207,Hours!B:B,"&lt;28")</f>
        <v>196672</v>
      </c>
      <c r="S313" s="149">
        <f t="shared" si="163"/>
        <v>-84080</v>
      </c>
      <c r="T313" s="81">
        <f t="shared" si="164"/>
        <v>-0.29948139283068331</v>
      </c>
    </row>
    <row r="314" spans="1:20" x14ac:dyDescent="0.2">
      <c r="A314" s="23" t="str">
        <f t="shared" si="167"/>
        <v>010060</v>
      </c>
      <c r="B314" s="23" t="str">
        <f t="shared" si="167"/>
        <v>Vernon</v>
      </c>
      <c r="C314" s="76">
        <v>336185.50565777329</v>
      </c>
      <c r="D314" s="80">
        <f t="shared" si="165"/>
        <v>245384.20160465909</v>
      </c>
      <c r="E314" s="76">
        <v>122692.10256222798</v>
      </c>
      <c r="F314" s="64">
        <f>SUMIFS(Hours!P:P,Hours!A:A,Summary!A314)</f>
        <v>122692.0990424311</v>
      </c>
      <c r="G314" s="26">
        <f t="shared" si="162"/>
        <v>-90801.304053114203</v>
      </c>
      <c r="H314" s="81">
        <f t="shared" si="161"/>
        <v>-0.27009285803519201</v>
      </c>
      <c r="Q314" s="149">
        <v>64566</v>
      </c>
      <c r="R314" s="149">
        <f>SUMIFS(Hours!F:F,Hours!A:A,Summary!A208,Hours!B:B,"&lt;28")+SUMIFS(Hours!G:G,Hours!A:A,Summary!A208,Hours!B:B,"&lt;28")</f>
        <v>47274</v>
      </c>
      <c r="S314" s="149">
        <f t="shared" si="163"/>
        <v>-17292</v>
      </c>
      <c r="T314" s="81">
        <f t="shared" si="164"/>
        <v>-0.26781897593160486</v>
      </c>
    </row>
    <row r="315" spans="1:20" x14ac:dyDescent="0.2">
      <c r="A315" s="23" t="str">
        <f t="shared" si="167"/>
        <v>003662</v>
      </c>
      <c r="B315" s="23" t="str">
        <f t="shared" si="167"/>
        <v>Victoria</v>
      </c>
      <c r="C315" s="76">
        <v>507957.16681939515</v>
      </c>
      <c r="D315" s="80">
        <f t="shared" si="165"/>
        <v>305975.45990428748</v>
      </c>
      <c r="E315" s="76">
        <v>152987.73214660343</v>
      </c>
      <c r="F315" s="64">
        <f>SUMIFS(Hours!P:P,Hours!A:A,Summary!A315)</f>
        <v>152987.72775768407</v>
      </c>
      <c r="G315" s="26">
        <f t="shared" si="162"/>
        <v>-201981.70691510767</v>
      </c>
      <c r="H315" s="81">
        <f t="shared" si="161"/>
        <v>-0.39763531279581793</v>
      </c>
      <c r="Q315" s="149">
        <v>98000</v>
      </c>
      <c r="R315" s="149">
        <f>SUMIFS(Hours!F:F,Hours!A:A,Summary!A209,Hours!B:B,"&lt;28")+SUMIFS(Hours!G:G,Hours!A:A,Summary!A209,Hours!B:B,"&lt;28")</f>
        <v>59120</v>
      </c>
      <c r="S315" s="149">
        <f t="shared" si="163"/>
        <v>-38880</v>
      </c>
      <c r="T315" s="81">
        <f t="shared" si="164"/>
        <v>-0.396734693877551</v>
      </c>
    </row>
    <row r="316" spans="1:20" x14ac:dyDescent="0.2">
      <c r="A316" s="23" t="str">
        <f t="shared" si="167"/>
        <v>003664</v>
      </c>
      <c r="B316" s="23" t="str">
        <f t="shared" si="167"/>
        <v>Weatherford</v>
      </c>
      <c r="C316" s="76">
        <v>632887.7947940086</v>
      </c>
      <c r="D316" s="80">
        <f t="shared" si="165"/>
        <v>448425.57799242204</v>
      </c>
      <c r="E316" s="76">
        <v>224212.79221232465</v>
      </c>
      <c r="F316" s="64">
        <f>SUMIFS(Hours!P:P,Hours!A:A,Summary!A316)</f>
        <v>224212.78578009739</v>
      </c>
      <c r="G316" s="26">
        <f t="shared" si="162"/>
        <v>-184462.21680158656</v>
      </c>
      <c r="H316" s="81">
        <f t="shared" si="161"/>
        <v>-0.29146116945046324</v>
      </c>
      <c r="Q316" s="149">
        <v>122260</v>
      </c>
      <c r="R316" s="149">
        <f>SUMIFS(Hours!F:F,Hours!A:A,Summary!A210,Hours!B:B,"&lt;28")+SUMIFS(Hours!G:G,Hours!A:A,Summary!A210,Hours!B:B,"&lt;28")</f>
        <v>86668</v>
      </c>
      <c r="S316" s="149">
        <f t="shared" si="163"/>
        <v>-35592</v>
      </c>
      <c r="T316" s="81">
        <f t="shared" si="164"/>
        <v>-0.29111729101913952</v>
      </c>
    </row>
    <row r="317" spans="1:20" x14ac:dyDescent="0.2">
      <c r="A317" s="23" t="str">
        <f t="shared" ref="A317:B318" si="168">A264</f>
        <v>009549</v>
      </c>
      <c r="B317" s="23" t="str">
        <f t="shared" si="168"/>
        <v>Western Texas</v>
      </c>
      <c r="C317" s="76">
        <v>271127.91944209917</v>
      </c>
      <c r="D317" s="80">
        <f t="shared" si="165"/>
        <v>177489.49161579917</v>
      </c>
      <c r="E317" s="76">
        <v>88744.747080856352</v>
      </c>
      <c r="F317" s="64">
        <f>SUMIFS(Hours!P:P,Hours!A:A,Summary!A317)</f>
        <v>88744.744534942816</v>
      </c>
      <c r="G317" s="26">
        <f t="shared" si="162"/>
        <v>-93638.427826300001</v>
      </c>
      <c r="H317" s="81">
        <f t="shared" si="161"/>
        <v>-0.34536623162594288</v>
      </c>
      <c r="Q317" s="149">
        <v>52400</v>
      </c>
      <c r="R317" s="149">
        <f>SUMIFS(Hours!F:F,Hours!A:A,Summary!A211,Hours!B:B,"&lt;28")+SUMIFS(Hours!G:G,Hours!A:A,Summary!A211,Hours!B:B,"&lt;28")</f>
        <v>34469</v>
      </c>
      <c r="S317" s="149">
        <f t="shared" si="163"/>
        <v>-17931</v>
      </c>
      <c r="T317" s="81">
        <f t="shared" si="164"/>
        <v>-0.34219465648854963</v>
      </c>
    </row>
    <row r="318" spans="1:20" x14ac:dyDescent="0.2">
      <c r="A318" s="23" t="str">
        <f t="shared" si="168"/>
        <v>003668</v>
      </c>
      <c r="B318" s="23" t="str">
        <f t="shared" si="168"/>
        <v>Wharton</v>
      </c>
      <c r="C318" s="76">
        <v>704064.90191056603</v>
      </c>
      <c r="D318" s="80">
        <f t="shared" si="165"/>
        <v>616095.23428565729</v>
      </c>
      <c r="E318" s="76">
        <v>308047.62156147102</v>
      </c>
      <c r="F318" s="64">
        <f>SUMIFS(Hours!P:P,Hours!A:A,Summary!A318)</f>
        <v>308047.61272418621</v>
      </c>
      <c r="G318" s="26">
        <f t="shared" si="162"/>
        <v>-87969.667624908732</v>
      </c>
      <c r="H318" s="81">
        <f t="shared" si="161"/>
        <v>-0.12494539549719394</v>
      </c>
      <c r="Q318" s="149">
        <v>136160</v>
      </c>
      <c r="R318" s="149">
        <f>SUMIFS(Hours!F:F,Hours!A:A,Summary!A212,Hours!B:B,"&lt;28")+SUMIFS(Hours!G:G,Hours!A:A,Summary!A212,Hours!B:B,"&lt;28")</f>
        <v>119184</v>
      </c>
      <c r="S318" s="149">
        <f t="shared" si="163"/>
        <v>-16976</v>
      </c>
      <c r="T318" s="81">
        <f t="shared" si="164"/>
        <v>-0.12467685076380729</v>
      </c>
    </row>
    <row r="319" spans="1:20" x14ac:dyDescent="0.2">
      <c r="A319" s="23"/>
      <c r="B319" s="23" t="str">
        <f>B266</f>
        <v>Statewide</v>
      </c>
      <c r="C319" s="24">
        <f>SUM(C269:C318)</f>
        <v>103171662.74969035</v>
      </c>
      <c r="D319" s="24">
        <f>SUM(D269:D318)</f>
        <v>72512307.143073082</v>
      </c>
      <c r="E319" s="24">
        <f>SUM(E269:E318)</f>
        <v>36256154.09159568</v>
      </c>
      <c r="F319" s="24">
        <f>SUM(F269:F318)</f>
        <v>36256153.051477388</v>
      </c>
      <c r="G319" s="26">
        <f>SUM(G269:G318)</f>
        <v>-30659355.606617242</v>
      </c>
      <c r="H319" s="81">
        <f t="shared" si="161"/>
        <v>-0.29716837733827506</v>
      </c>
      <c r="Q319" s="149">
        <f>SUM(Q269:Q318)</f>
        <v>20001901</v>
      </c>
      <c r="R319" s="149">
        <f t="shared" ref="R319" si="169">SUM(R269:R318)</f>
        <v>14103682</v>
      </c>
      <c r="S319" s="149">
        <f t="shared" si="163"/>
        <v>-5898219</v>
      </c>
      <c r="T319" s="81">
        <f t="shared" si="164"/>
        <v>-0.294882921378323</v>
      </c>
    </row>
  </sheetData>
  <mergeCells count="19">
    <mergeCell ref="Q268:T268"/>
    <mergeCell ref="Q2:T2"/>
    <mergeCell ref="Q56:T56"/>
    <mergeCell ref="Q109:T109"/>
    <mergeCell ref="Q162:T162"/>
    <mergeCell ref="Q215:T215"/>
    <mergeCell ref="A162:H162"/>
    <mergeCell ref="J162:O162"/>
    <mergeCell ref="A215:H215"/>
    <mergeCell ref="J215:O215"/>
    <mergeCell ref="A268:H268"/>
    <mergeCell ref="A109:H109"/>
    <mergeCell ref="J109:O109"/>
    <mergeCell ref="A2:H2"/>
    <mergeCell ref="A3:B3"/>
    <mergeCell ref="A56:H56"/>
    <mergeCell ref="J56:O56"/>
    <mergeCell ref="J2:L2"/>
    <mergeCell ref="N2:O2"/>
  </mergeCells>
  <pageMargins left="0.17" right="0.17" top="0.72" bottom="0.75" header="0.3" footer="0.3"/>
  <pageSetup scale="66" fitToHeight="4" orientation="portrait" r:id="rId1"/>
  <rowBreaks count="5" manualBreakCount="5">
    <brk id="55" max="16383" man="1"/>
    <brk id="108" max="16383" man="1"/>
    <brk id="161" max="16383" man="1"/>
    <brk id="214" max="16383" man="1"/>
    <brk id="267"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V54"/>
  <sheetViews>
    <sheetView workbookViewId="0"/>
  </sheetViews>
  <sheetFormatPr defaultRowHeight="12.75" x14ac:dyDescent="0.2"/>
  <cols>
    <col min="1" max="1" width="7" style="128" bestFit="1" customWidth="1"/>
    <col min="2" max="2" width="33.5703125" style="128" bestFit="1" customWidth="1"/>
    <col min="3" max="3" width="9.140625" style="129" bestFit="1" customWidth="1"/>
    <col min="4" max="4" width="11.140625" style="129" bestFit="1" customWidth="1"/>
    <col min="5" max="5" width="10.7109375" style="129" bestFit="1" customWidth="1"/>
    <col min="6" max="6" width="11.140625" style="129" bestFit="1" customWidth="1"/>
    <col min="7" max="8" width="9.140625" style="129" bestFit="1" customWidth="1"/>
    <col min="9" max="9" width="7.140625" style="129" bestFit="1" customWidth="1"/>
    <col min="10" max="10" width="13.5703125" style="129" bestFit="1" customWidth="1"/>
    <col min="11" max="11" width="14.7109375" style="129" bestFit="1" customWidth="1"/>
    <col min="12" max="12" width="15.140625" style="129" bestFit="1" customWidth="1"/>
    <col min="13" max="13" width="13.42578125" style="129" bestFit="1" customWidth="1"/>
    <col min="14" max="14" width="14.140625" style="129" bestFit="1" customWidth="1"/>
    <col min="15" max="15" width="13.7109375" style="129" bestFit="1" customWidth="1"/>
    <col min="16" max="16" width="13.28515625" style="129" bestFit="1" customWidth="1"/>
    <col min="17" max="17" width="13.7109375" style="129" bestFit="1" customWidth="1"/>
    <col min="18" max="19" width="9.42578125" style="129" bestFit="1" customWidth="1"/>
    <col min="20" max="20" width="12.5703125" style="129" bestFit="1" customWidth="1"/>
    <col min="21" max="21" width="12.140625" style="129" bestFit="1" customWidth="1"/>
    <col min="22" max="22" width="12.5703125" style="129" bestFit="1" customWidth="1"/>
    <col min="23" max="16384" width="9.140625" style="128"/>
  </cols>
  <sheetData>
    <row r="1" spans="1:22" x14ac:dyDescent="0.2">
      <c r="A1" s="128" t="s">
        <v>627</v>
      </c>
      <c r="B1" s="128" t="s">
        <v>628</v>
      </c>
      <c r="C1" s="129" t="s">
        <v>629</v>
      </c>
      <c r="D1" s="129" t="s">
        <v>630</v>
      </c>
      <c r="E1" s="129" t="s">
        <v>631</v>
      </c>
      <c r="F1" s="129" t="s">
        <v>632</v>
      </c>
      <c r="G1" s="129" t="s">
        <v>633</v>
      </c>
      <c r="H1" s="129" t="s">
        <v>634</v>
      </c>
      <c r="I1" s="129" t="s">
        <v>635</v>
      </c>
      <c r="J1" s="129" t="s">
        <v>636</v>
      </c>
      <c r="K1" s="129" t="s">
        <v>637</v>
      </c>
      <c r="L1" s="129" t="s">
        <v>638</v>
      </c>
      <c r="M1" s="129" t="s">
        <v>639</v>
      </c>
      <c r="N1" s="129" t="s">
        <v>640</v>
      </c>
      <c r="O1" s="129" t="s">
        <v>641</v>
      </c>
      <c r="P1" s="129" t="s">
        <v>642</v>
      </c>
      <c r="Q1" s="129" t="s">
        <v>643</v>
      </c>
      <c r="R1" s="129" t="s">
        <v>644</v>
      </c>
      <c r="S1" s="129" t="s">
        <v>645</v>
      </c>
      <c r="T1" s="129" t="s">
        <v>646</v>
      </c>
      <c r="U1" s="129" t="s">
        <v>647</v>
      </c>
      <c r="V1" s="129" t="s">
        <v>648</v>
      </c>
    </row>
    <row r="2" spans="1:22" x14ac:dyDescent="0.2">
      <c r="A2" s="128" t="s">
        <v>5</v>
      </c>
      <c r="B2" s="128" t="s">
        <v>649</v>
      </c>
      <c r="C2" s="129">
        <v>9222</v>
      </c>
      <c r="D2" s="129">
        <v>167</v>
      </c>
      <c r="E2" s="129">
        <v>212</v>
      </c>
      <c r="F2" s="129">
        <v>201</v>
      </c>
      <c r="G2" s="129">
        <v>1686</v>
      </c>
      <c r="H2" s="129">
        <v>1080</v>
      </c>
      <c r="I2" s="129">
        <v>583</v>
      </c>
      <c r="J2" s="129">
        <v>781</v>
      </c>
      <c r="K2" s="129">
        <v>2275</v>
      </c>
      <c r="L2" s="129">
        <v>1081</v>
      </c>
      <c r="M2" s="129">
        <v>359</v>
      </c>
      <c r="N2" s="129">
        <v>797</v>
      </c>
      <c r="O2" s="129">
        <v>42</v>
      </c>
      <c r="P2" s="129">
        <v>35</v>
      </c>
      <c r="Q2" s="129">
        <v>35</v>
      </c>
      <c r="R2" s="129">
        <v>41</v>
      </c>
      <c r="S2" s="129">
        <v>58</v>
      </c>
      <c r="T2" s="129">
        <v>39</v>
      </c>
      <c r="U2" s="129">
        <v>198</v>
      </c>
      <c r="V2" s="129">
        <v>13</v>
      </c>
    </row>
    <row r="3" spans="1:22" x14ac:dyDescent="0.2">
      <c r="A3" s="128" t="s">
        <v>6</v>
      </c>
      <c r="B3" s="128" t="s">
        <v>650</v>
      </c>
      <c r="C3" s="129">
        <v>15921</v>
      </c>
      <c r="D3" s="129">
        <v>491</v>
      </c>
      <c r="E3" s="129">
        <v>417</v>
      </c>
      <c r="F3" s="129">
        <v>342</v>
      </c>
      <c r="G3" s="129">
        <v>2840</v>
      </c>
      <c r="H3" s="129">
        <v>1812</v>
      </c>
      <c r="I3" s="129">
        <v>1188</v>
      </c>
      <c r="J3" s="129">
        <v>1840</v>
      </c>
      <c r="K3" s="129">
        <v>3038</v>
      </c>
      <c r="L3" s="129">
        <v>2294</v>
      </c>
      <c r="M3" s="129">
        <v>580</v>
      </c>
      <c r="N3" s="129">
        <v>1079</v>
      </c>
      <c r="O3" s="129">
        <v>35</v>
      </c>
      <c r="P3" s="129">
        <v>25</v>
      </c>
      <c r="Q3" s="129">
        <v>25</v>
      </c>
      <c r="R3" s="129">
        <v>49</v>
      </c>
      <c r="S3" s="129">
        <v>128</v>
      </c>
      <c r="T3" s="129">
        <v>14</v>
      </c>
      <c r="U3" s="129">
        <v>113</v>
      </c>
      <c r="V3" s="129">
        <v>26</v>
      </c>
    </row>
    <row r="4" spans="1:22" x14ac:dyDescent="0.2">
      <c r="A4" s="128" t="s">
        <v>7</v>
      </c>
      <c r="B4" s="128" t="s">
        <v>651</v>
      </c>
      <c r="C4" s="129">
        <v>7211</v>
      </c>
      <c r="D4" s="129">
        <v>187</v>
      </c>
      <c r="E4" s="129">
        <v>267</v>
      </c>
      <c r="F4" s="129">
        <v>247</v>
      </c>
      <c r="G4" s="129">
        <v>1390</v>
      </c>
      <c r="H4" s="129">
        <v>798</v>
      </c>
      <c r="I4" s="129">
        <v>437</v>
      </c>
      <c r="J4" s="129">
        <v>688</v>
      </c>
      <c r="K4" s="129">
        <v>1542</v>
      </c>
      <c r="L4" s="129">
        <v>1056</v>
      </c>
      <c r="M4" s="129">
        <v>215</v>
      </c>
      <c r="N4" s="129">
        <v>384</v>
      </c>
      <c r="O4" s="129">
        <v>30</v>
      </c>
      <c r="P4" s="129">
        <v>33</v>
      </c>
      <c r="Q4" s="129">
        <v>32</v>
      </c>
      <c r="R4" s="129">
        <v>20</v>
      </c>
      <c r="S4" s="129">
        <v>34</v>
      </c>
      <c r="T4" s="129">
        <v>14</v>
      </c>
      <c r="U4" s="129">
        <v>76</v>
      </c>
      <c r="V4" s="129">
        <v>29</v>
      </c>
    </row>
    <row r="5" spans="1:22" x14ac:dyDescent="0.2">
      <c r="A5" s="128" t="s">
        <v>8</v>
      </c>
      <c r="B5" s="128" t="s">
        <v>1948</v>
      </c>
      <c r="C5" s="129">
        <v>32974</v>
      </c>
      <c r="D5" s="129">
        <v>529</v>
      </c>
      <c r="E5" s="129">
        <v>397</v>
      </c>
      <c r="F5" s="129">
        <v>435</v>
      </c>
      <c r="G5" s="129">
        <v>7348</v>
      </c>
      <c r="H5" s="129">
        <v>4666</v>
      </c>
      <c r="I5" s="129">
        <v>3195</v>
      </c>
      <c r="J5" s="129">
        <v>4847</v>
      </c>
      <c r="K5" s="129">
        <v>7247</v>
      </c>
      <c r="L5" s="129">
        <v>2907</v>
      </c>
      <c r="M5" s="129">
        <v>309</v>
      </c>
      <c r="N5" s="129">
        <v>1094</v>
      </c>
      <c r="O5" s="129">
        <v>204</v>
      </c>
      <c r="P5" s="129">
        <v>165</v>
      </c>
      <c r="Q5" s="129">
        <v>169</v>
      </c>
      <c r="R5" s="129">
        <v>48</v>
      </c>
      <c r="S5" s="129">
        <v>86</v>
      </c>
      <c r="T5" s="129">
        <v>932</v>
      </c>
      <c r="U5" s="129">
        <v>1801</v>
      </c>
      <c r="V5" s="129">
        <v>216</v>
      </c>
    </row>
    <row r="6" spans="1:22" x14ac:dyDescent="0.2">
      <c r="A6" s="128" t="s">
        <v>9</v>
      </c>
      <c r="B6" s="128" t="s">
        <v>652</v>
      </c>
      <c r="C6" s="129">
        <v>5770</v>
      </c>
      <c r="D6" s="129">
        <v>154</v>
      </c>
      <c r="E6" s="129">
        <v>167</v>
      </c>
      <c r="F6" s="129">
        <v>160</v>
      </c>
      <c r="G6" s="129">
        <v>1164</v>
      </c>
      <c r="H6" s="129">
        <v>690</v>
      </c>
      <c r="I6" s="129">
        <v>505</v>
      </c>
      <c r="J6" s="129">
        <v>583</v>
      </c>
      <c r="K6" s="129">
        <v>990</v>
      </c>
      <c r="L6" s="129">
        <v>799</v>
      </c>
      <c r="M6" s="129">
        <v>111</v>
      </c>
      <c r="N6" s="129">
        <v>447</v>
      </c>
      <c r="O6" s="129">
        <v>18</v>
      </c>
      <c r="P6" s="129">
        <v>17</v>
      </c>
      <c r="Q6" s="129">
        <v>18</v>
      </c>
      <c r="R6" s="129">
        <v>10</v>
      </c>
      <c r="S6" s="129">
        <v>29</v>
      </c>
      <c r="T6" s="129">
        <v>14</v>
      </c>
      <c r="U6" s="129">
        <v>154</v>
      </c>
      <c r="V6" s="129">
        <v>28</v>
      </c>
    </row>
    <row r="7" spans="1:22" x14ac:dyDescent="0.2">
      <c r="A7" s="128" t="s">
        <v>10</v>
      </c>
      <c r="B7" s="128" t="s">
        <v>653</v>
      </c>
      <c r="C7" s="129">
        <v>2676</v>
      </c>
      <c r="D7" s="129">
        <v>89</v>
      </c>
      <c r="E7" s="129">
        <v>113</v>
      </c>
      <c r="F7" s="129">
        <v>90</v>
      </c>
      <c r="G7" s="129">
        <v>513</v>
      </c>
      <c r="H7" s="129">
        <v>313</v>
      </c>
      <c r="I7" s="129">
        <v>175</v>
      </c>
      <c r="J7" s="129">
        <v>274</v>
      </c>
      <c r="K7" s="129">
        <v>488</v>
      </c>
      <c r="L7" s="129">
        <v>372</v>
      </c>
      <c r="M7" s="129">
        <v>75</v>
      </c>
      <c r="N7" s="129">
        <v>174</v>
      </c>
      <c r="O7" s="129">
        <v>14</v>
      </c>
      <c r="P7" s="129">
        <v>23</v>
      </c>
      <c r="Q7" s="129">
        <v>17</v>
      </c>
      <c r="R7" s="129">
        <v>2</v>
      </c>
      <c r="S7" s="129">
        <v>2</v>
      </c>
      <c r="T7" s="129">
        <v>2</v>
      </c>
      <c r="U7" s="129">
        <v>56</v>
      </c>
      <c r="V7" s="129">
        <v>4</v>
      </c>
    </row>
    <row r="8" spans="1:22" x14ac:dyDescent="0.2">
      <c r="A8" s="128" t="s">
        <v>11</v>
      </c>
      <c r="B8" s="128" t="s">
        <v>654</v>
      </c>
      <c r="C8" s="129">
        <v>15480</v>
      </c>
      <c r="D8" s="129">
        <v>824</v>
      </c>
      <c r="E8" s="129">
        <v>351</v>
      </c>
      <c r="F8" s="129">
        <v>389</v>
      </c>
      <c r="G8" s="129">
        <v>2880</v>
      </c>
      <c r="H8" s="129">
        <v>1726</v>
      </c>
      <c r="I8" s="129">
        <v>1242</v>
      </c>
      <c r="J8" s="129">
        <v>1630</v>
      </c>
      <c r="K8" s="129">
        <v>2926</v>
      </c>
      <c r="L8" s="129">
        <v>2292</v>
      </c>
      <c r="M8" s="129">
        <v>323</v>
      </c>
      <c r="N8" s="129">
        <v>897</v>
      </c>
      <c r="O8" s="129">
        <v>78</v>
      </c>
      <c r="P8" s="129">
        <v>245</v>
      </c>
      <c r="Q8" s="129">
        <v>238</v>
      </c>
      <c r="R8" s="129">
        <v>49</v>
      </c>
      <c r="S8" s="129">
        <v>72</v>
      </c>
      <c r="T8" s="129">
        <v>108</v>
      </c>
      <c r="U8" s="129">
        <v>348</v>
      </c>
      <c r="V8" s="129">
        <v>54</v>
      </c>
    </row>
    <row r="9" spans="1:22" x14ac:dyDescent="0.2">
      <c r="A9" s="128" t="s">
        <v>12</v>
      </c>
      <c r="B9" s="128" t="s">
        <v>655</v>
      </c>
      <c r="C9" s="129">
        <v>14626</v>
      </c>
      <c r="D9" s="129">
        <v>322</v>
      </c>
      <c r="E9" s="129">
        <v>346</v>
      </c>
      <c r="F9" s="129">
        <v>124</v>
      </c>
      <c r="G9" s="129">
        <v>3145</v>
      </c>
      <c r="H9" s="129">
        <v>1917</v>
      </c>
      <c r="I9" s="129">
        <v>850</v>
      </c>
      <c r="J9" s="129">
        <v>1801</v>
      </c>
      <c r="K9" s="129">
        <v>2650</v>
      </c>
      <c r="L9" s="129">
        <v>2042</v>
      </c>
      <c r="M9" s="129">
        <v>464</v>
      </c>
      <c r="N9" s="129">
        <v>965</v>
      </c>
      <c r="O9" s="129">
        <v>51</v>
      </c>
      <c r="P9" s="129">
        <v>34</v>
      </c>
      <c r="Q9" s="129">
        <v>47</v>
      </c>
      <c r="R9" s="129">
        <v>74</v>
      </c>
      <c r="S9" s="129">
        <v>142</v>
      </c>
      <c r="T9" s="129">
        <v>67</v>
      </c>
      <c r="U9" s="129">
        <v>144</v>
      </c>
      <c r="V9" s="129">
        <v>33</v>
      </c>
    </row>
    <row r="10" spans="1:22" x14ac:dyDescent="0.2">
      <c r="A10" s="128" t="s">
        <v>13</v>
      </c>
      <c r="B10" s="128" t="s">
        <v>656</v>
      </c>
      <c r="C10" s="129">
        <v>2760</v>
      </c>
      <c r="D10" s="129">
        <v>79</v>
      </c>
      <c r="E10" s="129">
        <v>62</v>
      </c>
      <c r="F10" s="129">
        <v>69</v>
      </c>
      <c r="G10" s="129">
        <v>571</v>
      </c>
      <c r="H10" s="129">
        <v>297</v>
      </c>
      <c r="I10" s="129">
        <v>181</v>
      </c>
      <c r="J10" s="129">
        <v>456</v>
      </c>
      <c r="K10" s="129">
        <v>440</v>
      </c>
      <c r="L10" s="129">
        <v>434</v>
      </c>
      <c r="M10" s="129">
        <v>60</v>
      </c>
      <c r="N10" s="129">
        <v>111</v>
      </c>
      <c r="O10" s="129">
        <v>6</v>
      </c>
      <c r="P10" s="129">
        <v>12</v>
      </c>
      <c r="Q10" s="129">
        <v>7</v>
      </c>
      <c r="R10" s="129">
        <v>1</v>
      </c>
      <c r="S10" s="129">
        <v>2</v>
      </c>
      <c r="T10" s="129">
        <v>10</v>
      </c>
      <c r="U10" s="129">
        <v>87</v>
      </c>
      <c r="V10" s="129">
        <v>2</v>
      </c>
    </row>
    <row r="11" spans="1:22" x14ac:dyDescent="0.2">
      <c r="A11" s="128" t="s">
        <v>14</v>
      </c>
      <c r="B11" s="128" t="s">
        <v>657</v>
      </c>
      <c r="C11" s="129">
        <v>6991</v>
      </c>
      <c r="D11" s="129">
        <v>210</v>
      </c>
      <c r="E11" s="129">
        <v>126</v>
      </c>
      <c r="F11" s="129">
        <v>131</v>
      </c>
      <c r="G11" s="129">
        <v>1525</v>
      </c>
      <c r="H11" s="129">
        <v>910</v>
      </c>
      <c r="I11" s="129">
        <v>488</v>
      </c>
      <c r="J11" s="129">
        <v>561</v>
      </c>
      <c r="K11" s="129">
        <v>1280</v>
      </c>
      <c r="L11" s="129">
        <v>915</v>
      </c>
      <c r="M11" s="129">
        <v>319</v>
      </c>
      <c r="N11" s="129">
        <v>526</v>
      </c>
      <c r="O11" s="129">
        <v>10</v>
      </c>
      <c r="P11" s="129">
        <v>13</v>
      </c>
      <c r="Q11" s="129">
        <v>11</v>
      </c>
      <c r="R11" s="129">
        <v>25</v>
      </c>
      <c r="S11" s="129">
        <v>35</v>
      </c>
      <c r="T11" s="129">
        <v>12</v>
      </c>
      <c r="U11" s="129">
        <v>781</v>
      </c>
      <c r="V11" s="129">
        <v>61</v>
      </c>
    </row>
    <row r="12" spans="1:22" x14ac:dyDescent="0.2">
      <c r="A12" s="128" t="s">
        <v>15</v>
      </c>
      <c r="B12" s="128" t="s">
        <v>658</v>
      </c>
      <c r="C12" s="129">
        <v>12494</v>
      </c>
      <c r="D12" s="129">
        <v>834</v>
      </c>
      <c r="E12" s="129">
        <v>227</v>
      </c>
      <c r="F12" s="129">
        <v>250</v>
      </c>
      <c r="G12" s="129">
        <v>2400</v>
      </c>
      <c r="H12" s="129">
        <v>1370</v>
      </c>
      <c r="I12" s="129">
        <v>808</v>
      </c>
      <c r="J12" s="129">
        <v>1244</v>
      </c>
      <c r="K12" s="129">
        <v>2081</v>
      </c>
      <c r="L12" s="129">
        <v>1558</v>
      </c>
      <c r="M12" s="129">
        <v>478</v>
      </c>
      <c r="N12" s="129">
        <v>1244</v>
      </c>
      <c r="O12" s="129">
        <v>35</v>
      </c>
      <c r="P12" s="129">
        <v>28</v>
      </c>
      <c r="Q12" s="129">
        <v>27</v>
      </c>
      <c r="R12" s="129">
        <v>36</v>
      </c>
      <c r="S12" s="129">
        <v>58</v>
      </c>
      <c r="T12" s="129">
        <v>45</v>
      </c>
      <c r="U12" s="129">
        <v>85</v>
      </c>
      <c r="V12" s="129">
        <v>29</v>
      </c>
    </row>
    <row r="13" spans="1:22" x14ac:dyDescent="0.2">
      <c r="A13" s="128" t="s">
        <v>16</v>
      </c>
      <c r="B13" s="128" t="s">
        <v>659</v>
      </c>
      <c r="C13" s="129">
        <v>7434</v>
      </c>
      <c r="D13" s="129">
        <v>142</v>
      </c>
      <c r="E13" s="129">
        <v>102</v>
      </c>
      <c r="F13" s="129">
        <v>130</v>
      </c>
      <c r="G13" s="129">
        <v>1347</v>
      </c>
      <c r="H13" s="129">
        <v>745</v>
      </c>
      <c r="I13" s="129">
        <v>601</v>
      </c>
      <c r="J13" s="129">
        <v>1019</v>
      </c>
      <c r="K13" s="129">
        <v>1290</v>
      </c>
      <c r="L13" s="129">
        <v>1372</v>
      </c>
      <c r="M13" s="129">
        <v>54</v>
      </c>
      <c r="N13" s="129">
        <v>632</v>
      </c>
      <c r="O13" s="129">
        <v>44</v>
      </c>
      <c r="P13" s="129">
        <v>34</v>
      </c>
      <c r="Q13" s="129">
        <v>33</v>
      </c>
      <c r="R13" s="129">
        <v>10</v>
      </c>
      <c r="S13" s="129">
        <v>30</v>
      </c>
      <c r="T13" s="129">
        <v>112</v>
      </c>
      <c r="U13" s="129">
        <v>84</v>
      </c>
      <c r="V13" s="129">
        <v>41</v>
      </c>
    </row>
    <row r="14" spans="1:22" x14ac:dyDescent="0.2">
      <c r="A14" s="128" t="s">
        <v>17</v>
      </c>
      <c r="B14" s="128" t="s">
        <v>660</v>
      </c>
      <c r="C14" s="129">
        <v>6015</v>
      </c>
      <c r="D14" s="129">
        <v>171</v>
      </c>
      <c r="E14" s="129">
        <v>126</v>
      </c>
      <c r="F14" s="129">
        <v>116</v>
      </c>
      <c r="G14" s="129">
        <v>1111</v>
      </c>
      <c r="H14" s="129">
        <v>569</v>
      </c>
      <c r="I14" s="129">
        <v>525</v>
      </c>
      <c r="J14" s="129">
        <v>615</v>
      </c>
      <c r="K14" s="129">
        <v>1290</v>
      </c>
      <c r="L14" s="129">
        <v>935</v>
      </c>
      <c r="M14" s="129">
        <v>142</v>
      </c>
      <c r="N14" s="129">
        <v>415</v>
      </c>
      <c r="O14" s="129">
        <v>37</v>
      </c>
      <c r="P14" s="129">
        <v>32</v>
      </c>
      <c r="Q14" s="129">
        <v>34</v>
      </c>
      <c r="R14" s="129">
        <v>14</v>
      </c>
      <c r="S14" s="129">
        <v>29</v>
      </c>
      <c r="T14" s="129">
        <v>22</v>
      </c>
      <c r="U14" s="129">
        <v>91</v>
      </c>
      <c r="V14" s="129">
        <v>25</v>
      </c>
    </row>
    <row r="15" spans="1:22" x14ac:dyDescent="0.2">
      <c r="A15" s="128" t="s">
        <v>18</v>
      </c>
      <c r="B15" s="128" t="s">
        <v>661</v>
      </c>
      <c r="C15" s="129">
        <v>9092</v>
      </c>
      <c r="D15" s="129">
        <v>166</v>
      </c>
      <c r="E15" s="129">
        <v>218</v>
      </c>
      <c r="F15" s="129">
        <v>213</v>
      </c>
      <c r="G15" s="129">
        <v>1708</v>
      </c>
      <c r="H15" s="129">
        <v>1046</v>
      </c>
      <c r="I15" s="129">
        <v>566</v>
      </c>
      <c r="J15" s="129">
        <v>914</v>
      </c>
      <c r="K15" s="129">
        <v>1666</v>
      </c>
      <c r="L15" s="129">
        <v>1280</v>
      </c>
      <c r="M15" s="129">
        <v>334</v>
      </c>
      <c r="N15" s="129">
        <v>981</v>
      </c>
      <c r="O15" s="129">
        <v>18</v>
      </c>
      <c r="P15" s="129">
        <v>12</v>
      </c>
      <c r="Q15" s="129">
        <v>15</v>
      </c>
      <c r="R15" s="129">
        <v>29</v>
      </c>
      <c r="S15" s="129">
        <v>44</v>
      </c>
      <c r="T15" s="129">
        <v>34</v>
      </c>
      <c r="U15" s="129">
        <v>60</v>
      </c>
      <c r="V15" s="129">
        <v>14</v>
      </c>
    </row>
    <row r="16" spans="1:22" x14ac:dyDescent="0.2">
      <c r="A16" s="128" t="s">
        <v>19</v>
      </c>
      <c r="B16" s="128" t="s">
        <v>1949</v>
      </c>
      <c r="C16" s="129">
        <v>13498</v>
      </c>
      <c r="D16" s="129">
        <v>699</v>
      </c>
      <c r="E16" s="129">
        <v>523</v>
      </c>
      <c r="F16" s="129">
        <v>423</v>
      </c>
      <c r="G16" s="129">
        <v>2124</v>
      </c>
      <c r="H16" s="129">
        <v>1525</v>
      </c>
      <c r="I16" s="129">
        <v>788</v>
      </c>
      <c r="J16" s="129">
        <v>1753</v>
      </c>
      <c r="K16" s="129">
        <v>2082</v>
      </c>
      <c r="L16" s="129">
        <v>2082</v>
      </c>
      <c r="M16" s="129">
        <v>410</v>
      </c>
      <c r="N16" s="129">
        <v>1089</v>
      </c>
      <c r="O16" s="129">
        <v>30</v>
      </c>
      <c r="P16" s="129">
        <v>28</v>
      </c>
      <c r="Q16" s="129">
        <v>22</v>
      </c>
      <c r="R16" s="129">
        <v>52</v>
      </c>
      <c r="S16" s="129">
        <v>86</v>
      </c>
      <c r="T16" s="129">
        <v>13</v>
      </c>
      <c r="U16" s="129">
        <v>0</v>
      </c>
      <c r="V16" s="129">
        <v>0</v>
      </c>
    </row>
    <row r="17" spans="1:22" x14ac:dyDescent="0.2">
      <c r="A17" s="128" t="s">
        <v>20</v>
      </c>
      <c r="B17" s="128" t="s">
        <v>663</v>
      </c>
      <c r="C17" s="129">
        <v>9643</v>
      </c>
      <c r="D17" s="129">
        <v>132</v>
      </c>
      <c r="E17" s="129">
        <v>232</v>
      </c>
      <c r="F17" s="129">
        <v>187</v>
      </c>
      <c r="G17" s="129">
        <v>2332</v>
      </c>
      <c r="H17" s="129">
        <v>1438</v>
      </c>
      <c r="I17" s="129">
        <v>441</v>
      </c>
      <c r="J17" s="129">
        <v>751</v>
      </c>
      <c r="K17" s="129">
        <v>1032</v>
      </c>
      <c r="L17" s="129">
        <v>1429</v>
      </c>
      <c r="M17" s="129">
        <v>669</v>
      </c>
      <c r="N17" s="129">
        <v>1000</v>
      </c>
      <c r="O17" s="129">
        <v>27</v>
      </c>
      <c r="P17" s="129">
        <v>25</v>
      </c>
      <c r="Q17" s="129">
        <v>20</v>
      </c>
      <c r="R17" s="129">
        <v>42</v>
      </c>
      <c r="S17" s="129">
        <v>74</v>
      </c>
      <c r="T17" s="129">
        <v>20</v>
      </c>
      <c r="U17" s="129">
        <v>52</v>
      </c>
      <c r="V17" s="129">
        <v>11</v>
      </c>
    </row>
    <row r="18" spans="1:22" x14ac:dyDescent="0.2">
      <c r="A18" s="128" t="s">
        <v>21</v>
      </c>
      <c r="B18" s="128" t="s">
        <v>664</v>
      </c>
      <c r="C18" s="129">
        <v>13176</v>
      </c>
      <c r="D18" s="129">
        <v>459</v>
      </c>
      <c r="E18" s="129">
        <v>278</v>
      </c>
      <c r="F18" s="129">
        <v>302</v>
      </c>
      <c r="G18" s="129">
        <v>2435</v>
      </c>
      <c r="H18" s="129">
        <v>1530</v>
      </c>
      <c r="I18" s="129">
        <v>913</v>
      </c>
      <c r="J18" s="129">
        <v>1328</v>
      </c>
      <c r="K18" s="129">
        <v>2418</v>
      </c>
      <c r="L18" s="129">
        <v>1746</v>
      </c>
      <c r="M18" s="129">
        <v>369</v>
      </c>
      <c r="N18" s="129">
        <v>1398</v>
      </c>
      <c r="O18" s="129">
        <v>60</v>
      </c>
      <c r="P18" s="129">
        <v>48</v>
      </c>
      <c r="Q18" s="129">
        <v>38</v>
      </c>
      <c r="R18" s="129">
        <v>38</v>
      </c>
      <c r="S18" s="129">
        <v>93</v>
      </c>
      <c r="T18" s="129">
        <v>26</v>
      </c>
      <c r="U18" s="129">
        <v>223</v>
      </c>
      <c r="V18" s="129">
        <v>48</v>
      </c>
    </row>
    <row r="19" spans="1:22" x14ac:dyDescent="0.2">
      <c r="A19" s="128" t="s">
        <v>22</v>
      </c>
      <c r="B19" s="128" t="s">
        <v>665</v>
      </c>
      <c r="C19" s="129">
        <v>15082</v>
      </c>
      <c r="D19" s="129">
        <v>610</v>
      </c>
      <c r="E19" s="129">
        <v>533</v>
      </c>
      <c r="F19" s="129">
        <v>443</v>
      </c>
      <c r="G19" s="129">
        <v>2975</v>
      </c>
      <c r="H19" s="129">
        <v>1824</v>
      </c>
      <c r="I19" s="129">
        <v>1099</v>
      </c>
      <c r="J19" s="129">
        <v>1702</v>
      </c>
      <c r="K19" s="129">
        <v>2260</v>
      </c>
      <c r="L19" s="129">
        <v>2109</v>
      </c>
      <c r="M19" s="129">
        <v>378</v>
      </c>
      <c r="N19" s="129">
        <v>1149</v>
      </c>
      <c r="O19" s="129">
        <v>58</v>
      </c>
      <c r="P19" s="129">
        <v>54</v>
      </c>
      <c r="Q19" s="129">
        <v>49</v>
      </c>
      <c r="R19" s="129">
        <v>40</v>
      </c>
      <c r="S19" s="129">
        <v>75</v>
      </c>
      <c r="T19" s="129">
        <v>46</v>
      </c>
      <c r="U19" s="129">
        <v>104</v>
      </c>
      <c r="V19" s="129">
        <v>30</v>
      </c>
    </row>
    <row r="20" spans="1:22" x14ac:dyDescent="0.2">
      <c r="A20" s="128" t="s">
        <v>23</v>
      </c>
      <c r="B20" s="128" t="s">
        <v>666</v>
      </c>
      <c r="C20" s="129">
        <v>7699</v>
      </c>
      <c r="D20" s="129">
        <v>303</v>
      </c>
      <c r="E20" s="129">
        <v>192</v>
      </c>
      <c r="F20" s="129">
        <v>176</v>
      </c>
      <c r="G20" s="129">
        <v>1689</v>
      </c>
      <c r="H20" s="129">
        <v>1036</v>
      </c>
      <c r="I20" s="129">
        <v>471</v>
      </c>
      <c r="J20" s="129">
        <v>843</v>
      </c>
      <c r="K20" s="129">
        <v>1087</v>
      </c>
      <c r="L20" s="129">
        <v>960</v>
      </c>
      <c r="M20" s="129">
        <v>249</v>
      </c>
      <c r="N20" s="129">
        <v>693</v>
      </c>
      <c r="O20" s="129">
        <v>35</v>
      </c>
      <c r="P20" s="129">
        <v>33</v>
      </c>
      <c r="Q20" s="129">
        <v>31</v>
      </c>
      <c r="R20" s="129">
        <v>28</v>
      </c>
      <c r="S20" s="129">
        <v>60</v>
      </c>
      <c r="T20" s="129">
        <v>32</v>
      </c>
      <c r="U20" s="129">
        <v>78</v>
      </c>
      <c r="V20" s="129">
        <v>5</v>
      </c>
    </row>
    <row r="21" spans="1:22" x14ac:dyDescent="0.2">
      <c r="A21" s="128" t="s">
        <v>24</v>
      </c>
      <c r="B21" s="128" t="s">
        <v>667</v>
      </c>
      <c r="C21" s="129">
        <v>4251</v>
      </c>
      <c r="D21" s="129">
        <v>167</v>
      </c>
      <c r="E21" s="129">
        <v>116</v>
      </c>
      <c r="F21" s="129">
        <v>119</v>
      </c>
      <c r="G21" s="129">
        <v>863</v>
      </c>
      <c r="H21" s="129">
        <v>588</v>
      </c>
      <c r="I21" s="129">
        <v>226</v>
      </c>
      <c r="J21" s="129">
        <v>341</v>
      </c>
      <c r="K21" s="129">
        <v>793</v>
      </c>
      <c r="L21" s="129">
        <v>518</v>
      </c>
      <c r="M21" s="129">
        <v>242</v>
      </c>
      <c r="N21" s="129">
        <v>278</v>
      </c>
      <c r="O21" s="129">
        <v>13</v>
      </c>
      <c r="P21" s="129">
        <v>17</v>
      </c>
      <c r="Q21" s="129">
        <v>16</v>
      </c>
      <c r="R21" s="129">
        <v>15</v>
      </c>
      <c r="S21" s="129">
        <v>30</v>
      </c>
      <c r="T21" s="129">
        <v>11</v>
      </c>
      <c r="U21" s="129">
        <v>53</v>
      </c>
      <c r="V21" s="129">
        <v>13</v>
      </c>
    </row>
    <row r="22" spans="1:22" x14ac:dyDescent="0.2">
      <c r="A22" s="128" t="s">
        <v>25</v>
      </c>
      <c r="B22" s="128" t="s">
        <v>668</v>
      </c>
      <c r="C22" s="129">
        <v>9456</v>
      </c>
      <c r="D22" s="129">
        <v>434</v>
      </c>
      <c r="E22" s="129">
        <v>233</v>
      </c>
      <c r="F22" s="129">
        <v>220</v>
      </c>
      <c r="G22" s="129">
        <v>1792</v>
      </c>
      <c r="H22" s="129">
        <v>1123</v>
      </c>
      <c r="I22" s="129">
        <v>726</v>
      </c>
      <c r="J22" s="129">
        <v>1031</v>
      </c>
      <c r="K22" s="129">
        <v>1430</v>
      </c>
      <c r="L22" s="129">
        <v>1315</v>
      </c>
      <c r="M22" s="129">
        <v>269</v>
      </c>
      <c r="N22" s="129">
        <v>883</v>
      </c>
      <c r="O22" s="129">
        <v>45</v>
      </c>
      <c r="P22" s="129">
        <v>76</v>
      </c>
      <c r="Q22" s="129">
        <v>83</v>
      </c>
      <c r="R22" s="129">
        <v>15</v>
      </c>
      <c r="S22" s="129">
        <v>32</v>
      </c>
      <c r="T22" s="129">
        <v>29</v>
      </c>
      <c r="U22" s="129">
        <v>89</v>
      </c>
      <c r="V22" s="129">
        <v>16</v>
      </c>
    </row>
    <row r="23" spans="1:22" x14ac:dyDescent="0.2">
      <c r="A23" s="128" t="s">
        <v>26</v>
      </c>
      <c r="B23" s="128" t="s">
        <v>669</v>
      </c>
      <c r="C23" s="129">
        <v>4037</v>
      </c>
      <c r="D23" s="129">
        <v>178</v>
      </c>
      <c r="E23" s="129">
        <v>120</v>
      </c>
      <c r="F23" s="129">
        <v>120</v>
      </c>
      <c r="G23" s="129">
        <v>848</v>
      </c>
      <c r="H23" s="129">
        <v>489</v>
      </c>
      <c r="I23" s="129">
        <v>307</v>
      </c>
      <c r="J23" s="129">
        <v>409</v>
      </c>
      <c r="K23" s="129">
        <v>711</v>
      </c>
      <c r="L23" s="129">
        <v>598</v>
      </c>
      <c r="M23" s="129">
        <v>73</v>
      </c>
      <c r="N23" s="129">
        <v>184</v>
      </c>
      <c r="O23" s="129">
        <v>24</v>
      </c>
      <c r="P23" s="129">
        <v>27</v>
      </c>
      <c r="Q23" s="129">
        <v>28</v>
      </c>
      <c r="R23" s="129">
        <v>4</v>
      </c>
      <c r="S23" s="129">
        <v>6</v>
      </c>
      <c r="T23" s="129">
        <v>1</v>
      </c>
      <c r="U23" s="129">
        <v>46</v>
      </c>
      <c r="V23" s="129">
        <v>9</v>
      </c>
    </row>
    <row r="24" spans="1:22" x14ac:dyDescent="0.2">
      <c r="A24" s="128" t="s">
        <v>27</v>
      </c>
      <c r="B24" s="128" t="s">
        <v>670</v>
      </c>
      <c r="C24" s="129">
        <v>84772</v>
      </c>
      <c r="D24" s="129">
        <v>2742</v>
      </c>
      <c r="E24" s="129">
        <v>2964</v>
      </c>
      <c r="F24" s="129">
        <v>2505</v>
      </c>
      <c r="G24" s="129">
        <v>16756</v>
      </c>
      <c r="H24" s="129">
        <v>10495</v>
      </c>
      <c r="I24" s="129">
        <v>6012</v>
      </c>
      <c r="J24" s="129">
        <v>9927</v>
      </c>
      <c r="K24" s="129">
        <v>10610</v>
      </c>
      <c r="L24" s="129">
        <v>10672</v>
      </c>
      <c r="M24" s="129">
        <v>1488</v>
      </c>
      <c r="N24" s="129">
        <v>10601</v>
      </c>
      <c r="O24" s="129">
        <v>163</v>
      </c>
      <c r="P24" s="129">
        <v>139</v>
      </c>
      <c r="Q24" s="129">
        <v>131</v>
      </c>
      <c r="R24" s="129">
        <v>341</v>
      </c>
      <c r="S24" s="129">
        <v>603</v>
      </c>
      <c r="T24" s="129">
        <v>1008</v>
      </c>
      <c r="U24" s="129">
        <v>1465</v>
      </c>
      <c r="V24" s="129">
        <v>674</v>
      </c>
    </row>
    <row r="25" spans="1:22" x14ac:dyDescent="0.2">
      <c r="A25" s="128" t="s">
        <v>28</v>
      </c>
      <c r="B25" s="128" t="s">
        <v>671</v>
      </c>
      <c r="C25" s="129">
        <v>15865</v>
      </c>
      <c r="D25" s="129">
        <v>381</v>
      </c>
      <c r="E25" s="129">
        <v>458</v>
      </c>
      <c r="F25" s="129">
        <v>250</v>
      </c>
      <c r="G25" s="129">
        <v>2993</v>
      </c>
      <c r="H25" s="129">
        <v>1826</v>
      </c>
      <c r="I25" s="129">
        <v>1305</v>
      </c>
      <c r="J25" s="129">
        <v>1558</v>
      </c>
      <c r="K25" s="129">
        <v>3083</v>
      </c>
      <c r="L25" s="129">
        <v>2661</v>
      </c>
      <c r="M25" s="129">
        <v>222</v>
      </c>
      <c r="N25" s="129">
        <v>1128</v>
      </c>
      <c r="O25" s="129">
        <v>108</v>
      </c>
      <c r="P25" s="129">
        <v>128</v>
      </c>
      <c r="Q25" s="129">
        <v>128</v>
      </c>
      <c r="R25" s="129">
        <v>41</v>
      </c>
      <c r="S25" s="129">
        <v>63</v>
      </c>
      <c r="T25" s="129">
        <v>104</v>
      </c>
      <c r="U25" s="129">
        <v>263</v>
      </c>
      <c r="V25" s="129">
        <v>86</v>
      </c>
    </row>
    <row r="26" spans="1:22" x14ac:dyDescent="0.2">
      <c r="A26" s="128" t="s">
        <v>29</v>
      </c>
      <c r="B26" s="128" t="s">
        <v>672</v>
      </c>
      <c r="C26" s="129">
        <v>9337</v>
      </c>
      <c r="D26" s="129">
        <v>425</v>
      </c>
      <c r="E26" s="129">
        <v>456</v>
      </c>
      <c r="F26" s="129">
        <v>374</v>
      </c>
      <c r="G26" s="129">
        <v>1712</v>
      </c>
      <c r="H26" s="129">
        <v>983</v>
      </c>
      <c r="I26" s="129">
        <v>655</v>
      </c>
      <c r="J26" s="129">
        <v>979</v>
      </c>
      <c r="K26" s="129">
        <v>1472</v>
      </c>
      <c r="L26" s="129">
        <v>1297</v>
      </c>
      <c r="M26" s="129">
        <v>71</v>
      </c>
      <c r="N26" s="129">
        <v>913</v>
      </c>
      <c r="O26" s="129">
        <v>25</v>
      </c>
      <c r="P26" s="129">
        <v>35</v>
      </c>
      <c r="Q26" s="129">
        <v>30</v>
      </c>
      <c r="R26" s="129">
        <v>36</v>
      </c>
      <c r="S26" s="129">
        <v>43</v>
      </c>
      <c r="T26" s="129">
        <v>6</v>
      </c>
      <c r="U26" s="129">
        <v>62</v>
      </c>
      <c r="V26" s="129">
        <v>18</v>
      </c>
    </row>
    <row r="27" spans="1:22" x14ac:dyDescent="0.2">
      <c r="A27" s="128" t="s">
        <v>30</v>
      </c>
      <c r="B27" s="128" t="s">
        <v>673</v>
      </c>
      <c r="C27" s="129">
        <v>84937</v>
      </c>
      <c r="D27" s="129">
        <v>2649</v>
      </c>
      <c r="E27" s="129">
        <v>2381</v>
      </c>
      <c r="F27" s="129">
        <v>1776</v>
      </c>
      <c r="G27" s="129">
        <v>15287</v>
      </c>
      <c r="H27" s="129">
        <v>9206</v>
      </c>
      <c r="I27" s="129">
        <v>5427</v>
      </c>
      <c r="J27" s="129">
        <v>9976</v>
      </c>
      <c r="K27" s="129">
        <v>17192</v>
      </c>
      <c r="L27" s="129">
        <v>13281</v>
      </c>
      <c r="M27" s="129">
        <v>868</v>
      </c>
      <c r="N27" s="129">
        <v>6894</v>
      </c>
      <c r="O27" s="129">
        <v>273</v>
      </c>
      <c r="P27" s="129">
        <v>275</v>
      </c>
      <c r="Q27" s="129">
        <v>233</v>
      </c>
      <c r="R27" s="129">
        <v>413</v>
      </c>
      <c r="S27" s="129">
        <v>595</v>
      </c>
      <c r="T27" s="129">
        <v>471</v>
      </c>
      <c r="U27" s="129">
        <v>980</v>
      </c>
      <c r="V27" s="129">
        <v>164</v>
      </c>
    </row>
    <row r="28" spans="1:22" x14ac:dyDescent="0.2">
      <c r="A28" s="128" t="s">
        <v>31</v>
      </c>
      <c r="B28" s="128" t="s">
        <v>674</v>
      </c>
      <c r="C28" s="129">
        <v>9434</v>
      </c>
      <c r="D28" s="129">
        <v>442</v>
      </c>
      <c r="E28" s="129">
        <v>242</v>
      </c>
      <c r="F28" s="129">
        <v>240</v>
      </c>
      <c r="G28" s="129">
        <v>1572</v>
      </c>
      <c r="H28" s="129">
        <v>954</v>
      </c>
      <c r="I28" s="129">
        <v>567</v>
      </c>
      <c r="J28" s="129">
        <v>912</v>
      </c>
      <c r="K28" s="129">
        <v>1836</v>
      </c>
      <c r="L28" s="129">
        <v>1868</v>
      </c>
      <c r="M28" s="129">
        <v>202</v>
      </c>
      <c r="N28" s="129">
        <v>599</v>
      </c>
      <c r="O28" s="129">
        <v>22</v>
      </c>
      <c r="P28" s="129">
        <v>26</v>
      </c>
      <c r="Q28" s="129">
        <v>25</v>
      </c>
      <c r="R28" s="129">
        <v>29</v>
      </c>
      <c r="S28" s="129">
        <v>39</v>
      </c>
      <c r="T28" s="129">
        <v>49</v>
      </c>
      <c r="U28" s="129">
        <v>63</v>
      </c>
      <c r="V28" s="129">
        <v>65</v>
      </c>
    </row>
    <row r="29" spans="1:22" x14ac:dyDescent="0.2">
      <c r="A29" s="128" t="s">
        <v>32</v>
      </c>
      <c r="B29" s="128" t="s">
        <v>675</v>
      </c>
      <c r="C29" s="129">
        <v>6883</v>
      </c>
      <c r="D29" s="129">
        <v>156</v>
      </c>
      <c r="E29" s="129">
        <v>80</v>
      </c>
      <c r="F29" s="129">
        <v>103</v>
      </c>
      <c r="G29" s="129">
        <v>1282</v>
      </c>
      <c r="H29" s="129">
        <v>838</v>
      </c>
      <c r="I29" s="129">
        <v>374</v>
      </c>
      <c r="J29" s="129">
        <v>822</v>
      </c>
      <c r="K29" s="129">
        <v>1204</v>
      </c>
      <c r="L29" s="129">
        <v>901</v>
      </c>
      <c r="M29" s="129">
        <v>290</v>
      </c>
      <c r="N29" s="129">
        <v>833</v>
      </c>
      <c r="O29" s="129">
        <v>8</v>
      </c>
      <c r="P29" s="129">
        <v>8</v>
      </c>
      <c r="Q29" s="129">
        <v>8</v>
      </c>
      <c r="R29" s="129">
        <v>21</v>
      </c>
      <c r="S29" s="129">
        <v>43</v>
      </c>
      <c r="T29" s="129">
        <v>6</v>
      </c>
      <c r="U29" s="129">
        <v>15</v>
      </c>
      <c r="V29" s="129">
        <v>5</v>
      </c>
    </row>
    <row r="30" spans="1:22" x14ac:dyDescent="0.2">
      <c r="A30" s="128" t="s">
        <v>33</v>
      </c>
      <c r="B30" s="128" t="s">
        <v>676</v>
      </c>
      <c r="C30" s="129">
        <v>6474</v>
      </c>
      <c r="D30" s="129">
        <v>357</v>
      </c>
      <c r="E30" s="129">
        <v>322</v>
      </c>
      <c r="F30" s="129">
        <v>270</v>
      </c>
      <c r="G30" s="129">
        <v>979</v>
      </c>
      <c r="H30" s="129">
        <v>668</v>
      </c>
      <c r="I30" s="129">
        <v>207</v>
      </c>
      <c r="J30" s="129">
        <v>1065</v>
      </c>
      <c r="K30" s="129">
        <v>1004</v>
      </c>
      <c r="L30" s="129">
        <v>995</v>
      </c>
      <c r="M30" s="129">
        <v>164</v>
      </c>
      <c r="N30" s="129">
        <v>443</v>
      </c>
      <c r="O30" s="129">
        <v>14</v>
      </c>
      <c r="P30" s="129">
        <v>15</v>
      </c>
      <c r="Q30" s="129">
        <v>12</v>
      </c>
      <c r="R30" s="129">
        <v>26</v>
      </c>
      <c r="S30" s="129">
        <v>48</v>
      </c>
      <c r="T30" s="129">
        <v>9</v>
      </c>
      <c r="U30" s="129">
        <v>39</v>
      </c>
      <c r="V30" s="129">
        <v>11</v>
      </c>
    </row>
    <row r="31" spans="1:22" x14ac:dyDescent="0.2">
      <c r="A31" s="128" t="s">
        <v>34</v>
      </c>
      <c r="B31" s="128" t="s">
        <v>677</v>
      </c>
      <c r="C31" s="129">
        <v>19369</v>
      </c>
      <c r="D31" s="129">
        <v>797</v>
      </c>
      <c r="E31" s="129">
        <v>797</v>
      </c>
      <c r="F31" s="129">
        <v>532</v>
      </c>
      <c r="G31" s="129">
        <v>3456</v>
      </c>
      <c r="H31" s="129">
        <v>2210</v>
      </c>
      <c r="I31" s="129">
        <v>1215</v>
      </c>
      <c r="J31" s="129">
        <v>1900</v>
      </c>
      <c r="K31" s="129">
        <v>3661</v>
      </c>
      <c r="L31" s="129">
        <v>2703</v>
      </c>
      <c r="M31" s="129">
        <v>566</v>
      </c>
      <c r="N31" s="129">
        <v>1532</v>
      </c>
      <c r="O31" s="129">
        <v>48</v>
      </c>
      <c r="P31" s="129">
        <v>50</v>
      </c>
      <c r="Q31" s="129">
        <v>42</v>
      </c>
      <c r="R31" s="129">
        <v>42</v>
      </c>
      <c r="S31" s="129">
        <v>70</v>
      </c>
      <c r="T31" s="129">
        <v>60</v>
      </c>
      <c r="U31" s="129">
        <v>690</v>
      </c>
      <c r="V31" s="129">
        <v>32</v>
      </c>
    </row>
    <row r="32" spans="1:22" x14ac:dyDescent="0.2">
      <c r="A32" s="128" t="s">
        <v>35</v>
      </c>
      <c r="B32" s="128" t="s">
        <v>678</v>
      </c>
      <c r="C32" s="129">
        <v>6388</v>
      </c>
      <c r="D32" s="129">
        <v>423</v>
      </c>
      <c r="E32" s="129">
        <v>218</v>
      </c>
      <c r="F32" s="129">
        <v>232</v>
      </c>
      <c r="G32" s="129">
        <v>1011</v>
      </c>
      <c r="H32" s="129">
        <v>625</v>
      </c>
      <c r="I32" s="129">
        <v>388</v>
      </c>
      <c r="J32" s="129">
        <v>651</v>
      </c>
      <c r="K32" s="129">
        <v>1205</v>
      </c>
      <c r="L32" s="129">
        <v>904</v>
      </c>
      <c r="M32" s="129">
        <v>281</v>
      </c>
      <c r="N32" s="129">
        <v>450</v>
      </c>
      <c r="O32" s="129">
        <v>9</v>
      </c>
      <c r="P32" s="129">
        <v>14</v>
      </c>
      <c r="Q32" s="129">
        <v>14</v>
      </c>
      <c r="R32" s="129">
        <v>23</v>
      </c>
      <c r="S32" s="129">
        <v>58</v>
      </c>
      <c r="T32" s="129">
        <v>47</v>
      </c>
      <c r="U32" s="129">
        <v>276</v>
      </c>
      <c r="V32" s="129">
        <v>7</v>
      </c>
    </row>
    <row r="33" spans="1:22" x14ac:dyDescent="0.2">
      <c r="A33" s="128" t="s">
        <v>36</v>
      </c>
      <c r="B33" s="128" t="s">
        <v>679</v>
      </c>
      <c r="C33" s="129">
        <v>9092</v>
      </c>
      <c r="D33" s="129">
        <v>398</v>
      </c>
      <c r="E33" s="129">
        <v>225</v>
      </c>
      <c r="F33" s="129">
        <v>264</v>
      </c>
      <c r="G33" s="129">
        <v>1886</v>
      </c>
      <c r="H33" s="129">
        <v>1031</v>
      </c>
      <c r="I33" s="129">
        <v>675</v>
      </c>
      <c r="J33" s="129">
        <v>802</v>
      </c>
      <c r="K33" s="129">
        <v>1386</v>
      </c>
      <c r="L33" s="129">
        <v>1392</v>
      </c>
      <c r="M33" s="129">
        <v>318</v>
      </c>
      <c r="N33" s="129">
        <v>715</v>
      </c>
      <c r="O33" s="129">
        <v>36</v>
      </c>
      <c r="P33" s="129">
        <v>30</v>
      </c>
      <c r="Q33" s="129">
        <v>33</v>
      </c>
      <c r="R33" s="129">
        <v>23</v>
      </c>
      <c r="S33" s="129">
        <v>49</v>
      </c>
      <c r="T33" s="129">
        <v>31</v>
      </c>
      <c r="U33" s="129">
        <v>130</v>
      </c>
      <c r="V33" s="129">
        <v>33</v>
      </c>
    </row>
    <row r="34" spans="1:22" x14ac:dyDescent="0.2">
      <c r="A34" s="128" t="s">
        <v>37</v>
      </c>
      <c r="B34" s="128" t="s">
        <v>680</v>
      </c>
      <c r="C34" s="129">
        <v>13777</v>
      </c>
      <c r="D34" s="129">
        <v>471</v>
      </c>
      <c r="E34" s="129">
        <v>320</v>
      </c>
      <c r="F34" s="129">
        <v>308</v>
      </c>
      <c r="G34" s="129">
        <v>2368</v>
      </c>
      <c r="H34" s="129">
        <v>1629</v>
      </c>
      <c r="I34" s="129">
        <v>982</v>
      </c>
      <c r="J34" s="129">
        <v>1737</v>
      </c>
      <c r="K34" s="129">
        <v>2108</v>
      </c>
      <c r="L34" s="129">
        <v>2601</v>
      </c>
      <c r="M34" s="129">
        <v>269</v>
      </c>
      <c r="N34" s="129">
        <v>984</v>
      </c>
      <c r="O34" s="129">
        <v>40</v>
      </c>
      <c r="P34" s="129">
        <v>26</v>
      </c>
      <c r="Q34" s="129">
        <v>21</v>
      </c>
      <c r="R34" s="129">
        <v>35</v>
      </c>
      <c r="S34" s="129">
        <v>51</v>
      </c>
      <c r="T34" s="129">
        <v>68</v>
      </c>
      <c r="U34" s="129">
        <v>97</v>
      </c>
      <c r="V34" s="129">
        <v>94</v>
      </c>
    </row>
    <row r="35" spans="1:22" x14ac:dyDescent="0.2">
      <c r="A35" s="128" t="s">
        <v>38</v>
      </c>
      <c r="B35" s="128" t="s">
        <v>681</v>
      </c>
      <c r="C35" s="129">
        <v>22124</v>
      </c>
      <c r="D35" s="129">
        <v>356</v>
      </c>
      <c r="E35" s="129">
        <v>450</v>
      </c>
      <c r="F35" s="129">
        <v>425</v>
      </c>
      <c r="G35" s="129">
        <v>4007</v>
      </c>
      <c r="H35" s="129">
        <v>2189</v>
      </c>
      <c r="I35" s="129">
        <v>1494</v>
      </c>
      <c r="J35" s="129">
        <v>2578</v>
      </c>
      <c r="K35" s="129">
        <v>4848</v>
      </c>
      <c r="L35" s="129">
        <v>3257</v>
      </c>
      <c r="M35" s="129">
        <v>344</v>
      </c>
      <c r="N35" s="129">
        <v>2176</v>
      </c>
      <c r="O35" s="129">
        <v>29</v>
      </c>
      <c r="P35" s="129">
        <v>53</v>
      </c>
      <c r="Q35" s="129">
        <v>47</v>
      </c>
      <c r="R35" s="129">
        <v>88</v>
      </c>
      <c r="S35" s="129">
        <v>126</v>
      </c>
      <c r="T35" s="129">
        <v>39</v>
      </c>
      <c r="U35" s="129">
        <v>185</v>
      </c>
      <c r="V35" s="129">
        <v>31</v>
      </c>
    </row>
    <row r="36" spans="1:22" x14ac:dyDescent="0.2">
      <c r="A36" s="128" t="s">
        <v>39</v>
      </c>
      <c r="B36" s="128" t="s">
        <v>682</v>
      </c>
      <c r="C36" s="129">
        <v>8663</v>
      </c>
      <c r="D36" s="129">
        <v>267</v>
      </c>
      <c r="E36" s="129">
        <v>212</v>
      </c>
      <c r="F36" s="129">
        <v>243</v>
      </c>
      <c r="G36" s="129">
        <v>1590</v>
      </c>
      <c r="H36" s="129">
        <v>864</v>
      </c>
      <c r="I36" s="129">
        <v>572</v>
      </c>
      <c r="J36" s="129">
        <v>702</v>
      </c>
      <c r="K36" s="129">
        <v>1654</v>
      </c>
      <c r="L36" s="129">
        <v>1756</v>
      </c>
      <c r="M36" s="129">
        <v>332</v>
      </c>
      <c r="N36" s="129">
        <v>471</v>
      </c>
      <c r="O36" s="129">
        <v>25</v>
      </c>
      <c r="P36" s="129">
        <v>22</v>
      </c>
      <c r="Q36" s="129">
        <v>29</v>
      </c>
      <c r="R36" s="129">
        <v>28</v>
      </c>
      <c r="S36" s="129">
        <v>53</v>
      </c>
      <c r="T36" s="129">
        <v>27</v>
      </c>
      <c r="U36" s="129">
        <v>47</v>
      </c>
      <c r="V36" s="129">
        <v>29</v>
      </c>
    </row>
    <row r="37" spans="1:22" x14ac:dyDescent="0.2">
      <c r="A37" s="128" t="s">
        <v>40</v>
      </c>
      <c r="B37" s="128" t="s">
        <v>683</v>
      </c>
      <c r="C37" s="129">
        <v>3350</v>
      </c>
      <c r="D37" s="129">
        <v>70</v>
      </c>
      <c r="E37" s="129">
        <v>105</v>
      </c>
      <c r="F37" s="129">
        <v>109</v>
      </c>
      <c r="G37" s="129">
        <v>716</v>
      </c>
      <c r="H37" s="129">
        <v>380</v>
      </c>
      <c r="I37" s="129">
        <v>228</v>
      </c>
      <c r="J37" s="129">
        <v>332</v>
      </c>
      <c r="K37" s="129">
        <v>444</v>
      </c>
      <c r="L37" s="129">
        <v>428</v>
      </c>
      <c r="M37" s="129">
        <v>209</v>
      </c>
      <c r="N37" s="129">
        <v>329</v>
      </c>
      <c r="O37" s="129">
        <v>9</v>
      </c>
      <c r="P37" s="129">
        <v>14</v>
      </c>
      <c r="Q37" s="129">
        <v>11</v>
      </c>
      <c r="R37" s="129">
        <v>5</v>
      </c>
      <c r="S37" s="129">
        <v>24</v>
      </c>
      <c r="T37" s="129">
        <v>25</v>
      </c>
      <c r="U37" s="129">
        <v>60</v>
      </c>
      <c r="V37" s="129">
        <v>6</v>
      </c>
    </row>
    <row r="38" spans="1:22" x14ac:dyDescent="0.2">
      <c r="A38" s="128" t="s">
        <v>41</v>
      </c>
      <c r="B38" s="128" t="s">
        <v>684</v>
      </c>
      <c r="C38" s="129">
        <v>7417</v>
      </c>
      <c r="D38" s="129">
        <v>237</v>
      </c>
      <c r="E38" s="129">
        <v>161</v>
      </c>
      <c r="F38" s="129">
        <v>156</v>
      </c>
      <c r="G38" s="129">
        <v>1273</v>
      </c>
      <c r="H38" s="129">
        <v>688</v>
      </c>
      <c r="I38" s="129">
        <v>427</v>
      </c>
      <c r="J38" s="129">
        <v>574</v>
      </c>
      <c r="K38" s="129">
        <v>1506</v>
      </c>
      <c r="L38" s="129">
        <v>1616</v>
      </c>
      <c r="M38" s="129">
        <v>309</v>
      </c>
      <c r="N38" s="129">
        <v>470</v>
      </c>
      <c r="O38" s="129">
        <v>30</v>
      </c>
      <c r="P38" s="129">
        <v>25</v>
      </c>
      <c r="Q38" s="129">
        <v>27</v>
      </c>
      <c r="R38" s="129">
        <v>23</v>
      </c>
      <c r="S38" s="129">
        <v>26</v>
      </c>
      <c r="T38" s="129">
        <v>20</v>
      </c>
      <c r="U38" s="129">
        <v>66</v>
      </c>
      <c r="V38" s="129">
        <v>29</v>
      </c>
    </row>
    <row r="39" spans="1:22" x14ac:dyDescent="0.2">
      <c r="A39" s="128" t="s">
        <v>42</v>
      </c>
      <c r="B39" s="128" t="s">
        <v>685</v>
      </c>
      <c r="C39" s="129">
        <v>5643</v>
      </c>
      <c r="D39" s="129">
        <v>111</v>
      </c>
      <c r="E39" s="129">
        <v>49</v>
      </c>
      <c r="F39" s="129">
        <v>52</v>
      </c>
      <c r="G39" s="129">
        <v>1251</v>
      </c>
      <c r="H39" s="129">
        <v>753</v>
      </c>
      <c r="I39" s="129">
        <v>390</v>
      </c>
      <c r="J39" s="129">
        <v>505</v>
      </c>
      <c r="K39" s="129">
        <v>881</v>
      </c>
      <c r="L39" s="129">
        <v>826</v>
      </c>
      <c r="M39" s="129">
        <v>354</v>
      </c>
      <c r="N39" s="129">
        <v>471</v>
      </c>
      <c r="O39" s="129">
        <v>9</v>
      </c>
      <c r="P39" s="129">
        <v>4</v>
      </c>
      <c r="Q39" s="129">
        <v>4</v>
      </c>
      <c r="R39" s="129">
        <v>42</v>
      </c>
      <c r="S39" s="129">
        <v>73</v>
      </c>
      <c r="T39" s="129">
        <v>12</v>
      </c>
      <c r="U39" s="129">
        <v>76</v>
      </c>
      <c r="V39" s="129">
        <v>8</v>
      </c>
    </row>
    <row r="40" spans="1:22" x14ac:dyDescent="0.2">
      <c r="A40" s="128" t="s">
        <v>43</v>
      </c>
      <c r="B40" s="128" t="s">
        <v>686</v>
      </c>
      <c r="C40" s="129">
        <v>100306</v>
      </c>
      <c r="D40" s="129">
        <v>3052</v>
      </c>
      <c r="E40" s="129">
        <v>2937</v>
      </c>
      <c r="F40" s="129">
        <v>2749</v>
      </c>
      <c r="G40" s="129">
        <v>16721</v>
      </c>
      <c r="H40" s="129">
        <v>10489</v>
      </c>
      <c r="I40" s="129">
        <v>5358</v>
      </c>
      <c r="J40" s="129">
        <v>11024</v>
      </c>
      <c r="K40" s="129">
        <v>20130</v>
      </c>
      <c r="L40" s="129">
        <v>16410</v>
      </c>
      <c r="M40" s="129">
        <v>1491</v>
      </c>
      <c r="N40" s="129">
        <v>9945</v>
      </c>
      <c r="O40" s="129">
        <v>372</v>
      </c>
      <c r="P40" s="129">
        <v>404</v>
      </c>
      <c r="Q40" s="129">
        <v>376</v>
      </c>
      <c r="R40" s="129">
        <v>545</v>
      </c>
      <c r="S40" s="129">
        <v>783</v>
      </c>
      <c r="T40" s="129">
        <v>560</v>
      </c>
      <c r="U40" s="129">
        <v>1382</v>
      </c>
      <c r="V40" s="129">
        <v>444</v>
      </c>
    </row>
    <row r="41" spans="1:22" x14ac:dyDescent="0.2">
      <c r="A41" s="128" t="s">
        <v>44</v>
      </c>
      <c r="B41" s="128" t="s">
        <v>687</v>
      </c>
      <c r="C41" s="129">
        <v>4660</v>
      </c>
      <c r="D41" s="129">
        <v>178</v>
      </c>
      <c r="E41" s="129">
        <v>134</v>
      </c>
      <c r="F41" s="129">
        <v>133</v>
      </c>
      <c r="G41" s="129">
        <v>730</v>
      </c>
      <c r="H41" s="129">
        <v>399</v>
      </c>
      <c r="I41" s="129">
        <v>302</v>
      </c>
      <c r="J41" s="129">
        <v>764</v>
      </c>
      <c r="K41" s="129">
        <v>802</v>
      </c>
      <c r="L41" s="129">
        <v>812</v>
      </c>
      <c r="M41" s="129">
        <v>91</v>
      </c>
      <c r="N41" s="129">
        <v>315</v>
      </c>
      <c r="O41" s="129">
        <v>40</v>
      </c>
      <c r="P41" s="129">
        <v>27</v>
      </c>
      <c r="Q41" s="129">
        <v>28</v>
      </c>
      <c r="R41" s="129">
        <v>6</v>
      </c>
      <c r="S41" s="129">
        <v>4</v>
      </c>
      <c r="T41" s="129">
        <v>381</v>
      </c>
      <c r="U41" s="129">
        <v>75</v>
      </c>
      <c r="V41" s="129">
        <v>41</v>
      </c>
    </row>
    <row r="42" spans="1:22" x14ac:dyDescent="0.2">
      <c r="A42" s="128" t="s">
        <v>45</v>
      </c>
      <c r="B42" s="128" t="s">
        <v>688</v>
      </c>
      <c r="C42" s="129">
        <v>8772</v>
      </c>
      <c r="D42" s="129">
        <v>355</v>
      </c>
      <c r="E42" s="129">
        <v>114</v>
      </c>
      <c r="F42" s="129">
        <v>113</v>
      </c>
      <c r="G42" s="129">
        <v>1764</v>
      </c>
      <c r="H42" s="129">
        <v>910</v>
      </c>
      <c r="I42" s="129">
        <v>504</v>
      </c>
      <c r="J42" s="129">
        <v>896</v>
      </c>
      <c r="K42" s="129">
        <v>1898</v>
      </c>
      <c r="L42" s="129">
        <v>1484</v>
      </c>
      <c r="M42" s="129">
        <v>171</v>
      </c>
      <c r="N42" s="129">
        <v>563</v>
      </c>
      <c r="O42" s="129">
        <v>60</v>
      </c>
      <c r="P42" s="129">
        <v>47</v>
      </c>
      <c r="Q42" s="129">
        <v>58</v>
      </c>
      <c r="R42" s="129">
        <v>33</v>
      </c>
      <c r="S42" s="129">
        <v>38</v>
      </c>
      <c r="T42" s="129">
        <v>37</v>
      </c>
      <c r="U42" s="129">
        <v>356</v>
      </c>
      <c r="V42" s="129">
        <v>64</v>
      </c>
    </row>
    <row r="43" spans="1:22" x14ac:dyDescent="0.2">
      <c r="A43" s="128" t="s">
        <v>46</v>
      </c>
      <c r="B43" s="128" t="s">
        <v>689</v>
      </c>
      <c r="C43" s="129">
        <v>5049</v>
      </c>
      <c r="D43" s="129">
        <v>134</v>
      </c>
      <c r="E43" s="129">
        <v>115</v>
      </c>
      <c r="F43" s="129">
        <v>109</v>
      </c>
      <c r="G43" s="129">
        <v>1047</v>
      </c>
      <c r="H43" s="129">
        <v>657</v>
      </c>
      <c r="I43" s="129">
        <v>363</v>
      </c>
      <c r="J43" s="129">
        <v>590</v>
      </c>
      <c r="K43" s="129">
        <v>758</v>
      </c>
      <c r="L43" s="129">
        <v>720</v>
      </c>
      <c r="M43" s="129">
        <v>261</v>
      </c>
      <c r="N43" s="129">
        <v>295</v>
      </c>
      <c r="O43" s="129">
        <v>16</v>
      </c>
      <c r="P43" s="129">
        <v>7</v>
      </c>
      <c r="Q43" s="129">
        <v>8</v>
      </c>
      <c r="R43" s="129">
        <v>15</v>
      </c>
      <c r="S43" s="129">
        <v>22</v>
      </c>
      <c r="T43" s="129">
        <v>6</v>
      </c>
      <c r="U43" s="129">
        <v>57</v>
      </c>
      <c r="V43" s="129">
        <v>30</v>
      </c>
    </row>
    <row r="44" spans="1:22" x14ac:dyDescent="0.2">
      <c r="A44" s="128" t="s">
        <v>47</v>
      </c>
      <c r="B44" s="128" t="s">
        <v>690</v>
      </c>
      <c r="C44" s="129">
        <v>48762</v>
      </c>
      <c r="D44" s="129">
        <v>2671</v>
      </c>
      <c r="E44" s="129">
        <v>2634</v>
      </c>
      <c r="F44" s="129">
        <v>2200</v>
      </c>
      <c r="G44" s="129">
        <v>8016</v>
      </c>
      <c r="H44" s="129">
        <v>5406</v>
      </c>
      <c r="I44" s="129">
        <v>2950</v>
      </c>
      <c r="J44" s="129">
        <v>5346</v>
      </c>
      <c r="K44" s="129">
        <v>7083</v>
      </c>
      <c r="L44" s="129">
        <v>7025</v>
      </c>
      <c r="M44" s="129">
        <v>653</v>
      </c>
      <c r="N44" s="129">
        <v>4778</v>
      </c>
      <c r="O44" s="129">
        <v>98</v>
      </c>
      <c r="P44" s="129">
        <v>137</v>
      </c>
      <c r="Q44" s="129">
        <v>91</v>
      </c>
      <c r="R44" s="129">
        <v>214</v>
      </c>
      <c r="S44" s="129">
        <v>368</v>
      </c>
      <c r="T44" s="129">
        <v>177</v>
      </c>
      <c r="U44" s="129">
        <v>390</v>
      </c>
      <c r="V44" s="129">
        <v>12</v>
      </c>
    </row>
    <row r="45" spans="1:22" x14ac:dyDescent="0.2">
      <c r="A45" s="128" t="s">
        <v>48</v>
      </c>
      <c r="B45" s="128" t="s">
        <v>691</v>
      </c>
      <c r="C45" s="129">
        <v>83404</v>
      </c>
      <c r="D45" s="129">
        <v>3250</v>
      </c>
      <c r="E45" s="129">
        <v>2767</v>
      </c>
      <c r="F45" s="129">
        <v>2589</v>
      </c>
      <c r="G45" s="129">
        <v>15823</v>
      </c>
      <c r="H45" s="129">
        <v>10142</v>
      </c>
      <c r="I45" s="129">
        <v>4497</v>
      </c>
      <c r="J45" s="129">
        <v>7968</v>
      </c>
      <c r="K45" s="129">
        <v>14903</v>
      </c>
      <c r="L45" s="129">
        <v>12622</v>
      </c>
      <c r="M45" s="129">
        <v>1241</v>
      </c>
      <c r="N45" s="129">
        <v>7602</v>
      </c>
      <c r="O45" s="129">
        <v>416</v>
      </c>
      <c r="P45" s="129">
        <v>456</v>
      </c>
      <c r="Q45" s="129">
        <v>461</v>
      </c>
      <c r="R45" s="129">
        <v>455</v>
      </c>
      <c r="S45" s="129">
        <v>741</v>
      </c>
      <c r="T45" s="129">
        <v>600</v>
      </c>
      <c r="U45" s="129">
        <v>1599</v>
      </c>
      <c r="V45" s="129">
        <v>250</v>
      </c>
    </row>
    <row r="46" spans="1:22" x14ac:dyDescent="0.2">
      <c r="A46" s="128" t="s">
        <v>49</v>
      </c>
      <c r="B46" s="128" t="s">
        <v>692</v>
      </c>
      <c r="C46" s="129">
        <v>101501</v>
      </c>
      <c r="D46" s="129">
        <v>2596</v>
      </c>
      <c r="E46" s="129">
        <v>3924</v>
      </c>
      <c r="F46" s="129">
        <v>3789</v>
      </c>
      <c r="G46" s="129">
        <v>19575</v>
      </c>
      <c r="H46" s="129">
        <v>11858</v>
      </c>
      <c r="I46" s="129">
        <v>6309</v>
      </c>
      <c r="J46" s="129">
        <v>10985</v>
      </c>
      <c r="K46" s="129">
        <v>17710</v>
      </c>
      <c r="L46" s="129">
        <v>15947</v>
      </c>
      <c r="M46" s="129">
        <v>1401</v>
      </c>
      <c r="N46" s="129">
        <v>7407</v>
      </c>
      <c r="O46" s="129">
        <v>316</v>
      </c>
      <c r="P46" s="129">
        <v>345</v>
      </c>
      <c r="Q46" s="129">
        <v>339</v>
      </c>
      <c r="R46" s="129">
        <v>412</v>
      </c>
      <c r="S46" s="129">
        <v>756</v>
      </c>
      <c r="T46" s="129">
        <v>370</v>
      </c>
      <c r="U46" s="129">
        <v>342</v>
      </c>
      <c r="V46" s="129">
        <v>224</v>
      </c>
    </row>
    <row r="47" spans="1:22" x14ac:dyDescent="0.2">
      <c r="A47" s="128" t="s">
        <v>50</v>
      </c>
      <c r="B47" s="128" t="s">
        <v>693</v>
      </c>
      <c r="C47" s="129">
        <v>72233</v>
      </c>
      <c r="D47" s="129">
        <v>1481</v>
      </c>
      <c r="E47" s="129">
        <v>1093</v>
      </c>
      <c r="F47" s="129">
        <v>910</v>
      </c>
      <c r="G47" s="129">
        <v>11816</v>
      </c>
      <c r="H47" s="129">
        <v>6270</v>
      </c>
      <c r="I47" s="129">
        <v>4041</v>
      </c>
      <c r="J47" s="129">
        <v>12358</v>
      </c>
      <c r="K47" s="129">
        <v>14548</v>
      </c>
      <c r="L47" s="129">
        <v>14574</v>
      </c>
      <c r="M47" s="129">
        <v>1032</v>
      </c>
      <c r="N47" s="129">
        <v>4110</v>
      </c>
      <c r="O47" s="129">
        <v>234</v>
      </c>
      <c r="P47" s="129">
        <v>213</v>
      </c>
      <c r="Q47" s="129">
        <v>211</v>
      </c>
      <c r="R47" s="129">
        <v>372</v>
      </c>
      <c r="S47" s="129">
        <v>581</v>
      </c>
      <c r="T47" s="129">
        <v>1549</v>
      </c>
      <c r="U47" s="129">
        <v>305</v>
      </c>
      <c r="V47" s="129">
        <v>287</v>
      </c>
    </row>
    <row r="48" spans="1:22" x14ac:dyDescent="0.2">
      <c r="A48" s="128" t="s">
        <v>51</v>
      </c>
      <c r="B48" s="128" t="s">
        <v>694</v>
      </c>
      <c r="C48" s="129">
        <v>4656</v>
      </c>
      <c r="D48" s="129">
        <v>153</v>
      </c>
      <c r="E48" s="129">
        <v>168</v>
      </c>
      <c r="F48" s="129">
        <v>234</v>
      </c>
      <c r="G48" s="129">
        <v>944</v>
      </c>
      <c r="H48" s="129">
        <v>596</v>
      </c>
      <c r="I48" s="129">
        <v>341</v>
      </c>
      <c r="J48" s="129">
        <v>293</v>
      </c>
      <c r="K48" s="129">
        <v>834</v>
      </c>
      <c r="L48" s="129">
        <v>606</v>
      </c>
      <c r="M48" s="129">
        <v>150</v>
      </c>
      <c r="N48" s="129">
        <v>337</v>
      </c>
      <c r="O48" s="129">
        <v>22</v>
      </c>
      <c r="P48" s="129">
        <v>16</v>
      </c>
      <c r="Q48" s="129">
        <v>15</v>
      </c>
      <c r="R48" s="129">
        <v>9</v>
      </c>
      <c r="S48" s="129">
        <v>23</v>
      </c>
      <c r="T48" s="129">
        <v>7</v>
      </c>
      <c r="U48" s="129">
        <v>70</v>
      </c>
      <c r="V48" s="129">
        <v>3</v>
      </c>
    </row>
    <row r="49" spans="1:22" x14ac:dyDescent="0.2">
      <c r="A49" s="128" t="s">
        <v>52</v>
      </c>
      <c r="B49" s="128" t="s">
        <v>695</v>
      </c>
      <c r="C49" s="129">
        <v>49887</v>
      </c>
      <c r="D49" s="129">
        <v>837</v>
      </c>
      <c r="E49" s="129">
        <v>766</v>
      </c>
      <c r="F49" s="129">
        <v>713</v>
      </c>
      <c r="G49" s="129">
        <v>8130</v>
      </c>
      <c r="H49" s="129">
        <v>5217</v>
      </c>
      <c r="I49" s="129">
        <v>3127</v>
      </c>
      <c r="J49" s="129">
        <v>5529</v>
      </c>
      <c r="K49" s="129">
        <v>10899</v>
      </c>
      <c r="L49" s="129">
        <v>10618</v>
      </c>
      <c r="M49" s="129">
        <v>395</v>
      </c>
      <c r="N49" s="129">
        <v>3656</v>
      </c>
      <c r="O49" s="129">
        <v>129</v>
      </c>
      <c r="P49" s="129">
        <v>112</v>
      </c>
      <c r="Q49" s="129">
        <v>100</v>
      </c>
      <c r="R49" s="129">
        <v>144</v>
      </c>
      <c r="S49" s="129">
        <v>271</v>
      </c>
      <c r="T49" s="129">
        <v>346</v>
      </c>
      <c r="U49" s="129">
        <v>675</v>
      </c>
      <c r="V49" s="129">
        <v>509</v>
      </c>
    </row>
    <row r="50" spans="1:22" x14ac:dyDescent="0.2">
      <c r="A50" s="128" t="s">
        <v>53</v>
      </c>
      <c r="B50" s="128" t="s">
        <v>696</v>
      </c>
      <c r="C50" s="129">
        <v>47826</v>
      </c>
      <c r="D50" s="129">
        <v>2143</v>
      </c>
      <c r="E50" s="129">
        <v>1747</v>
      </c>
      <c r="F50" s="129">
        <v>1658</v>
      </c>
      <c r="G50" s="129">
        <v>8466</v>
      </c>
      <c r="H50" s="129">
        <v>5993</v>
      </c>
      <c r="I50" s="129">
        <v>2510</v>
      </c>
      <c r="J50" s="129">
        <v>5729</v>
      </c>
      <c r="K50" s="129">
        <v>8179</v>
      </c>
      <c r="L50" s="129">
        <v>4590</v>
      </c>
      <c r="M50" s="129">
        <v>1767</v>
      </c>
      <c r="N50" s="129">
        <v>5044</v>
      </c>
      <c r="O50" s="129">
        <v>133</v>
      </c>
      <c r="P50" s="129">
        <v>133</v>
      </c>
      <c r="Q50" s="129">
        <v>135</v>
      </c>
      <c r="R50" s="129">
        <v>186</v>
      </c>
      <c r="S50" s="129">
        <v>363</v>
      </c>
      <c r="T50" s="129">
        <v>769</v>
      </c>
      <c r="U50" s="129">
        <v>2445</v>
      </c>
      <c r="V50" s="129">
        <v>128</v>
      </c>
    </row>
    <row r="51" spans="1:22" x14ac:dyDescent="0.2">
      <c r="A51" s="128" t="s">
        <v>54</v>
      </c>
      <c r="B51" s="128" t="s">
        <v>697</v>
      </c>
      <c r="C51" s="129">
        <v>50659</v>
      </c>
      <c r="D51" s="129">
        <v>1857</v>
      </c>
      <c r="E51" s="129">
        <v>1470</v>
      </c>
      <c r="F51" s="129">
        <v>1516</v>
      </c>
      <c r="G51" s="129">
        <v>10364</v>
      </c>
      <c r="H51" s="129">
        <v>6083</v>
      </c>
      <c r="I51" s="129">
        <v>2592</v>
      </c>
      <c r="J51" s="129">
        <v>6251</v>
      </c>
      <c r="K51" s="129">
        <v>8016</v>
      </c>
      <c r="L51" s="129">
        <v>6801</v>
      </c>
      <c r="M51" s="129">
        <v>1949</v>
      </c>
      <c r="N51" s="129">
        <v>3760</v>
      </c>
      <c r="O51" s="129">
        <v>60</v>
      </c>
      <c r="P51" s="129">
        <v>77</v>
      </c>
      <c r="Q51" s="129">
        <v>78</v>
      </c>
      <c r="R51" s="129">
        <v>234</v>
      </c>
      <c r="S51" s="129">
        <v>376</v>
      </c>
      <c r="T51" s="129">
        <v>74</v>
      </c>
      <c r="U51" s="129">
        <v>853</v>
      </c>
      <c r="V51" s="129">
        <v>54</v>
      </c>
    </row>
    <row r="52" spans="1:22" x14ac:dyDescent="0.2">
      <c r="A52" s="128" t="s">
        <v>698</v>
      </c>
      <c r="B52" s="128" t="s">
        <v>699</v>
      </c>
      <c r="C52" s="129">
        <v>1116748</v>
      </c>
      <c r="D52" s="129">
        <v>36336</v>
      </c>
      <c r="E52" s="129">
        <v>32667</v>
      </c>
      <c r="F52" s="129">
        <v>29439</v>
      </c>
      <c r="G52" s="129">
        <v>206221</v>
      </c>
      <c r="H52" s="129">
        <v>126851</v>
      </c>
      <c r="I52" s="129">
        <v>70127</v>
      </c>
      <c r="J52" s="129">
        <v>128164</v>
      </c>
      <c r="K52" s="129">
        <v>200870</v>
      </c>
      <c r="L52" s="129">
        <v>169461</v>
      </c>
      <c r="M52" s="129">
        <f>SUM(M2:M51)</f>
        <v>23371</v>
      </c>
      <c r="N52" s="129">
        <f>SUM(N2:N51)</f>
        <v>93241</v>
      </c>
      <c r="O52" s="129">
        <v>3658</v>
      </c>
      <c r="P52" s="129">
        <v>3854</v>
      </c>
      <c r="Q52" s="129">
        <v>3690</v>
      </c>
      <c r="R52" s="129">
        <v>4483</v>
      </c>
      <c r="S52" s="129">
        <v>7495</v>
      </c>
      <c r="T52" s="129">
        <v>8461</v>
      </c>
      <c r="U52" s="129">
        <v>17786</v>
      </c>
      <c r="V52" s="129">
        <v>4045</v>
      </c>
    </row>
    <row r="54" spans="1:22" x14ac:dyDescent="0.2">
      <c r="A54" s="128" t="s">
        <v>4</v>
      </c>
      <c r="B54" s="128" t="s">
        <v>700</v>
      </c>
      <c r="C54" s="129">
        <v>121</v>
      </c>
      <c r="D54" s="129">
        <v>5</v>
      </c>
      <c r="E54" s="129">
        <v>3</v>
      </c>
      <c r="F54" s="129">
        <v>3</v>
      </c>
      <c r="G54" s="129">
        <v>26</v>
      </c>
      <c r="H54" s="129">
        <v>25</v>
      </c>
      <c r="I54" s="129">
        <v>4</v>
      </c>
      <c r="J54" s="129">
        <v>9</v>
      </c>
      <c r="K54" s="129">
        <v>9</v>
      </c>
      <c r="L54" s="129">
        <v>6</v>
      </c>
      <c r="M54" s="129">
        <v>3</v>
      </c>
      <c r="N54" s="129">
        <v>28</v>
      </c>
      <c r="O54" s="129">
        <v>0</v>
      </c>
      <c r="P54" s="129">
        <v>0</v>
      </c>
      <c r="Q54" s="129">
        <v>0</v>
      </c>
      <c r="R54" s="129">
        <v>0</v>
      </c>
      <c r="S54" s="129">
        <v>0</v>
      </c>
      <c r="T54" s="129">
        <v>0</v>
      </c>
      <c r="U54" s="129">
        <v>0</v>
      </c>
      <c r="V54" s="129">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38"/>
  <sheetViews>
    <sheetView workbookViewId="0"/>
  </sheetViews>
  <sheetFormatPr defaultRowHeight="15" x14ac:dyDescent="0.25"/>
  <cols>
    <col min="33" max="33" width="54" bestFit="1" customWidth="1"/>
    <col min="40" max="40" width="8" bestFit="1" customWidth="1"/>
  </cols>
  <sheetData>
    <row r="2" spans="1:42" x14ac:dyDescent="0.25">
      <c r="A2" s="111" t="s">
        <v>1995</v>
      </c>
      <c r="P2" s="111" t="s">
        <v>1993</v>
      </c>
      <c r="T2" s="112"/>
      <c r="U2" s="112"/>
      <c r="V2" s="112"/>
      <c r="W2" s="112"/>
      <c r="X2" s="112"/>
      <c r="Y2" s="112"/>
      <c r="Z2" s="112"/>
      <c r="AA2" s="112"/>
      <c r="AB2" s="112"/>
      <c r="AD2" s="111" t="s">
        <v>1996</v>
      </c>
      <c r="AH2" s="112"/>
      <c r="AI2" s="112"/>
      <c r="AJ2" s="112"/>
      <c r="AK2" s="112"/>
      <c r="AL2" s="112"/>
      <c r="AM2" s="112"/>
      <c r="AN2" s="112"/>
      <c r="AO2" s="112"/>
      <c r="AP2" s="112"/>
    </row>
    <row r="3" spans="1:42" x14ac:dyDescent="0.25">
      <c r="A3" t="s">
        <v>0</v>
      </c>
      <c r="B3" t="s">
        <v>1666</v>
      </c>
      <c r="C3" t="s">
        <v>112</v>
      </c>
      <c r="D3" t="s">
        <v>127</v>
      </c>
      <c r="F3" t="s">
        <v>1667</v>
      </c>
      <c r="G3" t="s">
        <v>1668</v>
      </c>
      <c r="H3" t="s">
        <v>1669</v>
      </c>
      <c r="I3" t="s">
        <v>1670</v>
      </c>
      <c r="J3" t="s">
        <v>1671</v>
      </c>
      <c r="K3" t="s">
        <v>1672</v>
      </c>
      <c r="L3" t="s">
        <v>1673</v>
      </c>
      <c r="M3" t="s">
        <v>1674</v>
      </c>
      <c r="N3" t="s">
        <v>1</v>
      </c>
      <c r="P3" s="114" t="s">
        <v>0</v>
      </c>
      <c r="Q3" s="114" t="s">
        <v>1666</v>
      </c>
      <c r="R3" s="114" t="s">
        <v>112</v>
      </c>
      <c r="S3" s="111" t="s">
        <v>127</v>
      </c>
      <c r="T3" s="112" t="s">
        <v>1667</v>
      </c>
      <c r="U3" s="112" t="s">
        <v>1668</v>
      </c>
      <c r="V3" s="112" t="s">
        <v>1669</v>
      </c>
      <c r="W3" s="112" t="s">
        <v>1670</v>
      </c>
      <c r="X3" s="112" t="s">
        <v>1671</v>
      </c>
      <c r="Y3" s="112" t="s">
        <v>1672</v>
      </c>
      <c r="Z3" s="112" t="s">
        <v>1673</v>
      </c>
      <c r="AA3" s="112" t="s">
        <v>1674</v>
      </c>
      <c r="AB3" s="112" t="s">
        <v>1</v>
      </c>
      <c r="AD3" s="114" t="s">
        <v>0</v>
      </c>
      <c r="AE3" s="114" t="s">
        <v>1666</v>
      </c>
      <c r="AF3" s="114" t="s">
        <v>112</v>
      </c>
      <c r="AG3" s="111" t="s">
        <v>127</v>
      </c>
      <c r="AH3" s="112" t="s">
        <v>1667</v>
      </c>
      <c r="AI3" s="112" t="s">
        <v>1668</v>
      </c>
      <c r="AJ3" s="112" t="s">
        <v>1669</v>
      </c>
      <c r="AK3" s="112" t="s">
        <v>1670</v>
      </c>
      <c r="AL3" s="112" t="s">
        <v>1671</v>
      </c>
      <c r="AM3" s="112" t="s">
        <v>1672</v>
      </c>
      <c r="AN3" s="112" t="s">
        <v>1673</v>
      </c>
      <c r="AO3" s="112" t="s">
        <v>1674</v>
      </c>
      <c r="AP3" s="112" t="s">
        <v>1</v>
      </c>
    </row>
    <row r="4" spans="1:42" x14ac:dyDescent="0.25">
      <c r="A4" t="s">
        <v>7</v>
      </c>
      <c r="B4" t="s">
        <v>1730</v>
      </c>
      <c r="C4" t="s">
        <v>589</v>
      </c>
      <c r="D4" t="s">
        <v>1676</v>
      </c>
      <c r="F4">
        <v>11088</v>
      </c>
      <c r="G4">
        <v>0</v>
      </c>
      <c r="H4">
        <v>0</v>
      </c>
      <c r="I4">
        <v>0</v>
      </c>
      <c r="J4">
        <v>0</v>
      </c>
      <c r="K4">
        <v>0</v>
      </c>
      <c r="L4">
        <v>5958</v>
      </c>
      <c r="M4">
        <v>0</v>
      </c>
      <c r="N4">
        <v>17046</v>
      </c>
      <c r="P4" s="114" t="s">
        <v>7</v>
      </c>
      <c r="Q4" s="114" t="s">
        <v>1730</v>
      </c>
      <c r="R4" s="114" t="s">
        <v>589</v>
      </c>
      <c r="S4" s="114" t="s">
        <v>1676</v>
      </c>
      <c r="T4" s="112">
        <v>20880</v>
      </c>
      <c r="U4" s="112">
        <v>0</v>
      </c>
      <c r="V4" s="112">
        <v>0</v>
      </c>
      <c r="W4" s="112">
        <v>0</v>
      </c>
      <c r="X4" s="112">
        <v>0</v>
      </c>
      <c r="Y4" s="112">
        <v>0</v>
      </c>
      <c r="Z4" s="112">
        <v>0</v>
      </c>
      <c r="AA4" s="112">
        <v>0</v>
      </c>
      <c r="AB4" s="112">
        <v>20880</v>
      </c>
      <c r="AD4" s="114" t="s">
        <v>7</v>
      </c>
      <c r="AE4" s="114" t="s">
        <v>1730</v>
      </c>
      <c r="AF4" s="114" t="s">
        <v>589</v>
      </c>
      <c r="AG4" s="114" t="s">
        <v>1676</v>
      </c>
      <c r="AH4" s="112">
        <f>T4-F4</f>
        <v>9792</v>
      </c>
      <c r="AI4" s="112">
        <f t="shared" ref="AI4:AO4" si="0">U4-G4</f>
        <v>0</v>
      </c>
      <c r="AJ4" s="112">
        <f t="shared" si="0"/>
        <v>0</v>
      </c>
      <c r="AK4" s="112">
        <f t="shared" si="0"/>
        <v>0</v>
      </c>
      <c r="AL4" s="112">
        <f t="shared" si="0"/>
        <v>0</v>
      </c>
      <c r="AM4" s="112">
        <f t="shared" si="0"/>
        <v>0</v>
      </c>
      <c r="AN4" s="112">
        <f t="shared" si="0"/>
        <v>-5958</v>
      </c>
      <c r="AO4" s="112">
        <f t="shared" si="0"/>
        <v>0</v>
      </c>
      <c r="AP4" s="112">
        <f>SUM(AH4:AO4)</f>
        <v>3834</v>
      </c>
    </row>
    <row r="5" spans="1:42" x14ac:dyDescent="0.25">
      <c r="A5" t="s">
        <v>7</v>
      </c>
      <c r="B5" t="s">
        <v>1730</v>
      </c>
      <c r="C5" t="s">
        <v>590</v>
      </c>
      <c r="D5" t="s">
        <v>1677</v>
      </c>
      <c r="F5">
        <v>0</v>
      </c>
      <c r="G5">
        <v>0</v>
      </c>
      <c r="H5">
        <v>0</v>
      </c>
      <c r="I5">
        <v>0</v>
      </c>
      <c r="J5">
        <v>74160</v>
      </c>
      <c r="K5">
        <v>0</v>
      </c>
      <c r="L5">
        <v>3832</v>
      </c>
      <c r="M5">
        <v>0</v>
      </c>
      <c r="N5">
        <v>77992</v>
      </c>
      <c r="P5" s="114" t="s">
        <v>7</v>
      </c>
      <c r="Q5" s="114" t="s">
        <v>1730</v>
      </c>
      <c r="R5" s="114" t="s">
        <v>590</v>
      </c>
      <c r="S5" s="114" t="s">
        <v>1677</v>
      </c>
      <c r="T5" s="112">
        <v>0</v>
      </c>
      <c r="U5" s="112">
        <v>0</v>
      </c>
      <c r="V5" s="112">
        <v>0</v>
      </c>
      <c r="W5" s="112">
        <v>0</v>
      </c>
      <c r="X5" s="112">
        <v>66208</v>
      </c>
      <c r="Y5" s="112">
        <v>0</v>
      </c>
      <c r="Z5" s="112">
        <v>64</v>
      </c>
      <c r="AA5" s="112">
        <v>0</v>
      </c>
      <c r="AB5" s="112">
        <v>66272</v>
      </c>
      <c r="AD5" s="114" t="s">
        <v>7</v>
      </c>
      <c r="AE5" s="114" t="s">
        <v>1730</v>
      </c>
      <c r="AF5" s="114" t="s">
        <v>590</v>
      </c>
      <c r="AG5" s="114" t="s">
        <v>1677</v>
      </c>
      <c r="AH5" s="112">
        <f t="shared" ref="AH5:AH30" si="1">T5-F5</f>
        <v>0</v>
      </c>
      <c r="AI5" s="112">
        <f t="shared" ref="AI5:AI30" si="2">U5-G5</f>
        <v>0</v>
      </c>
      <c r="AJ5" s="112">
        <f t="shared" ref="AJ5:AJ30" si="3">V5-H5</f>
        <v>0</v>
      </c>
      <c r="AK5" s="112">
        <f t="shared" ref="AK5:AK30" si="4">W5-I5</f>
        <v>0</v>
      </c>
      <c r="AL5" s="112">
        <f t="shared" ref="AL5:AL30" si="5">X5-J5</f>
        <v>-7952</v>
      </c>
      <c r="AM5" s="112">
        <f t="shared" ref="AM5:AM30" si="6">Y5-K5</f>
        <v>0</v>
      </c>
      <c r="AN5" s="112">
        <f t="shared" ref="AN5:AN30" si="7">Z5-L5</f>
        <v>-3768</v>
      </c>
      <c r="AO5" s="112">
        <f t="shared" ref="AO5:AO30" si="8">AA5-M5</f>
        <v>0</v>
      </c>
      <c r="AP5" s="112">
        <f t="shared" ref="AP5:AP30" si="9">SUM(AH5:AO5)</f>
        <v>-11720</v>
      </c>
    </row>
    <row r="6" spans="1:42" x14ac:dyDescent="0.25">
      <c r="A6" t="s">
        <v>7</v>
      </c>
      <c r="B6" t="s">
        <v>1730</v>
      </c>
      <c r="C6" t="s">
        <v>591</v>
      </c>
      <c r="D6" t="s">
        <v>1678</v>
      </c>
      <c r="F6">
        <v>0</v>
      </c>
      <c r="G6">
        <v>125184</v>
      </c>
      <c r="H6">
        <v>0</v>
      </c>
      <c r="I6">
        <v>0</v>
      </c>
      <c r="J6">
        <v>0</v>
      </c>
      <c r="K6">
        <v>160</v>
      </c>
      <c r="L6">
        <v>0</v>
      </c>
      <c r="M6">
        <v>0</v>
      </c>
      <c r="N6">
        <v>125344</v>
      </c>
      <c r="P6" s="114" t="s">
        <v>7</v>
      </c>
      <c r="Q6" s="114" t="s">
        <v>1730</v>
      </c>
      <c r="R6" s="114" t="s">
        <v>591</v>
      </c>
      <c r="S6" s="114" t="s">
        <v>1678</v>
      </c>
      <c r="T6" s="112">
        <v>0</v>
      </c>
      <c r="U6" s="112">
        <v>101040</v>
      </c>
      <c r="V6" s="112">
        <v>0</v>
      </c>
      <c r="W6" s="112">
        <v>0</v>
      </c>
      <c r="X6" s="112">
        <v>0</v>
      </c>
      <c r="Y6" s="112">
        <v>0</v>
      </c>
      <c r="Z6" s="112">
        <v>0</v>
      </c>
      <c r="AA6" s="112">
        <v>0</v>
      </c>
      <c r="AB6" s="112">
        <v>101040</v>
      </c>
      <c r="AD6" s="114" t="s">
        <v>7</v>
      </c>
      <c r="AE6" s="114" t="s">
        <v>1730</v>
      </c>
      <c r="AF6" s="114" t="s">
        <v>591</v>
      </c>
      <c r="AG6" s="114" t="s">
        <v>1678</v>
      </c>
      <c r="AH6" s="112">
        <f t="shared" si="1"/>
        <v>0</v>
      </c>
      <c r="AI6" s="112">
        <f t="shared" si="2"/>
        <v>-24144</v>
      </c>
      <c r="AJ6" s="112">
        <f t="shared" si="3"/>
        <v>0</v>
      </c>
      <c r="AK6" s="112">
        <f t="shared" si="4"/>
        <v>0</v>
      </c>
      <c r="AL6" s="112">
        <f t="shared" si="5"/>
        <v>0</v>
      </c>
      <c r="AM6" s="112">
        <f t="shared" si="6"/>
        <v>-160</v>
      </c>
      <c r="AN6" s="112">
        <f t="shared" si="7"/>
        <v>0</v>
      </c>
      <c r="AO6" s="112">
        <f t="shared" si="8"/>
        <v>0</v>
      </c>
      <c r="AP6" s="112">
        <f t="shared" si="9"/>
        <v>-24304</v>
      </c>
    </row>
    <row r="7" spans="1:42" x14ac:dyDescent="0.25">
      <c r="A7" t="s">
        <v>7</v>
      </c>
      <c r="B7" t="s">
        <v>1730</v>
      </c>
      <c r="C7" t="s">
        <v>592</v>
      </c>
      <c r="D7" t="s">
        <v>1679</v>
      </c>
      <c r="F7">
        <v>3232</v>
      </c>
      <c r="G7">
        <v>117600</v>
      </c>
      <c r="H7">
        <v>0</v>
      </c>
      <c r="I7">
        <v>0</v>
      </c>
      <c r="J7">
        <v>30320</v>
      </c>
      <c r="K7">
        <v>22528</v>
      </c>
      <c r="L7">
        <v>3521</v>
      </c>
      <c r="M7">
        <v>0</v>
      </c>
      <c r="N7">
        <v>177201</v>
      </c>
      <c r="P7" s="114" t="s">
        <v>7</v>
      </c>
      <c r="Q7" s="114" t="s">
        <v>1730</v>
      </c>
      <c r="R7" s="114" t="s">
        <v>592</v>
      </c>
      <c r="S7" s="114" t="s">
        <v>1679</v>
      </c>
      <c r="T7" s="112">
        <v>2688</v>
      </c>
      <c r="U7" s="112">
        <v>89728</v>
      </c>
      <c r="V7" s="112">
        <v>0</v>
      </c>
      <c r="W7" s="112">
        <v>0</v>
      </c>
      <c r="X7" s="112">
        <v>24240</v>
      </c>
      <c r="Y7" s="112">
        <v>13440</v>
      </c>
      <c r="Z7" s="112">
        <v>528</v>
      </c>
      <c r="AA7" s="112">
        <v>0</v>
      </c>
      <c r="AB7" s="112">
        <v>130624</v>
      </c>
      <c r="AD7" s="114" t="s">
        <v>7</v>
      </c>
      <c r="AE7" s="114" t="s">
        <v>1730</v>
      </c>
      <c r="AF7" s="114" t="s">
        <v>592</v>
      </c>
      <c r="AG7" s="114" t="s">
        <v>1679</v>
      </c>
      <c r="AH7" s="112">
        <f t="shared" si="1"/>
        <v>-544</v>
      </c>
      <c r="AI7" s="112">
        <f t="shared" si="2"/>
        <v>-27872</v>
      </c>
      <c r="AJ7" s="112">
        <f t="shared" si="3"/>
        <v>0</v>
      </c>
      <c r="AK7" s="112">
        <f t="shared" si="4"/>
        <v>0</v>
      </c>
      <c r="AL7" s="112">
        <f t="shared" si="5"/>
        <v>-6080</v>
      </c>
      <c r="AM7" s="112">
        <f t="shared" si="6"/>
        <v>-9088</v>
      </c>
      <c r="AN7" s="112">
        <f t="shared" si="7"/>
        <v>-2993</v>
      </c>
      <c r="AO7" s="112">
        <f t="shared" si="8"/>
        <v>0</v>
      </c>
      <c r="AP7" s="112">
        <f t="shared" si="9"/>
        <v>-46577</v>
      </c>
    </row>
    <row r="8" spans="1:42" x14ac:dyDescent="0.25">
      <c r="A8" t="s">
        <v>7</v>
      </c>
      <c r="B8" t="s">
        <v>1730</v>
      </c>
      <c r="C8" t="s">
        <v>593</v>
      </c>
      <c r="D8" t="s">
        <v>1680</v>
      </c>
      <c r="F8">
        <v>0</v>
      </c>
      <c r="G8">
        <v>0</v>
      </c>
      <c r="H8">
        <v>0</v>
      </c>
      <c r="I8">
        <v>0</v>
      </c>
      <c r="J8">
        <v>0</v>
      </c>
      <c r="K8">
        <v>0</v>
      </c>
      <c r="L8">
        <v>0</v>
      </c>
      <c r="M8">
        <v>0</v>
      </c>
      <c r="N8">
        <v>0</v>
      </c>
      <c r="P8" s="114" t="s">
        <v>7</v>
      </c>
      <c r="Q8" s="114" t="s">
        <v>1730</v>
      </c>
      <c r="R8" s="114" t="s">
        <v>593</v>
      </c>
      <c r="S8" s="114" t="s">
        <v>1680</v>
      </c>
      <c r="T8" s="112">
        <v>0</v>
      </c>
      <c r="U8" s="112">
        <v>0</v>
      </c>
      <c r="V8" s="112">
        <v>0</v>
      </c>
      <c r="W8" s="112">
        <v>0</v>
      </c>
      <c r="X8" s="112">
        <v>0</v>
      </c>
      <c r="Y8" s="112">
        <v>0</v>
      </c>
      <c r="Z8" s="112">
        <v>0</v>
      </c>
      <c r="AA8" s="112">
        <v>0</v>
      </c>
      <c r="AB8" s="112">
        <v>0</v>
      </c>
      <c r="AD8" s="114" t="s">
        <v>7</v>
      </c>
      <c r="AE8" s="114" t="s">
        <v>1730</v>
      </c>
      <c r="AF8" s="114" t="s">
        <v>593</v>
      </c>
      <c r="AG8" s="114" t="s">
        <v>1680</v>
      </c>
      <c r="AH8" s="112">
        <f t="shared" si="1"/>
        <v>0</v>
      </c>
      <c r="AI8" s="112">
        <f t="shared" si="2"/>
        <v>0</v>
      </c>
      <c r="AJ8" s="112">
        <f t="shared" si="3"/>
        <v>0</v>
      </c>
      <c r="AK8" s="112">
        <f t="shared" si="4"/>
        <v>0</v>
      </c>
      <c r="AL8" s="112">
        <f t="shared" si="5"/>
        <v>0</v>
      </c>
      <c r="AM8" s="112">
        <f t="shared" si="6"/>
        <v>0</v>
      </c>
      <c r="AN8" s="112">
        <f t="shared" si="7"/>
        <v>0</v>
      </c>
      <c r="AO8" s="112">
        <f t="shared" si="8"/>
        <v>0</v>
      </c>
      <c r="AP8" s="112">
        <f t="shared" si="9"/>
        <v>0</v>
      </c>
    </row>
    <row r="9" spans="1:42" x14ac:dyDescent="0.25">
      <c r="A9" t="s">
        <v>7</v>
      </c>
      <c r="B9" t="s">
        <v>1730</v>
      </c>
      <c r="C9" t="s">
        <v>594</v>
      </c>
      <c r="D9" t="s">
        <v>1681</v>
      </c>
      <c r="F9">
        <v>0</v>
      </c>
      <c r="G9">
        <v>0</v>
      </c>
      <c r="H9">
        <v>0</v>
      </c>
      <c r="I9">
        <v>0</v>
      </c>
      <c r="J9">
        <v>11040</v>
      </c>
      <c r="K9">
        <v>0</v>
      </c>
      <c r="L9">
        <v>0</v>
      </c>
      <c r="M9">
        <v>0</v>
      </c>
      <c r="N9">
        <v>11040</v>
      </c>
      <c r="P9" s="114" t="s">
        <v>7</v>
      </c>
      <c r="Q9" s="114" t="s">
        <v>1730</v>
      </c>
      <c r="R9" s="114" t="s">
        <v>594</v>
      </c>
      <c r="S9" s="114" t="s">
        <v>1681</v>
      </c>
      <c r="T9" s="112">
        <v>0</v>
      </c>
      <c r="U9" s="112">
        <v>0</v>
      </c>
      <c r="V9" s="112">
        <v>0</v>
      </c>
      <c r="W9" s="112">
        <v>0</v>
      </c>
      <c r="X9" s="112">
        <v>1632</v>
      </c>
      <c r="Y9" s="112">
        <v>0</v>
      </c>
      <c r="Z9" s="112">
        <v>0</v>
      </c>
      <c r="AA9" s="112">
        <v>0</v>
      </c>
      <c r="AB9" s="112">
        <v>1632</v>
      </c>
      <c r="AD9" s="114" t="s">
        <v>7</v>
      </c>
      <c r="AE9" s="114" t="s">
        <v>1730</v>
      </c>
      <c r="AF9" s="114" t="s">
        <v>594</v>
      </c>
      <c r="AG9" s="114" t="s">
        <v>1681</v>
      </c>
      <c r="AH9" s="112">
        <f t="shared" si="1"/>
        <v>0</v>
      </c>
      <c r="AI9" s="112">
        <f t="shared" si="2"/>
        <v>0</v>
      </c>
      <c r="AJ9" s="112">
        <f t="shared" si="3"/>
        <v>0</v>
      </c>
      <c r="AK9" s="112">
        <f t="shared" si="4"/>
        <v>0</v>
      </c>
      <c r="AL9" s="112">
        <f t="shared" si="5"/>
        <v>-9408</v>
      </c>
      <c r="AM9" s="112">
        <f t="shared" si="6"/>
        <v>0</v>
      </c>
      <c r="AN9" s="112">
        <f t="shared" si="7"/>
        <v>0</v>
      </c>
      <c r="AO9" s="112">
        <f t="shared" si="8"/>
        <v>0</v>
      </c>
      <c r="AP9" s="112">
        <f t="shared" si="9"/>
        <v>-9408</v>
      </c>
    </row>
    <row r="10" spans="1:42" x14ac:dyDescent="0.25">
      <c r="A10" t="s">
        <v>7</v>
      </c>
      <c r="B10" t="s">
        <v>1730</v>
      </c>
      <c r="C10" t="s">
        <v>595</v>
      </c>
      <c r="D10" t="s">
        <v>1682</v>
      </c>
      <c r="F10">
        <v>0</v>
      </c>
      <c r="G10">
        <v>7008</v>
      </c>
      <c r="H10">
        <v>0</v>
      </c>
      <c r="I10">
        <v>0</v>
      </c>
      <c r="J10">
        <v>0</v>
      </c>
      <c r="K10">
        <v>13440</v>
      </c>
      <c r="L10">
        <v>0</v>
      </c>
      <c r="M10">
        <v>2262</v>
      </c>
      <c r="N10">
        <v>22710</v>
      </c>
      <c r="P10" s="114" t="s">
        <v>7</v>
      </c>
      <c r="Q10" s="114" t="s">
        <v>1730</v>
      </c>
      <c r="R10" s="114" t="s">
        <v>595</v>
      </c>
      <c r="S10" s="114" t="s">
        <v>1682</v>
      </c>
      <c r="T10" s="112">
        <v>0</v>
      </c>
      <c r="U10" s="112">
        <v>3296</v>
      </c>
      <c r="V10" s="112">
        <v>0</v>
      </c>
      <c r="W10" s="112">
        <v>0</v>
      </c>
      <c r="X10" s="112">
        <v>0</v>
      </c>
      <c r="Y10" s="112">
        <v>11136</v>
      </c>
      <c r="Z10" s="112">
        <v>0</v>
      </c>
      <c r="AA10" s="112">
        <v>0</v>
      </c>
      <c r="AB10" s="112">
        <v>14432</v>
      </c>
      <c r="AD10" s="114" t="s">
        <v>7</v>
      </c>
      <c r="AE10" s="114" t="s">
        <v>1730</v>
      </c>
      <c r="AF10" s="114" t="s">
        <v>595</v>
      </c>
      <c r="AG10" s="114" t="s">
        <v>1682</v>
      </c>
      <c r="AH10" s="112">
        <f t="shared" si="1"/>
        <v>0</v>
      </c>
      <c r="AI10" s="112">
        <f t="shared" si="2"/>
        <v>-3712</v>
      </c>
      <c r="AJ10" s="112">
        <f t="shared" si="3"/>
        <v>0</v>
      </c>
      <c r="AK10" s="112">
        <f t="shared" si="4"/>
        <v>0</v>
      </c>
      <c r="AL10" s="112">
        <f t="shared" si="5"/>
        <v>0</v>
      </c>
      <c r="AM10" s="112">
        <f t="shared" si="6"/>
        <v>-2304</v>
      </c>
      <c r="AN10" s="112">
        <f t="shared" si="7"/>
        <v>0</v>
      </c>
      <c r="AO10" s="112">
        <f t="shared" si="8"/>
        <v>-2262</v>
      </c>
      <c r="AP10" s="112">
        <f t="shared" si="9"/>
        <v>-8278</v>
      </c>
    </row>
    <row r="11" spans="1:42" x14ac:dyDescent="0.25">
      <c r="A11" t="s">
        <v>7</v>
      </c>
      <c r="B11" t="s">
        <v>1730</v>
      </c>
      <c r="C11" t="s">
        <v>596</v>
      </c>
      <c r="D11" t="s">
        <v>1683</v>
      </c>
      <c r="F11">
        <v>0</v>
      </c>
      <c r="G11">
        <v>0</v>
      </c>
      <c r="H11">
        <v>0</v>
      </c>
      <c r="I11">
        <v>0</v>
      </c>
      <c r="J11">
        <v>672</v>
      </c>
      <c r="K11">
        <v>0</v>
      </c>
      <c r="L11">
        <v>13332</v>
      </c>
      <c r="M11">
        <v>0</v>
      </c>
      <c r="N11">
        <v>14004</v>
      </c>
      <c r="P11" s="114" t="s">
        <v>7</v>
      </c>
      <c r="Q11" s="114" t="s">
        <v>1730</v>
      </c>
      <c r="R11" s="114" t="s">
        <v>596</v>
      </c>
      <c r="S11" s="114" t="s">
        <v>1683</v>
      </c>
      <c r="T11" s="112">
        <v>0</v>
      </c>
      <c r="U11" s="112">
        <v>0</v>
      </c>
      <c r="V11" s="112">
        <v>0</v>
      </c>
      <c r="W11" s="112">
        <v>0</v>
      </c>
      <c r="X11" s="112">
        <v>2688</v>
      </c>
      <c r="Y11" s="112">
        <v>0</v>
      </c>
      <c r="Z11" s="112">
        <v>0</v>
      </c>
      <c r="AA11" s="112">
        <v>0</v>
      </c>
      <c r="AB11" s="112">
        <v>2688</v>
      </c>
      <c r="AD11" s="114" t="s">
        <v>7</v>
      </c>
      <c r="AE11" s="114" t="s">
        <v>1730</v>
      </c>
      <c r="AF11" s="114" t="s">
        <v>596</v>
      </c>
      <c r="AG11" s="114" t="s">
        <v>1683</v>
      </c>
      <c r="AH11" s="112">
        <f t="shared" si="1"/>
        <v>0</v>
      </c>
      <c r="AI11" s="112">
        <f t="shared" si="2"/>
        <v>0</v>
      </c>
      <c r="AJ11" s="112">
        <f t="shared" si="3"/>
        <v>0</v>
      </c>
      <c r="AK11" s="112">
        <f t="shared" si="4"/>
        <v>0</v>
      </c>
      <c r="AL11" s="112">
        <f t="shared" si="5"/>
        <v>2016</v>
      </c>
      <c r="AM11" s="112">
        <f t="shared" si="6"/>
        <v>0</v>
      </c>
      <c r="AN11" s="112">
        <f t="shared" si="7"/>
        <v>-13332</v>
      </c>
      <c r="AO11" s="112">
        <f t="shared" si="8"/>
        <v>0</v>
      </c>
      <c r="AP11" s="112">
        <f t="shared" si="9"/>
        <v>-11316</v>
      </c>
    </row>
    <row r="12" spans="1:42" x14ac:dyDescent="0.25">
      <c r="A12" t="s">
        <v>7</v>
      </c>
      <c r="B12" t="s">
        <v>1730</v>
      </c>
      <c r="C12" t="s">
        <v>597</v>
      </c>
      <c r="D12" t="s">
        <v>1684</v>
      </c>
      <c r="F12">
        <v>29712</v>
      </c>
      <c r="G12">
        <v>7216</v>
      </c>
      <c r="H12">
        <v>0</v>
      </c>
      <c r="I12">
        <v>0</v>
      </c>
      <c r="J12">
        <v>101904</v>
      </c>
      <c r="K12">
        <v>0</v>
      </c>
      <c r="L12">
        <v>17449</v>
      </c>
      <c r="M12">
        <v>0</v>
      </c>
      <c r="N12">
        <v>156281</v>
      </c>
      <c r="P12" s="114" t="s">
        <v>7</v>
      </c>
      <c r="Q12" s="114" t="s">
        <v>1730</v>
      </c>
      <c r="R12" s="114" t="s">
        <v>597</v>
      </c>
      <c r="S12" s="114" t="s">
        <v>1684</v>
      </c>
      <c r="T12" s="112">
        <v>29136</v>
      </c>
      <c r="U12" s="112">
        <v>53632</v>
      </c>
      <c r="V12" s="112">
        <v>0</v>
      </c>
      <c r="W12" s="112">
        <v>0</v>
      </c>
      <c r="X12" s="112">
        <v>59872</v>
      </c>
      <c r="Y12" s="112">
        <v>0</v>
      </c>
      <c r="Z12" s="112">
        <v>1320</v>
      </c>
      <c r="AA12" s="112">
        <v>0</v>
      </c>
      <c r="AB12" s="112">
        <v>143960</v>
      </c>
      <c r="AD12" s="114" t="s">
        <v>7</v>
      </c>
      <c r="AE12" s="114" t="s">
        <v>1730</v>
      </c>
      <c r="AF12" s="114" t="s">
        <v>597</v>
      </c>
      <c r="AG12" s="114" t="s">
        <v>1684</v>
      </c>
      <c r="AH12" s="112">
        <f t="shared" si="1"/>
        <v>-576</v>
      </c>
      <c r="AI12" s="112">
        <f t="shared" si="2"/>
        <v>46416</v>
      </c>
      <c r="AJ12" s="112">
        <f t="shared" si="3"/>
        <v>0</v>
      </c>
      <c r="AK12" s="112">
        <f t="shared" si="4"/>
        <v>0</v>
      </c>
      <c r="AL12" s="112">
        <f t="shared" si="5"/>
        <v>-42032</v>
      </c>
      <c r="AM12" s="112">
        <f t="shared" si="6"/>
        <v>0</v>
      </c>
      <c r="AN12" s="112">
        <f t="shared" si="7"/>
        <v>-16129</v>
      </c>
      <c r="AO12" s="112">
        <f t="shared" si="8"/>
        <v>0</v>
      </c>
      <c r="AP12" s="112">
        <f t="shared" si="9"/>
        <v>-12321</v>
      </c>
    </row>
    <row r="13" spans="1:42" x14ac:dyDescent="0.25">
      <c r="A13" t="s">
        <v>7</v>
      </c>
      <c r="B13" t="s">
        <v>1730</v>
      </c>
      <c r="C13" t="s">
        <v>598</v>
      </c>
      <c r="D13" t="s">
        <v>1685</v>
      </c>
      <c r="F13">
        <v>0</v>
      </c>
      <c r="G13">
        <v>0</v>
      </c>
      <c r="H13">
        <v>0</v>
      </c>
      <c r="I13">
        <v>0</v>
      </c>
      <c r="J13">
        <v>0</v>
      </c>
      <c r="K13">
        <v>0</v>
      </c>
      <c r="L13">
        <v>0</v>
      </c>
      <c r="M13">
        <v>0</v>
      </c>
      <c r="N13">
        <v>0</v>
      </c>
      <c r="P13" s="114" t="s">
        <v>7</v>
      </c>
      <c r="Q13" s="114" t="s">
        <v>1730</v>
      </c>
      <c r="R13" s="114" t="s">
        <v>598</v>
      </c>
      <c r="S13" s="114" t="s">
        <v>1685</v>
      </c>
      <c r="T13" s="112">
        <v>0</v>
      </c>
      <c r="U13" s="112">
        <v>0</v>
      </c>
      <c r="V13" s="112">
        <v>0</v>
      </c>
      <c r="W13" s="112">
        <v>0</v>
      </c>
      <c r="X13" s="112">
        <v>0</v>
      </c>
      <c r="Y13" s="112">
        <v>0</v>
      </c>
      <c r="Z13" s="112">
        <v>0</v>
      </c>
      <c r="AA13" s="112">
        <v>0</v>
      </c>
      <c r="AB13" s="112">
        <v>0</v>
      </c>
      <c r="AD13" s="114" t="s">
        <v>7</v>
      </c>
      <c r="AE13" s="114" t="s">
        <v>1730</v>
      </c>
      <c r="AF13" s="114" t="s">
        <v>598</v>
      </c>
      <c r="AG13" s="114" t="s">
        <v>1685</v>
      </c>
      <c r="AH13" s="112">
        <f t="shared" si="1"/>
        <v>0</v>
      </c>
      <c r="AI13" s="112">
        <f t="shared" si="2"/>
        <v>0</v>
      </c>
      <c r="AJ13" s="112">
        <f t="shared" si="3"/>
        <v>0</v>
      </c>
      <c r="AK13" s="112">
        <f t="shared" si="4"/>
        <v>0</v>
      </c>
      <c r="AL13" s="112">
        <f t="shared" si="5"/>
        <v>0</v>
      </c>
      <c r="AM13" s="112">
        <f t="shared" si="6"/>
        <v>0</v>
      </c>
      <c r="AN13" s="112">
        <f t="shared" si="7"/>
        <v>0</v>
      </c>
      <c r="AO13" s="112">
        <f t="shared" si="8"/>
        <v>0</v>
      </c>
      <c r="AP13" s="112">
        <f t="shared" si="9"/>
        <v>0</v>
      </c>
    </row>
    <row r="14" spans="1:42" x14ac:dyDescent="0.25">
      <c r="A14" t="s">
        <v>7</v>
      </c>
      <c r="B14" t="s">
        <v>1730</v>
      </c>
      <c r="C14" t="s">
        <v>599</v>
      </c>
      <c r="D14" t="s">
        <v>1686</v>
      </c>
      <c r="F14">
        <v>0</v>
      </c>
      <c r="G14">
        <v>0</v>
      </c>
      <c r="H14">
        <v>0</v>
      </c>
      <c r="I14">
        <v>0</v>
      </c>
      <c r="J14">
        <v>0</v>
      </c>
      <c r="K14">
        <v>26976</v>
      </c>
      <c r="L14">
        <v>0</v>
      </c>
      <c r="M14">
        <v>17685</v>
      </c>
      <c r="N14">
        <v>44661</v>
      </c>
      <c r="P14" s="114" t="s">
        <v>7</v>
      </c>
      <c r="Q14" s="114" t="s">
        <v>1730</v>
      </c>
      <c r="R14" s="114" t="s">
        <v>599</v>
      </c>
      <c r="S14" s="114" t="s">
        <v>1686</v>
      </c>
      <c r="T14" s="112">
        <v>0</v>
      </c>
      <c r="U14" s="112">
        <v>0</v>
      </c>
      <c r="V14" s="112">
        <v>0</v>
      </c>
      <c r="W14" s="112">
        <v>0</v>
      </c>
      <c r="X14" s="112">
        <v>0</v>
      </c>
      <c r="Y14" s="112">
        <v>42274</v>
      </c>
      <c r="Z14" s="112">
        <v>0</v>
      </c>
      <c r="AA14" s="112">
        <v>428</v>
      </c>
      <c r="AB14" s="112">
        <v>42702</v>
      </c>
      <c r="AD14" s="114" t="s">
        <v>7</v>
      </c>
      <c r="AE14" s="114" t="s">
        <v>1730</v>
      </c>
      <c r="AF14" s="114" t="s">
        <v>599</v>
      </c>
      <c r="AG14" s="114" t="s">
        <v>1686</v>
      </c>
      <c r="AH14" s="112">
        <f t="shared" si="1"/>
        <v>0</v>
      </c>
      <c r="AI14" s="112">
        <f t="shared" si="2"/>
        <v>0</v>
      </c>
      <c r="AJ14" s="112">
        <f t="shared" si="3"/>
        <v>0</v>
      </c>
      <c r="AK14" s="112">
        <f t="shared" si="4"/>
        <v>0</v>
      </c>
      <c r="AL14" s="112">
        <f t="shared" si="5"/>
        <v>0</v>
      </c>
      <c r="AM14" s="112">
        <f t="shared" si="6"/>
        <v>15298</v>
      </c>
      <c r="AN14" s="112">
        <f t="shared" si="7"/>
        <v>0</v>
      </c>
      <c r="AO14" s="112">
        <f t="shared" si="8"/>
        <v>-17257</v>
      </c>
      <c r="AP14" s="112">
        <f t="shared" si="9"/>
        <v>-1959</v>
      </c>
    </row>
    <row r="15" spans="1:42" x14ac:dyDescent="0.25">
      <c r="A15" t="s">
        <v>7</v>
      </c>
      <c r="B15" t="s">
        <v>1730</v>
      </c>
      <c r="C15" t="s">
        <v>600</v>
      </c>
      <c r="D15" t="s">
        <v>1687</v>
      </c>
      <c r="F15">
        <v>268960</v>
      </c>
      <c r="G15">
        <v>0</v>
      </c>
      <c r="H15">
        <v>0</v>
      </c>
      <c r="I15">
        <v>24064</v>
      </c>
      <c r="J15">
        <v>0</v>
      </c>
      <c r="K15">
        <v>0</v>
      </c>
      <c r="L15">
        <v>0</v>
      </c>
      <c r="M15">
        <v>0</v>
      </c>
      <c r="N15">
        <v>293024</v>
      </c>
      <c r="P15" s="114" t="s">
        <v>7</v>
      </c>
      <c r="Q15" s="114" t="s">
        <v>1730</v>
      </c>
      <c r="R15" s="114" t="s">
        <v>600</v>
      </c>
      <c r="S15" s="114" t="s">
        <v>1687</v>
      </c>
      <c r="T15" s="112">
        <v>218096</v>
      </c>
      <c r="U15" s="112">
        <v>0</v>
      </c>
      <c r="V15" s="112">
        <v>0</v>
      </c>
      <c r="W15" s="112">
        <v>10432</v>
      </c>
      <c r="X15" s="112">
        <v>0</v>
      </c>
      <c r="Y15" s="112">
        <v>0</v>
      </c>
      <c r="Z15" s="112">
        <v>0</v>
      </c>
      <c r="AA15" s="112">
        <v>0</v>
      </c>
      <c r="AB15" s="112">
        <v>228528</v>
      </c>
      <c r="AD15" s="114" t="s">
        <v>7</v>
      </c>
      <c r="AE15" s="114" t="s">
        <v>1730</v>
      </c>
      <c r="AF15" s="114" t="s">
        <v>600</v>
      </c>
      <c r="AG15" s="114" t="s">
        <v>1687</v>
      </c>
      <c r="AH15" s="112">
        <f t="shared" si="1"/>
        <v>-50864</v>
      </c>
      <c r="AI15" s="112">
        <f t="shared" si="2"/>
        <v>0</v>
      </c>
      <c r="AJ15" s="112">
        <f t="shared" si="3"/>
        <v>0</v>
      </c>
      <c r="AK15" s="112">
        <f t="shared" si="4"/>
        <v>-13632</v>
      </c>
      <c r="AL15" s="112">
        <f t="shared" si="5"/>
        <v>0</v>
      </c>
      <c r="AM15" s="112">
        <f t="shared" si="6"/>
        <v>0</v>
      </c>
      <c r="AN15" s="112">
        <f t="shared" si="7"/>
        <v>0</v>
      </c>
      <c r="AO15" s="112">
        <f t="shared" si="8"/>
        <v>0</v>
      </c>
      <c r="AP15" s="112">
        <f t="shared" si="9"/>
        <v>-64496</v>
      </c>
    </row>
    <row r="16" spans="1:42" x14ac:dyDescent="0.25">
      <c r="A16" t="s">
        <v>7</v>
      </c>
      <c r="B16" t="s">
        <v>1730</v>
      </c>
      <c r="C16" t="s">
        <v>601</v>
      </c>
      <c r="D16" t="s">
        <v>1688</v>
      </c>
      <c r="F16">
        <v>40608</v>
      </c>
      <c r="G16">
        <v>0</v>
      </c>
      <c r="H16">
        <v>0</v>
      </c>
      <c r="I16">
        <v>0</v>
      </c>
      <c r="J16">
        <v>0</v>
      </c>
      <c r="K16">
        <v>0</v>
      </c>
      <c r="L16">
        <v>0</v>
      </c>
      <c r="M16">
        <v>0</v>
      </c>
      <c r="N16">
        <v>40608</v>
      </c>
      <c r="P16" s="114" t="s">
        <v>7</v>
      </c>
      <c r="Q16" s="114" t="s">
        <v>1730</v>
      </c>
      <c r="R16" s="114" t="s">
        <v>601</v>
      </c>
      <c r="S16" s="114" t="s">
        <v>1688</v>
      </c>
      <c r="T16" s="112">
        <v>22448</v>
      </c>
      <c r="U16" s="112">
        <v>0</v>
      </c>
      <c r="V16" s="112">
        <v>0</v>
      </c>
      <c r="W16" s="112">
        <v>0</v>
      </c>
      <c r="X16" s="112">
        <v>0</v>
      </c>
      <c r="Y16" s="112">
        <v>0</v>
      </c>
      <c r="Z16" s="112">
        <v>0</v>
      </c>
      <c r="AA16" s="112">
        <v>0</v>
      </c>
      <c r="AB16" s="112">
        <v>22448</v>
      </c>
      <c r="AD16" s="114" t="s">
        <v>7</v>
      </c>
      <c r="AE16" s="114" t="s">
        <v>1730</v>
      </c>
      <c r="AF16" s="114" t="s">
        <v>601</v>
      </c>
      <c r="AG16" s="114" t="s">
        <v>1688</v>
      </c>
      <c r="AH16" s="112">
        <f t="shared" si="1"/>
        <v>-18160</v>
      </c>
      <c r="AI16" s="112">
        <f t="shared" si="2"/>
        <v>0</v>
      </c>
      <c r="AJ16" s="112">
        <f t="shared" si="3"/>
        <v>0</v>
      </c>
      <c r="AK16" s="112">
        <f t="shared" si="4"/>
        <v>0</v>
      </c>
      <c r="AL16" s="112">
        <f t="shared" si="5"/>
        <v>0</v>
      </c>
      <c r="AM16" s="112">
        <f t="shared" si="6"/>
        <v>0</v>
      </c>
      <c r="AN16" s="112">
        <f t="shared" si="7"/>
        <v>0</v>
      </c>
      <c r="AO16" s="112">
        <f t="shared" si="8"/>
        <v>0</v>
      </c>
      <c r="AP16" s="112">
        <f t="shared" si="9"/>
        <v>-18160</v>
      </c>
    </row>
    <row r="17" spans="1:42" x14ac:dyDescent="0.25">
      <c r="A17" t="s">
        <v>7</v>
      </c>
      <c r="B17" t="s">
        <v>1730</v>
      </c>
      <c r="C17" t="s">
        <v>602</v>
      </c>
      <c r="D17" t="s">
        <v>1689</v>
      </c>
      <c r="F17">
        <v>0</v>
      </c>
      <c r="G17">
        <v>0</v>
      </c>
      <c r="H17">
        <v>0</v>
      </c>
      <c r="I17">
        <v>0</v>
      </c>
      <c r="J17">
        <v>0</v>
      </c>
      <c r="K17">
        <v>36784</v>
      </c>
      <c r="L17">
        <v>0</v>
      </c>
      <c r="M17">
        <v>29400</v>
      </c>
      <c r="N17">
        <v>66184</v>
      </c>
      <c r="P17" s="114" t="s">
        <v>7</v>
      </c>
      <c r="Q17" s="114" t="s">
        <v>1730</v>
      </c>
      <c r="R17" s="114" t="s">
        <v>602</v>
      </c>
      <c r="S17" s="114" t="s">
        <v>1689</v>
      </c>
      <c r="T17" s="112">
        <v>0</v>
      </c>
      <c r="U17" s="112">
        <v>0</v>
      </c>
      <c r="V17" s="112">
        <v>0</v>
      </c>
      <c r="W17" s="112">
        <v>0</v>
      </c>
      <c r="X17" s="112">
        <v>0</v>
      </c>
      <c r="Y17" s="112">
        <v>51136</v>
      </c>
      <c r="Z17" s="112">
        <v>0</v>
      </c>
      <c r="AA17" s="112">
        <v>12064</v>
      </c>
      <c r="AB17" s="112">
        <v>63200</v>
      </c>
      <c r="AD17" s="114" t="s">
        <v>7</v>
      </c>
      <c r="AE17" s="114" t="s">
        <v>1730</v>
      </c>
      <c r="AF17" s="114" t="s">
        <v>602</v>
      </c>
      <c r="AG17" s="114" t="s">
        <v>1689</v>
      </c>
      <c r="AH17" s="112">
        <f t="shared" si="1"/>
        <v>0</v>
      </c>
      <c r="AI17" s="112">
        <f t="shared" si="2"/>
        <v>0</v>
      </c>
      <c r="AJ17" s="112">
        <f t="shared" si="3"/>
        <v>0</v>
      </c>
      <c r="AK17" s="112">
        <f t="shared" si="4"/>
        <v>0</v>
      </c>
      <c r="AL17" s="112">
        <f t="shared" si="5"/>
        <v>0</v>
      </c>
      <c r="AM17" s="112">
        <f t="shared" si="6"/>
        <v>14352</v>
      </c>
      <c r="AN17" s="112">
        <f t="shared" si="7"/>
        <v>0</v>
      </c>
      <c r="AO17" s="112">
        <f t="shared" si="8"/>
        <v>-17336</v>
      </c>
      <c r="AP17" s="112">
        <f t="shared" si="9"/>
        <v>-2984</v>
      </c>
    </row>
    <row r="18" spans="1:42" x14ac:dyDescent="0.25">
      <c r="A18" t="s">
        <v>7</v>
      </c>
      <c r="B18" t="s">
        <v>1730</v>
      </c>
      <c r="C18" t="s">
        <v>603</v>
      </c>
      <c r="D18" t="s">
        <v>1690</v>
      </c>
      <c r="F18">
        <v>0</v>
      </c>
      <c r="G18">
        <v>0</v>
      </c>
      <c r="H18">
        <v>0</v>
      </c>
      <c r="I18">
        <v>0</v>
      </c>
      <c r="J18">
        <v>0</v>
      </c>
      <c r="K18">
        <v>37008</v>
      </c>
      <c r="L18">
        <v>0</v>
      </c>
      <c r="M18">
        <v>0</v>
      </c>
      <c r="N18">
        <v>37008</v>
      </c>
      <c r="P18" s="114" t="s">
        <v>7</v>
      </c>
      <c r="Q18" s="114" t="s">
        <v>1730</v>
      </c>
      <c r="R18" s="114" t="s">
        <v>603</v>
      </c>
      <c r="S18" s="114" t="s">
        <v>1690</v>
      </c>
      <c r="T18" s="112">
        <v>0</v>
      </c>
      <c r="U18" s="112">
        <v>0</v>
      </c>
      <c r="V18" s="112">
        <v>0</v>
      </c>
      <c r="W18" s="112">
        <v>0</v>
      </c>
      <c r="X18" s="112">
        <v>0</v>
      </c>
      <c r="Y18" s="112">
        <v>39576</v>
      </c>
      <c r="Z18" s="112">
        <v>0</v>
      </c>
      <c r="AA18" s="112">
        <v>0</v>
      </c>
      <c r="AB18" s="112">
        <v>39576</v>
      </c>
      <c r="AD18" s="114" t="s">
        <v>7</v>
      </c>
      <c r="AE18" s="114" t="s">
        <v>1730</v>
      </c>
      <c r="AF18" s="114" t="s">
        <v>603</v>
      </c>
      <c r="AG18" s="114" t="s">
        <v>1690</v>
      </c>
      <c r="AH18" s="112">
        <f t="shared" si="1"/>
        <v>0</v>
      </c>
      <c r="AI18" s="112">
        <f t="shared" si="2"/>
        <v>0</v>
      </c>
      <c r="AJ18" s="112">
        <f t="shared" si="3"/>
        <v>0</v>
      </c>
      <c r="AK18" s="112">
        <f t="shared" si="4"/>
        <v>0</v>
      </c>
      <c r="AL18" s="112">
        <f t="shared" si="5"/>
        <v>0</v>
      </c>
      <c r="AM18" s="112">
        <f t="shared" si="6"/>
        <v>2568</v>
      </c>
      <c r="AN18" s="112">
        <f t="shared" si="7"/>
        <v>0</v>
      </c>
      <c r="AO18" s="112">
        <f t="shared" si="8"/>
        <v>0</v>
      </c>
      <c r="AP18" s="112">
        <f t="shared" si="9"/>
        <v>2568</v>
      </c>
    </row>
    <row r="19" spans="1:42" x14ac:dyDescent="0.25">
      <c r="A19" t="s">
        <v>7</v>
      </c>
      <c r="B19" t="s">
        <v>1730</v>
      </c>
      <c r="C19" t="s">
        <v>604</v>
      </c>
      <c r="D19" t="s">
        <v>1691</v>
      </c>
      <c r="F19">
        <v>24144</v>
      </c>
      <c r="G19">
        <v>0</v>
      </c>
      <c r="H19">
        <v>0</v>
      </c>
      <c r="I19">
        <v>0</v>
      </c>
      <c r="J19">
        <v>0</v>
      </c>
      <c r="K19">
        <v>59040</v>
      </c>
      <c r="L19">
        <v>0</v>
      </c>
      <c r="M19">
        <v>17407</v>
      </c>
      <c r="N19">
        <v>100591</v>
      </c>
      <c r="P19" s="114" t="s">
        <v>7</v>
      </c>
      <c r="Q19" s="114" t="s">
        <v>1730</v>
      </c>
      <c r="R19" s="114" t="s">
        <v>604</v>
      </c>
      <c r="S19" s="114" t="s">
        <v>1691</v>
      </c>
      <c r="T19" s="112">
        <v>21024</v>
      </c>
      <c r="U19" s="112">
        <v>0</v>
      </c>
      <c r="V19" s="112">
        <v>0</v>
      </c>
      <c r="W19" s="112">
        <v>0</v>
      </c>
      <c r="X19" s="112">
        <v>0</v>
      </c>
      <c r="Y19" s="112">
        <v>87360</v>
      </c>
      <c r="Z19" s="112">
        <v>0</v>
      </c>
      <c r="AA19" s="112">
        <v>8673</v>
      </c>
      <c r="AB19" s="112">
        <v>117057</v>
      </c>
      <c r="AD19" s="114" t="s">
        <v>7</v>
      </c>
      <c r="AE19" s="114" t="s">
        <v>1730</v>
      </c>
      <c r="AF19" s="114" t="s">
        <v>604</v>
      </c>
      <c r="AG19" s="114" t="s">
        <v>1691</v>
      </c>
      <c r="AH19" s="112">
        <f t="shared" si="1"/>
        <v>-3120</v>
      </c>
      <c r="AI19" s="112">
        <f t="shared" si="2"/>
        <v>0</v>
      </c>
      <c r="AJ19" s="112">
        <f t="shared" si="3"/>
        <v>0</v>
      </c>
      <c r="AK19" s="112">
        <f t="shared" si="4"/>
        <v>0</v>
      </c>
      <c r="AL19" s="112">
        <f t="shared" si="5"/>
        <v>0</v>
      </c>
      <c r="AM19" s="112">
        <f t="shared" si="6"/>
        <v>28320</v>
      </c>
      <c r="AN19" s="112">
        <f t="shared" si="7"/>
        <v>0</v>
      </c>
      <c r="AO19" s="112">
        <f t="shared" si="8"/>
        <v>-8734</v>
      </c>
      <c r="AP19" s="112">
        <f t="shared" si="9"/>
        <v>16466</v>
      </c>
    </row>
    <row r="20" spans="1:42" x14ac:dyDescent="0.25">
      <c r="A20" t="s">
        <v>7</v>
      </c>
      <c r="B20" t="s">
        <v>1730</v>
      </c>
      <c r="C20" t="s">
        <v>605</v>
      </c>
      <c r="D20" t="s">
        <v>1692</v>
      </c>
      <c r="F20">
        <v>0</v>
      </c>
      <c r="G20">
        <v>0</v>
      </c>
      <c r="H20">
        <v>0</v>
      </c>
      <c r="I20">
        <v>0</v>
      </c>
      <c r="J20">
        <v>0</v>
      </c>
      <c r="K20">
        <v>0</v>
      </c>
      <c r="L20">
        <v>0</v>
      </c>
      <c r="M20">
        <v>0</v>
      </c>
      <c r="N20">
        <v>0</v>
      </c>
      <c r="P20" s="114" t="s">
        <v>7</v>
      </c>
      <c r="Q20" s="114" t="s">
        <v>1730</v>
      </c>
      <c r="R20" s="114" t="s">
        <v>605</v>
      </c>
      <c r="S20" s="114" t="s">
        <v>1692</v>
      </c>
      <c r="T20" s="112">
        <v>0</v>
      </c>
      <c r="U20" s="112">
        <v>0</v>
      </c>
      <c r="V20" s="112">
        <v>0</v>
      </c>
      <c r="W20" s="112">
        <v>0</v>
      </c>
      <c r="X20" s="112">
        <v>0</v>
      </c>
      <c r="Y20" s="112">
        <v>0</v>
      </c>
      <c r="Z20" s="112">
        <v>0</v>
      </c>
      <c r="AA20" s="112">
        <v>0</v>
      </c>
      <c r="AB20" s="112">
        <v>0</v>
      </c>
      <c r="AD20" s="114" t="s">
        <v>7</v>
      </c>
      <c r="AE20" s="114" t="s">
        <v>1730</v>
      </c>
      <c r="AF20" s="114" t="s">
        <v>605</v>
      </c>
      <c r="AG20" s="114" t="s">
        <v>1692</v>
      </c>
      <c r="AH20" s="112">
        <f t="shared" si="1"/>
        <v>0</v>
      </c>
      <c r="AI20" s="112">
        <f t="shared" si="2"/>
        <v>0</v>
      </c>
      <c r="AJ20" s="112">
        <f t="shared" si="3"/>
        <v>0</v>
      </c>
      <c r="AK20" s="112">
        <f t="shared" si="4"/>
        <v>0</v>
      </c>
      <c r="AL20" s="112">
        <f t="shared" si="5"/>
        <v>0</v>
      </c>
      <c r="AM20" s="112">
        <f t="shared" si="6"/>
        <v>0</v>
      </c>
      <c r="AN20" s="112">
        <f t="shared" si="7"/>
        <v>0</v>
      </c>
      <c r="AO20" s="112">
        <f t="shared" si="8"/>
        <v>0</v>
      </c>
      <c r="AP20" s="112">
        <f t="shared" si="9"/>
        <v>0</v>
      </c>
    </row>
    <row r="21" spans="1:42" x14ac:dyDescent="0.25">
      <c r="A21" t="s">
        <v>7</v>
      </c>
      <c r="B21" t="s">
        <v>1730</v>
      </c>
      <c r="C21" t="s">
        <v>606</v>
      </c>
      <c r="D21" t="s">
        <v>1693</v>
      </c>
      <c r="F21">
        <v>0</v>
      </c>
      <c r="G21">
        <v>0</v>
      </c>
      <c r="H21">
        <v>0</v>
      </c>
      <c r="I21">
        <v>0</v>
      </c>
      <c r="J21">
        <v>0</v>
      </c>
      <c r="K21">
        <v>244160</v>
      </c>
      <c r="L21">
        <v>0</v>
      </c>
      <c r="M21">
        <v>0</v>
      </c>
      <c r="N21">
        <v>244160</v>
      </c>
      <c r="P21" s="114" t="s">
        <v>7</v>
      </c>
      <c r="Q21" s="114" t="s">
        <v>1730</v>
      </c>
      <c r="R21" s="114" t="s">
        <v>606</v>
      </c>
      <c r="S21" s="114" t="s">
        <v>1693</v>
      </c>
      <c r="T21" s="112">
        <v>0</v>
      </c>
      <c r="U21" s="112">
        <v>0</v>
      </c>
      <c r="V21" s="112">
        <v>0</v>
      </c>
      <c r="W21" s="112">
        <v>0</v>
      </c>
      <c r="X21" s="112">
        <v>0</v>
      </c>
      <c r="Y21" s="112">
        <v>174656</v>
      </c>
      <c r="Z21" s="112">
        <v>0</v>
      </c>
      <c r="AA21" s="112">
        <v>0</v>
      </c>
      <c r="AB21" s="112">
        <v>174656</v>
      </c>
      <c r="AD21" s="114" t="s">
        <v>7</v>
      </c>
      <c r="AE21" s="114" t="s">
        <v>1730</v>
      </c>
      <c r="AF21" s="114" t="s">
        <v>606</v>
      </c>
      <c r="AG21" s="114" t="s">
        <v>1693</v>
      </c>
      <c r="AH21" s="112">
        <f t="shared" si="1"/>
        <v>0</v>
      </c>
      <c r="AI21" s="112">
        <f t="shared" si="2"/>
        <v>0</v>
      </c>
      <c r="AJ21" s="112">
        <f t="shared" si="3"/>
        <v>0</v>
      </c>
      <c r="AK21" s="112">
        <f t="shared" si="4"/>
        <v>0</v>
      </c>
      <c r="AL21" s="112">
        <f t="shared" si="5"/>
        <v>0</v>
      </c>
      <c r="AM21" s="112">
        <f t="shared" si="6"/>
        <v>-69504</v>
      </c>
      <c r="AN21" s="112">
        <f t="shared" si="7"/>
        <v>0</v>
      </c>
      <c r="AO21" s="112">
        <f t="shared" si="8"/>
        <v>0</v>
      </c>
      <c r="AP21" s="112">
        <f t="shared" si="9"/>
        <v>-69504</v>
      </c>
    </row>
    <row r="22" spans="1:42" x14ac:dyDescent="0.25">
      <c r="A22" t="s">
        <v>7</v>
      </c>
      <c r="B22" t="s">
        <v>1730</v>
      </c>
      <c r="C22" t="s">
        <v>607</v>
      </c>
      <c r="D22" t="s">
        <v>1694</v>
      </c>
      <c r="F22">
        <v>0</v>
      </c>
      <c r="G22">
        <v>57664</v>
      </c>
      <c r="H22">
        <v>36048</v>
      </c>
      <c r="I22">
        <v>0</v>
      </c>
      <c r="J22">
        <v>0</v>
      </c>
      <c r="K22">
        <v>0</v>
      </c>
      <c r="L22">
        <v>0</v>
      </c>
      <c r="M22">
        <v>0</v>
      </c>
      <c r="N22">
        <v>93712</v>
      </c>
      <c r="P22" s="114" t="s">
        <v>7</v>
      </c>
      <c r="Q22" s="114" t="s">
        <v>1730</v>
      </c>
      <c r="R22" s="114" t="s">
        <v>607</v>
      </c>
      <c r="S22" s="114" t="s">
        <v>1694</v>
      </c>
      <c r="T22" s="112">
        <v>0</v>
      </c>
      <c r="U22" s="112">
        <v>52368</v>
      </c>
      <c r="V22" s="112">
        <v>23232</v>
      </c>
      <c r="W22" s="112">
        <v>0</v>
      </c>
      <c r="X22" s="112">
        <v>0</v>
      </c>
      <c r="Y22" s="112">
        <v>3328</v>
      </c>
      <c r="Z22" s="112">
        <v>0</v>
      </c>
      <c r="AA22" s="112">
        <v>0</v>
      </c>
      <c r="AB22" s="112">
        <v>78928</v>
      </c>
      <c r="AD22" s="114" t="s">
        <v>7</v>
      </c>
      <c r="AE22" s="114" t="s">
        <v>1730</v>
      </c>
      <c r="AF22" s="114" t="s">
        <v>607</v>
      </c>
      <c r="AG22" s="114" t="s">
        <v>1694</v>
      </c>
      <c r="AH22" s="112">
        <f t="shared" si="1"/>
        <v>0</v>
      </c>
      <c r="AI22" s="112">
        <f t="shared" si="2"/>
        <v>-5296</v>
      </c>
      <c r="AJ22" s="112">
        <f t="shared" si="3"/>
        <v>-12816</v>
      </c>
      <c r="AK22" s="112">
        <f t="shared" si="4"/>
        <v>0</v>
      </c>
      <c r="AL22" s="112">
        <f t="shared" si="5"/>
        <v>0</v>
      </c>
      <c r="AM22" s="112">
        <f t="shared" si="6"/>
        <v>3328</v>
      </c>
      <c r="AN22" s="112">
        <f t="shared" si="7"/>
        <v>0</v>
      </c>
      <c r="AO22" s="112">
        <f t="shared" si="8"/>
        <v>0</v>
      </c>
      <c r="AP22" s="112">
        <f t="shared" si="9"/>
        <v>-14784</v>
      </c>
    </row>
    <row r="23" spans="1:42" x14ac:dyDescent="0.25">
      <c r="A23" t="s">
        <v>7</v>
      </c>
      <c r="B23" t="s">
        <v>1730</v>
      </c>
      <c r="C23" t="s">
        <v>608</v>
      </c>
      <c r="D23" t="s">
        <v>1695</v>
      </c>
      <c r="F23">
        <v>0</v>
      </c>
      <c r="G23">
        <v>0</v>
      </c>
      <c r="H23">
        <v>0</v>
      </c>
      <c r="I23">
        <v>0</v>
      </c>
      <c r="J23">
        <v>14432</v>
      </c>
      <c r="K23">
        <v>0</v>
      </c>
      <c r="L23">
        <v>8400</v>
      </c>
      <c r="M23">
        <v>0</v>
      </c>
      <c r="N23">
        <v>22832</v>
      </c>
      <c r="P23" s="114" t="s">
        <v>7</v>
      </c>
      <c r="Q23" s="114" t="s">
        <v>1730</v>
      </c>
      <c r="R23" s="114" t="s">
        <v>608</v>
      </c>
      <c r="S23" s="114" t="s">
        <v>1695</v>
      </c>
      <c r="T23" s="112">
        <v>0</v>
      </c>
      <c r="U23" s="112">
        <v>0</v>
      </c>
      <c r="V23" s="112">
        <v>0</v>
      </c>
      <c r="W23" s="112">
        <v>0</v>
      </c>
      <c r="X23" s="112">
        <v>13568</v>
      </c>
      <c r="Y23" s="112">
        <v>0</v>
      </c>
      <c r="Z23" s="112">
        <v>0</v>
      </c>
      <c r="AA23" s="112">
        <v>0</v>
      </c>
      <c r="AB23" s="112">
        <v>13568</v>
      </c>
      <c r="AD23" s="114" t="s">
        <v>7</v>
      </c>
      <c r="AE23" s="114" t="s">
        <v>1730</v>
      </c>
      <c r="AF23" s="114" t="s">
        <v>608</v>
      </c>
      <c r="AG23" s="114" t="s">
        <v>1695</v>
      </c>
      <c r="AH23" s="112">
        <f t="shared" si="1"/>
        <v>0</v>
      </c>
      <c r="AI23" s="112">
        <f t="shared" si="2"/>
        <v>0</v>
      </c>
      <c r="AJ23" s="112">
        <f t="shared" si="3"/>
        <v>0</v>
      </c>
      <c r="AK23" s="112">
        <f t="shared" si="4"/>
        <v>0</v>
      </c>
      <c r="AL23" s="112">
        <f t="shared" si="5"/>
        <v>-864</v>
      </c>
      <c r="AM23" s="112">
        <f t="shared" si="6"/>
        <v>0</v>
      </c>
      <c r="AN23" s="112">
        <f t="shared" si="7"/>
        <v>-8400</v>
      </c>
      <c r="AO23" s="112">
        <f t="shared" si="8"/>
        <v>0</v>
      </c>
      <c r="AP23" s="112">
        <f t="shared" si="9"/>
        <v>-9264</v>
      </c>
    </row>
    <row r="24" spans="1:42" x14ac:dyDescent="0.25">
      <c r="A24" t="s">
        <v>7</v>
      </c>
      <c r="B24" t="s">
        <v>1730</v>
      </c>
      <c r="C24" t="s">
        <v>609</v>
      </c>
      <c r="D24" t="s">
        <v>1696</v>
      </c>
      <c r="F24">
        <v>0</v>
      </c>
      <c r="G24">
        <v>0</v>
      </c>
      <c r="H24">
        <v>0</v>
      </c>
      <c r="I24">
        <v>0</v>
      </c>
      <c r="J24">
        <v>11856</v>
      </c>
      <c r="K24">
        <v>0</v>
      </c>
      <c r="L24">
        <v>0</v>
      </c>
      <c r="M24">
        <v>0</v>
      </c>
      <c r="N24">
        <v>11856</v>
      </c>
      <c r="P24" s="114" t="s">
        <v>7</v>
      </c>
      <c r="Q24" s="114" t="s">
        <v>1730</v>
      </c>
      <c r="R24" s="114" t="s">
        <v>609</v>
      </c>
      <c r="S24" s="114" t="s">
        <v>1696</v>
      </c>
      <c r="T24" s="112">
        <v>0</v>
      </c>
      <c r="U24" s="112">
        <v>0</v>
      </c>
      <c r="V24" s="112">
        <v>0</v>
      </c>
      <c r="W24" s="112">
        <v>0</v>
      </c>
      <c r="X24" s="112">
        <v>14688</v>
      </c>
      <c r="Y24" s="112">
        <v>0</v>
      </c>
      <c r="Z24" s="112">
        <v>0</v>
      </c>
      <c r="AA24" s="112">
        <v>0</v>
      </c>
      <c r="AB24" s="112">
        <v>14688</v>
      </c>
      <c r="AD24" s="114" t="s">
        <v>7</v>
      </c>
      <c r="AE24" s="114" t="s">
        <v>1730</v>
      </c>
      <c r="AF24" s="114" t="s">
        <v>609</v>
      </c>
      <c r="AG24" s="114" t="s">
        <v>1696</v>
      </c>
      <c r="AH24" s="112">
        <f t="shared" si="1"/>
        <v>0</v>
      </c>
      <c r="AI24" s="112">
        <f t="shared" si="2"/>
        <v>0</v>
      </c>
      <c r="AJ24" s="112">
        <f t="shared" si="3"/>
        <v>0</v>
      </c>
      <c r="AK24" s="112">
        <f t="shared" si="4"/>
        <v>0</v>
      </c>
      <c r="AL24" s="112">
        <f t="shared" si="5"/>
        <v>2832</v>
      </c>
      <c r="AM24" s="112">
        <f t="shared" si="6"/>
        <v>0</v>
      </c>
      <c r="AN24" s="112">
        <f t="shared" si="7"/>
        <v>0</v>
      </c>
      <c r="AO24" s="112">
        <f t="shared" si="8"/>
        <v>0</v>
      </c>
      <c r="AP24" s="112">
        <f t="shared" si="9"/>
        <v>2832</v>
      </c>
    </row>
    <row r="25" spans="1:42" x14ac:dyDescent="0.25">
      <c r="A25" t="s">
        <v>7</v>
      </c>
      <c r="B25" t="s">
        <v>1730</v>
      </c>
      <c r="C25" t="s">
        <v>610</v>
      </c>
      <c r="D25" t="s">
        <v>1697</v>
      </c>
      <c r="F25">
        <v>0</v>
      </c>
      <c r="G25">
        <v>0</v>
      </c>
      <c r="H25">
        <v>0</v>
      </c>
      <c r="I25">
        <v>0</v>
      </c>
      <c r="J25">
        <v>1152</v>
      </c>
      <c r="K25">
        <v>0</v>
      </c>
      <c r="L25">
        <v>0</v>
      </c>
      <c r="M25">
        <v>0</v>
      </c>
      <c r="N25">
        <v>1152</v>
      </c>
      <c r="P25" s="114" t="s">
        <v>7</v>
      </c>
      <c r="Q25" s="114" t="s">
        <v>1730</v>
      </c>
      <c r="R25" s="114" t="s">
        <v>610</v>
      </c>
      <c r="S25" s="114" t="s">
        <v>1697</v>
      </c>
      <c r="T25" s="112">
        <v>0</v>
      </c>
      <c r="U25" s="112">
        <v>0</v>
      </c>
      <c r="V25" s="112">
        <v>0</v>
      </c>
      <c r="W25" s="112">
        <v>0</v>
      </c>
      <c r="X25" s="112">
        <v>2112</v>
      </c>
      <c r="Y25" s="112">
        <v>0</v>
      </c>
      <c r="Z25" s="112">
        <v>0</v>
      </c>
      <c r="AA25" s="112">
        <v>0</v>
      </c>
      <c r="AB25" s="112">
        <v>2112</v>
      </c>
      <c r="AD25" s="114" t="s">
        <v>7</v>
      </c>
      <c r="AE25" s="114" t="s">
        <v>1730</v>
      </c>
      <c r="AF25" s="114" t="s">
        <v>610</v>
      </c>
      <c r="AG25" s="114" t="s">
        <v>1697</v>
      </c>
      <c r="AH25" s="112">
        <f t="shared" si="1"/>
        <v>0</v>
      </c>
      <c r="AI25" s="112">
        <f t="shared" si="2"/>
        <v>0</v>
      </c>
      <c r="AJ25" s="112">
        <f t="shared" si="3"/>
        <v>0</v>
      </c>
      <c r="AK25" s="112">
        <f t="shared" si="4"/>
        <v>0</v>
      </c>
      <c r="AL25" s="112">
        <f t="shared" si="5"/>
        <v>960</v>
      </c>
      <c r="AM25" s="112">
        <f t="shared" si="6"/>
        <v>0</v>
      </c>
      <c r="AN25" s="112">
        <f t="shared" si="7"/>
        <v>0</v>
      </c>
      <c r="AO25" s="112">
        <f t="shared" si="8"/>
        <v>0</v>
      </c>
      <c r="AP25" s="112">
        <f t="shared" si="9"/>
        <v>960</v>
      </c>
    </row>
    <row r="26" spans="1:42" x14ac:dyDescent="0.25">
      <c r="A26" t="s">
        <v>7</v>
      </c>
      <c r="B26" t="s">
        <v>1730</v>
      </c>
      <c r="C26" t="s">
        <v>611</v>
      </c>
      <c r="D26" t="s">
        <v>1698</v>
      </c>
      <c r="F26">
        <v>24304</v>
      </c>
      <c r="G26">
        <v>0</v>
      </c>
      <c r="H26">
        <v>0</v>
      </c>
      <c r="I26">
        <v>0</v>
      </c>
      <c r="J26">
        <v>0</v>
      </c>
      <c r="K26">
        <v>0</v>
      </c>
      <c r="L26">
        <v>0</v>
      </c>
      <c r="M26">
        <v>0</v>
      </c>
      <c r="N26">
        <v>24304</v>
      </c>
      <c r="P26" s="114" t="s">
        <v>7</v>
      </c>
      <c r="Q26" s="114" t="s">
        <v>1730</v>
      </c>
      <c r="R26" s="114" t="s">
        <v>611</v>
      </c>
      <c r="S26" s="114" t="s">
        <v>1698</v>
      </c>
      <c r="T26" s="112">
        <v>14144</v>
      </c>
      <c r="U26" s="112">
        <v>0</v>
      </c>
      <c r="V26" s="112">
        <v>0</v>
      </c>
      <c r="W26" s="112">
        <v>0</v>
      </c>
      <c r="X26" s="112">
        <v>0</v>
      </c>
      <c r="Y26" s="112">
        <v>0</v>
      </c>
      <c r="Z26" s="112">
        <v>0</v>
      </c>
      <c r="AA26" s="112">
        <v>0</v>
      </c>
      <c r="AB26" s="112">
        <v>14144</v>
      </c>
      <c r="AD26" s="114" t="s">
        <v>7</v>
      </c>
      <c r="AE26" s="114" t="s">
        <v>1730</v>
      </c>
      <c r="AF26" s="114" t="s">
        <v>611</v>
      </c>
      <c r="AG26" s="114" t="s">
        <v>1698</v>
      </c>
      <c r="AH26" s="112">
        <f t="shared" si="1"/>
        <v>-10160</v>
      </c>
      <c r="AI26" s="112">
        <f t="shared" si="2"/>
        <v>0</v>
      </c>
      <c r="AJ26" s="112">
        <f t="shared" si="3"/>
        <v>0</v>
      </c>
      <c r="AK26" s="112">
        <f t="shared" si="4"/>
        <v>0</v>
      </c>
      <c r="AL26" s="112">
        <f t="shared" si="5"/>
        <v>0</v>
      </c>
      <c r="AM26" s="112">
        <f t="shared" si="6"/>
        <v>0</v>
      </c>
      <c r="AN26" s="112">
        <f t="shared" si="7"/>
        <v>0</v>
      </c>
      <c r="AO26" s="112">
        <f t="shared" si="8"/>
        <v>0</v>
      </c>
      <c r="AP26" s="112">
        <f t="shared" si="9"/>
        <v>-10160</v>
      </c>
    </row>
    <row r="27" spans="1:42" x14ac:dyDescent="0.25">
      <c r="A27" t="s">
        <v>7</v>
      </c>
      <c r="B27" t="s">
        <v>1730</v>
      </c>
      <c r="C27" t="s">
        <v>612</v>
      </c>
      <c r="D27" t="s">
        <v>1699</v>
      </c>
      <c r="F27">
        <v>20880</v>
      </c>
      <c r="G27">
        <v>0</v>
      </c>
      <c r="H27">
        <v>0</v>
      </c>
      <c r="I27">
        <v>0</v>
      </c>
      <c r="J27">
        <v>25568</v>
      </c>
      <c r="K27">
        <v>0</v>
      </c>
      <c r="L27">
        <v>0</v>
      </c>
      <c r="M27">
        <v>0</v>
      </c>
      <c r="N27">
        <v>46448</v>
      </c>
      <c r="P27" s="114" t="s">
        <v>7</v>
      </c>
      <c r="Q27" s="114" t="s">
        <v>1730</v>
      </c>
      <c r="R27" s="114" t="s">
        <v>612</v>
      </c>
      <c r="S27" s="114" t="s">
        <v>1699</v>
      </c>
      <c r="T27" s="112">
        <v>27680</v>
      </c>
      <c r="U27" s="112">
        <v>0</v>
      </c>
      <c r="V27" s="112">
        <v>0</v>
      </c>
      <c r="W27" s="112">
        <v>0</v>
      </c>
      <c r="X27" s="112">
        <v>16800</v>
      </c>
      <c r="Y27" s="112">
        <v>0</v>
      </c>
      <c r="Z27" s="112">
        <v>612</v>
      </c>
      <c r="AA27" s="112">
        <v>0</v>
      </c>
      <c r="AB27" s="112">
        <v>45092</v>
      </c>
      <c r="AD27" s="114" t="s">
        <v>7</v>
      </c>
      <c r="AE27" s="114" t="s">
        <v>1730</v>
      </c>
      <c r="AF27" s="114" t="s">
        <v>612</v>
      </c>
      <c r="AG27" s="114" t="s">
        <v>1699</v>
      </c>
      <c r="AH27" s="112">
        <f t="shared" si="1"/>
        <v>6800</v>
      </c>
      <c r="AI27" s="112">
        <f t="shared" si="2"/>
        <v>0</v>
      </c>
      <c r="AJ27" s="112">
        <f t="shared" si="3"/>
        <v>0</v>
      </c>
      <c r="AK27" s="112">
        <f t="shared" si="4"/>
        <v>0</v>
      </c>
      <c r="AL27" s="112">
        <f t="shared" si="5"/>
        <v>-8768</v>
      </c>
      <c r="AM27" s="112">
        <f t="shared" si="6"/>
        <v>0</v>
      </c>
      <c r="AN27" s="112">
        <f t="shared" si="7"/>
        <v>612</v>
      </c>
      <c r="AO27" s="112">
        <f t="shared" si="8"/>
        <v>0</v>
      </c>
      <c r="AP27" s="112">
        <f t="shared" si="9"/>
        <v>-1356</v>
      </c>
    </row>
    <row r="28" spans="1:42" x14ac:dyDescent="0.25">
      <c r="A28" t="s">
        <v>7</v>
      </c>
      <c r="B28" t="s">
        <v>1730</v>
      </c>
      <c r="C28" t="s">
        <v>613</v>
      </c>
      <c r="D28" t="s">
        <v>1700</v>
      </c>
      <c r="F28">
        <v>357984</v>
      </c>
      <c r="G28">
        <v>0</v>
      </c>
      <c r="H28">
        <v>0</v>
      </c>
      <c r="I28">
        <v>0</v>
      </c>
      <c r="J28">
        <v>1344</v>
      </c>
      <c r="K28">
        <v>0</v>
      </c>
      <c r="L28">
        <v>0</v>
      </c>
      <c r="M28">
        <v>0</v>
      </c>
      <c r="N28">
        <v>359328</v>
      </c>
      <c r="P28" s="114" t="s">
        <v>7</v>
      </c>
      <c r="Q28" s="114" t="s">
        <v>1730</v>
      </c>
      <c r="R28" s="114" t="s">
        <v>613</v>
      </c>
      <c r="S28" s="114" t="s">
        <v>1700</v>
      </c>
      <c r="T28" s="112">
        <v>264400</v>
      </c>
      <c r="U28" s="112">
        <v>0</v>
      </c>
      <c r="V28" s="112">
        <v>0</v>
      </c>
      <c r="W28" s="112">
        <v>0</v>
      </c>
      <c r="X28" s="112">
        <v>1056</v>
      </c>
      <c r="Y28" s="112">
        <v>0</v>
      </c>
      <c r="Z28" s="112">
        <v>0</v>
      </c>
      <c r="AA28" s="112">
        <v>0</v>
      </c>
      <c r="AB28" s="112">
        <v>265456</v>
      </c>
      <c r="AD28" s="114" t="s">
        <v>7</v>
      </c>
      <c r="AE28" s="114" t="s">
        <v>1730</v>
      </c>
      <c r="AF28" s="114" t="s">
        <v>613</v>
      </c>
      <c r="AG28" s="114" t="s">
        <v>1700</v>
      </c>
      <c r="AH28" s="112">
        <f t="shared" si="1"/>
        <v>-93584</v>
      </c>
      <c r="AI28" s="112">
        <f t="shared" si="2"/>
        <v>0</v>
      </c>
      <c r="AJ28" s="112">
        <f t="shared" si="3"/>
        <v>0</v>
      </c>
      <c r="AK28" s="112">
        <f t="shared" si="4"/>
        <v>0</v>
      </c>
      <c r="AL28" s="112">
        <f t="shared" si="5"/>
        <v>-288</v>
      </c>
      <c r="AM28" s="112">
        <f t="shared" si="6"/>
        <v>0</v>
      </c>
      <c r="AN28" s="112">
        <f t="shared" si="7"/>
        <v>0</v>
      </c>
      <c r="AO28" s="112">
        <f t="shared" si="8"/>
        <v>0</v>
      </c>
      <c r="AP28" s="112">
        <f t="shared" si="9"/>
        <v>-93872</v>
      </c>
    </row>
    <row r="29" spans="1:42" x14ac:dyDescent="0.25">
      <c r="A29" t="s">
        <v>7</v>
      </c>
      <c r="B29" t="s">
        <v>1730</v>
      </c>
      <c r="C29" t="s">
        <v>614</v>
      </c>
      <c r="D29" t="s">
        <v>1701</v>
      </c>
      <c r="F29">
        <v>84768</v>
      </c>
      <c r="G29">
        <v>0</v>
      </c>
      <c r="H29">
        <v>0</v>
      </c>
      <c r="I29">
        <v>0</v>
      </c>
      <c r="J29">
        <v>0</v>
      </c>
      <c r="K29">
        <v>0</v>
      </c>
      <c r="L29">
        <v>48</v>
      </c>
      <c r="M29">
        <v>0</v>
      </c>
      <c r="N29">
        <v>84816</v>
      </c>
      <c r="P29" s="114" t="s">
        <v>7</v>
      </c>
      <c r="Q29" s="114" t="s">
        <v>1730</v>
      </c>
      <c r="R29" s="114" t="s">
        <v>614</v>
      </c>
      <c r="S29" s="114" t="s">
        <v>1701</v>
      </c>
      <c r="T29" s="112">
        <v>76656</v>
      </c>
      <c r="U29" s="112">
        <v>0</v>
      </c>
      <c r="V29" s="112">
        <v>0</v>
      </c>
      <c r="W29" s="112">
        <v>0</v>
      </c>
      <c r="X29" s="112">
        <v>0</v>
      </c>
      <c r="Y29" s="112">
        <v>0</v>
      </c>
      <c r="Z29" s="112">
        <v>48</v>
      </c>
      <c r="AA29" s="112">
        <v>0</v>
      </c>
      <c r="AB29" s="112">
        <v>76704</v>
      </c>
      <c r="AD29" s="114" t="s">
        <v>7</v>
      </c>
      <c r="AE29" s="114" t="s">
        <v>1730</v>
      </c>
      <c r="AF29" s="114" t="s">
        <v>614</v>
      </c>
      <c r="AG29" s="114" t="s">
        <v>1701</v>
      </c>
      <c r="AH29" s="112">
        <f t="shared" si="1"/>
        <v>-8112</v>
      </c>
      <c r="AI29" s="112">
        <f t="shared" si="2"/>
        <v>0</v>
      </c>
      <c r="AJ29" s="112">
        <f t="shared" si="3"/>
        <v>0</v>
      </c>
      <c r="AK29" s="112">
        <f t="shared" si="4"/>
        <v>0</v>
      </c>
      <c r="AL29" s="112">
        <f t="shared" si="5"/>
        <v>0</v>
      </c>
      <c r="AM29" s="112">
        <f t="shared" si="6"/>
        <v>0</v>
      </c>
      <c r="AN29" s="112">
        <f t="shared" si="7"/>
        <v>0</v>
      </c>
      <c r="AO29" s="112">
        <f t="shared" si="8"/>
        <v>0</v>
      </c>
      <c r="AP29" s="112">
        <f t="shared" si="9"/>
        <v>-8112</v>
      </c>
    </row>
    <row r="30" spans="1:42" x14ac:dyDescent="0.25">
      <c r="A30" t="s">
        <v>7</v>
      </c>
      <c r="B30" t="s">
        <v>1730</v>
      </c>
      <c r="C30" t="s">
        <v>615</v>
      </c>
      <c r="D30" t="s">
        <v>1702</v>
      </c>
      <c r="F30">
        <v>0</v>
      </c>
      <c r="G30">
        <v>0</v>
      </c>
      <c r="H30">
        <v>0</v>
      </c>
      <c r="I30">
        <v>0</v>
      </c>
      <c r="J30">
        <v>0</v>
      </c>
      <c r="K30">
        <v>0</v>
      </c>
      <c r="L30">
        <v>0</v>
      </c>
      <c r="M30">
        <v>0</v>
      </c>
      <c r="N30">
        <v>0</v>
      </c>
      <c r="P30" s="114" t="s">
        <v>7</v>
      </c>
      <c r="Q30" s="114" t="s">
        <v>1730</v>
      </c>
      <c r="R30" s="114" t="s">
        <v>615</v>
      </c>
      <c r="S30" s="114" t="s">
        <v>1702</v>
      </c>
      <c r="T30" s="112">
        <v>0</v>
      </c>
      <c r="U30" s="112">
        <v>0</v>
      </c>
      <c r="V30" s="112">
        <v>0</v>
      </c>
      <c r="W30" s="112">
        <v>0</v>
      </c>
      <c r="X30" s="112">
        <v>0</v>
      </c>
      <c r="Y30" s="112">
        <v>0</v>
      </c>
      <c r="Z30" s="112">
        <v>0</v>
      </c>
      <c r="AA30" s="112">
        <v>0</v>
      </c>
      <c r="AB30" s="112">
        <v>0</v>
      </c>
      <c r="AD30" s="114" t="s">
        <v>7</v>
      </c>
      <c r="AE30" s="114" t="s">
        <v>1730</v>
      </c>
      <c r="AF30" s="114" t="s">
        <v>615</v>
      </c>
      <c r="AG30" s="114" t="s">
        <v>1702</v>
      </c>
      <c r="AH30" s="112">
        <f t="shared" si="1"/>
        <v>0</v>
      </c>
      <c r="AI30" s="112">
        <f t="shared" si="2"/>
        <v>0</v>
      </c>
      <c r="AJ30" s="112">
        <f t="shared" si="3"/>
        <v>0</v>
      </c>
      <c r="AK30" s="112">
        <f t="shared" si="4"/>
        <v>0</v>
      </c>
      <c r="AL30" s="112">
        <f t="shared" si="5"/>
        <v>0</v>
      </c>
      <c r="AM30" s="112">
        <f t="shared" si="6"/>
        <v>0</v>
      </c>
      <c r="AN30" s="112">
        <f t="shared" si="7"/>
        <v>0</v>
      </c>
      <c r="AO30" s="112">
        <f t="shared" si="8"/>
        <v>0</v>
      </c>
      <c r="AP30" s="112">
        <f t="shared" si="9"/>
        <v>0</v>
      </c>
    </row>
    <row r="31" spans="1:42" x14ac:dyDescent="0.25">
      <c r="A31" t="s">
        <v>7</v>
      </c>
      <c r="B31" t="s">
        <v>1730</v>
      </c>
      <c r="C31" t="s">
        <v>616</v>
      </c>
      <c r="D31" t="s">
        <v>1703</v>
      </c>
      <c r="F31">
        <v>865680</v>
      </c>
      <c r="G31">
        <v>314672</v>
      </c>
      <c r="H31">
        <v>36048</v>
      </c>
      <c r="I31">
        <v>24064</v>
      </c>
      <c r="J31">
        <v>272448</v>
      </c>
      <c r="K31">
        <v>440096</v>
      </c>
      <c r="L31">
        <v>52540</v>
      </c>
      <c r="M31">
        <v>66754</v>
      </c>
      <c r="N31">
        <v>2072302</v>
      </c>
      <c r="P31" s="114" t="s">
        <v>7</v>
      </c>
      <c r="Q31" s="114" t="s">
        <v>1730</v>
      </c>
      <c r="R31" s="114" t="s">
        <v>616</v>
      </c>
      <c r="S31" s="114" t="s">
        <v>1703</v>
      </c>
      <c r="T31" s="112">
        <v>697152</v>
      </c>
      <c r="U31" s="112">
        <v>300064</v>
      </c>
      <c r="V31" s="112">
        <v>23232</v>
      </c>
      <c r="W31" s="112">
        <v>10432</v>
      </c>
      <c r="X31" s="112">
        <v>202864</v>
      </c>
      <c r="Y31" s="112">
        <v>422906</v>
      </c>
      <c r="Z31" s="112">
        <v>2572</v>
      </c>
      <c r="AA31" s="112">
        <v>21165</v>
      </c>
      <c r="AB31" s="112">
        <v>1680387</v>
      </c>
      <c r="AD31" s="114" t="s">
        <v>7</v>
      </c>
      <c r="AE31" s="114" t="s">
        <v>1730</v>
      </c>
      <c r="AF31" s="114" t="s">
        <v>616</v>
      </c>
      <c r="AG31" s="114" t="s">
        <v>1703</v>
      </c>
      <c r="AH31" s="112">
        <f>SUM(AH4:AH30)</f>
        <v>-168528</v>
      </c>
      <c r="AI31" s="112">
        <f t="shared" ref="AI31:AP31" si="10">SUM(AI4:AI30)</f>
        <v>-14608</v>
      </c>
      <c r="AJ31" s="112">
        <f t="shared" si="10"/>
        <v>-12816</v>
      </c>
      <c r="AK31" s="112">
        <f t="shared" si="10"/>
        <v>-13632</v>
      </c>
      <c r="AL31" s="112">
        <f t="shared" si="10"/>
        <v>-69584</v>
      </c>
      <c r="AM31" s="112">
        <f t="shared" si="10"/>
        <v>-17190</v>
      </c>
      <c r="AN31" s="112">
        <f t="shared" si="10"/>
        <v>-49968</v>
      </c>
      <c r="AO31" s="112">
        <f t="shared" si="10"/>
        <v>-45589</v>
      </c>
      <c r="AP31" s="112">
        <f t="shared" si="10"/>
        <v>-391915</v>
      </c>
    </row>
    <row r="32" spans="1:42" x14ac:dyDescent="0.25">
      <c r="D32" t="s">
        <v>617</v>
      </c>
      <c r="S32" s="111" t="s">
        <v>617</v>
      </c>
      <c r="T32" s="112"/>
      <c r="U32" s="112"/>
      <c r="V32" s="112"/>
      <c r="W32" s="112"/>
      <c r="X32" s="112"/>
      <c r="Y32" s="112"/>
      <c r="Z32" s="112"/>
      <c r="AA32" s="112"/>
      <c r="AB32" s="112"/>
      <c r="AG32" s="111" t="s">
        <v>617</v>
      </c>
      <c r="AH32" s="112"/>
      <c r="AI32" s="112"/>
      <c r="AJ32" s="112"/>
      <c r="AK32" s="112"/>
      <c r="AL32" s="112"/>
      <c r="AM32" s="112"/>
      <c r="AN32" s="112"/>
      <c r="AO32" s="112"/>
      <c r="AP32" s="112"/>
    </row>
    <row r="33" spans="1:42" x14ac:dyDescent="0.25">
      <c r="A33" t="s">
        <v>7</v>
      </c>
      <c r="B33" t="s">
        <v>1730</v>
      </c>
      <c r="C33" t="s">
        <v>618</v>
      </c>
      <c r="D33" t="s">
        <v>1704</v>
      </c>
      <c r="F33">
        <v>0</v>
      </c>
      <c r="G33">
        <v>0</v>
      </c>
      <c r="H33">
        <v>0</v>
      </c>
      <c r="I33">
        <v>0</v>
      </c>
      <c r="J33">
        <v>0</v>
      </c>
      <c r="K33">
        <v>0</v>
      </c>
      <c r="L33">
        <v>0</v>
      </c>
      <c r="M33">
        <v>0</v>
      </c>
      <c r="N33">
        <v>0</v>
      </c>
      <c r="P33" s="114" t="s">
        <v>7</v>
      </c>
      <c r="Q33" s="114" t="s">
        <v>1730</v>
      </c>
      <c r="R33" s="114" t="s">
        <v>618</v>
      </c>
      <c r="S33" s="114" t="s">
        <v>1704</v>
      </c>
      <c r="T33" s="112">
        <v>0</v>
      </c>
      <c r="U33" s="112">
        <v>0</v>
      </c>
      <c r="V33" s="112">
        <v>0</v>
      </c>
      <c r="W33" s="112">
        <v>0</v>
      </c>
      <c r="X33" s="112">
        <v>0</v>
      </c>
      <c r="Y33" s="112">
        <v>0</v>
      </c>
      <c r="Z33" s="112">
        <v>0</v>
      </c>
      <c r="AA33" s="112">
        <v>0</v>
      </c>
      <c r="AB33" s="112">
        <v>0</v>
      </c>
      <c r="AD33" s="114" t="s">
        <v>7</v>
      </c>
      <c r="AE33" s="114" t="s">
        <v>1730</v>
      </c>
      <c r="AF33" s="114" t="s">
        <v>618</v>
      </c>
      <c r="AG33" s="114" t="s">
        <v>1704</v>
      </c>
      <c r="AH33" s="112">
        <v>0</v>
      </c>
      <c r="AI33" s="112">
        <v>0</v>
      </c>
      <c r="AJ33" s="112">
        <v>0</v>
      </c>
      <c r="AK33" s="112">
        <v>0</v>
      </c>
      <c r="AL33" s="112">
        <v>0</v>
      </c>
      <c r="AM33" s="112">
        <v>0</v>
      </c>
      <c r="AN33" s="112">
        <v>0</v>
      </c>
      <c r="AO33" s="112">
        <v>0</v>
      </c>
      <c r="AP33" s="112">
        <v>0</v>
      </c>
    </row>
    <row r="34" spans="1:42" x14ac:dyDescent="0.25">
      <c r="A34" t="s">
        <v>7</v>
      </c>
      <c r="B34" t="s">
        <v>1730</v>
      </c>
      <c r="C34" t="s">
        <v>619</v>
      </c>
      <c r="D34" t="s">
        <v>1705</v>
      </c>
      <c r="F34">
        <v>0</v>
      </c>
      <c r="G34">
        <v>0</v>
      </c>
      <c r="H34">
        <v>0</v>
      </c>
      <c r="I34">
        <v>0</v>
      </c>
      <c r="J34">
        <v>0</v>
      </c>
      <c r="K34">
        <v>0</v>
      </c>
      <c r="L34">
        <v>0</v>
      </c>
      <c r="M34">
        <v>0</v>
      </c>
      <c r="N34">
        <v>0</v>
      </c>
      <c r="P34" s="114" t="s">
        <v>7</v>
      </c>
      <c r="Q34" s="114" t="s">
        <v>1730</v>
      </c>
      <c r="R34" s="114" t="s">
        <v>619</v>
      </c>
      <c r="S34" s="114" t="s">
        <v>1705</v>
      </c>
      <c r="T34" s="112">
        <v>0</v>
      </c>
      <c r="U34" s="112">
        <v>0</v>
      </c>
      <c r="V34" s="112">
        <v>0</v>
      </c>
      <c r="W34" s="112">
        <v>0</v>
      </c>
      <c r="X34" s="112">
        <v>0</v>
      </c>
      <c r="Y34" s="112">
        <v>0</v>
      </c>
      <c r="Z34" s="112">
        <v>0</v>
      </c>
      <c r="AA34" s="112">
        <v>0</v>
      </c>
      <c r="AB34" s="112">
        <v>0</v>
      </c>
      <c r="AD34" s="114" t="s">
        <v>7</v>
      </c>
      <c r="AE34" s="114" t="s">
        <v>1730</v>
      </c>
      <c r="AF34" s="114" t="s">
        <v>619</v>
      </c>
      <c r="AG34" s="114" t="s">
        <v>1705</v>
      </c>
      <c r="AH34" s="112">
        <v>0</v>
      </c>
      <c r="AI34" s="112">
        <v>0</v>
      </c>
      <c r="AJ34" s="112">
        <v>0</v>
      </c>
      <c r="AK34" s="112">
        <v>0</v>
      </c>
      <c r="AL34" s="112">
        <v>0</v>
      </c>
      <c r="AM34" s="112">
        <v>0</v>
      </c>
      <c r="AN34" s="112">
        <v>0</v>
      </c>
      <c r="AO34" s="112">
        <v>0</v>
      </c>
      <c r="AP34" s="112">
        <v>0</v>
      </c>
    </row>
    <row r="35" spans="1:42" x14ac:dyDescent="0.25">
      <c r="A35" t="s">
        <v>7</v>
      </c>
      <c r="B35" t="s">
        <v>1730</v>
      </c>
      <c r="C35" t="s">
        <v>620</v>
      </c>
      <c r="D35" t="s">
        <v>1706</v>
      </c>
      <c r="F35">
        <v>0</v>
      </c>
      <c r="G35">
        <v>0</v>
      </c>
      <c r="H35">
        <v>0</v>
      </c>
      <c r="I35">
        <v>0</v>
      </c>
      <c r="J35">
        <v>0</v>
      </c>
      <c r="K35">
        <v>0</v>
      </c>
      <c r="L35">
        <v>0</v>
      </c>
      <c r="M35">
        <v>0</v>
      </c>
      <c r="N35">
        <v>0</v>
      </c>
      <c r="P35" s="114" t="s">
        <v>7</v>
      </c>
      <c r="Q35" s="114" t="s">
        <v>1730</v>
      </c>
      <c r="R35" s="114" t="s">
        <v>620</v>
      </c>
      <c r="S35" s="114" t="s">
        <v>1706</v>
      </c>
      <c r="T35" s="112">
        <v>0</v>
      </c>
      <c r="U35" s="112">
        <v>0</v>
      </c>
      <c r="V35" s="112">
        <v>0</v>
      </c>
      <c r="W35" s="112">
        <v>0</v>
      </c>
      <c r="X35" s="112">
        <v>0</v>
      </c>
      <c r="Y35" s="112">
        <v>0</v>
      </c>
      <c r="Z35" s="112">
        <v>0</v>
      </c>
      <c r="AA35" s="112">
        <v>0</v>
      </c>
      <c r="AB35" s="112">
        <v>0</v>
      </c>
      <c r="AD35" s="114" t="s">
        <v>7</v>
      </c>
      <c r="AE35" s="114" t="s">
        <v>1730</v>
      </c>
      <c r="AF35" s="114" t="s">
        <v>620</v>
      </c>
      <c r="AG35" s="114" t="s">
        <v>1706</v>
      </c>
      <c r="AH35" s="112">
        <v>0</v>
      </c>
      <c r="AI35" s="112">
        <v>0</v>
      </c>
      <c r="AJ35" s="112">
        <v>0</v>
      </c>
      <c r="AK35" s="112">
        <v>0</v>
      </c>
      <c r="AL35" s="112">
        <v>0</v>
      </c>
      <c r="AM35" s="112">
        <v>0</v>
      </c>
      <c r="AN35" s="112">
        <v>0</v>
      </c>
      <c r="AO35" s="112">
        <v>0</v>
      </c>
      <c r="AP35" s="112">
        <v>0</v>
      </c>
    </row>
    <row r="36" spans="1:42" x14ac:dyDescent="0.25">
      <c r="A36" t="s">
        <v>7</v>
      </c>
      <c r="B36" t="s">
        <v>1730</v>
      </c>
      <c r="C36" t="s">
        <v>621</v>
      </c>
      <c r="D36" t="s">
        <v>1707</v>
      </c>
      <c r="F36">
        <v>0</v>
      </c>
      <c r="G36">
        <v>0</v>
      </c>
      <c r="H36">
        <v>0</v>
      </c>
      <c r="I36">
        <v>0</v>
      </c>
      <c r="J36">
        <v>0</v>
      </c>
      <c r="K36">
        <v>0</v>
      </c>
      <c r="L36">
        <v>0</v>
      </c>
      <c r="M36">
        <v>0</v>
      </c>
      <c r="N36">
        <v>0</v>
      </c>
      <c r="P36" s="114" t="s">
        <v>7</v>
      </c>
      <c r="Q36" s="114" t="s">
        <v>1730</v>
      </c>
      <c r="R36" s="114" t="s">
        <v>621</v>
      </c>
      <c r="S36" s="114" t="s">
        <v>1707</v>
      </c>
      <c r="T36" s="112">
        <v>0</v>
      </c>
      <c r="U36" s="112">
        <v>0</v>
      </c>
      <c r="V36" s="112">
        <v>0</v>
      </c>
      <c r="W36" s="112">
        <v>0</v>
      </c>
      <c r="X36" s="112">
        <v>0</v>
      </c>
      <c r="Y36" s="112">
        <v>0</v>
      </c>
      <c r="Z36" s="112">
        <v>0</v>
      </c>
      <c r="AA36" s="112">
        <v>0</v>
      </c>
      <c r="AB36" s="112">
        <v>0</v>
      </c>
      <c r="AD36" s="114" t="s">
        <v>7</v>
      </c>
      <c r="AE36" s="114" t="s">
        <v>1730</v>
      </c>
      <c r="AF36" s="114" t="s">
        <v>621</v>
      </c>
      <c r="AG36" s="114" t="s">
        <v>1707</v>
      </c>
      <c r="AH36" s="112">
        <v>0</v>
      </c>
      <c r="AI36" s="112">
        <v>0</v>
      </c>
      <c r="AJ36" s="112">
        <v>0</v>
      </c>
      <c r="AK36" s="112">
        <v>0</v>
      </c>
      <c r="AL36" s="112">
        <v>0</v>
      </c>
      <c r="AM36" s="112">
        <v>0</v>
      </c>
      <c r="AN36" s="112">
        <v>0</v>
      </c>
      <c r="AO36" s="112">
        <v>0</v>
      </c>
      <c r="AP36" s="112">
        <v>0</v>
      </c>
    </row>
    <row r="37" spans="1:42" x14ac:dyDescent="0.25">
      <c r="A37" t="s">
        <v>7</v>
      </c>
      <c r="B37" t="s">
        <v>1730</v>
      </c>
      <c r="C37" t="s">
        <v>1994</v>
      </c>
      <c r="D37" t="s">
        <v>1709</v>
      </c>
      <c r="F37">
        <v>0</v>
      </c>
      <c r="G37">
        <v>0</v>
      </c>
      <c r="H37">
        <v>0</v>
      </c>
      <c r="I37">
        <v>0</v>
      </c>
      <c r="J37">
        <v>0</v>
      </c>
      <c r="K37">
        <v>0</v>
      </c>
      <c r="L37">
        <v>0</v>
      </c>
      <c r="M37">
        <v>0</v>
      </c>
      <c r="N37">
        <v>0</v>
      </c>
      <c r="P37" s="114" t="s">
        <v>7</v>
      </c>
      <c r="Q37" s="114" t="s">
        <v>1730</v>
      </c>
      <c r="R37" s="114" t="s">
        <v>706</v>
      </c>
      <c r="S37" s="114" t="s">
        <v>1708</v>
      </c>
      <c r="T37" s="112">
        <v>0</v>
      </c>
      <c r="U37" s="112">
        <v>0</v>
      </c>
      <c r="V37" s="112">
        <v>0</v>
      </c>
      <c r="W37" s="112">
        <v>0</v>
      </c>
      <c r="X37" s="112">
        <v>0</v>
      </c>
      <c r="Y37" s="112">
        <v>0</v>
      </c>
      <c r="Z37" s="112">
        <v>0</v>
      </c>
      <c r="AA37" s="112">
        <v>0</v>
      </c>
      <c r="AB37" s="112">
        <v>0</v>
      </c>
      <c r="AD37" s="114" t="s">
        <v>7</v>
      </c>
      <c r="AE37" s="114" t="s">
        <v>1730</v>
      </c>
      <c r="AF37" s="114" t="s">
        <v>706</v>
      </c>
      <c r="AG37" s="114" t="s">
        <v>1708</v>
      </c>
      <c r="AH37" s="112">
        <v>0</v>
      </c>
      <c r="AI37" s="112">
        <v>0</v>
      </c>
      <c r="AJ37" s="112">
        <v>0</v>
      </c>
      <c r="AK37" s="112">
        <v>0</v>
      </c>
      <c r="AL37" s="112">
        <v>0</v>
      </c>
      <c r="AM37" s="112">
        <v>0</v>
      </c>
      <c r="AN37" s="112">
        <v>0</v>
      </c>
      <c r="AO37" s="112">
        <v>0</v>
      </c>
      <c r="AP37" s="112">
        <v>0</v>
      </c>
    </row>
    <row r="38" spans="1:42" x14ac:dyDescent="0.25">
      <c r="P38" s="114" t="s">
        <v>7</v>
      </c>
      <c r="Q38" s="114" t="s">
        <v>1730</v>
      </c>
      <c r="R38" s="114" t="s">
        <v>708</v>
      </c>
      <c r="S38" s="114" t="s">
        <v>1709</v>
      </c>
      <c r="T38" s="112">
        <v>0</v>
      </c>
      <c r="U38" s="112">
        <v>0</v>
      </c>
      <c r="V38" s="112">
        <v>0</v>
      </c>
      <c r="W38" s="112">
        <v>0</v>
      </c>
      <c r="X38" s="112">
        <v>0</v>
      </c>
      <c r="Y38" s="112">
        <v>0</v>
      </c>
      <c r="Z38" s="112">
        <v>0</v>
      </c>
      <c r="AA38" s="112">
        <v>0</v>
      </c>
      <c r="AB38" s="112">
        <v>0</v>
      </c>
      <c r="AD38" s="114" t="s">
        <v>7</v>
      </c>
      <c r="AE38" s="114" t="s">
        <v>1730</v>
      </c>
      <c r="AF38" s="114" t="s">
        <v>708</v>
      </c>
      <c r="AG38" s="114" t="s">
        <v>1709</v>
      </c>
      <c r="AH38" s="112">
        <v>0</v>
      </c>
      <c r="AI38" s="112">
        <v>0</v>
      </c>
      <c r="AJ38" s="112">
        <v>0</v>
      </c>
      <c r="AK38" s="112">
        <v>0</v>
      </c>
      <c r="AL38" s="112">
        <v>0</v>
      </c>
      <c r="AM38" s="112">
        <v>0</v>
      </c>
      <c r="AN38" s="112">
        <v>0</v>
      </c>
      <c r="AO38" s="112">
        <v>0</v>
      </c>
      <c r="AP38" s="112">
        <v>0</v>
      </c>
    </row>
  </sheetData>
  <conditionalFormatting sqref="AH4">
    <cfRule type="cellIs" dxfId="2" priority="3" operator="lessThan">
      <formula>-10000</formula>
    </cfRule>
  </conditionalFormatting>
  <conditionalFormatting sqref="AH4:AO30">
    <cfRule type="cellIs" dxfId="1" priority="2" operator="lessThan">
      <formula>-10000</formula>
    </cfRule>
  </conditionalFormatting>
  <conditionalFormatting sqref="AP4:AP29">
    <cfRule type="cellIs" dxfId="0" priority="1" operator="lessThan">
      <formula>-10000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359"/>
  <sheetViews>
    <sheetView showGridLines="0" zoomScaleNormal="100" workbookViewId="0">
      <pane xSplit="3" ySplit="3" topLeftCell="D4" activePane="bottomRight" state="frozen"/>
      <selection activeCell="I35" sqref="I35"/>
      <selection pane="topRight" activeCell="I35" sqref="I35"/>
      <selection pane="bottomLeft" activeCell="I35" sqref="I35"/>
      <selection pane="bottomRight" activeCell="D4" sqref="D4"/>
    </sheetView>
  </sheetViews>
  <sheetFormatPr defaultColWidth="8.5703125" defaultRowHeight="12.75" x14ac:dyDescent="0.2"/>
  <cols>
    <col min="1" max="1" width="8.5703125" style="18" customWidth="1"/>
    <col min="2" max="2" width="5.5703125" style="19" bestFit="1" customWidth="1"/>
    <col min="3" max="3" width="8.28515625" style="6" bestFit="1" customWidth="1"/>
    <col min="4" max="4" width="11.140625" style="7" bestFit="1" customWidth="1"/>
    <col min="5" max="5" width="10.7109375" style="7" bestFit="1" customWidth="1"/>
    <col min="6" max="6" width="16.42578125" style="7" bestFit="1" customWidth="1"/>
    <col min="7" max="7" width="14.42578125" style="7" bestFit="1" customWidth="1"/>
    <col min="8" max="8" width="10.5703125" style="7" bestFit="1" customWidth="1"/>
    <col min="9" max="9" width="10.140625" style="7" customWidth="1"/>
    <col min="10" max="10" width="15.42578125" style="7" customWidth="1"/>
    <col min="11" max="11" width="17" style="7" customWidth="1"/>
    <col min="12" max="12" width="11.5703125" style="7" bestFit="1" customWidth="1"/>
    <col min="13" max="13" width="10.28515625" style="7" bestFit="1" customWidth="1"/>
    <col min="14" max="14" width="11.5703125" style="7" bestFit="1" customWidth="1"/>
    <col min="15" max="15" width="16.28515625" style="8" bestFit="1" customWidth="1"/>
    <col min="16" max="16" width="16.5703125" style="8" customWidth="1"/>
    <col min="17" max="17" width="8.5703125" style="5"/>
    <col min="18" max="18" width="18" style="5" bestFit="1" customWidth="1"/>
    <col min="19" max="16384" width="8.5703125" style="5"/>
  </cols>
  <sheetData>
    <row r="1" spans="1:18" x14ac:dyDescent="0.2">
      <c r="A1" s="4" t="str">
        <f>Summary!A1</f>
        <v>Community College Formula Funding - 2020-2021 Biennium</v>
      </c>
      <c r="B1" s="5"/>
    </row>
    <row r="2" spans="1:18" ht="25.5" customHeight="1" x14ac:dyDescent="0.2">
      <c r="A2" s="162" t="s">
        <v>1974</v>
      </c>
      <c r="B2" s="162"/>
      <c r="C2" s="162"/>
      <c r="D2" s="162"/>
      <c r="E2" s="162"/>
      <c r="F2" s="162"/>
      <c r="G2" s="162"/>
      <c r="H2" s="162"/>
      <c r="I2" s="162"/>
      <c r="J2" s="162"/>
      <c r="K2" s="162"/>
      <c r="L2" s="162"/>
      <c r="M2" s="162"/>
      <c r="N2" s="162"/>
      <c r="O2" s="162"/>
      <c r="P2" s="162"/>
    </row>
    <row r="3" spans="1:18" ht="51" x14ac:dyDescent="0.2">
      <c r="A3" s="9" t="s">
        <v>0</v>
      </c>
      <c r="B3" s="10" t="s">
        <v>112</v>
      </c>
      <c r="C3" s="11" t="s">
        <v>113</v>
      </c>
      <c r="D3" s="12" t="s">
        <v>114</v>
      </c>
      <c r="E3" s="12" t="s">
        <v>115</v>
      </c>
      <c r="F3" s="12" t="s">
        <v>116</v>
      </c>
      <c r="G3" s="12" t="s">
        <v>626</v>
      </c>
      <c r="H3" s="12" t="s">
        <v>118</v>
      </c>
      <c r="I3" s="12" t="s">
        <v>119</v>
      </c>
      <c r="J3" s="12" t="s">
        <v>120</v>
      </c>
      <c r="K3" s="12" t="s">
        <v>121</v>
      </c>
      <c r="L3" s="12" t="s">
        <v>1</v>
      </c>
      <c r="M3" s="12" t="s">
        <v>122</v>
      </c>
      <c r="N3" s="12" t="s">
        <v>123</v>
      </c>
      <c r="O3" s="13" t="s">
        <v>624</v>
      </c>
      <c r="P3" s="13" t="s">
        <v>625</v>
      </c>
    </row>
    <row r="4" spans="1:18" x14ac:dyDescent="0.2">
      <c r="A4" s="14">
        <v>3607</v>
      </c>
      <c r="B4" s="15">
        <v>1</v>
      </c>
      <c r="C4" s="82">
        <f>'Cost Study'!G5</f>
        <v>2.4773518925154794</v>
      </c>
      <c r="D4" s="16">
        <f>SUMIFS('Contact Hours'!E:E,'Contact Hours'!$A:$A,Hours!$A4,'Contact Hours'!$C:$C,Hours!$B4)</f>
        <v>65392</v>
      </c>
      <c r="E4" s="16">
        <f>SUMIFS('Contact Hours'!F:F,'Contact Hours'!$A:$A,Hours!$A4,'Contact Hours'!$C:$C,Hours!$B4)</f>
        <v>0</v>
      </c>
      <c r="F4" s="16">
        <f>SUMIFS('Contact Hours'!G:G,'Contact Hours'!$A:$A,Hours!$A4,'Contact Hours'!$C:$C,Hours!$B4)</f>
        <v>0</v>
      </c>
      <c r="G4" s="16">
        <f>SUMIFS('Contact Hours'!H:H,'Contact Hours'!$A:$A,Hours!$A4,'Contact Hours'!$C:$C,Hours!$B4)</f>
        <v>0</v>
      </c>
      <c r="H4" s="16">
        <f>SUMIFS('Contact Hours'!I:I,'Contact Hours'!$A:$A,Hours!$A4,'Contact Hours'!$C:$C,Hours!$B4)</f>
        <v>30736</v>
      </c>
      <c r="I4" s="16">
        <f>SUMIFS('Contact Hours'!J:J,'Contact Hours'!$A:$A,Hours!$A4,'Contact Hours'!$C:$C,Hours!$B4)</f>
        <v>0</v>
      </c>
      <c r="J4" s="16">
        <f>SUMIFS('Contact Hours'!K:K,'Contact Hours'!$A:$A,Hours!$A4,'Contact Hours'!$C:$C,Hours!$B4)</f>
        <v>0</v>
      </c>
      <c r="K4" s="16">
        <f>SUMIFS('Contact Hours'!L:L,'Contact Hours'!$A:$A,Hours!$A4,'Contact Hours'!$C:$C,Hours!$B4)</f>
        <v>0</v>
      </c>
      <c r="L4" s="17">
        <f>SUM(D4:K4)</f>
        <v>96128</v>
      </c>
      <c r="M4" s="17">
        <f>IF(B4&lt;28,E4+F4+I4+K4,0)*0.1</f>
        <v>0</v>
      </c>
      <c r="N4" s="17">
        <f t="shared" ref="N4:N59" si="0">SUM(L4:M4)</f>
        <v>96128</v>
      </c>
      <c r="O4" s="83">
        <f>N4*C4</f>
        <v>238142.88272372799</v>
      </c>
      <c r="P4" s="83">
        <f t="shared" ref="P4:P59" si="1">(G4+F4*1.1)*C4</f>
        <v>0</v>
      </c>
      <c r="R4" s="62"/>
    </row>
    <row r="5" spans="1:18" x14ac:dyDescent="0.2">
      <c r="A5" s="14">
        <v>3607</v>
      </c>
      <c r="B5" s="15">
        <v>2</v>
      </c>
      <c r="C5" s="82">
        <f>'Cost Study'!G6</f>
        <v>2.8538011791852567</v>
      </c>
      <c r="D5" s="16">
        <f>SUMIFS('Contact Hours'!E:E,'Contact Hours'!$A:$A,Hours!$A5,'Contact Hours'!$C:$C,Hours!$B5)</f>
        <v>56208</v>
      </c>
      <c r="E5" s="16">
        <f>SUMIFS('Contact Hours'!F:F,'Contact Hours'!$A:$A,Hours!$A5,'Contact Hours'!$C:$C,Hours!$B5)</f>
        <v>0</v>
      </c>
      <c r="F5" s="16">
        <f>SUMIFS('Contact Hours'!G:G,'Contact Hours'!$A:$A,Hours!$A5,'Contact Hours'!$C:$C,Hours!$B5)</f>
        <v>0</v>
      </c>
      <c r="G5" s="16">
        <f>SUMIFS('Contact Hours'!H:H,'Contact Hours'!$A:$A,Hours!$A5,'Contact Hours'!$C:$C,Hours!$B5)</f>
        <v>0</v>
      </c>
      <c r="H5" s="16">
        <f>SUMIFS('Contact Hours'!I:I,'Contact Hours'!$A:$A,Hours!$A5,'Contact Hours'!$C:$C,Hours!$B5)</f>
        <v>95936</v>
      </c>
      <c r="I5" s="16">
        <f>SUMIFS('Contact Hours'!J:J,'Contact Hours'!$A:$A,Hours!$A5,'Contact Hours'!$C:$C,Hours!$B5)</f>
        <v>0</v>
      </c>
      <c r="J5" s="16">
        <f>SUMIFS('Contact Hours'!K:K,'Contact Hours'!$A:$A,Hours!$A5,'Contact Hours'!$C:$C,Hours!$B5)</f>
        <v>35697</v>
      </c>
      <c r="K5" s="16">
        <f>SUMIFS('Contact Hours'!L:L,'Contact Hours'!$A:$A,Hours!$A5,'Contact Hours'!$C:$C,Hours!$B5)</f>
        <v>0</v>
      </c>
      <c r="L5" s="17">
        <f t="shared" ref="L5:L60" si="2">SUM(D5:K5)</f>
        <v>187841</v>
      </c>
      <c r="M5" s="17">
        <f t="shared" ref="M5:M60" si="3">IF(B5&lt;28,E5+F5+I5+K5,0)*0.1</f>
        <v>0</v>
      </c>
      <c r="N5" s="17">
        <f t="shared" si="0"/>
        <v>187841</v>
      </c>
      <c r="O5" s="83">
        <f t="shared" ref="O5:O68" si="4">N5*C5</f>
        <v>536060.86729933775</v>
      </c>
      <c r="P5" s="83">
        <f t="shared" si="1"/>
        <v>0</v>
      </c>
    </row>
    <row r="6" spans="1:18" x14ac:dyDescent="0.2">
      <c r="A6" s="14">
        <v>3607</v>
      </c>
      <c r="B6" s="15">
        <v>3</v>
      </c>
      <c r="C6" s="82">
        <f>'Cost Study'!G7</f>
        <v>2.4074720848103111</v>
      </c>
      <c r="D6" s="16">
        <f>SUMIFS('Contact Hours'!E:E,'Contact Hours'!$A:$A,Hours!$A6,'Contact Hours'!$C:$C,Hours!$B6)</f>
        <v>0</v>
      </c>
      <c r="E6" s="16">
        <f>SUMIFS('Contact Hours'!F:F,'Contact Hours'!$A:$A,Hours!$A6,'Contact Hours'!$C:$C,Hours!$B6)</f>
        <v>2544320</v>
      </c>
      <c r="F6" s="16">
        <f>SUMIFS('Contact Hours'!G:G,'Contact Hours'!$A:$A,Hours!$A6,'Contact Hours'!$C:$C,Hours!$B6)</f>
        <v>0</v>
      </c>
      <c r="G6" s="16">
        <f>SUMIFS('Contact Hours'!H:H,'Contact Hours'!$A:$A,Hours!$A6,'Contact Hours'!$C:$C,Hours!$B6)</f>
        <v>0</v>
      </c>
      <c r="H6" s="16">
        <f>SUMIFS('Contact Hours'!I:I,'Contact Hours'!$A:$A,Hours!$A6,'Contact Hours'!$C:$C,Hours!$B6)</f>
        <v>5648</v>
      </c>
      <c r="I6" s="16">
        <f>SUMIFS('Contact Hours'!J:J,'Contact Hours'!$A:$A,Hours!$A6,'Contact Hours'!$C:$C,Hours!$B6)</f>
        <v>1216</v>
      </c>
      <c r="J6" s="16">
        <f>SUMIFS('Contact Hours'!K:K,'Contact Hours'!$A:$A,Hours!$A6,'Contact Hours'!$C:$C,Hours!$B6)</f>
        <v>200</v>
      </c>
      <c r="K6" s="16">
        <f>SUMIFS('Contact Hours'!L:L,'Contact Hours'!$A:$A,Hours!$A6,'Contact Hours'!$C:$C,Hours!$B6)</f>
        <v>0</v>
      </c>
      <c r="L6" s="17">
        <f t="shared" si="2"/>
        <v>2551384</v>
      </c>
      <c r="M6" s="17">
        <f t="shared" si="3"/>
        <v>254553.60000000001</v>
      </c>
      <c r="N6" s="17">
        <f t="shared" si="0"/>
        <v>2805937.6</v>
      </c>
      <c r="O6" s="83">
        <f t="shared" si="4"/>
        <v>6755216.4437196413</v>
      </c>
      <c r="P6" s="83">
        <f t="shared" si="1"/>
        <v>0</v>
      </c>
    </row>
    <row r="7" spans="1:18" x14ac:dyDescent="0.2">
      <c r="A7" s="14">
        <v>3607</v>
      </c>
      <c r="B7" s="15">
        <v>4</v>
      </c>
      <c r="C7" s="82">
        <f>'Cost Study'!G8</f>
        <v>2.4300139582635913</v>
      </c>
      <c r="D7" s="16">
        <f>SUMIFS('Contact Hours'!E:E,'Contact Hours'!$A:$A,Hours!$A7,'Contact Hours'!$C:$C,Hours!$B7)</f>
        <v>177456</v>
      </c>
      <c r="E7" s="16">
        <f>SUMIFS('Contact Hours'!F:F,'Contact Hours'!$A:$A,Hours!$A7,'Contact Hours'!$C:$C,Hours!$B7)</f>
        <v>125472</v>
      </c>
      <c r="F7" s="16">
        <f>SUMIFS('Contact Hours'!G:G,'Contact Hours'!$A:$A,Hours!$A7,'Contact Hours'!$C:$C,Hours!$B7)</f>
        <v>0</v>
      </c>
      <c r="G7" s="16">
        <f>SUMIFS('Contact Hours'!H:H,'Contact Hours'!$A:$A,Hours!$A7,'Contact Hours'!$C:$C,Hours!$B7)</f>
        <v>0</v>
      </c>
      <c r="H7" s="16">
        <f>SUMIFS('Contact Hours'!I:I,'Contact Hours'!$A:$A,Hours!$A7,'Contact Hours'!$C:$C,Hours!$B7)</f>
        <v>385808</v>
      </c>
      <c r="I7" s="16">
        <f>SUMIFS('Contact Hours'!J:J,'Contact Hours'!$A:$A,Hours!$A7,'Contact Hours'!$C:$C,Hours!$B7)</f>
        <v>121504</v>
      </c>
      <c r="J7" s="16">
        <f>SUMIFS('Contact Hours'!K:K,'Contact Hours'!$A:$A,Hours!$A7,'Contact Hours'!$C:$C,Hours!$B7)</f>
        <v>47888</v>
      </c>
      <c r="K7" s="16">
        <f>SUMIFS('Contact Hours'!L:L,'Contact Hours'!$A:$A,Hours!$A7,'Contact Hours'!$C:$C,Hours!$B7)</f>
        <v>19382</v>
      </c>
      <c r="L7" s="17">
        <f t="shared" si="2"/>
        <v>877510</v>
      </c>
      <c r="M7" s="17">
        <f t="shared" si="3"/>
        <v>26635.800000000003</v>
      </c>
      <c r="N7" s="17">
        <f t="shared" si="0"/>
        <v>904145.8</v>
      </c>
      <c r="O7" s="83">
        <f t="shared" si="4"/>
        <v>2197086.9143054015</v>
      </c>
      <c r="P7" s="83">
        <f t="shared" si="1"/>
        <v>0</v>
      </c>
    </row>
    <row r="8" spans="1:18" x14ac:dyDescent="0.2">
      <c r="A8" s="14">
        <v>3607</v>
      </c>
      <c r="B8" s="15">
        <v>5</v>
      </c>
      <c r="C8" s="82">
        <f>'Cost Study'!G9</f>
        <v>8.3021719928430482</v>
      </c>
      <c r="D8" s="16">
        <f>SUMIFS('Contact Hours'!E:E,'Contact Hours'!$A:$A,Hours!$A8,'Contact Hours'!$C:$C,Hours!$B8)</f>
        <v>0</v>
      </c>
      <c r="E8" s="16">
        <f>SUMIFS('Contact Hours'!F:F,'Contact Hours'!$A:$A,Hours!$A8,'Contact Hours'!$C:$C,Hours!$B8)</f>
        <v>0</v>
      </c>
      <c r="F8" s="16">
        <f>SUMIFS('Contact Hours'!G:G,'Contact Hours'!$A:$A,Hours!$A8,'Contact Hours'!$C:$C,Hours!$B8)</f>
        <v>0</v>
      </c>
      <c r="G8" s="16">
        <f>SUMIFS('Contact Hours'!H:H,'Contact Hours'!$A:$A,Hours!$A8,'Contact Hours'!$C:$C,Hours!$B8)</f>
        <v>0</v>
      </c>
      <c r="H8" s="16">
        <f>SUMIFS('Contact Hours'!I:I,'Contact Hours'!$A:$A,Hours!$A8,'Contact Hours'!$C:$C,Hours!$B8)</f>
        <v>752</v>
      </c>
      <c r="I8" s="16">
        <f>SUMIFS('Contact Hours'!J:J,'Contact Hours'!$A:$A,Hours!$A8,'Contact Hours'!$C:$C,Hours!$B8)</f>
        <v>0</v>
      </c>
      <c r="J8" s="16">
        <f>SUMIFS('Contact Hours'!K:K,'Contact Hours'!$A:$A,Hours!$A8,'Contact Hours'!$C:$C,Hours!$B8)</f>
        <v>0</v>
      </c>
      <c r="K8" s="16">
        <f>SUMIFS('Contact Hours'!L:L,'Contact Hours'!$A:$A,Hours!$A8,'Contact Hours'!$C:$C,Hours!$B8)</f>
        <v>0</v>
      </c>
      <c r="L8" s="17">
        <f t="shared" si="2"/>
        <v>752</v>
      </c>
      <c r="M8" s="17">
        <f t="shared" si="3"/>
        <v>0</v>
      </c>
      <c r="N8" s="17">
        <f t="shared" si="0"/>
        <v>752</v>
      </c>
      <c r="O8" s="83">
        <f t="shared" si="4"/>
        <v>6243.2333386179725</v>
      </c>
      <c r="P8" s="83">
        <f t="shared" si="1"/>
        <v>0</v>
      </c>
    </row>
    <row r="9" spans="1:18" x14ac:dyDescent="0.2">
      <c r="A9" s="14">
        <v>3607</v>
      </c>
      <c r="B9" s="15">
        <v>6</v>
      </c>
      <c r="C9" s="82">
        <f>'Cost Study'!G10</f>
        <v>2.9574937970703448</v>
      </c>
      <c r="D9" s="16">
        <f>SUMIFS('Contact Hours'!E:E,'Contact Hours'!$A:$A,Hours!$A9,'Contact Hours'!$C:$C,Hours!$B9)</f>
        <v>86016</v>
      </c>
      <c r="E9" s="16">
        <f>SUMIFS('Contact Hours'!F:F,'Contact Hours'!$A:$A,Hours!$A9,'Contact Hours'!$C:$C,Hours!$B9)</f>
        <v>0</v>
      </c>
      <c r="F9" s="16">
        <f>SUMIFS('Contact Hours'!G:G,'Contact Hours'!$A:$A,Hours!$A9,'Contact Hours'!$C:$C,Hours!$B9)</f>
        <v>0</v>
      </c>
      <c r="G9" s="16">
        <f>SUMIFS('Contact Hours'!H:H,'Contact Hours'!$A:$A,Hours!$A9,'Contact Hours'!$C:$C,Hours!$B9)</f>
        <v>0</v>
      </c>
      <c r="H9" s="16">
        <f>SUMIFS('Contact Hours'!I:I,'Contact Hours'!$A:$A,Hours!$A9,'Contact Hours'!$C:$C,Hours!$B9)</f>
        <v>88560</v>
      </c>
      <c r="I9" s="16">
        <f>SUMIFS('Contact Hours'!J:J,'Contact Hours'!$A:$A,Hours!$A9,'Contact Hours'!$C:$C,Hours!$B9)</f>
        <v>0</v>
      </c>
      <c r="J9" s="16">
        <f>SUMIFS('Contact Hours'!K:K,'Contact Hours'!$A:$A,Hours!$A9,'Contact Hours'!$C:$C,Hours!$B9)</f>
        <v>1208</v>
      </c>
      <c r="K9" s="16">
        <f>SUMIFS('Contact Hours'!L:L,'Contact Hours'!$A:$A,Hours!$A9,'Contact Hours'!$C:$C,Hours!$B9)</f>
        <v>0</v>
      </c>
      <c r="L9" s="17">
        <f t="shared" si="2"/>
        <v>175784</v>
      </c>
      <c r="M9" s="17">
        <f t="shared" si="3"/>
        <v>0</v>
      </c>
      <c r="N9" s="17">
        <f t="shared" si="0"/>
        <v>175784</v>
      </c>
      <c r="O9" s="83">
        <f t="shared" si="4"/>
        <v>519880.08962421346</v>
      </c>
      <c r="P9" s="83">
        <f t="shared" si="1"/>
        <v>0</v>
      </c>
      <c r="R9" s="62"/>
    </row>
    <row r="10" spans="1:18" x14ac:dyDescent="0.2">
      <c r="A10" s="14">
        <v>3607</v>
      </c>
      <c r="B10" s="15">
        <v>7</v>
      </c>
      <c r="C10" s="82">
        <f>'Cost Study'!G11</f>
        <v>3.1107785365526492</v>
      </c>
      <c r="D10" s="16">
        <f>SUMIFS('Contact Hours'!E:E,'Contact Hours'!$A:$A,Hours!$A10,'Contact Hours'!$C:$C,Hours!$B10)</f>
        <v>0</v>
      </c>
      <c r="E10" s="16">
        <f>SUMIFS('Contact Hours'!F:F,'Contact Hours'!$A:$A,Hours!$A10,'Contact Hours'!$C:$C,Hours!$B10)</f>
        <v>134464</v>
      </c>
      <c r="F10" s="16">
        <f>SUMIFS('Contact Hours'!G:G,'Contact Hours'!$A:$A,Hours!$A10,'Contact Hours'!$C:$C,Hours!$B10)</f>
        <v>0</v>
      </c>
      <c r="G10" s="16">
        <f>SUMIFS('Contact Hours'!H:H,'Contact Hours'!$A:$A,Hours!$A10,'Contact Hours'!$C:$C,Hours!$B10)</f>
        <v>0</v>
      </c>
      <c r="H10" s="16">
        <f>SUMIFS('Contact Hours'!I:I,'Contact Hours'!$A:$A,Hours!$A10,'Contact Hours'!$C:$C,Hours!$B10)</f>
        <v>0</v>
      </c>
      <c r="I10" s="16">
        <f>SUMIFS('Contact Hours'!J:J,'Contact Hours'!$A:$A,Hours!$A10,'Contact Hours'!$C:$C,Hours!$B10)</f>
        <v>433856</v>
      </c>
      <c r="J10" s="16">
        <f>SUMIFS('Contact Hours'!K:K,'Contact Hours'!$A:$A,Hours!$A10,'Contact Hours'!$C:$C,Hours!$B10)</f>
        <v>0</v>
      </c>
      <c r="K10" s="16">
        <f>SUMIFS('Contact Hours'!L:L,'Contact Hours'!$A:$A,Hours!$A10,'Contact Hours'!$C:$C,Hours!$B10)</f>
        <v>15068</v>
      </c>
      <c r="L10" s="17">
        <f t="shared" si="2"/>
        <v>583388</v>
      </c>
      <c r="M10" s="17">
        <f t="shared" si="3"/>
        <v>58338.8</v>
      </c>
      <c r="N10" s="17">
        <f t="shared" si="0"/>
        <v>641726.80000000005</v>
      </c>
      <c r="O10" s="83">
        <f t="shared" si="4"/>
        <v>1996269.9557706148</v>
      </c>
      <c r="P10" s="83">
        <f t="shared" si="1"/>
        <v>0</v>
      </c>
    </row>
    <row r="11" spans="1:18" x14ac:dyDescent="0.2">
      <c r="A11" s="14">
        <v>3607</v>
      </c>
      <c r="B11" s="15">
        <v>8</v>
      </c>
      <c r="C11" s="82">
        <f>'Cost Study'!G12</f>
        <v>3.1288120353152737</v>
      </c>
      <c r="D11" s="16">
        <f>SUMIFS('Contact Hours'!E:E,'Contact Hours'!$A:$A,Hours!$A11,'Contact Hours'!$C:$C,Hours!$B11)</f>
        <v>0</v>
      </c>
      <c r="E11" s="16">
        <f>SUMIFS('Contact Hours'!F:F,'Contact Hours'!$A:$A,Hours!$A11,'Contact Hours'!$C:$C,Hours!$B11)</f>
        <v>0</v>
      </c>
      <c r="F11" s="16">
        <f>SUMIFS('Contact Hours'!G:G,'Contact Hours'!$A:$A,Hours!$A11,'Contact Hours'!$C:$C,Hours!$B11)</f>
        <v>0</v>
      </c>
      <c r="G11" s="16">
        <f>SUMIFS('Contact Hours'!H:H,'Contact Hours'!$A:$A,Hours!$A11,'Contact Hours'!$C:$C,Hours!$B11)</f>
        <v>0</v>
      </c>
      <c r="H11" s="16">
        <f>SUMIFS('Contact Hours'!I:I,'Contact Hours'!$A:$A,Hours!$A11,'Contact Hours'!$C:$C,Hours!$B11)</f>
        <v>82896</v>
      </c>
      <c r="I11" s="16">
        <f>SUMIFS('Contact Hours'!J:J,'Contact Hours'!$A:$A,Hours!$A11,'Contact Hours'!$C:$C,Hours!$B11)</f>
        <v>0</v>
      </c>
      <c r="J11" s="16">
        <f>SUMIFS('Contact Hours'!K:K,'Contact Hours'!$A:$A,Hours!$A11,'Contact Hours'!$C:$C,Hours!$B11)</f>
        <v>752</v>
      </c>
      <c r="K11" s="16">
        <f>SUMIFS('Contact Hours'!L:L,'Contact Hours'!$A:$A,Hours!$A11,'Contact Hours'!$C:$C,Hours!$B11)</f>
        <v>0</v>
      </c>
      <c r="L11" s="17">
        <f t="shared" si="2"/>
        <v>83648</v>
      </c>
      <c r="M11" s="17">
        <f t="shared" si="3"/>
        <v>0</v>
      </c>
      <c r="N11" s="17">
        <f t="shared" si="0"/>
        <v>83648</v>
      </c>
      <c r="O11" s="83">
        <f t="shared" si="4"/>
        <v>261718.86913005201</v>
      </c>
      <c r="P11" s="83">
        <f t="shared" si="1"/>
        <v>0</v>
      </c>
    </row>
    <row r="12" spans="1:18" x14ac:dyDescent="0.2">
      <c r="A12" s="14">
        <v>3607</v>
      </c>
      <c r="B12" s="15">
        <v>9</v>
      </c>
      <c r="C12" s="82">
        <f>'Cost Study'!G13</f>
        <v>2.7974464955520566</v>
      </c>
      <c r="D12" s="16">
        <f>SUMIFS('Contact Hours'!E:E,'Contact Hours'!$A:$A,Hours!$A12,'Contact Hours'!$C:$C,Hours!$B12)</f>
        <v>177552</v>
      </c>
      <c r="E12" s="16">
        <f>SUMIFS('Contact Hours'!F:F,'Contact Hours'!$A:$A,Hours!$A12,'Contact Hours'!$C:$C,Hours!$B12)</f>
        <v>120896</v>
      </c>
      <c r="F12" s="16">
        <f>SUMIFS('Contact Hours'!G:G,'Contact Hours'!$A:$A,Hours!$A12,'Contact Hours'!$C:$C,Hours!$B12)</f>
        <v>0</v>
      </c>
      <c r="G12" s="16">
        <f>SUMIFS('Contact Hours'!H:H,'Contact Hours'!$A:$A,Hours!$A12,'Contact Hours'!$C:$C,Hours!$B12)</f>
        <v>0</v>
      </c>
      <c r="H12" s="16">
        <f>SUMIFS('Contact Hours'!I:I,'Contact Hours'!$A:$A,Hours!$A12,'Contact Hours'!$C:$C,Hours!$B12)</f>
        <v>239712</v>
      </c>
      <c r="I12" s="16">
        <f>SUMIFS('Contact Hours'!J:J,'Contact Hours'!$A:$A,Hours!$A12,'Contact Hours'!$C:$C,Hours!$B12)</f>
        <v>0</v>
      </c>
      <c r="J12" s="16">
        <f>SUMIFS('Contact Hours'!K:K,'Contact Hours'!$A:$A,Hours!$A12,'Contact Hours'!$C:$C,Hours!$B12)</f>
        <v>1560</v>
      </c>
      <c r="K12" s="16">
        <f>SUMIFS('Contact Hours'!L:L,'Contact Hours'!$A:$A,Hours!$A12,'Contact Hours'!$C:$C,Hours!$B12)</f>
        <v>0</v>
      </c>
      <c r="L12" s="17">
        <f t="shared" si="2"/>
        <v>539720</v>
      </c>
      <c r="M12" s="17">
        <f t="shared" si="3"/>
        <v>12089.6</v>
      </c>
      <c r="N12" s="17">
        <f t="shared" si="0"/>
        <v>551809.6</v>
      </c>
      <c r="O12" s="83">
        <f t="shared" si="4"/>
        <v>1543657.8317319821</v>
      </c>
      <c r="P12" s="83">
        <f t="shared" si="1"/>
        <v>0</v>
      </c>
    </row>
    <row r="13" spans="1:18" x14ac:dyDescent="0.2">
      <c r="A13" s="14">
        <v>3607</v>
      </c>
      <c r="B13" s="15">
        <v>10</v>
      </c>
      <c r="C13" s="82">
        <f>'Cost Study'!G14</f>
        <v>3.9989283506118838</v>
      </c>
      <c r="D13" s="16">
        <f>SUMIFS('Contact Hours'!E:E,'Contact Hours'!$A:$A,Hours!$A13,'Contact Hours'!$C:$C,Hours!$B13)</f>
        <v>0</v>
      </c>
      <c r="E13" s="16">
        <f>SUMIFS('Contact Hours'!F:F,'Contact Hours'!$A:$A,Hours!$A13,'Contact Hours'!$C:$C,Hours!$B13)</f>
        <v>27728</v>
      </c>
      <c r="F13" s="16">
        <f>SUMIFS('Contact Hours'!G:G,'Contact Hours'!$A:$A,Hours!$A13,'Contact Hours'!$C:$C,Hours!$B13)</f>
        <v>0</v>
      </c>
      <c r="G13" s="16">
        <f>SUMIFS('Contact Hours'!H:H,'Contact Hours'!$A:$A,Hours!$A13,'Contact Hours'!$C:$C,Hours!$B13)</f>
        <v>0</v>
      </c>
      <c r="H13" s="16">
        <f>SUMIFS('Contact Hours'!I:I,'Contact Hours'!$A:$A,Hours!$A13,'Contact Hours'!$C:$C,Hours!$B13)</f>
        <v>0</v>
      </c>
      <c r="I13" s="16">
        <f>SUMIFS('Contact Hours'!J:J,'Contact Hours'!$A:$A,Hours!$A13,'Contact Hours'!$C:$C,Hours!$B13)</f>
        <v>0</v>
      </c>
      <c r="J13" s="16">
        <f>SUMIFS('Contact Hours'!K:K,'Contact Hours'!$A:$A,Hours!$A13,'Contact Hours'!$C:$C,Hours!$B13)</f>
        <v>0</v>
      </c>
      <c r="K13" s="16">
        <f>SUMIFS('Contact Hours'!L:L,'Contact Hours'!$A:$A,Hours!$A13,'Contact Hours'!$C:$C,Hours!$B13)</f>
        <v>0</v>
      </c>
      <c r="L13" s="17">
        <f t="shared" si="2"/>
        <v>27728</v>
      </c>
      <c r="M13" s="17">
        <f t="shared" si="3"/>
        <v>2772.8</v>
      </c>
      <c r="N13" s="17">
        <f t="shared" si="0"/>
        <v>30500.799999999999</v>
      </c>
      <c r="O13" s="83">
        <f t="shared" si="4"/>
        <v>121970.51383634294</v>
      </c>
      <c r="P13" s="83">
        <f t="shared" si="1"/>
        <v>0</v>
      </c>
    </row>
    <row r="14" spans="1:18" x14ac:dyDescent="0.2">
      <c r="A14" s="14">
        <v>3607</v>
      </c>
      <c r="B14" s="15">
        <v>11</v>
      </c>
      <c r="C14" s="82">
        <f>'Cost Study'!G15</f>
        <v>2.8515469918399288</v>
      </c>
      <c r="D14" s="16">
        <f>SUMIFS('Contact Hours'!E:E,'Contact Hours'!$A:$A,Hours!$A14,'Contact Hours'!$C:$C,Hours!$B14)</f>
        <v>0</v>
      </c>
      <c r="E14" s="16">
        <f>SUMIFS('Contact Hours'!F:F,'Contact Hours'!$A:$A,Hours!$A14,'Contact Hours'!$C:$C,Hours!$B14)</f>
        <v>62224</v>
      </c>
      <c r="F14" s="16">
        <f>SUMIFS('Contact Hours'!G:G,'Contact Hours'!$A:$A,Hours!$A14,'Contact Hours'!$C:$C,Hours!$B14)</f>
        <v>0</v>
      </c>
      <c r="G14" s="16">
        <f>SUMIFS('Contact Hours'!H:H,'Contact Hours'!$A:$A,Hours!$A14,'Contact Hours'!$C:$C,Hours!$B14)</f>
        <v>0</v>
      </c>
      <c r="H14" s="16">
        <f>SUMIFS('Contact Hours'!I:I,'Contact Hours'!$A:$A,Hours!$A14,'Contact Hours'!$C:$C,Hours!$B14)</f>
        <v>0</v>
      </c>
      <c r="I14" s="16">
        <f>SUMIFS('Contact Hours'!J:J,'Contact Hours'!$A:$A,Hours!$A14,'Contact Hours'!$C:$C,Hours!$B14)</f>
        <v>213952</v>
      </c>
      <c r="J14" s="16">
        <f>SUMIFS('Contact Hours'!K:K,'Contact Hours'!$A:$A,Hours!$A14,'Contact Hours'!$C:$C,Hours!$B14)</f>
        <v>0</v>
      </c>
      <c r="K14" s="16">
        <f>SUMIFS('Contact Hours'!L:L,'Contact Hours'!$A:$A,Hours!$A14,'Contact Hours'!$C:$C,Hours!$B14)</f>
        <v>57934</v>
      </c>
      <c r="L14" s="17">
        <f t="shared" si="2"/>
        <v>334110</v>
      </c>
      <c r="M14" s="17">
        <f t="shared" si="3"/>
        <v>33411</v>
      </c>
      <c r="N14" s="17">
        <f t="shared" si="0"/>
        <v>367521</v>
      </c>
      <c r="O14" s="83">
        <f t="shared" si="4"/>
        <v>1048003.4019880025</v>
      </c>
      <c r="P14" s="83">
        <f t="shared" si="1"/>
        <v>0</v>
      </c>
    </row>
    <row r="15" spans="1:18" x14ac:dyDescent="0.2">
      <c r="A15" s="14">
        <v>3607</v>
      </c>
      <c r="B15" s="15">
        <v>12</v>
      </c>
      <c r="C15" s="82">
        <f>'Cost Study'!G16</f>
        <v>2.5044021406594155</v>
      </c>
      <c r="D15" s="16">
        <f>SUMIFS('Contact Hours'!E:E,'Contact Hours'!$A:$A,Hours!$A15,'Contact Hours'!$C:$C,Hours!$B15)</f>
        <v>3045504</v>
      </c>
      <c r="E15" s="16">
        <f>SUMIFS('Contact Hours'!F:F,'Contact Hours'!$A:$A,Hours!$A15,'Contact Hours'!$C:$C,Hours!$B15)</f>
        <v>0</v>
      </c>
      <c r="F15" s="16">
        <f>SUMIFS('Contact Hours'!G:G,'Contact Hours'!$A:$A,Hours!$A15,'Contact Hours'!$C:$C,Hours!$B15)</f>
        <v>0</v>
      </c>
      <c r="G15" s="16">
        <f>SUMIFS('Contact Hours'!H:H,'Contact Hours'!$A:$A,Hours!$A15,'Contact Hours'!$C:$C,Hours!$B15)</f>
        <v>267064</v>
      </c>
      <c r="H15" s="16">
        <f>SUMIFS('Contact Hours'!I:I,'Contact Hours'!$A:$A,Hours!$A15,'Contact Hours'!$C:$C,Hours!$B15)</f>
        <v>0</v>
      </c>
      <c r="I15" s="16">
        <f>SUMIFS('Contact Hours'!J:J,'Contact Hours'!$A:$A,Hours!$A15,'Contact Hours'!$C:$C,Hours!$B15)</f>
        <v>0</v>
      </c>
      <c r="J15" s="16">
        <f>SUMIFS('Contact Hours'!K:K,'Contact Hours'!$A:$A,Hours!$A15,'Contact Hours'!$C:$C,Hours!$B15)</f>
        <v>544</v>
      </c>
      <c r="K15" s="16">
        <f>SUMIFS('Contact Hours'!L:L,'Contact Hours'!$A:$A,Hours!$A15,'Contact Hours'!$C:$C,Hours!$B15)</f>
        <v>0</v>
      </c>
      <c r="L15" s="17">
        <f t="shared" si="2"/>
        <v>3313112</v>
      </c>
      <c r="M15" s="17">
        <f t="shared" si="3"/>
        <v>0</v>
      </c>
      <c r="N15" s="17">
        <f t="shared" si="0"/>
        <v>3313112</v>
      </c>
      <c r="O15" s="83">
        <f t="shared" si="4"/>
        <v>8297364.7850443972</v>
      </c>
      <c r="P15" s="83">
        <f t="shared" si="1"/>
        <v>668835.65329306608</v>
      </c>
    </row>
    <row r="16" spans="1:18" x14ac:dyDescent="0.2">
      <c r="A16" s="14">
        <v>3607</v>
      </c>
      <c r="B16" s="15">
        <v>13</v>
      </c>
      <c r="C16" s="82">
        <f>'Cost Study'!G17</f>
        <v>2.4322681456089192</v>
      </c>
      <c r="D16" s="16">
        <f>SUMIFS('Contact Hours'!E:E,'Contact Hours'!$A:$A,Hours!$A16,'Contact Hours'!$C:$C,Hours!$B16)</f>
        <v>589248</v>
      </c>
      <c r="E16" s="16">
        <f>SUMIFS('Contact Hours'!F:F,'Contact Hours'!$A:$A,Hours!$A16,'Contact Hours'!$C:$C,Hours!$B16)</f>
        <v>0</v>
      </c>
      <c r="F16" s="16">
        <f>SUMIFS('Contact Hours'!G:G,'Contact Hours'!$A:$A,Hours!$A16,'Contact Hours'!$C:$C,Hours!$B16)</f>
        <v>0</v>
      </c>
      <c r="G16" s="16">
        <f>SUMIFS('Contact Hours'!H:H,'Contact Hours'!$A:$A,Hours!$A16,'Contact Hours'!$C:$C,Hours!$B16)</f>
        <v>0</v>
      </c>
      <c r="H16" s="16">
        <f>SUMIFS('Contact Hours'!I:I,'Contact Hours'!$A:$A,Hours!$A16,'Contact Hours'!$C:$C,Hours!$B16)</f>
        <v>68912</v>
      </c>
      <c r="I16" s="16">
        <f>SUMIFS('Contact Hours'!J:J,'Contact Hours'!$A:$A,Hours!$A16,'Contact Hours'!$C:$C,Hours!$B16)</f>
        <v>0</v>
      </c>
      <c r="J16" s="16">
        <f>SUMIFS('Contact Hours'!K:K,'Contact Hours'!$A:$A,Hours!$A16,'Contact Hours'!$C:$C,Hours!$B16)</f>
        <v>314</v>
      </c>
      <c r="K16" s="16">
        <f>SUMIFS('Contact Hours'!L:L,'Contact Hours'!$A:$A,Hours!$A16,'Contact Hours'!$C:$C,Hours!$B16)</f>
        <v>0</v>
      </c>
      <c r="L16" s="17">
        <f t="shared" si="2"/>
        <v>658474</v>
      </c>
      <c r="M16" s="17">
        <f t="shared" si="3"/>
        <v>0</v>
      </c>
      <c r="N16" s="17">
        <f t="shared" si="0"/>
        <v>658474</v>
      </c>
      <c r="O16" s="83">
        <f t="shared" si="4"/>
        <v>1601585.3349116875</v>
      </c>
      <c r="P16" s="83">
        <f t="shared" si="1"/>
        <v>0</v>
      </c>
    </row>
    <row r="17" spans="1:16" x14ac:dyDescent="0.2">
      <c r="A17" s="14">
        <v>3607</v>
      </c>
      <c r="B17" s="15">
        <v>14</v>
      </c>
      <c r="C17" s="82">
        <f>'Cost Study'!G18</f>
        <v>3.8974899200721236</v>
      </c>
      <c r="D17" s="16">
        <f>SUMIFS('Contact Hours'!E:E,'Contact Hours'!$A:$A,Hours!$A17,'Contact Hours'!$C:$C,Hours!$B17)</f>
        <v>0</v>
      </c>
      <c r="E17" s="16">
        <f>SUMIFS('Contact Hours'!F:F,'Contact Hours'!$A:$A,Hours!$A17,'Contact Hours'!$C:$C,Hours!$B17)</f>
        <v>0</v>
      </c>
      <c r="F17" s="16">
        <f>SUMIFS('Contact Hours'!G:G,'Contact Hours'!$A:$A,Hours!$A17,'Contact Hours'!$C:$C,Hours!$B17)</f>
        <v>0</v>
      </c>
      <c r="G17" s="16">
        <f>SUMIFS('Contact Hours'!H:H,'Contact Hours'!$A:$A,Hours!$A17,'Contact Hours'!$C:$C,Hours!$B17)</f>
        <v>0</v>
      </c>
      <c r="H17" s="16">
        <f>SUMIFS('Contact Hours'!I:I,'Contact Hours'!$A:$A,Hours!$A17,'Contact Hours'!$C:$C,Hours!$B17)</f>
        <v>0</v>
      </c>
      <c r="I17" s="16">
        <f>SUMIFS('Contact Hours'!J:J,'Contact Hours'!$A:$A,Hours!$A17,'Contact Hours'!$C:$C,Hours!$B17)</f>
        <v>332176</v>
      </c>
      <c r="J17" s="16">
        <f>SUMIFS('Contact Hours'!K:K,'Contact Hours'!$A:$A,Hours!$A17,'Contact Hours'!$C:$C,Hours!$B17)</f>
        <v>0</v>
      </c>
      <c r="K17" s="16">
        <f>SUMIFS('Contact Hours'!L:L,'Contact Hours'!$A:$A,Hours!$A17,'Contact Hours'!$C:$C,Hours!$B17)</f>
        <v>4245</v>
      </c>
      <c r="L17" s="17">
        <f t="shared" si="2"/>
        <v>336421</v>
      </c>
      <c r="M17" s="17">
        <f t="shared" si="3"/>
        <v>33642.1</v>
      </c>
      <c r="N17" s="17">
        <f t="shared" si="0"/>
        <v>370063.1</v>
      </c>
      <c r="O17" s="83">
        <f t="shared" si="4"/>
        <v>1442317.2020406423</v>
      </c>
      <c r="P17" s="83">
        <f t="shared" si="1"/>
        <v>0</v>
      </c>
    </row>
    <row r="18" spans="1:16" x14ac:dyDescent="0.2">
      <c r="A18" s="14">
        <v>3607</v>
      </c>
      <c r="B18" s="15">
        <v>15</v>
      </c>
      <c r="C18" s="82">
        <f>'Cost Study'!G19</f>
        <v>5.6850604849172326</v>
      </c>
      <c r="D18" s="16">
        <f>SUMIFS('Contact Hours'!E:E,'Contact Hours'!$A:$A,Hours!$A18,'Contact Hours'!$C:$C,Hours!$B18)</f>
        <v>0</v>
      </c>
      <c r="E18" s="16">
        <f>SUMIFS('Contact Hours'!F:F,'Contact Hours'!$A:$A,Hours!$A18,'Contact Hours'!$C:$C,Hours!$B18)</f>
        <v>0</v>
      </c>
      <c r="F18" s="16">
        <f>SUMIFS('Contact Hours'!G:G,'Contact Hours'!$A:$A,Hours!$A18,'Contact Hours'!$C:$C,Hours!$B18)</f>
        <v>0</v>
      </c>
      <c r="G18" s="16">
        <f>SUMIFS('Contact Hours'!H:H,'Contact Hours'!$A:$A,Hours!$A18,'Contact Hours'!$C:$C,Hours!$B18)</f>
        <v>0</v>
      </c>
      <c r="H18" s="16">
        <f>SUMIFS('Contact Hours'!I:I,'Contact Hours'!$A:$A,Hours!$A18,'Contact Hours'!$C:$C,Hours!$B18)</f>
        <v>0</v>
      </c>
      <c r="I18" s="16">
        <f>SUMIFS('Contact Hours'!J:J,'Contact Hours'!$A:$A,Hours!$A18,'Contact Hours'!$C:$C,Hours!$B18)</f>
        <v>0</v>
      </c>
      <c r="J18" s="16">
        <f>SUMIFS('Contact Hours'!K:K,'Contact Hours'!$A:$A,Hours!$A18,'Contact Hours'!$C:$C,Hours!$B18)</f>
        <v>0</v>
      </c>
      <c r="K18" s="16">
        <f>SUMIFS('Contact Hours'!L:L,'Contact Hours'!$A:$A,Hours!$A18,'Contact Hours'!$C:$C,Hours!$B18)</f>
        <v>0</v>
      </c>
      <c r="L18" s="17">
        <f t="shared" si="2"/>
        <v>0</v>
      </c>
      <c r="M18" s="17">
        <f t="shared" si="3"/>
        <v>0</v>
      </c>
      <c r="N18" s="17">
        <f t="shared" si="0"/>
        <v>0</v>
      </c>
      <c r="O18" s="83">
        <f t="shared" si="4"/>
        <v>0</v>
      </c>
      <c r="P18" s="83">
        <f t="shared" si="1"/>
        <v>0</v>
      </c>
    </row>
    <row r="19" spans="1:16" x14ac:dyDescent="0.2">
      <c r="A19" s="14">
        <v>3607</v>
      </c>
      <c r="B19" s="15">
        <v>16</v>
      </c>
      <c r="C19" s="82">
        <f>'Cost Study'!G20</f>
        <v>3.2595549013442979</v>
      </c>
      <c r="D19" s="16">
        <f>SUMIFS('Contact Hours'!E:E,'Contact Hours'!$A:$A,Hours!$A19,'Contact Hours'!$C:$C,Hours!$B19)</f>
        <v>96672</v>
      </c>
      <c r="E19" s="16">
        <f>SUMIFS('Contact Hours'!F:F,'Contact Hours'!$A:$A,Hours!$A19,'Contact Hours'!$C:$C,Hours!$B19)</f>
        <v>0</v>
      </c>
      <c r="F19" s="16">
        <f>SUMIFS('Contact Hours'!G:G,'Contact Hours'!$A:$A,Hours!$A19,'Contact Hours'!$C:$C,Hours!$B19)</f>
        <v>0</v>
      </c>
      <c r="G19" s="16">
        <f>SUMIFS('Contact Hours'!H:H,'Contact Hours'!$A:$A,Hours!$A19,'Contact Hours'!$C:$C,Hours!$B19)</f>
        <v>0</v>
      </c>
      <c r="H19" s="16">
        <f>SUMIFS('Contact Hours'!I:I,'Contact Hours'!$A:$A,Hours!$A19,'Contact Hours'!$C:$C,Hours!$B19)</f>
        <v>11648</v>
      </c>
      <c r="I19" s="16">
        <f>SUMIFS('Contact Hours'!J:J,'Contact Hours'!$A:$A,Hours!$A19,'Contact Hours'!$C:$C,Hours!$B19)</f>
        <v>489184</v>
      </c>
      <c r="J19" s="16">
        <f>SUMIFS('Contact Hours'!K:K,'Contact Hours'!$A:$A,Hours!$A19,'Contact Hours'!$C:$C,Hours!$B19)</f>
        <v>3568</v>
      </c>
      <c r="K19" s="16">
        <f>SUMIFS('Contact Hours'!L:L,'Contact Hours'!$A:$A,Hours!$A19,'Contact Hours'!$C:$C,Hours!$B19)</f>
        <v>98760</v>
      </c>
      <c r="L19" s="17">
        <f t="shared" si="2"/>
        <v>699832</v>
      </c>
      <c r="M19" s="17">
        <f t="shared" si="3"/>
        <v>58794.400000000001</v>
      </c>
      <c r="N19" s="17">
        <f t="shared" si="0"/>
        <v>758626.4</v>
      </c>
      <c r="O19" s="83">
        <f t="shared" si="4"/>
        <v>2472784.4004091802</v>
      </c>
      <c r="P19" s="83">
        <f t="shared" si="1"/>
        <v>0</v>
      </c>
    </row>
    <row r="20" spans="1:16" x14ac:dyDescent="0.2">
      <c r="A20" s="14">
        <v>3607</v>
      </c>
      <c r="B20" s="15">
        <v>17</v>
      </c>
      <c r="C20" s="82">
        <f>'Cost Study'!G21</f>
        <v>4.4091904474615813</v>
      </c>
      <c r="D20" s="16">
        <f>SUMIFS('Contact Hours'!E:E,'Contact Hours'!$A:$A,Hours!$A20,'Contact Hours'!$C:$C,Hours!$B20)</f>
        <v>0</v>
      </c>
      <c r="E20" s="16">
        <f>SUMIFS('Contact Hours'!F:F,'Contact Hours'!$A:$A,Hours!$A20,'Contact Hours'!$C:$C,Hours!$B20)</f>
        <v>0</v>
      </c>
      <c r="F20" s="16">
        <f>SUMIFS('Contact Hours'!G:G,'Contact Hours'!$A:$A,Hours!$A20,'Contact Hours'!$C:$C,Hours!$B20)</f>
        <v>0</v>
      </c>
      <c r="G20" s="16">
        <f>SUMIFS('Contact Hours'!H:H,'Contact Hours'!$A:$A,Hours!$A20,'Contact Hours'!$C:$C,Hours!$B20)</f>
        <v>0</v>
      </c>
      <c r="H20" s="16">
        <f>SUMIFS('Contact Hours'!I:I,'Contact Hours'!$A:$A,Hours!$A20,'Contact Hours'!$C:$C,Hours!$B20)</f>
        <v>0</v>
      </c>
      <c r="I20" s="16">
        <f>SUMIFS('Contact Hours'!J:J,'Contact Hours'!$A:$A,Hours!$A20,'Contact Hours'!$C:$C,Hours!$B20)</f>
        <v>57456</v>
      </c>
      <c r="J20" s="16">
        <f>SUMIFS('Contact Hours'!K:K,'Contact Hours'!$A:$A,Hours!$A20,'Contact Hours'!$C:$C,Hours!$B20)</f>
        <v>0</v>
      </c>
      <c r="K20" s="16">
        <f>SUMIFS('Contact Hours'!L:L,'Contact Hours'!$A:$A,Hours!$A20,'Contact Hours'!$C:$C,Hours!$B20)</f>
        <v>0</v>
      </c>
      <c r="L20" s="17">
        <f t="shared" si="2"/>
        <v>57456</v>
      </c>
      <c r="M20" s="17">
        <f t="shared" si="3"/>
        <v>5745.6</v>
      </c>
      <c r="N20" s="17">
        <f t="shared" si="0"/>
        <v>63201.599999999999</v>
      </c>
      <c r="O20" s="83">
        <f t="shared" si="4"/>
        <v>278667.89098428789</v>
      </c>
      <c r="P20" s="83">
        <f t="shared" si="1"/>
        <v>0</v>
      </c>
    </row>
    <row r="21" spans="1:16" x14ac:dyDescent="0.2">
      <c r="A21" s="14">
        <v>3607</v>
      </c>
      <c r="B21" s="15">
        <v>18</v>
      </c>
      <c r="C21" s="82">
        <f>'Cost Study'!G22</f>
        <v>3.2911135241788898</v>
      </c>
      <c r="D21" s="16">
        <f>SUMIFS('Contact Hours'!E:E,'Contact Hours'!$A:$A,Hours!$A21,'Contact Hours'!$C:$C,Hours!$B21)</f>
        <v>0</v>
      </c>
      <c r="E21" s="16">
        <f>SUMIFS('Contact Hours'!F:F,'Contact Hours'!$A:$A,Hours!$A21,'Contact Hours'!$C:$C,Hours!$B21)</f>
        <v>0</v>
      </c>
      <c r="F21" s="16">
        <f>SUMIFS('Contact Hours'!G:G,'Contact Hours'!$A:$A,Hours!$A21,'Contact Hours'!$C:$C,Hours!$B21)</f>
        <v>0</v>
      </c>
      <c r="G21" s="16">
        <f>SUMIFS('Contact Hours'!H:H,'Contact Hours'!$A:$A,Hours!$A21,'Contact Hours'!$C:$C,Hours!$B21)</f>
        <v>0</v>
      </c>
      <c r="H21" s="16">
        <f>SUMIFS('Contact Hours'!I:I,'Contact Hours'!$A:$A,Hours!$A21,'Contact Hours'!$C:$C,Hours!$B21)</f>
        <v>0</v>
      </c>
      <c r="I21" s="16">
        <f>SUMIFS('Contact Hours'!J:J,'Contact Hours'!$A:$A,Hours!$A21,'Contact Hours'!$C:$C,Hours!$B21)</f>
        <v>179616</v>
      </c>
      <c r="J21" s="16">
        <f>SUMIFS('Contact Hours'!K:K,'Contact Hours'!$A:$A,Hours!$A21,'Contact Hours'!$C:$C,Hours!$B21)</f>
        <v>0</v>
      </c>
      <c r="K21" s="16">
        <f>SUMIFS('Contact Hours'!L:L,'Contact Hours'!$A:$A,Hours!$A21,'Contact Hours'!$C:$C,Hours!$B21)</f>
        <v>0</v>
      </c>
      <c r="L21" s="17">
        <f t="shared" si="2"/>
        <v>179616</v>
      </c>
      <c r="M21" s="17">
        <f t="shared" si="3"/>
        <v>17961.600000000002</v>
      </c>
      <c r="N21" s="17">
        <f t="shared" si="0"/>
        <v>197577.60000000001</v>
      </c>
      <c r="O21" s="83">
        <f t="shared" si="4"/>
        <v>650250.31143480702</v>
      </c>
      <c r="P21" s="83">
        <f t="shared" si="1"/>
        <v>0</v>
      </c>
    </row>
    <row r="22" spans="1:16" x14ac:dyDescent="0.2">
      <c r="A22" s="14">
        <v>3607</v>
      </c>
      <c r="B22" s="15">
        <v>19</v>
      </c>
      <c r="C22" s="82">
        <f>'Cost Study'!G23</f>
        <v>2.3804218366663754</v>
      </c>
      <c r="D22" s="16">
        <f>SUMIFS('Contact Hours'!E:E,'Contact Hours'!$A:$A,Hours!$A22,'Contact Hours'!$C:$C,Hours!$B22)</f>
        <v>0</v>
      </c>
      <c r="E22" s="16">
        <f>SUMIFS('Contact Hours'!F:F,'Contact Hours'!$A:$A,Hours!$A22,'Contact Hours'!$C:$C,Hours!$B22)</f>
        <v>1691472</v>
      </c>
      <c r="F22" s="16">
        <f>SUMIFS('Contact Hours'!G:G,'Contact Hours'!$A:$A,Hours!$A22,'Contact Hours'!$C:$C,Hours!$B22)</f>
        <v>973392</v>
      </c>
      <c r="G22" s="16">
        <f>SUMIFS('Contact Hours'!H:H,'Contact Hours'!$A:$A,Hours!$A22,'Contact Hours'!$C:$C,Hours!$B22)</f>
        <v>0</v>
      </c>
      <c r="H22" s="16">
        <f>SUMIFS('Contact Hours'!I:I,'Contact Hours'!$A:$A,Hours!$A22,'Contact Hours'!$C:$C,Hours!$B22)</f>
        <v>0</v>
      </c>
      <c r="I22" s="16">
        <f>SUMIFS('Contact Hours'!J:J,'Contact Hours'!$A:$A,Hours!$A22,'Contact Hours'!$C:$C,Hours!$B22)</f>
        <v>2640</v>
      </c>
      <c r="J22" s="16">
        <f>SUMIFS('Contact Hours'!K:K,'Contact Hours'!$A:$A,Hours!$A22,'Contact Hours'!$C:$C,Hours!$B22)</f>
        <v>0</v>
      </c>
      <c r="K22" s="16">
        <f>SUMIFS('Contact Hours'!L:L,'Contact Hours'!$A:$A,Hours!$A22,'Contact Hours'!$C:$C,Hours!$B22)</f>
        <v>1600</v>
      </c>
      <c r="L22" s="17">
        <f t="shared" si="2"/>
        <v>2669104</v>
      </c>
      <c r="M22" s="17">
        <f t="shared" si="3"/>
        <v>266910.40000000002</v>
      </c>
      <c r="N22" s="17">
        <f t="shared" si="0"/>
        <v>2936014.4</v>
      </c>
      <c r="O22" s="83">
        <f t="shared" si="4"/>
        <v>6988952.7905269256</v>
      </c>
      <c r="P22" s="83">
        <f t="shared" si="1"/>
        <v>2548791.9296799926</v>
      </c>
    </row>
    <row r="23" spans="1:16" x14ac:dyDescent="0.2">
      <c r="A23" s="14">
        <v>3607</v>
      </c>
      <c r="B23" s="15">
        <v>20</v>
      </c>
      <c r="C23" s="82">
        <f>'Cost Study'!G24</f>
        <v>3.0251194174301852</v>
      </c>
      <c r="D23" s="16">
        <f>SUMIFS('Contact Hours'!E:E,'Contact Hours'!$A:$A,Hours!$A23,'Contact Hours'!$C:$C,Hours!$B23)</f>
        <v>0</v>
      </c>
      <c r="E23" s="16">
        <f>SUMIFS('Contact Hours'!F:F,'Contact Hours'!$A:$A,Hours!$A23,'Contact Hours'!$C:$C,Hours!$B23)</f>
        <v>0</v>
      </c>
      <c r="F23" s="16">
        <f>SUMIFS('Contact Hours'!G:G,'Contact Hours'!$A:$A,Hours!$A23,'Contact Hours'!$C:$C,Hours!$B23)</f>
        <v>0</v>
      </c>
      <c r="G23" s="16">
        <f>SUMIFS('Contact Hours'!H:H,'Contact Hours'!$A:$A,Hours!$A23,'Contact Hours'!$C:$C,Hours!$B23)</f>
        <v>0</v>
      </c>
      <c r="H23" s="16">
        <f>SUMIFS('Contact Hours'!I:I,'Contact Hours'!$A:$A,Hours!$A23,'Contact Hours'!$C:$C,Hours!$B23)</f>
        <v>214464</v>
      </c>
      <c r="I23" s="16">
        <f>SUMIFS('Contact Hours'!J:J,'Contact Hours'!$A:$A,Hours!$A23,'Contact Hours'!$C:$C,Hours!$B23)</f>
        <v>0</v>
      </c>
      <c r="J23" s="16">
        <f>SUMIFS('Contact Hours'!K:K,'Contact Hours'!$A:$A,Hours!$A23,'Contact Hours'!$C:$C,Hours!$B23)</f>
        <v>19320</v>
      </c>
      <c r="K23" s="16">
        <f>SUMIFS('Contact Hours'!L:L,'Contact Hours'!$A:$A,Hours!$A23,'Contact Hours'!$C:$C,Hours!$B23)</f>
        <v>0</v>
      </c>
      <c r="L23" s="17">
        <f t="shared" si="2"/>
        <v>233784</v>
      </c>
      <c r="M23" s="17">
        <f t="shared" si="3"/>
        <v>0</v>
      </c>
      <c r="N23" s="17">
        <f t="shared" si="0"/>
        <v>233784</v>
      </c>
      <c r="O23" s="83">
        <f t="shared" si="4"/>
        <v>707224.51788449846</v>
      </c>
      <c r="P23" s="83">
        <f t="shared" si="1"/>
        <v>0</v>
      </c>
    </row>
    <row r="24" spans="1:16" x14ac:dyDescent="0.2">
      <c r="A24" s="14">
        <v>3607</v>
      </c>
      <c r="B24" s="15">
        <v>21</v>
      </c>
      <c r="C24" s="82">
        <f>'Cost Study'!G25</f>
        <v>3.2708258380709379</v>
      </c>
      <c r="D24" s="16">
        <f>SUMIFS('Contact Hours'!E:E,'Contact Hours'!$A:$A,Hours!$A24,'Contact Hours'!$C:$C,Hours!$B24)</f>
        <v>0</v>
      </c>
      <c r="E24" s="16">
        <f>SUMIFS('Contact Hours'!F:F,'Contact Hours'!$A:$A,Hours!$A24,'Contact Hours'!$C:$C,Hours!$B24)</f>
        <v>0</v>
      </c>
      <c r="F24" s="16">
        <f>SUMIFS('Contact Hours'!G:G,'Contact Hours'!$A:$A,Hours!$A24,'Contact Hours'!$C:$C,Hours!$B24)</f>
        <v>0</v>
      </c>
      <c r="G24" s="16">
        <f>SUMIFS('Contact Hours'!H:H,'Contact Hours'!$A:$A,Hours!$A24,'Contact Hours'!$C:$C,Hours!$B24)</f>
        <v>0</v>
      </c>
      <c r="H24" s="16">
        <f>SUMIFS('Contact Hours'!I:I,'Contact Hours'!$A:$A,Hours!$A24,'Contact Hours'!$C:$C,Hours!$B24)</f>
        <v>160336</v>
      </c>
      <c r="I24" s="16">
        <f>SUMIFS('Contact Hours'!J:J,'Contact Hours'!$A:$A,Hours!$A24,'Contact Hours'!$C:$C,Hours!$B24)</f>
        <v>0</v>
      </c>
      <c r="J24" s="16">
        <f>SUMIFS('Contact Hours'!K:K,'Contact Hours'!$A:$A,Hours!$A24,'Contact Hours'!$C:$C,Hours!$B24)</f>
        <v>20070</v>
      </c>
      <c r="K24" s="16">
        <f>SUMIFS('Contact Hours'!L:L,'Contact Hours'!$A:$A,Hours!$A24,'Contact Hours'!$C:$C,Hours!$B24)</f>
        <v>0</v>
      </c>
      <c r="L24" s="17">
        <f t="shared" si="2"/>
        <v>180406</v>
      </c>
      <c r="M24" s="17">
        <f t="shared" si="3"/>
        <v>0</v>
      </c>
      <c r="N24" s="17">
        <f t="shared" si="0"/>
        <v>180406</v>
      </c>
      <c r="O24" s="83">
        <f t="shared" si="4"/>
        <v>590076.60614302556</v>
      </c>
      <c r="P24" s="83">
        <f t="shared" si="1"/>
        <v>0</v>
      </c>
    </row>
    <row r="25" spans="1:16" x14ac:dyDescent="0.2">
      <c r="A25" s="14">
        <v>3607</v>
      </c>
      <c r="B25" s="15">
        <v>22</v>
      </c>
      <c r="C25" s="82">
        <f>'Cost Study'!G26</f>
        <v>3.5368199448196425</v>
      </c>
      <c r="D25" s="16">
        <f>SUMIFS('Contact Hours'!E:E,'Contact Hours'!$A:$A,Hours!$A25,'Contact Hours'!$C:$C,Hours!$B25)</f>
        <v>0</v>
      </c>
      <c r="E25" s="16">
        <f>SUMIFS('Contact Hours'!F:F,'Contact Hours'!$A:$A,Hours!$A25,'Contact Hours'!$C:$C,Hours!$B25)</f>
        <v>0</v>
      </c>
      <c r="F25" s="16">
        <f>SUMIFS('Contact Hours'!G:G,'Contact Hours'!$A:$A,Hours!$A25,'Contact Hours'!$C:$C,Hours!$B25)</f>
        <v>0</v>
      </c>
      <c r="G25" s="16">
        <f>SUMIFS('Contact Hours'!H:H,'Contact Hours'!$A:$A,Hours!$A25,'Contact Hours'!$C:$C,Hours!$B25)</f>
        <v>0</v>
      </c>
      <c r="H25" s="16">
        <f>SUMIFS('Contact Hours'!I:I,'Contact Hours'!$A:$A,Hours!$A25,'Contact Hours'!$C:$C,Hours!$B25)</f>
        <v>12448</v>
      </c>
      <c r="I25" s="16">
        <f>SUMIFS('Contact Hours'!J:J,'Contact Hours'!$A:$A,Hours!$A25,'Contact Hours'!$C:$C,Hours!$B25)</f>
        <v>0</v>
      </c>
      <c r="J25" s="16">
        <f>SUMIFS('Contact Hours'!K:K,'Contact Hours'!$A:$A,Hours!$A25,'Contact Hours'!$C:$C,Hours!$B25)</f>
        <v>7740</v>
      </c>
      <c r="K25" s="16">
        <f>SUMIFS('Contact Hours'!L:L,'Contact Hours'!$A:$A,Hours!$A25,'Contact Hours'!$C:$C,Hours!$B25)</f>
        <v>0</v>
      </c>
      <c r="L25" s="17">
        <f t="shared" si="2"/>
        <v>20188</v>
      </c>
      <c r="M25" s="17">
        <f t="shared" si="3"/>
        <v>0</v>
      </c>
      <c r="N25" s="17">
        <f t="shared" si="0"/>
        <v>20188</v>
      </c>
      <c r="O25" s="83">
        <f t="shared" si="4"/>
        <v>71401.321046018944</v>
      </c>
      <c r="P25" s="83">
        <f t="shared" si="1"/>
        <v>0</v>
      </c>
    </row>
    <row r="26" spans="1:16" x14ac:dyDescent="0.2">
      <c r="A26" s="14">
        <v>3607</v>
      </c>
      <c r="B26" s="15">
        <v>23</v>
      </c>
      <c r="C26" s="82">
        <f>'Cost Study'!G27</f>
        <v>3.4579233877331621</v>
      </c>
      <c r="D26" s="16">
        <f>SUMIFS('Contact Hours'!E:E,'Contact Hours'!$A:$A,Hours!$A26,'Contact Hours'!$C:$C,Hours!$B26)</f>
        <v>170640</v>
      </c>
      <c r="E26" s="16">
        <f>SUMIFS('Contact Hours'!F:F,'Contact Hours'!$A:$A,Hours!$A26,'Contact Hours'!$C:$C,Hours!$B26)</f>
        <v>0</v>
      </c>
      <c r="F26" s="16">
        <f>SUMIFS('Contact Hours'!G:G,'Contact Hours'!$A:$A,Hours!$A26,'Contact Hours'!$C:$C,Hours!$B26)</f>
        <v>0</v>
      </c>
      <c r="G26" s="16">
        <f>SUMIFS('Contact Hours'!H:H,'Contact Hours'!$A:$A,Hours!$A26,'Contact Hours'!$C:$C,Hours!$B26)</f>
        <v>0</v>
      </c>
      <c r="H26" s="16">
        <f>SUMIFS('Contact Hours'!I:I,'Contact Hours'!$A:$A,Hours!$A26,'Contact Hours'!$C:$C,Hours!$B26)</f>
        <v>12480</v>
      </c>
      <c r="I26" s="16">
        <f>SUMIFS('Contact Hours'!J:J,'Contact Hours'!$A:$A,Hours!$A26,'Contact Hours'!$C:$C,Hours!$B26)</f>
        <v>0</v>
      </c>
      <c r="J26" s="16">
        <f>SUMIFS('Contact Hours'!K:K,'Contact Hours'!$A:$A,Hours!$A26,'Contact Hours'!$C:$C,Hours!$B26)</f>
        <v>0</v>
      </c>
      <c r="K26" s="16">
        <f>SUMIFS('Contact Hours'!L:L,'Contact Hours'!$A:$A,Hours!$A26,'Contact Hours'!$C:$C,Hours!$B26)</f>
        <v>0</v>
      </c>
      <c r="L26" s="17">
        <f t="shared" si="2"/>
        <v>183120</v>
      </c>
      <c r="M26" s="17">
        <f t="shared" si="3"/>
        <v>0</v>
      </c>
      <c r="N26" s="17">
        <f t="shared" si="0"/>
        <v>183120</v>
      </c>
      <c r="O26" s="83">
        <f t="shared" si="4"/>
        <v>633214.93076169665</v>
      </c>
      <c r="P26" s="83">
        <f t="shared" si="1"/>
        <v>0</v>
      </c>
    </row>
    <row r="27" spans="1:16" x14ac:dyDescent="0.2">
      <c r="A27" s="14">
        <v>3607</v>
      </c>
      <c r="B27" s="15">
        <v>24</v>
      </c>
      <c r="C27" s="82">
        <f>'Cost Study'!G28</f>
        <v>2.7275666878468883</v>
      </c>
      <c r="D27" s="16">
        <f>SUMIFS('Contact Hours'!E:E,'Contact Hours'!$A:$A,Hours!$A27,'Contact Hours'!$C:$C,Hours!$B27)</f>
        <v>201696</v>
      </c>
      <c r="E27" s="16">
        <f>SUMIFS('Contact Hours'!F:F,'Contact Hours'!$A:$A,Hours!$A27,'Contact Hours'!$C:$C,Hours!$B27)</f>
        <v>0</v>
      </c>
      <c r="F27" s="16">
        <f>SUMIFS('Contact Hours'!G:G,'Contact Hours'!$A:$A,Hours!$A27,'Contact Hours'!$C:$C,Hours!$B27)</f>
        <v>0</v>
      </c>
      <c r="G27" s="16">
        <f>SUMIFS('Contact Hours'!H:H,'Contact Hours'!$A:$A,Hours!$A27,'Contact Hours'!$C:$C,Hours!$B27)</f>
        <v>0</v>
      </c>
      <c r="H27" s="16">
        <f>SUMIFS('Contact Hours'!I:I,'Contact Hours'!$A:$A,Hours!$A27,'Contact Hours'!$C:$C,Hours!$B27)</f>
        <v>157008</v>
      </c>
      <c r="I27" s="16">
        <f>SUMIFS('Contact Hours'!J:J,'Contact Hours'!$A:$A,Hours!$A27,'Contact Hours'!$C:$C,Hours!$B27)</f>
        <v>0</v>
      </c>
      <c r="J27" s="16">
        <f>SUMIFS('Contact Hours'!K:K,'Contact Hours'!$A:$A,Hours!$A27,'Contact Hours'!$C:$C,Hours!$B27)</f>
        <v>39654</v>
      </c>
      <c r="K27" s="16">
        <f>SUMIFS('Contact Hours'!L:L,'Contact Hours'!$A:$A,Hours!$A27,'Contact Hours'!$C:$C,Hours!$B27)</f>
        <v>0</v>
      </c>
      <c r="L27" s="17">
        <f t="shared" si="2"/>
        <v>398358</v>
      </c>
      <c r="M27" s="17">
        <f t="shared" si="3"/>
        <v>0</v>
      </c>
      <c r="N27" s="17">
        <f t="shared" si="0"/>
        <v>398358</v>
      </c>
      <c r="O27" s="83">
        <f t="shared" si="4"/>
        <v>1086548.0106373108</v>
      </c>
      <c r="P27" s="83">
        <f t="shared" si="1"/>
        <v>0</v>
      </c>
    </row>
    <row r="28" spans="1:16" x14ac:dyDescent="0.2">
      <c r="A28" s="14">
        <v>3607</v>
      </c>
      <c r="B28" s="15">
        <v>25</v>
      </c>
      <c r="C28" s="82">
        <f>'Cost Study'!G29</f>
        <v>2.1843075376228382</v>
      </c>
      <c r="D28" s="16">
        <f>SUMIFS('Contact Hours'!E:E,'Contact Hours'!$A:$A,Hours!$A28,'Contact Hours'!$C:$C,Hours!$B28)</f>
        <v>4447344</v>
      </c>
      <c r="E28" s="16">
        <f>SUMIFS('Contact Hours'!F:F,'Contact Hours'!$A:$A,Hours!$A28,'Contact Hours'!$C:$C,Hours!$B28)</f>
        <v>0</v>
      </c>
      <c r="F28" s="16">
        <f>SUMIFS('Contact Hours'!G:G,'Contact Hours'!$A:$A,Hours!$A28,'Contact Hours'!$C:$C,Hours!$B28)</f>
        <v>0</v>
      </c>
      <c r="G28" s="16">
        <f>SUMIFS('Contact Hours'!H:H,'Contact Hours'!$A:$A,Hours!$A28,'Contact Hours'!$C:$C,Hours!$B28)</f>
        <v>0</v>
      </c>
      <c r="H28" s="16">
        <f>SUMIFS('Contact Hours'!I:I,'Contact Hours'!$A:$A,Hours!$A28,'Contact Hours'!$C:$C,Hours!$B28)</f>
        <v>19968</v>
      </c>
      <c r="I28" s="16">
        <f>SUMIFS('Contact Hours'!J:J,'Contact Hours'!$A:$A,Hours!$A28,'Contact Hours'!$C:$C,Hours!$B28)</f>
        <v>0</v>
      </c>
      <c r="J28" s="16">
        <f>SUMIFS('Contact Hours'!K:K,'Contact Hours'!$A:$A,Hours!$A28,'Contact Hours'!$C:$C,Hours!$B28)</f>
        <v>40</v>
      </c>
      <c r="K28" s="16">
        <f>SUMIFS('Contact Hours'!L:L,'Contact Hours'!$A:$A,Hours!$A28,'Contact Hours'!$C:$C,Hours!$B28)</f>
        <v>0</v>
      </c>
      <c r="L28" s="17">
        <f t="shared" si="2"/>
        <v>4467352</v>
      </c>
      <c r="M28" s="17">
        <f t="shared" si="3"/>
        <v>0</v>
      </c>
      <c r="N28" s="17">
        <f t="shared" si="0"/>
        <v>4467352</v>
      </c>
      <c r="O28" s="83">
        <f t="shared" si="4"/>
        <v>9758070.6468144618</v>
      </c>
      <c r="P28" s="83">
        <f t="shared" si="1"/>
        <v>0</v>
      </c>
    </row>
    <row r="29" spans="1:16" x14ac:dyDescent="0.2">
      <c r="A29" s="14">
        <v>3607</v>
      </c>
      <c r="B29" s="15">
        <v>26</v>
      </c>
      <c r="C29" s="82">
        <f>'Cost Study'!G30</f>
        <v>2.9124100501637846</v>
      </c>
      <c r="D29" s="16">
        <f>SUMIFS('Contact Hours'!E:E,'Contact Hours'!$A:$A,Hours!$A29,'Contact Hours'!$C:$C,Hours!$B29)</f>
        <v>1005600</v>
      </c>
      <c r="E29" s="16">
        <f>SUMIFS('Contact Hours'!F:F,'Contact Hours'!$A:$A,Hours!$A29,'Contact Hours'!$C:$C,Hours!$B29)</f>
        <v>0</v>
      </c>
      <c r="F29" s="16">
        <f>SUMIFS('Contact Hours'!G:G,'Contact Hours'!$A:$A,Hours!$A29,'Contact Hours'!$C:$C,Hours!$B29)</f>
        <v>0</v>
      </c>
      <c r="G29" s="16">
        <f>SUMIFS('Contact Hours'!H:H,'Contact Hours'!$A:$A,Hours!$A29,'Contact Hours'!$C:$C,Hours!$B29)</f>
        <v>0</v>
      </c>
      <c r="H29" s="16">
        <f>SUMIFS('Contact Hours'!I:I,'Contact Hours'!$A:$A,Hours!$A29,'Contact Hours'!$C:$C,Hours!$B29)</f>
        <v>69536</v>
      </c>
      <c r="I29" s="16">
        <f>SUMIFS('Contact Hours'!J:J,'Contact Hours'!$A:$A,Hours!$A29,'Contact Hours'!$C:$C,Hours!$B29)</f>
        <v>0</v>
      </c>
      <c r="J29" s="16">
        <f>SUMIFS('Contact Hours'!K:K,'Contact Hours'!$A:$A,Hours!$A29,'Contact Hours'!$C:$C,Hours!$B29)</f>
        <v>0</v>
      </c>
      <c r="K29" s="16">
        <f>SUMIFS('Contact Hours'!L:L,'Contact Hours'!$A:$A,Hours!$A29,'Contact Hours'!$C:$C,Hours!$B29)</f>
        <v>0</v>
      </c>
      <c r="L29" s="17">
        <f t="shared" si="2"/>
        <v>1075136</v>
      </c>
      <c r="M29" s="17">
        <f t="shared" si="3"/>
        <v>0</v>
      </c>
      <c r="N29" s="17">
        <f t="shared" si="0"/>
        <v>1075136</v>
      </c>
      <c r="O29" s="83">
        <f t="shared" si="4"/>
        <v>3131236.8916928908</v>
      </c>
      <c r="P29" s="83">
        <f t="shared" si="1"/>
        <v>0</v>
      </c>
    </row>
    <row r="30" spans="1:16" x14ac:dyDescent="0.2">
      <c r="A30" s="14">
        <v>3607</v>
      </c>
      <c r="B30" s="15">
        <v>27</v>
      </c>
      <c r="C30" s="82">
        <f>'Cost Study'!G31</f>
        <v>0</v>
      </c>
      <c r="D30" s="16">
        <f>SUMIFS('Contact Hours'!E:E,'Contact Hours'!$A:$A,Hours!$A30,'Contact Hours'!$C:$C,Hours!$B30)</f>
        <v>0</v>
      </c>
      <c r="E30" s="16">
        <f>SUMIFS('Contact Hours'!F:F,'Contact Hours'!$A:$A,Hours!$A30,'Contact Hours'!$C:$C,Hours!$B30)</f>
        <v>0</v>
      </c>
      <c r="F30" s="16">
        <f>SUMIFS('Contact Hours'!G:G,'Contact Hours'!$A:$A,Hours!$A30,'Contact Hours'!$C:$C,Hours!$B30)</f>
        <v>0</v>
      </c>
      <c r="G30" s="16">
        <f>SUMIFS('Contact Hours'!H:H,'Contact Hours'!$A:$A,Hours!$A30,'Contact Hours'!$C:$C,Hours!$B30)</f>
        <v>0</v>
      </c>
      <c r="H30" s="16">
        <f>SUMIFS('Contact Hours'!I:I,'Contact Hours'!$A:$A,Hours!$A30,'Contact Hours'!$C:$C,Hours!$B30)</f>
        <v>0</v>
      </c>
      <c r="I30" s="16">
        <f>SUMIFS('Contact Hours'!J:J,'Contact Hours'!$A:$A,Hours!$A30,'Contact Hours'!$C:$C,Hours!$B30)</f>
        <v>0</v>
      </c>
      <c r="J30" s="16">
        <f>SUMIFS('Contact Hours'!K:K,'Contact Hours'!$A:$A,Hours!$A30,'Contact Hours'!$C:$C,Hours!$B30)</f>
        <v>0</v>
      </c>
      <c r="K30" s="16">
        <f>SUMIFS('Contact Hours'!L:L,'Contact Hours'!$A:$A,Hours!$A30,'Contact Hours'!$C:$C,Hours!$B30)</f>
        <v>0</v>
      </c>
      <c r="L30" s="17">
        <f t="shared" si="2"/>
        <v>0</v>
      </c>
      <c r="M30" s="17">
        <f t="shared" si="3"/>
        <v>0</v>
      </c>
      <c r="N30" s="17">
        <f t="shared" si="0"/>
        <v>0</v>
      </c>
      <c r="O30" s="83">
        <f t="shared" si="4"/>
        <v>0</v>
      </c>
      <c r="P30" s="83">
        <f t="shared" si="1"/>
        <v>0</v>
      </c>
    </row>
    <row r="31" spans="1:16" x14ac:dyDescent="0.2">
      <c r="A31" s="14">
        <v>3539</v>
      </c>
      <c r="B31" s="15">
        <v>1</v>
      </c>
      <c r="C31" s="82">
        <f t="shared" ref="C31:C94" si="5">C4</f>
        <v>2.4773518925154794</v>
      </c>
      <c r="D31" s="16">
        <f>SUMIFS('Contact Hours'!E:E,'Contact Hours'!$A:$A,Hours!$A31,'Contact Hours'!$C:$C,Hours!$B31)</f>
        <v>6432</v>
      </c>
      <c r="E31" s="16">
        <f>SUMIFS('Contact Hours'!F:F,'Contact Hours'!$A:$A,Hours!$A31,'Contact Hours'!$C:$C,Hours!$B31)</f>
        <v>0</v>
      </c>
      <c r="F31" s="16">
        <f>SUMIFS('Contact Hours'!G:G,'Contact Hours'!$A:$A,Hours!$A31,'Contact Hours'!$C:$C,Hours!$B31)</f>
        <v>0</v>
      </c>
      <c r="G31" s="16">
        <f>SUMIFS('Contact Hours'!H:H,'Contact Hours'!$A:$A,Hours!$A31,'Contact Hours'!$C:$C,Hours!$B31)</f>
        <v>0</v>
      </c>
      <c r="H31" s="16">
        <f>SUMIFS('Contact Hours'!I:I,'Contact Hours'!$A:$A,Hours!$A31,'Contact Hours'!$C:$C,Hours!$B31)</f>
        <v>0</v>
      </c>
      <c r="I31" s="16">
        <f>SUMIFS('Contact Hours'!J:J,'Contact Hours'!$A:$A,Hours!$A31,'Contact Hours'!$C:$C,Hours!$B31)</f>
        <v>0</v>
      </c>
      <c r="J31" s="16">
        <f>SUMIFS('Contact Hours'!K:K,'Contact Hours'!$A:$A,Hours!$A31,'Contact Hours'!$C:$C,Hours!$B31)</f>
        <v>0</v>
      </c>
      <c r="K31" s="16">
        <f>SUMIFS('Contact Hours'!L:L,'Contact Hours'!$A:$A,Hours!$A31,'Contact Hours'!$C:$C,Hours!$B31)</f>
        <v>0</v>
      </c>
      <c r="L31" s="17">
        <f t="shared" si="2"/>
        <v>6432</v>
      </c>
      <c r="M31" s="17">
        <f t="shared" si="3"/>
        <v>0</v>
      </c>
      <c r="N31" s="17">
        <f t="shared" si="0"/>
        <v>6432</v>
      </c>
      <c r="O31" s="83">
        <f t="shared" si="4"/>
        <v>15934.327372659563</v>
      </c>
      <c r="P31" s="83">
        <f t="shared" si="1"/>
        <v>0</v>
      </c>
    </row>
    <row r="32" spans="1:16" x14ac:dyDescent="0.2">
      <c r="A32" s="14">
        <v>3539</v>
      </c>
      <c r="B32" s="15">
        <v>2</v>
      </c>
      <c r="C32" s="82">
        <f t="shared" si="5"/>
        <v>2.8538011791852567</v>
      </c>
      <c r="D32" s="16">
        <f>SUMIFS('Contact Hours'!E:E,'Contact Hours'!$A:$A,Hours!$A32,'Contact Hours'!$C:$C,Hours!$B32)</f>
        <v>0</v>
      </c>
      <c r="E32" s="16">
        <f>SUMIFS('Contact Hours'!F:F,'Contact Hours'!$A:$A,Hours!$A32,'Contact Hours'!$C:$C,Hours!$B32)</f>
        <v>0</v>
      </c>
      <c r="F32" s="16">
        <f>SUMIFS('Contact Hours'!G:G,'Contact Hours'!$A:$A,Hours!$A32,'Contact Hours'!$C:$C,Hours!$B32)</f>
        <v>0</v>
      </c>
      <c r="G32" s="16">
        <f>SUMIFS('Contact Hours'!H:H,'Contact Hours'!$A:$A,Hours!$A32,'Contact Hours'!$C:$C,Hours!$B32)</f>
        <v>0</v>
      </c>
      <c r="H32" s="16">
        <f>SUMIFS('Contact Hours'!I:I,'Contact Hours'!$A:$A,Hours!$A32,'Contact Hours'!$C:$C,Hours!$B32)</f>
        <v>22736</v>
      </c>
      <c r="I32" s="16">
        <f>SUMIFS('Contact Hours'!J:J,'Contact Hours'!$A:$A,Hours!$A32,'Contact Hours'!$C:$C,Hours!$B32)</f>
        <v>0</v>
      </c>
      <c r="J32" s="16">
        <f>SUMIFS('Contact Hours'!K:K,'Contact Hours'!$A:$A,Hours!$A32,'Contact Hours'!$C:$C,Hours!$B32)</f>
        <v>14296</v>
      </c>
      <c r="K32" s="16">
        <f>SUMIFS('Contact Hours'!L:L,'Contact Hours'!$A:$A,Hours!$A32,'Contact Hours'!$C:$C,Hours!$B32)</f>
        <v>0</v>
      </c>
      <c r="L32" s="17">
        <f t="shared" si="2"/>
        <v>37032</v>
      </c>
      <c r="M32" s="17">
        <f t="shared" si="3"/>
        <v>0</v>
      </c>
      <c r="N32" s="17">
        <f t="shared" si="0"/>
        <v>37032</v>
      </c>
      <c r="O32" s="83">
        <f t="shared" si="4"/>
        <v>105681.96526758843</v>
      </c>
      <c r="P32" s="83">
        <f t="shared" si="1"/>
        <v>0</v>
      </c>
    </row>
    <row r="33" spans="1:16" x14ac:dyDescent="0.2">
      <c r="A33" s="14">
        <v>3539</v>
      </c>
      <c r="B33" s="15">
        <v>3</v>
      </c>
      <c r="C33" s="82">
        <f t="shared" si="5"/>
        <v>2.4074720848103111</v>
      </c>
      <c r="D33" s="16">
        <f>SUMIFS('Contact Hours'!E:E,'Contact Hours'!$A:$A,Hours!$A33,'Contact Hours'!$C:$C,Hours!$B33)</f>
        <v>0</v>
      </c>
      <c r="E33" s="16">
        <f>SUMIFS('Contact Hours'!F:F,'Contact Hours'!$A:$A,Hours!$A33,'Contact Hours'!$C:$C,Hours!$B33)</f>
        <v>259024</v>
      </c>
      <c r="F33" s="16">
        <f>SUMIFS('Contact Hours'!G:G,'Contact Hours'!$A:$A,Hours!$A33,'Contact Hours'!$C:$C,Hours!$B33)</f>
        <v>0</v>
      </c>
      <c r="G33" s="16">
        <f>SUMIFS('Contact Hours'!H:H,'Contact Hours'!$A:$A,Hours!$A33,'Contact Hours'!$C:$C,Hours!$B33)</f>
        <v>0</v>
      </c>
      <c r="H33" s="16">
        <f>SUMIFS('Contact Hours'!I:I,'Contact Hours'!$A:$A,Hours!$A33,'Contact Hours'!$C:$C,Hours!$B33)</f>
        <v>79104</v>
      </c>
      <c r="I33" s="16">
        <f>SUMIFS('Contact Hours'!J:J,'Contact Hours'!$A:$A,Hours!$A33,'Contact Hours'!$C:$C,Hours!$B33)</f>
        <v>8352</v>
      </c>
      <c r="J33" s="16">
        <f>SUMIFS('Contact Hours'!K:K,'Contact Hours'!$A:$A,Hours!$A33,'Contact Hours'!$C:$C,Hours!$B33)</f>
        <v>0</v>
      </c>
      <c r="K33" s="16">
        <f>SUMIFS('Contact Hours'!L:L,'Contact Hours'!$A:$A,Hours!$A33,'Contact Hours'!$C:$C,Hours!$B33)</f>
        <v>0</v>
      </c>
      <c r="L33" s="17">
        <f t="shared" si="2"/>
        <v>346480</v>
      </c>
      <c r="M33" s="17">
        <f t="shared" si="3"/>
        <v>26737.600000000002</v>
      </c>
      <c r="N33" s="17">
        <f t="shared" si="0"/>
        <v>373217.6</v>
      </c>
      <c r="O33" s="83">
        <f t="shared" si="4"/>
        <v>898510.95355990063</v>
      </c>
      <c r="P33" s="83">
        <f t="shared" si="1"/>
        <v>0</v>
      </c>
    </row>
    <row r="34" spans="1:16" x14ac:dyDescent="0.2">
      <c r="A34" s="14">
        <v>3539</v>
      </c>
      <c r="B34" s="15">
        <v>4</v>
      </c>
      <c r="C34" s="82">
        <f t="shared" si="5"/>
        <v>2.4300139582635913</v>
      </c>
      <c r="D34" s="16">
        <f>SUMIFS('Contact Hours'!E:E,'Contact Hours'!$A:$A,Hours!$A34,'Contact Hours'!$C:$C,Hours!$B34)</f>
        <v>20016</v>
      </c>
      <c r="E34" s="16">
        <f>SUMIFS('Contact Hours'!F:F,'Contact Hours'!$A:$A,Hours!$A34,'Contact Hours'!$C:$C,Hours!$B34)</f>
        <v>41280</v>
      </c>
      <c r="F34" s="16">
        <f>SUMIFS('Contact Hours'!G:G,'Contact Hours'!$A:$A,Hours!$A34,'Contact Hours'!$C:$C,Hours!$B34)</f>
        <v>0</v>
      </c>
      <c r="G34" s="16">
        <f>SUMIFS('Contact Hours'!H:H,'Contact Hours'!$A:$A,Hours!$A34,'Contact Hours'!$C:$C,Hours!$B34)</f>
        <v>0</v>
      </c>
      <c r="H34" s="16">
        <f>SUMIFS('Contact Hours'!I:I,'Contact Hours'!$A:$A,Hours!$A34,'Contact Hours'!$C:$C,Hours!$B34)</f>
        <v>109888</v>
      </c>
      <c r="I34" s="16">
        <f>SUMIFS('Contact Hours'!J:J,'Contact Hours'!$A:$A,Hours!$A34,'Contact Hours'!$C:$C,Hours!$B34)</f>
        <v>13440</v>
      </c>
      <c r="J34" s="16">
        <f>SUMIFS('Contact Hours'!K:K,'Contact Hours'!$A:$A,Hours!$A34,'Contact Hours'!$C:$C,Hours!$B34)</f>
        <v>2064</v>
      </c>
      <c r="K34" s="16">
        <f>SUMIFS('Contact Hours'!L:L,'Contact Hours'!$A:$A,Hours!$A34,'Contact Hours'!$C:$C,Hours!$B34)</f>
        <v>816</v>
      </c>
      <c r="L34" s="17">
        <f t="shared" si="2"/>
        <v>187504</v>
      </c>
      <c r="M34" s="17">
        <f t="shared" si="3"/>
        <v>5553.6</v>
      </c>
      <c r="N34" s="17">
        <f t="shared" si="0"/>
        <v>193057.6</v>
      </c>
      <c r="O34" s="83">
        <f t="shared" si="4"/>
        <v>469132.6627488691</v>
      </c>
      <c r="P34" s="83">
        <f t="shared" si="1"/>
        <v>0</v>
      </c>
    </row>
    <row r="35" spans="1:16" x14ac:dyDescent="0.2">
      <c r="A35" s="14">
        <v>3539</v>
      </c>
      <c r="B35" s="15">
        <v>5</v>
      </c>
      <c r="C35" s="82">
        <f t="shared" si="5"/>
        <v>8.3021719928430482</v>
      </c>
      <c r="D35" s="16">
        <f>SUMIFS('Contact Hours'!E:E,'Contact Hours'!$A:$A,Hours!$A35,'Contact Hours'!$C:$C,Hours!$B35)</f>
        <v>0</v>
      </c>
      <c r="E35" s="16">
        <f>SUMIFS('Contact Hours'!F:F,'Contact Hours'!$A:$A,Hours!$A35,'Contact Hours'!$C:$C,Hours!$B35)</f>
        <v>0</v>
      </c>
      <c r="F35" s="16">
        <f>SUMIFS('Contact Hours'!G:G,'Contact Hours'!$A:$A,Hours!$A35,'Contact Hours'!$C:$C,Hours!$B35)</f>
        <v>0</v>
      </c>
      <c r="G35" s="16">
        <f>SUMIFS('Contact Hours'!H:H,'Contact Hours'!$A:$A,Hours!$A35,'Contact Hours'!$C:$C,Hours!$B35)</f>
        <v>0</v>
      </c>
      <c r="H35" s="16">
        <f>SUMIFS('Contact Hours'!I:I,'Contact Hours'!$A:$A,Hours!$A35,'Contact Hours'!$C:$C,Hours!$B35)</f>
        <v>0</v>
      </c>
      <c r="I35" s="16">
        <f>SUMIFS('Contact Hours'!J:J,'Contact Hours'!$A:$A,Hours!$A35,'Contact Hours'!$C:$C,Hours!$B35)</f>
        <v>0</v>
      </c>
      <c r="J35" s="16">
        <f>SUMIFS('Contact Hours'!K:K,'Contact Hours'!$A:$A,Hours!$A35,'Contact Hours'!$C:$C,Hours!$B35)</f>
        <v>0</v>
      </c>
      <c r="K35" s="16">
        <f>SUMIFS('Contact Hours'!L:L,'Contact Hours'!$A:$A,Hours!$A35,'Contact Hours'!$C:$C,Hours!$B35)</f>
        <v>0</v>
      </c>
      <c r="L35" s="17">
        <f t="shared" si="2"/>
        <v>0</v>
      </c>
      <c r="M35" s="17">
        <f t="shared" si="3"/>
        <v>0</v>
      </c>
      <c r="N35" s="17">
        <f t="shared" si="0"/>
        <v>0</v>
      </c>
      <c r="O35" s="83">
        <f t="shared" si="4"/>
        <v>0</v>
      </c>
      <c r="P35" s="83">
        <f t="shared" si="1"/>
        <v>0</v>
      </c>
    </row>
    <row r="36" spans="1:16" x14ac:dyDescent="0.2">
      <c r="A36" s="14">
        <v>3539</v>
      </c>
      <c r="B36" s="15">
        <v>6</v>
      </c>
      <c r="C36" s="82">
        <f t="shared" si="5"/>
        <v>2.9574937970703448</v>
      </c>
      <c r="D36" s="16">
        <f>SUMIFS('Contact Hours'!E:E,'Contact Hours'!$A:$A,Hours!$A36,'Contact Hours'!$C:$C,Hours!$B36)</f>
        <v>20848</v>
      </c>
      <c r="E36" s="16">
        <f>SUMIFS('Contact Hours'!F:F,'Contact Hours'!$A:$A,Hours!$A36,'Contact Hours'!$C:$C,Hours!$B36)</f>
        <v>0</v>
      </c>
      <c r="F36" s="16">
        <f>SUMIFS('Contact Hours'!G:G,'Contact Hours'!$A:$A,Hours!$A36,'Contact Hours'!$C:$C,Hours!$B36)</f>
        <v>0</v>
      </c>
      <c r="G36" s="16">
        <f>SUMIFS('Contact Hours'!H:H,'Contact Hours'!$A:$A,Hours!$A36,'Contact Hours'!$C:$C,Hours!$B36)</f>
        <v>0</v>
      </c>
      <c r="H36" s="16">
        <f>SUMIFS('Contact Hours'!I:I,'Contact Hours'!$A:$A,Hours!$A36,'Contact Hours'!$C:$C,Hours!$B36)</f>
        <v>6608</v>
      </c>
      <c r="I36" s="16">
        <f>SUMIFS('Contact Hours'!J:J,'Contact Hours'!$A:$A,Hours!$A36,'Contact Hours'!$C:$C,Hours!$B36)</f>
        <v>0</v>
      </c>
      <c r="J36" s="16">
        <f>SUMIFS('Contact Hours'!K:K,'Contact Hours'!$A:$A,Hours!$A36,'Contact Hours'!$C:$C,Hours!$B36)</f>
        <v>840</v>
      </c>
      <c r="K36" s="16">
        <f>SUMIFS('Contact Hours'!L:L,'Contact Hours'!$A:$A,Hours!$A36,'Contact Hours'!$C:$C,Hours!$B36)</f>
        <v>0</v>
      </c>
      <c r="L36" s="17">
        <f t="shared" si="2"/>
        <v>28296</v>
      </c>
      <c r="M36" s="17">
        <f t="shared" si="3"/>
        <v>0</v>
      </c>
      <c r="N36" s="17">
        <f t="shared" si="0"/>
        <v>28296</v>
      </c>
      <c r="O36" s="83">
        <f t="shared" si="4"/>
        <v>83685.244481902482</v>
      </c>
      <c r="P36" s="83">
        <f t="shared" si="1"/>
        <v>0</v>
      </c>
    </row>
    <row r="37" spans="1:16" x14ac:dyDescent="0.2">
      <c r="A37" s="14">
        <v>3539</v>
      </c>
      <c r="B37" s="15">
        <v>7</v>
      </c>
      <c r="C37" s="82">
        <f t="shared" si="5"/>
        <v>3.1107785365526492</v>
      </c>
      <c r="D37" s="16">
        <f>SUMIFS('Contact Hours'!E:E,'Contact Hours'!$A:$A,Hours!$A37,'Contact Hours'!$C:$C,Hours!$B37)</f>
        <v>0</v>
      </c>
      <c r="E37" s="16">
        <f>SUMIFS('Contact Hours'!F:F,'Contact Hours'!$A:$A,Hours!$A37,'Contact Hours'!$C:$C,Hours!$B37)</f>
        <v>3552</v>
      </c>
      <c r="F37" s="16">
        <f>SUMIFS('Contact Hours'!G:G,'Contact Hours'!$A:$A,Hours!$A37,'Contact Hours'!$C:$C,Hours!$B37)</f>
        <v>0</v>
      </c>
      <c r="G37" s="16">
        <f>SUMIFS('Contact Hours'!H:H,'Contact Hours'!$A:$A,Hours!$A37,'Contact Hours'!$C:$C,Hours!$B37)</f>
        <v>0</v>
      </c>
      <c r="H37" s="16">
        <f>SUMIFS('Contact Hours'!I:I,'Contact Hours'!$A:$A,Hours!$A37,'Contact Hours'!$C:$C,Hours!$B37)</f>
        <v>0</v>
      </c>
      <c r="I37" s="16">
        <f>SUMIFS('Contact Hours'!J:J,'Contact Hours'!$A:$A,Hours!$A37,'Contact Hours'!$C:$C,Hours!$B37)</f>
        <v>7104</v>
      </c>
      <c r="J37" s="16">
        <f>SUMIFS('Contact Hours'!K:K,'Contact Hours'!$A:$A,Hours!$A37,'Contact Hours'!$C:$C,Hours!$B37)</f>
        <v>0</v>
      </c>
      <c r="K37" s="16">
        <f>SUMIFS('Contact Hours'!L:L,'Contact Hours'!$A:$A,Hours!$A37,'Contact Hours'!$C:$C,Hours!$B37)</f>
        <v>152</v>
      </c>
      <c r="L37" s="17">
        <f t="shared" si="2"/>
        <v>10808</v>
      </c>
      <c r="M37" s="17">
        <f t="shared" si="3"/>
        <v>1080.8</v>
      </c>
      <c r="N37" s="17">
        <f t="shared" si="0"/>
        <v>11888.8</v>
      </c>
      <c r="O37" s="83">
        <f t="shared" si="4"/>
        <v>36983.423865367135</v>
      </c>
      <c r="P37" s="83">
        <f t="shared" si="1"/>
        <v>0</v>
      </c>
    </row>
    <row r="38" spans="1:16" x14ac:dyDescent="0.2">
      <c r="A38" s="14">
        <v>3539</v>
      </c>
      <c r="B38" s="15">
        <v>8</v>
      </c>
      <c r="C38" s="82">
        <f t="shared" si="5"/>
        <v>3.1288120353152737</v>
      </c>
      <c r="D38" s="16">
        <f>SUMIFS('Contact Hours'!E:E,'Contact Hours'!$A:$A,Hours!$A38,'Contact Hours'!$C:$C,Hours!$B38)</f>
        <v>0</v>
      </c>
      <c r="E38" s="16">
        <f>SUMIFS('Contact Hours'!F:F,'Contact Hours'!$A:$A,Hours!$A38,'Contact Hours'!$C:$C,Hours!$B38)</f>
        <v>0</v>
      </c>
      <c r="F38" s="16">
        <f>SUMIFS('Contact Hours'!G:G,'Contact Hours'!$A:$A,Hours!$A38,'Contact Hours'!$C:$C,Hours!$B38)</f>
        <v>0</v>
      </c>
      <c r="G38" s="16">
        <f>SUMIFS('Contact Hours'!H:H,'Contact Hours'!$A:$A,Hours!$A38,'Contact Hours'!$C:$C,Hours!$B38)</f>
        <v>0</v>
      </c>
      <c r="H38" s="16">
        <f>SUMIFS('Contact Hours'!I:I,'Contact Hours'!$A:$A,Hours!$A38,'Contact Hours'!$C:$C,Hours!$B38)</f>
        <v>0</v>
      </c>
      <c r="I38" s="16">
        <f>SUMIFS('Contact Hours'!J:J,'Contact Hours'!$A:$A,Hours!$A38,'Contact Hours'!$C:$C,Hours!$B38)</f>
        <v>0</v>
      </c>
      <c r="J38" s="16">
        <f>SUMIFS('Contact Hours'!K:K,'Contact Hours'!$A:$A,Hours!$A38,'Contact Hours'!$C:$C,Hours!$B38)</f>
        <v>6840</v>
      </c>
      <c r="K38" s="16">
        <f>SUMIFS('Contact Hours'!L:L,'Contact Hours'!$A:$A,Hours!$A38,'Contact Hours'!$C:$C,Hours!$B38)</f>
        <v>0</v>
      </c>
      <c r="L38" s="17">
        <f t="shared" si="2"/>
        <v>6840</v>
      </c>
      <c r="M38" s="17">
        <f t="shared" si="3"/>
        <v>0</v>
      </c>
      <c r="N38" s="17">
        <f t="shared" si="0"/>
        <v>6840</v>
      </c>
      <c r="O38" s="83">
        <f t="shared" si="4"/>
        <v>21401.074321556473</v>
      </c>
      <c r="P38" s="83">
        <f t="shared" si="1"/>
        <v>0</v>
      </c>
    </row>
    <row r="39" spans="1:16" x14ac:dyDescent="0.2">
      <c r="A39" s="14">
        <v>3539</v>
      </c>
      <c r="B39" s="15">
        <v>9</v>
      </c>
      <c r="C39" s="82">
        <f t="shared" si="5"/>
        <v>2.7974464955520566</v>
      </c>
      <c r="D39" s="16">
        <f>SUMIFS('Contact Hours'!E:E,'Contact Hours'!$A:$A,Hours!$A39,'Contact Hours'!$C:$C,Hours!$B39)</f>
        <v>10944</v>
      </c>
      <c r="E39" s="16">
        <f>SUMIFS('Contact Hours'!F:F,'Contact Hours'!$A:$A,Hours!$A39,'Contact Hours'!$C:$C,Hours!$B39)</f>
        <v>12320</v>
      </c>
      <c r="F39" s="16">
        <f>SUMIFS('Contact Hours'!G:G,'Contact Hours'!$A:$A,Hours!$A39,'Contact Hours'!$C:$C,Hours!$B39)</f>
        <v>0</v>
      </c>
      <c r="G39" s="16">
        <f>SUMIFS('Contact Hours'!H:H,'Contact Hours'!$A:$A,Hours!$A39,'Contact Hours'!$C:$C,Hours!$B39)</f>
        <v>0</v>
      </c>
      <c r="H39" s="16">
        <f>SUMIFS('Contact Hours'!I:I,'Contact Hours'!$A:$A,Hours!$A39,'Contact Hours'!$C:$C,Hours!$B39)</f>
        <v>29552</v>
      </c>
      <c r="I39" s="16">
        <f>SUMIFS('Contact Hours'!J:J,'Contact Hours'!$A:$A,Hours!$A39,'Contact Hours'!$C:$C,Hours!$B39)</f>
        <v>0</v>
      </c>
      <c r="J39" s="16">
        <f>SUMIFS('Contact Hours'!K:K,'Contact Hours'!$A:$A,Hours!$A39,'Contact Hours'!$C:$C,Hours!$B39)</f>
        <v>0</v>
      </c>
      <c r="K39" s="16">
        <f>SUMIFS('Contact Hours'!L:L,'Contact Hours'!$A:$A,Hours!$A39,'Contact Hours'!$C:$C,Hours!$B39)</f>
        <v>0</v>
      </c>
      <c r="L39" s="17">
        <f t="shared" si="2"/>
        <v>52816</v>
      </c>
      <c r="M39" s="17">
        <f t="shared" si="3"/>
        <v>1232</v>
      </c>
      <c r="N39" s="17">
        <f t="shared" si="0"/>
        <v>54048</v>
      </c>
      <c r="O39" s="83">
        <f t="shared" si="4"/>
        <v>151196.38819159757</v>
      </c>
      <c r="P39" s="83">
        <f t="shared" si="1"/>
        <v>0</v>
      </c>
    </row>
    <row r="40" spans="1:16" x14ac:dyDescent="0.2">
      <c r="A40" s="14">
        <v>3539</v>
      </c>
      <c r="B40" s="15">
        <v>10</v>
      </c>
      <c r="C40" s="82">
        <f t="shared" si="5"/>
        <v>3.9989283506118838</v>
      </c>
      <c r="D40" s="16">
        <f>SUMIFS('Contact Hours'!E:E,'Contact Hours'!$A:$A,Hours!$A40,'Contact Hours'!$C:$C,Hours!$B40)</f>
        <v>0</v>
      </c>
      <c r="E40" s="16">
        <f>SUMIFS('Contact Hours'!F:F,'Contact Hours'!$A:$A,Hours!$A40,'Contact Hours'!$C:$C,Hours!$B40)</f>
        <v>0</v>
      </c>
      <c r="F40" s="16">
        <f>SUMIFS('Contact Hours'!G:G,'Contact Hours'!$A:$A,Hours!$A40,'Contact Hours'!$C:$C,Hours!$B40)</f>
        <v>0</v>
      </c>
      <c r="G40" s="16">
        <f>SUMIFS('Contact Hours'!H:H,'Contact Hours'!$A:$A,Hours!$A40,'Contact Hours'!$C:$C,Hours!$B40)</f>
        <v>0</v>
      </c>
      <c r="H40" s="16">
        <f>SUMIFS('Contact Hours'!I:I,'Contact Hours'!$A:$A,Hours!$A40,'Contact Hours'!$C:$C,Hours!$B40)</f>
        <v>0</v>
      </c>
      <c r="I40" s="16">
        <f>SUMIFS('Contact Hours'!J:J,'Contact Hours'!$A:$A,Hours!$A40,'Contact Hours'!$C:$C,Hours!$B40)</f>
        <v>0</v>
      </c>
      <c r="J40" s="16">
        <f>SUMIFS('Contact Hours'!K:K,'Contact Hours'!$A:$A,Hours!$A40,'Contact Hours'!$C:$C,Hours!$B40)</f>
        <v>0</v>
      </c>
      <c r="K40" s="16">
        <f>SUMIFS('Contact Hours'!L:L,'Contact Hours'!$A:$A,Hours!$A40,'Contact Hours'!$C:$C,Hours!$B40)</f>
        <v>0</v>
      </c>
      <c r="L40" s="17">
        <f t="shared" si="2"/>
        <v>0</v>
      </c>
      <c r="M40" s="17">
        <f t="shared" si="3"/>
        <v>0</v>
      </c>
      <c r="N40" s="17">
        <f t="shared" si="0"/>
        <v>0</v>
      </c>
      <c r="O40" s="83">
        <f t="shared" si="4"/>
        <v>0</v>
      </c>
      <c r="P40" s="83">
        <f t="shared" si="1"/>
        <v>0</v>
      </c>
    </row>
    <row r="41" spans="1:16" x14ac:dyDescent="0.2">
      <c r="A41" s="14">
        <v>3539</v>
      </c>
      <c r="B41" s="15">
        <v>11</v>
      </c>
      <c r="C41" s="82">
        <f t="shared" si="5"/>
        <v>2.8515469918399288</v>
      </c>
      <c r="D41" s="16">
        <f>SUMIFS('Contact Hours'!E:E,'Contact Hours'!$A:$A,Hours!$A41,'Contact Hours'!$C:$C,Hours!$B41)</f>
        <v>0</v>
      </c>
      <c r="E41" s="16">
        <f>SUMIFS('Contact Hours'!F:F,'Contact Hours'!$A:$A,Hours!$A41,'Contact Hours'!$C:$C,Hours!$B41)</f>
        <v>0</v>
      </c>
      <c r="F41" s="16">
        <f>SUMIFS('Contact Hours'!G:G,'Contact Hours'!$A:$A,Hours!$A41,'Contact Hours'!$C:$C,Hours!$B41)</f>
        <v>0</v>
      </c>
      <c r="G41" s="16">
        <f>SUMIFS('Contact Hours'!H:H,'Contact Hours'!$A:$A,Hours!$A41,'Contact Hours'!$C:$C,Hours!$B41)</f>
        <v>0</v>
      </c>
      <c r="H41" s="16">
        <f>SUMIFS('Contact Hours'!I:I,'Contact Hours'!$A:$A,Hours!$A41,'Contact Hours'!$C:$C,Hours!$B41)</f>
        <v>0</v>
      </c>
      <c r="I41" s="16">
        <f>SUMIFS('Contact Hours'!J:J,'Contact Hours'!$A:$A,Hours!$A41,'Contact Hours'!$C:$C,Hours!$B41)</f>
        <v>28400</v>
      </c>
      <c r="J41" s="16">
        <f>SUMIFS('Contact Hours'!K:K,'Contact Hours'!$A:$A,Hours!$A41,'Contact Hours'!$C:$C,Hours!$B41)</f>
        <v>0</v>
      </c>
      <c r="K41" s="16">
        <f>SUMIFS('Contact Hours'!L:L,'Contact Hours'!$A:$A,Hours!$A41,'Contact Hours'!$C:$C,Hours!$B41)</f>
        <v>2976</v>
      </c>
      <c r="L41" s="17">
        <f t="shared" si="2"/>
        <v>31376</v>
      </c>
      <c r="M41" s="17">
        <f t="shared" si="3"/>
        <v>3137.6000000000004</v>
      </c>
      <c r="N41" s="17">
        <f t="shared" si="0"/>
        <v>34513.599999999999</v>
      </c>
      <c r="O41" s="83">
        <f t="shared" si="4"/>
        <v>98417.152257566559</v>
      </c>
      <c r="P41" s="83">
        <f t="shared" si="1"/>
        <v>0</v>
      </c>
    </row>
    <row r="42" spans="1:16" x14ac:dyDescent="0.2">
      <c r="A42" s="14">
        <v>3539</v>
      </c>
      <c r="B42" s="15">
        <v>12</v>
      </c>
      <c r="C42" s="82">
        <f t="shared" si="5"/>
        <v>2.5044021406594155</v>
      </c>
      <c r="D42" s="16">
        <f>SUMIFS('Contact Hours'!E:E,'Contact Hours'!$A:$A,Hours!$A42,'Contact Hours'!$C:$C,Hours!$B42)</f>
        <v>227280</v>
      </c>
      <c r="E42" s="16">
        <f>SUMIFS('Contact Hours'!F:F,'Contact Hours'!$A:$A,Hours!$A42,'Contact Hours'!$C:$C,Hours!$B42)</f>
        <v>0</v>
      </c>
      <c r="F42" s="16">
        <f>SUMIFS('Contact Hours'!G:G,'Contact Hours'!$A:$A,Hours!$A42,'Contact Hours'!$C:$C,Hours!$B42)</f>
        <v>0</v>
      </c>
      <c r="G42" s="16">
        <f>SUMIFS('Contact Hours'!H:H,'Contact Hours'!$A:$A,Hours!$A42,'Contact Hours'!$C:$C,Hours!$B42)</f>
        <v>14336</v>
      </c>
      <c r="H42" s="16">
        <f>SUMIFS('Contact Hours'!I:I,'Contact Hours'!$A:$A,Hours!$A42,'Contact Hours'!$C:$C,Hours!$B42)</f>
        <v>0</v>
      </c>
      <c r="I42" s="16">
        <f>SUMIFS('Contact Hours'!J:J,'Contact Hours'!$A:$A,Hours!$A42,'Contact Hours'!$C:$C,Hours!$B42)</f>
        <v>0</v>
      </c>
      <c r="J42" s="16">
        <f>SUMIFS('Contact Hours'!K:K,'Contact Hours'!$A:$A,Hours!$A42,'Contact Hours'!$C:$C,Hours!$B42)</f>
        <v>384</v>
      </c>
      <c r="K42" s="16">
        <f>SUMIFS('Contact Hours'!L:L,'Contact Hours'!$A:$A,Hours!$A42,'Contact Hours'!$C:$C,Hours!$B42)</f>
        <v>0</v>
      </c>
      <c r="L42" s="17">
        <f t="shared" si="2"/>
        <v>242000</v>
      </c>
      <c r="M42" s="17">
        <f t="shared" si="3"/>
        <v>0</v>
      </c>
      <c r="N42" s="17">
        <f t="shared" si="0"/>
        <v>242000</v>
      </c>
      <c r="O42" s="83">
        <f t="shared" si="4"/>
        <v>606065.3180395785</v>
      </c>
      <c r="P42" s="83">
        <f t="shared" si="1"/>
        <v>35903.10908849338</v>
      </c>
    </row>
    <row r="43" spans="1:16" x14ac:dyDescent="0.2">
      <c r="A43" s="14">
        <v>3539</v>
      </c>
      <c r="B43" s="15">
        <v>13</v>
      </c>
      <c r="C43" s="82">
        <f t="shared" si="5"/>
        <v>2.4322681456089192</v>
      </c>
      <c r="D43" s="16">
        <f>SUMIFS('Contact Hours'!E:E,'Contact Hours'!$A:$A,Hours!$A43,'Contact Hours'!$C:$C,Hours!$B43)</f>
        <v>57520</v>
      </c>
      <c r="E43" s="16">
        <f>SUMIFS('Contact Hours'!F:F,'Contact Hours'!$A:$A,Hours!$A43,'Contact Hours'!$C:$C,Hours!$B43)</f>
        <v>0</v>
      </c>
      <c r="F43" s="16">
        <f>SUMIFS('Contact Hours'!G:G,'Contact Hours'!$A:$A,Hours!$A43,'Contact Hours'!$C:$C,Hours!$B43)</f>
        <v>0</v>
      </c>
      <c r="G43" s="16">
        <f>SUMIFS('Contact Hours'!H:H,'Contact Hours'!$A:$A,Hours!$A43,'Contact Hours'!$C:$C,Hours!$B43)</f>
        <v>0</v>
      </c>
      <c r="H43" s="16">
        <f>SUMIFS('Contact Hours'!I:I,'Contact Hours'!$A:$A,Hours!$A43,'Contact Hours'!$C:$C,Hours!$B43)</f>
        <v>0</v>
      </c>
      <c r="I43" s="16">
        <f>SUMIFS('Contact Hours'!J:J,'Contact Hours'!$A:$A,Hours!$A43,'Contact Hours'!$C:$C,Hours!$B43)</f>
        <v>0</v>
      </c>
      <c r="J43" s="16">
        <f>SUMIFS('Contact Hours'!K:K,'Contact Hours'!$A:$A,Hours!$A43,'Contact Hours'!$C:$C,Hours!$B43)</f>
        <v>0</v>
      </c>
      <c r="K43" s="16">
        <f>SUMIFS('Contact Hours'!L:L,'Contact Hours'!$A:$A,Hours!$A43,'Contact Hours'!$C:$C,Hours!$B43)</f>
        <v>0</v>
      </c>
      <c r="L43" s="17">
        <f t="shared" si="2"/>
        <v>57520</v>
      </c>
      <c r="M43" s="17">
        <f t="shared" si="3"/>
        <v>0</v>
      </c>
      <c r="N43" s="17">
        <f t="shared" si="0"/>
        <v>57520</v>
      </c>
      <c r="O43" s="83">
        <f t="shared" si="4"/>
        <v>139904.06373542504</v>
      </c>
      <c r="P43" s="83">
        <f t="shared" si="1"/>
        <v>0</v>
      </c>
    </row>
    <row r="44" spans="1:16" x14ac:dyDescent="0.2">
      <c r="A44" s="14">
        <v>3539</v>
      </c>
      <c r="B44" s="15">
        <v>14</v>
      </c>
      <c r="C44" s="82">
        <f t="shared" si="5"/>
        <v>3.8974899200721236</v>
      </c>
      <c r="D44" s="16">
        <f>SUMIFS('Contact Hours'!E:E,'Contact Hours'!$A:$A,Hours!$A44,'Contact Hours'!$C:$C,Hours!$B44)</f>
        <v>0</v>
      </c>
      <c r="E44" s="16">
        <f>SUMIFS('Contact Hours'!F:F,'Contact Hours'!$A:$A,Hours!$A44,'Contact Hours'!$C:$C,Hours!$B44)</f>
        <v>0</v>
      </c>
      <c r="F44" s="16">
        <f>SUMIFS('Contact Hours'!G:G,'Contact Hours'!$A:$A,Hours!$A44,'Contact Hours'!$C:$C,Hours!$B44)</f>
        <v>0</v>
      </c>
      <c r="G44" s="16">
        <f>SUMIFS('Contact Hours'!H:H,'Contact Hours'!$A:$A,Hours!$A44,'Contact Hours'!$C:$C,Hours!$B44)</f>
        <v>0</v>
      </c>
      <c r="H44" s="16">
        <f>SUMIFS('Contact Hours'!I:I,'Contact Hours'!$A:$A,Hours!$A44,'Contact Hours'!$C:$C,Hours!$B44)</f>
        <v>0</v>
      </c>
      <c r="I44" s="16">
        <f>SUMIFS('Contact Hours'!J:J,'Contact Hours'!$A:$A,Hours!$A44,'Contact Hours'!$C:$C,Hours!$B44)</f>
        <v>101456</v>
      </c>
      <c r="J44" s="16">
        <f>SUMIFS('Contact Hours'!K:K,'Contact Hours'!$A:$A,Hours!$A44,'Contact Hours'!$C:$C,Hours!$B44)</f>
        <v>0</v>
      </c>
      <c r="K44" s="16">
        <f>SUMIFS('Contact Hours'!L:L,'Contact Hours'!$A:$A,Hours!$A44,'Contact Hours'!$C:$C,Hours!$B44)</f>
        <v>10740</v>
      </c>
      <c r="L44" s="17">
        <f t="shared" si="2"/>
        <v>112196</v>
      </c>
      <c r="M44" s="17">
        <f t="shared" si="3"/>
        <v>11219.6</v>
      </c>
      <c r="N44" s="17">
        <f t="shared" si="0"/>
        <v>123415.6</v>
      </c>
      <c r="O44" s="83">
        <f t="shared" si="4"/>
        <v>481011.05697965319</v>
      </c>
      <c r="P44" s="83">
        <f t="shared" si="1"/>
        <v>0</v>
      </c>
    </row>
    <row r="45" spans="1:16" x14ac:dyDescent="0.2">
      <c r="A45" s="14">
        <v>3539</v>
      </c>
      <c r="B45" s="15">
        <v>15</v>
      </c>
      <c r="C45" s="82">
        <f t="shared" si="5"/>
        <v>5.6850604849172326</v>
      </c>
      <c r="D45" s="16">
        <f>SUMIFS('Contact Hours'!E:E,'Contact Hours'!$A:$A,Hours!$A45,'Contact Hours'!$C:$C,Hours!$B45)</f>
        <v>0</v>
      </c>
      <c r="E45" s="16">
        <f>SUMIFS('Contact Hours'!F:F,'Contact Hours'!$A:$A,Hours!$A45,'Contact Hours'!$C:$C,Hours!$B45)</f>
        <v>0</v>
      </c>
      <c r="F45" s="16">
        <f>SUMIFS('Contact Hours'!G:G,'Contact Hours'!$A:$A,Hours!$A45,'Contact Hours'!$C:$C,Hours!$B45)</f>
        <v>0</v>
      </c>
      <c r="G45" s="16">
        <f>SUMIFS('Contact Hours'!H:H,'Contact Hours'!$A:$A,Hours!$A45,'Contact Hours'!$C:$C,Hours!$B45)</f>
        <v>0</v>
      </c>
      <c r="H45" s="16">
        <f>SUMIFS('Contact Hours'!I:I,'Contact Hours'!$A:$A,Hours!$A45,'Contact Hours'!$C:$C,Hours!$B45)</f>
        <v>0</v>
      </c>
      <c r="I45" s="16">
        <f>SUMIFS('Contact Hours'!J:J,'Contact Hours'!$A:$A,Hours!$A45,'Contact Hours'!$C:$C,Hours!$B45)</f>
        <v>0</v>
      </c>
      <c r="J45" s="16">
        <f>SUMIFS('Contact Hours'!K:K,'Contact Hours'!$A:$A,Hours!$A45,'Contact Hours'!$C:$C,Hours!$B45)</f>
        <v>0</v>
      </c>
      <c r="K45" s="16">
        <f>SUMIFS('Contact Hours'!L:L,'Contact Hours'!$A:$A,Hours!$A45,'Contact Hours'!$C:$C,Hours!$B45)</f>
        <v>0</v>
      </c>
      <c r="L45" s="17">
        <f t="shared" si="2"/>
        <v>0</v>
      </c>
      <c r="M45" s="17">
        <f t="shared" si="3"/>
        <v>0</v>
      </c>
      <c r="N45" s="17">
        <f t="shared" si="0"/>
        <v>0</v>
      </c>
      <c r="O45" s="83">
        <f t="shared" si="4"/>
        <v>0</v>
      </c>
      <c r="P45" s="83">
        <f t="shared" si="1"/>
        <v>0</v>
      </c>
    </row>
    <row r="46" spans="1:16" x14ac:dyDescent="0.2">
      <c r="A46" s="14">
        <v>3539</v>
      </c>
      <c r="B46" s="15">
        <v>16</v>
      </c>
      <c r="C46" s="82">
        <f t="shared" si="5"/>
        <v>3.2595549013442979</v>
      </c>
      <c r="D46" s="16">
        <f>SUMIFS('Contact Hours'!E:E,'Contact Hours'!$A:$A,Hours!$A46,'Contact Hours'!$C:$C,Hours!$B46)</f>
        <v>2304</v>
      </c>
      <c r="E46" s="16">
        <f>SUMIFS('Contact Hours'!F:F,'Contact Hours'!$A:$A,Hours!$A46,'Contact Hours'!$C:$C,Hours!$B46)</f>
        <v>0</v>
      </c>
      <c r="F46" s="16">
        <f>SUMIFS('Contact Hours'!G:G,'Contact Hours'!$A:$A,Hours!$A46,'Contact Hours'!$C:$C,Hours!$B46)</f>
        <v>0</v>
      </c>
      <c r="G46" s="16">
        <f>SUMIFS('Contact Hours'!H:H,'Contact Hours'!$A:$A,Hours!$A46,'Contact Hours'!$C:$C,Hours!$B46)</f>
        <v>0</v>
      </c>
      <c r="H46" s="16">
        <f>SUMIFS('Contact Hours'!I:I,'Contact Hours'!$A:$A,Hours!$A46,'Contact Hours'!$C:$C,Hours!$B46)</f>
        <v>0</v>
      </c>
      <c r="I46" s="16">
        <f>SUMIFS('Contact Hours'!J:J,'Contact Hours'!$A:$A,Hours!$A46,'Contact Hours'!$C:$C,Hours!$B46)</f>
        <v>168160</v>
      </c>
      <c r="J46" s="16">
        <f>SUMIFS('Contact Hours'!K:K,'Contact Hours'!$A:$A,Hours!$A46,'Contact Hours'!$C:$C,Hours!$B46)</f>
        <v>940</v>
      </c>
      <c r="K46" s="16">
        <f>SUMIFS('Contact Hours'!L:L,'Contact Hours'!$A:$A,Hours!$A46,'Contact Hours'!$C:$C,Hours!$B46)</f>
        <v>18229</v>
      </c>
      <c r="L46" s="17">
        <f t="shared" si="2"/>
        <v>189633</v>
      </c>
      <c r="M46" s="17">
        <f t="shared" si="3"/>
        <v>18638.900000000001</v>
      </c>
      <c r="N46" s="17">
        <f t="shared" si="0"/>
        <v>208271.9</v>
      </c>
      <c r="O46" s="83">
        <f t="shared" si="4"/>
        <v>678873.69245728943</v>
      </c>
      <c r="P46" s="83">
        <f t="shared" si="1"/>
        <v>0</v>
      </c>
    </row>
    <row r="47" spans="1:16" x14ac:dyDescent="0.2">
      <c r="A47" s="14">
        <v>3539</v>
      </c>
      <c r="B47" s="15">
        <v>17</v>
      </c>
      <c r="C47" s="82">
        <f t="shared" si="5"/>
        <v>4.4091904474615813</v>
      </c>
      <c r="D47" s="16">
        <f>SUMIFS('Contact Hours'!E:E,'Contact Hours'!$A:$A,Hours!$A47,'Contact Hours'!$C:$C,Hours!$B47)</f>
        <v>0</v>
      </c>
      <c r="E47" s="16">
        <f>SUMIFS('Contact Hours'!F:F,'Contact Hours'!$A:$A,Hours!$A47,'Contact Hours'!$C:$C,Hours!$B47)</f>
        <v>0</v>
      </c>
      <c r="F47" s="16">
        <f>SUMIFS('Contact Hours'!G:G,'Contact Hours'!$A:$A,Hours!$A47,'Contact Hours'!$C:$C,Hours!$B47)</f>
        <v>0</v>
      </c>
      <c r="G47" s="16">
        <f>SUMIFS('Contact Hours'!H:H,'Contact Hours'!$A:$A,Hours!$A47,'Contact Hours'!$C:$C,Hours!$B47)</f>
        <v>0</v>
      </c>
      <c r="H47" s="16">
        <f>SUMIFS('Contact Hours'!I:I,'Contact Hours'!$A:$A,Hours!$A47,'Contact Hours'!$C:$C,Hours!$B47)</f>
        <v>0</v>
      </c>
      <c r="I47" s="16">
        <f>SUMIFS('Contact Hours'!J:J,'Contact Hours'!$A:$A,Hours!$A47,'Contact Hours'!$C:$C,Hours!$B47)</f>
        <v>28688</v>
      </c>
      <c r="J47" s="16">
        <f>SUMIFS('Contact Hours'!K:K,'Contact Hours'!$A:$A,Hours!$A47,'Contact Hours'!$C:$C,Hours!$B47)</f>
        <v>0</v>
      </c>
      <c r="K47" s="16">
        <f>SUMIFS('Contact Hours'!L:L,'Contact Hours'!$A:$A,Hours!$A47,'Contact Hours'!$C:$C,Hours!$B47)</f>
        <v>0</v>
      </c>
      <c r="L47" s="17">
        <f t="shared" si="2"/>
        <v>28688</v>
      </c>
      <c r="M47" s="17">
        <f t="shared" si="3"/>
        <v>2868.8</v>
      </c>
      <c r="N47" s="17">
        <f t="shared" si="0"/>
        <v>31556.799999999999</v>
      </c>
      <c r="O47" s="83">
        <f t="shared" si="4"/>
        <v>139139.94111245562</v>
      </c>
      <c r="P47" s="83">
        <f t="shared" si="1"/>
        <v>0</v>
      </c>
    </row>
    <row r="48" spans="1:16" x14ac:dyDescent="0.2">
      <c r="A48" s="14">
        <v>3539</v>
      </c>
      <c r="B48" s="15">
        <v>18</v>
      </c>
      <c r="C48" s="82">
        <f t="shared" si="5"/>
        <v>3.2911135241788898</v>
      </c>
      <c r="D48" s="16">
        <f>SUMIFS('Contact Hours'!E:E,'Contact Hours'!$A:$A,Hours!$A48,'Contact Hours'!$C:$C,Hours!$B48)</f>
        <v>0</v>
      </c>
      <c r="E48" s="16">
        <f>SUMIFS('Contact Hours'!F:F,'Contact Hours'!$A:$A,Hours!$A48,'Contact Hours'!$C:$C,Hours!$B48)</f>
        <v>0</v>
      </c>
      <c r="F48" s="16">
        <f>SUMIFS('Contact Hours'!G:G,'Contact Hours'!$A:$A,Hours!$A48,'Contact Hours'!$C:$C,Hours!$B48)</f>
        <v>0</v>
      </c>
      <c r="G48" s="16">
        <f>SUMIFS('Contact Hours'!H:H,'Contact Hours'!$A:$A,Hours!$A48,'Contact Hours'!$C:$C,Hours!$B48)</f>
        <v>0</v>
      </c>
      <c r="H48" s="16">
        <f>SUMIFS('Contact Hours'!I:I,'Contact Hours'!$A:$A,Hours!$A48,'Contact Hours'!$C:$C,Hours!$B48)</f>
        <v>0</v>
      </c>
      <c r="I48" s="16">
        <f>SUMIFS('Contact Hours'!J:J,'Contact Hours'!$A:$A,Hours!$A48,'Contact Hours'!$C:$C,Hours!$B48)</f>
        <v>38976</v>
      </c>
      <c r="J48" s="16">
        <f>SUMIFS('Contact Hours'!K:K,'Contact Hours'!$A:$A,Hours!$A48,'Contact Hours'!$C:$C,Hours!$B48)</f>
        <v>0</v>
      </c>
      <c r="K48" s="16">
        <f>SUMIFS('Contact Hours'!L:L,'Contact Hours'!$A:$A,Hours!$A48,'Contact Hours'!$C:$C,Hours!$B48)</f>
        <v>0</v>
      </c>
      <c r="L48" s="17">
        <f t="shared" si="2"/>
        <v>38976</v>
      </c>
      <c r="M48" s="17">
        <f t="shared" si="3"/>
        <v>3897.6000000000004</v>
      </c>
      <c r="N48" s="17">
        <f t="shared" si="0"/>
        <v>42873.599999999999</v>
      </c>
      <c r="O48" s="83">
        <f t="shared" si="4"/>
        <v>141101.88479023604</v>
      </c>
      <c r="P48" s="83">
        <f t="shared" si="1"/>
        <v>0</v>
      </c>
    </row>
    <row r="49" spans="1:16" x14ac:dyDescent="0.2">
      <c r="A49" s="14">
        <v>3539</v>
      </c>
      <c r="B49" s="15">
        <v>19</v>
      </c>
      <c r="C49" s="82">
        <f t="shared" si="5"/>
        <v>2.3804218366663754</v>
      </c>
      <c r="D49" s="16">
        <f>SUMIFS('Contact Hours'!E:E,'Contact Hours'!$A:$A,Hours!$A49,'Contact Hours'!$C:$C,Hours!$B49)</f>
        <v>0</v>
      </c>
      <c r="E49" s="16">
        <f>SUMIFS('Contact Hours'!F:F,'Contact Hours'!$A:$A,Hours!$A49,'Contact Hours'!$C:$C,Hours!$B49)</f>
        <v>118624</v>
      </c>
      <c r="F49" s="16">
        <f>SUMIFS('Contact Hours'!G:G,'Contact Hours'!$A:$A,Hours!$A49,'Contact Hours'!$C:$C,Hours!$B49)</f>
        <v>47760</v>
      </c>
      <c r="G49" s="16">
        <f>SUMIFS('Contact Hours'!H:H,'Contact Hours'!$A:$A,Hours!$A49,'Contact Hours'!$C:$C,Hours!$B49)</f>
        <v>0</v>
      </c>
      <c r="H49" s="16">
        <f>SUMIFS('Contact Hours'!I:I,'Contact Hours'!$A:$A,Hours!$A49,'Contact Hours'!$C:$C,Hours!$B49)</f>
        <v>0</v>
      </c>
      <c r="I49" s="16">
        <f>SUMIFS('Contact Hours'!J:J,'Contact Hours'!$A:$A,Hours!$A49,'Contact Hours'!$C:$C,Hours!$B49)</f>
        <v>4672</v>
      </c>
      <c r="J49" s="16">
        <f>SUMIFS('Contact Hours'!K:K,'Contact Hours'!$A:$A,Hours!$A49,'Contact Hours'!$C:$C,Hours!$B49)</f>
        <v>0</v>
      </c>
      <c r="K49" s="16">
        <f>SUMIFS('Contact Hours'!L:L,'Contact Hours'!$A:$A,Hours!$A49,'Contact Hours'!$C:$C,Hours!$B49)</f>
        <v>560</v>
      </c>
      <c r="L49" s="17">
        <f t="shared" si="2"/>
        <v>171616</v>
      </c>
      <c r="M49" s="17">
        <f t="shared" si="3"/>
        <v>17161.600000000002</v>
      </c>
      <c r="N49" s="17">
        <f t="shared" si="0"/>
        <v>188777.60000000001</v>
      </c>
      <c r="O49" s="83">
        <f t="shared" si="4"/>
        <v>449370.32131347037</v>
      </c>
      <c r="P49" s="83">
        <f t="shared" si="1"/>
        <v>125057.84161110471</v>
      </c>
    </row>
    <row r="50" spans="1:16" x14ac:dyDescent="0.2">
      <c r="A50" s="14">
        <v>3539</v>
      </c>
      <c r="B50" s="15">
        <v>20</v>
      </c>
      <c r="C50" s="82">
        <f t="shared" si="5"/>
        <v>3.0251194174301852</v>
      </c>
      <c r="D50" s="16">
        <f>SUMIFS('Contact Hours'!E:E,'Contact Hours'!$A:$A,Hours!$A50,'Contact Hours'!$C:$C,Hours!$B50)</f>
        <v>0</v>
      </c>
      <c r="E50" s="16">
        <f>SUMIFS('Contact Hours'!F:F,'Contact Hours'!$A:$A,Hours!$A50,'Contact Hours'!$C:$C,Hours!$B50)</f>
        <v>0</v>
      </c>
      <c r="F50" s="16">
        <f>SUMIFS('Contact Hours'!G:G,'Contact Hours'!$A:$A,Hours!$A50,'Contact Hours'!$C:$C,Hours!$B50)</f>
        <v>0</v>
      </c>
      <c r="G50" s="16">
        <f>SUMIFS('Contact Hours'!H:H,'Contact Hours'!$A:$A,Hours!$A50,'Contact Hours'!$C:$C,Hours!$B50)</f>
        <v>0</v>
      </c>
      <c r="H50" s="16">
        <f>SUMIFS('Contact Hours'!I:I,'Contact Hours'!$A:$A,Hours!$A50,'Contact Hours'!$C:$C,Hours!$B50)</f>
        <v>31600</v>
      </c>
      <c r="I50" s="16">
        <f>SUMIFS('Contact Hours'!J:J,'Contact Hours'!$A:$A,Hours!$A50,'Contact Hours'!$C:$C,Hours!$B50)</f>
        <v>0</v>
      </c>
      <c r="J50" s="16">
        <f>SUMIFS('Contact Hours'!K:K,'Contact Hours'!$A:$A,Hours!$A50,'Contact Hours'!$C:$C,Hours!$B50)</f>
        <v>120</v>
      </c>
      <c r="K50" s="16">
        <f>SUMIFS('Contact Hours'!L:L,'Contact Hours'!$A:$A,Hours!$A50,'Contact Hours'!$C:$C,Hours!$B50)</f>
        <v>0</v>
      </c>
      <c r="L50" s="17">
        <f t="shared" si="2"/>
        <v>31720</v>
      </c>
      <c r="M50" s="17">
        <f t="shared" si="3"/>
        <v>0</v>
      </c>
      <c r="N50" s="17">
        <f t="shared" si="0"/>
        <v>31720</v>
      </c>
      <c r="O50" s="83">
        <f t="shared" si="4"/>
        <v>95956.787920885472</v>
      </c>
      <c r="P50" s="83">
        <f t="shared" si="1"/>
        <v>0</v>
      </c>
    </row>
    <row r="51" spans="1:16" x14ac:dyDescent="0.2">
      <c r="A51" s="14">
        <v>3539</v>
      </c>
      <c r="B51" s="15">
        <v>21</v>
      </c>
      <c r="C51" s="82">
        <f t="shared" si="5"/>
        <v>3.2708258380709379</v>
      </c>
      <c r="D51" s="16">
        <f>SUMIFS('Contact Hours'!E:E,'Contact Hours'!$A:$A,Hours!$A51,'Contact Hours'!$C:$C,Hours!$B51)</f>
        <v>0</v>
      </c>
      <c r="E51" s="16">
        <f>SUMIFS('Contact Hours'!F:F,'Contact Hours'!$A:$A,Hours!$A51,'Contact Hours'!$C:$C,Hours!$B51)</f>
        <v>0</v>
      </c>
      <c r="F51" s="16">
        <f>SUMIFS('Contact Hours'!G:G,'Contact Hours'!$A:$A,Hours!$A51,'Contact Hours'!$C:$C,Hours!$B51)</f>
        <v>0</v>
      </c>
      <c r="G51" s="16">
        <f>SUMIFS('Contact Hours'!H:H,'Contact Hours'!$A:$A,Hours!$A51,'Contact Hours'!$C:$C,Hours!$B51)</f>
        <v>0</v>
      </c>
      <c r="H51" s="16">
        <f>SUMIFS('Contact Hours'!I:I,'Contact Hours'!$A:$A,Hours!$A51,'Contact Hours'!$C:$C,Hours!$B51)</f>
        <v>0</v>
      </c>
      <c r="I51" s="16">
        <f>SUMIFS('Contact Hours'!J:J,'Contact Hours'!$A:$A,Hours!$A51,'Contact Hours'!$C:$C,Hours!$B51)</f>
        <v>0</v>
      </c>
      <c r="J51" s="16">
        <f>SUMIFS('Contact Hours'!K:K,'Contact Hours'!$A:$A,Hours!$A51,'Contact Hours'!$C:$C,Hours!$B51)</f>
        <v>3280</v>
      </c>
      <c r="K51" s="16">
        <f>SUMIFS('Contact Hours'!L:L,'Contact Hours'!$A:$A,Hours!$A51,'Contact Hours'!$C:$C,Hours!$B51)</f>
        <v>0</v>
      </c>
      <c r="L51" s="17">
        <f t="shared" si="2"/>
        <v>3280</v>
      </c>
      <c r="M51" s="17">
        <f t="shared" si="3"/>
        <v>0</v>
      </c>
      <c r="N51" s="17">
        <f t="shared" si="0"/>
        <v>3280</v>
      </c>
      <c r="O51" s="83">
        <f t="shared" si="4"/>
        <v>10728.308748872676</v>
      </c>
      <c r="P51" s="83">
        <f t="shared" si="1"/>
        <v>0</v>
      </c>
    </row>
    <row r="52" spans="1:16" x14ac:dyDescent="0.2">
      <c r="A52" s="14">
        <v>3539</v>
      </c>
      <c r="B52" s="15">
        <v>22</v>
      </c>
      <c r="C52" s="82">
        <f t="shared" si="5"/>
        <v>3.5368199448196425</v>
      </c>
      <c r="D52" s="16">
        <f>SUMIFS('Contact Hours'!E:E,'Contact Hours'!$A:$A,Hours!$A52,'Contact Hours'!$C:$C,Hours!$B52)</f>
        <v>0</v>
      </c>
      <c r="E52" s="16">
        <f>SUMIFS('Contact Hours'!F:F,'Contact Hours'!$A:$A,Hours!$A52,'Contact Hours'!$C:$C,Hours!$B52)</f>
        <v>0</v>
      </c>
      <c r="F52" s="16">
        <f>SUMIFS('Contact Hours'!G:G,'Contact Hours'!$A:$A,Hours!$A52,'Contact Hours'!$C:$C,Hours!$B52)</f>
        <v>0</v>
      </c>
      <c r="G52" s="16">
        <f>SUMIFS('Contact Hours'!H:H,'Contact Hours'!$A:$A,Hours!$A52,'Contact Hours'!$C:$C,Hours!$B52)</f>
        <v>0</v>
      </c>
      <c r="H52" s="16">
        <f>SUMIFS('Contact Hours'!I:I,'Contact Hours'!$A:$A,Hours!$A52,'Contact Hours'!$C:$C,Hours!$B52)</f>
        <v>0</v>
      </c>
      <c r="I52" s="16">
        <f>SUMIFS('Contact Hours'!J:J,'Contact Hours'!$A:$A,Hours!$A52,'Contact Hours'!$C:$C,Hours!$B52)</f>
        <v>0</v>
      </c>
      <c r="J52" s="16">
        <f>SUMIFS('Contact Hours'!K:K,'Contact Hours'!$A:$A,Hours!$A52,'Contact Hours'!$C:$C,Hours!$B52)</f>
        <v>0</v>
      </c>
      <c r="K52" s="16">
        <f>SUMIFS('Contact Hours'!L:L,'Contact Hours'!$A:$A,Hours!$A52,'Contact Hours'!$C:$C,Hours!$B52)</f>
        <v>0</v>
      </c>
      <c r="L52" s="17">
        <f t="shared" si="2"/>
        <v>0</v>
      </c>
      <c r="M52" s="17">
        <f t="shared" si="3"/>
        <v>0</v>
      </c>
      <c r="N52" s="17">
        <f t="shared" si="0"/>
        <v>0</v>
      </c>
      <c r="O52" s="83">
        <f t="shared" si="4"/>
        <v>0</v>
      </c>
      <c r="P52" s="83">
        <f t="shared" si="1"/>
        <v>0</v>
      </c>
    </row>
    <row r="53" spans="1:16" x14ac:dyDescent="0.2">
      <c r="A53" s="14">
        <v>3539</v>
      </c>
      <c r="B53" s="15">
        <v>23</v>
      </c>
      <c r="C53" s="82">
        <f t="shared" si="5"/>
        <v>3.4579233877331621</v>
      </c>
      <c r="D53" s="16">
        <f>SUMIFS('Contact Hours'!E:E,'Contact Hours'!$A:$A,Hours!$A53,'Contact Hours'!$C:$C,Hours!$B53)</f>
        <v>11088</v>
      </c>
      <c r="E53" s="16">
        <f>SUMIFS('Contact Hours'!F:F,'Contact Hours'!$A:$A,Hours!$A53,'Contact Hours'!$C:$C,Hours!$B53)</f>
        <v>0</v>
      </c>
      <c r="F53" s="16">
        <f>SUMIFS('Contact Hours'!G:G,'Contact Hours'!$A:$A,Hours!$A53,'Contact Hours'!$C:$C,Hours!$B53)</f>
        <v>0</v>
      </c>
      <c r="G53" s="16">
        <f>SUMIFS('Contact Hours'!H:H,'Contact Hours'!$A:$A,Hours!$A53,'Contact Hours'!$C:$C,Hours!$B53)</f>
        <v>0</v>
      </c>
      <c r="H53" s="16">
        <f>SUMIFS('Contact Hours'!I:I,'Contact Hours'!$A:$A,Hours!$A53,'Contact Hours'!$C:$C,Hours!$B53)</f>
        <v>0</v>
      </c>
      <c r="I53" s="16">
        <f>SUMIFS('Contact Hours'!J:J,'Contact Hours'!$A:$A,Hours!$A53,'Contact Hours'!$C:$C,Hours!$B53)</f>
        <v>0</v>
      </c>
      <c r="J53" s="16">
        <f>SUMIFS('Contact Hours'!K:K,'Contact Hours'!$A:$A,Hours!$A53,'Contact Hours'!$C:$C,Hours!$B53)</f>
        <v>0</v>
      </c>
      <c r="K53" s="16">
        <f>SUMIFS('Contact Hours'!L:L,'Contact Hours'!$A:$A,Hours!$A53,'Contact Hours'!$C:$C,Hours!$B53)</f>
        <v>0</v>
      </c>
      <c r="L53" s="17">
        <f t="shared" si="2"/>
        <v>11088</v>
      </c>
      <c r="M53" s="17">
        <f t="shared" si="3"/>
        <v>0</v>
      </c>
      <c r="N53" s="17">
        <f t="shared" si="0"/>
        <v>11088</v>
      </c>
      <c r="O53" s="83">
        <f t="shared" si="4"/>
        <v>38341.454523185304</v>
      </c>
      <c r="P53" s="83">
        <f t="shared" si="1"/>
        <v>0</v>
      </c>
    </row>
    <row r="54" spans="1:16" x14ac:dyDescent="0.2">
      <c r="A54" s="14">
        <v>3539</v>
      </c>
      <c r="B54" s="15">
        <v>24</v>
      </c>
      <c r="C54" s="82">
        <f t="shared" si="5"/>
        <v>2.7275666878468883</v>
      </c>
      <c r="D54" s="16">
        <f>SUMIFS('Contact Hours'!E:E,'Contact Hours'!$A:$A,Hours!$A54,'Contact Hours'!$C:$C,Hours!$B54)</f>
        <v>16800</v>
      </c>
      <c r="E54" s="16">
        <f>SUMIFS('Contact Hours'!F:F,'Contact Hours'!$A:$A,Hours!$A54,'Contact Hours'!$C:$C,Hours!$B54)</f>
        <v>0</v>
      </c>
      <c r="F54" s="16">
        <f>SUMIFS('Contact Hours'!G:G,'Contact Hours'!$A:$A,Hours!$A54,'Contact Hours'!$C:$C,Hours!$B54)</f>
        <v>0</v>
      </c>
      <c r="G54" s="16">
        <f>SUMIFS('Contact Hours'!H:H,'Contact Hours'!$A:$A,Hours!$A54,'Contact Hours'!$C:$C,Hours!$B54)</f>
        <v>0</v>
      </c>
      <c r="H54" s="16">
        <f>SUMIFS('Contact Hours'!I:I,'Contact Hours'!$A:$A,Hours!$A54,'Contact Hours'!$C:$C,Hours!$B54)</f>
        <v>34240</v>
      </c>
      <c r="I54" s="16">
        <f>SUMIFS('Contact Hours'!J:J,'Contact Hours'!$A:$A,Hours!$A54,'Contact Hours'!$C:$C,Hours!$B54)</f>
        <v>0</v>
      </c>
      <c r="J54" s="16">
        <f>SUMIFS('Contact Hours'!K:K,'Contact Hours'!$A:$A,Hours!$A54,'Contact Hours'!$C:$C,Hours!$B54)</f>
        <v>320</v>
      </c>
      <c r="K54" s="16">
        <f>SUMIFS('Contact Hours'!L:L,'Contact Hours'!$A:$A,Hours!$A54,'Contact Hours'!$C:$C,Hours!$B54)</f>
        <v>0</v>
      </c>
      <c r="L54" s="17">
        <f t="shared" si="2"/>
        <v>51360</v>
      </c>
      <c r="M54" s="17">
        <f t="shared" si="3"/>
        <v>0</v>
      </c>
      <c r="N54" s="17">
        <f t="shared" si="0"/>
        <v>51360</v>
      </c>
      <c r="O54" s="83">
        <f t="shared" si="4"/>
        <v>140087.82508781619</v>
      </c>
      <c r="P54" s="83">
        <f t="shared" si="1"/>
        <v>0</v>
      </c>
    </row>
    <row r="55" spans="1:16" x14ac:dyDescent="0.2">
      <c r="A55" s="14">
        <v>3539</v>
      </c>
      <c r="B55" s="15">
        <v>25</v>
      </c>
      <c r="C55" s="82">
        <f t="shared" si="5"/>
        <v>2.1843075376228382</v>
      </c>
      <c r="D55" s="16">
        <f>SUMIFS('Contact Hours'!E:E,'Contact Hours'!$A:$A,Hours!$A55,'Contact Hours'!$C:$C,Hours!$B55)</f>
        <v>440736</v>
      </c>
      <c r="E55" s="16">
        <f>SUMIFS('Contact Hours'!F:F,'Contact Hours'!$A:$A,Hours!$A55,'Contact Hours'!$C:$C,Hours!$B55)</f>
        <v>0</v>
      </c>
      <c r="F55" s="16">
        <f>SUMIFS('Contact Hours'!G:G,'Contact Hours'!$A:$A,Hours!$A55,'Contact Hours'!$C:$C,Hours!$B55)</f>
        <v>0</v>
      </c>
      <c r="G55" s="16">
        <f>SUMIFS('Contact Hours'!H:H,'Contact Hours'!$A:$A,Hours!$A55,'Contact Hours'!$C:$C,Hours!$B55)</f>
        <v>0</v>
      </c>
      <c r="H55" s="16">
        <f>SUMIFS('Contact Hours'!I:I,'Contact Hours'!$A:$A,Hours!$A55,'Contact Hours'!$C:$C,Hours!$B55)</f>
        <v>0</v>
      </c>
      <c r="I55" s="16">
        <f>SUMIFS('Contact Hours'!J:J,'Contact Hours'!$A:$A,Hours!$A55,'Contact Hours'!$C:$C,Hours!$B55)</f>
        <v>0</v>
      </c>
      <c r="J55" s="16">
        <f>SUMIFS('Contact Hours'!K:K,'Contact Hours'!$A:$A,Hours!$A55,'Contact Hours'!$C:$C,Hours!$B55)</f>
        <v>0</v>
      </c>
      <c r="K55" s="16">
        <f>SUMIFS('Contact Hours'!L:L,'Contact Hours'!$A:$A,Hours!$A55,'Contact Hours'!$C:$C,Hours!$B55)</f>
        <v>0</v>
      </c>
      <c r="L55" s="17">
        <f t="shared" si="2"/>
        <v>440736</v>
      </c>
      <c r="M55" s="17">
        <f t="shared" si="3"/>
        <v>0</v>
      </c>
      <c r="N55" s="17">
        <f t="shared" si="0"/>
        <v>440736</v>
      </c>
      <c r="O55" s="83">
        <f t="shared" si="4"/>
        <v>962702.96690173924</v>
      </c>
      <c r="P55" s="83">
        <f t="shared" si="1"/>
        <v>0</v>
      </c>
    </row>
    <row r="56" spans="1:16" x14ac:dyDescent="0.2">
      <c r="A56" s="14">
        <v>3539</v>
      </c>
      <c r="B56" s="15">
        <v>26</v>
      </c>
      <c r="C56" s="82">
        <f t="shared" si="5"/>
        <v>2.9124100501637846</v>
      </c>
      <c r="D56" s="16">
        <f>SUMIFS('Contact Hours'!E:E,'Contact Hours'!$A:$A,Hours!$A56,'Contact Hours'!$C:$C,Hours!$B56)</f>
        <v>124928</v>
      </c>
      <c r="E56" s="16">
        <f>SUMIFS('Contact Hours'!F:F,'Contact Hours'!$A:$A,Hours!$A56,'Contact Hours'!$C:$C,Hours!$B56)</f>
        <v>0</v>
      </c>
      <c r="F56" s="16">
        <f>SUMIFS('Contact Hours'!G:G,'Contact Hours'!$A:$A,Hours!$A56,'Contact Hours'!$C:$C,Hours!$B56)</f>
        <v>0</v>
      </c>
      <c r="G56" s="16">
        <f>SUMIFS('Contact Hours'!H:H,'Contact Hours'!$A:$A,Hours!$A56,'Contact Hours'!$C:$C,Hours!$B56)</f>
        <v>0</v>
      </c>
      <c r="H56" s="16">
        <f>SUMIFS('Contact Hours'!I:I,'Contact Hours'!$A:$A,Hours!$A56,'Contact Hours'!$C:$C,Hours!$B56)</f>
        <v>0</v>
      </c>
      <c r="I56" s="16">
        <f>SUMIFS('Contact Hours'!J:J,'Contact Hours'!$A:$A,Hours!$A56,'Contact Hours'!$C:$C,Hours!$B56)</f>
        <v>0</v>
      </c>
      <c r="J56" s="16">
        <f>SUMIFS('Contact Hours'!K:K,'Contact Hours'!$A:$A,Hours!$A56,'Contact Hours'!$C:$C,Hours!$B56)</f>
        <v>27</v>
      </c>
      <c r="K56" s="16">
        <f>SUMIFS('Contact Hours'!L:L,'Contact Hours'!$A:$A,Hours!$A56,'Contact Hours'!$C:$C,Hours!$B56)</f>
        <v>0</v>
      </c>
      <c r="L56" s="17">
        <f t="shared" si="2"/>
        <v>124955</v>
      </c>
      <c r="M56" s="17">
        <f t="shared" si="3"/>
        <v>0</v>
      </c>
      <c r="N56" s="17">
        <f t="shared" si="0"/>
        <v>124955</v>
      </c>
      <c r="O56" s="83">
        <f t="shared" si="4"/>
        <v>363920.1978182157</v>
      </c>
      <c r="P56" s="83">
        <f t="shared" si="1"/>
        <v>0</v>
      </c>
    </row>
    <row r="57" spans="1:16" x14ac:dyDescent="0.2">
      <c r="A57" s="14">
        <v>3539</v>
      </c>
      <c r="B57" s="15">
        <v>27</v>
      </c>
      <c r="C57" s="82">
        <f t="shared" si="5"/>
        <v>0</v>
      </c>
      <c r="D57" s="16">
        <f>SUMIFS('Contact Hours'!E:E,'Contact Hours'!$A:$A,Hours!$A57,'Contact Hours'!$C:$C,Hours!$B57)</f>
        <v>0</v>
      </c>
      <c r="E57" s="16">
        <f>SUMIFS('Contact Hours'!F:F,'Contact Hours'!$A:$A,Hours!$A57,'Contact Hours'!$C:$C,Hours!$B57)</f>
        <v>0</v>
      </c>
      <c r="F57" s="16">
        <f>SUMIFS('Contact Hours'!G:G,'Contact Hours'!$A:$A,Hours!$A57,'Contact Hours'!$C:$C,Hours!$B57)</f>
        <v>0</v>
      </c>
      <c r="G57" s="16">
        <f>SUMIFS('Contact Hours'!H:H,'Contact Hours'!$A:$A,Hours!$A57,'Contact Hours'!$C:$C,Hours!$B57)</f>
        <v>0</v>
      </c>
      <c r="H57" s="16">
        <f>SUMIFS('Contact Hours'!I:I,'Contact Hours'!$A:$A,Hours!$A57,'Contact Hours'!$C:$C,Hours!$B57)</f>
        <v>0</v>
      </c>
      <c r="I57" s="16">
        <f>SUMIFS('Contact Hours'!J:J,'Contact Hours'!$A:$A,Hours!$A57,'Contact Hours'!$C:$C,Hours!$B57)</f>
        <v>0</v>
      </c>
      <c r="J57" s="16">
        <f>SUMIFS('Contact Hours'!K:K,'Contact Hours'!$A:$A,Hours!$A57,'Contact Hours'!$C:$C,Hours!$B57)</f>
        <v>0</v>
      </c>
      <c r="K57" s="16">
        <f>SUMIFS('Contact Hours'!L:L,'Contact Hours'!$A:$A,Hours!$A57,'Contact Hours'!$C:$C,Hours!$B57)</f>
        <v>0</v>
      </c>
      <c r="L57" s="17">
        <f t="shared" si="2"/>
        <v>0</v>
      </c>
      <c r="M57" s="17">
        <f t="shared" si="3"/>
        <v>0</v>
      </c>
      <c r="N57" s="17">
        <f t="shared" si="0"/>
        <v>0</v>
      </c>
      <c r="O57" s="83">
        <f t="shared" si="4"/>
        <v>0</v>
      </c>
      <c r="P57" s="83">
        <f t="shared" si="1"/>
        <v>0</v>
      </c>
    </row>
    <row r="58" spans="1:16" x14ac:dyDescent="0.2">
      <c r="A58" s="14">
        <v>3540</v>
      </c>
      <c r="B58" s="15">
        <v>1</v>
      </c>
      <c r="C58" s="82">
        <f t="shared" si="5"/>
        <v>2.4773518925154794</v>
      </c>
      <c r="D58" s="16">
        <f>SUMIFS('Contact Hours'!E:E,'Contact Hours'!$A:$A,Hours!$A58,'Contact Hours'!$C:$C,Hours!$B58)</f>
        <v>1568</v>
      </c>
      <c r="E58" s="16">
        <f>SUMIFS('Contact Hours'!F:F,'Contact Hours'!$A:$A,Hours!$A58,'Contact Hours'!$C:$C,Hours!$B58)</f>
        <v>0</v>
      </c>
      <c r="F58" s="16">
        <f>SUMIFS('Contact Hours'!G:G,'Contact Hours'!$A:$A,Hours!$A58,'Contact Hours'!$C:$C,Hours!$B58)</f>
        <v>0</v>
      </c>
      <c r="G58" s="16">
        <f>SUMIFS('Contact Hours'!H:H,'Contact Hours'!$A:$A,Hours!$A58,'Contact Hours'!$C:$C,Hours!$B58)</f>
        <v>0</v>
      </c>
      <c r="H58" s="16">
        <f>SUMIFS('Contact Hours'!I:I,'Contact Hours'!$A:$A,Hours!$A58,'Contact Hours'!$C:$C,Hours!$B58)</f>
        <v>512</v>
      </c>
      <c r="I58" s="16">
        <f>SUMIFS('Contact Hours'!J:J,'Contact Hours'!$A:$A,Hours!$A58,'Contact Hours'!$C:$C,Hours!$B58)</f>
        <v>0</v>
      </c>
      <c r="J58" s="16">
        <f>SUMIFS('Contact Hours'!K:K,'Contact Hours'!$A:$A,Hours!$A58,'Contact Hours'!$C:$C,Hours!$B58)</f>
        <v>3588</v>
      </c>
      <c r="K58" s="16">
        <f>SUMIFS('Contact Hours'!L:L,'Contact Hours'!$A:$A,Hours!$A58,'Contact Hours'!$C:$C,Hours!$B58)</f>
        <v>0</v>
      </c>
      <c r="L58" s="17">
        <f t="shared" si="2"/>
        <v>5668</v>
      </c>
      <c r="M58" s="17">
        <f t="shared" si="3"/>
        <v>0</v>
      </c>
      <c r="N58" s="17">
        <f t="shared" si="0"/>
        <v>5668</v>
      </c>
      <c r="O58" s="83">
        <f t="shared" si="4"/>
        <v>14041.630526777737</v>
      </c>
      <c r="P58" s="83">
        <f t="shared" si="1"/>
        <v>0</v>
      </c>
    </row>
    <row r="59" spans="1:16" x14ac:dyDescent="0.2">
      <c r="A59" s="14">
        <v>3540</v>
      </c>
      <c r="B59" s="15">
        <v>2</v>
      </c>
      <c r="C59" s="82">
        <f t="shared" si="5"/>
        <v>2.8538011791852567</v>
      </c>
      <c r="D59" s="16">
        <f>SUMIFS('Contact Hours'!E:E,'Contact Hours'!$A:$A,Hours!$A59,'Contact Hours'!$C:$C,Hours!$B59)</f>
        <v>0</v>
      </c>
      <c r="E59" s="16">
        <f>SUMIFS('Contact Hours'!F:F,'Contact Hours'!$A:$A,Hours!$A59,'Contact Hours'!$C:$C,Hours!$B59)</f>
        <v>0</v>
      </c>
      <c r="F59" s="16">
        <f>SUMIFS('Contact Hours'!G:G,'Contact Hours'!$A:$A,Hours!$A59,'Contact Hours'!$C:$C,Hours!$B59)</f>
        <v>0</v>
      </c>
      <c r="G59" s="16">
        <f>SUMIFS('Contact Hours'!H:H,'Contact Hours'!$A:$A,Hours!$A59,'Contact Hours'!$C:$C,Hours!$B59)</f>
        <v>0</v>
      </c>
      <c r="H59" s="16">
        <f>SUMIFS('Contact Hours'!I:I,'Contact Hours'!$A:$A,Hours!$A59,'Contact Hours'!$C:$C,Hours!$B59)</f>
        <v>25510</v>
      </c>
      <c r="I59" s="16">
        <f>SUMIFS('Contact Hours'!J:J,'Contact Hours'!$A:$A,Hours!$A59,'Contact Hours'!$C:$C,Hours!$B59)</f>
        <v>0</v>
      </c>
      <c r="J59" s="16">
        <f>SUMIFS('Contact Hours'!K:K,'Contact Hours'!$A:$A,Hours!$A59,'Contact Hours'!$C:$C,Hours!$B59)</f>
        <v>5000</v>
      </c>
      <c r="K59" s="16">
        <f>SUMIFS('Contact Hours'!L:L,'Contact Hours'!$A:$A,Hours!$A59,'Contact Hours'!$C:$C,Hours!$B59)</f>
        <v>0</v>
      </c>
      <c r="L59" s="17">
        <f t="shared" si="2"/>
        <v>30510</v>
      </c>
      <c r="M59" s="17">
        <f t="shared" si="3"/>
        <v>0</v>
      </c>
      <c r="N59" s="17">
        <f t="shared" si="0"/>
        <v>30510</v>
      </c>
      <c r="O59" s="83">
        <f t="shared" si="4"/>
        <v>87069.473976942187</v>
      </c>
      <c r="P59" s="83">
        <f t="shared" si="1"/>
        <v>0</v>
      </c>
    </row>
    <row r="60" spans="1:16" x14ac:dyDescent="0.2">
      <c r="A60" s="14">
        <v>3540</v>
      </c>
      <c r="B60" s="15">
        <v>3</v>
      </c>
      <c r="C60" s="82">
        <f t="shared" si="5"/>
        <v>2.4074720848103111</v>
      </c>
      <c r="D60" s="16">
        <f>SUMIFS('Contact Hours'!E:E,'Contact Hours'!$A:$A,Hours!$A60,'Contact Hours'!$C:$C,Hours!$B60)</f>
        <v>0</v>
      </c>
      <c r="E60" s="16">
        <f>SUMIFS('Contact Hours'!F:F,'Contact Hours'!$A:$A,Hours!$A60,'Contact Hours'!$C:$C,Hours!$B60)</f>
        <v>566406</v>
      </c>
      <c r="F60" s="16">
        <f>SUMIFS('Contact Hours'!G:G,'Contact Hours'!$A:$A,Hours!$A60,'Contact Hours'!$C:$C,Hours!$B60)</f>
        <v>0</v>
      </c>
      <c r="G60" s="16">
        <f>SUMIFS('Contact Hours'!H:H,'Contact Hours'!$A:$A,Hours!$A60,'Contact Hours'!$C:$C,Hours!$B60)</f>
        <v>0</v>
      </c>
      <c r="H60" s="16">
        <f>SUMIFS('Contact Hours'!I:I,'Contact Hours'!$A:$A,Hours!$A60,'Contact Hours'!$C:$C,Hours!$B60)</f>
        <v>0</v>
      </c>
      <c r="I60" s="16">
        <f>SUMIFS('Contact Hours'!J:J,'Contact Hours'!$A:$A,Hours!$A60,'Contact Hours'!$C:$C,Hours!$B60)</f>
        <v>832</v>
      </c>
      <c r="J60" s="16">
        <f>SUMIFS('Contact Hours'!K:K,'Contact Hours'!$A:$A,Hours!$A60,'Contact Hours'!$C:$C,Hours!$B60)</f>
        <v>0</v>
      </c>
      <c r="K60" s="16">
        <f>SUMIFS('Contact Hours'!L:L,'Contact Hours'!$A:$A,Hours!$A60,'Contact Hours'!$C:$C,Hours!$B60)</f>
        <v>0</v>
      </c>
      <c r="L60" s="17">
        <f t="shared" si="2"/>
        <v>567238</v>
      </c>
      <c r="M60" s="17">
        <f t="shared" si="3"/>
        <v>56723.8</v>
      </c>
      <c r="N60" s="17">
        <f t="shared" ref="N60:N115" si="6">SUM(L60:M60)</f>
        <v>623961.80000000005</v>
      </c>
      <c r="O60" s="83">
        <f t="shared" si="4"/>
        <v>1502170.6154879944</v>
      </c>
      <c r="P60" s="83">
        <f t="shared" ref="P60:P115" si="7">(G60+F60*1.1)*C60</f>
        <v>0</v>
      </c>
    </row>
    <row r="61" spans="1:16" x14ac:dyDescent="0.2">
      <c r="A61" s="14">
        <v>3540</v>
      </c>
      <c r="B61" s="15">
        <v>4</v>
      </c>
      <c r="C61" s="82">
        <f t="shared" si="5"/>
        <v>2.4300139582635913</v>
      </c>
      <c r="D61" s="16">
        <f>SUMIFS('Contact Hours'!E:E,'Contact Hours'!$A:$A,Hours!$A61,'Contact Hours'!$C:$C,Hours!$B61)</f>
        <v>26880</v>
      </c>
      <c r="E61" s="16">
        <f>SUMIFS('Contact Hours'!F:F,'Contact Hours'!$A:$A,Hours!$A61,'Contact Hours'!$C:$C,Hours!$B61)</f>
        <v>90661</v>
      </c>
      <c r="F61" s="16">
        <f>SUMIFS('Contact Hours'!G:G,'Contact Hours'!$A:$A,Hours!$A61,'Contact Hours'!$C:$C,Hours!$B61)</f>
        <v>0</v>
      </c>
      <c r="G61" s="16">
        <f>SUMIFS('Contact Hours'!H:H,'Contact Hours'!$A:$A,Hours!$A61,'Contact Hours'!$C:$C,Hours!$B61)</f>
        <v>0</v>
      </c>
      <c r="H61" s="16">
        <f>SUMIFS('Contact Hours'!I:I,'Contact Hours'!$A:$A,Hours!$A61,'Contact Hours'!$C:$C,Hours!$B61)</f>
        <v>83143</v>
      </c>
      <c r="I61" s="16">
        <f>SUMIFS('Contact Hours'!J:J,'Contact Hours'!$A:$A,Hours!$A61,'Contact Hours'!$C:$C,Hours!$B61)</f>
        <v>25824</v>
      </c>
      <c r="J61" s="16">
        <f>SUMIFS('Contact Hours'!K:K,'Contact Hours'!$A:$A,Hours!$A61,'Contact Hours'!$C:$C,Hours!$B61)</f>
        <v>16720</v>
      </c>
      <c r="K61" s="16">
        <f>SUMIFS('Contact Hours'!L:L,'Contact Hours'!$A:$A,Hours!$A61,'Contact Hours'!$C:$C,Hours!$B61)</f>
        <v>1016</v>
      </c>
      <c r="L61" s="17">
        <f t="shared" ref="L61:L116" si="8">SUM(D61:K61)</f>
        <v>244244</v>
      </c>
      <c r="M61" s="17">
        <f t="shared" ref="M61:M116" si="9">IF(B61&lt;28,E61+F61+I61+K61,0)*0.1</f>
        <v>11750.1</v>
      </c>
      <c r="N61" s="17">
        <f t="shared" si="6"/>
        <v>255994.1</v>
      </c>
      <c r="O61" s="83">
        <f t="shared" si="4"/>
        <v>622069.23623312567</v>
      </c>
      <c r="P61" s="83">
        <f t="shared" si="7"/>
        <v>0</v>
      </c>
    </row>
    <row r="62" spans="1:16" x14ac:dyDescent="0.2">
      <c r="A62" s="14">
        <v>3540</v>
      </c>
      <c r="B62" s="15">
        <v>5</v>
      </c>
      <c r="C62" s="82">
        <f t="shared" si="5"/>
        <v>8.3021719928430482</v>
      </c>
      <c r="D62" s="16">
        <f>SUMIFS('Contact Hours'!E:E,'Contact Hours'!$A:$A,Hours!$A62,'Contact Hours'!$C:$C,Hours!$B62)</f>
        <v>0</v>
      </c>
      <c r="E62" s="16">
        <f>SUMIFS('Contact Hours'!F:F,'Contact Hours'!$A:$A,Hours!$A62,'Contact Hours'!$C:$C,Hours!$B62)</f>
        <v>0</v>
      </c>
      <c r="F62" s="16">
        <f>SUMIFS('Contact Hours'!G:G,'Contact Hours'!$A:$A,Hours!$A62,'Contact Hours'!$C:$C,Hours!$B62)</f>
        <v>0</v>
      </c>
      <c r="G62" s="16">
        <f>SUMIFS('Contact Hours'!H:H,'Contact Hours'!$A:$A,Hours!$A62,'Contact Hours'!$C:$C,Hours!$B62)</f>
        <v>0</v>
      </c>
      <c r="H62" s="16">
        <f>SUMIFS('Contact Hours'!I:I,'Contact Hours'!$A:$A,Hours!$A62,'Contact Hours'!$C:$C,Hours!$B62)</f>
        <v>0</v>
      </c>
      <c r="I62" s="16">
        <f>SUMIFS('Contact Hours'!J:J,'Contact Hours'!$A:$A,Hours!$A62,'Contact Hours'!$C:$C,Hours!$B62)</f>
        <v>0</v>
      </c>
      <c r="J62" s="16">
        <f>SUMIFS('Contact Hours'!K:K,'Contact Hours'!$A:$A,Hours!$A62,'Contact Hours'!$C:$C,Hours!$B62)</f>
        <v>200</v>
      </c>
      <c r="K62" s="16">
        <f>SUMIFS('Contact Hours'!L:L,'Contact Hours'!$A:$A,Hours!$A62,'Contact Hours'!$C:$C,Hours!$B62)</f>
        <v>0</v>
      </c>
      <c r="L62" s="17">
        <f t="shared" si="8"/>
        <v>200</v>
      </c>
      <c r="M62" s="17">
        <f t="shared" si="9"/>
        <v>0</v>
      </c>
      <c r="N62" s="17">
        <f t="shared" si="6"/>
        <v>200</v>
      </c>
      <c r="O62" s="83">
        <f t="shared" si="4"/>
        <v>1660.4343985686096</v>
      </c>
      <c r="P62" s="83">
        <f t="shared" si="7"/>
        <v>0</v>
      </c>
    </row>
    <row r="63" spans="1:16" x14ac:dyDescent="0.2">
      <c r="A63" s="14">
        <v>3540</v>
      </c>
      <c r="B63" s="15">
        <v>6</v>
      </c>
      <c r="C63" s="82">
        <f t="shared" si="5"/>
        <v>2.9574937970703448</v>
      </c>
      <c r="D63" s="16">
        <f>SUMIFS('Contact Hours'!E:E,'Contact Hours'!$A:$A,Hours!$A63,'Contact Hours'!$C:$C,Hours!$B63)</f>
        <v>23136</v>
      </c>
      <c r="E63" s="16">
        <f>SUMIFS('Contact Hours'!F:F,'Contact Hours'!$A:$A,Hours!$A63,'Contact Hours'!$C:$C,Hours!$B63)</f>
        <v>0</v>
      </c>
      <c r="F63" s="16">
        <f>SUMIFS('Contact Hours'!G:G,'Contact Hours'!$A:$A,Hours!$A63,'Contact Hours'!$C:$C,Hours!$B63)</f>
        <v>0</v>
      </c>
      <c r="G63" s="16">
        <f>SUMIFS('Contact Hours'!H:H,'Contact Hours'!$A:$A,Hours!$A63,'Contact Hours'!$C:$C,Hours!$B63)</f>
        <v>0</v>
      </c>
      <c r="H63" s="16">
        <f>SUMIFS('Contact Hours'!I:I,'Contact Hours'!$A:$A,Hours!$A63,'Contact Hours'!$C:$C,Hours!$B63)</f>
        <v>13328</v>
      </c>
      <c r="I63" s="16">
        <f>SUMIFS('Contact Hours'!J:J,'Contact Hours'!$A:$A,Hours!$A63,'Contact Hours'!$C:$C,Hours!$B63)</f>
        <v>0</v>
      </c>
      <c r="J63" s="16">
        <f>SUMIFS('Contact Hours'!K:K,'Contact Hours'!$A:$A,Hours!$A63,'Contact Hours'!$C:$C,Hours!$B63)</f>
        <v>0</v>
      </c>
      <c r="K63" s="16">
        <f>SUMIFS('Contact Hours'!L:L,'Contact Hours'!$A:$A,Hours!$A63,'Contact Hours'!$C:$C,Hours!$B63)</f>
        <v>0</v>
      </c>
      <c r="L63" s="17">
        <f t="shared" si="8"/>
        <v>36464</v>
      </c>
      <c r="M63" s="17">
        <f t="shared" si="9"/>
        <v>0</v>
      </c>
      <c r="N63" s="17">
        <f t="shared" si="6"/>
        <v>36464</v>
      </c>
      <c r="O63" s="83">
        <f t="shared" si="4"/>
        <v>107842.05381637305</v>
      </c>
      <c r="P63" s="83">
        <f t="shared" si="7"/>
        <v>0</v>
      </c>
    </row>
    <row r="64" spans="1:16" x14ac:dyDescent="0.2">
      <c r="A64" s="14">
        <v>3540</v>
      </c>
      <c r="B64" s="15">
        <v>7</v>
      </c>
      <c r="C64" s="82">
        <f t="shared" si="5"/>
        <v>3.1107785365526492</v>
      </c>
      <c r="D64" s="16">
        <f>SUMIFS('Contact Hours'!E:E,'Contact Hours'!$A:$A,Hours!$A64,'Contact Hours'!$C:$C,Hours!$B64)</f>
        <v>0</v>
      </c>
      <c r="E64" s="16">
        <f>SUMIFS('Contact Hours'!F:F,'Contact Hours'!$A:$A,Hours!$A64,'Contact Hours'!$C:$C,Hours!$B64)</f>
        <v>15088</v>
      </c>
      <c r="F64" s="16">
        <f>SUMIFS('Contact Hours'!G:G,'Contact Hours'!$A:$A,Hours!$A64,'Contact Hours'!$C:$C,Hours!$B64)</f>
        <v>0</v>
      </c>
      <c r="G64" s="16">
        <f>SUMIFS('Contact Hours'!H:H,'Contact Hours'!$A:$A,Hours!$A64,'Contact Hours'!$C:$C,Hours!$B64)</f>
        <v>0</v>
      </c>
      <c r="H64" s="16">
        <f>SUMIFS('Contact Hours'!I:I,'Contact Hours'!$A:$A,Hours!$A64,'Contact Hours'!$C:$C,Hours!$B64)</f>
        <v>0</v>
      </c>
      <c r="I64" s="16">
        <f>SUMIFS('Contact Hours'!J:J,'Contact Hours'!$A:$A,Hours!$A64,'Contact Hours'!$C:$C,Hours!$B64)</f>
        <v>82662</v>
      </c>
      <c r="J64" s="16">
        <f>SUMIFS('Contact Hours'!K:K,'Contact Hours'!$A:$A,Hours!$A64,'Contact Hours'!$C:$C,Hours!$B64)</f>
        <v>0</v>
      </c>
      <c r="K64" s="16">
        <f>SUMIFS('Contact Hours'!L:L,'Contact Hours'!$A:$A,Hours!$A64,'Contact Hours'!$C:$C,Hours!$B64)</f>
        <v>1392</v>
      </c>
      <c r="L64" s="17">
        <f t="shared" si="8"/>
        <v>99142</v>
      </c>
      <c r="M64" s="17">
        <f t="shared" si="9"/>
        <v>9914.2000000000007</v>
      </c>
      <c r="N64" s="17">
        <f t="shared" si="6"/>
        <v>109056.2</v>
      </c>
      <c r="O64" s="83">
        <f t="shared" si="4"/>
        <v>339249.68623799301</v>
      </c>
      <c r="P64" s="83">
        <f t="shared" si="7"/>
        <v>0</v>
      </c>
    </row>
    <row r="65" spans="1:16" x14ac:dyDescent="0.2">
      <c r="A65" s="14">
        <v>3540</v>
      </c>
      <c r="B65" s="15">
        <v>8</v>
      </c>
      <c r="C65" s="82">
        <f t="shared" si="5"/>
        <v>3.1288120353152737</v>
      </c>
      <c r="D65" s="16">
        <f>SUMIFS('Contact Hours'!E:E,'Contact Hours'!$A:$A,Hours!$A65,'Contact Hours'!$C:$C,Hours!$B65)</f>
        <v>0</v>
      </c>
      <c r="E65" s="16">
        <f>SUMIFS('Contact Hours'!F:F,'Contact Hours'!$A:$A,Hours!$A65,'Contact Hours'!$C:$C,Hours!$B65)</f>
        <v>0</v>
      </c>
      <c r="F65" s="16">
        <f>SUMIFS('Contact Hours'!G:G,'Contact Hours'!$A:$A,Hours!$A65,'Contact Hours'!$C:$C,Hours!$B65)</f>
        <v>0</v>
      </c>
      <c r="G65" s="16">
        <f>SUMIFS('Contact Hours'!H:H,'Contact Hours'!$A:$A,Hours!$A65,'Contact Hours'!$C:$C,Hours!$B65)</f>
        <v>0</v>
      </c>
      <c r="H65" s="16">
        <f>SUMIFS('Contact Hours'!I:I,'Contact Hours'!$A:$A,Hours!$A65,'Contact Hours'!$C:$C,Hours!$B65)</f>
        <v>8896</v>
      </c>
      <c r="I65" s="16">
        <f>SUMIFS('Contact Hours'!J:J,'Contact Hours'!$A:$A,Hours!$A65,'Contact Hours'!$C:$C,Hours!$B65)</f>
        <v>0</v>
      </c>
      <c r="J65" s="16">
        <f>SUMIFS('Contact Hours'!K:K,'Contact Hours'!$A:$A,Hours!$A65,'Contact Hours'!$C:$C,Hours!$B65)</f>
        <v>2756</v>
      </c>
      <c r="K65" s="16">
        <f>SUMIFS('Contact Hours'!L:L,'Contact Hours'!$A:$A,Hours!$A65,'Contact Hours'!$C:$C,Hours!$B65)</f>
        <v>0</v>
      </c>
      <c r="L65" s="17">
        <f t="shared" si="8"/>
        <v>11652</v>
      </c>
      <c r="M65" s="17">
        <f t="shared" si="9"/>
        <v>0</v>
      </c>
      <c r="N65" s="17">
        <f t="shared" si="6"/>
        <v>11652</v>
      </c>
      <c r="O65" s="83">
        <f t="shared" si="4"/>
        <v>36456.917835493572</v>
      </c>
      <c r="P65" s="83">
        <f t="shared" si="7"/>
        <v>0</v>
      </c>
    </row>
    <row r="66" spans="1:16" x14ac:dyDescent="0.2">
      <c r="A66" s="14">
        <v>3540</v>
      </c>
      <c r="B66" s="15">
        <v>9</v>
      </c>
      <c r="C66" s="82">
        <f t="shared" si="5"/>
        <v>2.7974464955520566</v>
      </c>
      <c r="D66" s="16">
        <f>SUMIFS('Contact Hours'!E:E,'Contact Hours'!$A:$A,Hours!$A66,'Contact Hours'!$C:$C,Hours!$B66)</f>
        <v>12336</v>
      </c>
      <c r="E66" s="16">
        <f>SUMIFS('Contact Hours'!F:F,'Contact Hours'!$A:$A,Hours!$A66,'Contact Hours'!$C:$C,Hours!$B66)</f>
        <v>29520</v>
      </c>
      <c r="F66" s="16">
        <f>SUMIFS('Contact Hours'!G:G,'Contact Hours'!$A:$A,Hours!$A66,'Contact Hours'!$C:$C,Hours!$B66)</f>
        <v>0</v>
      </c>
      <c r="G66" s="16">
        <f>SUMIFS('Contact Hours'!H:H,'Contact Hours'!$A:$A,Hours!$A66,'Contact Hours'!$C:$C,Hours!$B66)</f>
        <v>0</v>
      </c>
      <c r="H66" s="16">
        <f>SUMIFS('Contact Hours'!I:I,'Contact Hours'!$A:$A,Hours!$A66,'Contact Hours'!$C:$C,Hours!$B66)</f>
        <v>50560</v>
      </c>
      <c r="I66" s="16">
        <f>SUMIFS('Contact Hours'!J:J,'Contact Hours'!$A:$A,Hours!$A66,'Contact Hours'!$C:$C,Hours!$B66)</f>
        <v>0</v>
      </c>
      <c r="J66" s="16">
        <f>SUMIFS('Contact Hours'!K:K,'Contact Hours'!$A:$A,Hours!$A66,'Contact Hours'!$C:$C,Hours!$B66)</f>
        <v>7646</v>
      </c>
      <c r="K66" s="16">
        <f>SUMIFS('Contact Hours'!L:L,'Contact Hours'!$A:$A,Hours!$A66,'Contact Hours'!$C:$C,Hours!$B66)</f>
        <v>6856</v>
      </c>
      <c r="L66" s="17">
        <f t="shared" si="8"/>
        <v>106918</v>
      </c>
      <c r="M66" s="17">
        <f t="shared" si="9"/>
        <v>3637.6000000000004</v>
      </c>
      <c r="N66" s="17">
        <f t="shared" si="6"/>
        <v>110555.6</v>
      </c>
      <c r="O66" s="83">
        <f t="shared" si="4"/>
        <v>309273.37578365498</v>
      </c>
      <c r="P66" s="83">
        <f t="shared" si="7"/>
        <v>0</v>
      </c>
    </row>
    <row r="67" spans="1:16" x14ac:dyDescent="0.2">
      <c r="A67" s="14">
        <v>3540</v>
      </c>
      <c r="B67" s="15">
        <v>10</v>
      </c>
      <c r="C67" s="82">
        <f t="shared" si="5"/>
        <v>3.9989283506118838</v>
      </c>
      <c r="D67" s="16">
        <f>SUMIFS('Contact Hours'!E:E,'Contact Hours'!$A:$A,Hours!$A67,'Contact Hours'!$C:$C,Hours!$B67)</f>
        <v>0</v>
      </c>
      <c r="E67" s="16">
        <f>SUMIFS('Contact Hours'!F:F,'Contact Hours'!$A:$A,Hours!$A67,'Contact Hours'!$C:$C,Hours!$B67)</f>
        <v>7232</v>
      </c>
      <c r="F67" s="16">
        <f>SUMIFS('Contact Hours'!G:G,'Contact Hours'!$A:$A,Hours!$A67,'Contact Hours'!$C:$C,Hours!$B67)</f>
        <v>0</v>
      </c>
      <c r="G67" s="16">
        <f>SUMIFS('Contact Hours'!H:H,'Contact Hours'!$A:$A,Hours!$A67,'Contact Hours'!$C:$C,Hours!$B67)</f>
        <v>0</v>
      </c>
      <c r="H67" s="16">
        <f>SUMIFS('Contact Hours'!I:I,'Contact Hours'!$A:$A,Hours!$A67,'Contact Hours'!$C:$C,Hours!$B67)</f>
        <v>0</v>
      </c>
      <c r="I67" s="16">
        <f>SUMIFS('Contact Hours'!J:J,'Contact Hours'!$A:$A,Hours!$A67,'Contact Hours'!$C:$C,Hours!$B67)</f>
        <v>0</v>
      </c>
      <c r="J67" s="16">
        <f>SUMIFS('Contact Hours'!K:K,'Contact Hours'!$A:$A,Hours!$A67,'Contact Hours'!$C:$C,Hours!$B67)</f>
        <v>0</v>
      </c>
      <c r="K67" s="16">
        <f>SUMIFS('Contact Hours'!L:L,'Contact Hours'!$A:$A,Hours!$A67,'Contact Hours'!$C:$C,Hours!$B67)</f>
        <v>0</v>
      </c>
      <c r="L67" s="17">
        <f t="shared" si="8"/>
        <v>7232</v>
      </c>
      <c r="M67" s="17">
        <f t="shared" si="9"/>
        <v>723.2</v>
      </c>
      <c r="N67" s="17">
        <f t="shared" si="6"/>
        <v>7955.2</v>
      </c>
      <c r="O67" s="83">
        <f t="shared" si="4"/>
        <v>31812.274814787655</v>
      </c>
      <c r="P67" s="83">
        <f t="shared" si="7"/>
        <v>0</v>
      </c>
    </row>
    <row r="68" spans="1:16" x14ac:dyDescent="0.2">
      <c r="A68" s="14">
        <v>3540</v>
      </c>
      <c r="B68" s="15">
        <v>11</v>
      </c>
      <c r="C68" s="82">
        <f t="shared" si="5"/>
        <v>2.8515469918399288</v>
      </c>
      <c r="D68" s="16">
        <f>SUMIFS('Contact Hours'!E:E,'Contact Hours'!$A:$A,Hours!$A68,'Contact Hours'!$C:$C,Hours!$B68)</f>
        <v>0</v>
      </c>
      <c r="E68" s="16">
        <f>SUMIFS('Contact Hours'!F:F,'Contact Hours'!$A:$A,Hours!$A68,'Contact Hours'!$C:$C,Hours!$B68)</f>
        <v>4480</v>
      </c>
      <c r="F68" s="16">
        <f>SUMIFS('Contact Hours'!G:G,'Contact Hours'!$A:$A,Hours!$A68,'Contact Hours'!$C:$C,Hours!$B68)</f>
        <v>0</v>
      </c>
      <c r="G68" s="16">
        <f>SUMIFS('Contact Hours'!H:H,'Contact Hours'!$A:$A,Hours!$A68,'Contact Hours'!$C:$C,Hours!$B68)</f>
        <v>0</v>
      </c>
      <c r="H68" s="16">
        <f>SUMIFS('Contact Hours'!I:I,'Contact Hours'!$A:$A,Hours!$A68,'Contact Hours'!$C:$C,Hours!$B68)</f>
        <v>0</v>
      </c>
      <c r="I68" s="16">
        <f>SUMIFS('Contact Hours'!J:J,'Contact Hours'!$A:$A,Hours!$A68,'Contact Hours'!$C:$C,Hours!$B68)</f>
        <v>57454</v>
      </c>
      <c r="J68" s="16">
        <f>SUMIFS('Contact Hours'!K:K,'Contact Hours'!$A:$A,Hours!$A68,'Contact Hours'!$C:$C,Hours!$B68)</f>
        <v>0</v>
      </c>
      <c r="K68" s="16">
        <f>SUMIFS('Contact Hours'!L:L,'Contact Hours'!$A:$A,Hours!$A68,'Contact Hours'!$C:$C,Hours!$B68)</f>
        <v>24343</v>
      </c>
      <c r="L68" s="17">
        <f t="shared" si="8"/>
        <v>86277</v>
      </c>
      <c r="M68" s="17">
        <f t="shared" si="9"/>
        <v>8627.7000000000007</v>
      </c>
      <c r="N68" s="17">
        <f t="shared" si="6"/>
        <v>94904.7</v>
      </c>
      <c r="O68" s="83">
        <f t="shared" si="4"/>
        <v>270625.21179647086</v>
      </c>
      <c r="P68" s="83">
        <f t="shared" si="7"/>
        <v>0</v>
      </c>
    </row>
    <row r="69" spans="1:16" x14ac:dyDescent="0.2">
      <c r="A69" s="14">
        <v>3540</v>
      </c>
      <c r="B69" s="15">
        <v>12</v>
      </c>
      <c r="C69" s="82">
        <f t="shared" si="5"/>
        <v>2.5044021406594155</v>
      </c>
      <c r="D69" s="16">
        <f>SUMIFS('Contact Hours'!E:E,'Contact Hours'!$A:$A,Hours!$A69,'Contact Hours'!$C:$C,Hours!$B69)</f>
        <v>572671</v>
      </c>
      <c r="E69" s="16">
        <f>SUMIFS('Contact Hours'!F:F,'Contact Hours'!$A:$A,Hours!$A69,'Contact Hours'!$C:$C,Hours!$B69)</f>
        <v>0</v>
      </c>
      <c r="F69" s="16">
        <f>SUMIFS('Contact Hours'!G:G,'Contact Hours'!$A:$A,Hours!$A69,'Contact Hours'!$C:$C,Hours!$B69)</f>
        <v>0</v>
      </c>
      <c r="G69" s="16">
        <f>SUMIFS('Contact Hours'!H:H,'Contact Hours'!$A:$A,Hours!$A69,'Contact Hours'!$C:$C,Hours!$B69)</f>
        <v>89356</v>
      </c>
      <c r="H69" s="16">
        <f>SUMIFS('Contact Hours'!I:I,'Contact Hours'!$A:$A,Hours!$A69,'Contact Hours'!$C:$C,Hours!$B69)</f>
        <v>1904</v>
      </c>
      <c r="I69" s="16">
        <f>SUMIFS('Contact Hours'!J:J,'Contact Hours'!$A:$A,Hours!$A69,'Contact Hours'!$C:$C,Hours!$B69)</f>
        <v>0</v>
      </c>
      <c r="J69" s="16">
        <f>SUMIFS('Contact Hours'!K:K,'Contact Hours'!$A:$A,Hours!$A69,'Contact Hours'!$C:$C,Hours!$B69)</f>
        <v>638</v>
      </c>
      <c r="K69" s="16">
        <f>SUMIFS('Contact Hours'!L:L,'Contact Hours'!$A:$A,Hours!$A69,'Contact Hours'!$C:$C,Hours!$B69)</f>
        <v>0</v>
      </c>
      <c r="L69" s="17">
        <f t="shared" si="8"/>
        <v>664569</v>
      </c>
      <c r="M69" s="17">
        <f t="shared" si="9"/>
        <v>0</v>
      </c>
      <c r="N69" s="17">
        <f t="shared" si="6"/>
        <v>664569</v>
      </c>
      <c r="O69" s="83">
        <f t="shared" ref="O69:O132" si="10">N69*C69</f>
        <v>1664348.0262158872</v>
      </c>
      <c r="P69" s="83">
        <f t="shared" si="7"/>
        <v>223783.35768076274</v>
      </c>
    </row>
    <row r="70" spans="1:16" x14ac:dyDescent="0.2">
      <c r="A70" s="14">
        <v>3540</v>
      </c>
      <c r="B70" s="15">
        <v>13</v>
      </c>
      <c r="C70" s="82">
        <f t="shared" si="5"/>
        <v>2.4322681456089192</v>
      </c>
      <c r="D70" s="16">
        <f>SUMIFS('Contact Hours'!E:E,'Contact Hours'!$A:$A,Hours!$A70,'Contact Hours'!$C:$C,Hours!$B70)</f>
        <v>36736</v>
      </c>
      <c r="E70" s="16">
        <f>SUMIFS('Contact Hours'!F:F,'Contact Hours'!$A:$A,Hours!$A70,'Contact Hours'!$C:$C,Hours!$B70)</f>
        <v>0</v>
      </c>
      <c r="F70" s="16">
        <f>SUMIFS('Contact Hours'!G:G,'Contact Hours'!$A:$A,Hours!$A70,'Contact Hours'!$C:$C,Hours!$B70)</f>
        <v>0</v>
      </c>
      <c r="G70" s="16">
        <f>SUMIFS('Contact Hours'!H:H,'Contact Hours'!$A:$A,Hours!$A70,'Contact Hours'!$C:$C,Hours!$B70)</f>
        <v>0</v>
      </c>
      <c r="H70" s="16">
        <f>SUMIFS('Contact Hours'!I:I,'Contact Hours'!$A:$A,Hours!$A70,'Contact Hours'!$C:$C,Hours!$B70)</f>
        <v>0</v>
      </c>
      <c r="I70" s="16">
        <f>SUMIFS('Contact Hours'!J:J,'Contact Hours'!$A:$A,Hours!$A70,'Contact Hours'!$C:$C,Hours!$B70)</f>
        <v>0</v>
      </c>
      <c r="J70" s="16">
        <f>SUMIFS('Contact Hours'!K:K,'Contact Hours'!$A:$A,Hours!$A70,'Contact Hours'!$C:$C,Hours!$B70)</f>
        <v>234</v>
      </c>
      <c r="K70" s="16">
        <f>SUMIFS('Contact Hours'!L:L,'Contact Hours'!$A:$A,Hours!$A70,'Contact Hours'!$C:$C,Hours!$B70)</f>
        <v>0</v>
      </c>
      <c r="L70" s="17">
        <f t="shared" si="8"/>
        <v>36970</v>
      </c>
      <c r="M70" s="17">
        <f t="shared" si="9"/>
        <v>0</v>
      </c>
      <c r="N70" s="17">
        <f t="shared" si="6"/>
        <v>36970</v>
      </c>
      <c r="O70" s="83">
        <f t="shared" si="10"/>
        <v>89920.953343161746</v>
      </c>
      <c r="P70" s="83">
        <f t="shared" si="7"/>
        <v>0</v>
      </c>
    </row>
    <row r="71" spans="1:16" x14ac:dyDescent="0.2">
      <c r="A71" s="14">
        <v>3540</v>
      </c>
      <c r="B71" s="15">
        <v>14</v>
      </c>
      <c r="C71" s="82">
        <f t="shared" si="5"/>
        <v>3.8974899200721236</v>
      </c>
      <c r="D71" s="16">
        <f>SUMIFS('Contact Hours'!E:E,'Contact Hours'!$A:$A,Hours!$A71,'Contact Hours'!$C:$C,Hours!$B71)</f>
        <v>0</v>
      </c>
      <c r="E71" s="16">
        <f>SUMIFS('Contact Hours'!F:F,'Contact Hours'!$A:$A,Hours!$A71,'Contact Hours'!$C:$C,Hours!$B71)</f>
        <v>0</v>
      </c>
      <c r="F71" s="16">
        <f>SUMIFS('Contact Hours'!G:G,'Contact Hours'!$A:$A,Hours!$A71,'Contact Hours'!$C:$C,Hours!$B71)</f>
        <v>0</v>
      </c>
      <c r="G71" s="16">
        <f>SUMIFS('Contact Hours'!H:H,'Contact Hours'!$A:$A,Hours!$A71,'Contact Hours'!$C:$C,Hours!$B71)</f>
        <v>0</v>
      </c>
      <c r="H71" s="16">
        <f>SUMIFS('Contact Hours'!I:I,'Contact Hours'!$A:$A,Hours!$A71,'Contact Hours'!$C:$C,Hours!$B71)</f>
        <v>0</v>
      </c>
      <c r="I71" s="16">
        <f>SUMIFS('Contact Hours'!J:J,'Contact Hours'!$A:$A,Hours!$A71,'Contact Hours'!$C:$C,Hours!$B71)</f>
        <v>215348</v>
      </c>
      <c r="J71" s="16">
        <f>SUMIFS('Contact Hours'!K:K,'Contact Hours'!$A:$A,Hours!$A71,'Contact Hours'!$C:$C,Hours!$B71)</f>
        <v>0</v>
      </c>
      <c r="K71" s="16">
        <f>SUMIFS('Contact Hours'!L:L,'Contact Hours'!$A:$A,Hours!$A71,'Contact Hours'!$C:$C,Hours!$B71)</f>
        <v>13508</v>
      </c>
      <c r="L71" s="17">
        <f t="shared" si="8"/>
        <v>228856</v>
      </c>
      <c r="M71" s="17">
        <f t="shared" si="9"/>
        <v>22885.600000000002</v>
      </c>
      <c r="N71" s="17">
        <f t="shared" si="6"/>
        <v>251741.6</v>
      </c>
      <c r="O71" s="83">
        <f t="shared" si="10"/>
        <v>981160.34846282855</v>
      </c>
      <c r="P71" s="83">
        <f t="shared" si="7"/>
        <v>0</v>
      </c>
    </row>
    <row r="72" spans="1:16" x14ac:dyDescent="0.2">
      <c r="A72" s="14">
        <v>3540</v>
      </c>
      <c r="B72" s="15">
        <v>15</v>
      </c>
      <c r="C72" s="82">
        <f t="shared" si="5"/>
        <v>5.6850604849172326</v>
      </c>
      <c r="D72" s="16">
        <f>SUMIFS('Contact Hours'!E:E,'Contact Hours'!$A:$A,Hours!$A72,'Contact Hours'!$C:$C,Hours!$B72)</f>
        <v>0</v>
      </c>
      <c r="E72" s="16">
        <f>SUMIFS('Contact Hours'!F:F,'Contact Hours'!$A:$A,Hours!$A72,'Contact Hours'!$C:$C,Hours!$B72)</f>
        <v>0</v>
      </c>
      <c r="F72" s="16">
        <f>SUMIFS('Contact Hours'!G:G,'Contact Hours'!$A:$A,Hours!$A72,'Contact Hours'!$C:$C,Hours!$B72)</f>
        <v>0</v>
      </c>
      <c r="G72" s="16">
        <f>SUMIFS('Contact Hours'!H:H,'Contact Hours'!$A:$A,Hours!$A72,'Contact Hours'!$C:$C,Hours!$B72)</f>
        <v>0</v>
      </c>
      <c r="H72" s="16">
        <f>SUMIFS('Contact Hours'!I:I,'Contact Hours'!$A:$A,Hours!$A72,'Contact Hours'!$C:$C,Hours!$B72)</f>
        <v>0</v>
      </c>
      <c r="I72" s="16">
        <f>SUMIFS('Contact Hours'!J:J,'Contact Hours'!$A:$A,Hours!$A72,'Contact Hours'!$C:$C,Hours!$B72)</f>
        <v>46336</v>
      </c>
      <c r="J72" s="16">
        <f>SUMIFS('Contact Hours'!K:K,'Contact Hours'!$A:$A,Hours!$A72,'Contact Hours'!$C:$C,Hours!$B72)</f>
        <v>0</v>
      </c>
      <c r="K72" s="16">
        <f>SUMIFS('Contact Hours'!L:L,'Contact Hours'!$A:$A,Hours!$A72,'Contact Hours'!$C:$C,Hours!$B72)</f>
        <v>3815</v>
      </c>
      <c r="L72" s="17">
        <f t="shared" si="8"/>
        <v>50151</v>
      </c>
      <c r="M72" s="17">
        <f t="shared" si="9"/>
        <v>5015.1000000000004</v>
      </c>
      <c r="N72" s="17">
        <f t="shared" si="6"/>
        <v>55166.1</v>
      </c>
      <c r="O72" s="83">
        <f t="shared" si="10"/>
        <v>313622.61521699256</v>
      </c>
      <c r="P72" s="83">
        <f t="shared" si="7"/>
        <v>0</v>
      </c>
    </row>
    <row r="73" spans="1:16" x14ac:dyDescent="0.2">
      <c r="A73" s="14">
        <v>3540</v>
      </c>
      <c r="B73" s="15">
        <v>16</v>
      </c>
      <c r="C73" s="82">
        <f t="shared" si="5"/>
        <v>3.2595549013442979</v>
      </c>
      <c r="D73" s="16">
        <f>SUMIFS('Contact Hours'!E:E,'Contact Hours'!$A:$A,Hours!$A73,'Contact Hours'!$C:$C,Hours!$B73)</f>
        <v>0</v>
      </c>
      <c r="E73" s="16">
        <f>SUMIFS('Contact Hours'!F:F,'Contact Hours'!$A:$A,Hours!$A73,'Contact Hours'!$C:$C,Hours!$B73)</f>
        <v>0</v>
      </c>
      <c r="F73" s="16">
        <f>SUMIFS('Contact Hours'!G:G,'Contact Hours'!$A:$A,Hours!$A73,'Contact Hours'!$C:$C,Hours!$B73)</f>
        <v>0</v>
      </c>
      <c r="G73" s="16">
        <f>SUMIFS('Contact Hours'!H:H,'Contact Hours'!$A:$A,Hours!$A73,'Contact Hours'!$C:$C,Hours!$B73)</f>
        <v>0</v>
      </c>
      <c r="H73" s="16">
        <f>SUMIFS('Contact Hours'!I:I,'Contact Hours'!$A:$A,Hours!$A73,'Contact Hours'!$C:$C,Hours!$B73)</f>
        <v>0</v>
      </c>
      <c r="I73" s="16">
        <f>SUMIFS('Contact Hours'!J:J,'Contact Hours'!$A:$A,Hours!$A73,'Contact Hours'!$C:$C,Hours!$B73)</f>
        <v>270331</v>
      </c>
      <c r="J73" s="16">
        <f>SUMIFS('Contact Hours'!K:K,'Contact Hours'!$A:$A,Hours!$A73,'Contact Hours'!$C:$C,Hours!$B73)</f>
        <v>4175</v>
      </c>
      <c r="K73" s="16">
        <f>SUMIFS('Contact Hours'!L:L,'Contact Hours'!$A:$A,Hours!$A73,'Contact Hours'!$C:$C,Hours!$B73)</f>
        <v>33505</v>
      </c>
      <c r="L73" s="17">
        <f t="shared" si="8"/>
        <v>308011</v>
      </c>
      <c r="M73" s="17">
        <f t="shared" si="9"/>
        <v>30383.600000000002</v>
      </c>
      <c r="N73" s="17">
        <f t="shared" si="6"/>
        <v>338394.6</v>
      </c>
      <c r="O73" s="83">
        <f t="shared" si="10"/>
        <v>1103015.777018443</v>
      </c>
      <c r="P73" s="83">
        <f t="shared" si="7"/>
        <v>0</v>
      </c>
    </row>
    <row r="74" spans="1:16" x14ac:dyDescent="0.2">
      <c r="A74" s="14">
        <v>3540</v>
      </c>
      <c r="B74" s="15">
        <v>17</v>
      </c>
      <c r="C74" s="82">
        <f t="shared" si="5"/>
        <v>4.4091904474615813</v>
      </c>
      <c r="D74" s="16">
        <f>SUMIFS('Contact Hours'!E:E,'Contact Hours'!$A:$A,Hours!$A74,'Contact Hours'!$C:$C,Hours!$B74)</f>
        <v>0</v>
      </c>
      <c r="E74" s="16">
        <f>SUMIFS('Contact Hours'!F:F,'Contact Hours'!$A:$A,Hours!$A74,'Contact Hours'!$C:$C,Hours!$B74)</f>
        <v>0</v>
      </c>
      <c r="F74" s="16">
        <f>SUMIFS('Contact Hours'!G:G,'Contact Hours'!$A:$A,Hours!$A74,'Contact Hours'!$C:$C,Hours!$B74)</f>
        <v>0</v>
      </c>
      <c r="G74" s="16">
        <f>SUMIFS('Contact Hours'!H:H,'Contact Hours'!$A:$A,Hours!$A74,'Contact Hours'!$C:$C,Hours!$B74)</f>
        <v>0</v>
      </c>
      <c r="H74" s="16">
        <f>SUMIFS('Contact Hours'!I:I,'Contact Hours'!$A:$A,Hours!$A74,'Contact Hours'!$C:$C,Hours!$B74)</f>
        <v>0</v>
      </c>
      <c r="I74" s="16">
        <f>SUMIFS('Contact Hours'!J:J,'Contact Hours'!$A:$A,Hours!$A74,'Contact Hours'!$C:$C,Hours!$B74)</f>
        <v>28352</v>
      </c>
      <c r="J74" s="16">
        <f>SUMIFS('Contact Hours'!K:K,'Contact Hours'!$A:$A,Hours!$A74,'Contact Hours'!$C:$C,Hours!$B74)</f>
        <v>0</v>
      </c>
      <c r="K74" s="16">
        <f>SUMIFS('Contact Hours'!L:L,'Contact Hours'!$A:$A,Hours!$A74,'Contact Hours'!$C:$C,Hours!$B74)</f>
        <v>472</v>
      </c>
      <c r="L74" s="17">
        <f t="shared" si="8"/>
        <v>28824</v>
      </c>
      <c r="M74" s="17">
        <f t="shared" si="9"/>
        <v>2882.4</v>
      </c>
      <c r="N74" s="17">
        <f t="shared" si="6"/>
        <v>31706.400000000001</v>
      </c>
      <c r="O74" s="83">
        <f t="shared" si="10"/>
        <v>139799.55600339588</v>
      </c>
      <c r="P74" s="83">
        <f t="shared" si="7"/>
        <v>0</v>
      </c>
    </row>
    <row r="75" spans="1:16" x14ac:dyDescent="0.2">
      <c r="A75" s="14">
        <v>3540</v>
      </c>
      <c r="B75" s="15">
        <v>18</v>
      </c>
      <c r="C75" s="82">
        <f t="shared" si="5"/>
        <v>3.2911135241788898</v>
      </c>
      <c r="D75" s="16">
        <f>SUMIFS('Contact Hours'!E:E,'Contact Hours'!$A:$A,Hours!$A75,'Contact Hours'!$C:$C,Hours!$B75)</f>
        <v>0</v>
      </c>
      <c r="E75" s="16">
        <f>SUMIFS('Contact Hours'!F:F,'Contact Hours'!$A:$A,Hours!$A75,'Contact Hours'!$C:$C,Hours!$B75)</f>
        <v>0</v>
      </c>
      <c r="F75" s="16">
        <f>SUMIFS('Contact Hours'!G:G,'Contact Hours'!$A:$A,Hours!$A75,'Contact Hours'!$C:$C,Hours!$B75)</f>
        <v>0</v>
      </c>
      <c r="G75" s="16">
        <f>SUMIFS('Contact Hours'!H:H,'Contact Hours'!$A:$A,Hours!$A75,'Contact Hours'!$C:$C,Hours!$B75)</f>
        <v>0</v>
      </c>
      <c r="H75" s="16">
        <f>SUMIFS('Contact Hours'!I:I,'Contact Hours'!$A:$A,Hours!$A75,'Contact Hours'!$C:$C,Hours!$B75)</f>
        <v>0</v>
      </c>
      <c r="I75" s="16">
        <f>SUMIFS('Contact Hours'!J:J,'Contact Hours'!$A:$A,Hours!$A75,'Contact Hours'!$C:$C,Hours!$B75)</f>
        <v>107836</v>
      </c>
      <c r="J75" s="16">
        <f>SUMIFS('Contact Hours'!K:K,'Contact Hours'!$A:$A,Hours!$A75,'Contact Hours'!$C:$C,Hours!$B75)</f>
        <v>0</v>
      </c>
      <c r="K75" s="16">
        <f>SUMIFS('Contact Hours'!L:L,'Contact Hours'!$A:$A,Hours!$A75,'Contact Hours'!$C:$C,Hours!$B75)</f>
        <v>768</v>
      </c>
      <c r="L75" s="17">
        <f t="shared" si="8"/>
        <v>108604</v>
      </c>
      <c r="M75" s="17">
        <f t="shared" si="9"/>
        <v>10860.400000000001</v>
      </c>
      <c r="N75" s="17">
        <f t="shared" si="6"/>
        <v>119464.4</v>
      </c>
      <c r="O75" s="83">
        <f t="shared" si="10"/>
        <v>393170.90249791654</v>
      </c>
      <c r="P75" s="83">
        <f t="shared" si="7"/>
        <v>0</v>
      </c>
    </row>
    <row r="76" spans="1:16" x14ac:dyDescent="0.2">
      <c r="A76" s="14">
        <v>3540</v>
      </c>
      <c r="B76" s="15">
        <v>19</v>
      </c>
      <c r="C76" s="82">
        <f t="shared" si="5"/>
        <v>2.3804218366663754</v>
      </c>
      <c r="D76" s="16">
        <f>SUMIFS('Contact Hours'!E:E,'Contact Hours'!$A:$A,Hours!$A76,'Contact Hours'!$C:$C,Hours!$B76)</f>
        <v>0</v>
      </c>
      <c r="E76" s="16">
        <f>SUMIFS('Contact Hours'!F:F,'Contact Hours'!$A:$A,Hours!$A76,'Contact Hours'!$C:$C,Hours!$B76)</f>
        <v>298117</v>
      </c>
      <c r="F76" s="16">
        <f>SUMIFS('Contact Hours'!G:G,'Contact Hours'!$A:$A,Hours!$A76,'Contact Hours'!$C:$C,Hours!$B76)</f>
        <v>129842</v>
      </c>
      <c r="G76" s="16">
        <f>SUMIFS('Contact Hours'!H:H,'Contact Hours'!$A:$A,Hours!$A76,'Contact Hours'!$C:$C,Hours!$B76)</f>
        <v>0</v>
      </c>
      <c r="H76" s="16">
        <f>SUMIFS('Contact Hours'!I:I,'Contact Hours'!$A:$A,Hours!$A76,'Contact Hours'!$C:$C,Hours!$B76)</f>
        <v>0</v>
      </c>
      <c r="I76" s="16">
        <f>SUMIFS('Contact Hours'!J:J,'Contact Hours'!$A:$A,Hours!$A76,'Contact Hours'!$C:$C,Hours!$B76)</f>
        <v>0</v>
      </c>
      <c r="J76" s="16">
        <f>SUMIFS('Contact Hours'!K:K,'Contact Hours'!$A:$A,Hours!$A76,'Contact Hours'!$C:$C,Hours!$B76)</f>
        <v>0</v>
      </c>
      <c r="K76" s="16">
        <f>SUMIFS('Contact Hours'!L:L,'Contact Hours'!$A:$A,Hours!$A76,'Contact Hours'!$C:$C,Hours!$B76)</f>
        <v>234</v>
      </c>
      <c r="L76" s="17">
        <f t="shared" si="8"/>
        <v>428193</v>
      </c>
      <c r="M76" s="17">
        <f t="shared" si="9"/>
        <v>42819.3</v>
      </c>
      <c r="N76" s="17">
        <f t="shared" si="6"/>
        <v>471012.3</v>
      </c>
      <c r="O76" s="83">
        <f t="shared" si="10"/>
        <v>1121207.9642584538</v>
      </c>
      <c r="P76" s="83">
        <f t="shared" si="7"/>
        <v>339986.60532807908</v>
      </c>
    </row>
    <row r="77" spans="1:16" x14ac:dyDescent="0.2">
      <c r="A77" s="14">
        <v>3540</v>
      </c>
      <c r="B77" s="15">
        <v>20</v>
      </c>
      <c r="C77" s="82">
        <f t="shared" si="5"/>
        <v>3.0251194174301852</v>
      </c>
      <c r="D77" s="16">
        <f>SUMIFS('Contact Hours'!E:E,'Contact Hours'!$A:$A,Hours!$A77,'Contact Hours'!$C:$C,Hours!$B77)</f>
        <v>0</v>
      </c>
      <c r="E77" s="16">
        <f>SUMIFS('Contact Hours'!F:F,'Contact Hours'!$A:$A,Hours!$A77,'Contact Hours'!$C:$C,Hours!$B77)</f>
        <v>0</v>
      </c>
      <c r="F77" s="16">
        <f>SUMIFS('Contact Hours'!G:G,'Contact Hours'!$A:$A,Hours!$A77,'Contact Hours'!$C:$C,Hours!$B77)</f>
        <v>0</v>
      </c>
      <c r="G77" s="16">
        <f>SUMIFS('Contact Hours'!H:H,'Contact Hours'!$A:$A,Hours!$A77,'Contact Hours'!$C:$C,Hours!$B77)</f>
        <v>0</v>
      </c>
      <c r="H77" s="16">
        <f>SUMIFS('Contact Hours'!I:I,'Contact Hours'!$A:$A,Hours!$A77,'Contact Hours'!$C:$C,Hours!$B77)</f>
        <v>36944</v>
      </c>
      <c r="I77" s="16">
        <f>SUMIFS('Contact Hours'!J:J,'Contact Hours'!$A:$A,Hours!$A77,'Contact Hours'!$C:$C,Hours!$B77)</f>
        <v>0</v>
      </c>
      <c r="J77" s="16">
        <f>SUMIFS('Contact Hours'!K:K,'Contact Hours'!$A:$A,Hours!$A77,'Contact Hours'!$C:$C,Hours!$B77)</f>
        <v>192</v>
      </c>
      <c r="K77" s="16">
        <f>SUMIFS('Contact Hours'!L:L,'Contact Hours'!$A:$A,Hours!$A77,'Contact Hours'!$C:$C,Hours!$B77)</f>
        <v>0</v>
      </c>
      <c r="L77" s="17">
        <f t="shared" si="8"/>
        <v>37136</v>
      </c>
      <c r="M77" s="17">
        <f t="shared" si="9"/>
        <v>0</v>
      </c>
      <c r="N77" s="17">
        <f t="shared" si="6"/>
        <v>37136</v>
      </c>
      <c r="O77" s="83">
        <f t="shared" si="10"/>
        <v>112340.83468568735</v>
      </c>
      <c r="P77" s="83">
        <f t="shared" si="7"/>
        <v>0</v>
      </c>
    </row>
    <row r="78" spans="1:16" x14ac:dyDescent="0.2">
      <c r="A78" s="14">
        <v>3540</v>
      </c>
      <c r="B78" s="15">
        <v>21</v>
      </c>
      <c r="C78" s="82">
        <f t="shared" si="5"/>
        <v>3.2708258380709379</v>
      </c>
      <c r="D78" s="16">
        <f>SUMIFS('Contact Hours'!E:E,'Contact Hours'!$A:$A,Hours!$A78,'Contact Hours'!$C:$C,Hours!$B78)</f>
        <v>0</v>
      </c>
      <c r="E78" s="16">
        <f>SUMIFS('Contact Hours'!F:F,'Contact Hours'!$A:$A,Hours!$A78,'Contact Hours'!$C:$C,Hours!$B78)</f>
        <v>0</v>
      </c>
      <c r="F78" s="16">
        <f>SUMIFS('Contact Hours'!G:G,'Contact Hours'!$A:$A,Hours!$A78,'Contact Hours'!$C:$C,Hours!$B78)</f>
        <v>0</v>
      </c>
      <c r="G78" s="16">
        <f>SUMIFS('Contact Hours'!H:H,'Contact Hours'!$A:$A,Hours!$A78,'Contact Hours'!$C:$C,Hours!$B78)</f>
        <v>0</v>
      </c>
      <c r="H78" s="16">
        <f>SUMIFS('Contact Hours'!I:I,'Contact Hours'!$A:$A,Hours!$A78,'Contact Hours'!$C:$C,Hours!$B78)</f>
        <v>30354</v>
      </c>
      <c r="I78" s="16">
        <f>SUMIFS('Contact Hours'!J:J,'Contact Hours'!$A:$A,Hours!$A78,'Contact Hours'!$C:$C,Hours!$B78)</f>
        <v>0</v>
      </c>
      <c r="J78" s="16">
        <f>SUMIFS('Contact Hours'!K:K,'Contact Hours'!$A:$A,Hours!$A78,'Contact Hours'!$C:$C,Hours!$B78)</f>
        <v>76049</v>
      </c>
      <c r="K78" s="16">
        <f>SUMIFS('Contact Hours'!L:L,'Contact Hours'!$A:$A,Hours!$A78,'Contact Hours'!$C:$C,Hours!$B78)</f>
        <v>0</v>
      </c>
      <c r="L78" s="17">
        <f t="shared" si="8"/>
        <v>106403</v>
      </c>
      <c r="M78" s="17">
        <f t="shared" si="9"/>
        <v>0</v>
      </c>
      <c r="N78" s="17">
        <f t="shared" si="6"/>
        <v>106403</v>
      </c>
      <c r="O78" s="83">
        <f t="shared" si="10"/>
        <v>348025.68164826202</v>
      </c>
      <c r="P78" s="83">
        <f t="shared" si="7"/>
        <v>0</v>
      </c>
    </row>
    <row r="79" spans="1:16" x14ac:dyDescent="0.2">
      <c r="A79" s="14">
        <v>3540</v>
      </c>
      <c r="B79" s="15">
        <v>22</v>
      </c>
      <c r="C79" s="82">
        <f t="shared" si="5"/>
        <v>3.5368199448196425</v>
      </c>
      <c r="D79" s="16">
        <f>SUMIFS('Contact Hours'!E:E,'Contact Hours'!$A:$A,Hours!$A79,'Contact Hours'!$C:$C,Hours!$B79)</f>
        <v>0</v>
      </c>
      <c r="E79" s="16">
        <f>SUMIFS('Contact Hours'!F:F,'Contact Hours'!$A:$A,Hours!$A79,'Contact Hours'!$C:$C,Hours!$B79)</f>
        <v>0</v>
      </c>
      <c r="F79" s="16">
        <f>SUMIFS('Contact Hours'!G:G,'Contact Hours'!$A:$A,Hours!$A79,'Contact Hours'!$C:$C,Hours!$B79)</f>
        <v>0</v>
      </c>
      <c r="G79" s="16">
        <f>SUMIFS('Contact Hours'!H:H,'Contact Hours'!$A:$A,Hours!$A79,'Contact Hours'!$C:$C,Hours!$B79)</f>
        <v>0</v>
      </c>
      <c r="H79" s="16">
        <f>SUMIFS('Contact Hours'!I:I,'Contact Hours'!$A:$A,Hours!$A79,'Contact Hours'!$C:$C,Hours!$B79)</f>
        <v>22850</v>
      </c>
      <c r="I79" s="16">
        <f>SUMIFS('Contact Hours'!J:J,'Contact Hours'!$A:$A,Hours!$A79,'Contact Hours'!$C:$C,Hours!$B79)</f>
        <v>0</v>
      </c>
      <c r="J79" s="16">
        <f>SUMIFS('Contact Hours'!K:K,'Contact Hours'!$A:$A,Hours!$A79,'Contact Hours'!$C:$C,Hours!$B79)</f>
        <v>0</v>
      </c>
      <c r="K79" s="16">
        <f>SUMIFS('Contact Hours'!L:L,'Contact Hours'!$A:$A,Hours!$A79,'Contact Hours'!$C:$C,Hours!$B79)</f>
        <v>0</v>
      </c>
      <c r="L79" s="17">
        <f t="shared" si="8"/>
        <v>22850</v>
      </c>
      <c r="M79" s="17">
        <f t="shared" si="9"/>
        <v>0</v>
      </c>
      <c r="N79" s="17">
        <f t="shared" si="6"/>
        <v>22850</v>
      </c>
      <c r="O79" s="83">
        <f t="shared" si="10"/>
        <v>80816.33573912883</v>
      </c>
      <c r="P79" s="83">
        <f t="shared" si="7"/>
        <v>0</v>
      </c>
    </row>
    <row r="80" spans="1:16" x14ac:dyDescent="0.2">
      <c r="A80" s="14">
        <v>3540</v>
      </c>
      <c r="B80" s="15">
        <v>23</v>
      </c>
      <c r="C80" s="82">
        <f t="shared" si="5"/>
        <v>3.4579233877331621</v>
      </c>
      <c r="D80" s="16">
        <f>SUMIFS('Contact Hours'!E:E,'Contact Hours'!$A:$A,Hours!$A80,'Contact Hours'!$C:$C,Hours!$B80)</f>
        <v>6386</v>
      </c>
      <c r="E80" s="16">
        <f>SUMIFS('Contact Hours'!F:F,'Contact Hours'!$A:$A,Hours!$A80,'Contact Hours'!$C:$C,Hours!$B80)</f>
        <v>0</v>
      </c>
      <c r="F80" s="16">
        <f>SUMIFS('Contact Hours'!G:G,'Contact Hours'!$A:$A,Hours!$A80,'Contact Hours'!$C:$C,Hours!$B80)</f>
        <v>0</v>
      </c>
      <c r="G80" s="16">
        <f>SUMIFS('Contact Hours'!H:H,'Contact Hours'!$A:$A,Hours!$A80,'Contact Hours'!$C:$C,Hours!$B80)</f>
        <v>0</v>
      </c>
      <c r="H80" s="16">
        <f>SUMIFS('Contact Hours'!I:I,'Contact Hours'!$A:$A,Hours!$A80,'Contact Hours'!$C:$C,Hours!$B80)</f>
        <v>0</v>
      </c>
      <c r="I80" s="16">
        <f>SUMIFS('Contact Hours'!J:J,'Contact Hours'!$A:$A,Hours!$A80,'Contact Hours'!$C:$C,Hours!$B80)</f>
        <v>0</v>
      </c>
      <c r="J80" s="16">
        <f>SUMIFS('Contact Hours'!K:K,'Contact Hours'!$A:$A,Hours!$A80,'Contact Hours'!$C:$C,Hours!$B80)</f>
        <v>0</v>
      </c>
      <c r="K80" s="16">
        <f>SUMIFS('Contact Hours'!L:L,'Contact Hours'!$A:$A,Hours!$A80,'Contact Hours'!$C:$C,Hours!$B80)</f>
        <v>0</v>
      </c>
      <c r="L80" s="17">
        <f t="shared" si="8"/>
        <v>6386</v>
      </c>
      <c r="M80" s="17">
        <f t="shared" si="9"/>
        <v>0</v>
      </c>
      <c r="N80" s="17">
        <f t="shared" si="6"/>
        <v>6386</v>
      </c>
      <c r="O80" s="83">
        <f t="shared" si="10"/>
        <v>22082.298754063973</v>
      </c>
      <c r="P80" s="83">
        <f t="shared" si="7"/>
        <v>0</v>
      </c>
    </row>
    <row r="81" spans="1:16" x14ac:dyDescent="0.2">
      <c r="A81" s="14">
        <v>3540</v>
      </c>
      <c r="B81" s="15">
        <v>24</v>
      </c>
      <c r="C81" s="82">
        <f t="shared" si="5"/>
        <v>2.7275666878468883</v>
      </c>
      <c r="D81" s="16">
        <f>SUMIFS('Contact Hours'!E:E,'Contact Hours'!$A:$A,Hours!$A81,'Contact Hours'!$C:$C,Hours!$B81)</f>
        <v>65365</v>
      </c>
      <c r="E81" s="16">
        <f>SUMIFS('Contact Hours'!F:F,'Contact Hours'!$A:$A,Hours!$A81,'Contact Hours'!$C:$C,Hours!$B81)</f>
        <v>0</v>
      </c>
      <c r="F81" s="16">
        <f>SUMIFS('Contact Hours'!G:G,'Contact Hours'!$A:$A,Hours!$A81,'Contact Hours'!$C:$C,Hours!$B81)</f>
        <v>0</v>
      </c>
      <c r="G81" s="16">
        <f>SUMIFS('Contact Hours'!H:H,'Contact Hours'!$A:$A,Hours!$A81,'Contact Hours'!$C:$C,Hours!$B81)</f>
        <v>0</v>
      </c>
      <c r="H81" s="16">
        <f>SUMIFS('Contact Hours'!I:I,'Contact Hours'!$A:$A,Hours!$A81,'Contact Hours'!$C:$C,Hours!$B81)</f>
        <v>46486</v>
      </c>
      <c r="I81" s="16">
        <f>SUMIFS('Contact Hours'!J:J,'Contact Hours'!$A:$A,Hours!$A81,'Contact Hours'!$C:$C,Hours!$B81)</f>
        <v>0</v>
      </c>
      <c r="J81" s="16">
        <f>SUMIFS('Contact Hours'!K:K,'Contact Hours'!$A:$A,Hours!$A81,'Contact Hours'!$C:$C,Hours!$B81)</f>
        <v>118059</v>
      </c>
      <c r="K81" s="16">
        <f>SUMIFS('Contact Hours'!L:L,'Contact Hours'!$A:$A,Hours!$A81,'Contact Hours'!$C:$C,Hours!$B81)</f>
        <v>0</v>
      </c>
      <c r="L81" s="17">
        <f t="shared" si="8"/>
        <v>229910</v>
      </c>
      <c r="M81" s="17">
        <f t="shared" si="9"/>
        <v>0</v>
      </c>
      <c r="N81" s="17">
        <f t="shared" si="6"/>
        <v>229910</v>
      </c>
      <c r="O81" s="83">
        <f t="shared" si="10"/>
        <v>627094.85720287811</v>
      </c>
      <c r="P81" s="83">
        <f t="shared" si="7"/>
        <v>0</v>
      </c>
    </row>
    <row r="82" spans="1:16" x14ac:dyDescent="0.2">
      <c r="A82" s="14">
        <v>3540</v>
      </c>
      <c r="B82" s="15">
        <v>25</v>
      </c>
      <c r="C82" s="82">
        <f t="shared" si="5"/>
        <v>2.1843075376228382</v>
      </c>
      <c r="D82" s="16">
        <f>SUMIFS('Contact Hours'!E:E,'Contact Hours'!$A:$A,Hours!$A82,'Contact Hours'!$C:$C,Hours!$B82)</f>
        <v>713563</v>
      </c>
      <c r="E82" s="16">
        <f>SUMIFS('Contact Hours'!F:F,'Contact Hours'!$A:$A,Hours!$A82,'Contact Hours'!$C:$C,Hours!$B82)</f>
        <v>0</v>
      </c>
      <c r="F82" s="16">
        <f>SUMIFS('Contact Hours'!G:G,'Contact Hours'!$A:$A,Hours!$A82,'Contact Hours'!$C:$C,Hours!$B82)</f>
        <v>0</v>
      </c>
      <c r="G82" s="16">
        <f>SUMIFS('Contact Hours'!H:H,'Contact Hours'!$A:$A,Hours!$A82,'Contact Hours'!$C:$C,Hours!$B82)</f>
        <v>0</v>
      </c>
      <c r="H82" s="16">
        <f>SUMIFS('Contact Hours'!I:I,'Contact Hours'!$A:$A,Hours!$A82,'Contact Hours'!$C:$C,Hours!$B82)</f>
        <v>3120</v>
      </c>
      <c r="I82" s="16">
        <f>SUMIFS('Contact Hours'!J:J,'Contact Hours'!$A:$A,Hours!$A82,'Contact Hours'!$C:$C,Hours!$B82)</f>
        <v>0</v>
      </c>
      <c r="J82" s="16">
        <f>SUMIFS('Contact Hours'!K:K,'Contact Hours'!$A:$A,Hours!$A82,'Contact Hours'!$C:$C,Hours!$B82)</f>
        <v>0</v>
      </c>
      <c r="K82" s="16">
        <f>SUMIFS('Contact Hours'!L:L,'Contact Hours'!$A:$A,Hours!$A82,'Contact Hours'!$C:$C,Hours!$B82)</f>
        <v>0</v>
      </c>
      <c r="L82" s="17">
        <f t="shared" si="8"/>
        <v>716683</v>
      </c>
      <c r="M82" s="17">
        <f t="shared" si="9"/>
        <v>0</v>
      </c>
      <c r="N82" s="17">
        <f t="shared" si="6"/>
        <v>716683</v>
      </c>
      <c r="O82" s="83">
        <f t="shared" si="10"/>
        <v>1565456.0789861486</v>
      </c>
      <c r="P82" s="83">
        <f t="shared" si="7"/>
        <v>0</v>
      </c>
    </row>
    <row r="83" spans="1:16" x14ac:dyDescent="0.2">
      <c r="A83" s="14">
        <v>3540</v>
      </c>
      <c r="B83" s="15">
        <v>26</v>
      </c>
      <c r="C83" s="82">
        <f t="shared" si="5"/>
        <v>2.9124100501637846</v>
      </c>
      <c r="D83" s="16">
        <f>SUMIFS('Contact Hours'!E:E,'Contact Hours'!$A:$A,Hours!$A83,'Contact Hours'!$C:$C,Hours!$B83)</f>
        <v>172511</v>
      </c>
      <c r="E83" s="16">
        <f>SUMIFS('Contact Hours'!F:F,'Contact Hours'!$A:$A,Hours!$A83,'Contact Hours'!$C:$C,Hours!$B83)</f>
        <v>0</v>
      </c>
      <c r="F83" s="16">
        <f>SUMIFS('Contact Hours'!G:G,'Contact Hours'!$A:$A,Hours!$A83,'Contact Hours'!$C:$C,Hours!$B83)</f>
        <v>0</v>
      </c>
      <c r="G83" s="16">
        <f>SUMIFS('Contact Hours'!H:H,'Contact Hours'!$A:$A,Hours!$A83,'Contact Hours'!$C:$C,Hours!$B83)</f>
        <v>0</v>
      </c>
      <c r="H83" s="16">
        <f>SUMIFS('Contact Hours'!I:I,'Contact Hours'!$A:$A,Hours!$A83,'Contact Hours'!$C:$C,Hours!$B83)</f>
        <v>22048</v>
      </c>
      <c r="I83" s="16">
        <f>SUMIFS('Contact Hours'!J:J,'Contact Hours'!$A:$A,Hours!$A83,'Contact Hours'!$C:$C,Hours!$B83)</f>
        <v>0</v>
      </c>
      <c r="J83" s="16">
        <f>SUMIFS('Contact Hours'!K:K,'Contact Hours'!$A:$A,Hours!$A83,'Contact Hours'!$C:$C,Hours!$B83)</f>
        <v>0</v>
      </c>
      <c r="K83" s="16">
        <f>SUMIFS('Contact Hours'!L:L,'Contact Hours'!$A:$A,Hours!$A83,'Contact Hours'!$C:$C,Hours!$B83)</f>
        <v>0</v>
      </c>
      <c r="L83" s="17">
        <f t="shared" si="8"/>
        <v>194559</v>
      </c>
      <c r="M83" s="17">
        <f t="shared" si="9"/>
        <v>0</v>
      </c>
      <c r="N83" s="17">
        <f t="shared" si="6"/>
        <v>194559</v>
      </c>
      <c r="O83" s="83">
        <f t="shared" si="10"/>
        <v>566635.58694981574</v>
      </c>
      <c r="P83" s="83">
        <f t="shared" si="7"/>
        <v>0</v>
      </c>
    </row>
    <row r="84" spans="1:16" x14ac:dyDescent="0.2">
      <c r="A84" s="14">
        <v>3540</v>
      </c>
      <c r="B84" s="15">
        <v>27</v>
      </c>
      <c r="C84" s="82">
        <f t="shared" si="5"/>
        <v>0</v>
      </c>
      <c r="D84" s="16">
        <f>SUMIFS('Contact Hours'!E:E,'Contact Hours'!$A:$A,Hours!$A84,'Contact Hours'!$C:$C,Hours!$B84)</f>
        <v>0</v>
      </c>
      <c r="E84" s="16">
        <f>SUMIFS('Contact Hours'!F:F,'Contact Hours'!$A:$A,Hours!$A84,'Contact Hours'!$C:$C,Hours!$B84)</f>
        <v>0</v>
      </c>
      <c r="F84" s="16">
        <f>SUMIFS('Contact Hours'!G:G,'Contact Hours'!$A:$A,Hours!$A84,'Contact Hours'!$C:$C,Hours!$B84)</f>
        <v>0</v>
      </c>
      <c r="G84" s="16">
        <f>SUMIFS('Contact Hours'!H:H,'Contact Hours'!$A:$A,Hours!$A84,'Contact Hours'!$C:$C,Hours!$B84)</f>
        <v>0</v>
      </c>
      <c r="H84" s="16">
        <f>SUMIFS('Contact Hours'!I:I,'Contact Hours'!$A:$A,Hours!$A84,'Contact Hours'!$C:$C,Hours!$B84)</f>
        <v>0</v>
      </c>
      <c r="I84" s="16">
        <f>SUMIFS('Contact Hours'!J:J,'Contact Hours'!$A:$A,Hours!$A84,'Contact Hours'!$C:$C,Hours!$B84)</f>
        <v>0</v>
      </c>
      <c r="J84" s="16">
        <f>SUMIFS('Contact Hours'!K:K,'Contact Hours'!$A:$A,Hours!$A84,'Contact Hours'!$C:$C,Hours!$B84)</f>
        <v>0</v>
      </c>
      <c r="K84" s="16">
        <f>SUMIFS('Contact Hours'!L:L,'Contact Hours'!$A:$A,Hours!$A84,'Contact Hours'!$C:$C,Hours!$B84)</f>
        <v>0</v>
      </c>
      <c r="L84" s="17">
        <f t="shared" si="8"/>
        <v>0</v>
      </c>
      <c r="M84" s="17">
        <f t="shared" si="9"/>
        <v>0</v>
      </c>
      <c r="N84" s="17">
        <f t="shared" si="6"/>
        <v>0</v>
      </c>
      <c r="O84" s="83">
        <f t="shared" si="10"/>
        <v>0</v>
      </c>
      <c r="P84" s="83">
        <f t="shared" si="7"/>
        <v>0</v>
      </c>
    </row>
    <row r="85" spans="1:16" x14ac:dyDescent="0.2">
      <c r="A85" s="14">
        <v>6661</v>
      </c>
      <c r="B85" s="15">
        <v>1</v>
      </c>
      <c r="C85" s="82">
        <f t="shared" si="5"/>
        <v>2.4773518925154794</v>
      </c>
      <c r="D85" s="16">
        <f>SUMIFS('Contact Hours'!E:E,'Contact Hours'!$A:$A,Hours!$A85,'Contact Hours'!$C:$C,Hours!$B85)</f>
        <v>0</v>
      </c>
      <c r="E85" s="16">
        <f>SUMIFS('Contact Hours'!F:F,'Contact Hours'!$A:$A,Hours!$A85,'Contact Hours'!$C:$C,Hours!$B85)</f>
        <v>0</v>
      </c>
      <c r="F85" s="16">
        <f>SUMIFS('Contact Hours'!G:G,'Contact Hours'!$A:$A,Hours!$A85,'Contact Hours'!$C:$C,Hours!$B85)</f>
        <v>0</v>
      </c>
      <c r="G85" s="16">
        <f>SUMIFS('Contact Hours'!H:H,'Contact Hours'!$A:$A,Hours!$A85,'Contact Hours'!$C:$C,Hours!$B85)</f>
        <v>0</v>
      </c>
      <c r="H85" s="16">
        <f>SUMIFS('Contact Hours'!I:I,'Contact Hours'!$A:$A,Hours!$A85,'Contact Hours'!$C:$C,Hours!$B85)</f>
        <v>0</v>
      </c>
      <c r="I85" s="16">
        <f>SUMIFS('Contact Hours'!J:J,'Contact Hours'!$A:$A,Hours!$A85,'Contact Hours'!$C:$C,Hours!$B85)</f>
        <v>0</v>
      </c>
      <c r="J85" s="16">
        <f>SUMIFS('Contact Hours'!K:K,'Contact Hours'!$A:$A,Hours!$A85,'Contact Hours'!$C:$C,Hours!$B85)</f>
        <v>0</v>
      </c>
      <c r="K85" s="16">
        <f>SUMIFS('Contact Hours'!L:L,'Contact Hours'!$A:$A,Hours!$A85,'Contact Hours'!$C:$C,Hours!$B85)</f>
        <v>0</v>
      </c>
      <c r="L85" s="17">
        <f t="shared" si="8"/>
        <v>0</v>
      </c>
      <c r="M85" s="17">
        <f t="shared" si="9"/>
        <v>0</v>
      </c>
      <c r="N85" s="17">
        <f t="shared" si="6"/>
        <v>0</v>
      </c>
      <c r="O85" s="83">
        <f t="shared" si="10"/>
        <v>0</v>
      </c>
      <c r="P85" s="83">
        <f t="shared" si="7"/>
        <v>0</v>
      </c>
    </row>
    <row r="86" spans="1:16" x14ac:dyDescent="0.2">
      <c r="A86" s="14">
        <v>6661</v>
      </c>
      <c r="B86" s="15">
        <v>2</v>
      </c>
      <c r="C86" s="82">
        <f t="shared" si="5"/>
        <v>2.8538011791852567</v>
      </c>
      <c r="D86" s="16">
        <f>SUMIFS('Contact Hours'!E:E,'Contact Hours'!$A:$A,Hours!$A86,'Contact Hours'!$C:$C,Hours!$B86)</f>
        <v>0</v>
      </c>
      <c r="E86" s="16">
        <f>SUMIFS('Contact Hours'!F:F,'Contact Hours'!$A:$A,Hours!$A86,'Contact Hours'!$C:$C,Hours!$B86)</f>
        <v>0</v>
      </c>
      <c r="F86" s="16">
        <f>SUMIFS('Contact Hours'!G:G,'Contact Hours'!$A:$A,Hours!$A86,'Contact Hours'!$C:$C,Hours!$B86)</f>
        <v>0</v>
      </c>
      <c r="G86" s="16">
        <f>SUMIFS('Contact Hours'!H:H,'Contact Hours'!$A:$A,Hours!$A86,'Contact Hours'!$C:$C,Hours!$B86)</f>
        <v>0</v>
      </c>
      <c r="H86" s="16">
        <f>SUMIFS('Contact Hours'!I:I,'Contact Hours'!$A:$A,Hours!$A86,'Contact Hours'!$C:$C,Hours!$B86)</f>
        <v>38448</v>
      </c>
      <c r="I86" s="16">
        <f>SUMIFS('Contact Hours'!J:J,'Contact Hours'!$A:$A,Hours!$A86,'Contact Hours'!$C:$C,Hours!$B86)</f>
        <v>0</v>
      </c>
      <c r="J86" s="16">
        <f>SUMIFS('Contact Hours'!K:K,'Contact Hours'!$A:$A,Hours!$A86,'Contact Hours'!$C:$C,Hours!$B86)</f>
        <v>240</v>
      </c>
      <c r="K86" s="16">
        <f>SUMIFS('Contact Hours'!L:L,'Contact Hours'!$A:$A,Hours!$A86,'Contact Hours'!$C:$C,Hours!$B86)</f>
        <v>0</v>
      </c>
      <c r="L86" s="17">
        <f t="shared" si="8"/>
        <v>38688</v>
      </c>
      <c r="M86" s="17">
        <f t="shared" si="9"/>
        <v>0</v>
      </c>
      <c r="N86" s="17">
        <f t="shared" si="6"/>
        <v>38688</v>
      </c>
      <c r="O86" s="83">
        <f t="shared" si="10"/>
        <v>110407.8600203192</v>
      </c>
      <c r="P86" s="83">
        <f t="shared" si="7"/>
        <v>0</v>
      </c>
    </row>
    <row r="87" spans="1:16" x14ac:dyDescent="0.2">
      <c r="A87" s="14">
        <v>6661</v>
      </c>
      <c r="B87" s="15">
        <v>3</v>
      </c>
      <c r="C87" s="82">
        <f t="shared" si="5"/>
        <v>2.4074720848103111</v>
      </c>
      <c r="D87" s="16">
        <f>SUMIFS('Contact Hours'!E:E,'Contact Hours'!$A:$A,Hours!$A87,'Contact Hours'!$C:$C,Hours!$B87)</f>
        <v>0</v>
      </c>
      <c r="E87" s="16">
        <f>SUMIFS('Contact Hours'!F:F,'Contact Hours'!$A:$A,Hours!$A87,'Contact Hours'!$C:$C,Hours!$B87)</f>
        <v>197760</v>
      </c>
      <c r="F87" s="16">
        <f>SUMIFS('Contact Hours'!G:G,'Contact Hours'!$A:$A,Hours!$A87,'Contact Hours'!$C:$C,Hours!$B87)</f>
        <v>0</v>
      </c>
      <c r="G87" s="16">
        <f>SUMIFS('Contact Hours'!H:H,'Contact Hours'!$A:$A,Hours!$A87,'Contact Hours'!$C:$C,Hours!$B87)</f>
        <v>0</v>
      </c>
      <c r="H87" s="16">
        <f>SUMIFS('Contact Hours'!I:I,'Contact Hours'!$A:$A,Hours!$A87,'Contact Hours'!$C:$C,Hours!$B87)</f>
        <v>0</v>
      </c>
      <c r="I87" s="16">
        <f>SUMIFS('Contact Hours'!J:J,'Contact Hours'!$A:$A,Hours!$A87,'Contact Hours'!$C:$C,Hours!$B87)</f>
        <v>0</v>
      </c>
      <c r="J87" s="16">
        <f>SUMIFS('Contact Hours'!K:K,'Contact Hours'!$A:$A,Hours!$A87,'Contact Hours'!$C:$C,Hours!$B87)</f>
        <v>0</v>
      </c>
      <c r="K87" s="16">
        <f>SUMIFS('Contact Hours'!L:L,'Contact Hours'!$A:$A,Hours!$A87,'Contact Hours'!$C:$C,Hours!$B87)</f>
        <v>0</v>
      </c>
      <c r="L87" s="17">
        <f t="shared" si="8"/>
        <v>197760</v>
      </c>
      <c r="M87" s="17">
        <f t="shared" si="9"/>
        <v>19776</v>
      </c>
      <c r="N87" s="17">
        <f t="shared" si="6"/>
        <v>217536</v>
      </c>
      <c r="O87" s="83">
        <f t="shared" si="10"/>
        <v>523711.8474412958</v>
      </c>
      <c r="P87" s="83">
        <f t="shared" si="7"/>
        <v>0</v>
      </c>
    </row>
    <row r="88" spans="1:16" x14ac:dyDescent="0.2">
      <c r="A88" s="14">
        <v>6661</v>
      </c>
      <c r="B88" s="15">
        <v>4</v>
      </c>
      <c r="C88" s="82">
        <f t="shared" si="5"/>
        <v>2.4300139582635913</v>
      </c>
      <c r="D88" s="16">
        <f>SUMIFS('Contact Hours'!E:E,'Contact Hours'!$A:$A,Hours!$A88,'Contact Hours'!$C:$C,Hours!$B88)</f>
        <v>19312</v>
      </c>
      <c r="E88" s="16">
        <f>SUMIFS('Contact Hours'!F:F,'Contact Hours'!$A:$A,Hours!$A88,'Contact Hours'!$C:$C,Hours!$B88)</f>
        <v>0</v>
      </c>
      <c r="F88" s="16">
        <f>SUMIFS('Contact Hours'!G:G,'Contact Hours'!$A:$A,Hours!$A88,'Contact Hours'!$C:$C,Hours!$B88)</f>
        <v>0</v>
      </c>
      <c r="G88" s="16">
        <f>SUMIFS('Contact Hours'!H:H,'Contact Hours'!$A:$A,Hours!$A88,'Contact Hours'!$C:$C,Hours!$B88)</f>
        <v>0</v>
      </c>
      <c r="H88" s="16">
        <f>SUMIFS('Contact Hours'!I:I,'Contact Hours'!$A:$A,Hours!$A88,'Contact Hours'!$C:$C,Hours!$B88)</f>
        <v>34416</v>
      </c>
      <c r="I88" s="16">
        <f>SUMIFS('Contact Hours'!J:J,'Contact Hours'!$A:$A,Hours!$A88,'Contact Hours'!$C:$C,Hours!$B88)</f>
        <v>9568</v>
      </c>
      <c r="J88" s="16">
        <f>SUMIFS('Contact Hours'!K:K,'Contact Hours'!$A:$A,Hours!$A88,'Contact Hours'!$C:$C,Hours!$B88)</f>
        <v>280</v>
      </c>
      <c r="K88" s="16">
        <f>SUMIFS('Contact Hours'!L:L,'Contact Hours'!$A:$A,Hours!$A88,'Contact Hours'!$C:$C,Hours!$B88)</f>
        <v>1440</v>
      </c>
      <c r="L88" s="17">
        <f t="shared" si="8"/>
        <v>65016</v>
      </c>
      <c r="M88" s="17">
        <f t="shared" si="9"/>
        <v>1100.8</v>
      </c>
      <c r="N88" s="17">
        <f t="shared" si="6"/>
        <v>66116.800000000003</v>
      </c>
      <c r="O88" s="83">
        <f t="shared" si="10"/>
        <v>160664.74687572222</v>
      </c>
      <c r="P88" s="83">
        <f t="shared" si="7"/>
        <v>0</v>
      </c>
    </row>
    <row r="89" spans="1:16" x14ac:dyDescent="0.2">
      <c r="A89" s="14">
        <v>6661</v>
      </c>
      <c r="B89" s="15">
        <v>5</v>
      </c>
      <c r="C89" s="82">
        <f t="shared" si="5"/>
        <v>8.3021719928430482</v>
      </c>
      <c r="D89" s="16">
        <f>SUMIFS('Contact Hours'!E:E,'Contact Hours'!$A:$A,Hours!$A89,'Contact Hours'!$C:$C,Hours!$B89)</f>
        <v>0</v>
      </c>
      <c r="E89" s="16">
        <f>SUMIFS('Contact Hours'!F:F,'Contact Hours'!$A:$A,Hours!$A89,'Contact Hours'!$C:$C,Hours!$B89)</f>
        <v>0</v>
      </c>
      <c r="F89" s="16">
        <f>SUMIFS('Contact Hours'!G:G,'Contact Hours'!$A:$A,Hours!$A89,'Contact Hours'!$C:$C,Hours!$B89)</f>
        <v>0</v>
      </c>
      <c r="G89" s="16">
        <f>SUMIFS('Contact Hours'!H:H,'Contact Hours'!$A:$A,Hours!$A89,'Contact Hours'!$C:$C,Hours!$B89)</f>
        <v>0</v>
      </c>
      <c r="H89" s="16">
        <f>SUMIFS('Contact Hours'!I:I,'Contact Hours'!$A:$A,Hours!$A89,'Contact Hours'!$C:$C,Hours!$B89)</f>
        <v>0</v>
      </c>
      <c r="I89" s="16">
        <f>SUMIFS('Contact Hours'!J:J,'Contact Hours'!$A:$A,Hours!$A89,'Contact Hours'!$C:$C,Hours!$B89)</f>
        <v>0</v>
      </c>
      <c r="J89" s="16">
        <f>SUMIFS('Contact Hours'!K:K,'Contact Hours'!$A:$A,Hours!$A89,'Contact Hours'!$C:$C,Hours!$B89)</f>
        <v>0</v>
      </c>
      <c r="K89" s="16">
        <f>SUMIFS('Contact Hours'!L:L,'Contact Hours'!$A:$A,Hours!$A89,'Contact Hours'!$C:$C,Hours!$B89)</f>
        <v>0</v>
      </c>
      <c r="L89" s="17">
        <f t="shared" si="8"/>
        <v>0</v>
      </c>
      <c r="M89" s="17">
        <f t="shared" si="9"/>
        <v>0</v>
      </c>
      <c r="N89" s="17">
        <f t="shared" si="6"/>
        <v>0</v>
      </c>
      <c r="O89" s="83">
        <f t="shared" si="10"/>
        <v>0</v>
      </c>
      <c r="P89" s="83">
        <f t="shared" si="7"/>
        <v>0</v>
      </c>
    </row>
    <row r="90" spans="1:16" x14ac:dyDescent="0.2">
      <c r="A90" s="14">
        <v>6661</v>
      </c>
      <c r="B90" s="15">
        <v>6</v>
      </c>
      <c r="C90" s="82">
        <f t="shared" si="5"/>
        <v>2.9574937970703448</v>
      </c>
      <c r="D90" s="16">
        <f>SUMIFS('Contact Hours'!E:E,'Contact Hours'!$A:$A,Hours!$A90,'Contact Hours'!$C:$C,Hours!$B90)</f>
        <v>1632</v>
      </c>
      <c r="E90" s="16">
        <f>SUMIFS('Contact Hours'!F:F,'Contact Hours'!$A:$A,Hours!$A90,'Contact Hours'!$C:$C,Hours!$B90)</f>
        <v>0</v>
      </c>
      <c r="F90" s="16">
        <f>SUMIFS('Contact Hours'!G:G,'Contact Hours'!$A:$A,Hours!$A90,'Contact Hours'!$C:$C,Hours!$B90)</f>
        <v>0</v>
      </c>
      <c r="G90" s="16">
        <f>SUMIFS('Contact Hours'!H:H,'Contact Hours'!$A:$A,Hours!$A90,'Contact Hours'!$C:$C,Hours!$B90)</f>
        <v>0</v>
      </c>
      <c r="H90" s="16">
        <f>SUMIFS('Contact Hours'!I:I,'Contact Hours'!$A:$A,Hours!$A90,'Contact Hours'!$C:$C,Hours!$B90)</f>
        <v>4352</v>
      </c>
      <c r="I90" s="16">
        <f>SUMIFS('Contact Hours'!J:J,'Contact Hours'!$A:$A,Hours!$A90,'Contact Hours'!$C:$C,Hours!$B90)</f>
        <v>0</v>
      </c>
      <c r="J90" s="16">
        <f>SUMIFS('Contact Hours'!K:K,'Contact Hours'!$A:$A,Hours!$A90,'Contact Hours'!$C:$C,Hours!$B90)</f>
        <v>0</v>
      </c>
      <c r="K90" s="16">
        <f>SUMIFS('Contact Hours'!L:L,'Contact Hours'!$A:$A,Hours!$A90,'Contact Hours'!$C:$C,Hours!$B90)</f>
        <v>0</v>
      </c>
      <c r="L90" s="17">
        <f t="shared" si="8"/>
        <v>5984</v>
      </c>
      <c r="M90" s="17">
        <f t="shared" si="9"/>
        <v>0</v>
      </c>
      <c r="N90" s="17">
        <f t="shared" si="6"/>
        <v>5984</v>
      </c>
      <c r="O90" s="83">
        <f t="shared" si="10"/>
        <v>17697.642881668944</v>
      </c>
      <c r="P90" s="83">
        <f t="shared" si="7"/>
        <v>0</v>
      </c>
    </row>
    <row r="91" spans="1:16" x14ac:dyDescent="0.2">
      <c r="A91" s="14">
        <v>6661</v>
      </c>
      <c r="B91" s="15">
        <v>7</v>
      </c>
      <c r="C91" s="82">
        <f t="shared" si="5"/>
        <v>3.1107785365526492</v>
      </c>
      <c r="D91" s="16">
        <f>SUMIFS('Contact Hours'!E:E,'Contact Hours'!$A:$A,Hours!$A91,'Contact Hours'!$C:$C,Hours!$B91)</f>
        <v>0</v>
      </c>
      <c r="E91" s="16">
        <f>SUMIFS('Contact Hours'!F:F,'Contact Hours'!$A:$A,Hours!$A91,'Contact Hours'!$C:$C,Hours!$B91)</f>
        <v>144</v>
      </c>
      <c r="F91" s="16">
        <f>SUMIFS('Contact Hours'!G:G,'Contact Hours'!$A:$A,Hours!$A91,'Contact Hours'!$C:$C,Hours!$B91)</f>
        <v>0</v>
      </c>
      <c r="G91" s="16">
        <f>SUMIFS('Contact Hours'!H:H,'Contact Hours'!$A:$A,Hours!$A91,'Contact Hours'!$C:$C,Hours!$B91)</f>
        <v>0</v>
      </c>
      <c r="H91" s="16">
        <f>SUMIFS('Contact Hours'!I:I,'Contact Hours'!$A:$A,Hours!$A91,'Contact Hours'!$C:$C,Hours!$B91)</f>
        <v>0</v>
      </c>
      <c r="I91" s="16">
        <f>SUMIFS('Contact Hours'!J:J,'Contact Hours'!$A:$A,Hours!$A91,'Contact Hours'!$C:$C,Hours!$B91)</f>
        <v>14496</v>
      </c>
      <c r="J91" s="16">
        <f>SUMIFS('Contact Hours'!K:K,'Contact Hours'!$A:$A,Hours!$A91,'Contact Hours'!$C:$C,Hours!$B91)</f>
        <v>0</v>
      </c>
      <c r="K91" s="16">
        <f>SUMIFS('Contact Hours'!L:L,'Contact Hours'!$A:$A,Hours!$A91,'Contact Hours'!$C:$C,Hours!$B91)</f>
        <v>1768</v>
      </c>
      <c r="L91" s="17">
        <f t="shared" si="8"/>
        <v>16408</v>
      </c>
      <c r="M91" s="17">
        <f t="shared" si="9"/>
        <v>1640.8000000000002</v>
      </c>
      <c r="N91" s="17">
        <f t="shared" si="6"/>
        <v>18048.8</v>
      </c>
      <c r="O91" s="83">
        <f t="shared" si="10"/>
        <v>56145.819650531455</v>
      </c>
      <c r="P91" s="83">
        <f t="shared" si="7"/>
        <v>0</v>
      </c>
    </row>
    <row r="92" spans="1:16" x14ac:dyDescent="0.2">
      <c r="A92" s="14">
        <v>6661</v>
      </c>
      <c r="B92" s="15">
        <v>8</v>
      </c>
      <c r="C92" s="82">
        <f t="shared" si="5"/>
        <v>3.1288120353152737</v>
      </c>
      <c r="D92" s="16">
        <f>SUMIFS('Contact Hours'!E:E,'Contact Hours'!$A:$A,Hours!$A92,'Contact Hours'!$C:$C,Hours!$B92)</f>
        <v>0</v>
      </c>
      <c r="E92" s="16">
        <f>SUMIFS('Contact Hours'!F:F,'Contact Hours'!$A:$A,Hours!$A92,'Contact Hours'!$C:$C,Hours!$B92)</f>
        <v>0</v>
      </c>
      <c r="F92" s="16">
        <f>SUMIFS('Contact Hours'!G:G,'Contact Hours'!$A:$A,Hours!$A92,'Contact Hours'!$C:$C,Hours!$B92)</f>
        <v>0</v>
      </c>
      <c r="G92" s="16">
        <f>SUMIFS('Contact Hours'!H:H,'Contact Hours'!$A:$A,Hours!$A92,'Contact Hours'!$C:$C,Hours!$B92)</f>
        <v>0</v>
      </c>
      <c r="H92" s="16">
        <f>SUMIFS('Contact Hours'!I:I,'Contact Hours'!$A:$A,Hours!$A92,'Contact Hours'!$C:$C,Hours!$B92)</f>
        <v>17520</v>
      </c>
      <c r="I92" s="16">
        <f>SUMIFS('Contact Hours'!J:J,'Contact Hours'!$A:$A,Hours!$A92,'Contact Hours'!$C:$C,Hours!$B92)</f>
        <v>0</v>
      </c>
      <c r="J92" s="16">
        <f>SUMIFS('Contact Hours'!K:K,'Contact Hours'!$A:$A,Hours!$A92,'Contact Hours'!$C:$C,Hours!$B92)</f>
        <v>440</v>
      </c>
      <c r="K92" s="16">
        <f>SUMIFS('Contact Hours'!L:L,'Contact Hours'!$A:$A,Hours!$A92,'Contact Hours'!$C:$C,Hours!$B92)</f>
        <v>0</v>
      </c>
      <c r="L92" s="17">
        <f t="shared" si="8"/>
        <v>17960</v>
      </c>
      <c r="M92" s="17">
        <f t="shared" si="9"/>
        <v>0</v>
      </c>
      <c r="N92" s="17">
        <f t="shared" si="6"/>
        <v>17960</v>
      </c>
      <c r="O92" s="83">
        <f t="shared" si="10"/>
        <v>56193.464154262314</v>
      </c>
      <c r="P92" s="83">
        <f t="shared" si="7"/>
        <v>0</v>
      </c>
    </row>
    <row r="93" spans="1:16" x14ac:dyDescent="0.2">
      <c r="A93" s="14">
        <v>6661</v>
      </c>
      <c r="B93" s="15">
        <v>9</v>
      </c>
      <c r="C93" s="82">
        <f t="shared" si="5"/>
        <v>2.7974464955520566</v>
      </c>
      <c r="D93" s="16">
        <f>SUMIFS('Contact Hours'!E:E,'Contact Hours'!$A:$A,Hours!$A93,'Contact Hours'!$C:$C,Hours!$B93)</f>
        <v>2880</v>
      </c>
      <c r="E93" s="16">
        <f>SUMIFS('Contact Hours'!F:F,'Contact Hours'!$A:$A,Hours!$A93,'Contact Hours'!$C:$C,Hours!$B93)</f>
        <v>18000</v>
      </c>
      <c r="F93" s="16">
        <f>SUMIFS('Contact Hours'!G:G,'Contact Hours'!$A:$A,Hours!$A93,'Contact Hours'!$C:$C,Hours!$B93)</f>
        <v>0</v>
      </c>
      <c r="G93" s="16">
        <f>SUMIFS('Contact Hours'!H:H,'Contact Hours'!$A:$A,Hours!$A93,'Contact Hours'!$C:$C,Hours!$B93)</f>
        <v>0</v>
      </c>
      <c r="H93" s="16">
        <f>SUMIFS('Contact Hours'!I:I,'Contact Hours'!$A:$A,Hours!$A93,'Contact Hours'!$C:$C,Hours!$B93)</f>
        <v>21984</v>
      </c>
      <c r="I93" s="16">
        <f>SUMIFS('Contact Hours'!J:J,'Contact Hours'!$A:$A,Hours!$A93,'Contact Hours'!$C:$C,Hours!$B93)</f>
        <v>0</v>
      </c>
      <c r="J93" s="16">
        <f>SUMIFS('Contact Hours'!K:K,'Contact Hours'!$A:$A,Hours!$A93,'Contact Hours'!$C:$C,Hours!$B93)</f>
        <v>2202</v>
      </c>
      <c r="K93" s="16">
        <f>SUMIFS('Contact Hours'!L:L,'Contact Hours'!$A:$A,Hours!$A93,'Contact Hours'!$C:$C,Hours!$B93)</f>
        <v>0</v>
      </c>
      <c r="L93" s="17">
        <f t="shared" si="8"/>
        <v>45066</v>
      </c>
      <c r="M93" s="17">
        <f t="shared" si="9"/>
        <v>1800</v>
      </c>
      <c r="N93" s="17">
        <f t="shared" si="6"/>
        <v>46866</v>
      </c>
      <c r="O93" s="83">
        <f t="shared" si="10"/>
        <v>131105.12746054269</v>
      </c>
      <c r="P93" s="83">
        <f t="shared" si="7"/>
        <v>0</v>
      </c>
    </row>
    <row r="94" spans="1:16" x14ac:dyDescent="0.2">
      <c r="A94" s="14">
        <v>6661</v>
      </c>
      <c r="B94" s="15">
        <v>10</v>
      </c>
      <c r="C94" s="82">
        <f t="shared" si="5"/>
        <v>3.9989283506118838</v>
      </c>
      <c r="D94" s="16">
        <f>SUMIFS('Contact Hours'!E:E,'Contact Hours'!$A:$A,Hours!$A94,'Contact Hours'!$C:$C,Hours!$B94)</f>
        <v>0</v>
      </c>
      <c r="E94" s="16">
        <f>SUMIFS('Contact Hours'!F:F,'Contact Hours'!$A:$A,Hours!$A94,'Contact Hours'!$C:$C,Hours!$B94)</f>
        <v>0</v>
      </c>
      <c r="F94" s="16">
        <f>SUMIFS('Contact Hours'!G:G,'Contact Hours'!$A:$A,Hours!$A94,'Contact Hours'!$C:$C,Hours!$B94)</f>
        <v>0</v>
      </c>
      <c r="G94" s="16">
        <f>SUMIFS('Contact Hours'!H:H,'Contact Hours'!$A:$A,Hours!$A94,'Contact Hours'!$C:$C,Hours!$B94)</f>
        <v>0</v>
      </c>
      <c r="H94" s="16">
        <f>SUMIFS('Contact Hours'!I:I,'Contact Hours'!$A:$A,Hours!$A94,'Contact Hours'!$C:$C,Hours!$B94)</f>
        <v>0</v>
      </c>
      <c r="I94" s="16">
        <f>SUMIFS('Contact Hours'!J:J,'Contact Hours'!$A:$A,Hours!$A94,'Contact Hours'!$C:$C,Hours!$B94)</f>
        <v>0</v>
      </c>
      <c r="J94" s="16">
        <f>SUMIFS('Contact Hours'!K:K,'Contact Hours'!$A:$A,Hours!$A94,'Contact Hours'!$C:$C,Hours!$B94)</f>
        <v>0</v>
      </c>
      <c r="K94" s="16">
        <f>SUMIFS('Contact Hours'!L:L,'Contact Hours'!$A:$A,Hours!$A94,'Contact Hours'!$C:$C,Hours!$B94)</f>
        <v>0</v>
      </c>
      <c r="L94" s="17">
        <f t="shared" si="8"/>
        <v>0</v>
      </c>
      <c r="M94" s="17">
        <f t="shared" si="9"/>
        <v>0</v>
      </c>
      <c r="N94" s="17">
        <f t="shared" si="6"/>
        <v>0</v>
      </c>
      <c r="O94" s="83">
        <f t="shared" si="10"/>
        <v>0</v>
      </c>
      <c r="P94" s="83">
        <f t="shared" si="7"/>
        <v>0</v>
      </c>
    </row>
    <row r="95" spans="1:16" x14ac:dyDescent="0.2">
      <c r="A95" s="14">
        <v>6661</v>
      </c>
      <c r="B95" s="15">
        <v>11</v>
      </c>
      <c r="C95" s="82">
        <f t="shared" ref="C95:C158" si="11">C68</f>
        <v>2.8515469918399288</v>
      </c>
      <c r="D95" s="16">
        <f>SUMIFS('Contact Hours'!E:E,'Contact Hours'!$A:$A,Hours!$A95,'Contact Hours'!$C:$C,Hours!$B95)</f>
        <v>0</v>
      </c>
      <c r="E95" s="16">
        <f>SUMIFS('Contact Hours'!F:F,'Contact Hours'!$A:$A,Hours!$A95,'Contact Hours'!$C:$C,Hours!$B95)</f>
        <v>0</v>
      </c>
      <c r="F95" s="16">
        <f>SUMIFS('Contact Hours'!G:G,'Contact Hours'!$A:$A,Hours!$A95,'Contact Hours'!$C:$C,Hours!$B95)</f>
        <v>0</v>
      </c>
      <c r="G95" s="16">
        <f>SUMIFS('Contact Hours'!H:H,'Contact Hours'!$A:$A,Hours!$A95,'Contact Hours'!$C:$C,Hours!$B95)</f>
        <v>0</v>
      </c>
      <c r="H95" s="16">
        <f>SUMIFS('Contact Hours'!I:I,'Contact Hours'!$A:$A,Hours!$A95,'Contact Hours'!$C:$C,Hours!$B95)</f>
        <v>0</v>
      </c>
      <c r="I95" s="16">
        <f>SUMIFS('Contact Hours'!J:J,'Contact Hours'!$A:$A,Hours!$A95,'Contact Hours'!$C:$C,Hours!$B95)</f>
        <v>36144</v>
      </c>
      <c r="J95" s="16">
        <f>SUMIFS('Contact Hours'!K:K,'Contact Hours'!$A:$A,Hours!$A95,'Contact Hours'!$C:$C,Hours!$B95)</f>
        <v>0</v>
      </c>
      <c r="K95" s="16">
        <f>SUMIFS('Contact Hours'!L:L,'Contact Hours'!$A:$A,Hours!$A95,'Contact Hours'!$C:$C,Hours!$B95)</f>
        <v>1743</v>
      </c>
      <c r="L95" s="17">
        <f t="shared" si="8"/>
        <v>37887</v>
      </c>
      <c r="M95" s="17">
        <f t="shared" si="9"/>
        <v>3788.7000000000003</v>
      </c>
      <c r="N95" s="17">
        <f t="shared" si="6"/>
        <v>41675.699999999997</v>
      </c>
      <c r="O95" s="83">
        <f t="shared" si="10"/>
        <v>118840.2169678233</v>
      </c>
      <c r="P95" s="83">
        <f t="shared" si="7"/>
        <v>0</v>
      </c>
    </row>
    <row r="96" spans="1:16" x14ac:dyDescent="0.2">
      <c r="A96" s="14">
        <v>6661</v>
      </c>
      <c r="B96" s="15">
        <v>12</v>
      </c>
      <c r="C96" s="82">
        <f t="shared" si="11"/>
        <v>2.5044021406594155</v>
      </c>
      <c r="D96" s="16">
        <f>SUMIFS('Contact Hours'!E:E,'Contact Hours'!$A:$A,Hours!$A96,'Contact Hours'!$C:$C,Hours!$B96)</f>
        <v>250176</v>
      </c>
      <c r="E96" s="16">
        <f>SUMIFS('Contact Hours'!F:F,'Contact Hours'!$A:$A,Hours!$A96,'Contact Hours'!$C:$C,Hours!$B96)</f>
        <v>0</v>
      </c>
      <c r="F96" s="16">
        <f>SUMIFS('Contact Hours'!G:G,'Contact Hours'!$A:$A,Hours!$A96,'Contact Hours'!$C:$C,Hours!$B96)</f>
        <v>0</v>
      </c>
      <c r="G96" s="16">
        <f>SUMIFS('Contact Hours'!H:H,'Contact Hours'!$A:$A,Hours!$A96,'Contact Hours'!$C:$C,Hours!$B96)</f>
        <v>54923</v>
      </c>
      <c r="H96" s="16">
        <f>SUMIFS('Contact Hours'!I:I,'Contact Hours'!$A:$A,Hours!$A96,'Contact Hours'!$C:$C,Hours!$B96)</f>
        <v>720</v>
      </c>
      <c r="I96" s="16">
        <f>SUMIFS('Contact Hours'!J:J,'Contact Hours'!$A:$A,Hours!$A96,'Contact Hours'!$C:$C,Hours!$B96)</f>
        <v>0</v>
      </c>
      <c r="J96" s="16">
        <f>SUMIFS('Contact Hours'!K:K,'Contact Hours'!$A:$A,Hours!$A96,'Contact Hours'!$C:$C,Hours!$B96)</f>
        <v>88</v>
      </c>
      <c r="K96" s="16">
        <f>SUMIFS('Contact Hours'!L:L,'Contact Hours'!$A:$A,Hours!$A96,'Contact Hours'!$C:$C,Hours!$B96)</f>
        <v>0</v>
      </c>
      <c r="L96" s="17">
        <f t="shared" si="8"/>
        <v>305907</v>
      </c>
      <c r="M96" s="17">
        <f t="shared" si="9"/>
        <v>0</v>
      </c>
      <c r="N96" s="17">
        <f t="shared" si="6"/>
        <v>305907</v>
      </c>
      <c r="O96" s="83">
        <f t="shared" si="10"/>
        <v>766114.14564269979</v>
      </c>
      <c r="P96" s="83">
        <f t="shared" si="7"/>
        <v>137549.27877143706</v>
      </c>
    </row>
    <row r="97" spans="1:16" x14ac:dyDescent="0.2">
      <c r="A97" s="14">
        <v>6661</v>
      </c>
      <c r="B97" s="15">
        <v>13</v>
      </c>
      <c r="C97" s="82">
        <f t="shared" si="11"/>
        <v>2.4322681456089192</v>
      </c>
      <c r="D97" s="16">
        <f>SUMIFS('Contact Hours'!E:E,'Contact Hours'!$A:$A,Hours!$A97,'Contact Hours'!$C:$C,Hours!$B97)</f>
        <v>26784</v>
      </c>
      <c r="E97" s="16">
        <f>SUMIFS('Contact Hours'!F:F,'Contact Hours'!$A:$A,Hours!$A97,'Contact Hours'!$C:$C,Hours!$B97)</f>
        <v>0</v>
      </c>
      <c r="F97" s="16">
        <f>SUMIFS('Contact Hours'!G:G,'Contact Hours'!$A:$A,Hours!$A97,'Contact Hours'!$C:$C,Hours!$B97)</f>
        <v>0</v>
      </c>
      <c r="G97" s="16">
        <f>SUMIFS('Contact Hours'!H:H,'Contact Hours'!$A:$A,Hours!$A97,'Contact Hours'!$C:$C,Hours!$B97)</f>
        <v>0</v>
      </c>
      <c r="H97" s="16">
        <f>SUMIFS('Contact Hours'!I:I,'Contact Hours'!$A:$A,Hours!$A97,'Contact Hours'!$C:$C,Hours!$B97)</f>
        <v>0</v>
      </c>
      <c r="I97" s="16">
        <f>SUMIFS('Contact Hours'!J:J,'Contact Hours'!$A:$A,Hours!$A97,'Contact Hours'!$C:$C,Hours!$B97)</f>
        <v>0</v>
      </c>
      <c r="J97" s="16">
        <f>SUMIFS('Contact Hours'!K:K,'Contact Hours'!$A:$A,Hours!$A97,'Contact Hours'!$C:$C,Hours!$B97)</f>
        <v>252</v>
      </c>
      <c r="K97" s="16">
        <f>SUMIFS('Contact Hours'!L:L,'Contact Hours'!$A:$A,Hours!$A97,'Contact Hours'!$C:$C,Hours!$B97)</f>
        <v>0</v>
      </c>
      <c r="L97" s="17">
        <f t="shared" si="8"/>
        <v>27036</v>
      </c>
      <c r="M97" s="17">
        <f t="shared" si="9"/>
        <v>0</v>
      </c>
      <c r="N97" s="17">
        <f t="shared" si="6"/>
        <v>27036</v>
      </c>
      <c r="O97" s="83">
        <f t="shared" si="10"/>
        <v>65758.801584682747</v>
      </c>
      <c r="P97" s="83">
        <f t="shared" si="7"/>
        <v>0</v>
      </c>
    </row>
    <row r="98" spans="1:16" x14ac:dyDescent="0.2">
      <c r="A98" s="14">
        <v>6661</v>
      </c>
      <c r="B98" s="15">
        <v>14</v>
      </c>
      <c r="C98" s="82">
        <f t="shared" si="11"/>
        <v>3.8974899200721236</v>
      </c>
      <c r="D98" s="16">
        <f>SUMIFS('Contact Hours'!E:E,'Contact Hours'!$A:$A,Hours!$A98,'Contact Hours'!$C:$C,Hours!$B98)</f>
        <v>0</v>
      </c>
      <c r="E98" s="16">
        <f>SUMIFS('Contact Hours'!F:F,'Contact Hours'!$A:$A,Hours!$A98,'Contact Hours'!$C:$C,Hours!$B98)</f>
        <v>6480</v>
      </c>
      <c r="F98" s="16">
        <f>SUMIFS('Contact Hours'!G:G,'Contact Hours'!$A:$A,Hours!$A98,'Contact Hours'!$C:$C,Hours!$B98)</f>
        <v>0</v>
      </c>
      <c r="G98" s="16">
        <f>SUMIFS('Contact Hours'!H:H,'Contact Hours'!$A:$A,Hours!$A98,'Contact Hours'!$C:$C,Hours!$B98)</f>
        <v>0</v>
      </c>
      <c r="H98" s="16">
        <f>SUMIFS('Contact Hours'!I:I,'Contact Hours'!$A:$A,Hours!$A98,'Contact Hours'!$C:$C,Hours!$B98)</f>
        <v>0</v>
      </c>
      <c r="I98" s="16">
        <f>SUMIFS('Contact Hours'!J:J,'Contact Hours'!$A:$A,Hours!$A98,'Contact Hours'!$C:$C,Hours!$B98)</f>
        <v>116304</v>
      </c>
      <c r="J98" s="16">
        <f>SUMIFS('Contact Hours'!K:K,'Contact Hours'!$A:$A,Hours!$A98,'Contact Hours'!$C:$C,Hours!$B98)</f>
        <v>0</v>
      </c>
      <c r="K98" s="16">
        <f>SUMIFS('Contact Hours'!L:L,'Contact Hours'!$A:$A,Hours!$A98,'Contact Hours'!$C:$C,Hours!$B98)</f>
        <v>38964</v>
      </c>
      <c r="L98" s="17">
        <f t="shared" si="8"/>
        <v>161748</v>
      </c>
      <c r="M98" s="17">
        <f t="shared" si="9"/>
        <v>16174.800000000001</v>
      </c>
      <c r="N98" s="17">
        <f t="shared" si="6"/>
        <v>177922.8</v>
      </c>
      <c r="O98" s="83">
        <f t="shared" si="10"/>
        <v>693452.3195510084</v>
      </c>
      <c r="P98" s="83">
        <f t="shared" si="7"/>
        <v>0</v>
      </c>
    </row>
    <row r="99" spans="1:16" x14ac:dyDescent="0.2">
      <c r="A99" s="14">
        <v>6661</v>
      </c>
      <c r="B99" s="15">
        <v>15</v>
      </c>
      <c r="C99" s="82">
        <f t="shared" si="11"/>
        <v>5.6850604849172326</v>
      </c>
      <c r="D99" s="16">
        <f>SUMIFS('Contact Hours'!E:E,'Contact Hours'!$A:$A,Hours!$A99,'Contact Hours'!$C:$C,Hours!$B99)</f>
        <v>0</v>
      </c>
      <c r="E99" s="16">
        <f>SUMIFS('Contact Hours'!F:F,'Contact Hours'!$A:$A,Hours!$A99,'Contact Hours'!$C:$C,Hours!$B99)</f>
        <v>0</v>
      </c>
      <c r="F99" s="16">
        <f>SUMIFS('Contact Hours'!G:G,'Contact Hours'!$A:$A,Hours!$A99,'Contact Hours'!$C:$C,Hours!$B99)</f>
        <v>0</v>
      </c>
      <c r="G99" s="16">
        <f>SUMIFS('Contact Hours'!H:H,'Contact Hours'!$A:$A,Hours!$A99,'Contact Hours'!$C:$C,Hours!$B99)</f>
        <v>0</v>
      </c>
      <c r="H99" s="16">
        <f>SUMIFS('Contact Hours'!I:I,'Contact Hours'!$A:$A,Hours!$A99,'Contact Hours'!$C:$C,Hours!$B99)</f>
        <v>0</v>
      </c>
      <c r="I99" s="16">
        <f>SUMIFS('Contact Hours'!J:J,'Contact Hours'!$A:$A,Hours!$A99,'Contact Hours'!$C:$C,Hours!$B99)</f>
        <v>0</v>
      </c>
      <c r="J99" s="16">
        <f>SUMIFS('Contact Hours'!K:K,'Contact Hours'!$A:$A,Hours!$A99,'Contact Hours'!$C:$C,Hours!$B99)</f>
        <v>0</v>
      </c>
      <c r="K99" s="16">
        <f>SUMIFS('Contact Hours'!L:L,'Contact Hours'!$A:$A,Hours!$A99,'Contact Hours'!$C:$C,Hours!$B99)</f>
        <v>0</v>
      </c>
      <c r="L99" s="17">
        <f t="shared" si="8"/>
        <v>0</v>
      </c>
      <c r="M99" s="17">
        <f t="shared" si="9"/>
        <v>0</v>
      </c>
      <c r="N99" s="17">
        <f t="shared" si="6"/>
        <v>0</v>
      </c>
      <c r="O99" s="83">
        <f t="shared" si="10"/>
        <v>0</v>
      </c>
      <c r="P99" s="83">
        <f t="shared" si="7"/>
        <v>0</v>
      </c>
    </row>
    <row r="100" spans="1:16" x14ac:dyDescent="0.2">
      <c r="A100" s="14">
        <v>6661</v>
      </c>
      <c r="B100" s="15">
        <v>16</v>
      </c>
      <c r="C100" s="82">
        <f t="shared" si="11"/>
        <v>3.2595549013442979</v>
      </c>
      <c r="D100" s="16">
        <f>SUMIFS('Contact Hours'!E:E,'Contact Hours'!$A:$A,Hours!$A100,'Contact Hours'!$C:$C,Hours!$B100)</f>
        <v>7824</v>
      </c>
      <c r="E100" s="16">
        <f>SUMIFS('Contact Hours'!F:F,'Contact Hours'!$A:$A,Hours!$A100,'Contact Hours'!$C:$C,Hours!$B100)</f>
        <v>240</v>
      </c>
      <c r="F100" s="16">
        <f>SUMIFS('Contact Hours'!G:G,'Contact Hours'!$A:$A,Hours!$A100,'Contact Hours'!$C:$C,Hours!$B100)</f>
        <v>0</v>
      </c>
      <c r="G100" s="16">
        <f>SUMIFS('Contact Hours'!H:H,'Contact Hours'!$A:$A,Hours!$A100,'Contact Hours'!$C:$C,Hours!$B100)</f>
        <v>0</v>
      </c>
      <c r="H100" s="16">
        <f>SUMIFS('Contact Hours'!I:I,'Contact Hours'!$A:$A,Hours!$A100,'Contact Hours'!$C:$C,Hours!$B100)</f>
        <v>2976</v>
      </c>
      <c r="I100" s="16">
        <f>SUMIFS('Contact Hours'!J:J,'Contact Hours'!$A:$A,Hours!$A100,'Contact Hours'!$C:$C,Hours!$B100)</f>
        <v>108744</v>
      </c>
      <c r="J100" s="16">
        <f>SUMIFS('Contact Hours'!K:K,'Contact Hours'!$A:$A,Hours!$A100,'Contact Hours'!$C:$C,Hours!$B100)</f>
        <v>0</v>
      </c>
      <c r="K100" s="16">
        <f>SUMIFS('Contact Hours'!L:L,'Contact Hours'!$A:$A,Hours!$A100,'Contact Hours'!$C:$C,Hours!$B100)</f>
        <v>91961</v>
      </c>
      <c r="L100" s="17">
        <f t="shared" si="8"/>
        <v>211745</v>
      </c>
      <c r="M100" s="17">
        <f t="shared" si="9"/>
        <v>20094.5</v>
      </c>
      <c r="N100" s="17">
        <f t="shared" si="6"/>
        <v>231839.5</v>
      </c>
      <c r="O100" s="83">
        <f t="shared" si="10"/>
        <v>755693.57855021139</v>
      </c>
      <c r="P100" s="83">
        <f t="shared" si="7"/>
        <v>0</v>
      </c>
    </row>
    <row r="101" spans="1:16" x14ac:dyDescent="0.2">
      <c r="A101" s="14">
        <v>6661</v>
      </c>
      <c r="B101" s="15">
        <v>17</v>
      </c>
      <c r="C101" s="82">
        <f t="shared" si="11"/>
        <v>4.4091904474615813</v>
      </c>
      <c r="D101" s="16">
        <f>SUMIFS('Contact Hours'!E:E,'Contact Hours'!$A:$A,Hours!$A101,'Contact Hours'!$C:$C,Hours!$B101)</f>
        <v>0</v>
      </c>
      <c r="E101" s="16">
        <f>SUMIFS('Contact Hours'!F:F,'Contact Hours'!$A:$A,Hours!$A101,'Contact Hours'!$C:$C,Hours!$B101)</f>
        <v>0</v>
      </c>
      <c r="F101" s="16">
        <f>SUMIFS('Contact Hours'!G:G,'Contact Hours'!$A:$A,Hours!$A101,'Contact Hours'!$C:$C,Hours!$B101)</f>
        <v>0</v>
      </c>
      <c r="G101" s="16">
        <f>SUMIFS('Contact Hours'!H:H,'Contact Hours'!$A:$A,Hours!$A101,'Contact Hours'!$C:$C,Hours!$B101)</f>
        <v>0</v>
      </c>
      <c r="H101" s="16">
        <f>SUMIFS('Contact Hours'!I:I,'Contact Hours'!$A:$A,Hours!$A101,'Contact Hours'!$C:$C,Hours!$B101)</f>
        <v>0</v>
      </c>
      <c r="I101" s="16">
        <f>SUMIFS('Contact Hours'!J:J,'Contact Hours'!$A:$A,Hours!$A101,'Contact Hours'!$C:$C,Hours!$B101)</f>
        <v>22709</v>
      </c>
      <c r="J101" s="16">
        <f>SUMIFS('Contact Hours'!K:K,'Contact Hours'!$A:$A,Hours!$A101,'Contact Hours'!$C:$C,Hours!$B101)</f>
        <v>0</v>
      </c>
      <c r="K101" s="16">
        <f>SUMIFS('Contact Hours'!L:L,'Contact Hours'!$A:$A,Hours!$A101,'Contact Hours'!$C:$C,Hours!$B101)</f>
        <v>0</v>
      </c>
      <c r="L101" s="17">
        <f t="shared" si="8"/>
        <v>22709</v>
      </c>
      <c r="M101" s="17">
        <f t="shared" si="9"/>
        <v>2270.9</v>
      </c>
      <c r="N101" s="17">
        <f t="shared" si="6"/>
        <v>24979.9</v>
      </c>
      <c r="O101" s="83">
        <f t="shared" si="10"/>
        <v>110141.13645854556</v>
      </c>
      <c r="P101" s="83">
        <f t="shared" si="7"/>
        <v>0</v>
      </c>
    </row>
    <row r="102" spans="1:16" x14ac:dyDescent="0.2">
      <c r="A102" s="14">
        <v>6661</v>
      </c>
      <c r="B102" s="15">
        <v>18</v>
      </c>
      <c r="C102" s="82">
        <f t="shared" si="11"/>
        <v>3.2911135241788898</v>
      </c>
      <c r="D102" s="16">
        <f>SUMIFS('Contact Hours'!E:E,'Contact Hours'!$A:$A,Hours!$A102,'Contact Hours'!$C:$C,Hours!$B102)</f>
        <v>0</v>
      </c>
      <c r="E102" s="16">
        <f>SUMIFS('Contact Hours'!F:F,'Contact Hours'!$A:$A,Hours!$A102,'Contact Hours'!$C:$C,Hours!$B102)</f>
        <v>0</v>
      </c>
      <c r="F102" s="16">
        <f>SUMIFS('Contact Hours'!G:G,'Contact Hours'!$A:$A,Hours!$A102,'Contact Hours'!$C:$C,Hours!$B102)</f>
        <v>0</v>
      </c>
      <c r="G102" s="16">
        <f>SUMIFS('Contact Hours'!H:H,'Contact Hours'!$A:$A,Hours!$A102,'Contact Hours'!$C:$C,Hours!$B102)</f>
        <v>0</v>
      </c>
      <c r="H102" s="16">
        <f>SUMIFS('Contact Hours'!I:I,'Contact Hours'!$A:$A,Hours!$A102,'Contact Hours'!$C:$C,Hours!$B102)</f>
        <v>0</v>
      </c>
      <c r="I102" s="16">
        <f>SUMIFS('Contact Hours'!J:J,'Contact Hours'!$A:$A,Hours!$A102,'Contact Hours'!$C:$C,Hours!$B102)</f>
        <v>95720</v>
      </c>
      <c r="J102" s="16">
        <f>SUMIFS('Contact Hours'!K:K,'Contact Hours'!$A:$A,Hours!$A102,'Contact Hours'!$C:$C,Hours!$B102)</f>
        <v>0</v>
      </c>
      <c r="K102" s="16">
        <f>SUMIFS('Contact Hours'!L:L,'Contact Hours'!$A:$A,Hours!$A102,'Contact Hours'!$C:$C,Hours!$B102)</f>
        <v>0</v>
      </c>
      <c r="L102" s="17">
        <f t="shared" si="8"/>
        <v>95720</v>
      </c>
      <c r="M102" s="17">
        <f t="shared" si="9"/>
        <v>9572</v>
      </c>
      <c r="N102" s="17">
        <f t="shared" si="6"/>
        <v>105292</v>
      </c>
      <c r="O102" s="83">
        <f t="shared" si="10"/>
        <v>346527.92518784368</v>
      </c>
      <c r="P102" s="83">
        <f t="shared" si="7"/>
        <v>0</v>
      </c>
    </row>
    <row r="103" spans="1:16" x14ac:dyDescent="0.2">
      <c r="A103" s="14">
        <v>6661</v>
      </c>
      <c r="B103" s="15">
        <v>19</v>
      </c>
      <c r="C103" s="82">
        <f t="shared" si="11"/>
        <v>2.3804218366663754</v>
      </c>
      <c r="D103" s="16">
        <f>SUMIFS('Contact Hours'!E:E,'Contact Hours'!$A:$A,Hours!$A103,'Contact Hours'!$C:$C,Hours!$B103)</f>
        <v>0</v>
      </c>
      <c r="E103" s="16">
        <f>SUMIFS('Contact Hours'!F:F,'Contact Hours'!$A:$A,Hours!$A103,'Contact Hours'!$C:$C,Hours!$B103)</f>
        <v>86944</v>
      </c>
      <c r="F103" s="16">
        <f>SUMIFS('Contact Hours'!G:G,'Contact Hours'!$A:$A,Hours!$A103,'Contact Hours'!$C:$C,Hours!$B103)</f>
        <v>46719</v>
      </c>
      <c r="G103" s="16">
        <f>SUMIFS('Contact Hours'!H:H,'Contact Hours'!$A:$A,Hours!$A103,'Contact Hours'!$C:$C,Hours!$B103)</f>
        <v>0</v>
      </c>
      <c r="H103" s="16">
        <f>SUMIFS('Contact Hours'!I:I,'Contact Hours'!$A:$A,Hours!$A103,'Contact Hours'!$C:$C,Hours!$B103)</f>
        <v>0</v>
      </c>
      <c r="I103" s="16">
        <f>SUMIFS('Contact Hours'!J:J,'Contact Hours'!$A:$A,Hours!$A103,'Contact Hours'!$C:$C,Hours!$B103)</f>
        <v>4560</v>
      </c>
      <c r="J103" s="16">
        <f>SUMIFS('Contact Hours'!K:K,'Contact Hours'!$A:$A,Hours!$A103,'Contact Hours'!$C:$C,Hours!$B103)</f>
        <v>0</v>
      </c>
      <c r="K103" s="16">
        <f>SUMIFS('Contact Hours'!L:L,'Contact Hours'!$A:$A,Hours!$A103,'Contact Hours'!$C:$C,Hours!$B103)</f>
        <v>0</v>
      </c>
      <c r="L103" s="17">
        <f t="shared" si="8"/>
        <v>138223</v>
      </c>
      <c r="M103" s="17">
        <f t="shared" si="9"/>
        <v>13822.300000000001</v>
      </c>
      <c r="N103" s="17">
        <f t="shared" si="6"/>
        <v>152045.29999999999</v>
      </c>
      <c r="O103" s="83">
        <f t="shared" si="10"/>
        <v>361931.95228249003</v>
      </c>
      <c r="P103" s="83">
        <f t="shared" si="7"/>
        <v>122332.02056593803</v>
      </c>
    </row>
    <row r="104" spans="1:16" x14ac:dyDescent="0.2">
      <c r="A104" s="14">
        <v>6661</v>
      </c>
      <c r="B104" s="15">
        <v>20</v>
      </c>
      <c r="C104" s="82">
        <f t="shared" si="11"/>
        <v>3.0251194174301852</v>
      </c>
      <c r="D104" s="16">
        <f>SUMIFS('Contact Hours'!E:E,'Contact Hours'!$A:$A,Hours!$A104,'Contact Hours'!$C:$C,Hours!$B104)</f>
        <v>0</v>
      </c>
      <c r="E104" s="16">
        <f>SUMIFS('Contact Hours'!F:F,'Contact Hours'!$A:$A,Hours!$A104,'Contact Hours'!$C:$C,Hours!$B104)</f>
        <v>0</v>
      </c>
      <c r="F104" s="16">
        <f>SUMIFS('Contact Hours'!G:G,'Contact Hours'!$A:$A,Hours!$A104,'Contact Hours'!$C:$C,Hours!$B104)</f>
        <v>0</v>
      </c>
      <c r="G104" s="16">
        <f>SUMIFS('Contact Hours'!H:H,'Contact Hours'!$A:$A,Hours!$A104,'Contact Hours'!$C:$C,Hours!$B104)</f>
        <v>0</v>
      </c>
      <c r="H104" s="16">
        <f>SUMIFS('Contact Hours'!I:I,'Contact Hours'!$A:$A,Hours!$A104,'Contact Hours'!$C:$C,Hours!$B104)</f>
        <v>12928</v>
      </c>
      <c r="I104" s="16">
        <f>SUMIFS('Contact Hours'!J:J,'Contact Hours'!$A:$A,Hours!$A104,'Contact Hours'!$C:$C,Hours!$B104)</f>
        <v>0</v>
      </c>
      <c r="J104" s="16">
        <f>SUMIFS('Contact Hours'!K:K,'Contact Hours'!$A:$A,Hours!$A104,'Contact Hours'!$C:$C,Hours!$B104)</f>
        <v>0</v>
      </c>
      <c r="K104" s="16">
        <f>SUMIFS('Contact Hours'!L:L,'Contact Hours'!$A:$A,Hours!$A104,'Contact Hours'!$C:$C,Hours!$B104)</f>
        <v>0</v>
      </c>
      <c r="L104" s="17">
        <f t="shared" si="8"/>
        <v>12928</v>
      </c>
      <c r="M104" s="17">
        <f t="shared" si="9"/>
        <v>0</v>
      </c>
      <c r="N104" s="17">
        <f t="shared" si="6"/>
        <v>12928</v>
      </c>
      <c r="O104" s="83">
        <f t="shared" si="10"/>
        <v>39108.743828537437</v>
      </c>
      <c r="P104" s="83">
        <f t="shared" si="7"/>
        <v>0</v>
      </c>
    </row>
    <row r="105" spans="1:16" x14ac:dyDescent="0.2">
      <c r="A105" s="14">
        <v>6661</v>
      </c>
      <c r="B105" s="15">
        <v>21</v>
      </c>
      <c r="C105" s="82">
        <f t="shared" si="11"/>
        <v>3.2708258380709379</v>
      </c>
      <c r="D105" s="16">
        <f>SUMIFS('Contact Hours'!E:E,'Contact Hours'!$A:$A,Hours!$A105,'Contact Hours'!$C:$C,Hours!$B105)</f>
        <v>0</v>
      </c>
      <c r="E105" s="16">
        <f>SUMIFS('Contact Hours'!F:F,'Contact Hours'!$A:$A,Hours!$A105,'Contact Hours'!$C:$C,Hours!$B105)</f>
        <v>0</v>
      </c>
      <c r="F105" s="16">
        <f>SUMIFS('Contact Hours'!G:G,'Contact Hours'!$A:$A,Hours!$A105,'Contact Hours'!$C:$C,Hours!$B105)</f>
        <v>0</v>
      </c>
      <c r="G105" s="16">
        <f>SUMIFS('Contact Hours'!H:H,'Contact Hours'!$A:$A,Hours!$A105,'Contact Hours'!$C:$C,Hours!$B105)</f>
        <v>0</v>
      </c>
      <c r="H105" s="16">
        <f>SUMIFS('Contact Hours'!I:I,'Contact Hours'!$A:$A,Hours!$A105,'Contact Hours'!$C:$C,Hours!$B105)</f>
        <v>12320</v>
      </c>
      <c r="I105" s="16">
        <f>SUMIFS('Contact Hours'!J:J,'Contact Hours'!$A:$A,Hours!$A105,'Contact Hours'!$C:$C,Hours!$B105)</f>
        <v>0</v>
      </c>
      <c r="J105" s="16">
        <f>SUMIFS('Contact Hours'!K:K,'Contact Hours'!$A:$A,Hours!$A105,'Contact Hours'!$C:$C,Hours!$B105)</f>
        <v>10085</v>
      </c>
      <c r="K105" s="16">
        <f>SUMIFS('Contact Hours'!L:L,'Contact Hours'!$A:$A,Hours!$A105,'Contact Hours'!$C:$C,Hours!$B105)</f>
        <v>0</v>
      </c>
      <c r="L105" s="17">
        <f t="shared" si="8"/>
        <v>22405</v>
      </c>
      <c r="M105" s="17">
        <f t="shared" si="9"/>
        <v>0</v>
      </c>
      <c r="N105" s="17">
        <f t="shared" si="6"/>
        <v>22405</v>
      </c>
      <c r="O105" s="83">
        <f t="shared" si="10"/>
        <v>73282.852901979364</v>
      </c>
      <c r="P105" s="83">
        <f t="shared" si="7"/>
        <v>0</v>
      </c>
    </row>
    <row r="106" spans="1:16" x14ac:dyDescent="0.2">
      <c r="A106" s="14">
        <v>6661</v>
      </c>
      <c r="B106" s="15">
        <v>22</v>
      </c>
      <c r="C106" s="82">
        <f t="shared" si="11"/>
        <v>3.5368199448196425</v>
      </c>
      <c r="D106" s="16">
        <f>SUMIFS('Contact Hours'!E:E,'Contact Hours'!$A:$A,Hours!$A106,'Contact Hours'!$C:$C,Hours!$B106)</f>
        <v>0</v>
      </c>
      <c r="E106" s="16">
        <f>SUMIFS('Contact Hours'!F:F,'Contact Hours'!$A:$A,Hours!$A106,'Contact Hours'!$C:$C,Hours!$B106)</f>
        <v>0</v>
      </c>
      <c r="F106" s="16">
        <f>SUMIFS('Contact Hours'!G:G,'Contact Hours'!$A:$A,Hours!$A106,'Contact Hours'!$C:$C,Hours!$B106)</f>
        <v>0</v>
      </c>
      <c r="G106" s="16">
        <f>SUMIFS('Contact Hours'!H:H,'Contact Hours'!$A:$A,Hours!$A106,'Contact Hours'!$C:$C,Hours!$B106)</f>
        <v>0</v>
      </c>
      <c r="H106" s="16">
        <f>SUMIFS('Contact Hours'!I:I,'Contact Hours'!$A:$A,Hours!$A106,'Contact Hours'!$C:$C,Hours!$B106)</f>
        <v>2176</v>
      </c>
      <c r="I106" s="16">
        <f>SUMIFS('Contact Hours'!J:J,'Contact Hours'!$A:$A,Hours!$A106,'Contact Hours'!$C:$C,Hours!$B106)</f>
        <v>0</v>
      </c>
      <c r="J106" s="16">
        <f>SUMIFS('Contact Hours'!K:K,'Contact Hours'!$A:$A,Hours!$A106,'Contact Hours'!$C:$C,Hours!$B106)</f>
        <v>0</v>
      </c>
      <c r="K106" s="16">
        <f>SUMIFS('Contact Hours'!L:L,'Contact Hours'!$A:$A,Hours!$A106,'Contact Hours'!$C:$C,Hours!$B106)</f>
        <v>0</v>
      </c>
      <c r="L106" s="17">
        <f t="shared" si="8"/>
        <v>2176</v>
      </c>
      <c r="M106" s="17">
        <f t="shared" si="9"/>
        <v>0</v>
      </c>
      <c r="N106" s="17">
        <f t="shared" si="6"/>
        <v>2176</v>
      </c>
      <c r="O106" s="83">
        <f t="shared" si="10"/>
        <v>7696.1201999275418</v>
      </c>
      <c r="P106" s="83">
        <f t="shared" si="7"/>
        <v>0</v>
      </c>
    </row>
    <row r="107" spans="1:16" x14ac:dyDescent="0.2">
      <c r="A107" s="14">
        <v>6661</v>
      </c>
      <c r="B107" s="15">
        <v>23</v>
      </c>
      <c r="C107" s="82">
        <f t="shared" si="11"/>
        <v>3.4579233877331621</v>
      </c>
      <c r="D107" s="16">
        <f>SUMIFS('Contact Hours'!E:E,'Contact Hours'!$A:$A,Hours!$A107,'Contact Hours'!$C:$C,Hours!$B107)</f>
        <v>41808</v>
      </c>
      <c r="E107" s="16">
        <f>SUMIFS('Contact Hours'!F:F,'Contact Hours'!$A:$A,Hours!$A107,'Contact Hours'!$C:$C,Hours!$B107)</f>
        <v>0</v>
      </c>
      <c r="F107" s="16">
        <f>SUMIFS('Contact Hours'!G:G,'Contact Hours'!$A:$A,Hours!$A107,'Contact Hours'!$C:$C,Hours!$B107)</f>
        <v>0</v>
      </c>
      <c r="G107" s="16">
        <f>SUMIFS('Contact Hours'!H:H,'Contact Hours'!$A:$A,Hours!$A107,'Contact Hours'!$C:$C,Hours!$B107)</f>
        <v>0</v>
      </c>
      <c r="H107" s="16">
        <f>SUMIFS('Contact Hours'!I:I,'Contact Hours'!$A:$A,Hours!$A107,'Contact Hours'!$C:$C,Hours!$B107)</f>
        <v>0</v>
      </c>
      <c r="I107" s="16">
        <f>SUMIFS('Contact Hours'!J:J,'Contact Hours'!$A:$A,Hours!$A107,'Contact Hours'!$C:$C,Hours!$B107)</f>
        <v>0</v>
      </c>
      <c r="J107" s="16">
        <f>SUMIFS('Contact Hours'!K:K,'Contact Hours'!$A:$A,Hours!$A107,'Contact Hours'!$C:$C,Hours!$B107)</f>
        <v>0</v>
      </c>
      <c r="K107" s="16">
        <f>SUMIFS('Contact Hours'!L:L,'Contact Hours'!$A:$A,Hours!$A107,'Contact Hours'!$C:$C,Hours!$B107)</f>
        <v>0</v>
      </c>
      <c r="L107" s="17">
        <f t="shared" si="8"/>
        <v>41808</v>
      </c>
      <c r="M107" s="17">
        <f t="shared" si="9"/>
        <v>0</v>
      </c>
      <c r="N107" s="17">
        <f t="shared" si="6"/>
        <v>41808</v>
      </c>
      <c r="O107" s="83">
        <f t="shared" si="10"/>
        <v>144568.86099434804</v>
      </c>
      <c r="P107" s="83">
        <f t="shared" si="7"/>
        <v>0</v>
      </c>
    </row>
    <row r="108" spans="1:16" x14ac:dyDescent="0.2">
      <c r="A108" s="14">
        <v>6661</v>
      </c>
      <c r="B108" s="15">
        <v>24</v>
      </c>
      <c r="C108" s="82">
        <f t="shared" si="11"/>
        <v>2.7275666878468883</v>
      </c>
      <c r="D108" s="16">
        <f>SUMIFS('Contact Hours'!E:E,'Contact Hours'!$A:$A,Hours!$A108,'Contact Hours'!$C:$C,Hours!$B108)</f>
        <v>21840</v>
      </c>
      <c r="E108" s="16">
        <f>SUMIFS('Contact Hours'!F:F,'Contact Hours'!$A:$A,Hours!$A108,'Contact Hours'!$C:$C,Hours!$B108)</f>
        <v>0</v>
      </c>
      <c r="F108" s="16">
        <f>SUMIFS('Contact Hours'!G:G,'Contact Hours'!$A:$A,Hours!$A108,'Contact Hours'!$C:$C,Hours!$B108)</f>
        <v>0</v>
      </c>
      <c r="G108" s="16">
        <f>SUMIFS('Contact Hours'!H:H,'Contact Hours'!$A:$A,Hours!$A108,'Contact Hours'!$C:$C,Hours!$B108)</f>
        <v>0</v>
      </c>
      <c r="H108" s="16">
        <f>SUMIFS('Contact Hours'!I:I,'Contact Hours'!$A:$A,Hours!$A108,'Contact Hours'!$C:$C,Hours!$B108)</f>
        <v>1920</v>
      </c>
      <c r="I108" s="16">
        <f>SUMIFS('Contact Hours'!J:J,'Contact Hours'!$A:$A,Hours!$A108,'Contact Hours'!$C:$C,Hours!$B108)</f>
        <v>0</v>
      </c>
      <c r="J108" s="16">
        <f>SUMIFS('Contact Hours'!K:K,'Contact Hours'!$A:$A,Hours!$A108,'Contact Hours'!$C:$C,Hours!$B108)</f>
        <v>87792</v>
      </c>
      <c r="K108" s="16">
        <f>SUMIFS('Contact Hours'!L:L,'Contact Hours'!$A:$A,Hours!$A108,'Contact Hours'!$C:$C,Hours!$B108)</f>
        <v>0</v>
      </c>
      <c r="L108" s="17">
        <f t="shared" si="8"/>
        <v>111552</v>
      </c>
      <c r="M108" s="17">
        <f t="shared" si="9"/>
        <v>0</v>
      </c>
      <c r="N108" s="17">
        <f t="shared" si="6"/>
        <v>111552</v>
      </c>
      <c r="O108" s="83">
        <f t="shared" si="10"/>
        <v>304265.51916269609</v>
      </c>
      <c r="P108" s="83">
        <f t="shared" si="7"/>
        <v>0</v>
      </c>
    </row>
    <row r="109" spans="1:16" x14ac:dyDescent="0.2">
      <c r="A109" s="14">
        <v>6661</v>
      </c>
      <c r="B109" s="15">
        <v>25</v>
      </c>
      <c r="C109" s="82">
        <f t="shared" si="11"/>
        <v>2.1843075376228382</v>
      </c>
      <c r="D109" s="16">
        <f>SUMIFS('Contact Hours'!E:E,'Contact Hours'!$A:$A,Hours!$A109,'Contact Hours'!$C:$C,Hours!$B109)</f>
        <v>310032</v>
      </c>
      <c r="E109" s="16">
        <f>SUMIFS('Contact Hours'!F:F,'Contact Hours'!$A:$A,Hours!$A109,'Contact Hours'!$C:$C,Hours!$B109)</f>
        <v>0</v>
      </c>
      <c r="F109" s="16">
        <f>SUMIFS('Contact Hours'!G:G,'Contact Hours'!$A:$A,Hours!$A109,'Contact Hours'!$C:$C,Hours!$B109)</f>
        <v>0</v>
      </c>
      <c r="G109" s="16">
        <f>SUMIFS('Contact Hours'!H:H,'Contact Hours'!$A:$A,Hours!$A109,'Contact Hours'!$C:$C,Hours!$B109)</f>
        <v>0</v>
      </c>
      <c r="H109" s="16">
        <f>SUMIFS('Contact Hours'!I:I,'Contact Hours'!$A:$A,Hours!$A109,'Contact Hours'!$C:$C,Hours!$B109)</f>
        <v>864</v>
      </c>
      <c r="I109" s="16">
        <f>SUMIFS('Contact Hours'!J:J,'Contact Hours'!$A:$A,Hours!$A109,'Contact Hours'!$C:$C,Hours!$B109)</f>
        <v>0</v>
      </c>
      <c r="J109" s="16">
        <f>SUMIFS('Contact Hours'!K:K,'Contact Hours'!$A:$A,Hours!$A109,'Contact Hours'!$C:$C,Hours!$B109)</f>
        <v>0</v>
      </c>
      <c r="K109" s="16">
        <f>SUMIFS('Contact Hours'!L:L,'Contact Hours'!$A:$A,Hours!$A109,'Contact Hours'!$C:$C,Hours!$B109)</f>
        <v>0</v>
      </c>
      <c r="L109" s="17">
        <f t="shared" si="8"/>
        <v>310896</v>
      </c>
      <c r="M109" s="17">
        <f t="shared" si="9"/>
        <v>0</v>
      </c>
      <c r="N109" s="17">
        <f t="shared" si="6"/>
        <v>310896</v>
      </c>
      <c r="O109" s="83">
        <f t="shared" si="10"/>
        <v>679092.47621678992</v>
      </c>
      <c r="P109" s="83">
        <f t="shared" si="7"/>
        <v>0</v>
      </c>
    </row>
    <row r="110" spans="1:16" x14ac:dyDescent="0.2">
      <c r="A110" s="14">
        <v>6661</v>
      </c>
      <c r="B110" s="15">
        <v>26</v>
      </c>
      <c r="C110" s="82">
        <f t="shared" si="11"/>
        <v>2.9124100501637846</v>
      </c>
      <c r="D110" s="16">
        <f>SUMIFS('Contact Hours'!E:E,'Contact Hours'!$A:$A,Hours!$A110,'Contact Hours'!$C:$C,Hours!$B110)</f>
        <v>87408</v>
      </c>
      <c r="E110" s="16">
        <f>SUMIFS('Contact Hours'!F:F,'Contact Hours'!$A:$A,Hours!$A110,'Contact Hours'!$C:$C,Hours!$B110)</f>
        <v>0</v>
      </c>
      <c r="F110" s="16">
        <f>SUMIFS('Contact Hours'!G:G,'Contact Hours'!$A:$A,Hours!$A110,'Contact Hours'!$C:$C,Hours!$B110)</f>
        <v>0</v>
      </c>
      <c r="G110" s="16">
        <f>SUMIFS('Contact Hours'!H:H,'Contact Hours'!$A:$A,Hours!$A110,'Contact Hours'!$C:$C,Hours!$B110)</f>
        <v>0</v>
      </c>
      <c r="H110" s="16">
        <f>SUMIFS('Contact Hours'!I:I,'Contact Hours'!$A:$A,Hours!$A110,'Contact Hours'!$C:$C,Hours!$B110)</f>
        <v>6080</v>
      </c>
      <c r="I110" s="16">
        <f>SUMIFS('Contact Hours'!J:J,'Contact Hours'!$A:$A,Hours!$A110,'Contact Hours'!$C:$C,Hours!$B110)</f>
        <v>0</v>
      </c>
      <c r="J110" s="16">
        <f>SUMIFS('Contact Hours'!K:K,'Contact Hours'!$A:$A,Hours!$A110,'Contact Hours'!$C:$C,Hours!$B110)</f>
        <v>288</v>
      </c>
      <c r="K110" s="16">
        <f>SUMIFS('Contact Hours'!L:L,'Contact Hours'!$A:$A,Hours!$A110,'Contact Hours'!$C:$C,Hours!$B110)</f>
        <v>0</v>
      </c>
      <c r="L110" s="17">
        <f t="shared" si="8"/>
        <v>93776</v>
      </c>
      <c r="M110" s="17">
        <f t="shared" si="9"/>
        <v>0</v>
      </c>
      <c r="N110" s="17">
        <f t="shared" si="6"/>
        <v>93776</v>
      </c>
      <c r="O110" s="83">
        <f t="shared" si="10"/>
        <v>273114.16486415907</v>
      </c>
      <c r="P110" s="83">
        <f t="shared" si="7"/>
        <v>0</v>
      </c>
    </row>
    <row r="111" spans="1:16" x14ac:dyDescent="0.2">
      <c r="A111" s="14">
        <v>6661</v>
      </c>
      <c r="B111" s="15">
        <v>27</v>
      </c>
      <c r="C111" s="82">
        <f t="shared" si="11"/>
        <v>0</v>
      </c>
      <c r="D111" s="16">
        <f>SUMIFS('Contact Hours'!E:E,'Contact Hours'!$A:$A,Hours!$A111,'Contact Hours'!$C:$C,Hours!$B111)</f>
        <v>0</v>
      </c>
      <c r="E111" s="16">
        <f>SUMIFS('Contact Hours'!F:F,'Contact Hours'!$A:$A,Hours!$A111,'Contact Hours'!$C:$C,Hours!$B111)</f>
        <v>0</v>
      </c>
      <c r="F111" s="16">
        <f>SUMIFS('Contact Hours'!G:G,'Contact Hours'!$A:$A,Hours!$A111,'Contact Hours'!$C:$C,Hours!$B111)</f>
        <v>0</v>
      </c>
      <c r="G111" s="16">
        <f>SUMIFS('Contact Hours'!H:H,'Contact Hours'!$A:$A,Hours!$A111,'Contact Hours'!$C:$C,Hours!$B111)</f>
        <v>0</v>
      </c>
      <c r="H111" s="16">
        <f>SUMIFS('Contact Hours'!I:I,'Contact Hours'!$A:$A,Hours!$A111,'Contact Hours'!$C:$C,Hours!$B111)</f>
        <v>0</v>
      </c>
      <c r="I111" s="16">
        <f>SUMIFS('Contact Hours'!J:J,'Contact Hours'!$A:$A,Hours!$A111,'Contact Hours'!$C:$C,Hours!$B111)</f>
        <v>0</v>
      </c>
      <c r="J111" s="16">
        <f>SUMIFS('Contact Hours'!K:K,'Contact Hours'!$A:$A,Hours!$A111,'Contact Hours'!$C:$C,Hours!$B111)</f>
        <v>0</v>
      </c>
      <c r="K111" s="16">
        <f>SUMIFS('Contact Hours'!L:L,'Contact Hours'!$A:$A,Hours!$A111,'Contact Hours'!$C:$C,Hours!$B111)</f>
        <v>0</v>
      </c>
      <c r="L111" s="17">
        <f t="shared" si="8"/>
        <v>0</v>
      </c>
      <c r="M111" s="17">
        <f t="shared" si="9"/>
        <v>0</v>
      </c>
      <c r="N111" s="17">
        <f t="shared" si="6"/>
        <v>0</v>
      </c>
      <c r="O111" s="83">
        <f t="shared" si="10"/>
        <v>0</v>
      </c>
      <c r="P111" s="83">
        <f t="shared" si="7"/>
        <v>0</v>
      </c>
    </row>
    <row r="112" spans="1:16" x14ac:dyDescent="0.2">
      <c r="A112" s="14">
        <v>12015</v>
      </c>
      <c r="B112" s="15">
        <v>1</v>
      </c>
      <c r="C112" s="82">
        <f t="shared" si="11"/>
        <v>2.4773518925154794</v>
      </c>
      <c r="D112" s="16">
        <f>SUMIFS('Contact Hours'!E:E,'Contact Hours'!$A:$A,Hours!$A112,'Contact Hours'!$C:$C,Hours!$B112)</f>
        <v>76848</v>
      </c>
      <c r="E112" s="16">
        <f>SUMIFS('Contact Hours'!F:F,'Contact Hours'!$A:$A,Hours!$A112,'Contact Hours'!$C:$C,Hours!$B112)</f>
        <v>0</v>
      </c>
      <c r="F112" s="16">
        <f>SUMIFS('Contact Hours'!G:G,'Contact Hours'!$A:$A,Hours!$A112,'Contact Hours'!$C:$C,Hours!$B112)</f>
        <v>0</v>
      </c>
      <c r="G112" s="16">
        <f>SUMIFS('Contact Hours'!H:H,'Contact Hours'!$A:$A,Hours!$A112,'Contact Hours'!$C:$C,Hours!$B112)</f>
        <v>0</v>
      </c>
      <c r="H112" s="16">
        <f>SUMIFS('Contact Hours'!I:I,'Contact Hours'!$A:$A,Hours!$A112,'Contact Hours'!$C:$C,Hours!$B112)</f>
        <v>0</v>
      </c>
      <c r="I112" s="16">
        <f>SUMIFS('Contact Hours'!J:J,'Contact Hours'!$A:$A,Hours!$A112,'Contact Hours'!$C:$C,Hours!$B112)</f>
        <v>0</v>
      </c>
      <c r="J112" s="16">
        <f>SUMIFS('Contact Hours'!K:K,'Contact Hours'!$A:$A,Hours!$A112,'Contact Hours'!$C:$C,Hours!$B112)</f>
        <v>17652</v>
      </c>
      <c r="K112" s="16">
        <f>SUMIFS('Contact Hours'!L:L,'Contact Hours'!$A:$A,Hours!$A112,'Contact Hours'!$C:$C,Hours!$B112)</f>
        <v>0</v>
      </c>
      <c r="L112" s="17">
        <f t="shared" si="8"/>
        <v>94500</v>
      </c>
      <c r="M112" s="17">
        <f t="shared" si="9"/>
        <v>0</v>
      </c>
      <c r="N112" s="17">
        <f t="shared" si="6"/>
        <v>94500</v>
      </c>
      <c r="O112" s="83">
        <f t="shared" si="10"/>
        <v>234109.75384271279</v>
      </c>
      <c r="P112" s="83">
        <f t="shared" si="7"/>
        <v>0</v>
      </c>
    </row>
    <row r="113" spans="1:16" x14ac:dyDescent="0.2">
      <c r="A113" s="14">
        <v>12015</v>
      </c>
      <c r="B113" s="15">
        <v>2</v>
      </c>
      <c r="C113" s="82">
        <f t="shared" si="11"/>
        <v>2.8538011791852567</v>
      </c>
      <c r="D113" s="16">
        <f>SUMIFS('Contact Hours'!E:E,'Contact Hours'!$A:$A,Hours!$A113,'Contact Hours'!$C:$C,Hours!$B113)</f>
        <v>17616</v>
      </c>
      <c r="E113" s="16">
        <f>SUMIFS('Contact Hours'!F:F,'Contact Hours'!$A:$A,Hours!$A113,'Contact Hours'!$C:$C,Hours!$B113)</f>
        <v>0</v>
      </c>
      <c r="F113" s="16">
        <f>SUMIFS('Contact Hours'!G:G,'Contact Hours'!$A:$A,Hours!$A113,'Contact Hours'!$C:$C,Hours!$B113)</f>
        <v>0</v>
      </c>
      <c r="G113" s="16">
        <f>SUMIFS('Contact Hours'!H:H,'Contact Hours'!$A:$A,Hours!$A113,'Contact Hours'!$C:$C,Hours!$B113)</f>
        <v>0</v>
      </c>
      <c r="H113" s="16">
        <f>SUMIFS('Contact Hours'!I:I,'Contact Hours'!$A:$A,Hours!$A113,'Contact Hours'!$C:$C,Hours!$B113)</f>
        <v>186192</v>
      </c>
      <c r="I113" s="16">
        <f>SUMIFS('Contact Hours'!J:J,'Contact Hours'!$A:$A,Hours!$A113,'Contact Hours'!$C:$C,Hours!$B113)</f>
        <v>0</v>
      </c>
      <c r="J113" s="16">
        <f>SUMIFS('Contact Hours'!K:K,'Contact Hours'!$A:$A,Hours!$A113,'Contact Hours'!$C:$C,Hours!$B113)</f>
        <v>5568</v>
      </c>
      <c r="K113" s="16">
        <f>SUMIFS('Contact Hours'!L:L,'Contact Hours'!$A:$A,Hours!$A113,'Contact Hours'!$C:$C,Hours!$B113)</f>
        <v>0</v>
      </c>
      <c r="L113" s="17">
        <f t="shared" si="8"/>
        <v>209376</v>
      </c>
      <c r="M113" s="17">
        <f t="shared" si="9"/>
        <v>0</v>
      </c>
      <c r="N113" s="17">
        <f t="shared" si="6"/>
        <v>209376</v>
      </c>
      <c r="O113" s="83">
        <f t="shared" si="10"/>
        <v>597517.47569309233</v>
      </c>
      <c r="P113" s="83">
        <f t="shared" si="7"/>
        <v>0</v>
      </c>
    </row>
    <row r="114" spans="1:16" x14ac:dyDescent="0.2">
      <c r="A114" s="14">
        <v>12015</v>
      </c>
      <c r="B114" s="15">
        <v>3</v>
      </c>
      <c r="C114" s="82">
        <f t="shared" si="11"/>
        <v>2.4074720848103111</v>
      </c>
      <c r="D114" s="16">
        <f>SUMIFS('Contact Hours'!E:E,'Contact Hours'!$A:$A,Hours!$A114,'Contact Hours'!$C:$C,Hours!$B114)</f>
        <v>0</v>
      </c>
      <c r="E114" s="16">
        <f>SUMIFS('Contact Hours'!F:F,'Contact Hours'!$A:$A,Hours!$A114,'Contact Hours'!$C:$C,Hours!$B114)</f>
        <v>1706896</v>
      </c>
      <c r="F114" s="16">
        <f>SUMIFS('Contact Hours'!G:G,'Contact Hours'!$A:$A,Hours!$A114,'Contact Hours'!$C:$C,Hours!$B114)</f>
        <v>0</v>
      </c>
      <c r="G114" s="16">
        <f>SUMIFS('Contact Hours'!H:H,'Contact Hours'!$A:$A,Hours!$A114,'Contact Hours'!$C:$C,Hours!$B114)</f>
        <v>0</v>
      </c>
      <c r="H114" s="16">
        <f>SUMIFS('Contact Hours'!I:I,'Contact Hours'!$A:$A,Hours!$A114,'Contact Hours'!$C:$C,Hours!$B114)</f>
        <v>21840</v>
      </c>
      <c r="I114" s="16">
        <f>SUMIFS('Contact Hours'!J:J,'Contact Hours'!$A:$A,Hours!$A114,'Contact Hours'!$C:$C,Hours!$B114)</f>
        <v>0</v>
      </c>
      <c r="J114" s="16">
        <f>SUMIFS('Contact Hours'!K:K,'Contact Hours'!$A:$A,Hours!$A114,'Contact Hours'!$C:$C,Hours!$B114)</f>
        <v>912</v>
      </c>
      <c r="K114" s="16">
        <f>SUMIFS('Contact Hours'!L:L,'Contact Hours'!$A:$A,Hours!$A114,'Contact Hours'!$C:$C,Hours!$B114)</f>
        <v>0</v>
      </c>
      <c r="L114" s="17">
        <f t="shared" si="8"/>
        <v>1729648</v>
      </c>
      <c r="M114" s="17">
        <f t="shared" si="9"/>
        <v>170689.6</v>
      </c>
      <c r="N114" s="17">
        <f t="shared" si="6"/>
        <v>1900337.6</v>
      </c>
      <c r="O114" s="83">
        <f t="shared" si="10"/>
        <v>4575009.7237154236</v>
      </c>
      <c r="P114" s="83">
        <f t="shared" si="7"/>
        <v>0</v>
      </c>
    </row>
    <row r="115" spans="1:16" x14ac:dyDescent="0.2">
      <c r="A115" s="14">
        <v>12015</v>
      </c>
      <c r="B115" s="15">
        <v>4</v>
      </c>
      <c r="C115" s="82">
        <f t="shared" si="11"/>
        <v>2.4300139582635913</v>
      </c>
      <c r="D115" s="16">
        <f>SUMIFS('Contact Hours'!E:E,'Contact Hours'!$A:$A,Hours!$A115,'Contact Hours'!$C:$C,Hours!$B115)</f>
        <v>158528</v>
      </c>
      <c r="E115" s="16">
        <f>SUMIFS('Contact Hours'!F:F,'Contact Hours'!$A:$A,Hours!$A115,'Contact Hours'!$C:$C,Hours!$B115)</f>
        <v>78016</v>
      </c>
      <c r="F115" s="16">
        <f>SUMIFS('Contact Hours'!G:G,'Contact Hours'!$A:$A,Hours!$A115,'Contact Hours'!$C:$C,Hours!$B115)</f>
        <v>0</v>
      </c>
      <c r="G115" s="16">
        <f>SUMIFS('Contact Hours'!H:H,'Contact Hours'!$A:$A,Hours!$A115,'Contact Hours'!$C:$C,Hours!$B115)</f>
        <v>0</v>
      </c>
      <c r="H115" s="16">
        <f>SUMIFS('Contact Hours'!I:I,'Contact Hours'!$A:$A,Hours!$A115,'Contact Hours'!$C:$C,Hours!$B115)</f>
        <v>395536</v>
      </c>
      <c r="I115" s="16">
        <f>SUMIFS('Contact Hours'!J:J,'Contact Hours'!$A:$A,Hours!$A115,'Contact Hours'!$C:$C,Hours!$B115)</f>
        <v>53616</v>
      </c>
      <c r="J115" s="16">
        <f>SUMIFS('Contact Hours'!K:K,'Contact Hours'!$A:$A,Hours!$A115,'Contact Hours'!$C:$C,Hours!$B115)</f>
        <v>61004</v>
      </c>
      <c r="K115" s="16">
        <f>SUMIFS('Contact Hours'!L:L,'Contact Hours'!$A:$A,Hours!$A115,'Contact Hours'!$C:$C,Hours!$B115)</f>
        <v>22616</v>
      </c>
      <c r="L115" s="17">
        <f t="shared" si="8"/>
        <v>769316</v>
      </c>
      <c r="M115" s="17">
        <f t="shared" si="9"/>
        <v>15424.800000000001</v>
      </c>
      <c r="N115" s="17">
        <f t="shared" si="6"/>
        <v>784740.8</v>
      </c>
      <c r="O115" s="83">
        <f t="shared" si="10"/>
        <v>1906931.0976189375</v>
      </c>
      <c r="P115" s="83">
        <f t="shared" si="7"/>
        <v>0</v>
      </c>
    </row>
    <row r="116" spans="1:16" x14ac:dyDescent="0.2">
      <c r="A116" s="14">
        <v>12015</v>
      </c>
      <c r="B116" s="15">
        <v>5</v>
      </c>
      <c r="C116" s="82">
        <f t="shared" si="11"/>
        <v>8.3021719928430482</v>
      </c>
      <c r="D116" s="16">
        <f>SUMIFS('Contact Hours'!E:E,'Contact Hours'!$A:$A,Hours!$A116,'Contact Hours'!$C:$C,Hours!$B116)</f>
        <v>0</v>
      </c>
      <c r="E116" s="16">
        <f>SUMIFS('Contact Hours'!F:F,'Contact Hours'!$A:$A,Hours!$A116,'Contact Hours'!$C:$C,Hours!$B116)</f>
        <v>0</v>
      </c>
      <c r="F116" s="16">
        <f>SUMIFS('Contact Hours'!G:G,'Contact Hours'!$A:$A,Hours!$A116,'Contact Hours'!$C:$C,Hours!$B116)</f>
        <v>0</v>
      </c>
      <c r="G116" s="16">
        <f>SUMIFS('Contact Hours'!H:H,'Contact Hours'!$A:$A,Hours!$A116,'Contact Hours'!$C:$C,Hours!$B116)</f>
        <v>0</v>
      </c>
      <c r="H116" s="16">
        <f>SUMIFS('Contact Hours'!I:I,'Contact Hours'!$A:$A,Hours!$A116,'Contact Hours'!$C:$C,Hours!$B116)</f>
        <v>0</v>
      </c>
      <c r="I116" s="16">
        <f>SUMIFS('Contact Hours'!J:J,'Contact Hours'!$A:$A,Hours!$A116,'Contact Hours'!$C:$C,Hours!$B116)</f>
        <v>0</v>
      </c>
      <c r="J116" s="16">
        <f>SUMIFS('Contact Hours'!K:K,'Contact Hours'!$A:$A,Hours!$A116,'Contact Hours'!$C:$C,Hours!$B116)</f>
        <v>0</v>
      </c>
      <c r="K116" s="16">
        <f>SUMIFS('Contact Hours'!L:L,'Contact Hours'!$A:$A,Hours!$A116,'Contact Hours'!$C:$C,Hours!$B116)</f>
        <v>0</v>
      </c>
      <c r="L116" s="17">
        <f t="shared" si="8"/>
        <v>0</v>
      </c>
      <c r="M116" s="17">
        <f t="shared" si="9"/>
        <v>0</v>
      </c>
      <c r="N116" s="17">
        <f t="shared" ref="N116:N171" si="12">SUM(L116:M116)</f>
        <v>0</v>
      </c>
      <c r="O116" s="83">
        <f t="shared" si="10"/>
        <v>0</v>
      </c>
      <c r="P116" s="83">
        <f t="shared" ref="P116:P171" si="13">(G116+F116*1.1)*C116</f>
        <v>0</v>
      </c>
    </row>
    <row r="117" spans="1:16" x14ac:dyDescent="0.2">
      <c r="A117" s="14">
        <v>12015</v>
      </c>
      <c r="B117" s="15">
        <v>6</v>
      </c>
      <c r="C117" s="82">
        <f t="shared" si="11"/>
        <v>2.9574937970703448</v>
      </c>
      <c r="D117" s="16">
        <f>SUMIFS('Contact Hours'!E:E,'Contact Hours'!$A:$A,Hours!$A117,'Contact Hours'!$C:$C,Hours!$B117)</f>
        <v>57520</v>
      </c>
      <c r="E117" s="16">
        <f>SUMIFS('Contact Hours'!F:F,'Contact Hours'!$A:$A,Hours!$A117,'Contact Hours'!$C:$C,Hours!$B117)</f>
        <v>0</v>
      </c>
      <c r="F117" s="16">
        <f>SUMIFS('Contact Hours'!G:G,'Contact Hours'!$A:$A,Hours!$A117,'Contact Hours'!$C:$C,Hours!$B117)</f>
        <v>0</v>
      </c>
      <c r="G117" s="16">
        <f>SUMIFS('Contact Hours'!H:H,'Contact Hours'!$A:$A,Hours!$A117,'Contact Hours'!$C:$C,Hours!$B117)</f>
        <v>0</v>
      </c>
      <c r="H117" s="16">
        <f>SUMIFS('Contact Hours'!I:I,'Contact Hours'!$A:$A,Hours!$A117,'Contact Hours'!$C:$C,Hours!$B117)</f>
        <v>244096</v>
      </c>
      <c r="I117" s="16">
        <f>SUMIFS('Contact Hours'!J:J,'Contact Hours'!$A:$A,Hours!$A117,'Contact Hours'!$C:$C,Hours!$B117)</f>
        <v>0</v>
      </c>
      <c r="J117" s="16">
        <f>SUMIFS('Contact Hours'!K:K,'Contact Hours'!$A:$A,Hours!$A117,'Contact Hours'!$C:$C,Hours!$B117)</f>
        <v>10116</v>
      </c>
      <c r="K117" s="16">
        <f>SUMIFS('Contact Hours'!L:L,'Contact Hours'!$A:$A,Hours!$A117,'Contact Hours'!$C:$C,Hours!$B117)</f>
        <v>0</v>
      </c>
      <c r="L117" s="17">
        <f t="shared" ref="L117:L172" si="14">SUM(D117:K117)</f>
        <v>311732</v>
      </c>
      <c r="M117" s="17">
        <f t="shared" ref="M117:M172" si="15">IF(B117&lt;28,E117+F117+I117+K117,0)*0.1</f>
        <v>0</v>
      </c>
      <c r="N117" s="17">
        <f t="shared" si="12"/>
        <v>311732</v>
      </c>
      <c r="O117" s="83">
        <f t="shared" si="10"/>
        <v>921945.45634833269</v>
      </c>
      <c r="P117" s="83">
        <f t="shared" si="13"/>
        <v>0</v>
      </c>
    </row>
    <row r="118" spans="1:16" x14ac:dyDescent="0.2">
      <c r="A118" s="14">
        <v>12015</v>
      </c>
      <c r="B118" s="15">
        <v>7</v>
      </c>
      <c r="C118" s="82">
        <f t="shared" si="11"/>
        <v>3.1107785365526492</v>
      </c>
      <c r="D118" s="16">
        <f>SUMIFS('Contact Hours'!E:E,'Contact Hours'!$A:$A,Hours!$A118,'Contact Hours'!$C:$C,Hours!$B118)</f>
        <v>0</v>
      </c>
      <c r="E118" s="16">
        <f>SUMIFS('Contact Hours'!F:F,'Contact Hours'!$A:$A,Hours!$A118,'Contact Hours'!$C:$C,Hours!$B118)</f>
        <v>248160</v>
      </c>
      <c r="F118" s="16">
        <f>SUMIFS('Contact Hours'!G:G,'Contact Hours'!$A:$A,Hours!$A118,'Contact Hours'!$C:$C,Hours!$B118)</f>
        <v>0</v>
      </c>
      <c r="G118" s="16">
        <f>SUMIFS('Contact Hours'!H:H,'Contact Hours'!$A:$A,Hours!$A118,'Contact Hours'!$C:$C,Hours!$B118)</f>
        <v>0</v>
      </c>
      <c r="H118" s="16">
        <f>SUMIFS('Contact Hours'!I:I,'Contact Hours'!$A:$A,Hours!$A118,'Contact Hours'!$C:$C,Hours!$B118)</f>
        <v>0</v>
      </c>
      <c r="I118" s="16">
        <f>SUMIFS('Contact Hours'!J:J,'Contact Hours'!$A:$A,Hours!$A118,'Contact Hours'!$C:$C,Hours!$B118)</f>
        <v>196016</v>
      </c>
      <c r="J118" s="16">
        <f>SUMIFS('Contact Hours'!K:K,'Contact Hours'!$A:$A,Hours!$A118,'Contact Hours'!$C:$C,Hours!$B118)</f>
        <v>0</v>
      </c>
      <c r="K118" s="16">
        <f>SUMIFS('Contact Hours'!L:L,'Contact Hours'!$A:$A,Hours!$A118,'Contact Hours'!$C:$C,Hours!$B118)</f>
        <v>28953</v>
      </c>
      <c r="L118" s="17">
        <f t="shared" si="14"/>
        <v>473129</v>
      </c>
      <c r="M118" s="17">
        <f t="shared" si="15"/>
        <v>47312.9</v>
      </c>
      <c r="N118" s="17">
        <f t="shared" si="12"/>
        <v>520441.9</v>
      </c>
      <c r="O118" s="83">
        <f t="shared" si="10"/>
        <v>1618979.4920426803</v>
      </c>
      <c r="P118" s="83">
        <f t="shared" si="13"/>
        <v>0</v>
      </c>
    </row>
    <row r="119" spans="1:16" x14ac:dyDescent="0.2">
      <c r="A119" s="14">
        <v>12015</v>
      </c>
      <c r="B119" s="15">
        <v>8</v>
      </c>
      <c r="C119" s="82">
        <f t="shared" si="11"/>
        <v>3.1288120353152737</v>
      </c>
      <c r="D119" s="16">
        <f>SUMIFS('Contact Hours'!E:E,'Contact Hours'!$A:$A,Hours!$A119,'Contact Hours'!$C:$C,Hours!$B119)</f>
        <v>0</v>
      </c>
      <c r="E119" s="16">
        <f>SUMIFS('Contact Hours'!F:F,'Contact Hours'!$A:$A,Hours!$A119,'Contact Hours'!$C:$C,Hours!$B119)</f>
        <v>0</v>
      </c>
      <c r="F119" s="16">
        <f>SUMIFS('Contact Hours'!G:G,'Contact Hours'!$A:$A,Hours!$A119,'Contact Hours'!$C:$C,Hours!$B119)</f>
        <v>0</v>
      </c>
      <c r="G119" s="16">
        <f>SUMIFS('Contact Hours'!H:H,'Contact Hours'!$A:$A,Hours!$A119,'Contact Hours'!$C:$C,Hours!$B119)</f>
        <v>0</v>
      </c>
      <c r="H119" s="16">
        <f>SUMIFS('Contact Hours'!I:I,'Contact Hours'!$A:$A,Hours!$A119,'Contact Hours'!$C:$C,Hours!$B119)</f>
        <v>22880</v>
      </c>
      <c r="I119" s="16">
        <f>SUMIFS('Contact Hours'!J:J,'Contact Hours'!$A:$A,Hours!$A119,'Contact Hours'!$C:$C,Hours!$B119)</f>
        <v>0</v>
      </c>
      <c r="J119" s="16">
        <f>SUMIFS('Contact Hours'!K:K,'Contact Hours'!$A:$A,Hours!$A119,'Contact Hours'!$C:$C,Hours!$B119)</f>
        <v>4672</v>
      </c>
      <c r="K119" s="16">
        <f>SUMIFS('Contact Hours'!L:L,'Contact Hours'!$A:$A,Hours!$A119,'Contact Hours'!$C:$C,Hours!$B119)</f>
        <v>0</v>
      </c>
      <c r="L119" s="17">
        <f t="shared" si="14"/>
        <v>27552</v>
      </c>
      <c r="M119" s="17">
        <f t="shared" si="15"/>
        <v>0</v>
      </c>
      <c r="N119" s="17">
        <f t="shared" si="12"/>
        <v>27552</v>
      </c>
      <c r="O119" s="83">
        <f t="shared" si="10"/>
        <v>86205.029197006428</v>
      </c>
      <c r="P119" s="83">
        <f t="shared" si="13"/>
        <v>0</v>
      </c>
    </row>
    <row r="120" spans="1:16" x14ac:dyDescent="0.2">
      <c r="A120" s="14">
        <v>12015</v>
      </c>
      <c r="B120" s="15">
        <v>9</v>
      </c>
      <c r="C120" s="82">
        <f t="shared" si="11"/>
        <v>2.7974464955520566</v>
      </c>
      <c r="D120" s="16">
        <f>SUMIFS('Contact Hours'!E:E,'Contact Hours'!$A:$A,Hours!$A120,'Contact Hours'!$C:$C,Hours!$B120)</f>
        <v>38880</v>
      </c>
      <c r="E120" s="16">
        <f>SUMIFS('Contact Hours'!F:F,'Contact Hours'!$A:$A,Hours!$A120,'Contact Hours'!$C:$C,Hours!$B120)</f>
        <v>21680</v>
      </c>
      <c r="F120" s="16">
        <f>SUMIFS('Contact Hours'!G:G,'Contact Hours'!$A:$A,Hours!$A120,'Contact Hours'!$C:$C,Hours!$B120)</f>
        <v>0</v>
      </c>
      <c r="G120" s="16">
        <f>SUMIFS('Contact Hours'!H:H,'Contact Hours'!$A:$A,Hours!$A120,'Contact Hours'!$C:$C,Hours!$B120)</f>
        <v>0</v>
      </c>
      <c r="H120" s="16">
        <f>SUMIFS('Contact Hours'!I:I,'Contact Hours'!$A:$A,Hours!$A120,'Contact Hours'!$C:$C,Hours!$B120)</f>
        <v>84752</v>
      </c>
      <c r="I120" s="16">
        <f>SUMIFS('Contact Hours'!J:J,'Contact Hours'!$A:$A,Hours!$A120,'Contact Hours'!$C:$C,Hours!$B120)</f>
        <v>320</v>
      </c>
      <c r="J120" s="16">
        <f>SUMIFS('Contact Hours'!K:K,'Contact Hours'!$A:$A,Hours!$A120,'Contact Hours'!$C:$C,Hours!$B120)</f>
        <v>14156</v>
      </c>
      <c r="K120" s="16">
        <f>SUMIFS('Contact Hours'!L:L,'Contact Hours'!$A:$A,Hours!$A120,'Contact Hours'!$C:$C,Hours!$B120)</f>
        <v>5456</v>
      </c>
      <c r="L120" s="17">
        <f t="shared" si="14"/>
        <v>165244</v>
      </c>
      <c r="M120" s="17">
        <f t="shared" si="15"/>
        <v>2745.6000000000004</v>
      </c>
      <c r="N120" s="17">
        <f t="shared" si="12"/>
        <v>167989.6</v>
      </c>
      <c r="O120" s="83">
        <f t="shared" si="10"/>
        <v>469941.9178091918</v>
      </c>
      <c r="P120" s="83">
        <f t="shared" si="13"/>
        <v>0</v>
      </c>
    </row>
    <row r="121" spans="1:16" x14ac:dyDescent="0.2">
      <c r="A121" s="14">
        <v>12015</v>
      </c>
      <c r="B121" s="15">
        <v>10</v>
      </c>
      <c r="C121" s="82">
        <f t="shared" si="11"/>
        <v>3.9989283506118838</v>
      </c>
      <c r="D121" s="16">
        <f>SUMIFS('Contact Hours'!E:E,'Contact Hours'!$A:$A,Hours!$A121,'Contact Hours'!$C:$C,Hours!$B121)</f>
        <v>0</v>
      </c>
      <c r="E121" s="16">
        <f>SUMIFS('Contact Hours'!F:F,'Contact Hours'!$A:$A,Hours!$A121,'Contact Hours'!$C:$C,Hours!$B121)</f>
        <v>14752</v>
      </c>
      <c r="F121" s="16">
        <f>SUMIFS('Contact Hours'!G:G,'Contact Hours'!$A:$A,Hours!$A121,'Contact Hours'!$C:$C,Hours!$B121)</f>
        <v>0</v>
      </c>
      <c r="G121" s="16">
        <f>SUMIFS('Contact Hours'!H:H,'Contact Hours'!$A:$A,Hours!$A121,'Contact Hours'!$C:$C,Hours!$B121)</f>
        <v>0</v>
      </c>
      <c r="H121" s="16">
        <f>SUMIFS('Contact Hours'!I:I,'Contact Hours'!$A:$A,Hours!$A121,'Contact Hours'!$C:$C,Hours!$B121)</f>
        <v>0</v>
      </c>
      <c r="I121" s="16">
        <f>SUMIFS('Contact Hours'!J:J,'Contact Hours'!$A:$A,Hours!$A121,'Contact Hours'!$C:$C,Hours!$B121)</f>
        <v>0</v>
      </c>
      <c r="J121" s="16">
        <f>SUMIFS('Contact Hours'!K:K,'Contact Hours'!$A:$A,Hours!$A121,'Contact Hours'!$C:$C,Hours!$B121)</f>
        <v>0</v>
      </c>
      <c r="K121" s="16">
        <f>SUMIFS('Contact Hours'!L:L,'Contact Hours'!$A:$A,Hours!$A121,'Contact Hours'!$C:$C,Hours!$B121)</f>
        <v>0</v>
      </c>
      <c r="L121" s="17">
        <f t="shared" si="14"/>
        <v>14752</v>
      </c>
      <c r="M121" s="17">
        <f t="shared" si="15"/>
        <v>1475.2</v>
      </c>
      <c r="N121" s="17">
        <f t="shared" si="12"/>
        <v>16227.2</v>
      </c>
      <c r="O121" s="83">
        <f t="shared" si="10"/>
        <v>64891.410131049161</v>
      </c>
      <c r="P121" s="83">
        <f t="shared" si="13"/>
        <v>0</v>
      </c>
    </row>
    <row r="122" spans="1:16" x14ac:dyDescent="0.2">
      <c r="A122" s="14">
        <v>12015</v>
      </c>
      <c r="B122" s="15">
        <v>11</v>
      </c>
      <c r="C122" s="82">
        <f t="shared" si="11"/>
        <v>2.8515469918399288</v>
      </c>
      <c r="D122" s="16">
        <f>SUMIFS('Contact Hours'!E:E,'Contact Hours'!$A:$A,Hours!$A122,'Contact Hours'!$C:$C,Hours!$B122)</f>
        <v>0</v>
      </c>
      <c r="E122" s="16">
        <f>SUMIFS('Contact Hours'!F:F,'Contact Hours'!$A:$A,Hours!$A122,'Contact Hours'!$C:$C,Hours!$B122)</f>
        <v>4704</v>
      </c>
      <c r="F122" s="16">
        <f>SUMIFS('Contact Hours'!G:G,'Contact Hours'!$A:$A,Hours!$A122,'Contact Hours'!$C:$C,Hours!$B122)</f>
        <v>0</v>
      </c>
      <c r="G122" s="16">
        <f>SUMIFS('Contact Hours'!H:H,'Contact Hours'!$A:$A,Hours!$A122,'Contact Hours'!$C:$C,Hours!$B122)</f>
        <v>0</v>
      </c>
      <c r="H122" s="16">
        <f>SUMIFS('Contact Hours'!I:I,'Contact Hours'!$A:$A,Hours!$A122,'Contact Hours'!$C:$C,Hours!$B122)</f>
        <v>0</v>
      </c>
      <c r="I122" s="16">
        <f>SUMIFS('Contact Hours'!J:J,'Contact Hours'!$A:$A,Hours!$A122,'Contact Hours'!$C:$C,Hours!$B122)</f>
        <v>226240</v>
      </c>
      <c r="J122" s="16">
        <f>SUMIFS('Contact Hours'!K:K,'Contact Hours'!$A:$A,Hours!$A122,'Contact Hours'!$C:$C,Hours!$B122)</f>
        <v>0</v>
      </c>
      <c r="K122" s="16">
        <f>SUMIFS('Contact Hours'!L:L,'Contact Hours'!$A:$A,Hours!$A122,'Contact Hours'!$C:$C,Hours!$B122)</f>
        <v>33445</v>
      </c>
      <c r="L122" s="17">
        <f t="shared" si="14"/>
        <v>264389</v>
      </c>
      <c r="M122" s="17">
        <f t="shared" si="15"/>
        <v>26438.9</v>
      </c>
      <c r="N122" s="17">
        <f t="shared" si="12"/>
        <v>290827.90000000002</v>
      </c>
      <c r="O122" s="83">
        <f t="shared" si="10"/>
        <v>829309.42338812363</v>
      </c>
      <c r="P122" s="83">
        <f t="shared" si="13"/>
        <v>0</v>
      </c>
    </row>
    <row r="123" spans="1:16" x14ac:dyDescent="0.2">
      <c r="A123" s="14">
        <v>12015</v>
      </c>
      <c r="B123" s="15">
        <v>12</v>
      </c>
      <c r="C123" s="82">
        <f t="shared" si="11"/>
        <v>2.5044021406594155</v>
      </c>
      <c r="D123" s="16">
        <f>SUMIFS('Contact Hours'!E:E,'Contact Hours'!$A:$A,Hours!$A123,'Contact Hours'!$C:$C,Hours!$B123)</f>
        <v>1955824</v>
      </c>
      <c r="E123" s="16">
        <f>SUMIFS('Contact Hours'!F:F,'Contact Hours'!$A:$A,Hours!$A123,'Contact Hours'!$C:$C,Hours!$B123)</f>
        <v>0</v>
      </c>
      <c r="F123" s="16">
        <f>SUMIFS('Contact Hours'!G:G,'Contact Hours'!$A:$A,Hours!$A123,'Contact Hours'!$C:$C,Hours!$B123)</f>
        <v>0</v>
      </c>
      <c r="G123" s="16">
        <f>SUMIFS('Contact Hours'!H:H,'Contact Hours'!$A:$A,Hours!$A123,'Contact Hours'!$C:$C,Hours!$B123)</f>
        <v>174696</v>
      </c>
      <c r="H123" s="16">
        <f>SUMIFS('Contact Hours'!I:I,'Contact Hours'!$A:$A,Hours!$A123,'Contact Hours'!$C:$C,Hours!$B123)</f>
        <v>30896</v>
      </c>
      <c r="I123" s="16">
        <f>SUMIFS('Contact Hours'!J:J,'Contact Hours'!$A:$A,Hours!$A123,'Contact Hours'!$C:$C,Hours!$B123)</f>
        <v>0</v>
      </c>
      <c r="J123" s="16">
        <f>SUMIFS('Contact Hours'!K:K,'Contact Hours'!$A:$A,Hours!$A123,'Contact Hours'!$C:$C,Hours!$B123)</f>
        <v>4296</v>
      </c>
      <c r="K123" s="16">
        <f>SUMIFS('Contact Hours'!L:L,'Contact Hours'!$A:$A,Hours!$A123,'Contact Hours'!$C:$C,Hours!$B123)</f>
        <v>0</v>
      </c>
      <c r="L123" s="17">
        <f t="shared" si="14"/>
        <v>2165712</v>
      </c>
      <c r="M123" s="17">
        <f t="shared" si="15"/>
        <v>0</v>
      </c>
      <c r="N123" s="17">
        <f t="shared" si="12"/>
        <v>2165712</v>
      </c>
      <c r="O123" s="83">
        <f t="shared" si="10"/>
        <v>5423813.7688517841</v>
      </c>
      <c r="P123" s="83">
        <f t="shared" si="13"/>
        <v>437509.03636463726</v>
      </c>
    </row>
    <row r="124" spans="1:16" x14ac:dyDescent="0.2">
      <c r="A124" s="14">
        <v>12015</v>
      </c>
      <c r="B124" s="15">
        <v>13</v>
      </c>
      <c r="C124" s="82">
        <f t="shared" si="11"/>
        <v>2.4322681456089192</v>
      </c>
      <c r="D124" s="16">
        <f>SUMIFS('Contact Hours'!E:E,'Contact Hours'!$A:$A,Hours!$A124,'Contact Hours'!$C:$C,Hours!$B124)</f>
        <v>505584</v>
      </c>
      <c r="E124" s="16">
        <f>SUMIFS('Contact Hours'!F:F,'Contact Hours'!$A:$A,Hours!$A124,'Contact Hours'!$C:$C,Hours!$B124)</f>
        <v>0</v>
      </c>
      <c r="F124" s="16">
        <f>SUMIFS('Contact Hours'!G:G,'Contact Hours'!$A:$A,Hours!$A124,'Contact Hours'!$C:$C,Hours!$B124)</f>
        <v>0</v>
      </c>
      <c r="G124" s="16">
        <f>SUMIFS('Contact Hours'!H:H,'Contact Hours'!$A:$A,Hours!$A124,'Contact Hours'!$C:$C,Hours!$B124)</f>
        <v>0</v>
      </c>
      <c r="H124" s="16">
        <f>SUMIFS('Contact Hours'!I:I,'Contact Hours'!$A:$A,Hours!$A124,'Contact Hours'!$C:$C,Hours!$B124)</f>
        <v>38752</v>
      </c>
      <c r="I124" s="16">
        <f>SUMIFS('Contact Hours'!J:J,'Contact Hours'!$A:$A,Hours!$A124,'Contact Hours'!$C:$C,Hours!$B124)</f>
        <v>0</v>
      </c>
      <c r="J124" s="16">
        <f>SUMIFS('Contact Hours'!K:K,'Contact Hours'!$A:$A,Hours!$A124,'Contact Hours'!$C:$C,Hours!$B124)</f>
        <v>2574</v>
      </c>
      <c r="K124" s="16">
        <f>SUMIFS('Contact Hours'!L:L,'Contact Hours'!$A:$A,Hours!$A124,'Contact Hours'!$C:$C,Hours!$B124)</f>
        <v>0</v>
      </c>
      <c r="L124" s="17">
        <f t="shared" si="14"/>
        <v>546910</v>
      </c>
      <c r="M124" s="17">
        <f t="shared" si="15"/>
        <v>0</v>
      </c>
      <c r="N124" s="17">
        <f t="shared" si="12"/>
        <v>546910</v>
      </c>
      <c r="O124" s="83">
        <f t="shared" si="10"/>
        <v>1330231.7715149741</v>
      </c>
      <c r="P124" s="83">
        <f t="shared" si="13"/>
        <v>0</v>
      </c>
    </row>
    <row r="125" spans="1:16" x14ac:dyDescent="0.2">
      <c r="A125" s="14">
        <v>12015</v>
      </c>
      <c r="B125" s="15">
        <v>14</v>
      </c>
      <c r="C125" s="82">
        <f t="shared" si="11"/>
        <v>3.8974899200721236</v>
      </c>
      <c r="D125" s="16">
        <f>SUMIFS('Contact Hours'!E:E,'Contact Hours'!$A:$A,Hours!$A125,'Contact Hours'!$C:$C,Hours!$B125)</f>
        <v>0</v>
      </c>
      <c r="E125" s="16">
        <f>SUMIFS('Contact Hours'!F:F,'Contact Hours'!$A:$A,Hours!$A125,'Contact Hours'!$C:$C,Hours!$B125)</f>
        <v>0</v>
      </c>
      <c r="F125" s="16">
        <f>SUMIFS('Contact Hours'!G:G,'Contact Hours'!$A:$A,Hours!$A125,'Contact Hours'!$C:$C,Hours!$B125)</f>
        <v>0</v>
      </c>
      <c r="G125" s="16">
        <f>SUMIFS('Contact Hours'!H:H,'Contact Hours'!$A:$A,Hours!$A125,'Contact Hours'!$C:$C,Hours!$B125)</f>
        <v>0</v>
      </c>
      <c r="H125" s="16">
        <f>SUMIFS('Contact Hours'!I:I,'Contact Hours'!$A:$A,Hours!$A125,'Contact Hours'!$C:$C,Hours!$B125)</f>
        <v>0</v>
      </c>
      <c r="I125" s="16">
        <f>SUMIFS('Contact Hours'!J:J,'Contact Hours'!$A:$A,Hours!$A125,'Contact Hours'!$C:$C,Hours!$B125)</f>
        <v>448976</v>
      </c>
      <c r="J125" s="16">
        <f>SUMIFS('Contact Hours'!K:K,'Contact Hours'!$A:$A,Hours!$A125,'Contact Hours'!$C:$C,Hours!$B125)</f>
        <v>0</v>
      </c>
      <c r="K125" s="16">
        <f>SUMIFS('Contact Hours'!L:L,'Contact Hours'!$A:$A,Hours!$A125,'Contact Hours'!$C:$C,Hours!$B125)</f>
        <v>16450</v>
      </c>
      <c r="L125" s="17">
        <f t="shared" si="14"/>
        <v>465426</v>
      </c>
      <c r="M125" s="17">
        <f t="shared" si="15"/>
        <v>46542.600000000006</v>
      </c>
      <c r="N125" s="17">
        <f t="shared" si="12"/>
        <v>511968.6</v>
      </c>
      <c r="O125" s="83">
        <f t="shared" si="10"/>
        <v>1995392.457893437</v>
      </c>
      <c r="P125" s="83">
        <f t="shared" si="13"/>
        <v>0</v>
      </c>
    </row>
    <row r="126" spans="1:16" x14ac:dyDescent="0.2">
      <c r="A126" s="14">
        <v>12015</v>
      </c>
      <c r="B126" s="15">
        <v>15</v>
      </c>
      <c r="C126" s="82">
        <f t="shared" si="11"/>
        <v>5.6850604849172326</v>
      </c>
      <c r="D126" s="16">
        <f>SUMIFS('Contact Hours'!E:E,'Contact Hours'!$A:$A,Hours!$A126,'Contact Hours'!$C:$C,Hours!$B126)</f>
        <v>0</v>
      </c>
      <c r="E126" s="16">
        <f>SUMIFS('Contact Hours'!F:F,'Contact Hours'!$A:$A,Hours!$A126,'Contact Hours'!$C:$C,Hours!$B126)</f>
        <v>0</v>
      </c>
      <c r="F126" s="16">
        <f>SUMIFS('Contact Hours'!G:G,'Contact Hours'!$A:$A,Hours!$A126,'Contact Hours'!$C:$C,Hours!$B126)</f>
        <v>0</v>
      </c>
      <c r="G126" s="16">
        <f>SUMIFS('Contact Hours'!H:H,'Contact Hours'!$A:$A,Hours!$A126,'Contact Hours'!$C:$C,Hours!$B126)</f>
        <v>0</v>
      </c>
      <c r="H126" s="16">
        <f>SUMIFS('Contact Hours'!I:I,'Contact Hours'!$A:$A,Hours!$A126,'Contact Hours'!$C:$C,Hours!$B126)</f>
        <v>0</v>
      </c>
      <c r="I126" s="16">
        <f>SUMIFS('Contact Hours'!J:J,'Contact Hours'!$A:$A,Hours!$A126,'Contact Hours'!$C:$C,Hours!$B126)</f>
        <v>26000</v>
      </c>
      <c r="J126" s="16">
        <f>SUMIFS('Contact Hours'!K:K,'Contact Hours'!$A:$A,Hours!$A126,'Contact Hours'!$C:$C,Hours!$B126)</f>
        <v>0</v>
      </c>
      <c r="K126" s="16">
        <f>SUMIFS('Contact Hours'!L:L,'Contact Hours'!$A:$A,Hours!$A126,'Contact Hours'!$C:$C,Hours!$B126)</f>
        <v>0</v>
      </c>
      <c r="L126" s="17">
        <f t="shared" si="14"/>
        <v>26000</v>
      </c>
      <c r="M126" s="17">
        <f t="shared" si="15"/>
        <v>2600</v>
      </c>
      <c r="N126" s="17">
        <f t="shared" si="12"/>
        <v>28600</v>
      </c>
      <c r="O126" s="83">
        <f t="shared" si="10"/>
        <v>162592.72986863286</v>
      </c>
      <c r="P126" s="83">
        <f t="shared" si="13"/>
        <v>0</v>
      </c>
    </row>
    <row r="127" spans="1:16" x14ac:dyDescent="0.2">
      <c r="A127" s="14">
        <v>12015</v>
      </c>
      <c r="B127" s="15">
        <v>16</v>
      </c>
      <c r="C127" s="82">
        <f t="shared" si="11"/>
        <v>3.2595549013442979</v>
      </c>
      <c r="D127" s="16">
        <f>SUMIFS('Contact Hours'!E:E,'Contact Hours'!$A:$A,Hours!$A127,'Contact Hours'!$C:$C,Hours!$B127)</f>
        <v>22464</v>
      </c>
      <c r="E127" s="16">
        <f>SUMIFS('Contact Hours'!F:F,'Contact Hours'!$A:$A,Hours!$A127,'Contact Hours'!$C:$C,Hours!$B127)</f>
        <v>2736</v>
      </c>
      <c r="F127" s="16">
        <f>SUMIFS('Contact Hours'!G:G,'Contact Hours'!$A:$A,Hours!$A127,'Contact Hours'!$C:$C,Hours!$B127)</f>
        <v>0</v>
      </c>
      <c r="G127" s="16">
        <f>SUMIFS('Contact Hours'!H:H,'Contact Hours'!$A:$A,Hours!$A127,'Contact Hours'!$C:$C,Hours!$B127)</f>
        <v>0</v>
      </c>
      <c r="H127" s="16">
        <f>SUMIFS('Contact Hours'!I:I,'Contact Hours'!$A:$A,Hours!$A127,'Contact Hours'!$C:$C,Hours!$B127)</f>
        <v>2304</v>
      </c>
      <c r="I127" s="16">
        <f>SUMIFS('Contact Hours'!J:J,'Contact Hours'!$A:$A,Hours!$A127,'Contact Hours'!$C:$C,Hours!$B127)</f>
        <v>478230</v>
      </c>
      <c r="J127" s="16">
        <f>SUMIFS('Contact Hours'!K:K,'Contact Hours'!$A:$A,Hours!$A127,'Contact Hours'!$C:$C,Hours!$B127)</f>
        <v>8790</v>
      </c>
      <c r="K127" s="16">
        <f>SUMIFS('Contact Hours'!L:L,'Contact Hours'!$A:$A,Hours!$A127,'Contact Hours'!$C:$C,Hours!$B127)</f>
        <v>72492</v>
      </c>
      <c r="L127" s="17">
        <f t="shared" si="14"/>
        <v>587016</v>
      </c>
      <c r="M127" s="17">
        <f t="shared" si="15"/>
        <v>55345.8</v>
      </c>
      <c r="N127" s="17">
        <f t="shared" si="12"/>
        <v>642361.80000000005</v>
      </c>
      <c r="O127" s="83">
        <f t="shared" si="10"/>
        <v>2093813.5536263457</v>
      </c>
      <c r="P127" s="83">
        <f t="shared" si="13"/>
        <v>0</v>
      </c>
    </row>
    <row r="128" spans="1:16" x14ac:dyDescent="0.2">
      <c r="A128" s="14">
        <v>12015</v>
      </c>
      <c r="B128" s="15">
        <v>17</v>
      </c>
      <c r="C128" s="82">
        <f t="shared" si="11"/>
        <v>4.4091904474615813</v>
      </c>
      <c r="D128" s="16">
        <f>SUMIFS('Contact Hours'!E:E,'Contact Hours'!$A:$A,Hours!$A128,'Contact Hours'!$C:$C,Hours!$B128)</f>
        <v>0</v>
      </c>
      <c r="E128" s="16">
        <f>SUMIFS('Contact Hours'!F:F,'Contact Hours'!$A:$A,Hours!$A128,'Contact Hours'!$C:$C,Hours!$B128)</f>
        <v>0</v>
      </c>
      <c r="F128" s="16">
        <f>SUMIFS('Contact Hours'!G:G,'Contact Hours'!$A:$A,Hours!$A128,'Contact Hours'!$C:$C,Hours!$B128)</f>
        <v>0</v>
      </c>
      <c r="G128" s="16">
        <f>SUMIFS('Contact Hours'!H:H,'Contact Hours'!$A:$A,Hours!$A128,'Contact Hours'!$C:$C,Hours!$B128)</f>
        <v>0</v>
      </c>
      <c r="H128" s="16">
        <f>SUMIFS('Contact Hours'!I:I,'Contact Hours'!$A:$A,Hours!$A128,'Contact Hours'!$C:$C,Hours!$B128)</f>
        <v>0</v>
      </c>
      <c r="I128" s="16">
        <f>SUMIFS('Contact Hours'!J:J,'Contact Hours'!$A:$A,Hours!$A128,'Contact Hours'!$C:$C,Hours!$B128)</f>
        <v>0</v>
      </c>
      <c r="J128" s="16">
        <f>SUMIFS('Contact Hours'!K:K,'Contact Hours'!$A:$A,Hours!$A128,'Contact Hours'!$C:$C,Hours!$B128)</f>
        <v>0</v>
      </c>
      <c r="K128" s="16">
        <f>SUMIFS('Contact Hours'!L:L,'Contact Hours'!$A:$A,Hours!$A128,'Contact Hours'!$C:$C,Hours!$B128)</f>
        <v>0</v>
      </c>
      <c r="L128" s="17">
        <f t="shared" si="14"/>
        <v>0</v>
      </c>
      <c r="M128" s="17">
        <f t="shared" si="15"/>
        <v>0</v>
      </c>
      <c r="N128" s="17">
        <f t="shared" si="12"/>
        <v>0</v>
      </c>
      <c r="O128" s="83">
        <f t="shared" si="10"/>
        <v>0</v>
      </c>
      <c r="P128" s="83">
        <f t="shared" si="13"/>
        <v>0</v>
      </c>
    </row>
    <row r="129" spans="1:16" x14ac:dyDescent="0.2">
      <c r="A129" s="14">
        <v>12015</v>
      </c>
      <c r="B129" s="15">
        <v>18</v>
      </c>
      <c r="C129" s="82">
        <f t="shared" si="11"/>
        <v>3.2911135241788898</v>
      </c>
      <c r="D129" s="16">
        <f>SUMIFS('Contact Hours'!E:E,'Contact Hours'!$A:$A,Hours!$A129,'Contact Hours'!$C:$C,Hours!$B129)</f>
        <v>0</v>
      </c>
      <c r="E129" s="16">
        <f>SUMIFS('Contact Hours'!F:F,'Contact Hours'!$A:$A,Hours!$A129,'Contact Hours'!$C:$C,Hours!$B129)</f>
        <v>0</v>
      </c>
      <c r="F129" s="16">
        <f>SUMIFS('Contact Hours'!G:G,'Contact Hours'!$A:$A,Hours!$A129,'Contact Hours'!$C:$C,Hours!$B129)</f>
        <v>0</v>
      </c>
      <c r="G129" s="16">
        <f>SUMIFS('Contact Hours'!H:H,'Contact Hours'!$A:$A,Hours!$A129,'Contact Hours'!$C:$C,Hours!$B129)</f>
        <v>0</v>
      </c>
      <c r="H129" s="16">
        <f>SUMIFS('Contact Hours'!I:I,'Contact Hours'!$A:$A,Hours!$A129,'Contact Hours'!$C:$C,Hours!$B129)</f>
        <v>0</v>
      </c>
      <c r="I129" s="16">
        <f>SUMIFS('Contact Hours'!J:J,'Contact Hours'!$A:$A,Hours!$A129,'Contact Hours'!$C:$C,Hours!$B129)</f>
        <v>89200</v>
      </c>
      <c r="J129" s="16">
        <f>SUMIFS('Contact Hours'!K:K,'Contact Hours'!$A:$A,Hours!$A129,'Contact Hours'!$C:$C,Hours!$B129)</f>
        <v>0</v>
      </c>
      <c r="K129" s="16">
        <f>SUMIFS('Contact Hours'!L:L,'Contact Hours'!$A:$A,Hours!$A129,'Contact Hours'!$C:$C,Hours!$B129)</f>
        <v>3064</v>
      </c>
      <c r="L129" s="17">
        <f t="shared" si="14"/>
        <v>92264</v>
      </c>
      <c r="M129" s="17">
        <f t="shared" si="15"/>
        <v>9226.4</v>
      </c>
      <c r="N129" s="17">
        <f t="shared" si="12"/>
        <v>101490.4</v>
      </c>
      <c r="O129" s="83">
        <f t="shared" si="10"/>
        <v>334016.42801432515</v>
      </c>
      <c r="P129" s="83">
        <f t="shared" si="13"/>
        <v>0</v>
      </c>
    </row>
    <row r="130" spans="1:16" x14ac:dyDescent="0.2">
      <c r="A130" s="14">
        <v>12015</v>
      </c>
      <c r="B130" s="15">
        <v>19</v>
      </c>
      <c r="C130" s="82">
        <f t="shared" si="11"/>
        <v>2.3804218366663754</v>
      </c>
      <c r="D130" s="16">
        <f>SUMIFS('Contact Hours'!E:E,'Contact Hours'!$A:$A,Hours!$A130,'Contact Hours'!$C:$C,Hours!$B130)</f>
        <v>0</v>
      </c>
      <c r="E130" s="16">
        <f>SUMIFS('Contact Hours'!F:F,'Contact Hours'!$A:$A,Hours!$A130,'Contact Hours'!$C:$C,Hours!$B130)</f>
        <v>1032768</v>
      </c>
      <c r="F130" s="16">
        <f>SUMIFS('Contact Hours'!G:G,'Contact Hours'!$A:$A,Hours!$A130,'Contact Hours'!$C:$C,Hours!$B130)</f>
        <v>401887</v>
      </c>
      <c r="G130" s="16">
        <f>SUMIFS('Contact Hours'!H:H,'Contact Hours'!$A:$A,Hours!$A130,'Contact Hours'!$C:$C,Hours!$B130)</f>
        <v>0</v>
      </c>
      <c r="H130" s="16">
        <f>SUMIFS('Contact Hours'!I:I,'Contact Hours'!$A:$A,Hours!$A130,'Contact Hours'!$C:$C,Hours!$B130)</f>
        <v>0</v>
      </c>
      <c r="I130" s="16">
        <f>SUMIFS('Contact Hours'!J:J,'Contact Hours'!$A:$A,Hours!$A130,'Contact Hours'!$C:$C,Hours!$B130)</f>
        <v>0</v>
      </c>
      <c r="J130" s="16">
        <f>SUMIFS('Contact Hours'!K:K,'Contact Hours'!$A:$A,Hours!$A130,'Contact Hours'!$C:$C,Hours!$B130)</f>
        <v>0</v>
      </c>
      <c r="K130" s="16">
        <f>SUMIFS('Contact Hours'!L:L,'Contact Hours'!$A:$A,Hours!$A130,'Contact Hours'!$C:$C,Hours!$B130)</f>
        <v>104</v>
      </c>
      <c r="L130" s="17">
        <f t="shared" si="14"/>
        <v>1434759</v>
      </c>
      <c r="M130" s="17">
        <f t="shared" si="15"/>
        <v>143475.9</v>
      </c>
      <c r="N130" s="17">
        <f t="shared" si="12"/>
        <v>1578234.9</v>
      </c>
      <c r="O130" s="83">
        <f t="shared" si="10"/>
        <v>3756864.8193489732</v>
      </c>
      <c r="P130" s="83">
        <f t="shared" si="13"/>
        <v>1052326.6497395737</v>
      </c>
    </row>
    <row r="131" spans="1:16" x14ac:dyDescent="0.2">
      <c r="A131" s="14">
        <v>12015</v>
      </c>
      <c r="B131" s="15">
        <v>20</v>
      </c>
      <c r="C131" s="82">
        <f t="shared" si="11"/>
        <v>3.0251194174301852</v>
      </c>
      <c r="D131" s="16">
        <f>SUMIFS('Contact Hours'!E:E,'Contact Hours'!$A:$A,Hours!$A131,'Contact Hours'!$C:$C,Hours!$B131)</f>
        <v>0</v>
      </c>
      <c r="E131" s="16">
        <f>SUMIFS('Contact Hours'!F:F,'Contact Hours'!$A:$A,Hours!$A131,'Contact Hours'!$C:$C,Hours!$B131)</f>
        <v>0</v>
      </c>
      <c r="F131" s="16">
        <f>SUMIFS('Contact Hours'!G:G,'Contact Hours'!$A:$A,Hours!$A131,'Contact Hours'!$C:$C,Hours!$B131)</f>
        <v>0</v>
      </c>
      <c r="G131" s="16">
        <f>SUMIFS('Contact Hours'!H:H,'Contact Hours'!$A:$A,Hours!$A131,'Contact Hours'!$C:$C,Hours!$B131)</f>
        <v>0</v>
      </c>
      <c r="H131" s="16">
        <f>SUMIFS('Contact Hours'!I:I,'Contact Hours'!$A:$A,Hours!$A131,'Contact Hours'!$C:$C,Hours!$B131)</f>
        <v>133952</v>
      </c>
      <c r="I131" s="16">
        <f>SUMIFS('Contact Hours'!J:J,'Contact Hours'!$A:$A,Hours!$A131,'Contact Hours'!$C:$C,Hours!$B131)</f>
        <v>0</v>
      </c>
      <c r="J131" s="16">
        <f>SUMIFS('Contact Hours'!K:K,'Contact Hours'!$A:$A,Hours!$A131,'Contact Hours'!$C:$C,Hours!$B131)</f>
        <v>288</v>
      </c>
      <c r="K131" s="16">
        <f>SUMIFS('Contact Hours'!L:L,'Contact Hours'!$A:$A,Hours!$A131,'Contact Hours'!$C:$C,Hours!$B131)</f>
        <v>0</v>
      </c>
      <c r="L131" s="17">
        <f t="shared" si="14"/>
        <v>134240</v>
      </c>
      <c r="M131" s="17">
        <f t="shared" si="15"/>
        <v>0</v>
      </c>
      <c r="N131" s="17">
        <f t="shared" si="12"/>
        <v>134240</v>
      </c>
      <c r="O131" s="83">
        <f t="shared" si="10"/>
        <v>406092.03059582808</v>
      </c>
      <c r="P131" s="83">
        <f t="shared" si="13"/>
        <v>0</v>
      </c>
    </row>
    <row r="132" spans="1:16" x14ac:dyDescent="0.2">
      <c r="A132" s="14">
        <v>12015</v>
      </c>
      <c r="B132" s="15">
        <v>21</v>
      </c>
      <c r="C132" s="82">
        <f t="shared" si="11"/>
        <v>3.2708258380709379</v>
      </c>
      <c r="D132" s="16">
        <f>SUMIFS('Contact Hours'!E:E,'Contact Hours'!$A:$A,Hours!$A132,'Contact Hours'!$C:$C,Hours!$B132)</f>
        <v>0</v>
      </c>
      <c r="E132" s="16">
        <f>SUMIFS('Contact Hours'!F:F,'Contact Hours'!$A:$A,Hours!$A132,'Contact Hours'!$C:$C,Hours!$B132)</f>
        <v>0</v>
      </c>
      <c r="F132" s="16">
        <f>SUMIFS('Contact Hours'!G:G,'Contact Hours'!$A:$A,Hours!$A132,'Contact Hours'!$C:$C,Hours!$B132)</f>
        <v>0</v>
      </c>
      <c r="G132" s="16">
        <f>SUMIFS('Contact Hours'!H:H,'Contact Hours'!$A:$A,Hours!$A132,'Contact Hours'!$C:$C,Hours!$B132)</f>
        <v>0</v>
      </c>
      <c r="H132" s="16">
        <f>SUMIFS('Contact Hours'!I:I,'Contact Hours'!$A:$A,Hours!$A132,'Contact Hours'!$C:$C,Hours!$B132)</f>
        <v>2400</v>
      </c>
      <c r="I132" s="16">
        <f>SUMIFS('Contact Hours'!J:J,'Contact Hours'!$A:$A,Hours!$A132,'Contact Hours'!$C:$C,Hours!$B132)</f>
        <v>0</v>
      </c>
      <c r="J132" s="16">
        <f>SUMIFS('Contact Hours'!K:K,'Contact Hours'!$A:$A,Hours!$A132,'Contact Hours'!$C:$C,Hours!$B132)</f>
        <v>0</v>
      </c>
      <c r="K132" s="16">
        <f>SUMIFS('Contact Hours'!L:L,'Contact Hours'!$A:$A,Hours!$A132,'Contact Hours'!$C:$C,Hours!$B132)</f>
        <v>0</v>
      </c>
      <c r="L132" s="17">
        <f t="shared" si="14"/>
        <v>2400</v>
      </c>
      <c r="M132" s="17">
        <f t="shared" si="15"/>
        <v>0</v>
      </c>
      <c r="N132" s="17">
        <f t="shared" si="12"/>
        <v>2400</v>
      </c>
      <c r="O132" s="83">
        <f t="shared" si="10"/>
        <v>7849.9820113702508</v>
      </c>
      <c r="P132" s="83">
        <f t="shared" si="13"/>
        <v>0</v>
      </c>
    </row>
    <row r="133" spans="1:16" x14ac:dyDescent="0.2">
      <c r="A133" s="14">
        <v>12015</v>
      </c>
      <c r="B133" s="15">
        <v>22</v>
      </c>
      <c r="C133" s="82">
        <f t="shared" si="11"/>
        <v>3.5368199448196425</v>
      </c>
      <c r="D133" s="16">
        <f>SUMIFS('Contact Hours'!E:E,'Contact Hours'!$A:$A,Hours!$A133,'Contact Hours'!$C:$C,Hours!$B133)</f>
        <v>0</v>
      </c>
      <c r="E133" s="16">
        <f>SUMIFS('Contact Hours'!F:F,'Contact Hours'!$A:$A,Hours!$A133,'Contact Hours'!$C:$C,Hours!$B133)</f>
        <v>0</v>
      </c>
      <c r="F133" s="16">
        <f>SUMIFS('Contact Hours'!G:G,'Contact Hours'!$A:$A,Hours!$A133,'Contact Hours'!$C:$C,Hours!$B133)</f>
        <v>0</v>
      </c>
      <c r="G133" s="16">
        <f>SUMIFS('Contact Hours'!H:H,'Contact Hours'!$A:$A,Hours!$A133,'Contact Hours'!$C:$C,Hours!$B133)</f>
        <v>0</v>
      </c>
      <c r="H133" s="16">
        <f>SUMIFS('Contact Hours'!I:I,'Contact Hours'!$A:$A,Hours!$A133,'Contact Hours'!$C:$C,Hours!$B133)</f>
        <v>26112</v>
      </c>
      <c r="I133" s="16">
        <f>SUMIFS('Contact Hours'!J:J,'Contact Hours'!$A:$A,Hours!$A133,'Contact Hours'!$C:$C,Hours!$B133)</f>
        <v>0</v>
      </c>
      <c r="J133" s="16">
        <f>SUMIFS('Contact Hours'!K:K,'Contact Hours'!$A:$A,Hours!$A133,'Contact Hours'!$C:$C,Hours!$B133)</f>
        <v>6126</v>
      </c>
      <c r="K133" s="16">
        <f>SUMIFS('Contact Hours'!L:L,'Contact Hours'!$A:$A,Hours!$A133,'Contact Hours'!$C:$C,Hours!$B133)</f>
        <v>0</v>
      </c>
      <c r="L133" s="17">
        <f t="shared" si="14"/>
        <v>32238</v>
      </c>
      <c r="M133" s="17">
        <f t="shared" si="15"/>
        <v>0</v>
      </c>
      <c r="N133" s="17">
        <f t="shared" si="12"/>
        <v>32238</v>
      </c>
      <c r="O133" s="83">
        <f t="shared" ref="O133:O196" si="16">N133*C133</f>
        <v>114020.00138109563</v>
      </c>
      <c r="P133" s="83">
        <f t="shared" si="13"/>
        <v>0</v>
      </c>
    </row>
    <row r="134" spans="1:16" x14ac:dyDescent="0.2">
      <c r="A134" s="14">
        <v>12015</v>
      </c>
      <c r="B134" s="15">
        <v>23</v>
      </c>
      <c r="C134" s="82">
        <f t="shared" si="11"/>
        <v>3.4579233877331621</v>
      </c>
      <c r="D134" s="16">
        <f>SUMIFS('Contact Hours'!E:E,'Contact Hours'!$A:$A,Hours!$A134,'Contact Hours'!$C:$C,Hours!$B134)</f>
        <v>72192</v>
      </c>
      <c r="E134" s="16">
        <f>SUMIFS('Contact Hours'!F:F,'Contact Hours'!$A:$A,Hours!$A134,'Contact Hours'!$C:$C,Hours!$B134)</f>
        <v>0</v>
      </c>
      <c r="F134" s="16">
        <f>SUMIFS('Contact Hours'!G:G,'Contact Hours'!$A:$A,Hours!$A134,'Contact Hours'!$C:$C,Hours!$B134)</f>
        <v>0</v>
      </c>
      <c r="G134" s="16">
        <f>SUMIFS('Contact Hours'!H:H,'Contact Hours'!$A:$A,Hours!$A134,'Contact Hours'!$C:$C,Hours!$B134)</f>
        <v>0</v>
      </c>
      <c r="H134" s="16">
        <f>SUMIFS('Contact Hours'!I:I,'Contact Hours'!$A:$A,Hours!$A134,'Contact Hours'!$C:$C,Hours!$B134)</f>
        <v>7056</v>
      </c>
      <c r="I134" s="16">
        <f>SUMIFS('Contact Hours'!J:J,'Contact Hours'!$A:$A,Hours!$A134,'Contact Hours'!$C:$C,Hours!$B134)</f>
        <v>0</v>
      </c>
      <c r="J134" s="16">
        <f>SUMIFS('Contact Hours'!K:K,'Contact Hours'!$A:$A,Hours!$A134,'Contact Hours'!$C:$C,Hours!$B134)</f>
        <v>0</v>
      </c>
      <c r="K134" s="16">
        <f>SUMIFS('Contact Hours'!L:L,'Contact Hours'!$A:$A,Hours!$A134,'Contact Hours'!$C:$C,Hours!$B134)</f>
        <v>0</v>
      </c>
      <c r="L134" s="17">
        <f t="shared" si="14"/>
        <v>79248</v>
      </c>
      <c r="M134" s="17">
        <f t="shared" si="15"/>
        <v>0</v>
      </c>
      <c r="N134" s="17">
        <f t="shared" si="12"/>
        <v>79248</v>
      </c>
      <c r="O134" s="83">
        <f t="shared" si="16"/>
        <v>274033.51263107761</v>
      </c>
      <c r="P134" s="83">
        <f t="shared" si="13"/>
        <v>0</v>
      </c>
    </row>
    <row r="135" spans="1:16" x14ac:dyDescent="0.2">
      <c r="A135" s="14">
        <v>12015</v>
      </c>
      <c r="B135" s="15">
        <v>24</v>
      </c>
      <c r="C135" s="82">
        <f t="shared" si="11"/>
        <v>2.7275666878468883</v>
      </c>
      <c r="D135" s="16">
        <f>SUMIFS('Contact Hours'!E:E,'Contact Hours'!$A:$A,Hours!$A135,'Contact Hours'!$C:$C,Hours!$B135)</f>
        <v>116976</v>
      </c>
      <c r="E135" s="16">
        <f>SUMIFS('Contact Hours'!F:F,'Contact Hours'!$A:$A,Hours!$A135,'Contact Hours'!$C:$C,Hours!$B135)</f>
        <v>0</v>
      </c>
      <c r="F135" s="16">
        <f>SUMIFS('Contact Hours'!G:G,'Contact Hours'!$A:$A,Hours!$A135,'Contact Hours'!$C:$C,Hours!$B135)</f>
        <v>0</v>
      </c>
      <c r="G135" s="16">
        <f>SUMIFS('Contact Hours'!H:H,'Contact Hours'!$A:$A,Hours!$A135,'Contact Hours'!$C:$C,Hours!$B135)</f>
        <v>0</v>
      </c>
      <c r="H135" s="16">
        <f>SUMIFS('Contact Hours'!I:I,'Contact Hours'!$A:$A,Hours!$A135,'Contact Hours'!$C:$C,Hours!$B135)</f>
        <v>98816</v>
      </c>
      <c r="I135" s="16">
        <f>SUMIFS('Contact Hours'!J:J,'Contact Hours'!$A:$A,Hours!$A135,'Contact Hours'!$C:$C,Hours!$B135)</f>
        <v>0</v>
      </c>
      <c r="J135" s="16">
        <f>SUMIFS('Contact Hours'!K:K,'Contact Hours'!$A:$A,Hours!$A135,'Contact Hours'!$C:$C,Hours!$B135)</f>
        <v>264301</v>
      </c>
      <c r="K135" s="16">
        <f>SUMIFS('Contact Hours'!L:L,'Contact Hours'!$A:$A,Hours!$A135,'Contact Hours'!$C:$C,Hours!$B135)</f>
        <v>0</v>
      </c>
      <c r="L135" s="17">
        <f t="shared" si="14"/>
        <v>480093</v>
      </c>
      <c r="M135" s="17">
        <f t="shared" si="15"/>
        <v>0</v>
      </c>
      <c r="N135" s="17">
        <f t="shared" si="12"/>
        <v>480093</v>
      </c>
      <c r="O135" s="83">
        <f t="shared" si="16"/>
        <v>1309485.6738684762</v>
      </c>
      <c r="P135" s="83">
        <f t="shared" si="13"/>
        <v>0</v>
      </c>
    </row>
    <row r="136" spans="1:16" x14ac:dyDescent="0.2">
      <c r="A136" s="14">
        <v>12015</v>
      </c>
      <c r="B136" s="15">
        <v>25</v>
      </c>
      <c r="C136" s="82">
        <f t="shared" si="11"/>
        <v>2.1843075376228382</v>
      </c>
      <c r="D136" s="16">
        <f>SUMIFS('Contact Hours'!E:E,'Contact Hours'!$A:$A,Hours!$A136,'Contact Hours'!$C:$C,Hours!$B136)</f>
        <v>3112624</v>
      </c>
      <c r="E136" s="16">
        <f>SUMIFS('Contact Hours'!F:F,'Contact Hours'!$A:$A,Hours!$A136,'Contact Hours'!$C:$C,Hours!$B136)</f>
        <v>0</v>
      </c>
      <c r="F136" s="16">
        <f>SUMIFS('Contact Hours'!G:G,'Contact Hours'!$A:$A,Hours!$A136,'Contact Hours'!$C:$C,Hours!$B136)</f>
        <v>0</v>
      </c>
      <c r="G136" s="16">
        <f>SUMIFS('Contact Hours'!H:H,'Contact Hours'!$A:$A,Hours!$A136,'Contact Hours'!$C:$C,Hours!$B136)</f>
        <v>0</v>
      </c>
      <c r="H136" s="16">
        <f>SUMIFS('Contact Hours'!I:I,'Contact Hours'!$A:$A,Hours!$A136,'Contact Hours'!$C:$C,Hours!$B136)</f>
        <v>26528</v>
      </c>
      <c r="I136" s="16">
        <f>SUMIFS('Contact Hours'!J:J,'Contact Hours'!$A:$A,Hours!$A136,'Contact Hours'!$C:$C,Hours!$B136)</f>
        <v>0</v>
      </c>
      <c r="J136" s="16">
        <f>SUMIFS('Contact Hours'!K:K,'Contact Hours'!$A:$A,Hours!$A136,'Contact Hours'!$C:$C,Hours!$B136)</f>
        <v>48</v>
      </c>
      <c r="K136" s="16">
        <f>SUMIFS('Contact Hours'!L:L,'Contact Hours'!$A:$A,Hours!$A136,'Contact Hours'!$C:$C,Hours!$B136)</f>
        <v>0</v>
      </c>
      <c r="L136" s="17">
        <f t="shared" si="14"/>
        <v>3139200</v>
      </c>
      <c r="M136" s="17">
        <f t="shared" si="15"/>
        <v>0</v>
      </c>
      <c r="N136" s="17">
        <f t="shared" si="12"/>
        <v>3139200</v>
      </c>
      <c r="O136" s="83">
        <f t="shared" si="16"/>
        <v>6856978.2221056139</v>
      </c>
      <c r="P136" s="83">
        <f t="shared" si="13"/>
        <v>0</v>
      </c>
    </row>
    <row r="137" spans="1:16" x14ac:dyDescent="0.2">
      <c r="A137" s="14">
        <v>12015</v>
      </c>
      <c r="B137" s="15">
        <v>26</v>
      </c>
      <c r="C137" s="82">
        <f t="shared" si="11"/>
        <v>2.9124100501637846</v>
      </c>
      <c r="D137" s="16">
        <f>SUMIFS('Contact Hours'!E:E,'Contact Hours'!$A:$A,Hours!$A137,'Contact Hours'!$C:$C,Hours!$B137)</f>
        <v>527776</v>
      </c>
      <c r="E137" s="16">
        <f>SUMIFS('Contact Hours'!F:F,'Contact Hours'!$A:$A,Hours!$A137,'Contact Hours'!$C:$C,Hours!$B137)</f>
        <v>0</v>
      </c>
      <c r="F137" s="16">
        <f>SUMIFS('Contact Hours'!G:G,'Contact Hours'!$A:$A,Hours!$A137,'Contact Hours'!$C:$C,Hours!$B137)</f>
        <v>0</v>
      </c>
      <c r="G137" s="16">
        <f>SUMIFS('Contact Hours'!H:H,'Contact Hours'!$A:$A,Hours!$A137,'Contact Hours'!$C:$C,Hours!$B137)</f>
        <v>0</v>
      </c>
      <c r="H137" s="16">
        <f>SUMIFS('Contact Hours'!I:I,'Contact Hours'!$A:$A,Hours!$A137,'Contact Hours'!$C:$C,Hours!$B137)</f>
        <v>244416</v>
      </c>
      <c r="I137" s="16">
        <f>SUMIFS('Contact Hours'!J:J,'Contact Hours'!$A:$A,Hours!$A137,'Contact Hours'!$C:$C,Hours!$B137)</f>
        <v>0</v>
      </c>
      <c r="J137" s="16">
        <f>SUMIFS('Contact Hours'!K:K,'Contact Hours'!$A:$A,Hours!$A137,'Contact Hours'!$C:$C,Hours!$B137)</f>
        <v>10157</v>
      </c>
      <c r="K137" s="16">
        <f>SUMIFS('Contact Hours'!L:L,'Contact Hours'!$A:$A,Hours!$A137,'Contact Hours'!$C:$C,Hours!$B137)</f>
        <v>0</v>
      </c>
      <c r="L137" s="17">
        <f t="shared" si="14"/>
        <v>782349</v>
      </c>
      <c r="M137" s="17">
        <f t="shared" si="15"/>
        <v>0</v>
      </c>
      <c r="N137" s="17">
        <f t="shared" si="12"/>
        <v>782349</v>
      </c>
      <c r="O137" s="83">
        <f t="shared" si="16"/>
        <v>2278521.0903355866</v>
      </c>
      <c r="P137" s="83">
        <f t="shared" si="13"/>
        <v>0</v>
      </c>
    </row>
    <row r="138" spans="1:16" x14ac:dyDescent="0.2">
      <c r="A138" s="14">
        <v>12015</v>
      </c>
      <c r="B138" s="15">
        <v>27</v>
      </c>
      <c r="C138" s="82">
        <f t="shared" si="11"/>
        <v>0</v>
      </c>
      <c r="D138" s="16">
        <f>SUMIFS('Contact Hours'!E:E,'Contact Hours'!$A:$A,Hours!$A138,'Contact Hours'!$C:$C,Hours!$B138)</f>
        <v>0</v>
      </c>
      <c r="E138" s="16">
        <f>SUMIFS('Contact Hours'!F:F,'Contact Hours'!$A:$A,Hours!$A138,'Contact Hours'!$C:$C,Hours!$B138)</f>
        <v>0</v>
      </c>
      <c r="F138" s="16">
        <f>SUMIFS('Contact Hours'!G:G,'Contact Hours'!$A:$A,Hours!$A138,'Contact Hours'!$C:$C,Hours!$B138)</f>
        <v>0</v>
      </c>
      <c r="G138" s="16">
        <f>SUMIFS('Contact Hours'!H:H,'Contact Hours'!$A:$A,Hours!$A138,'Contact Hours'!$C:$C,Hours!$B138)</f>
        <v>0</v>
      </c>
      <c r="H138" s="16">
        <f>SUMIFS('Contact Hours'!I:I,'Contact Hours'!$A:$A,Hours!$A138,'Contact Hours'!$C:$C,Hours!$B138)</f>
        <v>0</v>
      </c>
      <c r="I138" s="16">
        <f>SUMIFS('Contact Hours'!J:J,'Contact Hours'!$A:$A,Hours!$A138,'Contact Hours'!$C:$C,Hours!$B138)</f>
        <v>0</v>
      </c>
      <c r="J138" s="16">
        <f>SUMIFS('Contact Hours'!K:K,'Contact Hours'!$A:$A,Hours!$A138,'Contact Hours'!$C:$C,Hours!$B138)</f>
        <v>0</v>
      </c>
      <c r="K138" s="16">
        <f>SUMIFS('Contact Hours'!L:L,'Contact Hours'!$A:$A,Hours!$A138,'Contact Hours'!$C:$C,Hours!$B138)</f>
        <v>0</v>
      </c>
      <c r="L138" s="17">
        <f t="shared" si="14"/>
        <v>0</v>
      </c>
      <c r="M138" s="17">
        <f t="shared" si="15"/>
        <v>0</v>
      </c>
      <c r="N138" s="17">
        <f t="shared" si="12"/>
        <v>0</v>
      </c>
      <c r="O138" s="83">
        <f t="shared" si="16"/>
        <v>0</v>
      </c>
      <c r="P138" s="83">
        <f t="shared" si="13"/>
        <v>0</v>
      </c>
    </row>
    <row r="139" spans="1:16" x14ac:dyDescent="0.2">
      <c r="A139" s="14">
        <v>3549</v>
      </c>
      <c r="B139" s="15">
        <v>1</v>
      </c>
      <c r="C139" s="82">
        <f t="shared" si="11"/>
        <v>2.4773518925154794</v>
      </c>
      <c r="D139" s="16">
        <f>SUMIFS('Contact Hours'!E:E,'Contact Hours'!$A:$A,Hours!$A139,'Contact Hours'!$C:$C,Hours!$B139)</f>
        <v>131184</v>
      </c>
      <c r="E139" s="16">
        <f>SUMIFS('Contact Hours'!F:F,'Contact Hours'!$A:$A,Hours!$A139,'Contact Hours'!$C:$C,Hours!$B139)</f>
        <v>0</v>
      </c>
      <c r="F139" s="16">
        <f>SUMIFS('Contact Hours'!G:G,'Contact Hours'!$A:$A,Hours!$A139,'Contact Hours'!$C:$C,Hours!$B139)</f>
        <v>0</v>
      </c>
      <c r="G139" s="16">
        <f>SUMIFS('Contact Hours'!H:H,'Contact Hours'!$A:$A,Hours!$A139,'Contact Hours'!$C:$C,Hours!$B139)</f>
        <v>0</v>
      </c>
      <c r="H139" s="16">
        <f>SUMIFS('Contact Hours'!I:I,'Contact Hours'!$A:$A,Hours!$A139,'Contact Hours'!$C:$C,Hours!$B139)</f>
        <v>0</v>
      </c>
      <c r="I139" s="16">
        <f>SUMIFS('Contact Hours'!J:J,'Contact Hours'!$A:$A,Hours!$A139,'Contact Hours'!$C:$C,Hours!$B139)</f>
        <v>0</v>
      </c>
      <c r="J139" s="16">
        <f>SUMIFS('Contact Hours'!K:K,'Contact Hours'!$A:$A,Hours!$A139,'Contact Hours'!$C:$C,Hours!$B139)</f>
        <v>0</v>
      </c>
      <c r="K139" s="16">
        <f>SUMIFS('Contact Hours'!L:L,'Contact Hours'!$A:$A,Hours!$A139,'Contact Hours'!$C:$C,Hours!$B139)</f>
        <v>0</v>
      </c>
      <c r="L139" s="17">
        <f t="shared" si="14"/>
        <v>131184</v>
      </c>
      <c r="M139" s="17">
        <f t="shared" si="15"/>
        <v>0</v>
      </c>
      <c r="N139" s="17">
        <f t="shared" si="12"/>
        <v>131184</v>
      </c>
      <c r="O139" s="83">
        <f t="shared" si="16"/>
        <v>324988.93066775065</v>
      </c>
      <c r="P139" s="83">
        <f t="shared" si="13"/>
        <v>0</v>
      </c>
    </row>
    <row r="140" spans="1:16" x14ac:dyDescent="0.2">
      <c r="A140" s="14">
        <v>3549</v>
      </c>
      <c r="B140" s="15">
        <v>2</v>
      </c>
      <c r="C140" s="82">
        <f t="shared" si="11"/>
        <v>2.8538011791852567</v>
      </c>
      <c r="D140" s="16">
        <f>SUMIFS('Contact Hours'!E:E,'Contact Hours'!$A:$A,Hours!$A140,'Contact Hours'!$C:$C,Hours!$B140)</f>
        <v>66528</v>
      </c>
      <c r="E140" s="16">
        <f>SUMIFS('Contact Hours'!F:F,'Contact Hours'!$A:$A,Hours!$A140,'Contact Hours'!$C:$C,Hours!$B140)</f>
        <v>0</v>
      </c>
      <c r="F140" s="16">
        <f>SUMIFS('Contact Hours'!G:G,'Contact Hours'!$A:$A,Hours!$A140,'Contact Hours'!$C:$C,Hours!$B140)</f>
        <v>0</v>
      </c>
      <c r="G140" s="16">
        <f>SUMIFS('Contact Hours'!H:H,'Contact Hours'!$A:$A,Hours!$A140,'Contact Hours'!$C:$C,Hours!$B140)</f>
        <v>0</v>
      </c>
      <c r="H140" s="16">
        <f>SUMIFS('Contact Hours'!I:I,'Contact Hours'!$A:$A,Hours!$A140,'Contact Hours'!$C:$C,Hours!$B140)</f>
        <v>52992</v>
      </c>
      <c r="I140" s="16">
        <f>SUMIFS('Contact Hours'!J:J,'Contact Hours'!$A:$A,Hours!$A140,'Contact Hours'!$C:$C,Hours!$B140)</f>
        <v>0</v>
      </c>
      <c r="J140" s="16">
        <f>SUMIFS('Contact Hours'!K:K,'Contact Hours'!$A:$A,Hours!$A140,'Contact Hours'!$C:$C,Hours!$B140)</f>
        <v>8440</v>
      </c>
      <c r="K140" s="16">
        <f>SUMIFS('Contact Hours'!L:L,'Contact Hours'!$A:$A,Hours!$A140,'Contact Hours'!$C:$C,Hours!$B140)</f>
        <v>0</v>
      </c>
      <c r="L140" s="17">
        <f t="shared" si="14"/>
        <v>127960</v>
      </c>
      <c r="M140" s="17">
        <f t="shared" si="15"/>
        <v>0</v>
      </c>
      <c r="N140" s="17">
        <f t="shared" si="12"/>
        <v>127960</v>
      </c>
      <c r="O140" s="83">
        <f t="shared" si="16"/>
        <v>365172.39888854546</v>
      </c>
      <c r="P140" s="83">
        <f t="shared" si="13"/>
        <v>0</v>
      </c>
    </row>
    <row r="141" spans="1:16" x14ac:dyDescent="0.2">
      <c r="A141" s="14">
        <v>3549</v>
      </c>
      <c r="B141" s="15">
        <v>3</v>
      </c>
      <c r="C141" s="82">
        <f t="shared" si="11"/>
        <v>2.4074720848103111</v>
      </c>
      <c r="D141" s="16">
        <f>SUMIFS('Contact Hours'!E:E,'Contact Hours'!$A:$A,Hours!$A141,'Contact Hours'!$C:$C,Hours!$B141)</f>
        <v>0</v>
      </c>
      <c r="E141" s="16">
        <f>SUMIFS('Contact Hours'!F:F,'Contact Hours'!$A:$A,Hours!$A141,'Contact Hours'!$C:$C,Hours!$B141)</f>
        <v>1426608</v>
      </c>
      <c r="F141" s="16">
        <f>SUMIFS('Contact Hours'!G:G,'Contact Hours'!$A:$A,Hours!$A141,'Contact Hours'!$C:$C,Hours!$B141)</f>
        <v>0</v>
      </c>
      <c r="G141" s="16">
        <f>SUMIFS('Contact Hours'!H:H,'Contact Hours'!$A:$A,Hours!$A141,'Contact Hours'!$C:$C,Hours!$B141)</f>
        <v>0</v>
      </c>
      <c r="H141" s="16">
        <f>SUMIFS('Contact Hours'!I:I,'Contact Hours'!$A:$A,Hours!$A141,'Contact Hours'!$C:$C,Hours!$B141)</f>
        <v>3744</v>
      </c>
      <c r="I141" s="16">
        <f>SUMIFS('Contact Hours'!J:J,'Contact Hours'!$A:$A,Hours!$A141,'Contact Hours'!$C:$C,Hours!$B141)</f>
        <v>2496</v>
      </c>
      <c r="J141" s="16">
        <f>SUMIFS('Contact Hours'!K:K,'Contact Hours'!$A:$A,Hours!$A141,'Contact Hours'!$C:$C,Hours!$B141)</f>
        <v>3264</v>
      </c>
      <c r="K141" s="16">
        <f>SUMIFS('Contact Hours'!L:L,'Contact Hours'!$A:$A,Hours!$A141,'Contact Hours'!$C:$C,Hours!$B141)</f>
        <v>0</v>
      </c>
      <c r="L141" s="17">
        <f t="shared" si="14"/>
        <v>1436112</v>
      </c>
      <c r="M141" s="17">
        <f t="shared" si="15"/>
        <v>142910.39999999999</v>
      </c>
      <c r="N141" s="17">
        <f t="shared" si="12"/>
        <v>1579022.4</v>
      </c>
      <c r="O141" s="83">
        <f t="shared" si="16"/>
        <v>3801452.3492901805</v>
      </c>
      <c r="P141" s="83">
        <f t="shared" si="13"/>
        <v>0</v>
      </c>
    </row>
    <row r="142" spans="1:16" x14ac:dyDescent="0.2">
      <c r="A142" s="14">
        <v>3549</v>
      </c>
      <c r="B142" s="15">
        <v>4</v>
      </c>
      <c r="C142" s="82">
        <f t="shared" si="11"/>
        <v>2.4300139582635913</v>
      </c>
      <c r="D142" s="16">
        <f>SUMIFS('Contact Hours'!E:E,'Contact Hours'!$A:$A,Hours!$A142,'Contact Hours'!$C:$C,Hours!$B142)</f>
        <v>242640</v>
      </c>
      <c r="E142" s="16">
        <f>SUMIFS('Contact Hours'!F:F,'Contact Hours'!$A:$A,Hours!$A142,'Contact Hours'!$C:$C,Hours!$B142)</f>
        <v>29424</v>
      </c>
      <c r="F142" s="16">
        <f>SUMIFS('Contact Hours'!G:G,'Contact Hours'!$A:$A,Hours!$A142,'Contact Hours'!$C:$C,Hours!$B142)</f>
        <v>0</v>
      </c>
      <c r="G142" s="16">
        <f>SUMIFS('Contact Hours'!H:H,'Contact Hours'!$A:$A,Hours!$A142,'Contact Hours'!$C:$C,Hours!$B142)</f>
        <v>0</v>
      </c>
      <c r="H142" s="16">
        <f>SUMIFS('Contact Hours'!I:I,'Contact Hours'!$A:$A,Hours!$A142,'Contact Hours'!$C:$C,Hours!$B142)</f>
        <v>79696</v>
      </c>
      <c r="I142" s="16">
        <f>SUMIFS('Contact Hours'!J:J,'Contact Hours'!$A:$A,Hours!$A142,'Contact Hours'!$C:$C,Hours!$B142)</f>
        <v>54432</v>
      </c>
      <c r="J142" s="16">
        <f>SUMIFS('Contact Hours'!K:K,'Contact Hours'!$A:$A,Hours!$A142,'Contact Hours'!$C:$C,Hours!$B142)</f>
        <v>884</v>
      </c>
      <c r="K142" s="16">
        <f>SUMIFS('Contact Hours'!L:L,'Contact Hours'!$A:$A,Hours!$A142,'Contact Hours'!$C:$C,Hours!$B142)</f>
        <v>24</v>
      </c>
      <c r="L142" s="17">
        <f t="shared" si="14"/>
        <v>407100</v>
      </c>
      <c r="M142" s="17">
        <f t="shared" si="15"/>
        <v>8388</v>
      </c>
      <c r="N142" s="17">
        <f t="shared" si="12"/>
        <v>415488</v>
      </c>
      <c r="O142" s="83">
        <f t="shared" si="16"/>
        <v>1009641.639491023</v>
      </c>
      <c r="P142" s="83">
        <f t="shared" si="13"/>
        <v>0</v>
      </c>
    </row>
    <row r="143" spans="1:16" x14ac:dyDescent="0.2">
      <c r="A143" s="14">
        <v>3549</v>
      </c>
      <c r="B143" s="15">
        <v>5</v>
      </c>
      <c r="C143" s="82">
        <f t="shared" si="11"/>
        <v>8.3021719928430482</v>
      </c>
      <c r="D143" s="16">
        <f>SUMIFS('Contact Hours'!E:E,'Contact Hours'!$A:$A,Hours!$A143,'Contact Hours'!$C:$C,Hours!$B143)</f>
        <v>0</v>
      </c>
      <c r="E143" s="16">
        <f>SUMIFS('Contact Hours'!F:F,'Contact Hours'!$A:$A,Hours!$A143,'Contact Hours'!$C:$C,Hours!$B143)</f>
        <v>0</v>
      </c>
      <c r="F143" s="16">
        <f>SUMIFS('Contact Hours'!G:G,'Contact Hours'!$A:$A,Hours!$A143,'Contact Hours'!$C:$C,Hours!$B143)</f>
        <v>0</v>
      </c>
      <c r="G143" s="16">
        <f>SUMIFS('Contact Hours'!H:H,'Contact Hours'!$A:$A,Hours!$A143,'Contact Hours'!$C:$C,Hours!$B143)</f>
        <v>0</v>
      </c>
      <c r="H143" s="16">
        <f>SUMIFS('Contact Hours'!I:I,'Contact Hours'!$A:$A,Hours!$A143,'Contact Hours'!$C:$C,Hours!$B143)</f>
        <v>0</v>
      </c>
      <c r="I143" s="16">
        <f>SUMIFS('Contact Hours'!J:J,'Contact Hours'!$A:$A,Hours!$A143,'Contact Hours'!$C:$C,Hours!$B143)</f>
        <v>0</v>
      </c>
      <c r="J143" s="16">
        <f>SUMIFS('Contact Hours'!K:K,'Contact Hours'!$A:$A,Hours!$A143,'Contact Hours'!$C:$C,Hours!$B143)</f>
        <v>0</v>
      </c>
      <c r="K143" s="16">
        <f>SUMIFS('Contact Hours'!L:L,'Contact Hours'!$A:$A,Hours!$A143,'Contact Hours'!$C:$C,Hours!$B143)</f>
        <v>0</v>
      </c>
      <c r="L143" s="17">
        <f t="shared" si="14"/>
        <v>0</v>
      </c>
      <c r="M143" s="17">
        <f t="shared" si="15"/>
        <v>0</v>
      </c>
      <c r="N143" s="17">
        <f t="shared" si="12"/>
        <v>0</v>
      </c>
      <c r="O143" s="83">
        <f t="shared" si="16"/>
        <v>0</v>
      </c>
      <c r="P143" s="83">
        <f t="shared" si="13"/>
        <v>0</v>
      </c>
    </row>
    <row r="144" spans="1:16" x14ac:dyDescent="0.2">
      <c r="A144" s="14">
        <v>3549</v>
      </c>
      <c r="B144" s="15">
        <v>6</v>
      </c>
      <c r="C144" s="82">
        <f t="shared" si="11"/>
        <v>2.9574937970703448</v>
      </c>
      <c r="D144" s="16">
        <f>SUMIFS('Contact Hours'!E:E,'Contact Hours'!$A:$A,Hours!$A144,'Contact Hours'!$C:$C,Hours!$B144)</f>
        <v>18528</v>
      </c>
      <c r="E144" s="16">
        <f>SUMIFS('Contact Hours'!F:F,'Contact Hours'!$A:$A,Hours!$A144,'Contact Hours'!$C:$C,Hours!$B144)</f>
        <v>0</v>
      </c>
      <c r="F144" s="16">
        <f>SUMIFS('Contact Hours'!G:G,'Contact Hours'!$A:$A,Hours!$A144,'Contact Hours'!$C:$C,Hours!$B144)</f>
        <v>0</v>
      </c>
      <c r="G144" s="16">
        <f>SUMIFS('Contact Hours'!H:H,'Contact Hours'!$A:$A,Hours!$A144,'Contact Hours'!$C:$C,Hours!$B144)</f>
        <v>0</v>
      </c>
      <c r="H144" s="16">
        <f>SUMIFS('Contact Hours'!I:I,'Contact Hours'!$A:$A,Hours!$A144,'Contact Hours'!$C:$C,Hours!$B144)</f>
        <v>1248</v>
      </c>
      <c r="I144" s="16">
        <f>SUMIFS('Contact Hours'!J:J,'Contact Hours'!$A:$A,Hours!$A144,'Contact Hours'!$C:$C,Hours!$B144)</f>
        <v>0</v>
      </c>
      <c r="J144" s="16">
        <f>SUMIFS('Contact Hours'!K:K,'Contact Hours'!$A:$A,Hours!$A144,'Contact Hours'!$C:$C,Hours!$B144)</f>
        <v>0</v>
      </c>
      <c r="K144" s="16">
        <f>SUMIFS('Contact Hours'!L:L,'Contact Hours'!$A:$A,Hours!$A144,'Contact Hours'!$C:$C,Hours!$B144)</f>
        <v>0</v>
      </c>
      <c r="L144" s="17">
        <f t="shared" si="14"/>
        <v>19776</v>
      </c>
      <c r="M144" s="17">
        <f t="shared" si="15"/>
        <v>0</v>
      </c>
      <c r="N144" s="17">
        <f t="shared" si="12"/>
        <v>19776</v>
      </c>
      <c r="O144" s="83">
        <f t="shared" si="16"/>
        <v>58487.397330863139</v>
      </c>
      <c r="P144" s="83">
        <f t="shared" si="13"/>
        <v>0</v>
      </c>
    </row>
    <row r="145" spans="1:16" x14ac:dyDescent="0.2">
      <c r="A145" s="14">
        <v>3549</v>
      </c>
      <c r="B145" s="15">
        <v>7</v>
      </c>
      <c r="C145" s="82">
        <f t="shared" si="11"/>
        <v>3.1107785365526492</v>
      </c>
      <c r="D145" s="16">
        <f>SUMIFS('Contact Hours'!E:E,'Contact Hours'!$A:$A,Hours!$A145,'Contact Hours'!$C:$C,Hours!$B145)</f>
        <v>0</v>
      </c>
      <c r="E145" s="16">
        <f>SUMIFS('Contact Hours'!F:F,'Contact Hours'!$A:$A,Hours!$A145,'Contact Hours'!$C:$C,Hours!$B145)</f>
        <v>24016</v>
      </c>
      <c r="F145" s="16">
        <f>SUMIFS('Contact Hours'!G:G,'Contact Hours'!$A:$A,Hours!$A145,'Contact Hours'!$C:$C,Hours!$B145)</f>
        <v>0</v>
      </c>
      <c r="G145" s="16">
        <f>SUMIFS('Contact Hours'!H:H,'Contact Hours'!$A:$A,Hours!$A145,'Contact Hours'!$C:$C,Hours!$B145)</f>
        <v>0</v>
      </c>
      <c r="H145" s="16">
        <f>SUMIFS('Contact Hours'!I:I,'Contact Hours'!$A:$A,Hours!$A145,'Contact Hours'!$C:$C,Hours!$B145)</f>
        <v>0</v>
      </c>
      <c r="I145" s="16">
        <f>SUMIFS('Contact Hours'!J:J,'Contact Hours'!$A:$A,Hours!$A145,'Contact Hours'!$C:$C,Hours!$B145)</f>
        <v>14336</v>
      </c>
      <c r="J145" s="16">
        <f>SUMIFS('Contact Hours'!K:K,'Contact Hours'!$A:$A,Hours!$A145,'Contact Hours'!$C:$C,Hours!$B145)</f>
        <v>0</v>
      </c>
      <c r="K145" s="16">
        <f>SUMIFS('Contact Hours'!L:L,'Contact Hours'!$A:$A,Hours!$A145,'Contact Hours'!$C:$C,Hours!$B145)</f>
        <v>436</v>
      </c>
      <c r="L145" s="17">
        <f t="shared" si="14"/>
        <v>38788</v>
      </c>
      <c r="M145" s="17">
        <f t="shared" si="15"/>
        <v>3878.8</v>
      </c>
      <c r="N145" s="17">
        <f t="shared" si="12"/>
        <v>42666.8</v>
      </c>
      <c r="O145" s="83">
        <f t="shared" si="16"/>
        <v>132726.96566338459</v>
      </c>
      <c r="P145" s="83">
        <f t="shared" si="13"/>
        <v>0</v>
      </c>
    </row>
    <row r="146" spans="1:16" x14ac:dyDescent="0.2">
      <c r="A146" s="14">
        <v>3549</v>
      </c>
      <c r="B146" s="15">
        <v>8</v>
      </c>
      <c r="C146" s="82">
        <f t="shared" si="11"/>
        <v>3.1288120353152737</v>
      </c>
      <c r="D146" s="16">
        <f>SUMIFS('Contact Hours'!E:E,'Contact Hours'!$A:$A,Hours!$A146,'Contact Hours'!$C:$C,Hours!$B146)</f>
        <v>0</v>
      </c>
      <c r="E146" s="16">
        <f>SUMIFS('Contact Hours'!F:F,'Contact Hours'!$A:$A,Hours!$A146,'Contact Hours'!$C:$C,Hours!$B146)</f>
        <v>0</v>
      </c>
      <c r="F146" s="16">
        <f>SUMIFS('Contact Hours'!G:G,'Contact Hours'!$A:$A,Hours!$A146,'Contact Hours'!$C:$C,Hours!$B146)</f>
        <v>0</v>
      </c>
      <c r="G146" s="16">
        <f>SUMIFS('Contact Hours'!H:H,'Contact Hours'!$A:$A,Hours!$A146,'Contact Hours'!$C:$C,Hours!$B146)</f>
        <v>0</v>
      </c>
      <c r="H146" s="16">
        <f>SUMIFS('Contact Hours'!I:I,'Contact Hours'!$A:$A,Hours!$A146,'Contact Hours'!$C:$C,Hours!$B146)</f>
        <v>0</v>
      </c>
      <c r="I146" s="16">
        <f>SUMIFS('Contact Hours'!J:J,'Contact Hours'!$A:$A,Hours!$A146,'Contact Hours'!$C:$C,Hours!$B146)</f>
        <v>0</v>
      </c>
      <c r="J146" s="16">
        <f>SUMIFS('Contact Hours'!K:K,'Contact Hours'!$A:$A,Hours!$A146,'Contact Hours'!$C:$C,Hours!$B146)</f>
        <v>11321</v>
      </c>
      <c r="K146" s="16">
        <f>SUMIFS('Contact Hours'!L:L,'Contact Hours'!$A:$A,Hours!$A146,'Contact Hours'!$C:$C,Hours!$B146)</f>
        <v>0</v>
      </c>
      <c r="L146" s="17">
        <f t="shared" si="14"/>
        <v>11321</v>
      </c>
      <c r="M146" s="17">
        <f t="shared" si="15"/>
        <v>0</v>
      </c>
      <c r="N146" s="17">
        <f t="shared" si="12"/>
        <v>11321</v>
      </c>
      <c r="O146" s="83">
        <f t="shared" si="16"/>
        <v>35421.281051804217</v>
      </c>
      <c r="P146" s="83">
        <f t="shared" si="13"/>
        <v>0</v>
      </c>
    </row>
    <row r="147" spans="1:16" x14ac:dyDescent="0.2">
      <c r="A147" s="14">
        <v>3549</v>
      </c>
      <c r="B147" s="15">
        <v>9</v>
      </c>
      <c r="C147" s="82">
        <f t="shared" si="11"/>
        <v>2.7974464955520566</v>
      </c>
      <c r="D147" s="16">
        <f>SUMIFS('Contact Hours'!E:E,'Contact Hours'!$A:$A,Hours!$A147,'Contact Hours'!$C:$C,Hours!$B147)</f>
        <v>70272</v>
      </c>
      <c r="E147" s="16">
        <f>SUMIFS('Contact Hours'!F:F,'Contact Hours'!$A:$A,Hours!$A147,'Contact Hours'!$C:$C,Hours!$B147)</f>
        <v>51440</v>
      </c>
      <c r="F147" s="16">
        <f>SUMIFS('Contact Hours'!G:G,'Contact Hours'!$A:$A,Hours!$A147,'Contact Hours'!$C:$C,Hours!$B147)</f>
        <v>0</v>
      </c>
      <c r="G147" s="16">
        <f>SUMIFS('Contact Hours'!H:H,'Contact Hours'!$A:$A,Hours!$A147,'Contact Hours'!$C:$C,Hours!$B147)</f>
        <v>0</v>
      </c>
      <c r="H147" s="16">
        <f>SUMIFS('Contact Hours'!I:I,'Contact Hours'!$A:$A,Hours!$A147,'Contact Hours'!$C:$C,Hours!$B147)</f>
        <v>14896</v>
      </c>
      <c r="I147" s="16">
        <f>SUMIFS('Contact Hours'!J:J,'Contact Hours'!$A:$A,Hours!$A147,'Contact Hours'!$C:$C,Hours!$B147)</f>
        <v>0</v>
      </c>
      <c r="J147" s="16">
        <f>SUMIFS('Contact Hours'!K:K,'Contact Hours'!$A:$A,Hours!$A147,'Contact Hours'!$C:$C,Hours!$B147)</f>
        <v>1280</v>
      </c>
      <c r="K147" s="16">
        <f>SUMIFS('Contact Hours'!L:L,'Contact Hours'!$A:$A,Hours!$A147,'Contact Hours'!$C:$C,Hours!$B147)</f>
        <v>0</v>
      </c>
      <c r="L147" s="17">
        <f t="shared" si="14"/>
        <v>137888</v>
      </c>
      <c r="M147" s="17">
        <f t="shared" si="15"/>
        <v>5144</v>
      </c>
      <c r="N147" s="17">
        <f t="shared" si="12"/>
        <v>143032</v>
      </c>
      <c r="O147" s="83">
        <f t="shared" si="16"/>
        <v>400124.36715180177</v>
      </c>
      <c r="P147" s="83">
        <f t="shared" si="13"/>
        <v>0</v>
      </c>
    </row>
    <row r="148" spans="1:16" x14ac:dyDescent="0.2">
      <c r="A148" s="14">
        <v>3549</v>
      </c>
      <c r="B148" s="15">
        <v>10</v>
      </c>
      <c r="C148" s="82">
        <f t="shared" si="11"/>
        <v>3.9989283506118838</v>
      </c>
      <c r="D148" s="16">
        <f>SUMIFS('Contact Hours'!E:E,'Contact Hours'!$A:$A,Hours!$A148,'Contact Hours'!$C:$C,Hours!$B148)</f>
        <v>0</v>
      </c>
      <c r="E148" s="16">
        <f>SUMIFS('Contact Hours'!F:F,'Contact Hours'!$A:$A,Hours!$A148,'Contact Hours'!$C:$C,Hours!$B148)</f>
        <v>6768</v>
      </c>
      <c r="F148" s="16">
        <f>SUMIFS('Contact Hours'!G:G,'Contact Hours'!$A:$A,Hours!$A148,'Contact Hours'!$C:$C,Hours!$B148)</f>
        <v>0</v>
      </c>
      <c r="G148" s="16">
        <f>SUMIFS('Contact Hours'!H:H,'Contact Hours'!$A:$A,Hours!$A148,'Contact Hours'!$C:$C,Hours!$B148)</f>
        <v>0</v>
      </c>
      <c r="H148" s="16">
        <f>SUMIFS('Contact Hours'!I:I,'Contact Hours'!$A:$A,Hours!$A148,'Contact Hours'!$C:$C,Hours!$B148)</f>
        <v>0</v>
      </c>
      <c r="I148" s="16">
        <f>SUMIFS('Contact Hours'!J:J,'Contact Hours'!$A:$A,Hours!$A148,'Contact Hours'!$C:$C,Hours!$B148)</f>
        <v>0</v>
      </c>
      <c r="J148" s="16">
        <f>SUMIFS('Contact Hours'!K:K,'Contact Hours'!$A:$A,Hours!$A148,'Contact Hours'!$C:$C,Hours!$B148)</f>
        <v>0</v>
      </c>
      <c r="K148" s="16">
        <f>SUMIFS('Contact Hours'!L:L,'Contact Hours'!$A:$A,Hours!$A148,'Contact Hours'!$C:$C,Hours!$B148)</f>
        <v>0</v>
      </c>
      <c r="L148" s="17">
        <f t="shared" si="14"/>
        <v>6768</v>
      </c>
      <c r="M148" s="17">
        <f t="shared" si="15"/>
        <v>676.80000000000007</v>
      </c>
      <c r="N148" s="17">
        <f t="shared" si="12"/>
        <v>7444.8</v>
      </c>
      <c r="O148" s="83">
        <f t="shared" si="16"/>
        <v>29771.221784635352</v>
      </c>
      <c r="P148" s="83">
        <f t="shared" si="13"/>
        <v>0</v>
      </c>
    </row>
    <row r="149" spans="1:16" x14ac:dyDescent="0.2">
      <c r="A149" s="14">
        <v>3549</v>
      </c>
      <c r="B149" s="15">
        <v>11</v>
      </c>
      <c r="C149" s="82">
        <f t="shared" si="11"/>
        <v>2.8515469918399288</v>
      </c>
      <c r="D149" s="16">
        <f>SUMIFS('Contact Hours'!E:E,'Contact Hours'!$A:$A,Hours!$A149,'Contact Hours'!$C:$C,Hours!$B149)</f>
        <v>0</v>
      </c>
      <c r="E149" s="16">
        <f>SUMIFS('Contact Hours'!F:F,'Contact Hours'!$A:$A,Hours!$A149,'Contact Hours'!$C:$C,Hours!$B149)</f>
        <v>15200</v>
      </c>
      <c r="F149" s="16">
        <f>SUMIFS('Contact Hours'!G:G,'Contact Hours'!$A:$A,Hours!$A149,'Contact Hours'!$C:$C,Hours!$B149)</f>
        <v>0</v>
      </c>
      <c r="G149" s="16">
        <f>SUMIFS('Contact Hours'!H:H,'Contact Hours'!$A:$A,Hours!$A149,'Contact Hours'!$C:$C,Hours!$B149)</f>
        <v>0</v>
      </c>
      <c r="H149" s="16">
        <f>SUMIFS('Contact Hours'!I:I,'Contact Hours'!$A:$A,Hours!$A149,'Contact Hours'!$C:$C,Hours!$B149)</f>
        <v>0</v>
      </c>
      <c r="I149" s="16">
        <f>SUMIFS('Contact Hours'!J:J,'Contact Hours'!$A:$A,Hours!$A149,'Contact Hours'!$C:$C,Hours!$B149)</f>
        <v>2624</v>
      </c>
      <c r="J149" s="16">
        <f>SUMIFS('Contact Hours'!K:K,'Contact Hours'!$A:$A,Hours!$A149,'Contact Hours'!$C:$C,Hours!$B149)</f>
        <v>0</v>
      </c>
      <c r="K149" s="16">
        <f>SUMIFS('Contact Hours'!L:L,'Contact Hours'!$A:$A,Hours!$A149,'Contact Hours'!$C:$C,Hours!$B149)</f>
        <v>32774</v>
      </c>
      <c r="L149" s="17">
        <f t="shared" si="14"/>
        <v>50598</v>
      </c>
      <c r="M149" s="17">
        <f t="shared" si="15"/>
        <v>5059.8</v>
      </c>
      <c r="N149" s="17">
        <f t="shared" si="12"/>
        <v>55657.8</v>
      </c>
      <c r="O149" s="83">
        <f t="shared" si="16"/>
        <v>158710.83216242839</v>
      </c>
      <c r="P149" s="83">
        <f t="shared" si="13"/>
        <v>0</v>
      </c>
    </row>
    <row r="150" spans="1:16" x14ac:dyDescent="0.2">
      <c r="A150" s="14">
        <v>3549</v>
      </c>
      <c r="B150" s="15">
        <v>12</v>
      </c>
      <c r="C150" s="82">
        <f t="shared" si="11"/>
        <v>2.5044021406594155</v>
      </c>
      <c r="D150" s="16">
        <f>SUMIFS('Contact Hours'!E:E,'Contact Hours'!$A:$A,Hours!$A150,'Contact Hours'!$C:$C,Hours!$B150)</f>
        <v>1016064</v>
      </c>
      <c r="E150" s="16">
        <f>SUMIFS('Contact Hours'!F:F,'Contact Hours'!$A:$A,Hours!$A150,'Contact Hours'!$C:$C,Hours!$B150)</f>
        <v>0</v>
      </c>
      <c r="F150" s="16">
        <f>SUMIFS('Contact Hours'!G:G,'Contact Hours'!$A:$A,Hours!$A150,'Contact Hours'!$C:$C,Hours!$B150)</f>
        <v>0</v>
      </c>
      <c r="G150" s="16">
        <f>SUMIFS('Contact Hours'!H:H,'Contact Hours'!$A:$A,Hours!$A150,'Contact Hours'!$C:$C,Hours!$B150)</f>
        <v>147760</v>
      </c>
      <c r="H150" s="16">
        <f>SUMIFS('Contact Hours'!I:I,'Contact Hours'!$A:$A,Hours!$A150,'Contact Hours'!$C:$C,Hours!$B150)</f>
        <v>0</v>
      </c>
      <c r="I150" s="16">
        <f>SUMIFS('Contact Hours'!J:J,'Contact Hours'!$A:$A,Hours!$A150,'Contact Hours'!$C:$C,Hours!$B150)</f>
        <v>0</v>
      </c>
      <c r="J150" s="16">
        <f>SUMIFS('Contact Hours'!K:K,'Contact Hours'!$A:$A,Hours!$A150,'Contact Hours'!$C:$C,Hours!$B150)</f>
        <v>0</v>
      </c>
      <c r="K150" s="16">
        <f>SUMIFS('Contact Hours'!L:L,'Contact Hours'!$A:$A,Hours!$A150,'Contact Hours'!$C:$C,Hours!$B150)</f>
        <v>0</v>
      </c>
      <c r="L150" s="17">
        <f t="shared" si="14"/>
        <v>1163824</v>
      </c>
      <c r="M150" s="17">
        <f t="shared" si="15"/>
        <v>0</v>
      </c>
      <c r="N150" s="17">
        <f t="shared" si="12"/>
        <v>1163824</v>
      </c>
      <c r="O150" s="83">
        <f t="shared" si="16"/>
        <v>2914683.3169508036</v>
      </c>
      <c r="P150" s="83">
        <f t="shared" si="13"/>
        <v>370050.46030383522</v>
      </c>
    </row>
    <row r="151" spans="1:16" x14ac:dyDescent="0.2">
      <c r="A151" s="14">
        <v>3549</v>
      </c>
      <c r="B151" s="15">
        <v>13</v>
      </c>
      <c r="C151" s="82">
        <f t="shared" si="11"/>
        <v>2.4322681456089192</v>
      </c>
      <c r="D151" s="16">
        <f>SUMIFS('Contact Hours'!E:E,'Contact Hours'!$A:$A,Hours!$A151,'Contact Hours'!$C:$C,Hours!$B151)</f>
        <v>109216</v>
      </c>
      <c r="E151" s="16">
        <f>SUMIFS('Contact Hours'!F:F,'Contact Hours'!$A:$A,Hours!$A151,'Contact Hours'!$C:$C,Hours!$B151)</f>
        <v>0</v>
      </c>
      <c r="F151" s="16">
        <f>SUMIFS('Contact Hours'!G:G,'Contact Hours'!$A:$A,Hours!$A151,'Contact Hours'!$C:$C,Hours!$B151)</f>
        <v>0</v>
      </c>
      <c r="G151" s="16">
        <f>SUMIFS('Contact Hours'!H:H,'Contact Hours'!$A:$A,Hours!$A151,'Contact Hours'!$C:$C,Hours!$B151)</f>
        <v>0</v>
      </c>
      <c r="H151" s="16">
        <f>SUMIFS('Contact Hours'!I:I,'Contact Hours'!$A:$A,Hours!$A151,'Contact Hours'!$C:$C,Hours!$B151)</f>
        <v>0</v>
      </c>
      <c r="I151" s="16">
        <f>SUMIFS('Contact Hours'!J:J,'Contact Hours'!$A:$A,Hours!$A151,'Contact Hours'!$C:$C,Hours!$B151)</f>
        <v>0</v>
      </c>
      <c r="J151" s="16">
        <f>SUMIFS('Contact Hours'!K:K,'Contact Hours'!$A:$A,Hours!$A151,'Contact Hours'!$C:$C,Hours!$B151)</f>
        <v>0</v>
      </c>
      <c r="K151" s="16">
        <f>SUMIFS('Contact Hours'!L:L,'Contact Hours'!$A:$A,Hours!$A151,'Contact Hours'!$C:$C,Hours!$B151)</f>
        <v>0</v>
      </c>
      <c r="L151" s="17">
        <f t="shared" si="14"/>
        <v>109216</v>
      </c>
      <c r="M151" s="17">
        <f t="shared" si="15"/>
        <v>0</v>
      </c>
      <c r="N151" s="17">
        <f t="shared" si="12"/>
        <v>109216</v>
      </c>
      <c r="O151" s="83">
        <f t="shared" si="16"/>
        <v>265642.59779082373</v>
      </c>
      <c r="P151" s="83">
        <f t="shared" si="13"/>
        <v>0</v>
      </c>
    </row>
    <row r="152" spans="1:16" x14ac:dyDescent="0.2">
      <c r="A152" s="14">
        <v>3549</v>
      </c>
      <c r="B152" s="15">
        <v>14</v>
      </c>
      <c r="C152" s="82">
        <f t="shared" si="11"/>
        <v>3.8974899200721236</v>
      </c>
      <c r="D152" s="16">
        <f>SUMIFS('Contact Hours'!E:E,'Contact Hours'!$A:$A,Hours!$A152,'Contact Hours'!$C:$C,Hours!$B152)</f>
        <v>0</v>
      </c>
      <c r="E152" s="16">
        <f>SUMIFS('Contact Hours'!F:F,'Contact Hours'!$A:$A,Hours!$A152,'Contact Hours'!$C:$C,Hours!$B152)</f>
        <v>0</v>
      </c>
      <c r="F152" s="16">
        <f>SUMIFS('Contact Hours'!G:G,'Contact Hours'!$A:$A,Hours!$A152,'Contact Hours'!$C:$C,Hours!$B152)</f>
        <v>0</v>
      </c>
      <c r="G152" s="16">
        <f>SUMIFS('Contact Hours'!H:H,'Contact Hours'!$A:$A,Hours!$A152,'Contact Hours'!$C:$C,Hours!$B152)</f>
        <v>0</v>
      </c>
      <c r="H152" s="16">
        <f>SUMIFS('Contact Hours'!I:I,'Contact Hours'!$A:$A,Hours!$A152,'Contact Hours'!$C:$C,Hours!$B152)</f>
        <v>0</v>
      </c>
      <c r="I152" s="16">
        <f>SUMIFS('Contact Hours'!J:J,'Contact Hours'!$A:$A,Hours!$A152,'Contact Hours'!$C:$C,Hours!$B152)</f>
        <v>118336</v>
      </c>
      <c r="J152" s="16">
        <f>SUMIFS('Contact Hours'!K:K,'Contact Hours'!$A:$A,Hours!$A152,'Contact Hours'!$C:$C,Hours!$B152)</f>
        <v>0</v>
      </c>
      <c r="K152" s="16">
        <f>SUMIFS('Contact Hours'!L:L,'Contact Hours'!$A:$A,Hours!$A152,'Contact Hours'!$C:$C,Hours!$B152)</f>
        <v>12752</v>
      </c>
      <c r="L152" s="17">
        <f t="shared" si="14"/>
        <v>131088</v>
      </c>
      <c r="M152" s="17">
        <f t="shared" si="15"/>
        <v>13108.800000000001</v>
      </c>
      <c r="N152" s="17">
        <f t="shared" si="12"/>
        <v>144196.79999999999</v>
      </c>
      <c r="O152" s="83">
        <f t="shared" si="16"/>
        <v>562005.57450665592</v>
      </c>
      <c r="P152" s="83">
        <f t="shared" si="13"/>
        <v>0</v>
      </c>
    </row>
    <row r="153" spans="1:16" x14ac:dyDescent="0.2">
      <c r="A153" s="14">
        <v>3549</v>
      </c>
      <c r="B153" s="15">
        <v>15</v>
      </c>
      <c r="C153" s="82">
        <f t="shared" si="11"/>
        <v>5.6850604849172326</v>
      </c>
      <c r="D153" s="16">
        <f>SUMIFS('Contact Hours'!E:E,'Contact Hours'!$A:$A,Hours!$A153,'Contact Hours'!$C:$C,Hours!$B153)</f>
        <v>0</v>
      </c>
      <c r="E153" s="16">
        <f>SUMIFS('Contact Hours'!F:F,'Contact Hours'!$A:$A,Hours!$A153,'Contact Hours'!$C:$C,Hours!$B153)</f>
        <v>0</v>
      </c>
      <c r="F153" s="16">
        <f>SUMIFS('Contact Hours'!G:G,'Contact Hours'!$A:$A,Hours!$A153,'Contact Hours'!$C:$C,Hours!$B153)</f>
        <v>0</v>
      </c>
      <c r="G153" s="16">
        <f>SUMIFS('Contact Hours'!H:H,'Contact Hours'!$A:$A,Hours!$A153,'Contact Hours'!$C:$C,Hours!$B153)</f>
        <v>0</v>
      </c>
      <c r="H153" s="16">
        <f>SUMIFS('Contact Hours'!I:I,'Contact Hours'!$A:$A,Hours!$A153,'Contact Hours'!$C:$C,Hours!$B153)</f>
        <v>0</v>
      </c>
      <c r="I153" s="16">
        <f>SUMIFS('Contact Hours'!J:J,'Contact Hours'!$A:$A,Hours!$A153,'Contact Hours'!$C:$C,Hours!$B153)</f>
        <v>23072</v>
      </c>
      <c r="J153" s="16">
        <f>SUMIFS('Contact Hours'!K:K,'Contact Hours'!$A:$A,Hours!$A153,'Contact Hours'!$C:$C,Hours!$B153)</f>
        <v>0</v>
      </c>
      <c r="K153" s="16">
        <f>SUMIFS('Contact Hours'!L:L,'Contact Hours'!$A:$A,Hours!$A153,'Contact Hours'!$C:$C,Hours!$B153)</f>
        <v>0</v>
      </c>
      <c r="L153" s="17">
        <f t="shared" si="14"/>
        <v>23072</v>
      </c>
      <c r="M153" s="17">
        <f t="shared" si="15"/>
        <v>2307.2000000000003</v>
      </c>
      <c r="N153" s="17">
        <f t="shared" si="12"/>
        <v>25379.200000000001</v>
      </c>
      <c r="O153" s="83">
        <f t="shared" si="16"/>
        <v>144282.28705881143</v>
      </c>
      <c r="P153" s="83">
        <f t="shared" si="13"/>
        <v>0</v>
      </c>
    </row>
    <row r="154" spans="1:16" x14ac:dyDescent="0.2">
      <c r="A154" s="14">
        <v>3549</v>
      </c>
      <c r="B154" s="15">
        <v>16</v>
      </c>
      <c r="C154" s="82">
        <f t="shared" si="11"/>
        <v>3.2595549013442979</v>
      </c>
      <c r="D154" s="16">
        <f>SUMIFS('Contact Hours'!E:E,'Contact Hours'!$A:$A,Hours!$A154,'Contact Hours'!$C:$C,Hours!$B154)</f>
        <v>42672</v>
      </c>
      <c r="E154" s="16">
        <f>SUMIFS('Contact Hours'!F:F,'Contact Hours'!$A:$A,Hours!$A154,'Contact Hours'!$C:$C,Hours!$B154)</f>
        <v>0</v>
      </c>
      <c r="F154" s="16">
        <f>SUMIFS('Contact Hours'!G:G,'Contact Hours'!$A:$A,Hours!$A154,'Contact Hours'!$C:$C,Hours!$B154)</f>
        <v>0</v>
      </c>
      <c r="G154" s="16">
        <f>SUMIFS('Contact Hours'!H:H,'Contact Hours'!$A:$A,Hours!$A154,'Contact Hours'!$C:$C,Hours!$B154)</f>
        <v>0</v>
      </c>
      <c r="H154" s="16">
        <f>SUMIFS('Contact Hours'!I:I,'Contact Hours'!$A:$A,Hours!$A154,'Contact Hours'!$C:$C,Hours!$B154)</f>
        <v>0</v>
      </c>
      <c r="I154" s="16">
        <f>SUMIFS('Contact Hours'!J:J,'Contact Hours'!$A:$A,Hours!$A154,'Contact Hours'!$C:$C,Hours!$B154)</f>
        <v>179904</v>
      </c>
      <c r="J154" s="16">
        <f>SUMIFS('Contact Hours'!K:K,'Contact Hours'!$A:$A,Hours!$A154,'Contact Hours'!$C:$C,Hours!$B154)</f>
        <v>0</v>
      </c>
      <c r="K154" s="16">
        <f>SUMIFS('Contact Hours'!L:L,'Contact Hours'!$A:$A,Hours!$A154,'Contact Hours'!$C:$C,Hours!$B154)</f>
        <v>35089</v>
      </c>
      <c r="L154" s="17">
        <f t="shared" si="14"/>
        <v>257665</v>
      </c>
      <c r="M154" s="17">
        <f t="shared" si="15"/>
        <v>21499.300000000003</v>
      </c>
      <c r="N154" s="17">
        <f t="shared" si="12"/>
        <v>279164.3</v>
      </c>
      <c r="O154" s="83">
        <f t="shared" si="16"/>
        <v>909951.36234534997</v>
      </c>
      <c r="P154" s="83">
        <f t="shared" si="13"/>
        <v>0</v>
      </c>
    </row>
    <row r="155" spans="1:16" x14ac:dyDescent="0.2">
      <c r="A155" s="14">
        <v>3549</v>
      </c>
      <c r="B155" s="15">
        <v>17</v>
      </c>
      <c r="C155" s="82">
        <f t="shared" si="11"/>
        <v>4.4091904474615813</v>
      </c>
      <c r="D155" s="16">
        <f>SUMIFS('Contact Hours'!E:E,'Contact Hours'!$A:$A,Hours!$A155,'Contact Hours'!$C:$C,Hours!$B155)</f>
        <v>0</v>
      </c>
      <c r="E155" s="16">
        <f>SUMIFS('Contact Hours'!F:F,'Contact Hours'!$A:$A,Hours!$A155,'Contact Hours'!$C:$C,Hours!$B155)</f>
        <v>0</v>
      </c>
      <c r="F155" s="16">
        <f>SUMIFS('Contact Hours'!G:G,'Contact Hours'!$A:$A,Hours!$A155,'Contact Hours'!$C:$C,Hours!$B155)</f>
        <v>0</v>
      </c>
      <c r="G155" s="16">
        <f>SUMIFS('Contact Hours'!H:H,'Contact Hours'!$A:$A,Hours!$A155,'Contact Hours'!$C:$C,Hours!$B155)</f>
        <v>0</v>
      </c>
      <c r="H155" s="16">
        <f>SUMIFS('Contact Hours'!I:I,'Contact Hours'!$A:$A,Hours!$A155,'Contact Hours'!$C:$C,Hours!$B155)</f>
        <v>0</v>
      </c>
      <c r="I155" s="16">
        <f>SUMIFS('Contact Hours'!J:J,'Contact Hours'!$A:$A,Hours!$A155,'Contact Hours'!$C:$C,Hours!$B155)</f>
        <v>0</v>
      </c>
      <c r="J155" s="16">
        <f>SUMIFS('Contact Hours'!K:K,'Contact Hours'!$A:$A,Hours!$A155,'Contact Hours'!$C:$C,Hours!$B155)</f>
        <v>0</v>
      </c>
      <c r="K155" s="16">
        <f>SUMIFS('Contact Hours'!L:L,'Contact Hours'!$A:$A,Hours!$A155,'Contact Hours'!$C:$C,Hours!$B155)</f>
        <v>0</v>
      </c>
      <c r="L155" s="17">
        <f t="shared" si="14"/>
        <v>0</v>
      </c>
      <c r="M155" s="17">
        <f t="shared" si="15"/>
        <v>0</v>
      </c>
      <c r="N155" s="17">
        <f t="shared" si="12"/>
        <v>0</v>
      </c>
      <c r="O155" s="83">
        <f t="shared" si="16"/>
        <v>0</v>
      </c>
      <c r="P155" s="83">
        <f t="shared" si="13"/>
        <v>0</v>
      </c>
    </row>
    <row r="156" spans="1:16" x14ac:dyDescent="0.2">
      <c r="A156" s="14">
        <v>3549</v>
      </c>
      <c r="B156" s="15">
        <v>18</v>
      </c>
      <c r="C156" s="82">
        <f t="shared" si="11"/>
        <v>3.2911135241788898</v>
      </c>
      <c r="D156" s="16">
        <f>SUMIFS('Contact Hours'!E:E,'Contact Hours'!$A:$A,Hours!$A156,'Contact Hours'!$C:$C,Hours!$B156)</f>
        <v>0</v>
      </c>
      <c r="E156" s="16">
        <f>SUMIFS('Contact Hours'!F:F,'Contact Hours'!$A:$A,Hours!$A156,'Contact Hours'!$C:$C,Hours!$B156)</f>
        <v>0</v>
      </c>
      <c r="F156" s="16">
        <f>SUMIFS('Contact Hours'!G:G,'Contact Hours'!$A:$A,Hours!$A156,'Contact Hours'!$C:$C,Hours!$B156)</f>
        <v>0</v>
      </c>
      <c r="G156" s="16">
        <f>SUMIFS('Contact Hours'!H:H,'Contact Hours'!$A:$A,Hours!$A156,'Contact Hours'!$C:$C,Hours!$B156)</f>
        <v>0</v>
      </c>
      <c r="H156" s="16">
        <f>SUMIFS('Contact Hours'!I:I,'Contact Hours'!$A:$A,Hours!$A156,'Contact Hours'!$C:$C,Hours!$B156)</f>
        <v>0</v>
      </c>
      <c r="I156" s="16">
        <f>SUMIFS('Contact Hours'!J:J,'Contact Hours'!$A:$A,Hours!$A156,'Contact Hours'!$C:$C,Hours!$B156)</f>
        <v>85104</v>
      </c>
      <c r="J156" s="16">
        <f>SUMIFS('Contact Hours'!K:K,'Contact Hours'!$A:$A,Hours!$A156,'Contact Hours'!$C:$C,Hours!$B156)</f>
        <v>0</v>
      </c>
      <c r="K156" s="16">
        <f>SUMIFS('Contact Hours'!L:L,'Contact Hours'!$A:$A,Hours!$A156,'Contact Hours'!$C:$C,Hours!$B156)</f>
        <v>0</v>
      </c>
      <c r="L156" s="17">
        <f t="shared" si="14"/>
        <v>85104</v>
      </c>
      <c r="M156" s="17">
        <f t="shared" si="15"/>
        <v>8510.4</v>
      </c>
      <c r="N156" s="17">
        <f t="shared" si="12"/>
        <v>93614.399999999994</v>
      </c>
      <c r="O156" s="83">
        <f t="shared" si="16"/>
        <v>308095.61789789225</v>
      </c>
      <c r="P156" s="83">
        <f t="shared" si="13"/>
        <v>0</v>
      </c>
    </row>
    <row r="157" spans="1:16" x14ac:dyDescent="0.2">
      <c r="A157" s="14">
        <v>3549</v>
      </c>
      <c r="B157" s="15">
        <v>19</v>
      </c>
      <c r="C157" s="82">
        <f t="shared" si="11"/>
        <v>2.3804218366663754</v>
      </c>
      <c r="D157" s="16">
        <f>SUMIFS('Contact Hours'!E:E,'Contact Hours'!$A:$A,Hours!$A157,'Contact Hours'!$C:$C,Hours!$B157)</f>
        <v>0</v>
      </c>
      <c r="E157" s="16">
        <f>SUMIFS('Contact Hours'!F:F,'Contact Hours'!$A:$A,Hours!$A157,'Contact Hours'!$C:$C,Hours!$B157)</f>
        <v>906704</v>
      </c>
      <c r="F157" s="16">
        <f>SUMIFS('Contact Hours'!G:G,'Contact Hours'!$A:$A,Hours!$A157,'Contact Hours'!$C:$C,Hours!$B157)</f>
        <v>151008</v>
      </c>
      <c r="G157" s="16">
        <f>SUMIFS('Contact Hours'!H:H,'Contact Hours'!$A:$A,Hours!$A157,'Contact Hours'!$C:$C,Hours!$B157)</f>
        <v>0</v>
      </c>
      <c r="H157" s="16">
        <f>SUMIFS('Contact Hours'!I:I,'Contact Hours'!$A:$A,Hours!$A157,'Contact Hours'!$C:$C,Hours!$B157)</f>
        <v>0</v>
      </c>
      <c r="I157" s="16">
        <f>SUMIFS('Contact Hours'!J:J,'Contact Hours'!$A:$A,Hours!$A157,'Contact Hours'!$C:$C,Hours!$B157)</f>
        <v>0</v>
      </c>
      <c r="J157" s="16">
        <f>SUMIFS('Contact Hours'!K:K,'Contact Hours'!$A:$A,Hours!$A157,'Contact Hours'!$C:$C,Hours!$B157)</f>
        <v>0</v>
      </c>
      <c r="K157" s="16">
        <f>SUMIFS('Contact Hours'!L:L,'Contact Hours'!$A:$A,Hours!$A157,'Contact Hours'!$C:$C,Hours!$B157)</f>
        <v>96</v>
      </c>
      <c r="L157" s="17">
        <f t="shared" si="14"/>
        <v>1057808</v>
      </c>
      <c r="M157" s="17">
        <f t="shared" si="15"/>
        <v>105780.8</v>
      </c>
      <c r="N157" s="17">
        <f t="shared" si="12"/>
        <v>1163588.8</v>
      </c>
      <c r="O157" s="83">
        <f t="shared" si="16"/>
        <v>2769832.1884204238</v>
      </c>
      <c r="P157" s="83">
        <f t="shared" si="13"/>
        <v>395409.01478244766</v>
      </c>
    </row>
    <row r="158" spans="1:16" x14ac:dyDescent="0.2">
      <c r="A158" s="14">
        <v>3549</v>
      </c>
      <c r="B158" s="15">
        <v>20</v>
      </c>
      <c r="C158" s="82">
        <f t="shared" si="11"/>
        <v>3.0251194174301852</v>
      </c>
      <c r="D158" s="16">
        <f>SUMIFS('Contact Hours'!E:E,'Contact Hours'!$A:$A,Hours!$A158,'Contact Hours'!$C:$C,Hours!$B158)</f>
        <v>0</v>
      </c>
      <c r="E158" s="16">
        <f>SUMIFS('Contact Hours'!F:F,'Contact Hours'!$A:$A,Hours!$A158,'Contact Hours'!$C:$C,Hours!$B158)</f>
        <v>0</v>
      </c>
      <c r="F158" s="16">
        <f>SUMIFS('Contact Hours'!G:G,'Contact Hours'!$A:$A,Hours!$A158,'Contact Hours'!$C:$C,Hours!$B158)</f>
        <v>0</v>
      </c>
      <c r="G158" s="16">
        <f>SUMIFS('Contact Hours'!H:H,'Contact Hours'!$A:$A,Hours!$A158,'Contact Hours'!$C:$C,Hours!$B158)</f>
        <v>0</v>
      </c>
      <c r="H158" s="16">
        <f>SUMIFS('Contact Hours'!I:I,'Contact Hours'!$A:$A,Hours!$A158,'Contact Hours'!$C:$C,Hours!$B158)</f>
        <v>0</v>
      </c>
      <c r="I158" s="16">
        <f>SUMIFS('Contact Hours'!J:J,'Contact Hours'!$A:$A,Hours!$A158,'Contact Hours'!$C:$C,Hours!$B158)</f>
        <v>0</v>
      </c>
      <c r="J158" s="16">
        <f>SUMIFS('Contact Hours'!K:K,'Contact Hours'!$A:$A,Hours!$A158,'Contact Hours'!$C:$C,Hours!$B158)</f>
        <v>24</v>
      </c>
      <c r="K158" s="16">
        <f>SUMIFS('Contact Hours'!L:L,'Contact Hours'!$A:$A,Hours!$A158,'Contact Hours'!$C:$C,Hours!$B158)</f>
        <v>0</v>
      </c>
      <c r="L158" s="17">
        <f t="shared" si="14"/>
        <v>24</v>
      </c>
      <c r="M158" s="17">
        <f t="shared" si="15"/>
        <v>0</v>
      </c>
      <c r="N158" s="17">
        <f t="shared" si="12"/>
        <v>24</v>
      </c>
      <c r="O158" s="83">
        <f t="shared" si="16"/>
        <v>72.602866018324448</v>
      </c>
      <c r="P158" s="83">
        <f t="shared" si="13"/>
        <v>0</v>
      </c>
    </row>
    <row r="159" spans="1:16" x14ac:dyDescent="0.2">
      <c r="A159" s="14">
        <v>3549</v>
      </c>
      <c r="B159" s="15">
        <v>21</v>
      </c>
      <c r="C159" s="82">
        <f t="shared" ref="C159:C222" si="17">C132</f>
        <v>3.2708258380709379</v>
      </c>
      <c r="D159" s="16">
        <f>SUMIFS('Contact Hours'!E:E,'Contact Hours'!$A:$A,Hours!$A159,'Contact Hours'!$C:$C,Hours!$B159)</f>
        <v>0</v>
      </c>
      <c r="E159" s="16">
        <f>SUMIFS('Contact Hours'!F:F,'Contact Hours'!$A:$A,Hours!$A159,'Contact Hours'!$C:$C,Hours!$B159)</f>
        <v>0</v>
      </c>
      <c r="F159" s="16">
        <f>SUMIFS('Contact Hours'!G:G,'Contact Hours'!$A:$A,Hours!$A159,'Contact Hours'!$C:$C,Hours!$B159)</f>
        <v>0</v>
      </c>
      <c r="G159" s="16">
        <f>SUMIFS('Contact Hours'!H:H,'Contact Hours'!$A:$A,Hours!$A159,'Contact Hours'!$C:$C,Hours!$B159)</f>
        <v>0</v>
      </c>
      <c r="H159" s="16">
        <f>SUMIFS('Contact Hours'!I:I,'Contact Hours'!$A:$A,Hours!$A159,'Contact Hours'!$C:$C,Hours!$B159)</f>
        <v>0</v>
      </c>
      <c r="I159" s="16">
        <f>SUMIFS('Contact Hours'!J:J,'Contact Hours'!$A:$A,Hours!$A159,'Contact Hours'!$C:$C,Hours!$B159)</f>
        <v>0</v>
      </c>
      <c r="J159" s="16">
        <f>SUMIFS('Contact Hours'!K:K,'Contact Hours'!$A:$A,Hours!$A159,'Contact Hours'!$C:$C,Hours!$B159)</f>
        <v>8034</v>
      </c>
      <c r="K159" s="16">
        <f>SUMIFS('Contact Hours'!L:L,'Contact Hours'!$A:$A,Hours!$A159,'Contact Hours'!$C:$C,Hours!$B159)</f>
        <v>0</v>
      </c>
      <c r="L159" s="17">
        <f t="shared" si="14"/>
        <v>8034</v>
      </c>
      <c r="M159" s="17">
        <f t="shared" si="15"/>
        <v>0</v>
      </c>
      <c r="N159" s="17">
        <f t="shared" si="12"/>
        <v>8034</v>
      </c>
      <c r="O159" s="83">
        <f t="shared" si="16"/>
        <v>26277.814783061916</v>
      </c>
      <c r="P159" s="83">
        <f t="shared" si="13"/>
        <v>0</v>
      </c>
    </row>
    <row r="160" spans="1:16" x14ac:dyDescent="0.2">
      <c r="A160" s="14">
        <v>3549</v>
      </c>
      <c r="B160" s="15">
        <v>22</v>
      </c>
      <c r="C160" s="82">
        <f t="shared" si="17"/>
        <v>3.5368199448196425</v>
      </c>
      <c r="D160" s="16">
        <f>SUMIFS('Contact Hours'!E:E,'Contact Hours'!$A:$A,Hours!$A160,'Contact Hours'!$C:$C,Hours!$B160)</f>
        <v>0</v>
      </c>
      <c r="E160" s="16">
        <f>SUMIFS('Contact Hours'!F:F,'Contact Hours'!$A:$A,Hours!$A160,'Contact Hours'!$C:$C,Hours!$B160)</f>
        <v>0</v>
      </c>
      <c r="F160" s="16">
        <f>SUMIFS('Contact Hours'!G:G,'Contact Hours'!$A:$A,Hours!$A160,'Contact Hours'!$C:$C,Hours!$B160)</f>
        <v>0</v>
      </c>
      <c r="G160" s="16">
        <f>SUMIFS('Contact Hours'!H:H,'Contact Hours'!$A:$A,Hours!$A160,'Contact Hours'!$C:$C,Hours!$B160)</f>
        <v>0</v>
      </c>
      <c r="H160" s="16">
        <f>SUMIFS('Contact Hours'!I:I,'Contact Hours'!$A:$A,Hours!$A160,'Contact Hours'!$C:$C,Hours!$B160)</f>
        <v>3936</v>
      </c>
      <c r="I160" s="16">
        <f>SUMIFS('Contact Hours'!J:J,'Contact Hours'!$A:$A,Hours!$A160,'Contact Hours'!$C:$C,Hours!$B160)</f>
        <v>0</v>
      </c>
      <c r="J160" s="16">
        <f>SUMIFS('Contact Hours'!K:K,'Contact Hours'!$A:$A,Hours!$A160,'Contact Hours'!$C:$C,Hours!$B160)</f>
        <v>56</v>
      </c>
      <c r="K160" s="16">
        <f>SUMIFS('Contact Hours'!L:L,'Contact Hours'!$A:$A,Hours!$A160,'Contact Hours'!$C:$C,Hours!$B160)</f>
        <v>0</v>
      </c>
      <c r="L160" s="17">
        <f t="shared" si="14"/>
        <v>3992</v>
      </c>
      <c r="M160" s="17">
        <f t="shared" si="15"/>
        <v>0</v>
      </c>
      <c r="N160" s="17">
        <f t="shared" si="12"/>
        <v>3992</v>
      </c>
      <c r="O160" s="83">
        <f t="shared" si="16"/>
        <v>14118.985219720013</v>
      </c>
      <c r="P160" s="83">
        <f t="shared" si="13"/>
        <v>0</v>
      </c>
    </row>
    <row r="161" spans="1:16" x14ac:dyDescent="0.2">
      <c r="A161" s="14">
        <v>3549</v>
      </c>
      <c r="B161" s="15">
        <v>23</v>
      </c>
      <c r="C161" s="82">
        <f t="shared" si="17"/>
        <v>3.4579233877331621</v>
      </c>
      <c r="D161" s="16">
        <f>SUMIFS('Contact Hours'!E:E,'Contact Hours'!$A:$A,Hours!$A161,'Contact Hours'!$C:$C,Hours!$B161)</f>
        <v>109056</v>
      </c>
      <c r="E161" s="16">
        <f>SUMIFS('Contact Hours'!F:F,'Contact Hours'!$A:$A,Hours!$A161,'Contact Hours'!$C:$C,Hours!$B161)</f>
        <v>0</v>
      </c>
      <c r="F161" s="16">
        <f>SUMIFS('Contact Hours'!G:G,'Contact Hours'!$A:$A,Hours!$A161,'Contact Hours'!$C:$C,Hours!$B161)</f>
        <v>0</v>
      </c>
      <c r="G161" s="16">
        <f>SUMIFS('Contact Hours'!H:H,'Contact Hours'!$A:$A,Hours!$A161,'Contact Hours'!$C:$C,Hours!$B161)</f>
        <v>0</v>
      </c>
      <c r="H161" s="16">
        <f>SUMIFS('Contact Hours'!I:I,'Contact Hours'!$A:$A,Hours!$A161,'Contact Hours'!$C:$C,Hours!$B161)</f>
        <v>0</v>
      </c>
      <c r="I161" s="16">
        <f>SUMIFS('Contact Hours'!J:J,'Contact Hours'!$A:$A,Hours!$A161,'Contact Hours'!$C:$C,Hours!$B161)</f>
        <v>0</v>
      </c>
      <c r="J161" s="16">
        <f>SUMIFS('Contact Hours'!K:K,'Contact Hours'!$A:$A,Hours!$A161,'Contact Hours'!$C:$C,Hours!$B161)</f>
        <v>0</v>
      </c>
      <c r="K161" s="16">
        <f>SUMIFS('Contact Hours'!L:L,'Contact Hours'!$A:$A,Hours!$A161,'Contact Hours'!$C:$C,Hours!$B161)</f>
        <v>0</v>
      </c>
      <c r="L161" s="17">
        <f t="shared" si="14"/>
        <v>109056</v>
      </c>
      <c r="M161" s="17">
        <f t="shared" si="15"/>
        <v>0</v>
      </c>
      <c r="N161" s="17">
        <f t="shared" si="12"/>
        <v>109056</v>
      </c>
      <c r="O161" s="83">
        <f t="shared" si="16"/>
        <v>377107.29297262774</v>
      </c>
      <c r="P161" s="83">
        <f t="shared" si="13"/>
        <v>0</v>
      </c>
    </row>
    <row r="162" spans="1:16" x14ac:dyDescent="0.2">
      <c r="A162" s="14">
        <v>3549</v>
      </c>
      <c r="B162" s="15">
        <v>24</v>
      </c>
      <c r="C162" s="82">
        <f t="shared" si="17"/>
        <v>2.7275666878468883</v>
      </c>
      <c r="D162" s="16">
        <f>SUMIFS('Contact Hours'!E:E,'Contact Hours'!$A:$A,Hours!$A162,'Contact Hours'!$C:$C,Hours!$B162)</f>
        <v>48384</v>
      </c>
      <c r="E162" s="16">
        <f>SUMIFS('Contact Hours'!F:F,'Contact Hours'!$A:$A,Hours!$A162,'Contact Hours'!$C:$C,Hours!$B162)</f>
        <v>0</v>
      </c>
      <c r="F162" s="16">
        <f>SUMIFS('Contact Hours'!G:G,'Contact Hours'!$A:$A,Hours!$A162,'Contact Hours'!$C:$C,Hours!$B162)</f>
        <v>0</v>
      </c>
      <c r="G162" s="16">
        <f>SUMIFS('Contact Hours'!H:H,'Contact Hours'!$A:$A,Hours!$A162,'Contact Hours'!$C:$C,Hours!$B162)</f>
        <v>0</v>
      </c>
      <c r="H162" s="16">
        <f>SUMIFS('Contact Hours'!I:I,'Contact Hours'!$A:$A,Hours!$A162,'Contact Hours'!$C:$C,Hours!$B162)</f>
        <v>63504</v>
      </c>
      <c r="I162" s="16">
        <f>SUMIFS('Contact Hours'!J:J,'Contact Hours'!$A:$A,Hours!$A162,'Contact Hours'!$C:$C,Hours!$B162)</f>
        <v>0</v>
      </c>
      <c r="J162" s="16">
        <f>SUMIFS('Contact Hours'!K:K,'Contact Hours'!$A:$A,Hours!$A162,'Contact Hours'!$C:$C,Hours!$B162)</f>
        <v>944</v>
      </c>
      <c r="K162" s="16">
        <f>SUMIFS('Contact Hours'!L:L,'Contact Hours'!$A:$A,Hours!$A162,'Contact Hours'!$C:$C,Hours!$B162)</f>
        <v>0</v>
      </c>
      <c r="L162" s="17">
        <f t="shared" si="14"/>
        <v>112832</v>
      </c>
      <c r="M162" s="17">
        <f t="shared" si="15"/>
        <v>0</v>
      </c>
      <c r="N162" s="17">
        <f t="shared" si="12"/>
        <v>112832</v>
      </c>
      <c r="O162" s="83">
        <f t="shared" si="16"/>
        <v>307756.80452314008</v>
      </c>
      <c r="P162" s="83">
        <f t="shared" si="13"/>
        <v>0</v>
      </c>
    </row>
    <row r="163" spans="1:16" x14ac:dyDescent="0.2">
      <c r="A163" s="14">
        <v>3549</v>
      </c>
      <c r="B163" s="15">
        <v>25</v>
      </c>
      <c r="C163" s="82">
        <f t="shared" si="17"/>
        <v>2.1843075376228382</v>
      </c>
      <c r="D163" s="16">
        <f>SUMIFS('Contact Hours'!E:E,'Contact Hours'!$A:$A,Hours!$A163,'Contact Hours'!$C:$C,Hours!$B163)</f>
        <v>1787376</v>
      </c>
      <c r="E163" s="16">
        <f>SUMIFS('Contact Hours'!F:F,'Contact Hours'!$A:$A,Hours!$A163,'Contact Hours'!$C:$C,Hours!$B163)</f>
        <v>0</v>
      </c>
      <c r="F163" s="16">
        <f>SUMIFS('Contact Hours'!G:G,'Contact Hours'!$A:$A,Hours!$A163,'Contact Hours'!$C:$C,Hours!$B163)</f>
        <v>0</v>
      </c>
      <c r="G163" s="16">
        <f>SUMIFS('Contact Hours'!H:H,'Contact Hours'!$A:$A,Hours!$A163,'Contact Hours'!$C:$C,Hours!$B163)</f>
        <v>0</v>
      </c>
      <c r="H163" s="16">
        <f>SUMIFS('Contact Hours'!I:I,'Contact Hours'!$A:$A,Hours!$A163,'Contact Hours'!$C:$C,Hours!$B163)</f>
        <v>0</v>
      </c>
      <c r="I163" s="16">
        <f>SUMIFS('Contact Hours'!J:J,'Contact Hours'!$A:$A,Hours!$A163,'Contact Hours'!$C:$C,Hours!$B163)</f>
        <v>0</v>
      </c>
      <c r="J163" s="16">
        <f>SUMIFS('Contact Hours'!K:K,'Contact Hours'!$A:$A,Hours!$A163,'Contact Hours'!$C:$C,Hours!$B163)</f>
        <v>0</v>
      </c>
      <c r="K163" s="16">
        <f>SUMIFS('Contact Hours'!L:L,'Contact Hours'!$A:$A,Hours!$A163,'Contact Hours'!$C:$C,Hours!$B163)</f>
        <v>0</v>
      </c>
      <c r="L163" s="17">
        <f t="shared" si="14"/>
        <v>1787376</v>
      </c>
      <c r="M163" s="17">
        <f t="shared" si="15"/>
        <v>0</v>
      </c>
      <c r="N163" s="17">
        <f t="shared" si="12"/>
        <v>1787376</v>
      </c>
      <c r="O163" s="83">
        <f t="shared" si="16"/>
        <v>3904178.8693661583</v>
      </c>
      <c r="P163" s="83">
        <f t="shared" si="13"/>
        <v>0</v>
      </c>
    </row>
    <row r="164" spans="1:16" x14ac:dyDescent="0.2">
      <c r="A164" s="14">
        <v>3549</v>
      </c>
      <c r="B164" s="15">
        <v>26</v>
      </c>
      <c r="C164" s="82">
        <f t="shared" si="17"/>
        <v>2.9124100501637846</v>
      </c>
      <c r="D164" s="16">
        <f>SUMIFS('Contact Hours'!E:E,'Contact Hours'!$A:$A,Hours!$A164,'Contact Hours'!$C:$C,Hours!$B164)</f>
        <v>368784</v>
      </c>
      <c r="E164" s="16">
        <f>SUMIFS('Contact Hours'!F:F,'Contact Hours'!$A:$A,Hours!$A164,'Contact Hours'!$C:$C,Hours!$B164)</f>
        <v>0</v>
      </c>
      <c r="F164" s="16">
        <f>SUMIFS('Contact Hours'!G:G,'Contact Hours'!$A:$A,Hours!$A164,'Contact Hours'!$C:$C,Hours!$B164)</f>
        <v>0</v>
      </c>
      <c r="G164" s="16">
        <f>SUMIFS('Contact Hours'!H:H,'Contact Hours'!$A:$A,Hours!$A164,'Contact Hours'!$C:$C,Hours!$B164)</f>
        <v>0</v>
      </c>
      <c r="H164" s="16">
        <f>SUMIFS('Contact Hours'!I:I,'Contact Hours'!$A:$A,Hours!$A164,'Contact Hours'!$C:$C,Hours!$B164)</f>
        <v>9296</v>
      </c>
      <c r="I164" s="16">
        <f>SUMIFS('Contact Hours'!J:J,'Contact Hours'!$A:$A,Hours!$A164,'Contact Hours'!$C:$C,Hours!$B164)</f>
        <v>0</v>
      </c>
      <c r="J164" s="16">
        <f>SUMIFS('Contact Hours'!K:K,'Contact Hours'!$A:$A,Hours!$A164,'Contact Hours'!$C:$C,Hours!$B164)</f>
        <v>64</v>
      </c>
      <c r="K164" s="16">
        <f>SUMIFS('Contact Hours'!L:L,'Contact Hours'!$A:$A,Hours!$A164,'Contact Hours'!$C:$C,Hours!$B164)</f>
        <v>0</v>
      </c>
      <c r="L164" s="17">
        <f t="shared" si="14"/>
        <v>378144</v>
      </c>
      <c r="M164" s="17">
        <f t="shared" si="15"/>
        <v>0</v>
      </c>
      <c r="N164" s="17">
        <f t="shared" si="12"/>
        <v>378144</v>
      </c>
      <c r="O164" s="83">
        <f t="shared" si="16"/>
        <v>1101310.3860091341</v>
      </c>
      <c r="P164" s="83">
        <f t="shared" si="13"/>
        <v>0</v>
      </c>
    </row>
    <row r="165" spans="1:16" x14ac:dyDescent="0.2">
      <c r="A165" s="14">
        <v>3549</v>
      </c>
      <c r="B165" s="15">
        <v>27</v>
      </c>
      <c r="C165" s="82">
        <f t="shared" si="17"/>
        <v>0</v>
      </c>
      <c r="D165" s="16">
        <f>SUMIFS('Contact Hours'!E:E,'Contact Hours'!$A:$A,Hours!$A165,'Contact Hours'!$C:$C,Hours!$B165)</f>
        <v>0</v>
      </c>
      <c r="E165" s="16">
        <f>SUMIFS('Contact Hours'!F:F,'Contact Hours'!$A:$A,Hours!$A165,'Contact Hours'!$C:$C,Hours!$B165)</f>
        <v>0</v>
      </c>
      <c r="F165" s="16">
        <f>SUMIFS('Contact Hours'!G:G,'Contact Hours'!$A:$A,Hours!$A165,'Contact Hours'!$C:$C,Hours!$B165)</f>
        <v>0</v>
      </c>
      <c r="G165" s="16">
        <f>SUMIFS('Contact Hours'!H:H,'Contact Hours'!$A:$A,Hours!$A165,'Contact Hours'!$C:$C,Hours!$B165)</f>
        <v>0</v>
      </c>
      <c r="H165" s="16">
        <f>SUMIFS('Contact Hours'!I:I,'Contact Hours'!$A:$A,Hours!$A165,'Contact Hours'!$C:$C,Hours!$B165)</f>
        <v>0</v>
      </c>
      <c r="I165" s="16">
        <f>SUMIFS('Contact Hours'!J:J,'Contact Hours'!$A:$A,Hours!$A165,'Contact Hours'!$C:$C,Hours!$B165)</f>
        <v>0</v>
      </c>
      <c r="J165" s="16">
        <f>SUMIFS('Contact Hours'!K:K,'Contact Hours'!$A:$A,Hours!$A165,'Contact Hours'!$C:$C,Hours!$B165)</f>
        <v>0</v>
      </c>
      <c r="K165" s="16">
        <f>SUMIFS('Contact Hours'!L:L,'Contact Hours'!$A:$A,Hours!$A165,'Contact Hours'!$C:$C,Hours!$B165)</f>
        <v>0</v>
      </c>
      <c r="L165" s="17">
        <f t="shared" si="14"/>
        <v>0</v>
      </c>
      <c r="M165" s="17">
        <f t="shared" si="15"/>
        <v>0</v>
      </c>
      <c r="N165" s="17">
        <f t="shared" si="12"/>
        <v>0</v>
      </c>
      <c r="O165" s="83">
        <f t="shared" si="16"/>
        <v>0</v>
      </c>
      <c r="P165" s="83">
        <f t="shared" si="13"/>
        <v>0</v>
      </c>
    </row>
    <row r="166" spans="1:16" x14ac:dyDescent="0.2">
      <c r="A166" s="14">
        <v>7857</v>
      </c>
      <c r="B166" s="15">
        <v>1</v>
      </c>
      <c r="C166" s="82">
        <f t="shared" si="17"/>
        <v>2.4773518925154794</v>
      </c>
      <c r="D166" s="16">
        <f>SUMIFS('Contact Hours'!E:E,'Contact Hours'!$A:$A,Hours!$A166,'Contact Hours'!$C:$C,Hours!$B166)</f>
        <v>14880</v>
      </c>
      <c r="E166" s="16">
        <f>SUMIFS('Contact Hours'!F:F,'Contact Hours'!$A:$A,Hours!$A166,'Contact Hours'!$C:$C,Hours!$B166)</f>
        <v>0</v>
      </c>
      <c r="F166" s="16">
        <f>SUMIFS('Contact Hours'!G:G,'Contact Hours'!$A:$A,Hours!$A166,'Contact Hours'!$C:$C,Hours!$B166)</f>
        <v>0</v>
      </c>
      <c r="G166" s="16">
        <f>SUMIFS('Contact Hours'!H:H,'Contact Hours'!$A:$A,Hours!$A166,'Contact Hours'!$C:$C,Hours!$B166)</f>
        <v>0</v>
      </c>
      <c r="H166" s="16">
        <f>SUMIFS('Contact Hours'!I:I,'Contact Hours'!$A:$A,Hours!$A166,'Contact Hours'!$C:$C,Hours!$B166)</f>
        <v>0</v>
      </c>
      <c r="I166" s="16">
        <f>SUMIFS('Contact Hours'!J:J,'Contact Hours'!$A:$A,Hours!$A166,'Contact Hours'!$C:$C,Hours!$B166)</f>
        <v>0</v>
      </c>
      <c r="J166" s="16">
        <f>SUMIFS('Contact Hours'!K:K,'Contact Hours'!$A:$A,Hours!$A166,'Contact Hours'!$C:$C,Hours!$B166)</f>
        <v>0</v>
      </c>
      <c r="K166" s="16">
        <f>SUMIFS('Contact Hours'!L:L,'Contact Hours'!$A:$A,Hours!$A166,'Contact Hours'!$C:$C,Hours!$B166)</f>
        <v>0</v>
      </c>
      <c r="L166" s="17">
        <f t="shared" si="14"/>
        <v>14880</v>
      </c>
      <c r="M166" s="17">
        <f t="shared" si="15"/>
        <v>0</v>
      </c>
      <c r="N166" s="17">
        <f t="shared" si="12"/>
        <v>14880</v>
      </c>
      <c r="O166" s="83">
        <f t="shared" si="16"/>
        <v>36862.996160630333</v>
      </c>
      <c r="P166" s="83">
        <f t="shared" si="13"/>
        <v>0</v>
      </c>
    </row>
    <row r="167" spans="1:16" x14ac:dyDescent="0.2">
      <c r="A167" s="14">
        <v>7857</v>
      </c>
      <c r="B167" s="15">
        <v>2</v>
      </c>
      <c r="C167" s="82">
        <f t="shared" si="17"/>
        <v>2.8538011791852567</v>
      </c>
      <c r="D167" s="16">
        <f>SUMIFS('Contact Hours'!E:E,'Contact Hours'!$A:$A,Hours!$A167,'Contact Hours'!$C:$C,Hours!$B167)</f>
        <v>0</v>
      </c>
      <c r="E167" s="16">
        <f>SUMIFS('Contact Hours'!F:F,'Contact Hours'!$A:$A,Hours!$A167,'Contact Hours'!$C:$C,Hours!$B167)</f>
        <v>0</v>
      </c>
      <c r="F167" s="16">
        <f>SUMIFS('Contact Hours'!G:G,'Contact Hours'!$A:$A,Hours!$A167,'Contact Hours'!$C:$C,Hours!$B167)</f>
        <v>0</v>
      </c>
      <c r="G167" s="16">
        <f>SUMIFS('Contact Hours'!H:H,'Contact Hours'!$A:$A,Hours!$A167,'Contact Hours'!$C:$C,Hours!$B167)</f>
        <v>0</v>
      </c>
      <c r="H167" s="16">
        <f>SUMIFS('Contact Hours'!I:I,'Contact Hours'!$A:$A,Hours!$A167,'Contact Hours'!$C:$C,Hours!$B167)</f>
        <v>65168</v>
      </c>
      <c r="I167" s="16">
        <f>SUMIFS('Contact Hours'!J:J,'Contact Hours'!$A:$A,Hours!$A167,'Contact Hours'!$C:$C,Hours!$B167)</f>
        <v>0</v>
      </c>
      <c r="J167" s="16">
        <f>SUMIFS('Contact Hours'!K:K,'Contact Hours'!$A:$A,Hours!$A167,'Contact Hours'!$C:$C,Hours!$B167)</f>
        <v>0</v>
      </c>
      <c r="K167" s="16">
        <f>SUMIFS('Contact Hours'!L:L,'Contact Hours'!$A:$A,Hours!$A167,'Contact Hours'!$C:$C,Hours!$B167)</f>
        <v>0</v>
      </c>
      <c r="L167" s="17">
        <f t="shared" si="14"/>
        <v>65168</v>
      </c>
      <c r="M167" s="17">
        <f t="shared" si="15"/>
        <v>0</v>
      </c>
      <c r="N167" s="17">
        <f t="shared" si="12"/>
        <v>65168</v>
      </c>
      <c r="O167" s="83">
        <f t="shared" si="16"/>
        <v>185976.51524514481</v>
      </c>
      <c r="P167" s="83">
        <f t="shared" si="13"/>
        <v>0</v>
      </c>
    </row>
    <row r="168" spans="1:16" x14ac:dyDescent="0.2">
      <c r="A168" s="14">
        <v>7857</v>
      </c>
      <c r="B168" s="15">
        <v>3</v>
      </c>
      <c r="C168" s="82">
        <f t="shared" si="17"/>
        <v>2.4074720848103111</v>
      </c>
      <c r="D168" s="16">
        <f>SUMIFS('Contact Hours'!E:E,'Contact Hours'!$A:$A,Hours!$A168,'Contact Hours'!$C:$C,Hours!$B168)</f>
        <v>0</v>
      </c>
      <c r="E168" s="16">
        <f>SUMIFS('Contact Hours'!F:F,'Contact Hours'!$A:$A,Hours!$A168,'Contact Hours'!$C:$C,Hours!$B168)</f>
        <v>192368</v>
      </c>
      <c r="F168" s="16">
        <f>SUMIFS('Contact Hours'!G:G,'Contact Hours'!$A:$A,Hours!$A168,'Contact Hours'!$C:$C,Hours!$B168)</f>
        <v>0</v>
      </c>
      <c r="G168" s="16">
        <f>SUMIFS('Contact Hours'!H:H,'Contact Hours'!$A:$A,Hours!$A168,'Contact Hours'!$C:$C,Hours!$B168)</f>
        <v>0</v>
      </c>
      <c r="H168" s="16">
        <f>SUMIFS('Contact Hours'!I:I,'Contact Hours'!$A:$A,Hours!$A168,'Contact Hours'!$C:$C,Hours!$B168)</f>
        <v>137200</v>
      </c>
      <c r="I168" s="16">
        <f>SUMIFS('Contact Hours'!J:J,'Contact Hours'!$A:$A,Hours!$A168,'Contact Hours'!$C:$C,Hours!$B168)</f>
        <v>0</v>
      </c>
      <c r="J168" s="16">
        <f>SUMIFS('Contact Hours'!K:K,'Contact Hours'!$A:$A,Hours!$A168,'Contact Hours'!$C:$C,Hours!$B168)</f>
        <v>0</v>
      </c>
      <c r="K168" s="16">
        <f>SUMIFS('Contact Hours'!L:L,'Contact Hours'!$A:$A,Hours!$A168,'Contact Hours'!$C:$C,Hours!$B168)</f>
        <v>0</v>
      </c>
      <c r="L168" s="17">
        <f t="shared" si="14"/>
        <v>329568</v>
      </c>
      <c r="M168" s="17">
        <f t="shared" si="15"/>
        <v>19236.8</v>
      </c>
      <c r="N168" s="17">
        <f t="shared" si="12"/>
        <v>348804.8</v>
      </c>
      <c r="O168" s="83">
        <f t="shared" si="16"/>
        <v>839737.81904784357</v>
      </c>
      <c r="P168" s="83">
        <f t="shared" si="13"/>
        <v>0</v>
      </c>
    </row>
    <row r="169" spans="1:16" x14ac:dyDescent="0.2">
      <c r="A169" s="14">
        <v>7857</v>
      </c>
      <c r="B169" s="15">
        <v>4</v>
      </c>
      <c r="C169" s="82">
        <f t="shared" si="17"/>
        <v>2.4300139582635913</v>
      </c>
      <c r="D169" s="16">
        <f>SUMIFS('Contact Hours'!E:E,'Contact Hours'!$A:$A,Hours!$A169,'Contact Hours'!$C:$C,Hours!$B169)</f>
        <v>8544</v>
      </c>
      <c r="E169" s="16">
        <f>SUMIFS('Contact Hours'!F:F,'Contact Hours'!$A:$A,Hours!$A169,'Contact Hours'!$C:$C,Hours!$B169)</f>
        <v>15760</v>
      </c>
      <c r="F169" s="16">
        <f>SUMIFS('Contact Hours'!G:G,'Contact Hours'!$A:$A,Hours!$A169,'Contact Hours'!$C:$C,Hours!$B169)</f>
        <v>0</v>
      </c>
      <c r="G169" s="16">
        <f>SUMIFS('Contact Hours'!H:H,'Contact Hours'!$A:$A,Hours!$A169,'Contact Hours'!$C:$C,Hours!$B169)</f>
        <v>0</v>
      </c>
      <c r="H169" s="16">
        <f>SUMIFS('Contact Hours'!I:I,'Contact Hours'!$A:$A,Hours!$A169,'Contact Hours'!$C:$C,Hours!$B169)</f>
        <v>36560</v>
      </c>
      <c r="I169" s="16">
        <f>SUMIFS('Contact Hours'!J:J,'Contact Hours'!$A:$A,Hours!$A169,'Contact Hours'!$C:$C,Hours!$B169)</f>
        <v>12096</v>
      </c>
      <c r="J169" s="16">
        <f>SUMIFS('Contact Hours'!K:K,'Contact Hours'!$A:$A,Hours!$A169,'Contact Hours'!$C:$C,Hours!$B169)</f>
        <v>228</v>
      </c>
      <c r="K169" s="16">
        <f>SUMIFS('Contact Hours'!L:L,'Contact Hours'!$A:$A,Hours!$A169,'Contact Hours'!$C:$C,Hours!$B169)</f>
        <v>4512</v>
      </c>
      <c r="L169" s="17">
        <f t="shared" si="14"/>
        <v>77700</v>
      </c>
      <c r="M169" s="17">
        <f t="shared" si="15"/>
        <v>3236.8</v>
      </c>
      <c r="N169" s="17">
        <f t="shared" si="12"/>
        <v>80936.800000000003</v>
      </c>
      <c r="O169" s="83">
        <f t="shared" si="16"/>
        <v>196677.55373718866</v>
      </c>
      <c r="P169" s="83">
        <f t="shared" si="13"/>
        <v>0</v>
      </c>
    </row>
    <row r="170" spans="1:16" x14ac:dyDescent="0.2">
      <c r="A170" s="14">
        <v>7857</v>
      </c>
      <c r="B170" s="15">
        <v>5</v>
      </c>
      <c r="C170" s="82">
        <f t="shared" si="17"/>
        <v>8.3021719928430482</v>
      </c>
      <c r="D170" s="16">
        <f>SUMIFS('Contact Hours'!E:E,'Contact Hours'!$A:$A,Hours!$A170,'Contact Hours'!$C:$C,Hours!$B170)</f>
        <v>0</v>
      </c>
      <c r="E170" s="16">
        <f>SUMIFS('Contact Hours'!F:F,'Contact Hours'!$A:$A,Hours!$A170,'Contact Hours'!$C:$C,Hours!$B170)</f>
        <v>0</v>
      </c>
      <c r="F170" s="16">
        <f>SUMIFS('Contact Hours'!G:G,'Contact Hours'!$A:$A,Hours!$A170,'Contact Hours'!$C:$C,Hours!$B170)</f>
        <v>0</v>
      </c>
      <c r="G170" s="16">
        <f>SUMIFS('Contact Hours'!H:H,'Contact Hours'!$A:$A,Hours!$A170,'Contact Hours'!$C:$C,Hours!$B170)</f>
        <v>0</v>
      </c>
      <c r="H170" s="16">
        <f>SUMIFS('Contact Hours'!I:I,'Contact Hours'!$A:$A,Hours!$A170,'Contact Hours'!$C:$C,Hours!$B170)</f>
        <v>0</v>
      </c>
      <c r="I170" s="16">
        <f>SUMIFS('Contact Hours'!J:J,'Contact Hours'!$A:$A,Hours!$A170,'Contact Hours'!$C:$C,Hours!$B170)</f>
        <v>0</v>
      </c>
      <c r="J170" s="16">
        <f>SUMIFS('Contact Hours'!K:K,'Contact Hours'!$A:$A,Hours!$A170,'Contact Hours'!$C:$C,Hours!$B170)</f>
        <v>0</v>
      </c>
      <c r="K170" s="16">
        <f>SUMIFS('Contact Hours'!L:L,'Contact Hours'!$A:$A,Hours!$A170,'Contact Hours'!$C:$C,Hours!$B170)</f>
        <v>0</v>
      </c>
      <c r="L170" s="17">
        <f t="shared" si="14"/>
        <v>0</v>
      </c>
      <c r="M170" s="17">
        <f t="shared" si="15"/>
        <v>0</v>
      </c>
      <c r="N170" s="17">
        <f t="shared" si="12"/>
        <v>0</v>
      </c>
      <c r="O170" s="83">
        <f t="shared" si="16"/>
        <v>0</v>
      </c>
      <c r="P170" s="83">
        <f t="shared" si="13"/>
        <v>0</v>
      </c>
    </row>
    <row r="171" spans="1:16" x14ac:dyDescent="0.2">
      <c r="A171" s="14">
        <v>7857</v>
      </c>
      <c r="B171" s="15">
        <v>6</v>
      </c>
      <c r="C171" s="82">
        <f t="shared" si="17"/>
        <v>2.9574937970703448</v>
      </c>
      <c r="D171" s="16">
        <f>SUMIFS('Contact Hours'!E:E,'Contact Hours'!$A:$A,Hours!$A171,'Contact Hours'!$C:$C,Hours!$B171)</f>
        <v>912</v>
      </c>
      <c r="E171" s="16">
        <f>SUMIFS('Contact Hours'!F:F,'Contact Hours'!$A:$A,Hours!$A171,'Contact Hours'!$C:$C,Hours!$B171)</f>
        <v>0</v>
      </c>
      <c r="F171" s="16">
        <f>SUMIFS('Contact Hours'!G:G,'Contact Hours'!$A:$A,Hours!$A171,'Contact Hours'!$C:$C,Hours!$B171)</f>
        <v>0</v>
      </c>
      <c r="G171" s="16">
        <f>SUMIFS('Contact Hours'!H:H,'Contact Hours'!$A:$A,Hours!$A171,'Contact Hours'!$C:$C,Hours!$B171)</f>
        <v>0</v>
      </c>
      <c r="H171" s="16">
        <f>SUMIFS('Contact Hours'!I:I,'Contact Hours'!$A:$A,Hours!$A171,'Contact Hours'!$C:$C,Hours!$B171)</f>
        <v>192</v>
      </c>
      <c r="I171" s="16">
        <f>SUMIFS('Contact Hours'!J:J,'Contact Hours'!$A:$A,Hours!$A171,'Contact Hours'!$C:$C,Hours!$B171)</f>
        <v>0</v>
      </c>
      <c r="J171" s="16">
        <f>SUMIFS('Contact Hours'!K:K,'Contact Hours'!$A:$A,Hours!$A171,'Contact Hours'!$C:$C,Hours!$B171)</f>
        <v>0</v>
      </c>
      <c r="K171" s="16">
        <f>SUMIFS('Contact Hours'!L:L,'Contact Hours'!$A:$A,Hours!$A171,'Contact Hours'!$C:$C,Hours!$B171)</f>
        <v>0</v>
      </c>
      <c r="L171" s="17">
        <f t="shared" si="14"/>
        <v>1104</v>
      </c>
      <c r="M171" s="17">
        <f t="shared" si="15"/>
        <v>0</v>
      </c>
      <c r="N171" s="17">
        <f t="shared" si="12"/>
        <v>1104</v>
      </c>
      <c r="O171" s="83">
        <f t="shared" si="16"/>
        <v>3265.0731519656606</v>
      </c>
      <c r="P171" s="83">
        <f t="shared" si="13"/>
        <v>0</v>
      </c>
    </row>
    <row r="172" spans="1:16" x14ac:dyDescent="0.2">
      <c r="A172" s="14">
        <v>7857</v>
      </c>
      <c r="B172" s="15">
        <v>7</v>
      </c>
      <c r="C172" s="82">
        <f t="shared" si="17"/>
        <v>3.1107785365526492</v>
      </c>
      <c r="D172" s="16">
        <f>SUMIFS('Contact Hours'!E:E,'Contact Hours'!$A:$A,Hours!$A172,'Contact Hours'!$C:$C,Hours!$B172)</f>
        <v>0</v>
      </c>
      <c r="E172" s="16">
        <f>SUMIFS('Contact Hours'!F:F,'Contact Hours'!$A:$A,Hours!$A172,'Contact Hours'!$C:$C,Hours!$B172)</f>
        <v>1008</v>
      </c>
      <c r="F172" s="16">
        <f>SUMIFS('Contact Hours'!G:G,'Contact Hours'!$A:$A,Hours!$A172,'Contact Hours'!$C:$C,Hours!$B172)</f>
        <v>0</v>
      </c>
      <c r="G172" s="16">
        <f>SUMIFS('Contact Hours'!H:H,'Contact Hours'!$A:$A,Hours!$A172,'Contact Hours'!$C:$C,Hours!$B172)</f>
        <v>0</v>
      </c>
      <c r="H172" s="16">
        <f>SUMIFS('Contact Hours'!I:I,'Contact Hours'!$A:$A,Hours!$A172,'Contact Hours'!$C:$C,Hours!$B172)</f>
        <v>0</v>
      </c>
      <c r="I172" s="16">
        <f>SUMIFS('Contact Hours'!J:J,'Contact Hours'!$A:$A,Hours!$A172,'Contact Hours'!$C:$C,Hours!$B172)</f>
        <v>22624</v>
      </c>
      <c r="J172" s="16">
        <f>SUMIFS('Contact Hours'!K:K,'Contact Hours'!$A:$A,Hours!$A172,'Contact Hours'!$C:$C,Hours!$B172)</f>
        <v>0</v>
      </c>
      <c r="K172" s="16">
        <f>SUMIFS('Contact Hours'!L:L,'Contact Hours'!$A:$A,Hours!$A172,'Contact Hours'!$C:$C,Hours!$B172)</f>
        <v>1406</v>
      </c>
      <c r="L172" s="17">
        <f t="shared" si="14"/>
        <v>25038</v>
      </c>
      <c r="M172" s="17">
        <f t="shared" si="15"/>
        <v>2503.8000000000002</v>
      </c>
      <c r="N172" s="17">
        <f t="shared" ref="N172:N227" si="18">SUM(L172:M172)</f>
        <v>27541.8</v>
      </c>
      <c r="O172" s="83">
        <f t="shared" si="16"/>
        <v>85676.440298025758</v>
      </c>
      <c r="P172" s="83">
        <f t="shared" ref="P172:P227" si="19">(G172+F172*1.1)*C172</f>
        <v>0</v>
      </c>
    </row>
    <row r="173" spans="1:16" x14ac:dyDescent="0.2">
      <c r="A173" s="14">
        <v>7857</v>
      </c>
      <c r="B173" s="15">
        <v>8</v>
      </c>
      <c r="C173" s="82">
        <f t="shared" si="17"/>
        <v>3.1288120353152737</v>
      </c>
      <c r="D173" s="16">
        <f>SUMIFS('Contact Hours'!E:E,'Contact Hours'!$A:$A,Hours!$A173,'Contact Hours'!$C:$C,Hours!$B173)</f>
        <v>0</v>
      </c>
      <c r="E173" s="16">
        <f>SUMIFS('Contact Hours'!F:F,'Contact Hours'!$A:$A,Hours!$A173,'Contact Hours'!$C:$C,Hours!$B173)</f>
        <v>0</v>
      </c>
      <c r="F173" s="16">
        <f>SUMIFS('Contact Hours'!G:G,'Contact Hours'!$A:$A,Hours!$A173,'Contact Hours'!$C:$C,Hours!$B173)</f>
        <v>0</v>
      </c>
      <c r="G173" s="16">
        <f>SUMIFS('Contact Hours'!H:H,'Contact Hours'!$A:$A,Hours!$A173,'Contact Hours'!$C:$C,Hours!$B173)</f>
        <v>0</v>
      </c>
      <c r="H173" s="16">
        <f>SUMIFS('Contact Hours'!I:I,'Contact Hours'!$A:$A,Hours!$A173,'Contact Hours'!$C:$C,Hours!$B173)</f>
        <v>51088</v>
      </c>
      <c r="I173" s="16">
        <f>SUMIFS('Contact Hours'!J:J,'Contact Hours'!$A:$A,Hours!$A173,'Contact Hours'!$C:$C,Hours!$B173)</f>
        <v>0</v>
      </c>
      <c r="J173" s="16">
        <f>SUMIFS('Contact Hours'!K:K,'Contact Hours'!$A:$A,Hours!$A173,'Contact Hours'!$C:$C,Hours!$B173)</f>
        <v>0</v>
      </c>
      <c r="K173" s="16">
        <f>SUMIFS('Contact Hours'!L:L,'Contact Hours'!$A:$A,Hours!$A173,'Contact Hours'!$C:$C,Hours!$B173)</f>
        <v>0</v>
      </c>
      <c r="L173" s="17">
        <f t="shared" ref="L173:L228" si="20">SUM(D173:K173)</f>
        <v>51088</v>
      </c>
      <c r="M173" s="17">
        <f t="shared" ref="M173:M228" si="21">IF(B173&lt;28,E173+F173+I173+K173,0)*0.1</f>
        <v>0</v>
      </c>
      <c r="N173" s="17">
        <f t="shared" si="18"/>
        <v>51088</v>
      </c>
      <c r="O173" s="83">
        <f t="shared" si="16"/>
        <v>159844.74926018671</v>
      </c>
      <c r="P173" s="83">
        <f t="shared" si="19"/>
        <v>0</v>
      </c>
    </row>
    <row r="174" spans="1:16" x14ac:dyDescent="0.2">
      <c r="A174" s="14">
        <v>7857</v>
      </c>
      <c r="B174" s="15">
        <v>9</v>
      </c>
      <c r="C174" s="82">
        <f t="shared" si="17"/>
        <v>2.7974464955520566</v>
      </c>
      <c r="D174" s="16">
        <f>SUMIFS('Contact Hours'!E:E,'Contact Hours'!$A:$A,Hours!$A174,'Contact Hours'!$C:$C,Hours!$B174)</f>
        <v>4752</v>
      </c>
      <c r="E174" s="16">
        <f>SUMIFS('Contact Hours'!F:F,'Contact Hours'!$A:$A,Hours!$A174,'Contact Hours'!$C:$C,Hours!$B174)</f>
        <v>7280</v>
      </c>
      <c r="F174" s="16">
        <f>SUMIFS('Contact Hours'!G:G,'Contact Hours'!$A:$A,Hours!$A174,'Contact Hours'!$C:$C,Hours!$B174)</f>
        <v>0</v>
      </c>
      <c r="G174" s="16">
        <f>SUMIFS('Contact Hours'!H:H,'Contact Hours'!$A:$A,Hours!$A174,'Contact Hours'!$C:$C,Hours!$B174)</f>
        <v>0</v>
      </c>
      <c r="H174" s="16">
        <f>SUMIFS('Contact Hours'!I:I,'Contact Hours'!$A:$A,Hours!$A174,'Contact Hours'!$C:$C,Hours!$B174)</f>
        <v>1824</v>
      </c>
      <c r="I174" s="16">
        <f>SUMIFS('Contact Hours'!J:J,'Contact Hours'!$A:$A,Hours!$A174,'Contact Hours'!$C:$C,Hours!$B174)</f>
        <v>0</v>
      </c>
      <c r="J174" s="16">
        <f>SUMIFS('Contact Hours'!K:K,'Contact Hours'!$A:$A,Hours!$A174,'Contact Hours'!$C:$C,Hours!$B174)</f>
        <v>0</v>
      </c>
      <c r="K174" s="16">
        <f>SUMIFS('Contact Hours'!L:L,'Contact Hours'!$A:$A,Hours!$A174,'Contact Hours'!$C:$C,Hours!$B174)</f>
        <v>0</v>
      </c>
      <c r="L174" s="17">
        <f t="shared" si="20"/>
        <v>13856</v>
      </c>
      <c r="M174" s="17">
        <f t="shared" si="21"/>
        <v>728</v>
      </c>
      <c r="N174" s="17">
        <f t="shared" si="18"/>
        <v>14584</v>
      </c>
      <c r="O174" s="83">
        <f t="shared" si="16"/>
        <v>40797.959691131196</v>
      </c>
      <c r="P174" s="83">
        <f t="shared" si="19"/>
        <v>0</v>
      </c>
    </row>
    <row r="175" spans="1:16" x14ac:dyDescent="0.2">
      <c r="A175" s="14">
        <v>7857</v>
      </c>
      <c r="B175" s="15">
        <v>10</v>
      </c>
      <c r="C175" s="82">
        <f t="shared" si="17"/>
        <v>3.9989283506118838</v>
      </c>
      <c r="D175" s="16">
        <f>SUMIFS('Contact Hours'!E:E,'Contact Hours'!$A:$A,Hours!$A175,'Contact Hours'!$C:$C,Hours!$B175)</f>
        <v>0</v>
      </c>
      <c r="E175" s="16">
        <f>SUMIFS('Contact Hours'!F:F,'Contact Hours'!$A:$A,Hours!$A175,'Contact Hours'!$C:$C,Hours!$B175)</f>
        <v>0</v>
      </c>
      <c r="F175" s="16">
        <f>SUMIFS('Contact Hours'!G:G,'Contact Hours'!$A:$A,Hours!$A175,'Contact Hours'!$C:$C,Hours!$B175)</f>
        <v>0</v>
      </c>
      <c r="G175" s="16">
        <f>SUMIFS('Contact Hours'!H:H,'Contact Hours'!$A:$A,Hours!$A175,'Contact Hours'!$C:$C,Hours!$B175)</f>
        <v>0</v>
      </c>
      <c r="H175" s="16">
        <f>SUMIFS('Contact Hours'!I:I,'Contact Hours'!$A:$A,Hours!$A175,'Contact Hours'!$C:$C,Hours!$B175)</f>
        <v>0</v>
      </c>
      <c r="I175" s="16">
        <f>SUMIFS('Contact Hours'!J:J,'Contact Hours'!$A:$A,Hours!$A175,'Contact Hours'!$C:$C,Hours!$B175)</f>
        <v>0</v>
      </c>
      <c r="J175" s="16">
        <f>SUMIFS('Contact Hours'!K:K,'Contact Hours'!$A:$A,Hours!$A175,'Contact Hours'!$C:$C,Hours!$B175)</f>
        <v>0</v>
      </c>
      <c r="K175" s="16">
        <f>SUMIFS('Contact Hours'!L:L,'Contact Hours'!$A:$A,Hours!$A175,'Contact Hours'!$C:$C,Hours!$B175)</f>
        <v>0</v>
      </c>
      <c r="L175" s="17">
        <f t="shared" si="20"/>
        <v>0</v>
      </c>
      <c r="M175" s="17">
        <f t="shared" si="21"/>
        <v>0</v>
      </c>
      <c r="N175" s="17">
        <f t="shared" si="18"/>
        <v>0</v>
      </c>
      <c r="O175" s="83">
        <f t="shared" si="16"/>
        <v>0</v>
      </c>
      <c r="P175" s="83">
        <f t="shared" si="19"/>
        <v>0</v>
      </c>
    </row>
    <row r="176" spans="1:16" x14ac:dyDescent="0.2">
      <c r="A176" s="14">
        <v>7857</v>
      </c>
      <c r="B176" s="15">
        <v>11</v>
      </c>
      <c r="C176" s="82">
        <f t="shared" si="17"/>
        <v>2.8515469918399288</v>
      </c>
      <c r="D176" s="16">
        <f>SUMIFS('Contact Hours'!E:E,'Contact Hours'!$A:$A,Hours!$A176,'Contact Hours'!$C:$C,Hours!$B176)</f>
        <v>0</v>
      </c>
      <c r="E176" s="16">
        <f>SUMIFS('Contact Hours'!F:F,'Contact Hours'!$A:$A,Hours!$A176,'Contact Hours'!$C:$C,Hours!$B176)</f>
        <v>0</v>
      </c>
      <c r="F176" s="16">
        <f>SUMIFS('Contact Hours'!G:G,'Contact Hours'!$A:$A,Hours!$A176,'Contact Hours'!$C:$C,Hours!$B176)</f>
        <v>0</v>
      </c>
      <c r="G176" s="16">
        <f>SUMIFS('Contact Hours'!H:H,'Contact Hours'!$A:$A,Hours!$A176,'Contact Hours'!$C:$C,Hours!$B176)</f>
        <v>0</v>
      </c>
      <c r="H176" s="16">
        <f>SUMIFS('Contact Hours'!I:I,'Contact Hours'!$A:$A,Hours!$A176,'Contact Hours'!$C:$C,Hours!$B176)</f>
        <v>0</v>
      </c>
      <c r="I176" s="16">
        <f>SUMIFS('Contact Hours'!J:J,'Contact Hours'!$A:$A,Hours!$A176,'Contact Hours'!$C:$C,Hours!$B176)</f>
        <v>118032</v>
      </c>
      <c r="J176" s="16">
        <f>SUMIFS('Contact Hours'!K:K,'Contact Hours'!$A:$A,Hours!$A176,'Contact Hours'!$C:$C,Hours!$B176)</f>
        <v>0</v>
      </c>
      <c r="K176" s="16">
        <f>SUMIFS('Contact Hours'!L:L,'Contact Hours'!$A:$A,Hours!$A176,'Contact Hours'!$C:$C,Hours!$B176)</f>
        <v>0</v>
      </c>
      <c r="L176" s="17">
        <f t="shared" si="20"/>
        <v>118032</v>
      </c>
      <c r="M176" s="17">
        <f t="shared" si="21"/>
        <v>11803.2</v>
      </c>
      <c r="N176" s="17">
        <f t="shared" si="18"/>
        <v>129835.2</v>
      </c>
      <c r="O176" s="83">
        <f t="shared" si="16"/>
        <v>370231.17399493553</v>
      </c>
      <c r="P176" s="83">
        <f t="shared" si="19"/>
        <v>0</v>
      </c>
    </row>
    <row r="177" spans="1:16" x14ac:dyDescent="0.2">
      <c r="A177" s="14">
        <v>7857</v>
      </c>
      <c r="B177" s="15">
        <v>12</v>
      </c>
      <c r="C177" s="82">
        <f t="shared" si="17"/>
        <v>2.5044021406594155</v>
      </c>
      <c r="D177" s="16">
        <f>SUMIFS('Contact Hours'!E:E,'Contact Hours'!$A:$A,Hours!$A177,'Contact Hours'!$C:$C,Hours!$B177)</f>
        <v>164672</v>
      </c>
      <c r="E177" s="16">
        <f>SUMIFS('Contact Hours'!F:F,'Contact Hours'!$A:$A,Hours!$A177,'Contact Hours'!$C:$C,Hours!$B177)</f>
        <v>0</v>
      </c>
      <c r="F177" s="16">
        <f>SUMIFS('Contact Hours'!G:G,'Contact Hours'!$A:$A,Hours!$A177,'Contact Hours'!$C:$C,Hours!$B177)</f>
        <v>0</v>
      </c>
      <c r="G177" s="16">
        <f>SUMIFS('Contact Hours'!H:H,'Contact Hours'!$A:$A,Hours!$A177,'Contact Hours'!$C:$C,Hours!$B177)</f>
        <v>7368</v>
      </c>
      <c r="H177" s="16">
        <f>SUMIFS('Contact Hours'!I:I,'Contact Hours'!$A:$A,Hours!$A177,'Contact Hours'!$C:$C,Hours!$B177)</f>
        <v>0</v>
      </c>
      <c r="I177" s="16">
        <f>SUMIFS('Contact Hours'!J:J,'Contact Hours'!$A:$A,Hours!$A177,'Contact Hours'!$C:$C,Hours!$B177)</f>
        <v>0</v>
      </c>
      <c r="J177" s="16">
        <f>SUMIFS('Contact Hours'!K:K,'Contact Hours'!$A:$A,Hours!$A177,'Contact Hours'!$C:$C,Hours!$B177)</f>
        <v>0</v>
      </c>
      <c r="K177" s="16">
        <f>SUMIFS('Contact Hours'!L:L,'Contact Hours'!$A:$A,Hours!$A177,'Contact Hours'!$C:$C,Hours!$B177)</f>
        <v>0</v>
      </c>
      <c r="L177" s="17">
        <f t="shared" si="20"/>
        <v>172040</v>
      </c>
      <c r="M177" s="17">
        <f t="shared" si="21"/>
        <v>0</v>
      </c>
      <c r="N177" s="17">
        <f t="shared" si="18"/>
        <v>172040</v>
      </c>
      <c r="O177" s="83">
        <f t="shared" si="16"/>
        <v>430857.34427904582</v>
      </c>
      <c r="P177" s="83">
        <f t="shared" si="19"/>
        <v>18452.434972378574</v>
      </c>
    </row>
    <row r="178" spans="1:16" x14ac:dyDescent="0.2">
      <c r="A178" s="14">
        <v>7857</v>
      </c>
      <c r="B178" s="15">
        <v>13</v>
      </c>
      <c r="C178" s="82">
        <f t="shared" si="17"/>
        <v>2.4322681456089192</v>
      </c>
      <c r="D178" s="16">
        <f>SUMIFS('Contact Hours'!E:E,'Contact Hours'!$A:$A,Hours!$A178,'Contact Hours'!$C:$C,Hours!$B178)</f>
        <v>5856</v>
      </c>
      <c r="E178" s="16">
        <f>SUMIFS('Contact Hours'!F:F,'Contact Hours'!$A:$A,Hours!$A178,'Contact Hours'!$C:$C,Hours!$B178)</f>
        <v>0</v>
      </c>
      <c r="F178" s="16">
        <f>SUMIFS('Contact Hours'!G:G,'Contact Hours'!$A:$A,Hours!$A178,'Contact Hours'!$C:$C,Hours!$B178)</f>
        <v>0</v>
      </c>
      <c r="G178" s="16">
        <f>SUMIFS('Contact Hours'!H:H,'Contact Hours'!$A:$A,Hours!$A178,'Contact Hours'!$C:$C,Hours!$B178)</f>
        <v>0</v>
      </c>
      <c r="H178" s="16">
        <f>SUMIFS('Contact Hours'!I:I,'Contact Hours'!$A:$A,Hours!$A178,'Contact Hours'!$C:$C,Hours!$B178)</f>
        <v>0</v>
      </c>
      <c r="I178" s="16">
        <f>SUMIFS('Contact Hours'!J:J,'Contact Hours'!$A:$A,Hours!$A178,'Contact Hours'!$C:$C,Hours!$B178)</f>
        <v>0</v>
      </c>
      <c r="J178" s="16">
        <f>SUMIFS('Contact Hours'!K:K,'Contact Hours'!$A:$A,Hours!$A178,'Contact Hours'!$C:$C,Hours!$B178)</f>
        <v>0</v>
      </c>
      <c r="K178" s="16">
        <f>SUMIFS('Contact Hours'!L:L,'Contact Hours'!$A:$A,Hours!$A178,'Contact Hours'!$C:$C,Hours!$B178)</f>
        <v>0</v>
      </c>
      <c r="L178" s="17">
        <f t="shared" si="20"/>
        <v>5856</v>
      </c>
      <c r="M178" s="17">
        <f t="shared" si="21"/>
        <v>0</v>
      </c>
      <c r="N178" s="17">
        <f t="shared" si="18"/>
        <v>5856</v>
      </c>
      <c r="O178" s="83">
        <f t="shared" si="16"/>
        <v>14243.362260685832</v>
      </c>
      <c r="P178" s="83">
        <f t="shared" si="19"/>
        <v>0</v>
      </c>
    </row>
    <row r="179" spans="1:16" x14ac:dyDescent="0.2">
      <c r="A179" s="14">
        <v>7857</v>
      </c>
      <c r="B179" s="15">
        <v>14</v>
      </c>
      <c r="C179" s="82">
        <f t="shared" si="17"/>
        <v>3.8974899200721236</v>
      </c>
      <c r="D179" s="16">
        <f>SUMIFS('Contact Hours'!E:E,'Contact Hours'!$A:$A,Hours!$A179,'Contact Hours'!$C:$C,Hours!$B179)</f>
        <v>0</v>
      </c>
      <c r="E179" s="16">
        <f>SUMIFS('Contact Hours'!F:F,'Contact Hours'!$A:$A,Hours!$A179,'Contact Hours'!$C:$C,Hours!$B179)</f>
        <v>0</v>
      </c>
      <c r="F179" s="16">
        <f>SUMIFS('Contact Hours'!G:G,'Contact Hours'!$A:$A,Hours!$A179,'Contact Hours'!$C:$C,Hours!$B179)</f>
        <v>0</v>
      </c>
      <c r="G179" s="16">
        <f>SUMIFS('Contact Hours'!H:H,'Contact Hours'!$A:$A,Hours!$A179,'Contact Hours'!$C:$C,Hours!$B179)</f>
        <v>0</v>
      </c>
      <c r="H179" s="16">
        <f>SUMIFS('Contact Hours'!I:I,'Contact Hours'!$A:$A,Hours!$A179,'Contact Hours'!$C:$C,Hours!$B179)</f>
        <v>0</v>
      </c>
      <c r="I179" s="16">
        <f>SUMIFS('Contact Hours'!J:J,'Contact Hours'!$A:$A,Hours!$A179,'Contact Hours'!$C:$C,Hours!$B179)</f>
        <v>42160</v>
      </c>
      <c r="J179" s="16">
        <f>SUMIFS('Contact Hours'!K:K,'Contact Hours'!$A:$A,Hours!$A179,'Contact Hours'!$C:$C,Hours!$B179)</f>
        <v>0</v>
      </c>
      <c r="K179" s="16">
        <f>SUMIFS('Contact Hours'!L:L,'Contact Hours'!$A:$A,Hours!$A179,'Contact Hours'!$C:$C,Hours!$B179)</f>
        <v>4350</v>
      </c>
      <c r="L179" s="17">
        <f t="shared" si="20"/>
        <v>46510</v>
      </c>
      <c r="M179" s="17">
        <f t="shared" si="21"/>
        <v>4651</v>
      </c>
      <c r="N179" s="17">
        <f t="shared" si="18"/>
        <v>51161</v>
      </c>
      <c r="O179" s="83">
        <f t="shared" si="16"/>
        <v>199399.48180080991</v>
      </c>
      <c r="P179" s="83">
        <f t="shared" si="19"/>
        <v>0</v>
      </c>
    </row>
    <row r="180" spans="1:16" x14ac:dyDescent="0.2">
      <c r="A180" s="14">
        <v>7857</v>
      </c>
      <c r="B180" s="15">
        <v>15</v>
      </c>
      <c r="C180" s="82">
        <f t="shared" si="17"/>
        <v>5.6850604849172326</v>
      </c>
      <c r="D180" s="16">
        <f>SUMIFS('Contact Hours'!E:E,'Contact Hours'!$A:$A,Hours!$A180,'Contact Hours'!$C:$C,Hours!$B180)</f>
        <v>0</v>
      </c>
      <c r="E180" s="16">
        <f>SUMIFS('Contact Hours'!F:F,'Contact Hours'!$A:$A,Hours!$A180,'Contact Hours'!$C:$C,Hours!$B180)</f>
        <v>0</v>
      </c>
      <c r="F180" s="16">
        <f>SUMIFS('Contact Hours'!G:G,'Contact Hours'!$A:$A,Hours!$A180,'Contact Hours'!$C:$C,Hours!$B180)</f>
        <v>0</v>
      </c>
      <c r="G180" s="16">
        <f>SUMIFS('Contact Hours'!H:H,'Contact Hours'!$A:$A,Hours!$A180,'Contact Hours'!$C:$C,Hours!$B180)</f>
        <v>0</v>
      </c>
      <c r="H180" s="16">
        <f>SUMIFS('Contact Hours'!I:I,'Contact Hours'!$A:$A,Hours!$A180,'Contact Hours'!$C:$C,Hours!$B180)</f>
        <v>0</v>
      </c>
      <c r="I180" s="16">
        <f>SUMIFS('Contact Hours'!J:J,'Contact Hours'!$A:$A,Hours!$A180,'Contact Hours'!$C:$C,Hours!$B180)</f>
        <v>0</v>
      </c>
      <c r="J180" s="16">
        <f>SUMIFS('Contact Hours'!K:K,'Contact Hours'!$A:$A,Hours!$A180,'Contact Hours'!$C:$C,Hours!$B180)</f>
        <v>0</v>
      </c>
      <c r="K180" s="16">
        <f>SUMIFS('Contact Hours'!L:L,'Contact Hours'!$A:$A,Hours!$A180,'Contact Hours'!$C:$C,Hours!$B180)</f>
        <v>0</v>
      </c>
      <c r="L180" s="17">
        <f t="shared" si="20"/>
        <v>0</v>
      </c>
      <c r="M180" s="17">
        <f t="shared" si="21"/>
        <v>0</v>
      </c>
      <c r="N180" s="17">
        <f t="shared" si="18"/>
        <v>0</v>
      </c>
      <c r="O180" s="83">
        <f t="shared" si="16"/>
        <v>0</v>
      </c>
      <c r="P180" s="83">
        <f t="shared" si="19"/>
        <v>0</v>
      </c>
    </row>
    <row r="181" spans="1:16" x14ac:dyDescent="0.2">
      <c r="A181" s="14">
        <v>7857</v>
      </c>
      <c r="B181" s="15">
        <v>16</v>
      </c>
      <c r="C181" s="82">
        <f t="shared" si="17"/>
        <v>3.2595549013442979</v>
      </c>
      <c r="D181" s="16">
        <f>SUMIFS('Contact Hours'!E:E,'Contact Hours'!$A:$A,Hours!$A181,'Contact Hours'!$C:$C,Hours!$B181)</f>
        <v>96</v>
      </c>
      <c r="E181" s="16">
        <f>SUMIFS('Contact Hours'!F:F,'Contact Hours'!$A:$A,Hours!$A181,'Contact Hours'!$C:$C,Hours!$B181)</f>
        <v>0</v>
      </c>
      <c r="F181" s="16">
        <f>SUMIFS('Contact Hours'!G:G,'Contact Hours'!$A:$A,Hours!$A181,'Contact Hours'!$C:$C,Hours!$B181)</f>
        <v>0</v>
      </c>
      <c r="G181" s="16">
        <f>SUMIFS('Contact Hours'!H:H,'Contact Hours'!$A:$A,Hours!$A181,'Contact Hours'!$C:$C,Hours!$B181)</f>
        <v>0</v>
      </c>
      <c r="H181" s="16">
        <f>SUMIFS('Contact Hours'!I:I,'Contact Hours'!$A:$A,Hours!$A181,'Contact Hours'!$C:$C,Hours!$B181)</f>
        <v>0</v>
      </c>
      <c r="I181" s="16">
        <f>SUMIFS('Contact Hours'!J:J,'Contact Hours'!$A:$A,Hours!$A181,'Contact Hours'!$C:$C,Hours!$B181)</f>
        <v>22672</v>
      </c>
      <c r="J181" s="16">
        <f>SUMIFS('Contact Hours'!K:K,'Contact Hours'!$A:$A,Hours!$A181,'Contact Hours'!$C:$C,Hours!$B181)</f>
        <v>3250</v>
      </c>
      <c r="K181" s="16">
        <f>SUMIFS('Contact Hours'!L:L,'Contact Hours'!$A:$A,Hours!$A181,'Contact Hours'!$C:$C,Hours!$B181)</f>
        <v>5412</v>
      </c>
      <c r="L181" s="17">
        <f t="shared" si="20"/>
        <v>31430</v>
      </c>
      <c r="M181" s="17">
        <f t="shared" si="21"/>
        <v>2808.4</v>
      </c>
      <c r="N181" s="17">
        <f t="shared" si="18"/>
        <v>34238.400000000001</v>
      </c>
      <c r="O181" s="83">
        <f t="shared" si="16"/>
        <v>111601.94453418661</v>
      </c>
      <c r="P181" s="83">
        <f t="shared" si="19"/>
        <v>0</v>
      </c>
    </row>
    <row r="182" spans="1:16" x14ac:dyDescent="0.2">
      <c r="A182" s="14">
        <v>7857</v>
      </c>
      <c r="B182" s="15">
        <v>17</v>
      </c>
      <c r="C182" s="82">
        <f t="shared" si="17"/>
        <v>4.4091904474615813</v>
      </c>
      <c r="D182" s="16">
        <f>SUMIFS('Contact Hours'!E:E,'Contact Hours'!$A:$A,Hours!$A182,'Contact Hours'!$C:$C,Hours!$B182)</f>
        <v>0</v>
      </c>
      <c r="E182" s="16">
        <f>SUMIFS('Contact Hours'!F:F,'Contact Hours'!$A:$A,Hours!$A182,'Contact Hours'!$C:$C,Hours!$B182)</f>
        <v>0</v>
      </c>
      <c r="F182" s="16">
        <f>SUMIFS('Contact Hours'!G:G,'Contact Hours'!$A:$A,Hours!$A182,'Contact Hours'!$C:$C,Hours!$B182)</f>
        <v>0</v>
      </c>
      <c r="G182" s="16">
        <f>SUMIFS('Contact Hours'!H:H,'Contact Hours'!$A:$A,Hours!$A182,'Contact Hours'!$C:$C,Hours!$B182)</f>
        <v>0</v>
      </c>
      <c r="H182" s="16">
        <f>SUMIFS('Contact Hours'!I:I,'Contact Hours'!$A:$A,Hours!$A182,'Contact Hours'!$C:$C,Hours!$B182)</f>
        <v>0</v>
      </c>
      <c r="I182" s="16">
        <f>SUMIFS('Contact Hours'!J:J,'Contact Hours'!$A:$A,Hours!$A182,'Contact Hours'!$C:$C,Hours!$B182)</f>
        <v>0</v>
      </c>
      <c r="J182" s="16">
        <f>SUMIFS('Contact Hours'!K:K,'Contact Hours'!$A:$A,Hours!$A182,'Contact Hours'!$C:$C,Hours!$B182)</f>
        <v>0</v>
      </c>
      <c r="K182" s="16">
        <f>SUMIFS('Contact Hours'!L:L,'Contact Hours'!$A:$A,Hours!$A182,'Contact Hours'!$C:$C,Hours!$B182)</f>
        <v>0</v>
      </c>
      <c r="L182" s="17">
        <f t="shared" si="20"/>
        <v>0</v>
      </c>
      <c r="M182" s="17">
        <f t="shared" si="21"/>
        <v>0</v>
      </c>
      <c r="N182" s="17">
        <f t="shared" si="18"/>
        <v>0</v>
      </c>
      <c r="O182" s="83">
        <f t="shared" si="16"/>
        <v>0</v>
      </c>
      <c r="P182" s="83">
        <f t="shared" si="19"/>
        <v>0</v>
      </c>
    </row>
    <row r="183" spans="1:16" x14ac:dyDescent="0.2">
      <c r="A183" s="14">
        <v>7857</v>
      </c>
      <c r="B183" s="15">
        <v>18</v>
      </c>
      <c r="C183" s="82">
        <f t="shared" si="17"/>
        <v>3.2911135241788898</v>
      </c>
      <c r="D183" s="16">
        <f>SUMIFS('Contact Hours'!E:E,'Contact Hours'!$A:$A,Hours!$A183,'Contact Hours'!$C:$C,Hours!$B183)</f>
        <v>0</v>
      </c>
      <c r="E183" s="16">
        <f>SUMIFS('Contact Hours'!F:F,'Contact Hours'!$A:$A,Hours!$A183,'Contact Hours'!$C:$C,Hours!$B183)</f>
        <v>0</v>
      </c>
      <c r="F183" s="16">
        <f>SUMIFS('Contact Hours'!G:G,'Contact Hours'!$A:$A,Hours!$A183,'Contact Hours'!$C:$C,Hours!$B183)</f>
        <v>0</v>
      </c>
      <c r="G183" s="16">
        <f>SUMIFS('Contact Hours'!H:H,'Contact Hours'!$A:$A,Hours!$A183,'Contact Hours'!$C:$C,Hours!$B183)</f>
        <v>0</v>
      </c>
      <c r="H183" s="16">
        <f>SUMIFS('Contact Hours'!I:I,'Contact Hours'!$A:$A,Hours!$A183,'Contact Hours'!$C:$C,Hours!$B183)</f>
        <v>0</v>
      </c>
      <c r="I183" s="16">
        <f>SUMIFS('Contact Hours'!J:J,'Contact Hours'!$A:$A,Hours!$A183,'Contact Hours'!$C:$C,Hours!$B183)</f>
        <v>19040</v>
      </c>
      <c r="J183" s="16">
        <f>SUMIFS('Contact Hours'!K:K,'Contact Hours'!$A:$A,Hours!$A183,'Contact Hours'!$C:$C,Hours!$B183)</f>
        <v>0</v>
      </c>
      <c r="K183" s="16">
        <f>SUMIFS('Contact Hours'!L:L,'Contact Hours'!$A:$A,Hours!$A183,'Contact Hours'!$C:$C,Hours!$B183)</f>
        <v>0</v>
      </c>
      <c r="L183" s="17">
        <f t="shared" si="20"/>
        <v>19040</v>
      </c>
      <c r="M183" s="17">
        <f t="shared" si="21"/>
        <v>1904</v>
      </c>
      <c r="N183" s="17">
        <f t="shared" si="18"/>
        <v>20944</v>
      </c>
      <c r="O183" s="83">
        <f t="shared" si="16"/>
        <v>68929.081650402673</v>
      </c>
      <c r="P183" s="83">
        <f t="shared" si="19"/>
        <v>0</v>
      </c>
    </row>
    <row r="184" spans="1:16" x14ac:dyDescent="0.2">
      <c r="A184" s="14">
        <v>7857</v>
      </c>
      <c r="B184" s="15">
        <v>19</v>
      </c>
      <c r="C184" s="82">
        <f t="shared" si="17"/>
        <v>2.3804218366663754</v>
      </c>
      <c r="D184" s="16">
        <f>SUMIFS('Contact Hours'!E:E,'Contact Hours'!$A:$A,Hours!$A184,'Contact Hours'!$C:$C,Hours!$B184)</f>
        <v>0</v>
      </c>
      <c r="E184" s="16">
        <f>SUMIFS('Contact Hours'!F:F,'Contact Hours'!$A:$A,Hours!$A184,'Contact Hours'!$C:$C,Hours!$B184)</f>
        <v>82144</v>
      </c>
      <c r="F184" s="16">
        <f>SUMIFS('Contact Hours'!G:G,'Contact Hours'!$A:$A,Hours!$A184,'Contact Hours'!$C:$C,Hours!$B184)</f>
        <v>35244</v>
      </c>
      <c r="G184" s="16">
        <f>SUMIFS('Contact Hours'!H:H,'Contact Hours'!$A:$A,Hours!$A184,'Contact Hours'!$C:$C,Hours!$B184)</f>
        <v>0</v>
      </c>
      <c r="H184" s="16">
        <f>SUMIFS('Contact Hours'!I:I,'Contact Hours'!$A:$A,Hours!$A184,'Contact Hours'!$C:$C,Hours!$B184)</f>
        <v>0</v>
      </c>
      <c r="I184" s="16">
        <f>SUMIFS('Contact Hours'!J:J,'Contact Hours'!$A:$A,Hours!$A184,'Contact Hours'!$C:$C,Hours!$B184)</f>
        <v>0</v>
      </c>
      <c r="J184" s="16">
        <f>SUMIFS('Contact Hours'!K:K,'Contact Hours'!$A:$A,Hours!$A184,'Contact Hours'!$C:$C,Hours!$B184)</f>
        <v>0</v>
      </c>
      <c r="K184" s="16">
        <f>SUMIFS('Contact Hours'!L:L,'Contact Hours'!$A:$A,Hours!$A184,'Contact Hours'!$C:$C,Hours!$B184)</f>
        <v>0</v>
      </c>
      <c r="L184" s="17">
        <f t="shared" si="20"/>
        <v>117388</v>
      </c>
      <c r="M184" s="17">
        <f t="shared" si="21"/>
        <v>11738.800000000001</v>
      </c>
      <c r="N184" s="17">
        <f t="shared" si="18"/>
        <v>129126.8</v>
      </c>
      <c r="O184" s="83">
        <f t="shared" si="16"/>
        <v>307376.25441885175</v>
      </c>
      <c r="P184" s="83">
        <f t="shared" si="19"/>
        <v>92285.14593261671</v>
      </c>
    </row>
    <row r="185" spans="1:16" x14ac:dyDescent="0.2">
      <c r="A185" s="14">
        <v>7857</v>
      </c>
      <c r="B185" s="15">
        <v>20</v>
      </c>
      <c r="C185" s="82">
        <f t="shared" si="17"/>
        <v>3.0251194174301852</v>
      </c>
      <c r="D185" s="16">
        <f>SUMIFS('Contact Hours'!E:E,'Contact Hours'!$A:$A,Hours!$A185,'Contact Hours'!$C:$C,Hours!$B185)</f>
        <v>0</v>
      </c>
      <c r="E185" s="16">
        <f>SUMIFS('Contact Hours'!F:F,'Contact Hours'!$A:$A,Hours!$A185,'Contact Hours'!$C:$C,Hours!$B185)</f>
        <v>0</v>
      </c>
      <c r="F185" s="16">
        <f>SUMIFS('Contact Hours'!G:G,'Contact Hours'!$A:$A,Hours!$A185,'Contact Hours'!$C:$C,Hours!$B185)</f>
        <v>0</v>
      </c>
      <c r="G185" s="16">
        <f>SUMIFS('Contact Hours'!H:H,'Contact Hours'!$A:$A,Hours!$A185,'Contact Hours'!$C:$C,Hours!$B185)</f>
        <v>0</v>
      </c>
      <c r="H185" s="16">
        <f>SUMIFS('Contact Hours'!I:I,'Contact Hours'!$A:$A,Hours!$A185,'Contact Hours'!$C:$C,Hours!$B185)</f>
        <v>10224</v>
      </c>
      <c r="I185" s="16">
        <f>SUMIFS('Contact Hours'!J:J,'Contact Hours'!$A:$A,Hours!$A185,'Contact Hours'!$C:$C,Hours!$B185)</f>
        <v>0</v>
      </c>
      <c r="J185" s="16">
        <f>SUMIFS('Contact Hours'!K:K,'Contact Hours'!$A:$A,Hours!$A185,'Contact Hours'!$C:$C,Hours!$B185)</f>
        <v>0</v>
      </c>
      <c r="K185" s="16">
        <f>SUMIFS('Contact Hours'!L:L,'Contact Hours'!$A:$A,Hours!$A185,'Contact Hours'!$C:$C,Hours!$B185)</f>
        <v>0</v>
      </c>
      <c r="L185" s="17">
        <f t="shared" si="20"/>
        <v>10224</v>
      </c>
      <c r="M185" s="17">
        <f t="shared" si="21"/>
        <v>0</v>
      </c>
      <c r="N185" s="17">
        <f t="shared" si="18"/>
        <v>10224</v>
      </c>
      <c r="O185" s="83">
        <f t="shared" si="16"/>
        <v>30928.820923806212</v>
      </c>
      <c r="P185" s="83">
        <f t="shared" si="19"/>
        <v>0</v>
      </c>
    </row>
    <row r="186" spans="1:16" x14ac:dyDescent="0.2">
      <c r="A186" s="14">
        <v>7857</v>
      </c>
      <c r="B186" s="15">
        <v>21</v>
      </c>
      <c r="C186" s="82">
        <f t="shared" si="17"/>
        <v>3.2708258380709379</v>
      </c>
      <c r="D186" s="16">
        <f>SUMIFS('Contact Hours'!E:E,'Contact Hours'!$A:$A,Hours!$A186,'Contact Hours'!$C:$C,Hours!$B186)</f>
        <v>0</v>
      </c>
      <c r="E186" s="16">
        <f>SUMIFS('Contact Hours'!F:F,'Contact Hours'!$A:$A,Hours!$A186,'Contact Hours'!$C:$C,Hours!$B186)</f>
        <v>0</v>
      </c>
      <c r="F186" s="16">
        <f>SUMIFS('Contact Hours'!G:G,'Contact Hours'!$A:$A,Hours!$A186,'Contact Hours'!$C:$C,Hours!$B186)</f>
        <v>0</v>
      </c>
      <c r="G186" s="16">
        <f>SUMIFS('Contact Hours'!H:H,'Contact Hours'!$A:$A,Hours!$A186,'Contact Hours'!$C:$C,Hours!$B186)</f>
        <v>0</v>
      </c>
      <c r="H186" s="16">
        <f>SUMIFS('Contact Hours'!I:I,'Contact Hours'!$A:$A,Hours!$A186,'Contact Hours'!$C:$C,Hours!$B186)</f>
        <v>0</v>
      </c>
      <c r="I186" s="16">
        <f>SUMIFS('Contact Hours'!J:J,'Contact Hours'!$A:$A,Hours!$A186,'Contact Hours'!$C:$C,Hours!$B186)</f>
        <v>0</v>
      </c>
      <c r="J186" s="16">
        <f>SUMIFS('Contact Hours'!K:K,'Contact Hours'!$A:$A,Hours!$A186,'Contact Hours'!$C:$C,Hours!$B186)</f>
        <v>0</v>
      </c>
      <c r="K186" s="16">
        <f>SUMIFS('Contact Hours'!L:L,'Contact Hours'!$A:$A,Hours!$A186,'Contact Hours'!$C:$C,Hours!$B186)</f>
        <v>0</v>
      </c>
      <c r="L186" s="17">
        <f t="shared" si="20"/>
        <v>0</v>
      </c>
      <c r="M186" s="17">
        <f t="shared" si="21"/>
        <v>0</v>
      </c>
      <c r="N186" s="17">
        <f t="shared" si="18"/>
        <v>0</v>
      </c>
      <c r="O186" s="83">
        <f t="shared" si="16"/>
        <v>0</v>
      </c>
      <c r="P186" s="83">
        <f t="shared" si="19"/>
        <v>0</v>
      </c>
    </row>
    <row r="187" spans="1:16" x14ac:dyDescent="0.2">
      <c r="A187" s="14">
        <v>7857</v>
      </c>
      <c r="B187" s="15">
        <v>22</v>
      </c>
      <c r="C187" s="82">
        <f t="shared" si="17"/>
        <v>3.5368199448196425</v>
      </c>
      <c r="D187" s="16">
        <f>SUMIFS('Contact Hours'!E:E,'Contact Hours'!$A:$A,Hours!$A187,'Contact Hours'!$C:$C,Hours!$B187)</f>
        <v>0</v>
      </c>
      <c r="E187" s="16">
        <f>SUMIFS('Contact Hours'!F:F,'Contact Hours'!$A:$A,Hours!$A187,'Contact Hours'!$C:$C,Hours!$B187)</f>
        <v>0</v>
      </c>
      <c r="F187" s="16">
        <f>SUMIFS('Contact Hours'!G:G,'Contact Hours'!$A:$A,Hours!$A187,'Contact Hours'!$C:$C,Hours!$B187)</f>
        <v>0</v>
      </c>
      <c r="G187" s="16">
        <f>SUMIFS('Contact Hours'!H:H,'Contact Hours'!$A:$A,Hours!$A187,'Contact Hours'!$C:$C,Hours!$B187)</f>
        <v>0</v>
      </c>
      <c r="H187" s="16">
        <f>SUMIFS('Contact Hours'!I:I,'Contact Hours'!$A:$A,Hours!$A187,'Contact Hours'!$C:$C,Hours!$B187)</f>
        <v>64</v>
      </c>
      <c r="I187" s="16">
        <f>SUMIFS('Contact Hours'!J:J,'Contact Hours'!$A:$A,Hours!$A187,'Contact Hours'!$C:$C,Hours!$B187)</f>
        <v>0</v>
      </c>
      <c r="J187" s="16">
        <f>SUMIFS('Contact Hours'!K:K,'Contact Hours'!$A:$A,Hours!$A187,'Contact Hours'!$C:$C,Hours!$B187)</f>
        <v>0</v>
      </c>
      <c r="K187" s="16">
        <f>SUMIFS('Contact Hours'!L:L,'Contact Hours'!$A:$A,Hours!$A187,'Contact Hours'!$C:$C,Hours!$B187)</f>
        <v>0</v>
      </c>
      <c r="L187" s="17">
        <f t="shared" si="20"/>
        <v>64</v>
      </c>
      <c r="M187" s="17">
        <f t="shared" si="21"/>
        <v>0</v>
      </c>
      <c r="N187" s="17">
        <f t="shared" si="18"/>
        <v>64</v>
      </c>
      <c r="O187" s="83">
        <f t="shared" si="16"/>
        <v>226.35647646845712</v>
      </c>
      <c r="P187" s="83">
        <f t="shared" si="19"/>
        <v>0</v>
      </c>
    </row>
    <row r="188" spans="1:16" x14ac:dyDescent="0.2">
      <c r="A188" s="14">
        <v>7857</v>
      </c>
      <c r="B188" s="15">
        <v>23</v>
      </c>
      <c r="C188" s="82">
        <f t="shared" si="17"/>
        <v>3.4579233877331621</v>
      </c>
      <c r="D188" s="16">
        <f>SUMIFS('Contact Hours'!E:E,'Contact Hours'!$A:$A,Hours!$A188,'Contact Hours'!$C:$C,Hours!$B188)</f>
        <v>48</v>
      </c>
      <c r="E188" s="16">
        <f>SUMIFS('Contact Hours'!F:F,'Contact Hours'!$A:$A,Hours!$A188,'Contact Hours'!$C:$C,Hours!$B188)</f>
        <v>0</v>
      </c>
      <c r="F188" s="16">
        <f>SUMIFS('Contact Hours'!G:G,'Contact Hours'!$A:$A,Hours!$A188,'Contact Hours'!$C:$C,Hours!$B188)</f>
        <v>0</v>
      </c>
      <c r="G188" s="16">
        <f>SUMIFS('Contact Hours'!H:H,'Contact Hours'!$A:$A,Hours!$A188,'Contact Hours'!$C:$C,Hours!$B188)</f>
        <v>0</v>
      </c>
      <c r="H188" s="16">
        <f>SUMIFS('Contact Hours'!I:I,'Contact Hours'!$A:$A,Hours!$A188,'Contact Hours'!$C:$C,Hours!$B188)</f>
        <v>0</v>
      </c>
      <c r="I188" s="16">
        <f>SUMIFS('Contact Hours'!J:J,'Contact Hours'!$A:$A,Hours!$A188,'Contact Hours'!$C:$C,Hours!$B188)</f>
        <v>0</v>
      </c>
      <c r="J188" s="16">
        <f>SUMIFS('Contact Hours'!K:K,'Contact Hours'!$A:$A,Hours!$A188,'Contact Hours'!$C:$C,Hours!$B188)</f>
        <v>0</v>
      </c>
      <c r="K188" s="16">
        <f>SUMIFS('Contact Hours'!L:L,'Contact Hours'!$A:$A,Hours!$A188,'Contact Hours'!$C:$C,Hours!$B188)</f>
        <v>0</v>
      </c>
      <c r="L188" s="17">
        <f t="shared" si="20"/>
        <v>48</v>
      </c>
      <c r="M188" s="17">
        <f t="shared" si="21"/>
        <v>0</v>
      </c>
      <c r="N188" s="17">
        <f t="shared" si="18"/>
        <v>48</v>
      </c>
      <c r="O188" s="83">
        <f t="shared" si="16"/>
        <v>165.98032261119178</v>
      </c>
      <c r="P188" s="83">
        <f t="shared" si="19"/>
        <v>0</v>
      </c>
    </row>
    <row r="189" spans="1:16" x14ac:dyDescent="0.2">
      <c r="A189" s="14">
        <v>7857</v>
      </c>
      <c r="B189" s="15">
        <v>24</v>
      </c>
      <c r="C189" s="82">
        <f t="shared" si="17"/>
        <v>2.7275666878468883</v>
      </c>
      <c r="D189" s="16">
        <f>SUMIFS('Contact Hours'!E:E,'Contact Hours'!$A:$A,Hours!$A189,'Contact Hours'!$C:$C,Hours!$B189)</f>
        <v>8640</v>
      </c>
      <c r="E189" s="16">
        <f>SUMIFS('Contact Hours'!F:F,'Contact Hours'!$A:$A,Hours!$A189,'Contact Hours'!$C:$C,Hours!$B189)</f>
        <v>0</v>
      </c>
      <c r="F189" s="16">
        <f>SUMIFS('Contact Hours'!G:G,'Contact Hours'!$A:$A,Hours!$A189,'Contact Hours'!$C:$C,Hours!$B189)</f>
        <v>0</v>
      </c>
      <c r="G189" s="16">
        <f>SUMIFS('Contact Hours'!H:H,'Contact Hours'!$A:$A,Hours!$A189,'Contact Hours'!$C:$C,Hours!$B189)</f>
        <v>0</v>
      </c>
      <c r="H189" s="16">
        <f>SUMIFS('Contact Hours'!I:I,'Contact Hours'!$A:$A,Hours!$A189,'Contact Hours'!$C:$C,Hours!$B189)</f>
        <v>26240</v>
      </c>
      <c r="I189" s="16">
        <f>SUMIFS('Contact Hours'!J:J,'Contact Hours'!$A:$A,Hours!$A189,'Contact Hours'!$C:$C,Hours!$B189)</f>
        <v>0</v>
      </c>
      <c r="J189" s="16">
        <f>SUMIFS('Contact Hours'!K:K,'Contact Hours'!$A:$A,Hours!$A189,'Contact Hours'!$C:$C,Hours!$B189)</f>
        <v>0</v>
      </c>
      <c r="K189" s="16">
        <f>SUMIFS('Contact Hours'!L:L,'Contact Hours'!$A:$A,Hours!$A189,'Contact Hours'!$C:$C,Hours!$B189)</f>
        <v>0</v>
      </c>
      <c r="L189" s="17">
        <f t="shared" si="20"/>
        <v>34880</v>
      </c>
      <c r="M189" s="17">
        <f t="shared" si="21"/>
        <v>0</v>
      </c>
      <c r="N189" s="17">
        <f t="shared" si="18"/>
        <v>34880</v>
      </c>
      <c r="O189" s="83">
        <f t="shared" si="16"/>
        <v>95137.526072099456</v>
      </c>
      <c r="P189" s="83">
        <f t="shared" si="19"/>
        <v>0</v>
      </c>
    </row>
    <row r="190" spans="1:16" x14ac:dyDescent="0.2">
      <c r="A190" s="14">
        <v>7857</v>
      </c>
      <c r="B190" s="15">
        <v>25</v>
      </c>
      <c r="C190" s="82">
        <f t="shared" si="17"/>
        <v>2.1843075376228382</v>
      </c>
      <c r="D190" s="16">
        <f>SUMIFS('Contact Hours'!E:E,'Contact Hours'!$A:$A,Hours!$A190,'Contact Hours'!$C:$C,Hours!$B190)</f>
        <v>277968</v>
      </c>
      <c r="E190" s="16">
        <f>SUMIFS('Contact Hours'!F:F,'Contact Hours'!$A:$A,Hours!$A190,'Contact Hours'!$C:$C,Hours!$B190)</f>
        <v>0</v>
      </c>
      <c r="F190" s="16">
        <f>SUMIFS('Contact Hours'!G:G,'Contact Hours'!$A:$A,Hours!$A190,'Contact Hours'!$C:$C,Hours!$B190)</f>
        <v>0</v>
      </c>
      <c r="G190" s="16">
        <f>SUMIFS('Contact Hours'!H:H,'Contact Hours'!$A:$A,Hours!$A190,'Contact Hours'!$C:$C,Hours!$B190)</f>
        <v>0</v>
      </c>
      <c r="H190" s="16">
        <f>SUMIFS('Contact Hours'!I:I,'Contact Hours'!$A:$A,Hours!$A190,'Contact Hours'!$C:$C,Hours!$B190)</f>
        <v>0</v>
      </c>
      <c r="I190" s="16">
        <f>SUMIFS('Contact Hours'!J:J,'Contact Hours'!$A:$A,Hours!$A190,'Contact Hours'!$C:$C,Hours!$B190)</f>
        <v>0</v>
      </c>
      <c r="J190" s="16">
        <f>SUMIFS('Contact Hours'!K:K,'Contact Hours'!$A:$A,Hours!$A190,'Contact Hours'!$C:$C,Hours!$B190)</f>
        <v>0</v>
      </c>
      <c r="K190" s="16">
        <f>SUMIFS('Contact Hours'!L:L,'Contact Hours'!$A:$A,Hours!$A190,'Contact Hours'!$C:$C,Hours!$B190)</f>
        <v>0</v>
      </c>
      <c r="L190" s="17">
        <f t="shared" si="20"/>
        <v>277968</v>
      </c>
      <c r="M190" s="17">
        <f t="shared" si="21"/>
        <v>0</v>
      </c>
      <c r="N190" s="17">
        <f t="shared" si="18"/>
        <v>277968</v>
      </c>
      <c r="O190" s="83">
        <f t="shared" si="16"/>
        <v>607167.59761794505</v>
      </c>
      <c r="P190" s="83">
        <f t="shared" si="19"/>
        <v>0</v>
      </c>
    </row>
    <row r="191" spans="1:16" x14ac:dyDescent="0.2">
      <c r="A191" s="14">
        <v>7857</v>
      </c>
      <c r="B191" s="15">
        <v>26</v>
      </c>
      <c r="C191" s="82">
        <f t="shared" si="17"/>
        <v>2.9124100501637846</v>
      </c>
      <c r="D191" s="16">
        <f>SUMIFS('Contact Hours'!E:E,'Contact Hours'!$A:$A,Hours!$A191,'Contact Hours'!$C:$C,Hours!$B191)</f>
        <v>62624</v>
      </c>
      <c r="E191" s="16">
        <f>SUMIFS('Contact Hours'!F:F,'Contact Hours'!$A:$A,Hours!$A191,'Contact Hours'!$C:$C,Hours!$B191)</f>
        <v>0</v>
      </c>
      <c r="F191" s="16">
        <f>SUMIFS('Contact Hours'!G:G,'Contact Hours'!$A:$A,Hours!$A191,'Contact Hours'!$C:$C,Hours!$B191)</f>
        <v>0</v>
      </c>
      <c r="G191" s="16">
        <f>SUMIFS('Contact Hours'!H:H,'Contact Hours'!$A:$A,Hours!$A191,'Contact Hours'!$C:$C,Hours!$B191)</f>
        <v>0</v>
      </c>
      <c r="H191" s="16">
        <f>SUMIFS('Contact Hours'!I:I,'Contact Hours'!$A:$A,Hours!$A191,'Contact Hours'!$C:$C,Hours!$B191)</f>
        <v>128</v>
      </c>
      <c r="I191" s="16">
        <f>SUMIFS('Contact Hours'!J:J,'Contact Hours'!$A:$A,Hours!$A191,'Contact Hours'!$C:$C,Hours!$B191)</f>
        <v>0</v>
      </c>
      <c r="J191" s="16">
        <f>SUMIFS('Contact Hours'!K:K,'Contact Hours'!$A:$A,Hours!$A191,'Contact Hours'!$C:$C,Hours!$B191)</f>
        <v>576</v>
      </c>
      <c r="K191" s="16">
        <f>SUMIFS('Contact Hours'!L:L,'Contact Hours'!$A:$A,Hours!$A191,'Contact Hours'!$C:$C,Hours!$B191)</f>
        <v>0</v>
      </c>
      <c r="L191" s="17">
        <f t="shared" si="20"/>
        <v>63328</v>
      </c>
      <c r="M191" s="17">
        <f t="shared" si="21"/>
        <v>0</v>
      </c>
      <c r="N191" s="17">
        <f t="shared" si="18"/>
        <v>63328</v>
      </c>
      <c r="O191" s="83">
        <f t="shared" si="16"/>
        <v>184437.10365677215</v>
      </c>
      <c r="P191" s="83">
        <f t="shared" si="19"/>
        <v>0</v>
      </c>
    </row>
    <row r="192" spans="1:16" x14ac:dyDescent="0.2">
      <c r="A192" s="14">
        <v>7857</v>
      </c>
      <c r="B192" s="15">
        <v>27</v>
      </c>
      <c r="C192" s="82">
        <f t="shared" si="17"/>
        <v>0</v>
      </c>
      <c r="D192" s="16">
        <f>SUMIFS('Contact Hours'!E:E,'Contact Hours'!$A:$A,Hours!$A192,'Contact Hours'!$C:$C,Hours!$B192)</f>
        <v>0</v>
      </c>
      <c r="E192" s="16">
        <f>SUMIFS('Contact Hours'!F:F,'Contact Hours'!$A:$A,Hours!$A192,'Contact Hours'!$C:$C,Hours!$B192)</f>
        <v>0</v>
      </c>
      <c r="F192" s="16">
        <f>SUMIFS('Contact Hours'!G:G,'Contact Hours'!$A:$A,Hours!$A192,'Contact Hours'!$C:$C,Hours!$B192)</f>
        <v>0</v>
      </c>
      <c r="G192" s="16">
        <f>SUMIFS('Contact Hours'!H:H,'Contact Hours'!$A:$A,Hours!$A192,'Contact Hours'!$C:$C,Hours!$B192)</f>
        <v>0</v>
      </c>
      <c r="H192" s="16">
        <f>SUMIFS('Contact Hours'!I:I,'Contact Hours'!$A:$A,Hours!$A192,'Contact Hours'!$C:$C,Hours!$B192)</f>
        <v>0</v>
      </c>
      <c r="I192" s="16">
        <f>SUMIFS('Contact Hours'!J:J,'Contact Hours'!$A:$A,Hours!$A192,'Contact Hours'!$C:$C,Hours!$B192)</f>
        <v>0</v>
      </c>
      <c r="J192" s="16">
        <f>SUMIFS('Contact Hours'!K:K,'Contact Hours'!$A:$A,Hours!$A192,'Contact Hours'!$C:$C,Hours!$B192)</f>
        <v>0</v>
      </c>
      <c r="K192" s="16">
        <f>SUMIFS('Contact Hours'!L:L,'Contact Hours'!$A:$A,Hours!$A192,'Contact Hours'!$C:$C,Hours!$B192)</f>
        <v>0</v>
      </c>
      <c r="L192" s="17">
        <f t="shared" si="20"/>
        <v>0</v>
      </c>
      <c r="M192" s="17">
        <f t="shared" si="21"/>
        <v>0</v>
      </c>
      <c r="N192" s="17">
        <f t="shared" si="18"/>
        <v>0</v>
      </c>
      <c r="O192" s="83">
        <f t="shared" si="16"/>
        <v>0</v>
      </c>
      <c r="P192" s="83">
        <f t="shared" si="19"/>
        <v>0</v>
      </c>
    </row>
    <row r="193" spans="1:16" x14ac:dyDescent="0.2">
      <c r="A193" s="14">
        <v>4003</v>
      </c>
      <c r="B193" s="15">
        <v>1</v>
      </c>
      <c r="C193" s="82">
        <f t="shared" si="17"/>
        <v>2.4773518925154794</v>
      </c>
      <c r="D193" s="16">
        <f>SUMIFS('Contact Hours'!E:E,'Contact Hours'!$A:$A,Hours!$A193,'Contact Hours'!$C:$C,Hours!$B193)</f>
        <v>76416</v>
      </c>
      <c r="E193" s="16">
        <f>SUMIFS('Contact Hours'!F:F,'Contact Hours'!$A:$A,Hours!$A193,'Contact Hours'!$C:$C,Hours!$B193)</f>
        <v>0</v>
      </c>
      <c r="F193" s="16">
        <f>SUMIFS('Contact Hours'!G:G,'Contact Hours'!$A:$A,Hours!$A193,'Contact Hours'!$C:$C,Hours!$B193)</f>
        <v>0</v>
      </c>
      <c r="G193" s="16">
        <f>SUMIFS('Contact Hours'!H:H,'Contact Hours'!$A:$A,Hours!$A193,'Contact Hours'!$C:$C,Hours!$B193)</f>
        <v>0</v>
      </c>
      <c r="H193" s="16">
        <f>SUMIFS('Contact Hours'!I:I,'Contact Hours'!$A:$A,Hours!$A193,'Contact Hours'!$C:$C,Hours!$B193)</f>
        <v>10048</v>
      </c>
      <c r="I193" s="16">
        <f>SUMIFS('Contact Hours'!J:J,'Contact Hours'!$A:$A,Hours!$A193,'Contact Hours'!$C:$C,Hours!$B193)</f>
        <v>0</v>
      </c>
      <c r="J193" s="16">
        <f>SUMIFS('Contact Hours'!K:K,'Contact Hours'!$A:$A,Hours!$A193,'Contact Hours'!$C:$C,Hours!$B193)</f>
        <v>0</v>
      </c>
      <c r="K193" s="16">
        <f>SUMIFS('Contact Hours'!L:L,'Contact Hours'!$A:$A,Hours!$A193,'Contact Hours'!$C:$C,Hours!$B193)</f>
        <v>0</v>
      </c>
      <c r="L193" s="17">
        <f t="shared" si="20"/>
        <v>86464</v>
      </c>
      <c r="M193" s="17">
        <f t="shared" si="21"/>
        <v>0</v>
      </c>
      <c r="N193" s="17">
        <f t="shared" si="18"/>
        <v>86464</v>
      </c>
      <c r="O193" s="83">
        <f t="shared" si="16"/>
        <v>214201.7540344584</v>
      </c>
      <c r="P193" s="83">
        <f t="shared" si="19"/>
        <v>0</v>
      </c>
    </row>
    <row r="194" spans="1:16" x14ac:dyDescent="0.2">
      <c r="A194" s="14">
        <v>4003</v>
      </c>
      <c r="B194" s="15">
        <v>2</v>
      </c>
      <c r="C194" s="82">
        <f t="shared" si="17"/>
        <v>2.8538011791852567</v>
      </c>
      <c r="D194" s="16">
        <f>SUMIFS('Contact Hours'!E:E,'Contact Hours'!$A:$A,Hours!$A194,'Contact Hours'!$C:$C,Hours!$B194)</f>
        <v>0</v>
      </c>
      <c r="E194" s="16">
        <f>SUMIFS('Contact Hours'!F:F,'Contact Hours'!$A:$A,Hours!$A194,'Contact Hours'!$C:$C,Hours!$B194)</f>
        <v>0</v>
      </c>
      <c r="F194" s="16">
        <f>SUMIFS('Contact Hours'!G:G,'Contact Hours'!$A:$A,Hours!$A194,'Contact Hours'!$C:$C,Hours!$B194)</f>
        <v>0</v>
      </c>
      <c r="G194" s="16">
        <f>SUMIFS('Contact Hours'!H:H,'Contact Hours'!$A:$A,Hours!$A194,'Contact Hours'!$C:$C,Hours!$B194)</f>
        <v>0</v>
      </c>
      <c r="H194" s="16">
        <f>SUMIFS('Contact Hours'!I:I,'Contact Hours'!$A:$A,Hours!$A194,'Contact Hours'!$C:$C,Hours!$B194)</f>
        <v>62976</v>
      </c>
      <c r="I194" s="16">
        <f>SUMIFS('Contact Hours'!J:J,'Contact Hours'!$A:$A,Hours!$A194,'Contact Hours'!$C:$C,Hours!$B194)</f>
        <v>0</v>
      </c>
      <c r="J194" s="16">
        <f>SUMIFS('Contact Hours'!K:K,'Contact Hours'!$A:$A,Hours!$A194,'Contact Hours'!$C:$C,Hours!$B194)</f>
        <v>45150</v>
      </c>
      <c r="K194" s="16">
        <f>SUMIFS('Contact Hours'!L:L,'Contact Hours'!$A:$A,Hours!$A194,'Contact Hours'!$C:$C,Hours!$B194)</f>
        <v>0</v>
      </c>
      <c r="L194" s="17">
        <f t="shared" si="20"/>
        <v>108126</v>
      </c>
      <c r="M194" s="17">
        <f t="shared" si="21"/>
        <v>0</v>
      </c>
      <c r="N194" s="17">
        <f t="shared" si="18"/>
        <v>108126</v>
      </c>
      <c r="O194" s="83">
        <f t="shared" si="16"/>
        <v>308570.10630058509</v>
      </c>
      <c r="P194" s="83">
        <f t="shared" si="19"/>
        <v>0</v>
      </c>
    </row>
    <row r="195" spans="1:16" x14ac:dyDescent="0.2">
      <c r="A195" s="14">
        <v>4003</v>
      </c>
      <c r="B195" s="15">
        <v>3</v>
      </c>
      <c r="C195" s="82">
        <f t="shared" si="17"/>
        <v>2.4074720848103111</v>
      </c>
      <c r="D195" s="16">
        <f>SUMIFS('Contact Hours'!E:E,'Contact Hours'!$A:$A,Hours!$A195,'Contact Hours'!$C:$C,Hours!$B195)</f>
        <v>0</v>
      </c>
      <c r="E195" s="16">
        <f>SUMIFS('Contact Hours'!F:F,'Contact Hours'!$A:$A,Hours!$A195,'Contact Hours'!$C:$C,Hours!$B195)</f>
        <v>452976</v>
      </c>
      <c r="F195" s="16">
        <f>SUMIFS('Contact Hours'!G:G,'Contact Hours'!$A:$A,Hours!$A195,'Contact Hours'!$C:$C,Hours!$B195)</f>
        <v>0</v>
      </c>
      <c r="G195" s="16">
        <f>SUMIFS('Contact Hours'!H:H,'Contact Hours'!$A:$A,Hours!$A195,'Contact Hours'!$C:$C,Hours!$B195)</f>
        <v>0</v>
      </c>
      <c r="H195" s="16">
        <f>SUMIFS('Contact Hours'!I:I,'Contact Hours'!$A:$A,Hours!$A195,'Contact Hours'!$C:$C,Hours!$B195)</f>
        <v>0</v>
      </c>
      <c r="I195" s="16">
        <f>SUMIFS('Contact Hours'!J:J,'Contact Hours'!$A:$A,Hours!$A195,'Contact Hours'!$C:$C,Hours!$B195)</f>
        <v>0</v>
      </c>
      <c r="J195" s="16">
        <f>SUMIFS('Contact Hours'!K:K,'Contact Hours'!$A:$A,Hours!$A195,'Contact Hours'!$C:$C,Hours!$B195)</f>
        <v>0</v>
      </c>
      <c r="K195" s="16">
        <f>SUMIFS('Contact Hours'!L:L,'Contact Hours'!$A:$A,Hours!$A195,'Contact Hours'!$C:$C,Hours!$B195)</f>
        <v>0</v>
      </c>
      <c r="L195" s="17">
        <f t="shared" si="20"/>
        <v>452976</v>
      </c>
      <c r="M195" s="17">
        <f t="shared" si="21"/>
        <v>45297.600000000006</v>
      </c>
      <c r="N195" s="17">
        <f t="shared" si="18"/>
        <v>498273.6</v>
      </c>
      <c r="O195" s="83">
        <f t="shared" si="16"/>
        <v>1199579.782597939</v>
      </c>
      <c r="P195" s="83">
        <f t="shared" si="19"/>
        <v>0</v>
      </c>
    </row>
    <row r="196" spans="1:16" x14ac:dyDescent="0.2">
      <c r="A196" s="14">
        <v>4003</v>
      </c>
      <c r="B196" s="15">
        <v>4</v>
      </c>
      <c r="C196" s="82">
        <f t="shared" si="17"/>
        <v>2.4300139582635913</v>
      </c>
      <c r="D196" s="16">
        <f>SUMIFS('Contact Hours'!E:E,'Contact Hours'!$A:$A,Hours!$A196,'Contact Hours'!$C:$C,Hours!$B196)</f>
        <v>72960</v>
      </c>
      <c r="E196" s="16">
        <f>SUMIFS('Contact Hours'!F:F,'Contact Hours'!$A:$A,Hours!$A196,'Contact Hours'!$C:$C,Hours!$B196)</f>
        <v>52992</v>
      </c>
      <c r="F196" s="16">
        <f>SUMIFS('Contact Hours'!G:G,'Contact Hours'!$A:$A,Hours!$A196,'Contact Hours'!$C:$C,Hours!$B196)</f>
        <v>0</v>
      </c>
      <c r="G196" s="16">
        <f>SUMIFS('Contact Hours'!H:H,'Contact Hours'!$A:$A,Hours!$A196,'Contact Hours'!$C:$C,Hours!$B196)</f>
        <v>0</v>
      </c>
      <c r="H196" s="16">
        <f>SUMIFS('Contact Hours'!I:I,'Contact Hours'!$A:$A,Hours!$A196,'Contact Hours'!$C:$C,Hours!$B196)</f>
        <v>244256</v>
      </c>
      <c r="I196" s="16">
        <f>SUMIFS('Contact Hours'!J:J,'Contact Hours'!$A:$A,Hours!$A196,'Contact Hours'!$C:$C,Hours!$B196)</f>
        <v>155856</v>
      </c>
      <c r="J196" s="16">
        <f>SUMIFS('Contact Hours'!K:K,'Contact Hours'!$A:$A,Hours!$A196,'Contact Hours'!$C:$C,Hours!$B196)</f>
        <v>51536</v>
      </c>
      <c r="K196" s="16">
        <f>SUMIFS('Contact Hours'!L:L,'Contact Hours'!$A:$A,Hours!$A196,'Contact Hours'!$C:$C,Hours!$B196)</f>
        <v>0</v>
      </c>
      <c r="L196" s="17">
        <f t="shared" si="20"/>
        <v>577600</v>
      </c>
      <c r="M196" s="17">
        <f t="shared" si="21"/>
        <v>20884.800000000003</v>
      </c>
      <c r="N196" s="17">
        <f t="shared" si="18"/>
        <v>598484.80000000005</v>
      </c>
      <c r="O196" s="83">
        <f t="shared" si="16"/>
        <v>1454326.4178085939</v>
      </c>
      <c r="P196" s="83">
        <f t="shared" si="19"/>
        <v>0</v>
      </c>
    </row>
    <row r="197" spans="1:16" x14ac:dyDescent="0.2">
      <c r="A197" s="14">
        <v>4003</v>
      </c>
      <c r="B197" s="15">
        <v>5</v>
      </c>
      <c r="C197" s="82">
        <f t="shared" si="17"/>
        <v>8.3021719928430482</v>
      </c>
      <c r="D197" s="16">
        <f>SUMIFS('Contact Hours'!E:E,'Contact Hours'!$A:$A,Hours!$A197,'Contact Hours'!$C:$C,Hours!$B197)</f>
        <v>0</v>
      </c>
      <c r="E197" s="16">
        <f>SUMIFS('Contact Hours'!F:F,'Contact Hours'!$A:$A,Hours!$A197,'Contact Hours'!$C:$C,Hours!$B197)</f>
        <v>0</v>
      </c>
      <c r="F197" s="16">
        <f>SUMIFS('Contact Hours'!G:G,'Contact Hours'!$A:$A,Hours!$A197,'Contact Hours'!$C:$C,Hours!$B197)</f>
        <v>0</v>
      </c>
      <c r="G197" s="16">
        <f>SUMIFS('Contact Hours'!H:H,'Contact Hours'!$A:$A,Hours!$A197,'Contact Hours'!$C:$C,Hours!$B197)</f>
        <v>0</v>
      </c>
      <c r="H197" s="16">
        <f>SUMIFS('Contact Hours'!I:I,'Contact Hours'!$A:$A,Hours!$A197,'Contact Hours'!$C:$C,Hours!$B197)</f>
        <v>21824</v>
      </c>
      <c r="I197" s="16">
        <f>SUMIFS('Contact Hours'!J:J,'Contact Hours'!$A:$A,Hours!$A197,'Contact Hours'!$C:$C,Hours!$B197)</f>
        <v>0</v>
      </c>
      <c r="J197" s="16">
        <f>SUMIFS('Contact Hours'!K:K,'Contact Hours'!$A:$A,Hours!$A197,'Contact Hours'!$C:$C,Hours!$B197)</f>
        <v>240</v>
      </c>
      <c r="K197" s="16">
        <f>SUMIFS('Contact Hours'!L:L,'Contact Hours'!$A:$A,Hours!$A197,'Contact Hours'!$C:$C,Hours!$B197)</f>
        <v>0</v>
      </c>
      <c r="L197" s="17">
        <f t="shared" si="20"/>
        <v>22064</v>
      </c>
      <c r="M197" s="17">
        <f t="shared" si="21"/>
        <v>0</v>
      </c>
      <c r="N197" s="17">
        <f t="shared" si="18"/>
        <v>22064</v>
      </c>
      <c r="O197" s="83">
        <f t="shared" ref="O197:O260" si="22">N197*C197</f>
        <v>183179.12285008901</v>
      </c>
      <c r="P197" s="83">
        <f t="shared" si="19"/>
        <v>0</v>
      </c>
    </row>
    <row r="198" spans="1:16" x14ac:dyDescent="0.2">
      <c r="A198" s="14">
        <v>4003</v>
      </c>
      <c r="B198" s="15">
        <v>6</v>
      </c>
      <c r="C198" s="82">
        <f t="shared" si="17"/>
        <v>2.9574937970703448</v>
      </c>
      <c r="D198" s="16">
        <f>SUMIFS('Contact Hours'!E:E,'Contact Hours'!$A:$A,Hours!$A198,'Contact Hours'!$C:$C,Hours!$B198)</f>
        <v>6080</v>
      </c>
      <c r="E198" s="16">
        <f>SUMIFS('Contact Hours'!F:F,'Contact Hours'!$A:$A,Hours!$A198,'Contact Hours'!$C:$C,Hours!$B198)</f>
        <v>0</v>
      </c>
      <c r="F198" s="16">
        <f>SUMIFS('Contact Hours'!G:G,'Contact Hours'!$A:$A,Hours!$A198,'Contact Hours'!$C:$C,Hours!$B198)</f>
        <v>0</v>
      </c>
      <c r="G198" s="16">
        <f>SUMIFS('Contact Hours'!H:H,'Contact Hours'!$A:$A,Hours!$A198,'Contact Hours'!$C:$C,Hours!$B198)</f>
        <v>0</v>
      </c>
      <c r="H198" s="16">
        <f>SUMIFS('Contact Hours'!I:I,'Contact Hours'!$A:$A,Hours!$A198,'Contact Hours'!$C:$C,Hours!$B198)</f>
        <v>23520</v>
      </c>
      <c r="I198" s="16">
        <f>SUMIFS('Contact Hours'!J:J,'Contact Hours'!$A:$A,Hours!$A198,'Contact Hours'!$C:$C,Hours!$B198)</f>
        <v>0</v>
      </c>
      <c r="J198" s="16">
        <f>SUMIFS('Contact Hours'!K:K,'Contact Hours'!$A:$A,Hours!$A198,'Contact Hours'!$C:$C,Hours!$B198)</f>
        <v>0</v>
      </c>
      <c r="K198" s="16">
        <f>SUMIFS('Contact Hours'!L:L,'Contact Hours'!$A:$A,Hours!$A198,'Contact Hours'!$C:$C,Hours!$B198)</f>
        <v>0</v>
      </c>
      <c r="L198" s="17">
        <f t="shared" si="20"/>
        <v>29600</v>
      </c>
      <c r="M198" s="17">
        <f t="shared" si="21"/>
        <v>0</v>
      </c>
      <c r="N198" s="17">
        <f t="shared" si="18"/>
        <v>29600</v>
      </c>
      <c r="O198" s="83">
        <f t="shared" si="22"/>
        <v>87541.816393282206</v>
      </c>
      <c r="P198" s="83">
        <f t="shared" si="19"/>
        <v>0</v>
      </c>
    </row>
    <row r="199" spans="1:16" x14ac:dyDescent="0.2">
      <c r="A199" s="14">
        <v>4003</v>
      </c>
      <c r="B199" s="15">
        <v>7</v>
      </c>
      <c r="C199" s="82">
        <f t="shared" si="17"/>
        <v>3.1107785365526492</v>
      </c>
      <c r="D199" s="16">
        <f>SUMIFS('Contact Hours'!E:E,'Contact Hours'!$A:$A,Hours!$A199,'Contact Hours'!$C:$C,Hours!$B199)</f>
        <v>0</v>
      </c>
      <c r="E199" s="16">
        <f>SUMIFS('Contact Hours'!F:F,'Contact Hours'!$A:$A,Hours!$A199,'Contact Hours'!$C:$C,Hours!$B199)</f>
        <v>49824</v>
      </c>
      <c r="F199" s="16">
        <f>SUMIFS('Contact Hours'!G:G,'Contact Hours'!$A:$A,Hours!$A199,'Contact Hours'!$C:$C,Hours!$B199)</f>
        <v>0</v>
      </c>
      <c r="G199" s="16">
        <f>SUMIFS('Contact Hours'!H:H,'Contact Hours'!$A:$A,Hours!$A199,'Contact Hours'!$C:$C,Hours!$B199)</f>
        <v>0</v>
      </c>
      <c r="H199" s="16">
        <f>SUMIFS('Contact Hours'!I:I,'Contact Hours'!$A:$A,Hours!$A199,'Contact Hours'!$C:$C,Hours!$B199)</f>
        <v>0</v>
      </c>
      <c r="I199" s="16">
        <f>SUMIFS('Contact Hours'!J:J,'Contact Hours'!$A:$A,Hours!$A199,'Contact Hours'!$C:$C,Hours!$B199)</f>
        <v>91008</v>
      </c>
      <c r="J199" s="16">
        <f>SUMIFS('Contact Hours'!K:K,'Contact Hours'!$A:$A,Hours!$A199,'Contact Hours'!$C:$C,Hours!$B199)</f>
        <v>0</v>
      </c>
      <c r="K199" s="16">
        <f>SUMIFS('Contact Hours'!L:L,'Contact Hours'!$A:$A,Hours!$A199,'Contact Hours'!$C:$C,Hours!$B199)</f>
        <v>40</v>
      </c>
      <c r="L199" s="17">
        <f t="shared" si="20"/>
        <v>140872</v>
      </c>
      <c r="M199" s="17">
        <f t="shared" si="21"/>
        <v>14087.2</v>
      </c>
      <c r="N199" s="17">
        <f t="shared" si="18"/>
        <v>154959.20000000001</v>
      </c>
      <c r="O199" s="83">
        <f t="shared" si="22"/>
        <v>482043.75340136932</v>
      </c>
      <c r="P199" s="83">
        <f t="shared" si="19"/>
        <v>0</v>
      </c>
    </row>
    <row r="200" spans="1:16" x14ac:dyDescent="0.2">
      <c r="A200" s="14">
        <v>4003</v>
      </c>
      <c r="B200" s="15">
        <v>8</v>
      </c>
      <c r="C200" s="82">
        <f t="shared" si="17"/>
        <v>3.1288120353152737</v>
      </c>
      <c r="D200" s="16">
        <f>SUMIFS('Contact Hours'!E:E,'Contact Hours'!$A:$A,Hours!$A200,'Contact Hours'!$C:$C,Hours!$B200)</f>
        <v>0</v>
      </c>
      <c r="E200" s="16">
        <f>SUMIFS('Contact Hours'!F:F,'Contact Hours'!$A:$A,Hours!$A200,'Contact Hours'!$C:$C,Hours!$B200)</f>
        <v>0</v>
      </c>
      <c r="F200" s="16">
        <f>SUMIFS('Contact Hours'!G:G,'Contact Hours'!$A:$A,Hours!$A200,'Contact Hours'!$C:$C,Hours!$B200)</f>
        <v>0</v>
      </c>
      <c r="G200" s="16">
        <f>SUMIFS('Contact Hours'!H:H,'Contact Hours'!$A:$A,Hours!$A200,'Contact Hours'!$C:$C,Hours!$B200)</f>
        <v>0</v>
      </c>
      <c r="H200" s="16">
        <f>SUMIFS('Contact Hours'!I:I,'Contact Hours'!$A:$A,Hours!$A200,'Contact Hours'!$C:$C,Hours!$B200)</f>
        <v>46176</v>
      </c>
      <c r="I200" s="16">
        <f>SUMIFS('Contact Hours'!J:J,'Contact Hours'!$A:$A,Hours!$A200,'Contact Hours'!$C:$C,Hours!$B200)</f>
        <v>0</v>
      </c>
      <c r="J200" s="16">
        <f>SUMIFS('Contact Hours'!K:K,'Contact Hours'!$A:$A,Hours!$A200,'Contact Hours'!$C:$C,Hours!$B200)</f>
        <v>26560</v>
      </c>
      <c r="K200" s="16">
        <f>SUMIFS('Contact Hours'!L:L,'Contact Hours'!$A:$A,Hours!$A200,'Contact Hours'!$C:$C,Hours!$B200)</f>
        <v>0</v>
      </c>
      <c r="L200" s="17">
        <f t="shared" si="20"/>
        <v>72736</v>
      </c>
      <c r="M200" s="17">
        <f t="shared" si="21"/>
        <v>0</v>
      </c>
      <c r="N200" s="17">
        <f t="shared" si="18"/>
        <v>72736</v>
      </c>
      <c r="O200" s="83">
        <f t="shared" si="22"/>
        <v>227577.27220069175</v>
      </c>
      <c r="P200" s="83">
        <f t="shared" si="19"/>
        <v>0</v>
      </c>
    </row>
    <row r="201" spans="1:16" x14ac:dyDescent="0.2">
      <c r="A201" s="14">
        <v>4003</v>
      </c>
      <c r="B201" s="15">
        <v>9</v>
      </c>
      <c r="C201" s="82">
        <f t="shared" si="17"/>
        <v>2.7974464955520566</v>
      </c>
      <c r="D201" s="16">
        <f>SUMIFS('Contact Hours'!E:E,'Contact Hours'!$A:$A,Hours!$A201,'Contact Hours'!$C:$C,Hours!$B201)</f>
        <v>12816</v>
      </c>
      <c r="E201" s="16">
        <f>SUMIFS('Contact Hours'!F:F,'Contact Hours'!$A:$A,Hours!$A201,'Contact Hours'!$C:$C,Hours!$B201)</f>
        <v>24544</v>
      </c>
      <c r="F201" s="16">
        <f>SUMIFS('Contact Hours'!G:G,'Contact Hours'!$A:$A,Hours!$A201,'Contact Hours'!$C:$C,Hours!$B201)</f>
        <v>0</v>
      </c>
      <c r="G201" s="16">
        <f>SUMIFS('Contact Hours'!H:H,'Contact Hours'!$A:$A,Hours!$A201,'Contact Hours'!$C:$C,Hours!$B201)</f>
        <v>0</v>
      </c>
      <c r="H201" s="16">
        <f>SUMIFS('Contact Hours'!I:I,'Contact Hours'!$A:$A,Hours!$A201,'Contact Hours'!$C:$C,Hours!$B201)</f>
        <v>105760</v>
      </c>
      <c r="I201" s="16">
        <f>SUMIFS('Contact Hours'!J:J,'Contact Hours'!$A:$A,Hours!$A201,'Contact Hours'!$C:$C,Hours!$B201)</f>
        <v>0</v>
      </c>
      <c r="J201" s="16">
        <f>SUMIFS('Contact Hours'!K:K,'Contact Hours'!$A:$A,Hours!$A201,'Contact Hours'!$C:$C,Hours!$B201)</f>
        <v>84</v>
      </c>
      <c r="K201" s="16">
        <f>SUMIFS('Contact Hours'!L:L,'Contact Hours'!$A:$A,Hours!$A201,'Contact Hours'!$C:$C,Hours!$B201)</f>
        <v>0</v>
      </c>
      <c r="L201" s="17">
        <f t="shared" si="20"/>
        <v>143204</v>
      </c>
      <c r="M201" s="17">
        <f t="shared" si="21"/>
        <v>2454.4</v>
      </c>
      <c r="N201" s="17">
        <f t="shared" si="18"/>
        <v>145658.4</v>
      </c>
      <c r="O201" s="83">
        <f t="shared" si="22"/>
        <v>407471.58062771964</v>
      </c>
      <c r="P201" s="83">
        <f t="shared" si="19"/>
        <v>0</v>
      </c>
    </row>
    <row r="202" spans="1:16" x14ac:dyDescent="0.2">
      <c r="A202" s="14">
        <v>4003</v>
      </c>
      <c r="B202" s="15">
        <v>10</v>
      </c>
      <c r="C202" s="82">
        <f t="shared" si="17"/>
        <v>3.9989283506118838</v>
      </c>
      <c r="D202" s="16">
        <f>SUMIFS('Contact Hours'!E:E,'Contact Hours'!$A:$A,Hours!$A202,'Contact Hours'!$C:$C,Hours!$B202)</f>
        <v>0</v>
      </c>
      <c r="E202" s="16">
        <f>SUMIFS('Contact Hours'!F:F,'Contact Hours'!$A:$A,Hours!$A202,'Contact Hours'!$C:$C,Hours!$B202)</f>
        <v>3920</v>
      </c>
      <c r="F202" s="16">
        <f>SUMIFS('Contact Hours'!G:G,'Contact Hours'!$A:$A,Hours!$A202,'Contact Hours'!$C:$C,Hours!$B202)</f>
        <v>0</v>
      </c>
      <c r="G202" s="16">
        <f>SUMIFS('Contact Hours'!H:H,'Contact Hours'!$A:$A,Hours!$A202,'Contact Hours'!$C:$C,Hours!$B202)</f>
        <v>0</v>
      </c>
      <c r="H202" s="16">
        <f>SUMIFS('Contact Hours'!I:I,'Contact Hours'!$A:$A,Hours!$A202,'Contact Hours'!$C:$C,Hours!$B202)</f>
        <v>0</v>
      </c>
      <c r="I202" s="16">
        <f>SUMIFS('Contact Hours'!J:J,'Contact Hours'!$A:$A,Hours!$A202,'Contact Hours'!$C:$C,Hours!$B202)</f>
        <v>0</v>
      </c>
      <c r="J202" s="16">
        <f>SUMIFS('Contact Hours'!K:K,'Contact Hours'!$A:$A,Hours!$A202,'Contact Hours'!$C:$C,Hours!$B202)</f>
        <v>0</v>
      </c>
      <c r="K202" s="16">
        <f>SUMIFS('Contact Hours'!L:L,'Contact Hours'!$A:$A,Hours!$A202,'Contact Hours'!$C:$C,Hours!$B202)</f>
        <v>0</v>
      </c>
      <c r="L202" s="17">
        <f t="shared" si="20"/>
        <v>3920</v>
      </c>
      <c r="M202" s="17">
        <f t="shared" si="21"/>
        <v>392</v>
      </c>
      <c r="N202" s="17">
        <f t="shared" si="18"/>
        <v>4312</v>
      </c>
      <c r="O202" s="83">
        <f t="shared" si="22"/>
        <v>17243.379047838444</v>
      </c>
      <c r="P202" s="83">
        <f t="shared" si="19"/>
        <v>0</v>
      </c>
    </row>
    <row r="203" spans="1:16" x14ac:dyDescent="0.2">
      <c r="A203" s="14">
        <v>4003</v>
      </c>
      <c r="B203" s="15">
        <v>11</v>
      </c>
      <c r="C203" s="82">
        <f t="shared" si="17"/>
        <v>2.8515469918399288</v>
      </c>
      <c r="D203" s="16">
        <f>SUMIFS('Contact Hours'!E:E,'Contact Hours'!$A:$A,Hours!$A203,'Contact Hours'!$C:$C,Hours!$B203)</f>
        <v>0</v>
      </c>
      <c r="E203" s="16">
        <f>SUMIFS('Contact Hours'!F:F,'Contact Hours'!$A:$A,Hours!$A203,'Contact Hours'!$C:$C,Hours!$B203)</f>
        <v>0</v>
      </c>
      <c r="F203" s="16">
        <f>SUMIFS('Contact Hours'!G:G,'Contact Hours'!$A:$A,Hours!$A203,'Contact Hours'!$C:$C,Hours!$B203)</f>
        <v>0</v>
      </c>
      <c r="G203" s="16">
        <f>SUMIFS('Contact Hours'!H:H,'Contact Hours'!$A:$A,Hours!$A203,'Contact Hours'!$C:$C,Hours!$B203)</f>
        <v>0</v>
      </c>
      <c r="H203" s="16">
        <f>SUMIFS('Contact Hours'!I:I,'Contact Hours'!$A:$A,Hours!$A203,'Contact Hours'!$C:$C,Hours!$B203)</f>
        <v>0</v>
      </c>
      <c r="I203" s="16">
        <f>SUMIFS('Contact Hours'!J:J,'Contact Hours'!$A:$A,Hours!$A203,'Contact Hours'!$C:$C,Hours!$B203)</f>
        <v>52224</v>
      </c>
      <c r="J203" s="16">
        <f>SUMIFS('Contact Hours'!K:K,'Contact Hours'!$A:$A,Hours!$A203,'Contact Hours'!$C:$C,Hours!$B203)</f>
        <v>0</v>
      </c>
      <c r="K203" s="16">
        <f>SUMIFS('Contact Hours'!L:L,'Contact Hours'!$A:$A,Hours!$A203,'Contact Hours'!$C:$C,Hours!$B203)</f>
        <v>69495</v>
      </c>
      <c r="L203" s="17">
        <f t="shared" si="20"/>
        <v>121719</v>
      </c>
      <c r="M203" s="17">
        <f t="shared" si="21"/>
        <v>12171.900000000001</v>
      </c>
      <c r="N203" s="17">
        <f t="shared" si="18"/>
        <v>133890.9</v>
      </c>
      <c r="O203" s="83">
        <f t="shared" si="22"/>
        <v>381796.19312974071</v>
      </c>
      <c r="P203" s="83">
        <f t="shared" si="19"/>
        <v>0</v>
      </c>
    </row>
    <row r="204" spans="1:16" x14ac:dyDescent="0.2">
      <c r="A204" s="14">
        <v>4003</v>
      </c>
      <c r="B204" s="15">
        <v>12</v>
      </c>
      <c r="C204" s="82">
        <f t="shared" si="17"/>
        <v>2.5044021406594155</v>
      </c>
      <c r="D204" s="16">
        <f>SUMIFS('Contact Hours'!E:E,'Contact Hours'!$A:$A,Hours!$A204,'Contact Hours'!$C:$C,Hours!$B204)</f>
        <v>580704</v>
      </c>
      <c r="E204" s="16">
        <f>SUMIFS('Contact Hours'!F:F,'Contact Hours'!$A:$A,Hours!$A204,'Contact Hours'!$C:$C,Hours!$B204)</f>
        <v>0</v>
      </c>
      <c r="F204" s="16">
        <f>SUMIFS('Contact Hours'!G:G,'Contact Hours'!$A:$A,Hours!$A204,'Contact Hours'!$C:$C,Hours!$B204)</f>
        <v>0</v>
      </c>
      <c r="G204" s="16">
        <f>SUMIFS('Contact Hours'!H:H,'Contact Hours'!$A:$A,Hours!$A204,'Contact Hours'!$C:$C,Hours!$B204)</f>
        <v>66837</v>
      </c>
      <c r="H204" s="16">
        <f>SUMIFS('Contact Hours'!I:I,'Contact Hours'!$A:$A,Hours!$A204,'Contact Hours'!$C:$C,Hours!$B204)</f>
        <v>0</v>
      </c>
      <c r="I204" s="16">
        <f>SUMIFS('Contact Hours'!J:J,'Contact Hours'!$A:$A,Hours!$A204,'Contact Hours'!$C:$C,Hours!$B204)</f>
        <v>0</v>
      </c>
      <c r="J204" s="16">
        <f>SUMIFS('Contact Hours'!K:K,'Contact Hours'!$A:$A,Hours!$A204,'Contact Hours'!$C:$C,Hours!$B204)</f>
        <v>0</v>
      </c>
      <c r="K204" s="16">
        <f>SUMIFS('Contact Hours'!L:L,'Contact Hours'!$A:$A,Hours!$A204,'Contact Hours'!$C:$C,Hours!$B204)</f>
        <v>0</v>
      </c>
      <c r="L204" s="17">
        <f t="shared" si="20"/>
        <v>647541</v>
      </c>
      <c r="M204" s="17">
        <f t="shared" si="21"/>
        <v>0</v>
      </c>
      <c r="N204" s="17">
        <f t="shared" si="18"/>
        <v>647541</v>
      </c>
      <c r="O204" s="83">
        <f t="shared" si="22"/>
        <v>1621703.0665647385</v>
      </c>
      <c r="P204" s="83">
        <f t="shared" si="19"/>
        <v>167386.72587525335</v>
      </c>
    </row>
    <row r="205" spans="1:16" x14ac:dyDescent="0.2">
      <c r="A205" s="14">
        <v>4003</v>
      </c>
      <c r="B205" s="15">
        <v>13</v>
      </c>
      <c r="C205" s="82">
        <f t="shared" si="17"/>
        <v>2.4322681456089192</v>
      </c>
      <c r="D205" s="16">
        <f>SUMIFS('Contact Hours'!E:E,'Contact Hours'!$A:$A,Hours!$A205,'Contact Hours'!$C:$C,Hours!$B205)</f>
        <v>121440</v>
      </c>
      <c r="E205" s="16">
        <f>SUMIFS('Contact Hours'!F:F,'Contact Hours'!$A:$A,Hours!$A205,'Contact Hours'!$C:$C,Hours!$B205)</f>
        <v>0</v>
      </c>
      <c r="F205" s="16">
        <f>SUMIFS('Contact Hours'!G:G,'Contact Hours'!$A:$A,Hours!$A205,'Contact Hours'!$C:$C,Hours!$B205)</f>
        <v>0</v>
      </c>
      <c r="G205" s="16">
        <f>SUMIFS('Contact Hours'!H:H,'Contact Hours'!$A:$A,Hours!$A205,'Contact Hours'!$C:$C,Hours!$B205)</f>
        <v>0</v>
      </c>
      <c r="H205" s="16">
        <f>SUMIFS('Contact Hours'!I:I,'Contact Hours'!$A:$A,Hours!$A205,'Contact Hours'!$C:$C,Hours!$B205)</f>
        <v>0</v>
      </c>
      <c r="I205" s="16">
        <f>SUMIFS('Contact Hours'!J:J,'Contact Hours'!$A:$A,Hours!$A205,'Contact Hours'!$C:$C,Hours!$B205)</f>
        <v>0</v>
      </c>
      <c r="J205" s="16">
        <f>SUMIFS('Contact Hours'!K:K,'Contact Hours'!$A:$A,Hours!$A205,'Contact Hours'!$C:$C,Hours!$B205)</f>
        <v>0</v>
      </c>
      <c r="K205" s="16">
        <f>SUMIFS('Contact Hours'!L:L,'Contact Hours'!$A:$A,Hours!$A205,'Contact Hours'!$C:$C,Hours!$B205)</f>
        <v>0</v>
      </c>
      <c r="L205" s="17">
        <f t="shared" si="20"/>
        <v>121440</v>
      </c>
      <c r="M205" s="17">
        <f t="shared" si="21"/>
        <v>0</v>
      </c>
      <c r="N205" s="17">
        <f t="shared" si="18"/>
        <v>121440</v>
      </c>
      <c r="O205" s="83">
        <f t="shared" si="22"/>
        <v>295374.64360274718</v>
      </c>
      <c r="P205" s="83">
        <f t="shared" si="19"/>
        <v>0</v>
      </c>
    </row>
    <row r="206" spans="1:16" x14ac:dyDescent="0.2">
      <c r="A206" s="14">
        <v>4003</v>
      </c>
      <c r="B206" s="15">
        <v>14</v>
      </c>
      <c r="C206" s="82">
        <f t="shared" si="17"/>
        <v>3.8974899200721236</v>
      </c>
      <c r="D206" s="16">
        <f>SUMIFS('Contact Hours'!E:E,'Contact Hours'!$A:$A,Hours!$A206,'Contact Hours'!$C:$C,Hours!$B206)</f>
        <v>0</v>
      </c>
      <c r="E206" s="16">
        <f>SUMIFS('Contact Hours'!F:F,'Contact Hours'!$A:$A,Hours!$A206,'Contact Hours'!$C:$C,Hours!$B206)</f>
        <v>0</v>
      </c>
      <c r="F206" s="16">
        <f>SUMIFS('Contact Hours'!G:G,'Contact Hours'!$A:$A,Hours!$A206,'Contact Hours'!$C:$C,Hours!$B206)</f>
        <v>0</v>
      </c>
      <c r="G206" s="16">
        <f>SUMIFS('Contact Hours'!H:H,'Contact Hours'!$A:$A,Hours!$A206,'Contact Hours'!$C:$C,Hours!$B206)</f>
        <v>0</v>
      </c>
      <c r="H206" s="16">
        <f>SUMIFS('Contact Hours'!I:I,'Contact Hours'!$A:$A,Hours!$A206,'Contact Hours'!$C:$C,Hours!$B206)</f>
        <v>0</v>
      </c>
      <c r="I206" s="16">
        <f>SUMIFS('Contact Hours'!J:J,'Contact Hours'!$A:$A,Hours!$A206,'Contact Hours'!$C:$C,Hours!$B206)</f>
        <v>170576</v>
      </c>
      <c r="J206" s="16">
        <f>SUMIFS('Contact Hours'!K:K,'Contact Hours'!$A:$A,Hours!$A206,'Contact Hours'!$C:$C,Hours!$B206)</f>
        <v>0</v>
      </c>
      <c r="K206" s="16">
        <f>SUMIFS('Contact Hours'!L:L,'Contact Hours'!$A:$A,Hours!$A206,'Contact Hours'!$C:$C,Hours!$B206)</f>
        <v>0</v>
      </c>
      <c r="L206" s="17">
        <f t="shared" si="20"/>
        <v>170576</v>
      </c>
      <c r="M206" s="17">
        <f t="shared" si="21"/>
        <v>17057.600000000002</v>
      </c>
      <c r="N206" s="17">
        <f t="shared" si="18"/>
        <v>187633.6</v>
      </c>
      <c r="O206" s="83">
        <f t="shared" si="22"/>
        <v>731300.06466684479</v>
      </c>
      <c r="P206" s="83">
        <f t="shared" si="19"/>
        <v>0</v>
      </c>
    </row>
    <row r="207" spans="1:16" x14ac:dyDescent="0.2">
      <c r="A207" s="14">
        <v>4003</v>
      </c>
      <c r="B207" s="15">
        <v>15</v>
      </c>
      <c r="C207" s="82">
        <f t="shared" si="17"/>
        <v>5.6850604849172326</v>
      </c>
      <c r="D207" s="16">
        <f>SUMIFS('Contact Hours'!E:E,'Contact Hours'!$A:$A,Hours!$A207,'Contact Hours'!$C:$C,Hours!$B207)</f>
        <v>0</v>
      </c>
      <c r="E207" s="16">
        <f>SUMIFS('Contact Hours'!F:F,'Contact Hours'!$A:$A,Hours!$A207,'Contact Hours'!$C:$C,Hours!$B207)</f>
        <v>0</v>
      </c>
      <c r="F207" s="16">
        <f>SUMIFS('Contact Hours'!G:G,'Contact Hours'!$A:$A,Hours!$A207,'Contact Hours'!$C:$C,Hours!$B207)</f>
        <v>0</v>
      </c>
      <c r="G207" s="16">
        <f>SUMIFS('Contact Hours'!H:H,'Contact Hours'!$A:$A,Hours!$A207,'Contact Hours'!$C:$C,Hours!$B207)</f>
        <v>0</v>
      </c>
      <c r="H207" s="16">
        <f>SUMIFS('Contact Hours'!I:I,'Contact Hours'!$A:$A,Hours!$A207,'Contact Hours'!$C:$C,Hours!$B207)</f>
        <v>0</v>
      </c>
      <c r="I207" s="16">
        <f>SUMIFS('Contact Hours'!J:J,'Contact Hours'!$A:$A,Hours!$A207,'Contact Hours'!$C:$C,Hours!$B207)</f>
        <v>0</v>
      </c>
      <c r="J207" s="16">
        <f>SUMIFS('Contact Hours'!K:K,'Contact Hours'!$A:$A,Hours!$A207,'Contact Hours'!$C:$C,Hours!$B207)</f>
        <v>0</v>
      </c>
      <c r="K207" s="16">
        <f>SUMIFS('Contact Hours'!L:L,'Contact Hours'!$A:$A,Hours!$A207,'Contact Hours'!$C:$C,Hours!$B207)</f>
        <v>0</v>
      </c>
      <c r="L207" s="17">
        <f t="shared" si="20"/>
        <v>0</v>
      </c>
      <c r="M207" s="17">
        <f t="shared" si="21"/>
        <v>0</v>
      </c>
      <c r="N207" s="17">
        <f t="shared" si="18"/>
        <v>0</v>
      </c>
      <c r="O207" s="83">
        <f t="shared" si="22"/>
        <v>0</v>
      </c>
      <c r="P207" s="83">
        <f t="shared" si="19"/>
        <v>0</v>
      </c>
    </row>
    <row r="208" spans="1:16" x14ac:dyDescent="0.2">
      <c r="A208" s="14">
        <v>4003</v>
      </c>
      <c r="B208" s="15">
        <v>16</v>
      </c>
      <c r="C208" s="82">
        <f t="shared" si="17"/>
        <v>3.2595549013442979</v>
      </c>
      <c r="D208" s="16">
        <f>SUMIFS('Contact Hours'!E:E,'Contact Hours'!$A:$A,Hours!$A208,'Contact Hours'!$C:$C,Hours!$B208)</f>
        <v>7968</v>
      </c>
      <c r="E208" s="16">
        <f>SUMIFS('Contact Hours'!F:F,'Contact Hours'!$A:$A,Hours!$A208,'Contact Hours'!$C:$C,Hours!$B208)</f>
        <v>0</v>
      </c>
      <c r="F208" s="16">
        <f>SUMIFS('Contact Hours'!G:G,'Contact Hours'!$A:$A,Hours!$A208,'Contact Hours'!$C:$C,Hours!$B208)</f>
        <v>0</v>
      </c>
      <c r="G208" s="16">
        <f>SUMIFS('Contact Hours'!H:H,'Contact Hours'!$A:$A,Hours!$A208,'Contact Hours'!$C:$C,Hours!$B208)</f>
        <v>0</v>
      </c>
      <c r="H208" s="16">
        <f>SUMIFS('Contact Hours'!I:I,'Contact Hours'!$A:$A,Hours!$A208,'Contact Hours'!$C:$C,Hours!$B208)</f>
        <v>13248</v>
      </c>
      <c r="I208" s="16">
        <f>SUMIFS('Contact Hours'!J:J,'Contact Hours'!$A:$A,Hours!$A208,'Contact Hours'!$C:$C,Hours!$B208)</f>
        <v>169056</v>
      </c>
      <c r="J208" s="16">
        <f>SUMIFS('Contact Hours'!K:K,'Contact Hours'!$A:$A,Hours!$A208,'Contact Hours'!$C:$C,Hours!$B208)</f>
        <v>1690</v>
      </c>
      <c r="K208" s="16">
        <f>SUMIFS('Contact Hours'!L:L,'Contact Hours'!$A:$A,Hours!$A208,'Contact Hours'!$C:$C,Hours!$B208)</f>
        <v>22103</v>
      </c>
      <c r="L208" s="17">
        <f t="shared" si="20"/>
        <v>214065</v>
      </c>
      <c r="M208" s="17">
        <f t="shared" si="21"/>
        <v>19115.900000000001</v>
      </c>
      <c r="N208" s="17">
        <f t="shared" si="18"/>
        <v>233180.9</v>
      </c>
      <c r="O208" s="83">
        <f t="shared" si="22"/>
        <v>760065.94549487461</v>
      </c>
      <c r="P208" s="83">
        <f t="shared" si="19"/>
        <v>0</v>
      </c>
    </row>
    <row r="209" spans="1:16" x14ac:dyDescent="0.2">
      <c r="A209" s="14">
        <v>4003</v>
      </c>
      <c r="B209" s="15">
        <v>17</v>
      </c>
      <c r="C209" s="82">
        <f t="shared" si="17"/>
        <v>4.4091904474615813</v>
      </c>
      <c r="D209" s="16">
        <f>SUMIFS('Contact Hours'!E:E,'Contact Hours'!$A:$A,Hours!$A209,'Contact Hours'!$C:$C,Hours!$B209)</f>
        <v>0</v>
      </c>
      <c r="E209" s="16">
        <f>SUMIFS('Contact Hours'!F:F,'Contact Hours'!$A:$A,Hours!$A209,'Contact Hours'!$C:$C,Hours!$B209)</f>
        <v>0</v>
      </c>
      <c r="F209" s="16">
        <f>SUMIFS('Contact Hours'!G:G,'Contact Hours'!$A:$A,Hours!$A209,'Contact Hours'!$C:$C,Hours!$B209)</f>
        <v>0</v>
      </c>
      <c r="G209" s="16">
        <f>SUMIFS('Contact Hours'!H:H,'Contact Hours'!$A:$A,Hours!$A209,'Contact Hours'!$C:$C,Hours!$B209)</f>
        <v>0</v>
      </c>
      <c r="H209" s="16">
        <f>SUMIFS('Contact Hours'!I:I,'Contact Hours'!$A:$A,Hours!$A209,'Contact Hours'!$C:$C,Hours!$B209)</f>
        <v>0</v>
      </c>
      <c r="I209" s="16">
        <f>SUMIFS('Contact Hours'!J:J,'Contact Hours'!$A:$A,Hours!$A209,'Contact Hours'!$C:$C,Hours!$B209)</f>
        <v>0</v>
      </c>
      <c r="J209" s="16">
        <f>SUMIFS('Contact Hours'!K:K,'Contact Hours'!$A:$A,Hours!$A209,'Contact Hours'!$C:$C,Hours!$B209)</f>
        <v>0</v>
      </c>
      <c r="K209" s="16">
        <f>SUMIFS('Contact Hours'!L:L,'Contact Hours'!$A:$A,Hours!$A209,'Contact Hours'!$C:$C,Hours!$B209)</f>
        <v>0</v>
      </c>
      <c r="L209" s="17">
        <f t="shared" si="20"/>
        <v>0</v>
      </c>
      <c r="M209" s="17">
        <f t="shared" si="21"/>
        <v>0</v>
      </c>
      <c r="N209" s="17">
        <f t="shared" si="18"/>
        <v>0</v>
      </c>
      <c r="O209" s="83">
        <f t="shared" si="22"/>
        <v>0</v>
      </c>
      <c r="P209" s="83">
        <f t="shared" si="19"/>
        <v>0</v>
      </c>
    </row>
    <row r="210" spans="1:16" x14ac:dyDescent="0.2">
      <c r="A210" s="14">
        <v>4003</v>
      </c>
      <c r="B210" s="15">
        <v>18</v>
      </c>
      <c r="C210" s="82">
        <f t="shared" si="17"/>
        <v>3.2911135241788898</v>
      </c>
      <c r="D210" s="16">
        <f>SUMIFS('Contact Hours'!E:E,'Contact Hours'!$A:$A,Hours!$A210,'Contact Hours'!$C:$C,Hours!$B210)</f>
        <v>0</v>
      </c>
      <c r="E210" s="16">
        <f>SUMIFS('Contact Hours'!F:F,'Contact Hours'!$A:$A,Hours!$A210,'Contact Hours'!$C:$C,Hours!$B210)</f>
        <v>0</v>
      </c>
      <c r="F210" s="16">
        <f>SUMIFS('Contact Hours'!G:G,'Contact Hours'!$A:$A,Hours!$A210,'Contact Hours'!$C:$C,Hours!$B210)</f>
        <v>0</v>
      </c>
      <c r="G210" s="16">
        <f>SUMIFS('Contact Hours'!H:H,'Contact Hours'!$A:$A,Hours!$A210,'Contact Hours'!$C:$C,Hours!$B210)</f>
        <v>0</v>
      </c>
      <c r="H210" s="16">
        <f>SUMIFS('Contact Hours'!I:I,'Contact Hours'!$A:$A,Hours!$A210,'Contact Hours'!$C:$C,Hours!$B210)</f>
        <v>0</v>
      </c>
      <c r="I210" s="16">
        <f>SUMIFS('Contact Hours'!J:J,'Contact Hours'!$A:$A,Hours!$A210,'Contact Hours'!$C:$C,Hours!$B210)</f>
        <v>65968</v>
      </c>
      <c r="J210" s="16">
        <f>SUMIFS('Contact Hours'!K:K,'Contact Hours'!$A:$A,Hours!$A210,'Contact Hours'!$C:$C,Hours!$B210)</f>
        <v>0</v>
      </c>
      <c r="K210" s="16">
        <f>SUMIFS('Contact Hours'!L:L,'Contact Hours'!$A:$A,Hours!$A210,'Contact Hours'!$C:$C,Hours!$B210)</f>
        <v>0</v>
      </c>
      <c r="L210" s="17">
        <f t="shared" si="20"/>
        <v>65968</v>
      </c>
      <c r="M210" s="17">
        <f t="shared" si="21"/>
        <v>6596.8</v>
      </c>
      <c r="N210" s="17">
        <f t="shared" si="18"/>
        <v>72564.800000000003</v>
      </c>
      <c r="O210" s="83">
        <f t="shared" si="22"/>
        <v>238818.99465933631</v>
      </c>
      <c r="P210" s="83">
        <f t="shared" si="19"/>
        <v>0</v>
      </c>
    </row>
    <row r="211" spans="1:16" x14ac:dyDescent="0.2">
      <c r="A211" s="14">
        <v>4003</v>
      </c>
      <c r="B211" s="15">
        <v>19</v>
      </c>
      <c r="C211" s="82">
        <f t="shared" si="17"/>
        <v>2.3804218366663754</v>
      </c>
      <c r="D211" s="16">
        <f>SUMIFS('Contact Hours'!E:E,'Contact Hours'!$A:$A,Hours!$A211,'Contact Hours'!$C:$C,Hours!$B211)</f>
        <v>0</v>
      </c>
      <c r="E211" s="16">
        <f>SUMIFS('Contact Hours'!F:F,'Contact Hours'!$A:$A,Hours!$A211,'Contact Hours'!$C:$C,Hours!$B211)</f>
        <v>284880</v>
      </c>
      <c r="F211" s="16">
        <f>SUMIFS('Contact Hours'!G:G,'Contact Hours'!$A:$A,Hours!$A211,'Contact Hours'!$C:$C,Hours!$B211)</f>
        <v>179268</v>
      </c>
      <c r="G211" s="16">
        <f>SUMIFS('Contact Hours'!H:H,'Contact Hours'!$A:$A,Hours!$A211,'Contact Hours'!$C:$C,Hours!$B211)</f>
        <v>0</v>
      </c>
      <c r="H211" s="16">
        <f>SUMIFS('Contact Hours'!I:I,'Contact Hours'!$A:$A,Hours!$A211,'Contact Hours'!$C:$C,Hours!$B211)</f>
        <v>0</v>
      </c>
      <c r="I211" s="16">
        <f>SUMIFS('Contact Hours'!J:J,'Contact Hours'!$A:$A,Hours!$A211,'Contact Hours'!$C:$C,Hours!$B211)</f>
        <v>0</v>
      </c>
      <c r="J211" s="16">
        <f>SUMIFS('Contact Hours'!K:K,'Contact Hours'!$A:$A,Hours!$A211,'Contact Hours'!$C:$C,Hours!$B211)</f>
        <v>0</v>
      </c>
      <c r="K211" s="16">
        <f>SUMIFS('Contact Hours'!L:L,'Contact Hours'!$A:$A,Hours!$A211,'Contact Hours'!$C:$C,Hours!$B211)</f>
        <v>0</v>
      </c>
      <c r="L211" s="17">
        <f t="shared" si="20"/>
        <v>464148</v>
      </c>
      <c r="M211" s="17">
        <f t="shared" si="21"/>
        <v>46414.8</v>
      </c>
      <c r="N211" s="17">
        <f t="shared" si="18"/>
        <v>510562.8</v>
      </c>
      <c r="O211" s="83">
        <f t="shared" si="22"/>
        <v>1215354.8381095272</v>
      </c>
      <c r="P211" s="83">
        <f t="shared" si="19"/>
        <v>469406.80799705861</v>
      </c>
    </row>
    <row r="212" spans="1:16" x14ac:dyDescent="0.2">
      <c r="A212" s="14">
        <v>4003</v>
      </c>
      <c r="B212" s="15">
        <v>20</v>
      </c>
      <c r="C212" s="82">
        <f t="shared" si="17"/>
        <v>3.0251194174301852</v>
      </c>
      <c r="D212" s="16">
        <f>SUMIFS('Contact Hours'!E:E,'Contact Hours'!$A:$A,Hours!$A212,'Contact Hours'!$C:$C,Hours!$B212)</f>
        <v>0</v>
      </c>
      <c r="E212" s="16">
        <f>SUMIFS('Contact Hours'!F:F,'Contact Hours'!$A:$A,Hours!$A212,'Contact Hours'!$C:$C,Hours!$B212)</f>
        <v>0</v>
      </c>
      <c r="F212" s="16">
        <f>SUMIFS('Contact Hours'!G:G,'Contact Hours'!$A:$A,Hours!$A212,'Contact Hours'!$C:$C,Hours!$B212)</f>
        <v>0</v>
      </c>
      <c r="G212" s="16">
        <f>SUMIFS('Contact Hours'!H:H,'Contact Hours'!$A:$A,Hours!$A212,'Contact Hours'!$C:$C,Hours!$B212)</f>
        <v>0</v>
      </c>
      <c r="H212" s="16">
        <f>SUMIFS('Contact Hours'!I:I,'Contact Hours'!$A:$A,Hours!$A212,'Contact Hours'!$C:$C,Hours!$B212)</f>
        <v>23696</v>
      </c>
      <c r="I212" s="16">
        <f>SUMIFS('Contact Hours'!J:J,'Contact Hours'!$A:$A,Hours!$A212,'Contact Hours'!$C:$C,Hours!$B212)</f>
        <v>0</v>
      </c>
      <c r="J212" s="16">
        <f>SUMIFS('Contact Hours'!K:K,'Contact Hours'!$A:$A,Hours!$A212,'Contact Hours'!$C:$C,Hours!$B212)</f>
        <v>13144</v>
      </c>
      <c r="K212" s="16">
        <f>SUMIFS('Contact Hours'!L:L,'Contact Hours'!$A:$A,Hours!$A212,'Contact Hours'!$C:$C,Hours!$B212)</f>
        <v>0</v>
      </c>
      <c r="L212" s="17">
        <f t="shared" si="20"/>
        <v>36840</v>
      </c>
      <c r="M212" s="17">
        <f t="shared" si="21"/>
        <v>0</v>
      </c>
      <c r="N212" s="17">
        <f t="shared" si="18"/>
        <v>36840</v>
      </c>
      <c r="O212" s="83">
        <f t="shared" si="22"/>
        <v>111445.39933812802</v>
      </c>
      <c r="P212" s="83">
        <f t="shared" si="19"/>
        <v>0</v>
      </c>
    </row>
    <row r="213" spans="1:16" x14ac:dyDescent="0.2">
      <c r="A213" s="14">
        <v>4003</v>
      </c>
      <c r="B213" s="15">
        <v>21</v>
      </c>
      <c r="C213" s="82">
        <f t="shared" si="17"/>
        <v>3.2708258380709379</v>
      </c>
      <c r="D213" s="16">
        <f>SUMIFS('Contact Hours'!E:E,'Contact Hours'!$A:$A,Hours!$A213,'Contact Hours'!$C:$C,Hours!$B213)</f>
        <v>0</v>
      </c>
      <c r="E213" s="16">
        <f>SUMIFS('Contact Hours'!F:F,'Contact Hours'!$A:$A,Hours!$A213,'Contact Hours'!$C:$C,Hours!$B213)</f>
        <v>0</v>
      </c>
      <c r="F213" s="16">
        <f>SUMIFS('Contact Hours'!G:G,'Contact Hours'!$A:$A,Hours!$A213,'Contact Hours'!$C:$C,Hours!$B213)</f>
        <v>0</v>
      </c>
      <c r="G213" s="16">
        <f>SUMIFS('Contact Hours'!H:H,'Contact Hours'!$A:$A,Hours!$A213,'Contact Hours'!$C:$C,Hours!$B213)</f>
        <v>0</v>
      </c>
      <c r="H213" s="16">
        <f>SUMIFS('Contact Hours'!I:I,'Contact Hours'!$A:$A,Hours!$A213,'Contact Hours'!$C:$C,Hours!$B213)</f>
        <v>30528</v>
      </c>
      <c r="I213" s="16">
        <f>SUMIFS('Contact Hours'!J:J,'Contact Hours'!$A:$A,Hours!$A213,'Contact Hours'!$C:$C,Hours!$B213)</f>
        <v>0</v>
      </c>
      <c r="J213" s="16">
        <f>SUMIFS('Contact Hours'!K:K,'Contact Hours'!$A:$A,Hours!$A213,'Contact Hours'!$C:$C,Hours!$B213)</f>
        <v>17090</v>
      </c>
      <c r="K213" s="16">
        <f>SUMIFS('Contact Hours'!L:L,'Contact Hours'!$A:$A,Hours!$A213,'Contact Hours'!$C:$C,Hours!$B213)</f>
        <v>0</v>
      </c>
      <c r="L213" s="17">
        <f t="shared" si="20"/>
        <v>47618</v>
      </c>
      <c r="M213" s="17">
        <f t="shared" si="21"/>
        <v>0</v>
      </c>
      <c r="N213" s="17">
        <f t="shared" si="18"/>
        <v>47618</v>
      </c>
      <c r="O213" s="83">
        <f t="shared" si="22"/>
        <v>155750.18475726192</v>
      </c>
      <c r="P213" s="83">
        <f t="shared" si="19"/>
        <v>0</v>
      </c>
    </row>
    <row r="214" spans="1:16" x14ac:dyDescent="0.2">
      <c r="A214" s="14">
        <v>4003</v>
      </c>
      <c r="B214" s="15">
        <v>22</v>
      </c>
      <c r="C214" s="82">
        <f t="shared" si="17"/>
        <v>3.5368199448196425</v>
      </c>
      <c r="D214" s="16">
        <f>SUMIFS('Contact Hours'!E:E,'Contact Hours'!$A:$A,Hours!$A214,'Contact Hours'!$C:$C,Hours!$B214)</f>
        <v>0</v>
      </c>
      <c r="E214" s="16">
        <f>SUMIFS('Contact Hours'!F:F,'Contact Hours'!$A:$A,Hours!$A214,'Contact Hours'!$C:$C,Hours!$B214)</f>
        <v>0</v>
      </c>
      <c r="F214" s="16">
        <f>SUMIFS('Contact Hours'!G:G,'Contact Hours'!$A:$A,Hours!$A214,'Contact Hours'!$C:$C,Hours!$B214)</f>
        <v>0</v>
      </c>
      <c r="G214" s="16">
        <f>SUMIFS('Contact Hours'!H:H,'Contact Hours'!$A:$A,Hours!$A214,'Contact Hours'!$C:$C,Hours!$B214)</f>
        <v>0</v>
      </c>
      <c r="H214" s="16">
        <f>SUMIFS('Contact Hours'!I:I,'Contact Hours'!$A:$A,Hours!$A214,'Contact Hours'!$C:$C,Hours!$B214)</f>
        <v>15200</v>
      </c>
      <c r="I214" s="16">
        <f>SUMIFS('Contact Hours'!J:J,'Contact Hours'!$A:$A,Hours!$A214,'Contact Hours'!$C:$C,Hours!$B214)</f>
        <v>0</v>
      </c>
      <c r="J214" s="16">
        <f>SUMIFS('Contact Hours'!K:K,'Contact Hours'!$A:$A,Hours!$A214,'Contact Hours'!$C:$C,Hours!$B214)</f>
        <v>0</v>
      </c>
      <c r="K214" s="16">
        <f>SUMIFS('Contact Hours'!L:L,'Contact Hours'!$A:$A,Hours!$A214,'Contact Hours'!$C:$C,Hours!$B214)</f>
        <v>0</v>
      </c>
      <c r="L214" s="17">
        <f t="shared" si="20"/>
        <v>15200</v>
      </c>
      <c r="M214" s="17">
        <f t="shared" si="21"/>
        <v>0</v>
      </c>
      <c r="N214" s="17">
        <f t="shared" si="18"/>
        <v>15200</v>
      </c>
      <c r="O214" s="83">
        <f t="shared" si="22"/>
        <v>53759.663161258562</v>
      </c>
      <c r="P214" s="83">
        <f t="shared" si="19"/>
        <v>0</v>
      </c>
    </row>
    <row r="215" spans="1:16" x14ac:dyDescent="0.2">
      <c r="A215" s="14">
        <v>4003</v>
      </c>
      <c r="B215" s="15">
        <v>23</v>
      </c>
      <c r="C215" s="82">
        <f t="shared" si="17"/>
        <v>3.4579233877331621</v>
      </c>
      <c r="D215" s="16">
        <f>SUMIFS('Contact Hours'!E:E,'Contact Hours'!$A:$A,Hours!$A215,'Contact Hours'!$C:$C,Hours!$B215)</f>
        <v>63648</v>
      </c>
      <c r="E215" s="16">
        <f>SUMIFS('Contact Hours'!F:F,'Contact Hours'!$A:$A,Hours!$A215,'Contact Hours'!$C:$C,Hours!$B215)</f>
        <v>0</v>
      </c>
      <c r="F215" s="16">
        <f>SUMIFS('Contact Hours'!G:G,'Contact Hours'!$A:$A,Hours!$A215,'Contact Hours'!$C:$C,Hours!$B215)</f>
        <v>0</v>
      </c>
      <c r="G215" s="16">
        <f>SUMIFS('Contact Hours'!H:H,'Contact Hours'!$A:$A,Hours!$A215,'Contact Hours'!$C:$C,Hours!$B215)</f>
        <v>0</v>
      </c>
      <c r="H215" s="16">
        <f>SUMIFS('Contact Hours'!I:I,'Contact Hours'!$A:$A,Hours!$A215,'Contact Hours'!$C:$C,Hours!$B215)</f>
        <v>0</v>
      </c>
      <c r="I215" s="16">
        <f>SUMIFS('Contact Hours'!J:J,'Contact Hours'!$A:$A,Hours!$A215,'Contact Hours'!$C:$C,Hours!$B215)</f>
        <v>0</v>
      </c>
      <c r="J215" s="16">
        <f>SUMIFS('Contact Hours'!K:K,'Contact Hours'!$A:$A,Hours!$A215,'Contact Hours'!$C:$C,Hours!$B215)</f>
        <v>8240</v>
      </c>
      <c r="K215" s="16">
        <f>SUMIFS('Contact Hours'!L:L,'Contact Hours'!$A:$A,Hours!$A215,'Contact Hours'!$C:$C,Hours!$B215)</f>
        <v>0</v>
      </c>
      <c r="L215" s="17">
        <f t="shared" si="20"/>
        <v>71888</v>
      </c>
      <c r="M215" s="17">
        <f t="shared" si="21"/>
        <v>0</v>
      </c>
      <c r="N215" s="17">
        <f t="shared" si="18"/>
        <v>71888</v>
      </c>
      <c r="O215" s="83">
        <f t="shared" si="22"/>
        <v>248583.19649736155</v>
      </c>
      <c r="P215" s="83">
        <f t="shared" si="19"/>
        <v>0</v>
      </c>
    </row>
    <row r="216" spans="1:16" x14ac:dyDescent="0.2">
      <c r="A216" s="14">
        <v>4003</v>
      </c>
      <c r="B216" s="15">
        <v>24</v>
      </c>
      <c r="C216" s="82">
        <f t="shared" si="17"/>
        <v>2.7275666878468883</v>
      </c>
      <c r="D216" s="16">
        <f>SUMIFS('Contact Hours'!E:E,'Contact Hours'!$A:$A,Hours!$A216,'Contact Hours'!$C:$C,Hours!$B216)</f>
        <v>65280</v>
      </c>
      <c r="E216" s="16">
        <f>SUMIFS('Contact Hours'!F:F,'Contact Hours'!$A:$A,Hours!$A216,'Contact Hours'!$C:$C,Hours!$B216)</f>
        <v>0</v>
      </c>
      <c r="F216" s="16">
        <f>SUMIFS('Contact Hours'!G:G,'Contact Hours'!$A:$A,Hours!$A216,'Contact Hours'!$C:$C,Hours!$B216)</f>
        <v>0</v>
      </c>
      <c r="G216" s="16">
        <f>SUMIFS('Contact Hours'!H:H,'Contact Hours'!$A:$A,Hours!$A216,'Contact Hours'!$C:$C,Hours!$B216)</f>
        <v>0</v>
      </c>
      <c r="H216" s="16">
        <f>SUMIFS('Contact Hours'!I:I,'Contact Hours'!$A:$A,Hours!$A216,'Contact Hours'!$C:$C,Hours!$B216)</f>
        <v>46992</v>
      </c>
      <c r="I216" s="16">
        <f>SUMIFS('Contact Hours'!J:J,'Contact Hours'!$A:$A,Hours!$A216,'Contact Hours'!$C:$C,Hours!$B216)</f>
        <v>0</v>
      </c>
      <c r="J216" s="16">
        <f>SUMIFS('Contact Hours'!K:K,'Contact Hours'!$A:$A,Hours!$A216,'Contact Hours'!$C:$C,Hours!$B216)</f>
        <v>35665</v>
      </c>
      <c r="K216" s="16">
        <f>SUMIFS('Contact Hours'!L:L,'Contact Hours'!$A:$A,Hours!$A216,'Contact Hours'!$C:$C,Hours!$B216)</f>
        <v>0</v>
      </c>
      <c r="L216" s="17">
        <f t="shared" si="20"/>
        <v>147937</v>
      </c>
      <c r="M216" s="17">
        <f t="shared" si="21"/>
        <v>0</v>
      </c>
      <c r="N216" s="17">
        <f t="shared" si="18"/>
        <v>147937</v>
      </c>
      <c r="O216" s="83">
        <f t="shared" si="22"/>
        <v>403508.03310000512</v>
      </c>
      <c r="P216" s="83">
        <f t="shared" si="19"/>
        <v>0</v>
      </c>
    </row>
    <row r="217" spans="1:16" x14ac:dyDescent="0.2">
      <c r="A217" s="14">
        <v>4003</v>
      </c>
      <c r="B217" s="15">
        <v>25</v>
      </c>
      <c r="C217" s="82">
        <f t="shared" si="17"/>
        <v>2.1843075376228382</v>
      </c>
      <c r="D217" s="16">
        <f>SUMIFS('Contact Hours'!E:E,'Contact Hours'!$A:$A,Hours!$A217,'Contact Hours'!$C:$C,Hours!$B217)</f>
        <v>968064</v>
      </c>
      <c r="E217" s="16">
        <f>SUMIFS('Contact Hours'!F:F,'Contact Hours'!$A:$A,Hours!$A217,'Contact Hours'!$C:$C,Hours!$B217)</f>
        <v>0</v>
      </c>
      <c r="F217" s="16">
        <f>SUMIFS('Contact Hours'!G:G,'Contact Hours'!$A:$A,Hours!$A217,'Contact Hours'!$C:$C,Hours!$B217)</f>
        <v>0</v>
      </c>
      <c r="G217" s="16">
        <f>SUMIFS('Contact Hours'!H:H,'Contact Hours'!$A:$A,Hours!$A217,'Contact Hours'!$C:$C,Hours!$B217)</f>
        <v>0</v>
      </c>
      <c r="H217" s="16">
        <f>SUMIFS('Contact Hours'!I:I,'Contact Hours'!$A:$A,Hours!$A217,'Contact Hours'!$C:$C,Hours!$B217)</f>
        <v>26688</v>
      </c>
      <c r="I217" s="16">
        <f>SUMIFS('Contact Hours'!J:J,'Contact Hours'!$A:$A,Hours!$A217,'Contact Hours'!$C:$C,Hours!$B217)</f>
        <v>0</v>
      </c>
      <c r="J217" s="16">
        <f>SUMIFS('Contact Hours'!K:K,'Contact Hours'!$A:$A,Hours!$A217,'Contact Hours'!$C:$C,Hours!$B217)</f>
        <v>0</v>
      </c>
      <c r="K217" s="16">
        <f>SUMIFS('Contact Hours'!L:L,'Contact Hours'!$A:$A,Hours!$A217,'Contact Hours'!$C:$C,Hours!$B217)</f>
        <v>0</v>
      </c>
      <c r="L217" s="17">
        <f t="shared" si="20"/>
        <v>994752</v>
      </c>
      <c r="M217" s="17">
        <f t="shared" si="21"/>
        <v>0</v>
      </c>
      <c r="N217" s="17">
        <f t="shared" si="18"/>
        <v>994752</v>
      </c>
      <c r="O217" s="83">
        <f t="shared" si="22"/>
        <v>2172844.2916653934</v>
      </c>
      <c r="P217" s="83">
        <f t="shared" si="19"/>
        <v>0</v>
      </c>
    </row>
    <row r="218" spans="1:16" x14ac:dyDescent="0.2">
      <c r="A218" s="14">
        <v>4003</v>
      </c>
      <c r="B218" s="15">
        <v>26</v>
      </c>
      <c r="C218" s="82">
        <f t="shared" si="17"/>
        <v>2.9124100501637846</v>
      </c>
      <c r="D218" s="16">
        <f>SUMIFS('Contact Hours'!E:E,'Contact Hours'!$A:$A,Hours!$A218,'Contact Hours'!$C:$C,Hours!$B218)</f>
        <v>207808</v>
      </c>
      <c r="E218" s="16">
        <f>SUMIFS('Contact Hours'!F:F,'Contact Hours'!$A:$A,Hours!$A218,'Contact Hours'!$C:$C,Hours!$B218)</f>
        <v>0</v>
      </c>
      <c r="F218" s="16">
        <f>SUMIFS('Contact Hours'!G:G,'Contact Hours'!$A:$A,Hours!$A218,'Contact Hours'!$C:$C,Hours!$B218)</f>
        <v>0</v>
      </c>
      <c r="G218" s="16">
        <f>SUMIFS('Contact Hours'!H:H,'Contact Hours'!$A:$A,Hours!$A218,'Contact Hours'!$C:$C,Hours!$B218)</f>
        <v>0</v>
      </c>
      <c r="H218" s="16">
        <f>SUMIFS('Contact Hours'!I:I,'Contact Hours'!$A:$A,Hours!$A218,'Contact Hours'!$C:$C,Hours!$B218)</f>
        <v>29920</v>
      </c>
      <c r="I218" s="16">
        <f>SUMIFS('Contact Hours'!J:J,'Contact Hours'!$A:$A,Hours!$A218,'Contact Hours'!$C:$C,Hours!$B218)</f>
        <v>0</v>
      </c>
      <c r="J218" s="16">
        <f>SUMIFS('Contact Hours'!K:K,'Contact Hours'!$A:$A,Hours!$A218,'Contact Hours'!$C:$C,Hours!$B218)</f>
        <v>64</v>
      </c>
      <c r="K218" s="16">
        <f>SUMIFS('Contact Hours'!L:L,'Contact Hours'!$A:$A,Hours!$A218,'Contact Hours'!$C:$C,Hours!$B218)</f>
        <v>0</v>
      </c>
      <c r="L218" s="17">
        <f t="shared" si="20"/>
        <v>237792</v>
      </c>
      <c r="M218" s="17">
        <f t="shared" si="21"/>
        <v>0</v>
      </c>
      <c r="N218" s="17">
        <f t="shared" si="18"/>
        <v>237792</v>
      </c>
      <c r="O218" s="83">
        <f t="shared" si="22"/>
        <v>692547.81064854667</v>
      </c>
      <c r="P218" s="83">
        <f t="shared" si="19"/>
        <v>0</v>
      </c>
    </row>
    <row r="219" spans="1:16" x14ac:dyDescent="0.2">
      <c r="A219" s="14">
        <v>4003</v>
      </c>
      <c r="B219" s="15">
        <v>27</v>
      </c>
      <c r="C219" s="82">
        <f t="shared" si="17"/>
        <v>0</v>
      </c>
      <c r="D219" s="16">
        <f>SUMIFS('Contact Hours'!E:E,'Contact Hours'!$A:$A,Hours!$A219,'Contact Hours'!$C:$C,Hours!$B219)</f>
        <v>0</v>
      </c>
      <c r="E219" s="16">
        <f>SUMIFS('Contact Hours'!F:F,'Contact Hours'!$A:$A,Hours!$A219,'Contact Hours'!$C:$C,Hours!$B219)</f>
        <v>0</v>
      </c>
      <c r="F219" s="16">
        <f>SUMIFS('Contact Hours'!G:G,'Contact Hours'!$A:$A,Hours!$A219,'Contact Hours'!$C:$C,Hours!$B219)</f>
        <v>0</v>
      </c>
      <c r="G219" s="16">
        <f>SUMIFS('Contact Hours'!H:H,'Contact Hours'!$A:$A,Hours!$A219,'Contact Hours'!$C:$C,Hours!$B219)</f>
        <v>0</v>
      </c>
      <c r="H219" s="16">
        <f>SUMIFS('Contact Hours'!I:I,'Contact Hours'!$A:$A,Hours!$A219,'Contact Hours'!$C:$C,Hours!$B219)</f>
        <v>0</v>
      </c>
      <c r="I219" s="16">
        <f>SUMIFS('Contact Hours'!J:J,'Contact Hours'!$A:$A,Hours!$A219,'Contact Hours'!$C:$C,Hours!$B219)</f>
        <v>0</v>
      </c>
      <c r="J219" s="16">
        <f>SUMIFS('Contact Hours'!K:K,'Contact Hours'!$A:$A,Hours!$A219,'Contact Hours'!$C:$C,Hours!$B219)</f>
        <v>0</v>
      </c>
      <c r="K219" s="16">
        <f>SUMIFS('Contact Hours'!L:L,'Contact Hours'!$A:$A,Hours!$A219,'Contact Hours'!$C:$C,Hours!$B219)</f>
        <v>0</v>
      </c>
      <c r="L219" s="17">
        <f t="shared" si="20"/>
        <v>0</v>
      </c>
      <c r="M219" s="17">
        <f t="shared" si="21"/>
        <v>0</v>
      </c>
      <c r="N219" s="17">
        <f t="shared" si="18"/>
        <v>0</v>
      </c>
      <c r="O219" s="83">
        <f t="shared" si="22"/>
        <v>0</v>
      </c>
      <c r="P219" s="83">
        <f t="shared" si="19"/>
        <v>0</v>
      </c>
    </row>
    <row r="220" spans="1:16" x14ac:dyDescent="0.2">
      <c r="A220" s="14">
        <v>3553</v>
      </c>
      <c r="B220" s="15">
        <v>1</v>
      </c>
      <c r="C220" s="82">
        <f t="shared" si="17"/>
        <v>2.4773518925154794</v>
      </c>
      <c r="D220" s="16">
        <f>SUMIFS('Contact Hours'!E:E,'Contact Hours'!$A:$A,Hours!$A220,'Contact Hours'!$C:$C,Hours!$B220)</f>
        <v>7280</v>
      </c>
      <c r="E220" s="16">
        <f>SUMIFS('Contact Hours'!F:F,'Contact Hours'!$A:$A,Hours!$A220,'Contact Hours'!$C:$C,Hours!$B220)</f>
        <v>0</v>
      </c>
      <c r="F220" s="16">
        <f>SUMIFS('Contact Hours'!G:G,'Contact Hours'!$A:$A,Hours!$A220,'Contact Hours'!$C:$C,Hours!$B220)</f>
        <v>0</v>
      </c>
      <c r="G220" s="16">
        <f>SUMIFS('Contact Hours'!H:H,'Contact Hours'!$A:$A,Hours!$A220,'Contact Hours'!$C:$C,Hours!$B220)</f>
        <v>0</v>
      </c>
      <c r="H220" s="16">
        <f>SUMIFS('Contact Hours'!I:I,'Contact Hours'!$A:$A,Hours!$A220,'Contact Hours'!$C:$C,Hours!$B220)</f>
        <v>0</v>
      </c>
      <c r="I220" s="16">
        <f>SUMIFS('Contact Hours'!J:J,'Contact Hours'!$A:$A,Hours!$A220,'Contact Hours'!$C:$C,Hours!$B220)</f>
        <v>0</v>
      </c>
      <c r="J220" s="16">
        <f>SUMIFS('Contact Hours'!K:K,'Contact Hours'!$A:$A,Hours!$A220,'Contact Hours'!$C:$C,Hours!$B220)</f>
        <v>0</v>
      </c>
      <c r="K220" s="16">
        <f>SUMIFS('Contact Hours'!L:L,'Contact Hours'!$A:$A,Hours!$A220,'Contact Hours'!$C:$C,Hours!$B220)</f>
        <v>0</v>
      </c>
      <c r="L220" s="17">
        <f t="shared" si="20"/>
        <v>7280</v>
      </c>
      <c r="M220" s="17">
        <f t="shared" si="21"/>
        <v>0</v>
      </c>
      <c r="N220" s="17">
        <f t="shared" si="18"/>
        <v>7280</v>
      </c>
      <c r="O220" s="83">
        <f t="shared" si="22"/>
        <v>18035.12177751269</v>
      </c>
      <c r="P220" s="83">
        <f t="shared" si="19"/>
        <v>0</v>
      </c>
    </row>
    <row r="221" spans="1:16" x14ac:dyDescent="0.2">
      <c r="A221" s="14">
        <v>3553</v>
      </c>
      <c r="B221" s="15">
        <v>2</v>
      </c>
      <c r="C221" s="82">
        <f t="shared" si="17"/>
        <v>2.8538011791852567</v>
      </c>
      <c r="D221" s="16">
        <f>SUMIFS('Contact Hours'!E:E,'Contact Hours'!$A:$A,Hours!$A221,'Contact Hours'!$C:$C,Hours!$B221)</f>
        <v>0</v>
      </c>
      <c r="E221" s="16">
        <f>SUMIFS('Contact Hours'!F:F,'Contact Hours'!$A:$A,Hours!$A221,'Contact Hours'!$C:$C,Hours!$B221)</f>
        <v>0</v>
      </c>
      <c r="F221" s="16">
        <f>SUMIFS('Contact Hours'!G:G,'Contact Hours'!$A:$A,Hours!$A221,'Contact Hours'!$C:$C,Hours!$B221)</f>
        <v>0</v>
      </c>
      <c r="G221" s="16">
        <f>SUMIFS('Contact Hours'!H:H,'Contact Hours'!$A:$A,Hours!$A221,'Contact Hours'!$C:$C,Hours!$B221)</f>
        <v>0</v>
      </c>
      <c r="H221" s="16">
        <f>SUMIFS('Contact Hours'!I:I,'Contact Hours'!$A:$A,Hours!$A221,'Contact Hours'!$C:$C,Hours!$B221)</f>
        <v>34480</v>
      </c>
      <c r="I221" s="16">
        <f>SUMIFS('Contact Hours'!J:J,'Contact Hours'!$A:$A,Hours!$A221,'Contact Hours'!$C:$C,Hours!$B221)</f>
        <v>0</v>
      </c>
      <c r="J221" s="16">
        <f>SUMIFS('Contact Hours'!K:K,'Contact Hours'!$A:$A,Hours!$A221,'Contact Hours'!$C:$C,Hours!$B221)</f>
        <v>0</v>
      </c>
      <c r="K221" s="16">
        <f>SUMIFS('Contact Hours'!L:L,'Contact Hours'!$A:$A,Hours!$A221,'Contact Hours'!$C:$C,Hours!$B221)</f>
        <v>0</v>
      </c>
      <c r="L221" s="17">
        <f t="shared" si="20"/>
        <v>34480</v>
      </c>
      <c r="M221" s="17">
        <f t="shared" si="21"/>
        <v>0</v>
      </c>
      <c r="N221" s="17">
        <f t="shared" si="18"/>
        <v>34480</v>
      </c>
      <c r="O221" s="83">
        <f t="shared" si="22"/>
        <v>98399.064658307645</v>
      </c>
      <c r="P221" s="83">
        <f t="shared" si="19"/>
        <v>0</v>
      </c>
    </row>
    <row r="222" spans="1:16" x14ac:dyDescent="0.2">
      <c r="A222" s="14">
        <v>3553</v>
      </c>
      <c r="B222" s="15">
        <v>3</v>
      </c>
      <c r="C222" s="82">
        <f t="shared" si="17"/>
        <v>2.4074720848103111</v>
      </c>
      <c r="D222" s="16">
        <f>SUMIFS('Contact Hours'!E:E,'Contact Hours'!$A:$A,Hours!$A222,'Contact Hours'!$C:$C,Hours!$B222)</f>
        <v>0</v>
      </c>
      <c r="E222" s="16">
        <f>SUMIFS('Contact Hours'!F:F,'Contact Hours'!$A:$A,Hours!$A222,'Contact Hours'!$C:$C,Hours!$B222)</f>
        <v>203984</v>
      </c>
      <c r="F222" s="16">
        <f>SUMIFS('Contact Hours'!G:G,'Contact Hours'!$A:$A,Hours!$A222,'Contact Hours'!$C:$C,Hours!$B222)</f>
        <v>0</v>
      </c>
      <c r="G222" s="16">
        <f>SUMIFS('Contact Hours'!H:H,'Contact Hours'!$A:$A,Hours!$A222,'Contact Hours'!$C:$C,Hours!$B222)</f>
        <v>0</v>
      </c>
      <c r="H222" s="16">
        <f>SUMIFS('Contact Hours'!I:I,'Contact Hours'!$A:$A,Hours!$A222,'Contact Hours'!$C:$C,Hours!$B222)</f>
        <v>0</v>
      </c>
      <c r="I222" s="16">
        <f>SUMIFS('Contact Hours'!J:J,'Contact Hours'!$A:$A,Hours!$A222,'Contact Hours'!$C:$C,Hours!$B222)</f>
        <v>0</v>
      </c>
      <c r="J222" s="16">
        <f>SUMIFS('Contact Hours'!K:K,'Contact Hours'!$A:$A,Hours!$A222,'Contact Hours'!$C:$C,Hours!$B222)</f>
        <v>0</v>
      </c>
      <c r="K222" s="16">
        <f>SUMIFS('Contact Hours'!L:L,'Contact Hours'!$A:$A,Hours!$A222,'Contact Hours'!$C:$C,Hours!$B222)</f>
        <v>0</v>
      </c>
      <c r="L222" s="17">
        <f t="shared" si="20"/>
        <v>203984</v>
      </c>
      <c r="M222" s="17">
        <f t="shared" si="21"/>
        <v>20398.400000000001</v>
      </c>
      <c r="N222" s="17">
        <f t="shared" si="18"/>
        <v>224382.4</v>
      </c>
      <c r="O222" s="83">
        <f t="shared" si="22"/>
        <v>540194.36432274117</v>
      </c>
      <c r="P222" s="83">
        <f t="shared" si="19"/>
        <v>0</v>
      </c>
    </row>
    <row r="223" spans="1:16" x14ac:dyDescent="0.2">
      <c r="A223" s="14">
        <v>3553</v>
      </c>
      <c r="B223" s="15">
        <v>4</v>
      </c>
      <c r="C223" s="82">
        <f t="shared" ref="C223:C286" si="23">C196</f>
        <v>2.4300139582635913</v>
      </c>
      <c r="D223" s="16">
        <f>SUMIFS('Contact Hours'!E:E,'Contact Hours'!$A:$A,Hours!$A223,'Contact Hours'!$C:$C,Hours!$B223)</f>
        <v>7440</v>
      </c>
      <c r="E223" s="16">
        <f>SUMIFS('Contact Hours'!F:F,'Contact Hours'!$A:$A,Hours!$A223,'Contact Hours'!$C:$C,Hours!$B223)</f>
        <v>7968</v>
      </c>
      <c r="F223" s="16">
        <f>SUMIFS('Contact Hours'!G:G,'Contact Hours'!$A:$A,Hours!$A223,'Contact Hours'!$C:$C,Hours!$B223)</f>
        <v>0</v>
      </c>
      <c r="G223" s="16">
        <f>SUMIFS('Contact Hours'!H:H,'Contact Hours'!$A:$A,Hours!$A223,'Contact Hours'!$C:$C,Hours!$B223)</f>
        <v>0</v>
      </c>
      <c r="H223" s="16">
        <f>SUMIFS('Contact Hours'!I:I,'Contact Hours'!$A:$A,Hours!$A223,'Contact Hours'!$C:$C,Hours!$B223)</f>
        <v>27904</v>
      </c>
      <c r="I223" s="16">
        <f>SUMIFS('Contact Hours'!J:J,'Contact Hours'!$A:$A,Hours!$A223,'Contact Hours'!$C:$C,Hours!$B223)</f>
        <v>0</v>
      </c>
      <c r="J223" s="16">
        <f>SUMIFS('Contact Hours'!K:K,'Contact Hours'!$A:$A,Hours!$A223,'Contact Hours'!$C:$C,Hours!$B223)</f>
        <v>0</v>
      </c>
      <c r="K223" s="16">
        <f>SUMIFS('Contact Hours'!L:L,'Contact Hours'!$A:$A,Hours!$A223,'Contact Hours'!$C:$C,Hours!$B223)</f>
        <v>0</v>
      </c>
      <c r="L223" s="17">
        <f t="shared" si="20"/>
        <v>43312</v>
      </c>
      <c r="M223" s="17">
        <f t="shared" si="21"/>
        <v>796.80000000000007</v>
      </c>
      <c r="N223" s="17">
        <f t="shared" si="18"/>
        <v>44108.800000000003</v>
      </c>
      <c r="O223" s="83">
        <f t="shared" si="22"/>
        <v>107184.99968225711</v>
      </c>
      <c r="P223" s="83">
        <f t="shared" si="19"/>
        <v>0</v>
      </c>
    </row>
    <row r="224" spans="1:16" x14ac:dyDescent="0.2">
      <c r="A224" s="14">
        <v>3553</v>
      </c>
      <c r="B224" s="15">
        <v>5</v>
      </c>
      <c r="C224" s="82">
        <f t="shared" si="23"/>
        <v>8.3021719928430482</v>
      </c>
      <c r="D224" s="16">
        <f>SUMIFS('Contact Hours'!E:E,'Contact Hours'!$A:$A,Hours!$A224,'Contact Hours'!$C:$C,Hours!$B224)</f>
        <v>0</v>
      </c>
      <c r="E224" s="16">
        <f>SUMIFS('Contact Hours'!F:F,'Contact Hours'!$A:$A,Hours!$A224,'Contact Hours'!$C:$C,Hours!$B224)</f>
        <v>0</v>
      </c>
      <c r="F224" s="16">
        <f>SUMIFS('Contact Hours'!G:G,'Contact Hours'!$A:$A,Hours!$A224,'Contact Hours'!$C:$C,Hours!$B224)</f>
        <v>0</v>
      </c>
      <c r="G224" s="16">
        <f>SUMIFS('Contact Hours'!H:H,'Contact Hours'!$A:$A,Hours!$A224,'Contact Hours'!$C:$C,Hours!$B224)</f>
        <v>0</v>
      </c>
      <c r="H224" s="16">
        <f>SUMIFS('Contact Hours'!I:I,'Contact Hours'!$A:$A,Hours!$A224,'Contact Hours'!$C:$C,Hours!$B224)</f>
        <v>0</v>
      </c>
      <c r="I224" s="16">
        <f>SUMIFS('Contact Hours'!J:J,'Contact Hours'!$A:$A,Hours!$A224,'Contact Hours'!$C:$C,Hours!$B224)</f>
        <v>0</v>
      </c>
      <c r="J224" s="16">
        <f>SUMIFS('Contact Hours'!K:K,'Contact Hours'!$A:$A,Hours!$A224,'Contact Hours'!$C:$C,Hours!$B224)</f>
        <v>0</v>
      </c>
      <c r="K224" s="16">
        <f>SUMIFS('Contact Hours'!L:L,'Contact Hours'!$A:$A,Hours!$A224,'Contact Hours'!$C:$C,Hours!$B224)</f>
        <v>0</v>
      </c>
      <c r="L224" s="17">
        <f t="shared" si="20"/>
        <v>0</v>
      </c>
      <c r="M224" s="17">
        <f t="shared" si="21"/>
        <v>0</v>
      </c>
      <c r="N224" s="17">
        <f t="shared" si="18"/>
        <v>0</v>
      </c>
      <c r="O224" s="83">
        <f t="shared" si="22"/>
        <v>0</v>
      </c>
      <c r="P224" s="83">
        <f t="shared" si="19"/>
        <v>0</v>
      </c>
    </row>
    <row r="225" spans="1:16" x14ac:dyDescent="0.2">
      <c r="A225" s="14">
        <v>3553</v>
      </c>
      <c r="B225" s="15">
        <v>6</v>
      </c>
      <c r="C225" s="82">
        <f t="shared" si="23"/>
        <v>2.9574937970703448</v>
      </c>
      <c r="D225" s="16">
        <f>SUMIFS('Contact Hours'!E:E,'Contact Hours'!$A:$A,Hours!$A225,'Contact Hours'!$C:$C,Hours!$B225)</f>
        <v>768</v>
      </c>
      <c r="E225" s="16">
        <f>SUMIFS('Contact Hours'!F:F,'Contact Hours'!$A:$A,Hours!$A225,'Contact Hours'!$C:$C,Hours!$B225)</f>
        <v>0</v>
      </c>
      <c r="F225" s="16">
        <f>SUMIFS('Contact Hours'!G:G,'Contact Hours'!$A:$A,Hours!$A225,'Contact Hours'!$C:$C,Hours!$B225)</f>
        <v>0</v>
      </c>
      <c r="G225" s="16">
        <f>SUMIFS('Contact Hours'!H:H,'Contact Hours'!$A:$A,Hours!$A225,'Contact Hours'!$C:$C,Hours!$B225)</f>
        <v>0</v>
      </c>
      <c r="H225" s="16">
        <f>SUMIFS('Contact Hours'!I:I,'Contact Hours'!$A:$A,Hours!$A225,'Contact Hours'!$C:$C,Hours!$B225)</f>
        <v>0</v>
      </c>
      <c r="I225" s="16">
        <f>SUMIFS('Contact Hours'!J:J,'Contact Hours'!$A:$A,Hours!$A225,'Contact Hours'!$C:$C,Hours!$B225)</f>
        <v>0</v>
      </c>
      <c r="J225" s="16">
        <f>SUMIFS('Contact Hours'!K:K,'Contact Hours'!$A:$A,Hours!$A225,'Contact Hours'!$C:$C,Hours!$B225)</f>
        <v>0</v>
      </c>
      <c r="K225" s="16">
        <f>SUMIFS('Contact Hours'!L:L,'Contact Hours'!$A:$A,Hours!$A225,'Contact Hours'!$C:$C,Hours!$B225)</f>
        <v>0</v>
      </c>
      <c r="L225" s="17">
        <f t="shared" si="20"/>
        <v>768</v>
      </c>
      <c r="M225" s="17">
        <f t="shared" si="21"/>
        <v>0</v>
      </c>
      <c r="N225" s="17">
        <f t="shared" si="18"/>
        <v>768</v>
      </c>
      <c r="O225" s="83">
        <f t="shared" si="22"/>
        <v>2271.3552361500247</v>
      </c>
      <c r="P225" s="83">
        <f t="shared" si="19"/>
        <v>0</v>
      </c>
    </row>
    <row r="226" spans="1:16" x14ac:dyDescent="0.2">
      <c r="A226" s="14">
        <v>3553</v>
      </c>
      <c r="B226" s="15">
        <v>7</v>
      </c>
      <c r="C226" s="82">
        <f t="shared" si="23"/>
        <v>3.1107785365526492</v>
      </c>
      <c r="D226" s="16">
        <f>SUMIFS('Contact Hours'!E:E,'Contact Hours'!$A:$A,Hours!$A226,'Contact Hours'!$C:$C,Hours!$B226)</f>
        <v>0</v>
      </c>
      <c r="E226" s="16">
        <f>SUMIFS('Contact Hours'!F:F,'Contact Hours'!$A:$A,Hours!$A226,'Contact Hours'!$C:$C,Hours!$B226)</f>
        <v>0</v>
      </c>
      <c r="F226" s="16">
        <f>SUMIFS('Contact Hours'!G:G,'Contact Hours'!$A:$A,Hours!$A226,'Contact Hours'!$C:$C,Hours!$B226)</f>
        <v>0</v>
      </c>
      <c r="G226" s="16">
        <f>SUMIFS('Contact Hours'!H:H,'Contact Hours'!$A:$A,Hours!$A226,'Contact Hours'!$C:$C,Hours!$B226)</f>
        <v>0</v>
      </c>
      <c r="H226" s="16">
        <f>SUMIFS('Contact Hours'!I:I,'Contact Hours'!$A:$A,Hours!$A226,'Contact Hours'!$C:$C,Hours!$B226)</f>
        <v>0</v>
      </c>
      <c r="I226" s="16">
        <f>SUMIFS('Contact Hours'!J:J,'Contact Hours'!$A:$A,Hours!$A226,'Contact Hours'!$C:$C,Hours!$B226)</f>
        <v>2160</v>
      </c>
      <c r="J226" s="16">
        <f>SUMIFS('Contact Hours'!K:K,'Contact Hours'!$A:$A,Hours!$A226,'Contact Hours'!$C:$C,Hours!$B226)</f>
        <v>0</v>
      </c>
      <c r="K226" s="16">
        <f>SUMIFS('Contact Hours'!L:L,'Contact Hours'!$A:$A,Hours!$A226,'Contact Hours'!$C:$C,Hours!$B226)</f>
        <v>0</v>
      </c>
      <c r="L226" s="17">
        <f t="shared" si="20"/>
        <v>2160</v>
      </c>
      <c r="M226" s="17">
        <f t="shared" si="21"/>
        <v>216</v>
      </c>
      <c r="N226" s="17">
        <f t="shared" si="18"/>
        <v>2376</v>
      </c>
      <c r="O226" s="83">
        <f t="shared" si="22"/>
        <v>7391.2098028490946</v>
      </c>
      <c r="P226" s="83">
        <f t="shared" si="19"/>
        <v>0</v>
      </c>
    </row>
    <row r="227" spans="1:16" x14ac:dyDescent="0.2">
      <c r="A227" s="14">
        <v>3553</v>
      </c>
      <c r="B227" s="15">
        <v>8</v>
      </c>
      <c r="C227" s="82">
        <f t="shared" si="23"/>
        <v>3.1288120353152737</v>
      </c>
      <c r="D227" s="16">
        <f>SUMIFS('Contact Hours'!E:E,'Contact Hours'!$A:$A,Hours!$A227,'Contact Hours'!$C:$C,Hours!$B227)</f>
        <v>0</v>
      </c>
      <c r="E227" s="16">
        <f>SUMIFS('Contact Hours'!F:F,'Contact Hours'!$A:$A,Hours!$A227,'Contact Hours'!$C:$C,Hours!$B227)</f>
        <v>0</v>
      </c>
      <c r="F227" s="16">
        <f>SUMIFS('Contact Hours'!G:G,'Contact Hours'!$A:$A,Hours!$A227,'Contact Hours'!$C:$C,Hours!$B227)</f>
        <v>0</v>
      </c>
      <c r="G227" s="16">
        <f>SUMIFS('Contact Hours'!H:H,'Contact Hours'!$A:$A,Hours!$A227,'Contact Hours'!$C:$C,Hours!$B227)</f>
        <v>0</v>
      </c>
      <c r="H227" s="16">
        <f>SUMIFS('Contact Hours'!I:I,'Contact Hours'!$A:$A,Hours!$A227,'Contact Hours'!$C:$C,Hours!$B227)</f>
        <v>2480</v>
      </c>
      <c r="I227" s="16">
        <f>SUMIFS('Contact Hours'!J:J,'Contact Hours'!$A:$A,Hours!$A227,'Contact Hours'!$C:$C,Hours!$B227)</f>
        <v>0</v>
      </c>
      <c r="J227" s="16">
        <f>SUMIFS('Contact Hours'!K:K,'Contact Hours'!$A:$A,Hours!$A227,'Contact Hours'!$C:$C,Hours!$B227)</f>
        <v>0</v>
      </c>
      <c r="K227" s="16">
        <f>SUMIFS('Contact Hours'!L:L,'Contact Hours'!$A:$A,Hours!$A227,'Contact Hours'!$C:$C,Hours!$B227)</f>
        <v>0</v>
      </c>
      <c r="L227" s="17">
        <f t="shared" si="20"/>
        <v>2480</v>
      </c>
      <c r="M227" s="17">
        <f t="shared" si="21"/>
        <v>0</v>
      </c>
      <c r="N227" s="17">
        <f t="shared" si="18"/>
        <v>2480</v>
      </c>
      <c r="O227" s="83">
        <f t="shared" si="22"/>
        <v>7759.453847581879</v>
      </c>
      <c r="P227" s="83">
        <f t="shared" si="19"/>
        <v>0</v>
      </c>
    </row>
    <row r="228" spans="1:16" x14ac:dyDescent="0.2">
      <c r="A228" s="14">
        <v>3553</v>
      </c>
      <c r="B228" s="15">
        <v>9</v>
      </c>
      <c r="C228" s="82">
        <f t="shared" si="23"/>
        <v>2.7974464955520566</v>
      </c>
      <c r="D228" s="16">
        <f>SUMIFS('Contact Hours'!E:E,'Contact Hours'!$A:$A,Hours!$A228,'Contact Hours'!$C:$C,Hours!$B228)</f>
        <v>12528</v>
      </c>
      <c r="E228" s="16">
        <f>SUMIFS('Contact Hours'!F:F,'Contact Hours'!$A:$A,Hours!$A228,'Contact Hours'!$C:$C,Hours!$B228)</f>
        <v>3904</v>
      </c>
      <c r="F228" s="16">
        <f>SUMIFS('Contact Hours'!G:G,'Contact Hours'!$A:$A,Hours!$A228,'Contact Hours'!$C:$C,Hours!$B228)</f>
        <v>0</v>
      </c>
      <c r="G228" s="16">
        <f>SUMIFS('Contact Hours'!H:H,'Contact Hours'!$A:$A,Hours!$A228,'Contact Hours'!$C:$C,Hours!$B228)</f>
        <v>0</v>
      </c>
      <c r="H228" s="16">
        <f>SUMIFS('Contact Hours'!I:I,'Contact Hours'!$A:$A,Hours!$A228,'Contact Hours'!$C:$C,Hours!$B228)</f>
        <v>36240</v>
      </c>
      <c r="I228" s="16">
        <f>SUMIFS('Contact Hours'!J:J,'Contact Hours'!$A:$A,Hours!$A228,'Contact Hours'!$C:$C,Hours!$B228)</f>
        <v>0</v>
      </c>
      <c r="J228" s="16">
        <f>SUMIFS('Contact Hours'!K:K,'Contact Hours'!$A:$A,Hours!$A228,'Contact Hours'!$C:$C,Hours!$B228)</f>
        <v>0</v>
      </c>
      <c r="K228" s="16">
        <f>SUMIFS('Contact Hours'!L:L,'Contact Hours'!$A:$A,Hours!$A228,'Contact Hours'!$C:$C,Hours!$B228)</f>
        <v>0</v>
      </c>
      <c r="L228" s="17">
        <f t="shared" si="20"/>
        <v>52672</v>
      </c>
      <c r="M228" s="17">
        <f t="shared" si="21"/>
        <v>390.40000000000003</v>
      </c>
      <c r="N228" s="17">
        <f t="shared" ref="N228:N283" si="24">SUM(L228:M228)</f>
        <v>53062.400000000001</v>
      </c>
      <c r="O228" s="83">
        <f t="shared" si="22"/>
        <v>148439.22492558145</v>
      </c>
      <c r="P228" s="83">
        <f t="shared" ref="P228:P283" si="25">(G228+F228*1.1)*C228</f>
        <v>0</v>
      </c>
    </row>
    <row r="229" spans="1:16" x14ac:dyDescent="0.2">
      <c r="A229" s="14">
        <v>3553</v>
      </c>
      <c r="B229" s="15">
        <v>10</v>
      </c>
      <c r="C229" s="82">
        <f t="shared" si="23"/>
        <v>3.9989283506118838</v>
      </c>
      <c r="D229" s="16">
        <f>SUMIFS('Contact Hours'!E:E,'Contact Hours'!$A:$A,Hours!$A229,'Contact Hours'!$C:$C,Hours!$B229)</f>
        <v>0</v>
      </c>
      <c r="E229" s="16">
        <f>SUMIFS('Contact Hours'!F:F,'Contact Hours'!$A:$A,Hours!$A229,'Contact Hours'!$C:$C,Hours!$B229)</f>
        <v>0</v>
      </c>
      <c r="F229" s="16">
        <f>SUMIFS('Contact Hours'!G:G,'Contact Hours'!$A:$A,Hours!$A229,'Contact Hours'!$C:$C,Hours!$B229)</f>
        <v>0</v>
      </c>
      <c r="G229" s="16">
        <f>SUMIFS('Contact Hours'!H:H,'Contact Hours'!$A:$A,Hours!$A229,'Contact Hours'!$C:$C,Hours!$B229)</f>
        <v>0</v>
      </c>
      <c r="H229" s="16">
        <f>SUMIFS('Contact Hours'!I:I,'Contact Hours'!$A:$A,Hours!$A229,'Contact Hours'!$C:$C,Hours!$B229)</f>
        <v>0</v>
      </c>
      <c r="I229" s="16">
        <f>SUMIFS('Contact Hours'!J:J,'Contact Hours'!$A:$A,Hours!$A229,'Contact Hours'!$C:$C,Hours!$B229)</f>
        <v>0</v>
      </c>
      <c r="J229" s="16">
        <f>SUMIFS('Contact Hours'!K:K,'Contact Hours'!$A:$A,Hours!$A229,'Contact Hours'!$C:$C,Hours!$B229)</f>
        <v>0</v>
      </c>
      <c r="K229" s="16">
        <f>SUMIFS('Contact Hours'!L:L,'Contact Hours'!$A:$A,Hours!$A229,'Contact Hours'!$C:$C,Hours!$B229)</f>
        <v>0</v>
      </c>
      <c r="L229" s="17">
        <f t="shared" ref="L229:L284" si="26">SUM(D229:K229)</f>
        <v>0</v>
      </c>
      <c r="M229" s="17">
        <f t="shared" ref="M229:M284" si="27">IF(B229&lt;28,E229+F229+I229+K229,0)*0.1</f>
        <v>0</v>
      </c>
      <c r="N229" s="17">
        <f t="shared" si="24"/>
        <v>0</v>
      </c>
      <c r="O229" s="83">
        <f t="shared" si="22"/>
        <v>0</v>
      </c>
      <c r="P229" s="83">
        <f t="shared" si="25"/>
        <v>0</v>
      </c>
    </row>
    <row r="230" spans="1:16" x14ac:dyDescent="0.2">
      <c r="A230" s="14">
        <v>3553</v>
      </c>
      <c r="B230" s="15">
        <v>11</v>
      </c>
      <c r="C230" s="82">
        <f t="shared" si="23"/>
        <v>2.8515469918399288</v>
      </c>
      <c r="D230" s="16">
        <f>SUMIFS('Contact Hours'!E:E,'Contact Hours'!$A:$A,Hours!$A230,'Contact Hours'!$C:$C,Hours!$B230)</f>
        <v>0</v>
      </c>
      <c r="E230" s="16">
        <f>SUMIFS('Contact Hours'!F:F,'Contact Hours'!$A:$A,Hours!$A230,'Contact Hours'!$C:$C,Hours!$B230)</f>
        <v>0</v>
      </c>
      <c r="F230" s="16">
        <f>SUMIFS('Contact Hours'!G:G,'Contact Hours'!$A:$A,Hours!$A230,'Contact Hours'!$C:$C,Hours!$B230)</f>
        <v>0</v>
      </c>
      <c r="G230" s="16">
        <f>SUMIFS('Contact Hours'!H:H,'Contact Hours'!$A:$A,Hours!$A230,'Contact Hours'!$C:$C,Hours!$B230)</f>
        <v>0</v>
      </c>
      <c r="H230" s="16">
        <f>SUMIFS('Contact Hours'!I:I,'Contact Hours'!$A:$A,Hours!$A230,'Contact Hours'!$C:$C,Hours!$B230)</f>
        <v>0</v>
      </c>
      <c r="I230" s="16">
        <f>SUMIFS('Contact Hours'!J:J,'Contact Hours'!$A:$A,Hours!$A230,'Contact Hours'!$C:$C,Hours!$B230)</f>
        <v>25184</v>
      </c>
      <c r="J230" s="16">
        <f>SUMIFS('Contact Hours'!K:K,'Contact Hours'!$A:$A,Hours!$A230,'Contact Hours'!$C:$C,Hours!$B230)</f>
        <v>0</v>
      </c>
      <c r="K230" s="16">
        <f>SUMIFS('Contact Hours'!L:L,'Contact Hours'!$A:$A,Hours!$A230,'Contact Hours'!$C:$C,Hours!$B230)</f>
        <v>0</v>
      </c>
      <c r="L230" s="17">
        <f t="shared" si="26"/>
        <v>25184</v>
      </c>
      <c r="M230" s="17">
        <f t="shared" si="27"/>
        <v>2518.4</v>
      </c>
      <c r="N230" s="17">
        <f t="shared" si="24"/>
        <v>27702.400000000001</v>
      </c>
      <c r="O230" s="83">
        <f t="shared" si="22"/>
        <v>78994.695386746447</v>
      </c>
      <c r="P230" s="83">
        <f t="shared" si="25"/>
        <v>0</v>
      </c>
    </row>
    <row r="231" spans="1:16" x14ac:dyDescent="0.2">
      <c r="A231" s="14">
        <v>3553</v>
      </c>
      <c r="B231" s="15">
        <v>12</v>
      </c>
      <c r="C231" s="82">
        <f t="shared" si="23"/>
        <v>2.5044021406594155</v>
      </c>
      <c r="D231" s="16">
        <f>SUMIFS('Contact Hours'!E:E,'Contact Hours'!$A:$A,Hours!$A231,'Contact Hours'!$C:$C,Hours!$B231)</f>
        <v>161616</v>
      </c>
      <c r="E231" s="16">
        <f>SUMIFS('Contact Hours'!F:F,'Contact Hours'!$A:$A,Hours!$A231,'Contact Hours'!$C:$C,Hours!$B231)</f>
        <v>0</v>
      </c>
      <c r="F231" s="16">
        <f>SUMIFS('Contact Hours'!G:G,'Contact Hours'!$A:$A,Hours!$A231,'Contact Hours'!$C:$C,Hours!$B231)</f>
        <v>0</v>
      </c>
      <c r="G231" s="16">
        <f>SUMIFS('Contact Hours'!H:H,'Contact Hours'!$A:$A,Hours!$A231,'Contact Hours'!$C:$C,Hours!$B231)</f>
        <v>11616</v>
      </c>
      <c r="H231" s="16">
        <f>SUMIFS('Contact Hours'!I:I,'Contact Hours'!$A:$A,Hours!$A231,'Contact Hours'!$C:$C,Hours!$B231)</f>
        <v>0</v>
      </c>
      <c r="I231" s="16">
        <f>SUMIFS('Contact Hours'!J:J,'Contact Hours'!$A:$A,Hours!$A231,'Contact Hours'!$C:$C,Hours!$B231)</f>
        <v>0</v>
      </c>
      <c r="J231" s="16">
        <f>SUMIFS('Contact Hours'!K:K,'Contact Hours'!$A:$A,Hours!$A231,'Contact Hours'!$C:$C,Hours!$B231)</f>
        <v>0</v>
      </c>
      <c r="K231" s="16">
        <f>SUMIFS('Contact Hours'!L:L,'Contact Hours'!$A:$A,Hours!$A231,'Contact Hours'!$C:$C,Hours!$B231)</f>
        <v>0</v>
      </c>
      <c r="L231" s="17">
        <f t="shared" si="26"/>
        <v>173232</v>
      </c>
      <c r="M231" s="17">
        <f t="shared" si="27"/>
        <v>0</v>
      </c>
      <c r="N231" s="17">
        <f t="shared" si="24"/>
        <v>173232</v>
      </c>
      <c r="O231" s="83">
        <f t="shared" si="22"/>
        <v>433842.59163071186</v>
      </c>
      <c r="P231" s="83">
        <f t="shared" si="25"/>
        <v>29091.135265899771</v>
      </c>
    </row>
    <row r="232" spans="1:16" x14ac:dyDescent="0.2">
      <c r="A232" s="14">
        <v>3553</v>
      </c>
      <c r="B232" s="15">
        <v>13</v>
      </c>
      <c r="C232" s="82">
        <f t="shared" si="23"/>
        <v>2.4322681456089192</v>
      </c>
      <c r="D232" s="16">
        <f>SUMIFS('Contact Hours'!E:E,'Contact Hours'!$A:$A,Hours!$A232,'Contact Hours'!$C:$C,Hours!$B232)</f>
        <v>13248</v>
      </c>
      <c r="E232" s="16">
        <f>SUMIFS('Contact Hours'!F:F,'Contact Hours'!$A:$A,Hours!$A232,'Contact Hours'!$C:$C,Hours!$B232)</f>
        <v>0</v>
      </c>
      <c r="F232" s="16">
        <f>SUMIFS('Contact Hours'!G:G,'Contact Hours'!$A:$A,Hours!$A232,'Contact Hours'!$C:$C,Hours!$B232)</f>
        <v>0</v>
      </c>
      <c r="G232" s="16">
        <f>SUMIFS('Contact Hours'!H:H,'Contact Hours'!$A:$A,Hours!$A232,'Contact Hours'!$C:$C,Hours!$B232)</f>
        <v>0</v>
      </c>
      <c r="H232" s="16">
        <f>SUMIFS('Contact Hours'!I:I,'Contact Hours'!$A:$A,Hours!$A232,'Contact Hours'!$C:$C,Hours!$B232)</f>
        <v>0</v>
      </c>
      <c r="I232" s="16">
        <f>SUMIFS('Contact Hours'!J:J,'Contact Hours'!$A:$A,Hours!$A232,'Contact Hours'!$C:$C,Hours!$B232)</f>
        <v>0</v>
      </c>
      <c r="J232" s="16">
        <f>SUMIFS('Contact Hours'!K:K,'Contact Hours'!$A:$A,Hours!$A232,'Contact Hours'!$C:$C,Hours!$B232)</f>
        <v>0</v>
      </c>
      <c r="K232" s="16">
        <f>SUMIFS('Contact Hours'!L:L,'Contact Hours'!$A:$A,Hours!$A232,'Contact Hours'!$C:$C,Hours!$B232)</f>
        <v>0</v>
      </c>
      <c r="L232" s="17">
        <f t="shared" si="26"/>
        <v>13248</v>
      </c>
      <c r="M232" s="17">
        <f t="shared" si="27"/>
        <v>0</v>
      </c>
      <c r="N232" s="17">
        <f t="shared" si="24"/>
        <v>13248</v>
      </c>
      <c r="O232" s="83">
        <f t="shared" si="22"/>
        <v>32222.688393026961</v>
      </c>
      <c r="P232" s="83">
        <f t="shared" si="25"/>
        <v>0</v>
      </c>
    </row>
    <row r="233" spans="1:16" x14ac:dyDescent="0.2">
      <c r="A233" s="14">
        <v>3553</v>
      </c>
      <c r="B233" s="15">
        <v>14</v>
      </c>
      <c r="C233" s="82">
        <f t="shared" si="23"/>
        <v>3.8974899200721236</v>
      </c>
      <c r="D233" s="16">
        <f>SUMIFS('Contact Hours'!E:E,'Contact Hours'!$A:$A,Hours!$A233,'Contact Hours'!$C:$C,Hours!$B233)</f>
        <v>0</v>
      </c>
      <c r="E233" s="16">
        <f>SUMIFS('Contact Hours'!F:F,'Contact Hours'!$A:$A,Hours!$A233,'Contact Hours'!$C:$C,Hours!$B233)</f>
        <v>0</v>
      </c>
      <c r="F233" s="16">
        <f>SUMIFS('Contact Hours'!G:G,'Contact Hours'!$A:$A,Hours!$A233,'Contact Hours'!$C:$C,Hours!$B233)</f>
        <v>0</v>
      </c>
      <c r="G233" s="16">
        <f>SUMIFS('Contact Hours'!H:H,'Contact Hours'!$A:$A,Hours!$A233,'Contact Hours'!$C:$C,Hours!$B233)</f>
        <v>0</v>
      </c>
      <c r="H233" s="16">
        <f>SUMIFS('Contact Hours'!I:I,'Contact Hours'!$A:$A,Hours!$A233,'Contact Hours'!$C:$C,Hours!$B233)</f>
        <v>0</v>
      </c>
      <c r="I233" s="16">
        <f>SUMIFS('Contact Hours'!J:J,'Contact Hours'!$A:$A,Hours!$A233,'Contact Hours'!$C:$C,Hours!$B233)</f>
        <v>74540</v>
      </c>
      <c r="J233" s="16">
        <f>SUMIFS('Contact Hours'!K:K,'Contact Hours'!$A:$A,Hours!$A233,'Contact Hours'!$C:$C,Hours!$B233)</f>
        <v>0</v>
      </c>
      <c r="K233" s="16">
        <f>SUMIFS('Contact Hours'!L:L,'Contact Hours'!$A:$A,Hours!$A233,'Contact Hours'!$C:$C,Hours!$B233)</f>
        <v>1716</v>
      </c>
      <c r="L233" s="17">
        <f t="shared" si="26"/>
        <v>76256</v>
      </c>
      <c r="M233" s="17">
        <f t="shared" si="27"/>
        <v>7625.6</v>
      </c>
      <c r="N233" s="17">
        <f t="shared" si="24"/>
        <v>83881.600000000006</v>
      </c>
      <c r="O233" s="83">
        <f t="shared" si="22"/>
        <v>326927.69047952187</v>
      </c>
      <c r="P233" s="83">
        <f t="shared" si="25"/>
        <v>0</v>
      </c>
    </row>
    <row r="234" spans="1:16" x14ac:dyDescent="0.2">
      <c r="A234" s="14">
        <v>3553</v>
      </c>
      <c r="B234" s="15">
        <v>15</v>
      </c>
      <c r="C234" s="82">
        <f t="shared" si="23"/>
        <v>5.6850604849172326</v>
      </c>
      <c r="D234" s="16">
        <f>SUMIFS('Contact Hours'!E:E,'Contact Hours'!$A:$A,Hours!$A234,'Contact Hours'!$C:$C,Hours!$B234)</f>
        <v>0</v>
      </c>
      <c r="E234" s="16">
        <f>SUMIFS('Contact Hours'!F:F,'Contact Hours'!$A:$A,Hours!$A234,'Contact Hours'!$C:$C,Hours!$B234)</f>
        <v>0</v>
      </c>
      <c r="F234" s="16">
        <f>SUMIFS('Contact Hours'!G:G,'Contact Hours'!$A:$A,Hours!$A234,'Contact Hours'!$C:$C,Hours!$B234)</f>
        <v>0</v>
      </c>
      <c r="G234" s="16">
        <f>SUMIFS('Contact Hours'!H:H,'Contact Hours'!$A:$A,Hours!$A234,'Contact Hours'!$C:$C,Hours!$B234)</f>
        <v>0</v>
      </c>
      <c r="H234" s="16">
        <f>SUMIFS('Contact Hours'!I:I,'Contact Hours'!$A:$A,Hours!$A234,'Contact Hours'!$C:$C,Hours!$B234)</f>
        <v>0</v>
      </c>
      <c r="I234" s="16">
        <f>SUMIFS('Contact Hours'!J:J,'Contact Hours'!$A:$A,Hours!$A234,'Contact Hours'!$C:$C,Hours!$B234)</f>
        <v>0</v>
      </c>
      <c r="J234" s="16">
        <f>SUMIFS('Contact Hours'!K:K,'Contact Hours'!$A:$A,Hours!$A234,'Contact Hours'!$C:$C,Hours!$B234)</f>
        <v>0</v>
      </c>
      <c r="K234" s="16">
        <f>SUMIFS('Contact Hours'!L:L,'Contact Hours'!$A:$A,Hours!$A234,'Contact Hours'!$C:$C,Hours!$B234)</f>
        <v>0</v>
      </c>
      <c r="L234" s="17">
        <f t="shared" si="26"/>
        <v>0</v>
      </c>
      <c r="M234" s="17">
        <f t="shared" si="27"/>
        <v>0</v>
      </c>
      <c r="N234" s="17">
        <f t="shared" si="24"/>
        <v>0</v>
      </c>
      <c r="O234" s="83">
        <f t="shared" si="22"/>
        <v>0</v>
      </c>
      <c r="P234" s="83">
        <f t="shared" si="25"/>
        <v>0</v>
      </c>
    </row>
    <row r="235" spans="1:16" x14ac:dyDescent="0.2">
      <c r="A235" s="14">
        <v>3553</v>
      </c>
      <c r="B235" s="15">
        <v>16</v>
      </c>
      <c r="C235" s="82">
        <f t="shared" si="23"/>
        <v>3.2595549013442979</v>
      </c>
      <c r="D235" s="16">
        <f>SUMIFS('Contact Hours'!E:E,'Contact Hours'!$A:$A,Hours!$A235,'Contact Hours'!$C:$C,Hours!$B235)</f>
        <v>13488</v>
      </c>
      <c r="E235" s="16">
        <f>SUMIFS('Contact Hours'!F:F,'Contact Hours'!$A:$A,Hours!$A235,'Contact Hours'!$C:$C,Hours!$B235)</f>
        <v>1824</v>
      </c>
      <c r="F235" s="16">
        <f>SUMIFS('Contact Hours'!G:G,'Contact Hours'!$A:$A,Hours!$A235,'Contact Hours'!$C:$C,Hours!$B235)</f>
        <v>0</v>
      </c>
      <c r="G235" s="16">
        <f>SUMIFS('Contact Hours'!H:H,'Contact Hours'!$A:$A,Hours!$A235,'Contact Hours'!$C:$C,Hours!$B235)</f>
        <v>0</v>
      </c>
      <c r="H235" s="16">
        <f>SUMIFS('Contact Hours'!I:I,'Contact Hours'!$A:$A,Hours!$A235,'Contact Hours'!$C:$C,Hours!$B235)</f>
        <v>0</v>
      </c>
      <c r="I235" s="16">
        <f>SUMIFS('Contact Hours'!J:J,'Contact Hours'!$A:$A,Hours!$A235,'Contact Hours'!$C:$C,Hours!$B235)</f>
        <v>68000</v>
      </c>
      <c r="J235" s="16">
        <f>SUMIFS('Contact Hours'!K:K,'Contact Hours'!$A:$A,Hours!$A235,'Contact Hours'!$C:$C,Hours!$B235)</f>
        <v>0</v>
      </c>
      <c r="K235" s="16">
        <f>SUMIFS('Contact Hours'!L:L,'Contact Hours'!$A:$A,Hours!$A235,'Contact Hours'!$C:$C,Hours!$B235)</f>
        <v>8300</v>
      </c>
      <c r="L235" s="17">
        <f t="shared" si="26"/>
        <v>91612</v>
      </c>
      <c r="M235" s="17">
        <f t="shared" si="27"/>
        <v>7812.4000000000005</v>
      </c>
      <c r="N235" s="17">
        <f t="shared" si="24"/>
        <v>99424.4</v>
      </c>
      <c r="O235" s="83">
        <f t="shared" si="22"/>
        <v>324079.29033321602</v>
      </c>
      <c r="P235" s="83">
        <f t="shared" si="25"/>
        <v>0</v>
      </c>
    </row>
    <row r="236" spans="1:16" x14ac:dyDescent="0.2">
      <c r="A236" s="14">
        <v>3553</v>
      </c>
      <c r="B236" s="15">
        <v>17</v>
      </c>
      <c r="C236" s="82">
        <f t="shared" si="23"/>
        <v>4.4091904474615813</v>
      </c>
      <c r="D236" s="16">
        <f>SUMIFS('Contact Hours'!E:E,'Contact Hours'!$A:$A,Hours!$A236,'Contact Hours'!$C:$C,Hours!$B236)</f>
        <v>0</v>
      </c>
      <c r="E236" s="16">
        <f>SUMIFS('Contact Hours'!F:F,'Contact Hours'!$A:$A,Hours!$A236,'Contact Hours'!$C:$C,Hours!$B236)</f>
        <v>0</v>
      </c>
      <c r="F236" s="16">
        <f>SUMIFS('Contact Hours'!G:G,'Contact Hours'!$A:$A,Hours!$A236,'Contact Hours'!$C:$C,Hours!$B236)</f>
        <v>0</v>
      </c>
      <c r="G236" s="16">
        <f>SUMIFS('Contact Hours'!H:H,'Contact Hours'!$A:$A,Hours!$A236,'Contact Hours'!$C:$C,Hours!$B236)</f>
        <v>0</v>
      </c>
      <c r="H236" s="16">
        <f>SUMIFS('Contact Hours'!I:I,'Contact Hours'!$A:$A,Hours!$A236,'Contact Hours'!$C:$C,Hours!$B236)</f>
        <v>0</v>
      </c>
      <c r="I236" s="16">
        <f>SUMIFS('Contact Hours'!J:J,'Contact Hours'!$A:$A,Hours!$A236,'Contact Hours'!$C:$C,Hours!$B236)</f>
        <v>26064</v>
      </c>
      <c r="J236" s="16">
        <f>SUMIFS('Contact Hours'!K:K,'Contact Hours'!$A:$A,Hours!$A236,'Contact Hours'!$C:$C,Hours!$B236)</f>
        <v>0</v>
      </c>
      <c r="K236" s="16">
        <f>SUMIFS('Contact Hours'!L:L,'Contact Hours'!$A:$A,Hours!$A236,'Contact Hours'!$C:$C,Hours!$B236)</f>
        <v>0</v>
      </c>
      <c r="L236" s="17">
        <f t="shared" si="26"/>
        <v>26064</v>
      </c>
      <c r="M236" s="17">
        <f t="shared" si="27"/>
        <v>2606.4</v>
      </c>
      <c r="N236" s="17">
        <f t="shared" si="24"/>
        <v>28670.400000000001</v>
      </c>
      <c r="O236" s="83">
        <f t="shared" si="22"/>
        <v>126413.25380490253</v>
      </c>
      <c r="P236" s="83">
        <f t="shared" si="25"/>
        <v>0</v>
      </c>
    </row>
    <row r="237" spans="1:16" x14ac:dyDescent="0.2">
      <c r="A237" s="14">
        <v>3553</v>
      </c>
      <c r="B237" s="15">
        <v>18</v>
      </c>
      <c r="C237" s="82">
        <f t="shared" si="23"/>
        <v>3.2911135241788898</v>
      </c>
      <c r="D237" s="16">
        <f>SUMIFS('Contact Hours'!E:E,'Contact Hours'!$A:$A,Hours!$A237,'Contact Hours'!$C:$C,Hours!$B237)</f>
        <v>0</v>
      </c>
      <c r="E237" s="16">
        <f>SUMIFS('Contact Hours'!F:F,'Contact Hours'!$A:$A,Hours!$A237,'Contact Hours'!$C:$C,Hours!$B237)</f>
        <v>0</v>
      </c>
      <c r="F237" s="16">
        <f>SUMIFS('Contact Hours'!G:G,'Contact Hours'!$A:$A,Hours!$A237,'Contact Hours'!$C:$C,Hours!$B237)</f>
        <v>0</v>
      </c>
      <c r="G237" s="16">
        <f>SUMIFS('Contact Hours'!H:H,'Contact Hours'!$A:$A,Hours!$A237,'Contact Hours'!$C:$C,Hours!$B237)</f>
        <v>0</v>
      </c>
      <c r="H237" s="16">
        <f>SUMIFS('Contact Hours'!I:I,'Contact Hours'!$A:$A,Hours!$A237,'Contact Hours'!$C:$C,Hours!$B237)</f>
        <v>0</v>
      </c>
      <c r="I237" s="16">
        <f>SUMIFS('Contact Hours'!J:J,'Contact Hours'!$A:$A,Hours!$A237,'Contact Hours'!$C:$C,Hours!$B237)</f>
        <v>70832</v>
      </c>
      <c r="J237" s="16">
        <f>SUMIFS('Contact Hours'!K:K,'Contact Hours'!$A:$A,Hours!$A237,'Contact Hours'!$C:$C,Hours!$B237)</f>
        <v>0</v>
      </c>
      <c r="K237" s="16">
        <f>SUMIFS('Contact Hours'!L:L,'Contact Hours'!$A:$A,Hours!$A237,'Contact Hours'!$C:$C,Hours!$B237)</f>
        <v>0</v>
      </c>
      <c r="L237" s="17">
        <f t="shared" si="26"/>
        <v>70832</v>
      </c>
      <c r="M237" s="17">
        <f t="shared" si="27"/>
        <v>7083.2000000000007</v>
      </c>
      <c r="N237" s="17">
        <f t="shared" si="24"/>
        <v>77915.199999999997</v>
      </c>
      <c r="O237" s="83">
        <f t="shared" si="22"/>
        <v>256427.76845910301</v>
      </c>
      <c r="P237" s="83">
        <f t="shared" si="25"/>
        <v>0</v>
      </c>
    </row>
    <row r="238" spans="1:16" x14ac:dyDescent="0.2">
      <c r="A238" s="14">
        <v>3553</v>
      </c>
      <c r="B238" s="15">
        <v>19</v>
      </c>
      <c r="C238" s="82">
        <f t="shared" si="23"/>
        <v>2.3804218366663754</v>
      </c>
      <c r="D238" s="16">
        <f>SUMIFS('Contact Hours'!E:E,'Contact Hours'!$A:$A,Hours!$A238,'Contact Hours'!$C:$C,Hours!$B238)</f>
        <v>0</v>
      </c>
      <c r="E238" s="16">
        <f>SUMIFS('Contact Hours'!F:F,'Contact Hours'!$A:$A,Hours!$A238,'Contact Hours'!$C:$C,Hours!$B238)</f>
        <v>100448</v>
      </c>
      <c r="F238" s="16">
        <f>SUMIFS('Contact Hours'!G:G,'Contact Hours'!$A:$A,Hours!$A238,'Contact Hours'!$C:$C,Hours!$B238)</f>
        <v>24672</v>
      </c>
      <c r="G238" s="16">
        <f>SUMIFS('Contact Hours'!H:H,'Contact Hours'!$A:$A,Hours!$A238,'Contact Hours'!$C:$C,Hours!$B238)</f>
        <v>0</v>
      </c>
      <c r="H238" s="16">
        <f>SUMIFS('Contact Hours'!I:I,'Contact Hours'!$A:$A,Hours!$A238,'Contact Hours'!$C:$C,Hours!$B238)</f>
        <v>0</v>
      </c>
      <c r="I238" s="16">
        <f>SUMIFS('Contact Hours'!J:J,'Contact Hours'!$A:$A,Hours!$A238,'Contact Hours'!$C:$C,Hours!$B238)</f>
        <v>0</v>
      </c>
      <c r="J238" s="16">
        <f>SUMIFS('Contact Hours'!K:K,'Contact Hours'!$A:$A,Hours!$A238,'Contact Hours'!$C:$C,Hours!$B238)</f>
        <v>0</v>
      </c>
      <c r="K238" s="16">
        <f>SUMIFS('Contact Hours'!L:L,'Contact Hours'!$A:$A,Hours!$A238,'Contact Hours'!$C:$C,Hours!$B238)</f>
        <v>0</v>
      </c>
      <c r="L238" s="17">
        <f t="shared" si="26"/>
        <v>125120</v>
      </c>
      <c r="M238" s="17">
        <f t="shared" si="27"/>
        <v>12512</v>
      </c>
      <c r="N238" s="17">
        <f t="shared" si="24"/>
        <v>137632</v>
      </c>
      <c r="O238" s="83">
        <f t="shared" si="22"/>
        <v>327622.2182240666</v>
      </c>
      <c r="P238" s="83">
        <f t="shared" si="25"/>
        <v>64602.744309656096</v>
      </c>
    </row>
    <row r="239" spans="1:16" x14ac:dyDescent="0.2">
      <c r="A239" s="14">
        <v>3553</v>
      </c>
      <c r="B239" s="15">
        <v>20</v>
      </c>
      <c r="C239" s="82">
        <f t="shared" si="23"/>
        <v>3.0251194174301852</v>
      </c>
      <c r="D239" s="16">
        <f>SUMIFS('Contact Hours'!E:E,'Contact Hours'!$A:$A,Hours!$A239,'Contact Hours'!$C:$C,Hours!$B239)</f>
        <v>0</v>
      </c>
      <c r="E239" s="16">
        <f>SUMIFS('Contact Hours'!F:F,'Contact Hours'!$A:$A,Hours!$A239,'Contact Hours'!$C:$C,Hours!$B239)</f>
        <v>0</v>
      </c>
      <c r="F239" s="16">
        <f>SUMIFS('Contact Hours'!G:G,'Contact Hours'!$A:$A,Hours!$A239,'Contact Hours'!$C:$C,Hours!$B239)</f>
        <v>0</v>
      </c>
      <c r="G239" s="16">
        <f>SUMIFS('Contact Hours'!H:H,'Contact Hours'!$A:$A,Hours!$A239,'Contact Hours'!$C:$C,Hours!$B239)</f>
        <v>0</v>
      </c>
      <c r="H239" s="16">
        <f>SUMIFS('Contact Hours'!I:I,'Contact Hours'!$A:$A,Hours!$A239,'Contact Hours'!$C:$C,Hours!$B239)</f>
        <v>18240</v>
      </c>
      <c r="I239" s="16">
        <f>SUMIFS('Contact Hours'!J:J,'Contact Hours'!$A:$A,Hours!$A239,'Contact Hours'!$C:$C,Hours!$B239)</f>
        <v>0</v>
      </c>
      <c r="J239" s="16">
        <f>SUMIFS('Contact Hours'!K:K,'Contact Hours'!$A:$A,Hours!$A239,'Contact Hours'!$C:$C,Hours!$B239)</f>
        <v>0</v>
      </c>
      <c r="K239" s="16">
        <f>SUMIFS('Contact Hours'!L:L,'Contact Hours'!$A:$A,Hours!$A239,'Contact Hours'!$C:$C,Hours!$B239)</f>
        <v>0</v>
      </c>
      <c r="L239" s="17">
        <f t="shared" si="26"/>
        <v>18240</v>
      </c>
      <c r="M239" s="17">
        <f t="shared" si="27"/>
        <v>0</v>
      </c>
      <c r="N239" s="17">
        <f t="shared" si="24"/>
        <v>18240</v>
      </c>
      <c r="O239" s="83">
        <f t="shared" si="22"/>
        <v>55178.178173926579</v>
      </c>
      <c r="P239" s="83">
        <f t="shared" si="25"/>
        <v>0</v>
      </c>
    </row>
    <row r="240" spans="1:16" x14ac:dyDescent="0.2">
      <c r="A240" s="14">
        <v>3553</v>
      </c>
      <c r="B240" s="15">
        <v>21</v>
      </c>
      <c r="C240" s="82">
        <f t="shared" si="23"/>
        <v>3.2708258380709379</v>
      </c>
      <c r="D240" s="16">
        <f>SUMIFS('Contact Hours'!E:E,'Contact Hours'!$A:$A,Hours!$A240,'Contact Hours'!$C:$C,Hours!$B240)</f>
        <v>0</v>
      </c>
      <c r="E240" s="16">
        <f>SUMIFS('Contact Hours'!F:F,'Contact Hours'!$A:$A,Hours!$A240,'Contact Hours'!$C:$C,Hours!$B240)</f>
        <v>0</v>
      </c>
      <c r="F240" s="16">
        <f>SUMIFS('Contact Hours'!G:G,'Contact Hours'!$A:$A,Hours!$A240,'Contact Hours'!$C:$C,Hours!$B240)</f>
        <v>0</v>
      </c>
      <c r="G240" s="16">
        <f>SUMIFS('Contact Hours'!H:H,'Contact Hours'!$A:$A,Hours!$A240,'Contact Hours'!$C:$C,Hours!$B240)</f>
        <v>0</v>
      </c>
      <c r="H240" s="16">
        <f>SUMIFS('Contact Hours'!I:I,'Contact Hours'!$A:$A,Hours!$A240,'Contact Hours'!$C:$C,Hours!$B240)</f>
        <v>576</v>
      </c>
      <c r="I240" s="16">
        <f>SUMIFS('Contact Hours'!J:J,'Contact Hours'!$A:$A,Hours!$A240,'Contact Hours'!$C:$C,Hours!$B240)</f>
        <v>0</v>
      </c>
      <c r="J240" s="16">
        <f>SUMIFS('Contact Hours'!K:K,'Contact Hours'!$A:$A,Hours!$A240,'Contact Hours'!$C:$C,Hours!$B240)</f>
        <v>416</v>
      </c>
      <c r="K240" s="16">
        <f>SUMIFS('Contact Hours'!L:L,'Contact Hours'!$A:$A,Hours!$A240,'Contact Hours'!$C:$C,Hours!$B240)</f>
        <v>0</v>
      </c>
      <c r="L240" s="17">
        <f t="shared" si="26"/>
        <v>992</v>
      </c>
      <c r="M240" s="17">
        <f t="shared" si="27"/>
        <v>0</v>
      </c>
      <c r="N240" s="17">
        <f t="shared" si="24"/>
        <v>992</v>
      </c>
      <c r="O240" s="83">
        <f t="shared" si="22"/>
        <v>3244.6592313663705</v>
      </c>
      <c r="P240" s="83">
        <f t="shared" si="25"/>
        <v>0</v>
      </c>
    </row>
    <row r="241" spans="1:16" x14ac:dyDescent="0.2">
      <c r="A241" s="14">
        <v>3553</v>
      </c>
      <c r="B241" s="15">
        <v>22</v>
      </c>
      <c r="C241" s="82">
        <f t="shared" si="23"/>
        <v>3.5368199448196425</v>
      </c>
      <c r="D241" s="16">
        <f>SUMIFS('Contact Hours'!E:E,'Contact Hours'!$A:$A,Hours!$A241,'Contact Hours'!$C:$C,Hours!$B241)</f>
        <v>0</v>
      </c>
      <c r="E241" s="16">
        <f>SUMIFS('Contact Hours'!F:F,'Contact Hours'!$A:$A,Hours!$A241,'Contact Hours'!$C:$C,Hours!$B241)</f>
        <v>0</v>
      </c>
      <c r="F241" s="16">
        <f>SUMIFS('Contact Hours'!G:G,'Contact Hours'!$A:$A,Hours!$A241,'Contact Hours'!$C:$C,Hours!$B241)</f>
        <v>0</v>
      </c>
      <c r="G241" s="16">
        <f>SUMIFS('Contact Hours'!H:H,'Contact Hours'!$A:$A,Hours!$A241,'Contact Hours'!$C:$C,Hours!$B241)</f>
        <v>0</v>
      </c>
      <c r="H241" s="16">
        <f>SUMIFS('Contact Hours'!I:I,'Contact Hours'!$A:$A,Hours!$A241,'Contact Hours'!$C:$C,Hours!$B241)</f>
        <v>2096</v>
      </c>
      <c r="I241" s="16">
        <f>SUMIFS('Contact Hours'!J:J,'Contact Hours'!$A:$A,Hours!$A241,'Contact Hours'!$C:$C,Hours!$B241)</f>
        <v>0</v>
      </c>
      <c r="J241" s="16">
        <f>SUMIFS('Contact Hours'!K:K,'Contact Hours'!$A:$A,Hours!$A241,'Contact Hours'!$C:$C,Hours!$B241)</f>
        <v>0</v>
      </c>
      <c r="K241" s="16">
        <f>SUMIFS('Contact Hours'!L:L,'Contact Hours'!$A:$A,Hours!$A241,'Contact Hours'!$C:$C,Hours!$B241)</f>
        <v>0</v>
      </c>
      <c r="L241" s="17">
        <f t="shared" si="26"/>
        <v>2096</v>
      </c>
      <c r="M241" s="17">
        <f t="shared" si="27"/>
        <v>0</v>
      </c>
      <c r="N241" s="17">
        <f t="shared" si="24"/>
        <v>2096</v>
      </c>
      <c r="O241" s="83">
        <f t="shared" si="22"/>
        <v>7413.1746043419707</v>
      </c>
      <c r="P241" s="83">
        <f t="shared" si="25"/>
        <v>0</v>
      </c>
    </row>
    <row r="242" spans="1:16" x14ac:dyDescent="0.2">
      <c r="A242" s="14">
        <v>3553</v>
      </c>
      <c r="B242" s="15">
        <v>23</v>
      </c>
      <c r="C242" s="82">
        <f t="shared" si="23"/>
        <v>3.4579233877331621</v>
      </c>
      <c r="D242" s="16">
        <f>SUMIFS('Contact Hours'!E:E,'Contact Hours'!$A:$A,Hours!$A242,'Contact Hours'!$C:$C,Hours!$B242)</f>
        <v>75024</v>
      </c>
      <c r="E242" s="16">
        <f>SUMIFS('Contact Hours'!F:F,'Contact Hours'!$A:$A,Hours!$A242,'Contact Hours'!$C:$C,Hours!$B242)</f>
        <v>0</v>
      </c>
      <c r="F242" s="16">
        <f>SUMIFS('Contact Hours'!G:G,'Contact Hours'!$A:$A,Hours!$A242,'Contact Hours'!$C:$C,Hours!$B242)</f>
        <v>0</v>
      </c>
      <c r="G242" s="16">
        <f>SUMIFS('Contact Hours'!H:H,'Contact Hours'!$A:$A,Hours!$A242,'Contact Hours'!$C:$C,Hours!$B242)</f>
        <v>0</v>
      </c>
      <c r="H242" s="16">
        <f>SUMIFS('Contact Hours'!I:I,'Contact Hours'!$A:$A,Hours!$A242,'Contact Hours'!$C:$C,Hours!$B242)</f>
        <v>0</v>
      </c>
      <c r="I242" s="16">
        <f>SUMIFS('Contact Hours'!J:J,'Contact Hours'!$A:$A,Hours!$A242,'Contact Hours'!$C:$C,Hours!$B242)</f>
        <v>0</v>
      </c>
      <c r="J242" s="16">
        <f>SUMIFS('Contact Hours'!K:K,'Contact Hours'!$A:$A,Hours!$A242,'Contact Hours'!$C:$C,Hours!$B242)</f>
        <v>0</v>
      </c>
      <c r="K242" s="16">
        <f>SUMIFS('Contact Hours'!L:L,'Contact Hours'!$A:$A,Hours!$A242,'Contact Hours'!$C:$C,Hours!$B242)</f>
        <v>0</v>
      </c>
      <c r="L242" s="17">
        <f t="shared" si="26"/>
        <v>75024</v>
      </c>
      <c r="M242" s="17">
        <f t="shared" si="27"/>
        <v>0</v>
      </c>
      <c r="N242" s="17">
        <f t="shared" si="24"/>
        <v>75024</v>
      </c>
      <c r="O242" s="83">
        <f t="shared" si="22"/>
        <v>259427.24424129276</v>
      </c>
      <c r="P242" s="83">
        <f t="shared" si="25"/>
        <v>0</v>
      </c>
    </row>
    <row r="243" spans="1:16" x14ac:dyDescent="0.2">
      <c r="A243" s="14">
        <v>3553</v>
      </c>
      <c r="B243" s="15">
        <v>24</v>
      </c>
      <c r="C243" s="82">
        <f t="shared" si="23"/>
        <v>2.7275666878468883</v>
      </c>
      <c r="D243" s="16">
        <f>SUMIFS('Contact Hours'!E:E,'Contact Hours'!$A:$A,Hours!$A243,'Contact Hours'!$C:$C,Hours!$B243)</f>
        <v>7872</v>
      </c>
      <c r="E243" s="16">
        <f>SUMIFS('Contact Hours'!F:F,'Contact Hours'!$A:$A,Hours!$A243,'Contact Hours'!$C:$C,Hours!$B243)</f>
        <v>0</v>
      </c>
      <c r="F243" s="16">
        <f>SUMIFS('Contact Hours'!G:G,'Contact Hours'!$A:$A,Hours!$A243,'Contact Hours'!$C:$C,Hours!$B243)</f>
        <v>0</v>
      </c>
      <c r="G243" s="16">
        <f>SUMIFS('Contact Hours'!H:H,'Contact Hours'!$A:$A,Hours!$A243,'Contact Hours'!$C:$C,Hours!$B243)</f>
        <v>0</v>
      </c>
      <c r="H243" s="16">
        <f>SUMIFS('Contact Hours'!I:I,'Contact Hours'!$A:$A,Hours!$A243,'Contact Hours'!$C:$C,Hours!$B243)</f>
        <v>23696</v>
      </c>
      <c r="I243" s="16">
        <f>SUMIFS('Contact Hours'!J:J,'Contact Hours'!$A:$A,Hours!$A243,'Contact Hours'!$C:$C,Hours!$B243)</f>
        <v>0</v>
      </c>
      <c r="J243" s="16">
        <f>SUMIFS('Contact Hours'!K:K,'Contact Hours'!$A:$A,Hours!$A243,'Contact Hours'!$C:$C,Hours!$B243)</f>
        <v>320</v>
      </c>
      <c r="K243" s="16">
        <f>SUMIFS('Contact Hours'!L:L,'Contact Hours'!$A:$A,Hours!$A243,'Contact Hours'!$C:$C,Hours!$B243)</f>
        <v>0</v>
      </c>
      <c r="L243" s="17">
        <f t="shared" si="26"/>
        <v>31888</v>
      </c>
      <c r="M243" s="17">
        <f t="shared" si="27"/>
        <v>0</v>
      </c>
      <c r="N243" s="17">
        <f t="shared" si="24"/>
        <v>31888</v>
      </c>
      <c r="O243" s="83">
        <f t="shared" si="22"/>
        <v>86976.646542061571</v>
      </c>
      <c r="P243" s="83">
        <f t="shared" si="25"/>
        <v>0</v>
      </c>
    </row>
    <row r="244" spans="1:16" x14ac:dyDescent="0.2">
      <c r="A244" s="14">
        <v>3553</v>
      </c>
      <c r="B244" s="15">
        <v>25</v>
      </c>
      <c r="C244" s="82">
        <f t="shared" si="23"/>
        <v>2.1843075376228382</v>
      </c>
      <c r="D244" s="16">
        <f>SUMIFS('Contact Hours'!E:E,'Contact Hours'!$A:$A,Hours!$A244,'Contact Hours'!$C:$C,Hours!$B244)</f>
        <v>295808</v>
      </c>
      <c r="E244" s="16">
        <f>SUMIFS('Contact Hours'!F:F,'Contact Hours'!$A:$A,Hours!$A244,'Contact Hours'!$C:$C,Hours!$B244)</f>
        <v>0</v>
      </c>
      <c r="F244" s="16">
        <f>SUMIFS('Contact Hours'!G:G,'Contact Hours'!$A:$A,Hours!$A244,'Contact Hours'!$C:$C,Hours!$B244)</f>
        <v>0</v>
      </c>
      <c r="G244" s="16">
        <f>SUMIFS('Contact Hours'!H:H,'Contact Hours'!$A:$A,Hours!$A244,'Contact Hours'!$C:$C,Hours!$B244)</f>
        <v>0</v>
      </c>
      <c r="H244" s="16">
        <f>SUMIFS('Contact Hours'!I:I,'Contact Hours'!$A:$A,Hours!$A244,'Contact Hours'!$C:$C,Hours!$B244)</f>
        <v>0</v>
      </c>
      <c r="I244" s="16">
        <f>SUMIFS('Contact Hours'!J:J,'Contact Hours'!$A:$A,Hours!$A244,'Contact Hours'!$C:$C,Hours!$B244)</f>
        <v>0</v>
      </c>
      <c r="J244" s="16">
        <f>SUMIFS('Contact Hours'!K:K,'Contact Hours'!$A:$A,Hours!$A244,'Contact Hours'!$C:$C,Hours!$B244)</f>
        <v>0</v>
      </c>
      <c r="K244" s="16">
        <f>SUMIFS('Contact Hours'!L:L,'Contact Hours'!$A:$A,Hours!$A244,'Contact Hours'!$C:$C,Hours!$B244)</f>
        <v>0</v>
      </c>
      <c r="L244" s="17">
        <f t="shared" si="26"/>
        <v>295808</v>
      </c>
      <c r="M244" s="17">
        <f t="shared" si="27"/>
        <v>0</v>
      </c>
      <c r="N244" s="17">
        <f t="shared" si="24"/>
        <v>295808</v>
      </c>
      <c r="O244" s="83">
        <f t="shared" si="22"/>
        <v>646135.64408913651</v>
      </c>
      <c r="P244" s="83">
        <f t="shared" si="25"/>
        <v>0</v>
      </c>
    </row>
    <row r="245" spans="1:16" x14ac:dyDescent="0.2">
      <c r="A245" s="14">
        <v>3553</v>
      </c>
      <c r="B245" s="15">
        <v>26</v>
      </c>
      <c r="C245" s="82">
        <f t="shared" si="23"/>
        <v>2.9124100501637846</v>
      </c>
      <c r="D245" s="16">
        <f>SUMIFS('Contact Hours'!E:E,'Contact Hours'!$A:$A,Hours!$A245,'Contact Hours'!$C:$C,Hours!$B245)</f>
        <v>59456</v>
      </c>
      <c r="E245" s="16">
        <f>SUMIFS('Contact Hours'!F:F,'Contact Hours'!$A:$A,Hours!$A245,'Contact Hours'!$C:$C,Hours!$B245)</f>
        <v>0</v>
      </c>
      <c r="F245" s="16">
        <f>SUMIFS('Contact Hours'!G:G,'Contact Hours'!$A:$A,Hours!$A245,'Contact Hours'!$C:$C,Hours!$B245)</f>
        <v>0</v>
      </c>
      <c r="G245" s="16">
        <f>SUMIFS('Contact Hours'!H:H,'Contact Hours'!$A:$A,Hours!$A245,'Contact Hours'!$C:$C,Hours!$B245)</f>
        <v>0</v>
      </c>
      <c r="H245" s="16">
        <f>SUMIFS('Contact Hours'!I:I,'Contact Hours'!$A:$A,Hours!$A245,'Contact Hours'!$C:$C,Hours!$B245)</f>
        <v>0</v>
      </c>
      <c r="I245" s="16">
        <f>SUMIFS('Contact Hours'!J:J,'Contact Hours'!$A:$A,Hours!$A245,'Contact Hours'!$C:$C,Hours!$B245)</f>
        <v>0</v>
      </c>
      <c r="J245" s="16">
        <f>SUMIFS('Contact Hours'!K:K,'Contact Hours'!$A:$A,Hours!$A245,'Contact Hours'!$C:$C,Hours!$B245)</f>
        <v>0</v>
      </c>
      <c r="K245" s="16">
        <f>SUMIFS('Contact Hours'!L:L,'Contact Hours'!$A:$A,Hours!$A245,'Contact Hours'!$C:$C,Hours!$B245)</f>
        <v>0</v>
      </c>
      <c r="L245" s="17">
        <f t="shared" si="26"/>
        <v>59456</v>
      </c>
      <c r="M245" s="17">
        <f t="shared" si="27"/>
        <v>0</v>
      </c>
      <c r="N245" s="17">
        <f t="shared" si="24"/>
        <v>59456</v>
      </c>
      <c r="O245" s="83">
        <f t="shared" si="22"/>
        <v>173160.25194253799</v>
      </c>
      <c r="P245" s="83">
        <f t="shared" si="25"/>
        <v>0</v>
      </c>
    </row>
    <row r="246" spans="1:16" x14ac:dyDescent="0.2">
      <c r="A246" s="14">
        <v>3553</v>
      </c>
      <c r="B246" s="15">
        <v>27</v>
      </c>
      <c r="C246" s="82">
        <f t="shared" si="23"/>
        <v>0</v>
      </c>
      <c r="D246" s="16">
        <f>SUMIFS('Contact Hours'!E:E,'Contact Hours'!$A:$A,Hours!$A246,'Contact Hours'!$C:$C,Hours!$B246)</f>
        <v>0</v>
      </c>
      <c r="E246" s="16">
        <f>SUMIFS('Contact Hours'!F:F,'Contact Hours'!$A:$A,Hours!$A246,'Contact Hours'!$C:$C,Hours!$B246)</f>
        <v>0</v>
      </c>
      <c r="F246" s="16">
        <f>SUMIFS('Contact Hours'!G:G,'Contact Hours'!$A:$A,Hours!$A246,'Contact Hours'!$C:$C,Hours!$B246)</f>
        <v>0</v>
      </c>
      <c r="G246" s="16">
        <f>SUMIFS('Contact Hours'!H:H,'Contact Hours'!$A:$A,Hours!$A246,'Contact Hours'!$C:$C,Hours!$B246)</f>
        <v>0</v>
      </c>
      <c r="H246" s="16">
        <f>SUMIFS('Contact Hours'!I:I,'Contact Hours'!$A:$A,Hours!$A246,'Contact Hours'!$C:$C,Hours!$B246)</f>
        <v>0</v>
      </c>
      <c r="I246" s="16">
        <f>SUMIFS('Contact Hours'!J:J,'Contact Hours'!$A:$A,Hours!$A246,'Contact Hours'!$C:$C,Hours!$B246)</f>
        <v>0</v>
      </c>
      <c r="J246" s="16">
        <f>SUMIFS('Contact Hours'!K:K,'Contact Hours'!$A:$A,Hours!$A246,'Contact Hours'!$C:$C,Hours!$B246)</f>
        <v>0</v>
      </c>
      <c r="K246" s="16">
        <f>SUMIFS('Contact Hours'!L:L,'Contact Hours'!$A:$A,Hours!$A246,'Contact Hours'!$C:$C,Hours!$B246)</f>
        <v>0</v>
      </c>
      <c r="L246" s="17">
        <f t="shared" si="26"/>
        <v>0</v>
      </c>
      <c r="M246" s="17">
        <f t="shared" si="27"/>
        <v>0</v>
      </c>
      <c r="N246" s="17">
        <f t="shared" si="24"/>
        <v>0</v>
      </c>
      <c r="O246" s="83">
        <f t="shared" si="22"/>
        <v>0</v>
      </c>
      <c r="P246" s="83">
        <f t="shared" si="25"/>
        <v>0</v>
      </c>
    </row>
    <row r="247" spans="1:16" x14ac:dyDescent="0.2">
      <c r="A247" s="14">
        <v>3554</v>
      </c>
      <c r="B247" s="15">
        <v>1</v>
      </c>
      <c r="C247" s="82">
        <f t="shared" si="23"/>
        <v>2.4773518925154794</v>
      </c>
      <c r="D247" s="16">
        <f>SUMIFS('Contact Hours'!E:E,'Contact Hours'!$A:$A,Hours!$A247,'Contact Hours'!$C:$C,Hours!$B247)</f>
        <v>20944</v>
      </c>
      <c r="E247" s="16">
        <f>SUMIFS('Contact Hours'!F:F,'Contact Hours'!$A:$A,Hours!$A247,'Contact Hours'!$C:$C,Hours!$B247)</f>
        <v>0</v>
      </c>
      <c r="F247" s="16">
        <f>SUMIFS('Contact Hours'!G:G,'Contact Hours'!$A:$A,Hours!$A247,'Contact Hours'!$C:$C,Hours!$B247)</f>
        <v>0</v>
      </c>
      <c r="G247" s="16">
        <f>SUMIFS('Contact Hours'!H:H,'Contact Hours'!$A:$A,Hours!$A247,'Contact Hours'!$C:$C,Hours!$B247)</f>
        <v>0</v>
      </c>
      <c r="H247" s="16">
        <f>SUMIFS('Contact Hours'!I:I,'Contact Hours'!$A:$A,Hours!$A247,'Contact Hours'!$C:$C,Hours!$B247)</f>
        <v>21008</v>
      </c>
      <c r="I247" s="16">
        <f>SUMIFS('Contact Hours'!J:J,'Contact Hours'!$A:$A,Hours!$A247,'Contact Hours'!$C:$C,Hours!$B247)</f>
        <v>0</v>
      </c>
      <c r="J247" s="16">
        <f>SUMIFS('Contact Hours'!K:K,'Contact Hours'!$A:$A,Hours!$A247,'Contact Hours'!$C:$C,Hours!$B247)</f>
        <v>0</v>
      </c>
      <c r="K247" s="16">
        <f>SUMIFS('Contact Hours'!L:L,'Contact Hours'!$A:$A,Hours!$A247,'Contact Hours'!$C:$C,Hours!$B247)</f>
        <v>0</v>
      </c>
      <c r="L247" s="17">
        <f t="shared" si="26"/>
        <v>41952</v>
      </c>
      <c r="M247" s="17">
        <f t="shared" si="27"/>
        <v>0</v>
      </c>
      <c r="N247" s="17">
        <f t="shared" si="24"/>
        <v>41952</v>
      </c>
      <c r="O247" s="83">
        <f t="shared" si="22"/>
        <v>103929.86659480938</v>
      </c>
      <c r="P247" s="83">
        <f t="shared" si="25"/>
        <v>0</v>
      </c>
    </row>
    <row r="248" spans="1:16" x14ac:dyDescent="0.2">
      <c r="A248" s="14">
        <v>3554</v>
      </c>
      <c r="B248" s="15">
        <v>2</v>
      </c>
      <c r="C248" s="82">
        <f t="shared" si="23"/>
        <v>2.8538011791852567</v>
      </c>
      <c r="D248" s="16">
        <f>SUMIFS('Contact Hours'!E:E,'Contact Hours'!$A:$A,Hours!$A248,'Contact Hours'!$C:$C,Hours!$B248)</f>
        <v>0</v>
      </c>
      <c r="E248" s="16">
        <f>SUMIFS('Contact Hours'!F:F,'Contact Hours'!$A:$A,Hours!$A248,'Contact Hours'!$C:$C,Hours!$B248)</f>
        <v>0</v>
      </c>
      <c r="F248" s="16">
        <f>SUMIFS('Contact Hours'!G:G,'Contact Hours'!$A:$A,Hours!$A248,'Contact Hours'!$C:$C,Hours!$B248)</f>
        <v>0</v>
      </c>
      <c r="G248" s="16">
        <f>SUMIFS('Contact Hours'!H:H,'Contact Hours'!$A:$A,Hours!$A248,'Contact Hours'!$C:$C,Hours!$B248)</f>
        <v>0</v>
      </c>
      <c r="H248" s="16">
        <f>SUMIFS('Contact Hours'!I:I,'Contact Hours'!$A:$A,Hours!$A248,'Contact Hours'!$C:$C,Hours!$B248)</f>
        <v>31792</v>
      </c>
      <c r="I248" s="16">
        <f>SUMIFS('Contact Hours'!J:J,'Contact Hours'!$A:$A,Hours!$A248,'Contact Hours'!$C:$C,Hours!$B248)</f>
        <v>0</v>
      </c>
      <c r="J248" s="16">
        <f>SUMIFS('Contact Hours'!K:K,'Contact Hours'!$A:$A,Hours!$A248,'Contact Hours'!$C:$C,Hours!$B248)</f>
        <v>0</v>
      </c>
      <c r="K248" s="16">
        <f>SUMIFS('Contact Hours'!L:L,'Contact Hours'!$A:$A,Hours!$A248,'Contact Hours'!$C:$C,Hours!$B248)</f>
        <v>0</v>
      </c>
      <c r="L248" s="17">
        <f t="shared" si="26"/>
        <v>31792</v>
      </c>
      <c r="M248" s="17">
        <f t="shared" si="27"/>
        <v>0</v>
      </c>
      <c r="N248" s="17">
        <f t="shared" si="24"/>
        <v>31792</v>
      </c>
      <c r="O248" s="83">
        <f t="shared" si="22"/>
        <v>90728.04708865768</v>
      </c>
      <c r="P248" s="83">
        <f t="shared" si="25"/>
        <v>0</v>
      </c>
    </row>
    <row r="249" spans="1:16" x14ac:dyDescent="0.2">
      <c r="A249" s="14">
        <v>3554</v>
      </c>
      <c r="B249" s="15">
        <v>3</v>
      </c>
      <c r="C249" s="82">
        <f t="shared" si="23"/>
        <v>2.4074720848103111</v>
      </c>
      <c r="D249" s="16">
        <f>SUMIFS('Contact Hours'!E:E,'Contact Hours'!$A:$A,Hours!$A249,'Contact Hours'!$C:$C,Hours!$B249)</f>
        <v>0</v>
      </c>
      <c r="E249" s="16">
        <f>SUMIFS('Contact Hours'!F:F,'Contact Hours'!$A:$A,Hours!$A249,'Contact Hours'!$C:$C,Hours!$B249)</f>
        <v>82512</v>
      </c>
      <c r="F249" s="16">
        <f>SUMIFS('Contact Hours'!G:G,'Contact Hours'!$A:$A,Hours!$A249,'Contact Hours'!$C:$C,Hours!$B249)</f>
        <v>0</v>
      </c>
      <c r="G249" s="16">
        <f>SUMIFS('Contact Hours'!H:H,'Contact Hours'!$A:$A,Hours!$A249,'Contact Hours'!$C:$C,Hours!$B249)</f>
        <v>0</v>
      </c>
      <c r="H249" s="16">
        <f>SUMIFS('Contact Hours'!I:I,'Contact Hours'!$A:$A,Hours!$A249,'Contact Hours'!$C:$C,Hours!$B249)</f>
        <v>0</v>
      </c>
      <c r="I249" s="16">
        <f>SUMIFS('Contact Hours'!J:J,'Contact Hours'!$A:$A,Hours!$A249,'Contact Hours'!$C:$C,Hours!$B249)</f>
        <v>1680</v>
      </c>
      <c r="J249" s="16">
        <f>SUMIFS('Contact Hours'!K:K,'Contact Hours'!$A:$A,Hours!$A249,'Contact Hours'!$C:$C,Hours!$B249)</f>
        <v>0</v>
      </c>
      <c r="K249" s="16">
        <f>SUMIFS('Contact Hours'!L:L,'Contact Hours'!$A:$A,Hours!$A249,'Contact Hours'!$C:$C,Hours!$B249)</f>
        <v>0</v>
      </c>
      <c r="L249" s="17">
        <f t="shared" si="26"/>
        <v>84192</v>
      </c>
      <c r="M249" s="17">
        <f t="shared" si="27"/>
        <v>8419.2000000000007</v>
      </c>
      <c r="N249" s="17">
        <f t="shared" si="24"/>
        <v>92611.199999999997</v>
      </c>
      <c r="O249" s="83">
        <f t="shared" si="22"/>
        <v>222958.87874078468</v>
      </c>
      <c r="P249" s="83">
        <f t="shared" si="25"/>
        <v>0</v>
      </c>
    </row>
    <row r="250" spans="1:16" x14ac:dyDescent="0.2">
      <c r="A250" s="14">
        <v>3554</v>
      </c>
      <c r="B250" s="15">
        <v>4</v>
      </c>
      <c r="C250" s="82">
        <f t="shared" si="23"/>
        <v>2.4300139582635913</v>
      </c>
      <c r="D250" s="16">
        <f>SUMIFS('Contact Hours'!E:E,'Contact Hours'!$A:$A,Hours!$A250,'Contact Hours'!$C:$C,Hours!$B250)</f>
        <v>2880</v>
      </c>
      <c r="E250" s="16">
        <f>SUMIFS('Contact Hours'!F:F,'Contact Hours'!$A:$A,Hours!$A250,'Contact Hours'!$C:$C,Hours!$B250)</f>
        <v>2016</v>
      </c>
      <c r="F250" s="16">
        <f>SUMIFS('Contact Hours'!G:G,'Contact Hours'!$A:$A,Hours!$A250,'Contact Hours'!$C:$C,Hours!$B250)</f>
        <v>0</v>
      </c>
      <c r="G250" s="16">
        <f>SUMIFS('Contact Hours'!H:H,'Contact Hours'!$A:$A,Hours!$A250,'Contact Hours'!$C:$C,Hours!$B250)</f>
        <v>0</v>
      </c>
      <c r="H250" s="16">
        <f>SUMIFS('Contact Hours'!I:I,'Contact Hours'!$A:$A,Hours!$A250,'Contact Hours'!$C:$C,Hours!$B250)</f>
        <v>0</v>
      </c>
      <c r="I250" s="16">
        <f>SUMIFS('Contact Hours'!J:J,'Contact Hours'!$A:$A,Hours!$A250,'Contact Hours'!$C:$C,Hours!$B250)</f>
        <v>2496</v>
      </c>
      <c r="J250" s="16">
        <f>SUMIFS('Contact Hours'!K:K,'Contact Hours'!$A:$A,Hours!$A250,'Contact Hours'!$C:$C,Hours!$B250)</f>
        <v>0</v>
      </c>
      <c r="K250" s="16">
        <f>SUMIFS('Contact Hours'!L:L,'Contact Hours'!$A:$A,Hours!$A250,'Contact Hours'!$C:$C,Hours!$B250)</f>
        <v>0</v>
      </c>
      <c r="L250" s="17">
        <f t="shared" si="26"/>
        <v>7392</v>
      </c>
      <c r="M250" s="17">
        <f t="shared" si="27"/>
        <v>451.20000000000005</v>
      </c>
      <c r="N250" s="17">
        <f t="shared" si="24"/>
        <v>7843.2</v>
      </c>
      <c r="O250" s="83">
        <f t="shared" si="22"/>
        <v>19059.085477452998</v>
      </c>
      <c r="P250" s="83">
        <f t="shared" si="25"/>
        <v>0</v>
      </c>
    </row>
    <row r="251" spans="1:16" x14ac:dyDescent="0.2">
      <c r="A251" s="14">
        <v>3554</v>
      </c>
      <c r="B251" s="15">
        <v>5</v>
      </c>
      <c r="C251" s="82">
        <f t="shared" si="23"/>
        <v>8.3021719928430482</v>
      </c>
      <c r="D251" s="16">
        <f>SUMIFS('Contact Hours'!E:E,'Contact Hours'!$A:$A,Hours!$A251,'Contact Hours'!$C:$C,Hours!$B251)</f>
        <v>0</v>
      </c>
      <c r="E251" s="16">
        <f>SUMIFS('Contact Hours'!F:F,'Contact Hours'!$A:$A,Hours!$A251,'Contact Hours'!$C:$C,Hours!$B251)</f>
        <v>0</v>
      </c>
      <c r="F251" s="16">
        <f>SUMIFS('Contact Hours'!G:G,'Contact Hours'!$A:$A,Hours!$A251,'Contact Hours'!$C:$C,Hours!$B251)</f>
        <v>0</v>
      </c>
      <c r="G251" s="16">
        <f>SUMIFS('Contact Hours'!H:H,'Contact Hours'!$A:$A,Hours!$A251,'Contact Hours'!$C:$C,Hours!$B251)</f>
        <v>0</v>
      </c>
      <c r="H251" s="16">
        <f>SUMIFS('Contact Hours'!I:I,'Contact Hours'!$A:$A,Hours!$A251,'Contact Hours'!$C:$C,Hours!$B251)</f>
        <v>0</v>
      </c>
      <c r="I251" s="16">
        <f>SUMIFS('Contact Hours'!J:J,'Contact Hours'!$A:$A,Hours!$A251,'Contact Hours'!$C:$C,Hours!$B251)</f>
        <v>0</v>
      </c>
      <c r="J251" s="16">
        <f>SUMIFS('Contact Hours'!K:K,'Contact Hours'!$A:$A,Hours!$A251,'Contact Hours'!$C:$C,Hours!$B251)</f>
        <v>0</v>
      </c>
      <c r="K251" s="16">
        <f>SUMIFS('Contact Hours'!L:L,'Contact Hours'!$A:$A,Hours!$A251,'Contact Hours'!$C:$C,Hours!$B251)</f>
        <v>0</v>
      </c>
      <c r="L251" s="17">
        <f t="shared" si="26"/>
        <v>0</v>
      </c>
      <c r="M251" s="17">
        <f t="shared" si="27"/>
        <v>0</v>
      </c>
      <c r="N251" s="17">
        <f t="shared" si="24"/>
        <v>0</v>
      </c>
      <c r="O251" s="83">
        <f t="shared" si="22"/>
        <v>0</v>
      </c>
      <c r="P251" s="83">
        <f t="shared" si="25"/>
        <v>0</v>
      </c>
    </row>
    <row r="252" spans="1:16" x14ac:dyDescent="0.2">
      <c r="A252" s="14">
        <v>3554</v>
      </c>
      <c r="B252" s="15">
        <v>6</v>
      </c>
      <c r="C252" s="82">
        <f t="shared" si="23"/>
        <v>2.9574937970703448</v>
      </c>
      <c r="D252" s="16">
        <f>SUMIFS('Contact Hours'!E:E,'Contact Hours'!$A:$A,Hours!$A252,'Contact Hours'!$C:$C,Hours!$B252)</f>
        <v>0</v>
      </c>
      <c r="E252" s="16">
        <f>SUMIFS('Contact Hours'!F:F,'Contact Hours'!$A:$A,Hours!$A252,'Contact Hours'!$C:$C,Hours!$B252)</f>
        <v>0</v>
      </c>
      <c r="F252" s="16">
        <f>SUMIFS('Contact Hours'!G:G,'Contact Hours'!$A:$A,Hours!$A252,'Contact Hours'!$C:$C,Hours!$B252)</f>
        <v>0</v>
      </c>
      <c r="G252" s="16">
        <f>SUMIFS('Contact Hours'!H:H,'Contact Hours'!$A:$A,Hours!$A252,'Contact Hours'!$C:$C,Hours!$B252)</f>
        <v>0</v>
      </c>
      <c r="H252" s="16">
        <f>SUMIFS('Contact Hours'!I:I,'Contact Hours'!$A:$A,Hours!$A252,'Contact Hours'!$C:$C,Hours!$B252)</f>
        <v>0</v>
      </c>
      <c r="I252" s="16">
        <f>SUMIFS('Contact Hours'!J:J,'Contact Hours'!$A:$A,Hours!$A252,'Contact Hours'!$C:$C,Hours!$B252)</f>
        <v>0</v>
      </c>
      <c r="J252" s="16">
        <f>SUMIFS('Contact Hours'!K:K,'Contact Hours'!$A:$A,Hours!$A252,'Contact Hours'!$C:$C,Hours!$B252)</f>
        <v>0</v>
      </c>
      <c r="K252" s="16">
        <f>SUMIFS('Contact Hours'!L:L,'Contact Hours'!$A:$A,Hours!$A252,'Contact Hours'!$C:$C,Hours!$B252)</f>
        <v>0</v>
      </c>
      <c r="L252" s="17">
        <f t="shared" si="26"/>
        <v>0</v>
      </c>
      <c r="M252" s="17">
        <f t="shared" si="27"/>
        <v>0</v>
      </c>
      <c r="N252" s="17">
        <f t="shared" si="24"/>
        <v>0</v>
      </c>
      <c r="O252" s="83">
        <f t="shared" si="22"/>
        <v>0</v>
      </c>
      <c r="P252" s="83">
        <f t="shared" si="25"/>
        <v>0</v>
      </c>
    </row>
    <row r="253" spans="1:16" x14ac:dyDescent="0.2">
      <c r="A253" s="14">
        <v>3554</v>
      </c>
      <c r="B253" s="15">
        <v>7</v>
      </c>
      <c r="C253" s="82">
        <f t="shared" si="23"/>
        <v>3.1107785365526492</v>
      </c>
      <c r="D253" s="16">
        <f>SUMIFS('Contact Hours'!E:E,'Contact Hours'!$A:$A,Hours!$A253,'Contact Hours'!$C:$C,Hours!$B253)</f>
        <v>0</v>
      </c>
      <c r="E253" s="16">
        <f>SUMIFS('Contact Hours'!F:F,'Contact Hours'!$A:$A,Hours!$A253,'Contact Hours'!$C:$C,Hours!$B253)</f>
        <v>0</v>
      </c>
      <c r="F253" s="16">
        <f>SUMIFS('Contact Hours'!G:G,'Contact Hours'!$A:$A,Hours!$A253,'Contact Hours'!$C:$C,Hours!$B253)</f>
        <v>0</v>
      </c>
      <c r="G253" s="16">
        <f>SUMIFS('Contact Hours'!H:H,'Contact Hours'!$A:$A,Hours!$A253,'Contact Hours'!$C:$C,Hours!$B253)</f>
        <v>0</v>
      </c>
      <c r="H253" s="16">
        <f>SUMIFS('Contact Hours'!I:I,'Contact Hours'!$A:$A,Hours!$A253,'Contact Hours'!$C:$C,Hours!$B253)</f>
        <v>0</v>
      </c>
      <c r="I253" s="16">
        <f>SUMIFS('Contact Hours'!J:J,'Contact Hours'!$A:$A,Hours!$A253,'Contact Hours'!$C:$C,Hours!$B253)</f>
        <v>0</v>
      </c>
      <c r="J253" s="16">
        <f>SUMIFS('Contact Hours'!K:K,'Contact Hours'!$A:$A,Hours!$A253,'Contact Hours'!$C:$C,Hours!$B253)</f>
        <v>0</v>
      </c>
      <c r="K253" s="16">
        <f>SUMIFS('Contact Hours'!L:L,'Contact Hours'!$A:$A,Hours!$A253,'Contact Hours'!$C:$C,Hours!$B253)</f>
        <v>0</v>
      </c>
      <c r="L253" s="17">
        <f t="shared" si="26"/>
        <v>0</v>
      </c>
      <c r="M253" s="17">
        <f t="shared" si="27"/>
        <v>0</v>
      </c>
      <c r="N253" s="17">
        <f t="shared" si="24"/>
        <v>0</v>
      </c>
      <c r="O253" s="83">
        <f t="shared" si="22"/>
        <v>0</v>
      </c>
      <c r="P253" s="83">
        <f t="shared" si="25"/>
        <v>0</v>
      </c>
    </row>
    <row r="254" spans="1:16" x14ac:dyDescent="0.2">
      <c r="A254" s="14">
        <v>3554</v>
      </c>
      <c r="B254" s="15">
        <v>8</v>
      </c>
      <c r="C254" s="82">
        <f t="shared" si="23"/>
        <v>3.1288120353152737</v>
      </c>
      <c r="D254" s="16">
        <f>SUMIFS('Contact Hours'!E:E,'Contact Hours'!$A:$A,Hours!$A254,'Contact Hours'!$C:$C,Hours!$B254)</f>
        <v>0</v>
      </c>
      <c r="E254" s="16">
        <f>SUMIFS('Contact Hours'!F:F,'Contact Hours'!$A:$A,Hours!$A254,'Contact Hours'!$C:$C,Hours!$B254)</f>
        <v>0</v>
      </c>
      <c r="F254" s="16">
        <f>SUMIFS('Contact Hours'!G:G,'Contact Hours'!$A:$A,Hours!$A254,'Contact Hours'!$C:$C,Hours!$B254)</f>
        <v>0</v>
      </c>
      <c r="G254" s="16">
        <f>SUMIFS('Contact Hours'!H:H,'Contact Hours'!$A:$A,Hours!$A254,'Contact Hours'!$C:$C,Hours!$B254)</f>
        <v>0</v>
      </c>
      <c r="H254" s="16">
        <f>SUMIFS('Contact Hours'!I:I,'Contact Hours'!$A:$A,Hours!$A254,'Contact Hours'!$C:$C,Hours!$B254)</f>
        <v>448</v>
      </c>
      <c r="I254" s="16">
        <f>SUMIFS('Contact Hours'!J:J,'Contact Hours'!$A:$A,Hours!$A254,'Contact Hours'!$C:$C,Hours!$B254)</f>
        <v>0</v>
      </c>
      <c r="J254" s="16">
        <f>SUMIFS('Contact Hours'!K:K,'Contact Hours'!$A:$A,Hours!$A254,'Contact Hours'!$C:$C,Hours!$B254)</f>
        <v>0</v>
      </c>
      <c r="K254" s="16">
        <f>SUMIFS('Contact Hours'!L:L,'Contact Hours'!$A:$A,Hours!$A254,'Contact Hours'!$C:$C,Hours!$B254)</f>
        <v>0</v>
      </c>
      <c r="L254" s="17">
        <f t="shared" si="26"/>
        <v>448</v>
      </c>
      <c r="M254" s="17">
        <f t="shared" si="27"/>
        <v>0</v>
      </c>
      <c r="N254" s="17">
        <f t="shared" si="24"/>
        <v>448</v>
      </c>
      <c r="O254" s="83">
        <f t="shared" si="22"/>
        <v>1401.7077918212426</v>
      </c>
      <c r="P254" s="83">
        <f t="shared" si="25"/>
        <v>0</v>
      </c>
    </row>
    <row r="255" spans="1:16" x14ac:dyDescent="0.2">
      <c r="A255" s="14">
        <v>3554</v>
      </c>
      <c r="B255" s="15">
        <v>9</v>
      </c>
      <c r="C255" s="82">
        <f t="shared" si="23"/>
        <v>2.7974464955520566</v>
      </c>
      <c r="D255" s="16">
        <f>SUMIFS('Contact Hours'!E:E,'Contact Hours'!$A:$A,Hours!$A255,'Contact Hours'!$C:$C,Hours!$B255)</f>
        <v>1824</v>
      </c>
      <c r="E255" s="16">
        <f>SUMIFS('Contact Hours'!F:F,'Contact Hours'!$A:$A,Hours!$A255,'Contact Hours'!$C:$C,Hours!$B255)</f>
        <v>0</v>
      </c>
      <c r="F255" s="16">
        <f>SUMIFS('Contact Hours'!G:G,'Contact Hours'!$A:$A,Hours!$A255,'Contact Hours'!$C:$C,Hours!$B255)</f>
        <v>0</v>
      </c>
      <c r="G255" s="16">
        <f>SUMIFS('Contact Hours'!H:H,'Contact Hours'!$A:$A,Hours!$A255,'Contact Hours'!$C:$C,Hours!$B255)</f>
        <v>0</v>
      </c>
      <c r="H255" s="16">
        <f>SUMIFS('Contact Hours'!I:I,'Contact Hours'!$A:$A,Hours!$A255,'Contact Hours'!$C:$C,Hours!$B255)</f>
        <v>101344</v>
      </c>
      <c r="I255" s="16">
        <f>SUMIFS('Contact Hours'!J:J,'Contact Hours'!$A:$A,Hours!$A255,'Contact Hours'!$C:$C,Hours!$B255)</f>
        <v>0</v>
      </c>
      <c r="J255" s="16">
        <f>SUMIFS('Contact Hours'!K:K,'Contact Hours'!$A:$A,Hours!$A255,'Contact Hours'!$C:$C,Hours!$B255)</f>
        <v>0</v>
      </c>
      <c r="K255" s="16">
        <f>SUMIFS('Contact Hours'!L:L,'Contact Hours'!$A:$A,Hours!$A255,'Contact Hours'!$C:$C,Hours!$B255)</f>
        <v>0</v>
      </c>
      <c r="L255" s="17">
        <f t="shared" si="26"/>
        <v>103168</v>
      </c>
      <c r="M255" s="17">
        <f t="shared" si="27"/>
        <v>0</v>
      </c>
      <c r="N255" s="17">
        <f t="shared" si="24"/>
        <v>103168</v>
      </c>
      <c r="O255" s="83">
        <f t="shared" si="22"/>
        <v>288606.96005311457</v>
      </c>
      <c r="P255" s="83">
        <f t="shared" si="25"/>
        <v>0</v>
      </c>
    </row>
    <row r="256" spans="1:16" x14ac:dyDescent="0.2">
      <c r="A256" s="14">
        <v>3554</v>
      </c>
      <c r="B256" s="15">
        <v>10</v>
      </c>
      <c r="C256" s="82">
        <f t="shared" si="23"/>
        <v>3.9989283506118838</v>
      </c>
      <c r="D256" s="16">
        <f>SUMIFS('Contact Hours'!E:E,'Contact Hours'!$A:$A,Hours!$A256,'Contact Hours'!$C:$C,Hours!$B256)</f>
        <v>0</v>
      </c>
      <c r="E256" s="16">
        <f>SUMIFS('Contact Hours'!F:F,'Contact Hours'!$A:$A,Hours!$A256,'Contact Hours'!$C:$C,Hours!$B256)</f>
        <v>0</v>
      </c>
      <c r="F256" s="16">
        <f>SUMIFS('Contact Hours'!G:G,'Contact Hours'!$A:$A,Hours!$A256,'Contact Hours'!$C:$C,Hours!$B256)</f>
        <v>0</v>
      </c>
      <c r="G256" s="16">
        <f>SUMIFS('Contact Hours'!H:H,'Contact Hours'!$A:$A,Hours!$A256,'Contact Hours'!$C:$C,Hours!$B256)</f>
        <v>0</v>
      </c>
      <c r="H256" s="16">
        <f>SUMIFS('Contact Hours'!I:I,'Contact Hours'!$A:$A,Hours!$A256,'Contact Hours'!$C:$C,Hours!$B256)</f>
        <v>0</v>
      </c>
      <c r="I256" s="16">
        <f>SUMIFS('Contact Hours'!J:J,'Contact Hours'!$A:$A,Hours!$A256,'Contact Hours'!$C:$C,Hours!$B256)</f>
        <v>0</v>
      </c>
      <c r="J256" s="16">
        <f>SUMIFS('Contact Hours'!K:K,'Contact Hours'!$A:$A,Hours!$A256,'Contact Hours'!$C:$C,Hours!$B256)</f>
        <v>0</v>
      </c>
      <c r="K256" s="16">
        <f>SUMIFS('Contact Hours'!L:L,'Contact Hours'!$A:$A,Hours!$A256,'Contact Hours'!$C:$C,Hours!$B256)</f>
        <v>0</v>
      </c>
      <c r="L256" s="17">
        <f t="shared" si="26"/>
        <v>0</v>
      </c>
      <c r="M256" s="17">
        <f t="shared" si="27"/>
        <v>0</v>
      </c>
      <c r="N256" s="17">
        <f t="shared" si="24"/>
        <v>0</v>
      </c>
      <c r="O256" s="83">
        <f t="shared" si="22"/>
        <v>0</v>
      </c>
      <c r="P256" s="83">
        <f t="shared" si="25"/>
        <v>0</v>
      </c>
    </row>
    <row r="257" spans="1:16" x14ac:dyDescent="0.2">
      <c r="A257" s="14">
        <v>3554</v>
      </c>
      <c r="B257" s="15">
        <v>11</v>
      </c>
      <c r="C257" s="82">
        <f t="shared" si="23"/>
        <v>2.8515469918399288</v>
      </c>
      <c r="D257" s="16">
        <f>SUMIFS('Contact Hours'!E:E,'Contact Hours'!$A:$A,Hours!$A257,'Contact Hours'!$C:$C,Hours!$B257)</f>
        <v>0</v>
      </c>
      <c r="E257" s="16">
        <f>SUMIFS('Contact Hours'!F:F,'Contact Hours'!$A:$A,Hours!$A257,'Contact Hours'!$C:$C,Hours!$B257)</f>
        <v>0</v>
      </c>
      <c r="F257" s="16">
        <f>SUMIFS('Contact Hours'!G:G,'Contact Hours'!$A:$A,Hours!$A257,'Contact Hours'!$C:$C,Hours!$B257)</f>
        <v>0</v>
      </c>
      <c r="G257" s="16">
        <f>SUMIFS('Contact Hours'!H:H,'Contact Hours'!$A:$A,Hours!$A257,'Contact Hours'!$C:$C,Hours!$B257)</f>
        <v>0</v>
      </c>
      <c r="H257" s="16">
        <f>SUMIFS('Contact Hours'!I:I,'Contact Hours'!$A:$A,Hours!$A257,'Contact Hours'!$C:$C,Hours!$B257)</f>
        <v>0</v>
      </c>
      <c r="I257" s="16">
        <f>SUMIFS('Contact Hours'!J:J,'Contact Hours'!$A:$A,Hours!$A257,'Contact Hours'!$C:$C,Hours!$B257)</f>
        <v>4704</v>
      </c>
      <c r="J257" s="16">
        <f>SUMIFS('Contact Hours'!K:K,'Contact Hours'!$A:$A,Hours!$A257,'Contact Hours'!$C:$C,Hours!$B257)</f>
        <v>0</v>
      </c>
      <c r="K257" s="16">
        <f>SUMIFS('Contact Hours'!L:L,'Contact Hours'!$A:$A,Hours!$A257,'Contact Hours'!$C:$C,Hours!$B257)</f>
        <v>0</v>
      </c>
      <c r="L257" s="17">
        <f t="shared" si="26"/>
        <v>4704</v>
      </c>
      <c r="M257" s="17">
        <f t="shared" si="27"/>
        <v>470.40000000000003</v>
      </c>
      <c r="N257" s="17">
        <f t="shared" si="24"/>
        <v>5174.3999999999996</v>
      </c>
      <c r="O257" s="83">
        <f t="shared" si="22"/>
        <v>14755.044754576526</v>
      </c>
      <c r="P257" s="83">
        <f t="shared" si="25"/>
        <v>0</v>
      </c>
    </row>
    <row r="258" spans="1:16" x14ac:dyDescent="0.2">
      <c r="A258" s="14">
        <v>3554</v>
      </c>
      <c r="B258" s="15">
        <v>12</v>
      </c>
      <c r="C258" s="82">
        <f t="shared" si="23"/>
        <v>2.5044021406594155</v>
      </c>
      <c r="D258" s="16">
        <f>SUMIFS('Contact Hours'!E:E,'Contact Hours'!$A:$A,Hours!$A258,'Contact Hours'!$C:$C,Hours!$B258)</f>
        <v>64800</v>
      </c>
      <c r="E258" s="16">
        <f>SUMIFS('Contact Hours'!F:F,'Contact Hours'!$A:$A,Hours!$A258,'Contact Hours'!$C:$C,Hours!$B258)</f>
        <v>0</v>
      </c>
      <c r="F258" s="16">
        <f>SUMIFS('Contact Hours'!G:G,'Contact Hours'!$A:$A,Hours!$A258,'Contact Hours'!$C:$C,Hours!$B258)</f>
        <v>0</v>
      </c>
      <c r="G258" s="16">
        <f>SUMIFS('Contact Hours'!H:H,'Contact Hours'!$A:$A,Hours!$A258,'Contact Hours'!$C:$C,Hours!$B258)</f>
        <v>8816</v>
      </c>
      <c r="H258" s="16">
        <f>SUMIFS('Contact Hours'!I:I,'Contact Hours'!$A:$A,Hours!$A258,'Contact Hours'!$C:$C,Hours!$B258)</f>
        <v>0</v>
      </c>
      <c r="I258" s="16">
        <f>SUMIFS('Contact Hours'!J:J,'Contact Hours'!$A:$A,Hours!$A258,'Contact Hours'!$C:$C,Hours!$B258)</f>
        <v>0</v>
      </c>
      <c r="J258" s="16">
        <f>SUMIFS('Contact Hours'!K:K,'Contact Hours'!$A:$A,Hours!$A258,'Contact Hours'!$C:$C,Hours!$B258)</f>
        <v>0</v>
      </c>
      <c r="K258" s="16">
        <f>SUMIFS('Contact Hours'!L:L,'Contact Hours'!$A:$A,Hours!$A258,'Contact Hours'!$C:$C,Hours!$B258)</f>
        <v>0</v>
      </c>
      <c r="L258" s="17">
        <f t="shared" si="26"/>
        <v>73616</v>
      </c>
      <c r="M258" s="17">
        <f t="shared" si="27"/>
        <v>0</v>
      </c>
      <c r="N258" s="17">
        <f t="shared" si="24"/>
        <v>73616</v>
      </c>
      <c r="O258" s="83">
        <f t="shared" si="22"/>
        <v>184364.06798678354</v>
      </c>
      <c r="P258" s="83">
        <f t="shared" si="25"/>
        <v>22078.809272053408</v>
      </c>
    </row>
    <row r="259" spans="1:16" x14ac:dyDescent="0.2">
      <c r="A259" s="14">
        <v>3554</v>
      </c>
      <c r="B259" s="15">
        <v>13</v>
      </c>
      <c r="C259" s="82">
        <f t="shared" si="23"/>
        <v>2.4322681456089192</v>
      </c>
      <c r="D259" s="16">
        <f>SUMIFS('Contact Hours'!E:E,'Contact Hours'!$A:$A,Hours!$A259,'Contact Hours'!$C:$C,Hours!$B259)</f>
        <v>10672</v>
      </c>
      <c r="E259" s="16">
        <f>SUMIFS('Contact Hours'!F:F,'Contact Hours'!$A:$A,Hours!$A259,'Contact Hours'!$C:$C,Hours!$B259)</f>
        <v>0</v>
      </c>
      <c r="F259" s="16">
        <f>SUMIFS('Contact Hours'!G:G,'Contact Hours'!$A:$A,Hours!$A259,'Contact Hours'!$C:$C,Hours!$B259)</f>
        <v>0</v>
      </c>
      <c r="G259" s="16">
        <f>SUMIFS('Contact Hours'!H:H,'Contact Hours'!$A:$A,Hours!$A259,'Contact Hours'!$C:$C,Hours!$B259)</f>
        <v>0</v>
      </c>
      <c r="H259" s="16">
        <f>SUMIFS('Contact Hours'!I:I,'Contact Hours'!$A:$A,Hours!$A259,'Contact Hours'!$C:$C,Hours!$B259)</f>
        <v>0</v>
      </c>
      <c r="I259" s="16">
        <f>SUMIFS('Contact Hours'!J:J,'Contact Hours'!$A:$A,Hours!$A259,'Contact Hours'!$C:$C,Hours!$B259)</f>
        <v>0</v>
      </c>
      <c r="J259" s="16">
        <f>SUMIFS('Contact Hours'!K:K,'Contact Hours'!$A:$A,Hours!$A259,'Contact Hours'!$C:$C,Hours!$B259)</f>
        <v>0</v>
      </c>
      <c r="K259" s="16">
        <f>SUMIFS('Contact Hours'!L:L,'Contact Hours'!$A:$A,Hours!$A259,'Contact Hours'!$C:$C,Hours!$B259)</f>
        <v>0</v>
      </c>
      <c r="L259" s="17">
        <f t="shared" si="26"/>
        <v>10672</v>
      </c>
      <c r="M259" s="17">
        <f t="shared" si="27"/>
        <v>0</v>
      </c>
      <c r="N259" s="17">
        <f t="shared" si="24"/>
        <v>10672</v>
      </c>
      <c r="O259" s="83">
        <f t="shared" si="22"/>
        <v>25957.165649938386</v>
      </c>
      <c r="P259" s="83">
        <f t="shared" si="25"/>
        <v>0</v>
      </c>
    </row>
    <row r="260" spans="1:16" x14ac:dyDescent="0.2">
      <c r="A260" s="14">
        <v>3554</v>
      </c>
      <c r="B260" s="15">
        <v>14</v>
      </c>
      <c r="C260" s="82">
        <f t="shared" si="23"/>
        <v>3.8974899200721236</v>
      </c>
      <c r="D260" s="16">
        <f>SUMIFS('Contact Hours'!E:E,'Contact Hours'!$A:$A,Hours!$A260,'Contact Hours'!$C:$C,Hours!$B260)</f>
        <v>0</v>
      </c>
      <c r="E260" s="16">
        <f>SUMIFS('Contact Hours'!F:F,'Contact Hours'!$A:$A,Hours!$A260,'Contact Hours'!$C:$C,Hours!$B260)</f>
        <v>4608</v>
      </c>
      <c r="F260" s="16">
        <f>SUMIFS('Contact Hours'!G:G,'Contact Hours'!$A:$A,Hours!$A260,'Contact Hours'!$C:$C,Hours!$B260)</f>
        <v>0</v>
      </c>
      <c r="G260" s="16">
        <f>SUMIFS('Contact Hours'!H:H,'Contact Hours'!$A:$A,Hours!$A260,'Contact Hours'!$C:$C,Hours!$B260)</f>
        <v>0</v>
      </c>
      <c r="H260" s="16">
        <f>SUMIFS('Contact Hours'!I:I,'Contact Hours'!$A:$A,Hours!$A260,'Contact Hours'!$C:$C,Hours!$B260)</f>
        <v>0</v>
      </c>
      <c r="I260" s="16">
        <f>SUMIFS('Contact Hours'!J:J,'Contact Hours'!$A:$A,Hours!$A260,'Contact Hours'!$C:$C,Hours!$B260)</f>
        <v>23136</v>
      </c>
      <c r="J260" s="16">
        <f>SUMIFS('Contact Hours'!K:K,'Contact Hours'!$A:$A,Hours!$A260,'Contact Hours'!$C:$C,Hours!$B260)</f>
        <v>0</v>
      </c>
      <c r="K260" s="16">
        <f>SUMIFS('Contact Hours'!L:L,'Contact Hours'!$A:$A,Hours!$A260,'Contact Hours'!$C:$C,Hours!$B260)</f>
        <v>384</v>
      </c>
      <c r="L260" s="17">
        <f t="shared" si="26"/>
        <v>28128</v>
      </c>
      <c r="M260" s="17">
        <f t="shared" si="27"/>
        <v>2812.8</v>
      </c>
      <c r="N260" s="17">
        <f t="shared" si="24"/>
        <v>30940.799999999999</v>
      </c>
      <c r="O260" s="83">
        <f t="shared" si="22"/>
        <v>120591.45611896756</v>
      </c>
      <c r="P260" s="83">
        <f t="shared" si="25"/>
        <v>0</v>
      </c>
    </row>
    <row r="261" spans="1:16" x14ac:dyDescent="0.2">
      <c r="A261" s="14">
        <v>3554</v>
      </c>
      <c r="B261" s="15">
        <v>15</v>
      </c>
      <c r="C261" s="82">
        <f t="shared" si="23"/>
        <v>5.6850604849172326</v>
      </c>
      <c r="D261" s="16">
        <f>SUMIFS('Contact Hours'!E:E,'Contact Hours'!$A:$A,Hours!$A261,'Contact Hours'!$C:$C,Hours!$B261)</f>
        <v>0</v>
      </c>
      <c r="E261" s="16">
        <f>SUMIFS('Contact Hours'!F:F,'Contact Hours'!$A:$A,Hours!$A261,'Contact Hours'!$C:$C,Hours!$B261)</f>
        <v>0</v>
      </c>
      <c r="F261" s="16">
        <f>SUMIFS('Contact Hours'!G:G,'Contact Hours'!$A:$A,Hours!$A261,'Contact Hours'!$C:$C,Hours!$B261)</f>
        <v>0</v>
      </c>
      <c r="G261" s="16">
        <f>SUMIFS('Contact Hours'!H:H,'Contact Hours'!$A:$A,Hours!$A261,'Contact Hours'!$C:$C,Hours!$B261)</f>
        <v>0</v>
      </c>
      <c r="H261" s="16">
        <f>SUMIFS('Contact Hours'!I:I,'Contact Hours'!$A:$A,Hours!$A261,'Contact Hours'!$C:$C,Hours!$B261)</f>
        <v>0</v>
      </c>
      <c r="I261" s="16">
        <f>SUMIFS('Contact Hours'!J:J,'Contact Hours'!$A:$A,Hours!$A261,'Contact Hours'!$C:$C,Hours!$B261)</f>
        <v>0</v>
      </c>
      <c r="J261" s="16">
        <f>SUMIFS('Contact Hours'!K:K,'Contact Hours'!$A:$A,Hours!$A261,'Contact Hours'!$C:$C,Hours!$B261)</f>
        <v>0</v>
      </c>
      <c r="K261" s="16">
        <f>SUMIFS('Contact Hours'!L:L,'Contact Hours'!$A:$A,Hours!$A261,'Contact Hours'!$C:$C,Hours!$B261)</f>
        <v>0</v>
      </c>
      <c r="L261" s="17">
        <f t="shared" si="26"/>
        <v>0</v>
      </c>
      <c r="M261" s="17">
        <f t="shared" si="27"/>
        <v>0</v>
      </c>
      <c r="N261" s="17">
        <f t="shared" si="24"/>
        <v>0</v>
      </c>
      <c r="O261" s="83">
        <f t="shared" ref="O261:O324" si="28">N261*C261</f>
        <v>0</v>
      </c>
      <c r="P261" s="83">
        <f t="shared" si="25"/>
        <v>0</v>
      </c>
    </row>
    <row r="262" spans="1:16" x14ac:dyDescent="0.2">
      <c r="A262" s="14">
        <v>3554</v>
      </c>
      <c r="B262" s="15">
        <v>16</v>
      </c>
      <c r="C262" s="82">
        <f t="shared" si="23"/>
        <v>3.2595549013442979</v>
      </c>
      <c r="D262" s="16">
        <f>SUMIFS('Contact Hours'!E:E,'Contact Hours'!$A:$A,Hours!$A262,'Contact Hours'!$C:$C,Hours!$B262)</f>
        <v>6624</v>
      </c>
      <c r="E262" s="16">
        <f>SUMIFS('Contact Hours'!F:F,'Contact Hours'!$A:$A,Hours!$A262,'Contact Hours'!$C:$C,Hours!$B262)</f>
        <v>2688</v>
      </c>
      <c r="F262" s="16">
        <f>SUMIFS('Contact Hours'!G:G,'Contact Hours'!$A:$A,Hours!$A262,'Contact Hours'!$C:$C,Hours!$B262)</f>
        <v>0</v>
      </c>
      <c r="G262" s="16">
        <f>SUMIFS('Contact Hours'!H:H,'Contact Hours'!$A:$A,Hours!$A262,'Contact Hours'!$C:$C,Hours!$B262)</f>
        <v>0</v>
      </c>
      <c r="H262" s="16">
        <f>SUMIFS('Contact Hours'!I:I,'Contact Hours'!$A:$A,Hours!$A262,'Contact Hours'!$C:$C,Hours!$B262)</f>
        <v>0</v>
      </c>
      <c r="I262" s="16">
        <f>SUMIFS('Contact Hours'!J:J,'Contact Hours'!$A:$A,Hours!$A262,'Contact Hours'!$C:$C,Hours!$B262)</f>
        <v>1008</v>
      </c>
      <c r="J262" s="16">
        <f>SUMIFS('Contact Hours'!K:K,'Contact Hours'!$A:$A,Hours!$A262,'Contact Hours'!$C:$C,Hours!$B262)</f>
        <v>0</v>
      </c>
      <c r="K262" s="16">
        <f>SUMIFS('Contact Hours'!L:L,'Contact Hours'!$A:$A,Hours!$A262,'Contact Hours'!$C:$C,Hours!$B262)</f>
        <v>1792</v>
      </c>
      <c r="L262" s="17">
        <f t="shared" si="26"/>
        <v>12112</v>
      </c>
      <c r="M262" s="17">
        <f t="shared" si="27"/>
        <v>548.80000000000007</v>
      </c>
      <c r="N262" s="17">
        <f t="shared" si="24"/>
        <v>12660.8</v>
      </c>
      <c r="O262" s="83">
        <f t="shared" si="28"/>
        <v>41268.572694939881</v>
      </c>
      <c r="P262" s="83">
        <f t="shared" si="25"/>
        <v>0</v>
      </c>
    </row>
    <row r="263" spans="1:16" x14ac:dyDescent="0.2">
      <c r="A263" s="14">
        <v>3554</v>
      </c>
      <c r="B263" s="15">
        <v>17</v>
      </c>
      <c r="C263" s="82">
        <f t="shared" si="23"/>
        <v>4.4091904474615813</v>
      </c>
      <c r="D263" s="16">
        <f>SUMIFS('Contact Hours'!E:E,'Contact Hours'!$A:$A,Hours!$A263,'Contact Hours'!$C:$C,Hours!$B263)</f>
        <v>0</v>
      </c>
      <c r="E263" s="16">
        <f>SUMIFS('Contact Hours'!F:F,'Contact Hours'!$A:$A,Hours!$A263,'Contact Hours'!$C:$C,Hours!$B263)</f>
        <v>0</v>
      </c>
      <c r="F263" s="16">
        <f>SUMIFS('Contact Hours'!G:G,'Contact Hours'!$A:$A,Hours!$A263,'Contact Hours'!$C:$C,Hours!$B263)</f>
        <v>0</v>
      </c>
      <c r="G263" s="16">
        <f>SUMIFS('Contact Hours'!H:H,'Contact Hours'!$A:$A,Hours!$A263,'Contact Hours'!$C:$C,Hours!$B263)</f>
        <v>0</v>
      </c>
      <c r="H263" s="16">
        <f>SUMIFS('Contact Hours'!I:I,'Contact Hours'!$A:$A,Hours!$A263,'Contact Hours'!$C:$C,Hours!$B263)</f>
        <v>0</v>
      </c>
      <c r="I263" s="16">
        <f>SUMIFS('Contact Hours'!J:J,'Contact Hours'!$A:$A,Hours!$A263,'Contact Hours'!$C:$C,Hours!$B263)</f>
        <v>0</v>
      </c>
      <c r="J263" s="16">
        <f>SUMIFS('Contact Hours'!K:K,'Contact Hours'!$A:$A,Hours!$A263,'Contact Hours'!$C:$C,Hours!$B263)</f>
        <v>0</v>
      </c>
      <c r="K263" s="16">
        <f>SUMIFS('Contact Hours'!L:L,'Contact Hours'!$A:$A,Hours!$A263,'Contact Hours'!$C:$C,Hours!$B263)</f>
        <v>0</v>
      </c>
      <c r="L263" s="17">
        <f t="shared" si="26"/>
        <v>0</v>
      </c>
      <c r="M263" s="17">
        <f t="shared" si="27"/>
        <v>0</v>
      </c>
      <c r="N263" s="17">
        <f t="shared" si="24"/>
        <v>0</v>
      </c>
      <c r="O263" s="83">
        <f t="shared" si="28"/>
        <v>0</v>
      </c>
      <c r="P263" s="83">
        <f t="shared" si="25"/>
        <v>0</v>
      </c>
    </row>
    <row r="264" spans="1:16" x14ac:dyDescent="0.2">
      <c r="A264" s="14">
        <v>3554</v>
      </c>
      <c r="B264" s="15">
        <v>18</v>
      </c>
      <c r="C264" s="82">
        <f t="shared" si="23"/>
        <v>3.2911135241788898</v>
      </c>
      <c r="D264" s="16">
        <f>SUMIFS('Contact Hours'!E:E,'Contact Hours'!$A:$A,Hours!$A264,'Contact Hours'!$C:$C,Hours!$B264)</f>
        <v>0</v>
      </c>
      <c r="E264" s="16">
        <f>SUMIFS('Contact Hours'!F:F,'Contact Hours'!$A:$A,Hours!$A264,'Contact Hours'!$C:$C,Hours!$B264)</f>
        <v>0</v>
      </c>
      <c r="F264" s="16">
        <f>SUMIFS('Contact Hours'!G:G,'Contact Hours'!$A:$A,Hours!$A264,'Contact Hours'!$C:$C,Hours!$B264)</f>
        <v>0</v>
      </c>
      <c r="G264" s="16">
        <f>SUMIFS('Contact Hours'!H:H,'Contact Hours'!$A:$A,Hours!$A264,'Contact Hours'!$C:$C,Hours!$B264)</f>
        <v>0</v>
      </c>
      <c r="H264" s="16">
        <f>SUMIFS('Contact Hours'!I:I,'Contact Hours'!$A:$A,Hours!$A264,'Contact Hours'!$C:$C,Hours!$B264)</f>
        <v>0</v>
      </c>
      <c r="I264" s="16">
        <f>SUMIFS('Contact Hours'!J:J,'Contact Hours'!$A:$A,Hours!$A264,'Contact Hours'!$C:$C,Hours!$B264)</f>
        <v>52704</v>
      </c>
      <c r="J264" s="16">
        <f>SUMIFS('Contact Hours'!K:K,'Contact Hours'!$A:$A,Hours!$A264,'Contact Hours'!$C:$C,Hours!$B264)</f>
        <v>0</v>
      </c>
      <c r="K264" s="16">
        <f>SUMIFS('Contact Hours'!L:L,'Contact Hours'!$A:$A,Hours!$A264,'Contact Hours'!$C:$C,Hours!$B264)</f>
        <v>0</v>
      </c>
      <c r="L264" s="17">
        <f t="shared" si="26"/>
        <v>52704</v>
      </c>
      <c r="M264" s="17">
        <f t="shared" si="27"/>
        <v>5270.4000000000005</v>
      </c>
      <c r="N264" s="17">
        <f t="shared" si="24"/>
        <v>57974.400000000001</v>
      </c>
      <c r="O264" s="83">
        <f t="shared" si="28"/>
        <v>190800.33189615663</v>
      </c>
      <c r="P264" s="83">
        <f t="shared" si="25"/>
        <v>0</v>
      </c>
    </row>
    <row r="265" spans="1:16" x14ac:dyDescent="0.2">
      <c r="A265" s="14">
        <v>3554</v>
      </c>
      <c r="B265" s="15">
        <v>19</v>
      </c>
      <c r="C265" s="82">
        <f t="shared" si="23"/>
        <v>2.3804218366663754</v>
      </c>
      <c r="D265" s="16">
        <f>SUMIFS('Contact Hours'!E:E,'Contact Hours'!$A:$A,Hours!$A265,'Contact Hours'!$C:$C,Hours!$B265)</f>
        <v>0</v>
      </c>
      <c r="E265" s="16">
        <f>SUMIFS('Contact Hours'!F:F,'Contact Hours'!$A:$A,Hours!$A265,'Contact Hours'!$C:$C,Hours!$B265)</f>
        <v>33520</v>
      </c>
      <c r="F265" s="16">
        <f>SUMIFS('Contact Hours'!G:G,'Contact Hours'!$A:$A,Hours!$A265,'Contact Hours'!$C:$C,Hours!$B265)</f>
        <v>2640</v>
      </c>
      <c r="G265" s="16">
        <f>SUMIFS('Contact Hours'!H:H,'Contact Hours'!$A:$A,Hours!$A265,'Contact Hours'!$C:$C,Hours!$B265)</f>
        <v>0</v>
      </c>
      <c r="H265" s="16">
        <f>SUMIFS('Contact Hours'!I:I,'Contact Hours'!$A:$A,Hours!$A265,'Contact Hours'!$C:$C,Hours!$B265)</f>
        <v>0</v>
      </c>
      <c r="I265" s="16">
        <f>SUMIFS('Contact Hours'!J:J,'Contact Hours'!$A:$A,Hours!$A265,'Contact Hours'!$C:$C,Hours!$B265)</f>
        <v>0</v>
      </c>
      <c r="J265" s="16">
        <f>SUMIFS('Contact Hours'!K:K,'Contact Hours'!$A:$A,Hours!$A265,'Contact Hours'!$C:$C,Hours!$B265)</f>
        <v>0</v>
      </c>
      <c r="K265" s="16">
        <f>SUMIFS('Contact Hours'!L:L,'Contact Hours'!$A:$A,Hours!$A265,'Contact Hours'!$C:$C,Hours!$B265)</f>
        <v>0</v>
      </c>
      <c r="L265" s="17">
        <f t="shared" si="26"/>
        <v>36160</v>
      </c>
      <c r="M265" s="17">
        <f t="shared" si="27"/>
        <v>3616</v>
      </c>
      <c r="N265" s="17">
        <f t="shared" si="24"/>
        <v>39776</v>
      </c>
      <c r="O265" s="83">
        <f t="shared" si="28"/>
        <v>94683.658975241749</v>
      </c>
      <c r="P265" s="83">
        <f t="shared" si="25"/>
        <v>6912.7450136791549</v>
      </c>
    </row>
    <row r="266" spans="1:16" x14ac:dyDescent="0.2">
      <c r="A266" s="14">
        <v>3554</v>
      </c>
      <c r="B266" s="15">
        <v>20</v>
      </c>
      <c r="C266" s="82">
        <f t="shared" si="23"/>
        <v>3.0251194174301852</v>
      </c>
      <c r="D266" s="16">
        <f>SUMIFS('Contact Hours'!E:E,'Contact Hours'!$A:$A,Hours!$A266,'Contact Hours'!$C:$C,Hours!$B266)</f>
        <v>0</v>
      </c>
      <c r="E266" s="16">
        <f>SUMIFS('Contact Hours'!F:F,'Contact Hours'!$A:$A,Hours!$A266,'Contact Hours'!$C:$C,Hours!$B266)</f>
        <v>0</v>
      </c>
      <c r="F266" s="16">
        <f>SUMIFS('Contact Hours'!G:G,'Contact Hours'!$A:$A,Hours!$A266,'Contact Hours'!$C:$C,Hours!$B266)</f>
        <v>0</v>
      </c>
      <c r="G266" s="16">
        <f>SUMIFS('Contact Hours'!H:H,'Contact Hours'!$A:$A,Hours!$A266,'Contact Hours'!$C:$C,Hours!$B266)</f>
        <v>0</v>
      </c>
      <c r="H266" s="16">
        <f>SUMIFS('Contact Hours'!I:I,'Contact Hours'!$A:$A,Hours!$A266,'Contact Hours'!$C:$C,Hours!$B266)</f>
        <v>0</v>
      </c>
      <c r="I266" s="16">
        <f>SUMIFS('Contact Hours'!J:J,'Contact Hours'!$A:$A,Hours!$A266,'Contact Hours'!$C:$C,Hours!$B266)</f>
        <v>0</v>
      </c>
      <c r="J266" s="16">
        <f>SUMIFS('Contact Hours'!K:K,'Contact Hours'!$A:$A,Hours!$A266,'Contact Hours'!$C:$C,Hours!$B266)</f>
        <v>0</v>
      </c>
      <c r="K266" s="16">
        <f>SUMIFS('Contact Hours'!L:L,'Contact Hours'!$A:$A,Hours!$A266,'Contact Hours'!$C:$C,Hours!$B266)</f>
        <v>0</v>
      </c>
      <c r="L266" s="17">
        <f t="shared" si="26"/>
        <v>0</v>
      </c>
      <c r="M266" s="17">
        <f t="shared" si="27"/>
        <v>0</v>
      </c>
      <c r="N266" s="17">
        <f t="shared" si="24"/>
        <v>0</v>
      </c>
      <c r="O266" s="83">
        <f t="shared" si="28"/>
        <v>0</v>
      </c>
      <c r="P266" s="83">
        <f t="shared" si="25"/>
        <v>0</v>
      </c>
    </row>
    <row r="267" spans="1:16" x14ac:dyDescent="0.2">
      <c r="A267" s="14">
        <v>3554</v>
      </c>
      <c r="B267" s="15">
        <v>21</v>
      </c>
      <c r="C267" s="82">
        <f t="shared" si="23"/>
        <v>3.2708258380709379</v>
      </c>
      <c r="D267" s="16">
        <f>SUMIFS('Contact Hours'!E:E,'Contact Hours'!$A:$A,Hours!$A267,'Contact Hours'!$C:$C,Hours!$B267)</f>
        <v>0</v>
      </c>
      <c r="E267" s="16">
        <f>SUMIFS('Contact Hours'!F:F,'Contact Hours'!$A:$A,Hours!$A267,'Contact Hours'!$C:$C,Hours!$B267)</f>
        <v>0</v>
      </c>
      <c r="F267" s="16">
        <f>SUMIFS('Contact Hours'!G:G,'Contact Hours'!$A:$A,Hours!$A267,'Contact Hours'!$C:$C,Hours!$B267)</f>
        <v>0</v>
      </c>
      <c r="G267" s="16">
        <f>SUMIFS('Contact Hours'!H:H,'Contact Hours'!$A:$A,Hours!$A267,'Contact Hours'!$C:$C,Hours!$B267)</f>
        <v>0</v>
      </c>
      <c r="H267" s="16">
        <f>SUMIFS('Contact Hours'!I:I,'Contact Hours'!$A:$A,Hours!$A267,'Contact Hours'!$C:$C,Hours!$B267)</f>
        <v>0</v>
      </c>
      <c r="I267" s="16">
        <f>SUMIFS('Contact Hours'!J:J,'Contact Hours'!$A:$A,Hours!$A267,'Contact Hours'!$C:$C,Hours!$B267)</f>
        <v>0</v>
      </c>
      <c r="J267" s="16">
        <f>SUMIFS('Contact Hours'!K:K,'Contact Hours'!$A:$A,Hours!$A267,'Contact Hours'!$C:$C,Hours!$B267)</f>
        <v>2400</v>
      </c>
      <c r="K267" s="16">
        <f>SUMIFS('Contact Hours'!L:L,'Contact Hours'!$A:$A,Hours!$A267,'Contact Hours'!$C:$C,Hours!$B267)</f>
        <v>0</v>
      </c>
      <c r="L267" s="17">
        <f t="shared" si="26"/>
        <v>2400</v>
      </c>
      <c r="M267" s="17">
        <f t="shared" si="27"/>
        <v>0</v>
      </c>
      <c r="N267" s="17">
        <f t="shared" si="24"/>
        <v>2400</v>
      </c>
      <c r="O267" s="83">
        <f t="shared" si="28"/>
        <v>7849.9820113702508</v>
      </c>
      <c r="P267" s="83">
        <f t="shared" si="25"/>
        <v>0</v>
      </c>
    </row>
    <row r="268" spans="1:16" x14ac:dyDescent="0.2">
      <c r="A268" s="14">
        <v>3554</v>
      </c>
      <c r="B268" s="15">
        <v>22</v>
      </c>
      <c r="C268" s="82">
        <f t="shared" si="23"/>
        <v>3.5368199448196425</v>
      </c>
      <c r="D268" s="16">
        <f>SUMIFS('Contact Hours'!E:E,'Contact Hours'!$A:$A,Hours!$A268,'Contact Hours'!$C:$C,Hours!$B268)</f>
        <v>0</v>
      </c>
      <c r="E268" s="16">
        <f>SUMIFS('Contact Hours'!F:F,'Contact Hours'!$A:$A,Hours!$A268,'Contact Hours'!$C:$C,Hours!$B268)</f>
        <v>0</v>
      </c>
      <c r="F268" s="16">
        <f>SUMIFS('Contact Hours'!G:G,'Contact Hours'!$A:$A,Hours!$A268,'Contact Hours'!$C:$C,Hours!$B268)</f>
        <v>0</v>
      </c>
      <c r="G268" s="16">
        <f>SUMIFS('Contact Hours'!H:H,'Contact Hours'!$A:$A,Hours!$A268,'Contact Hours'!$C:$C,Hours!$B268)</f>
        <v>0</v>
      </c>
      <c r="H268" s="16">
        <f>SUMIFS('Contact Hours'!I:I,'Contact Hours'!$A:$A,Hours!$A268,'Contact Hours'!$C:$C,Hours!$B268)</f>
        <v>1344</v>
      </c>
      <c r="I268" s="16">
        <f>SUMIFS('Contact Hours'!J:J,'Contact Hours'!$A:$A,Hours!$A268,'Contact Hours'!$C:$C,Hours!$B268)</f>
        <v>0</v>
      </c>
      <c r="J268" s="16">
        <f>SUMIFS('Contact Hours'!K:K,'Contact Hours'!$A:$A,Hours!$A268,'Contact Hours'!$C:$C,Hours!$B268)</f>
        <v>0</v>
      </c>
      <c r="K268" s="16">
        <f>SUMIFS('Contact Hours'!L:L,'Contact Hours'!$A:$A,Hours!$A268,'Contact Hours'!$C:$C,Hours!$B268)</f>
        <v>0</v>
      </c>
      <c r="L268" s="17">
        <f t="shared" si="26"/>
        <v>1344</v>
      </c>
      <c r="M268" s="17">
        <f t="shared" si="27"/>
        <v>0</v>
      </c>
      <c r="N268" s="17">
        <f t="shared" si="24"/>
        <v>1344</v>
      </c>
      <c r="O268" s="83">
        <f t="shared" si="28"/>
        <v>4753.4860058375998</v>
      </c>
      <c r="P268" s="83">
        <f t="shared" si="25"/>
        <v>0</v>
      </c>
    </row>
    <row r="269" spans="1:16" x14ac:dyDescent="0.2">
      <c r="A269" s="14">
        <v>3554</v>
      </c>
      <c r="B269" s="15">
        <v>23</v>
      </c>
      <c r="C269" s="82">
        <f t="shared" si="23"/>
        <v>3.4579233877331621</v>
      </c>
      <c r="D269" s="16">
        <f>SUMIFS('Contact Hours'!E:E,'Contact Hours'!$A:$A,Hours!$A269,'Contact Hours'!$C:$C,Hours!$B269)</f>
        <v>25920</v>
      </c>
      <c r="E269" s="16">
        <f>SUMIFS('Contact Hours'!F:F,'Contact Hours'!$A:$A,Hours!$A269,'Contact Hours'!$C:$C,Hours!$B269)</f>
        <v>0</v>
      </c>
      <c r="F269" s="16">
        <f>SUMIFS('Contact Hours'!G:G,'Contact Hours'!$A:$A,Hours!$A269,'Contact Hours'!$C:$C,Hours!$B269)</f>
        <v>0</v>
      </c>
      <c r="G269" s="16">
        <f>SUMIFS('Contact Hours'!H:H,'Contact Hours'!$A:$A,Hours!$A269,'Contact Hours'!$C:$C,Hours!$B269)</f>
        <v>0</v>
      </c>
      <c r="H269" s="16">
        <f>SUMIFS('Contact Hours'!I:I,'Contact Hours'!$A:$A,Hours!$A269,'Contact Hours'!$C:$C,Hours!$B269)</f>
        <v>0</v>
      </c>
      <c r="I269" s="16">
        <f>SUMIFS('Contact Hours'!J:J,'Contact Hours'!$A:$A,Hours!$A269,'Contact Hours'!$C:$C,Hours!$B269)</f>
        <v>0</v>
      </c>
      <c r="J269" s="16">
        <f>SUMIFS('Contact Hours'!K:K,'Contact Hours'!$A:$A,Hours!$A269,'Contact Hours'!$C:$C,Hours!$B269)</f>
        <v>0</v>
      </c>
      <c r="K269" s="16">
        <f>SUMIFS('Contact Hours'!L:L,'Contact Hours'!$A:$A,Hours!$A269,'Contact Hours'!$C:$C,Hours!$B269)</f>
        <v>0</v>
      </c>
      <c r="L269" s="17">
        <f t="shared" si="26"/>
        <v>25920</v>
      </c>
      <c r="M269" s="17">
        <f t="shared" si="27"/>
        <v>0</v>
      </c>
      <c r="N269" s="17">
        <f t="shared" si="24"/>
        <v>25920</v>
      </c>
      <c r="O269" s="83">
        <f t="shared" si="28"/>
        <v>89629.374210043563</v>
      </c>
      <c r="P269" s="83">
        <f t="shared" si="25"/>
        <v>0</v>
      </c>
    </row>
    <row r="270" spans="1:16" x14ac:dyDescent="0.2">
      <c r="A270" s="14">
        <v>3554</v>
      </c>
      <c r="B270" s="15">
        <v>24</v>
      </c>
      <c r="C270" s="82">
        <f t="shared" si="23"/>
        <v>2.7275666878468883</v>
      </c>
      <c r="D270" s="16">
        <f>SUMIFS('Contact Hours'!E:E,'Contact Hours'!$A:$A,Hours!$A270,'Contact Hours'!$C:$C,Hours!$B270)</f>
        <v>8736</v>
      </c>
      <c r="E270" s="16">
        <f>SUMIFS('Contact Hours'!F:F,'Contact Hours'!$A:$A,Hours!$A270,'Contact Hours'!$C:$C,Hours!$B270)</f>
        <v>0</v>
      </c>
      <c r="F270" s="16">
        <f>SUMIFS('Contact Hours'!G:G,'Contact Hours'!$A:$A,Hours!$A270,'Contact Hours'!$C:$C,Hours!$B270)</f>
        <v>0</v>
      </c>
      <c r="G270" s="16">
        <f>SUMIFS('Contact Hours'!H:H,'Contact Hours'!$A:$A,Hours!$A270,'Contact Hours'!$C:$C,Hours!$B270)</f>
        <v>0</v>
      </c>
      <c r="H270" s="16">
        <f>SUMIFS('Contact Hours'!I:I,'Contact Hours'!$A:$A,Hours!$A270,'Contact Hours'!$C:$C,Hours!$B270)</f>
        <v>0</v>
      </c>
      <c r="I270" s="16">
        <f>SUMIFS('Contact Hours'!J:J,'Contact Hours'!$A:$A,Hours!$A270,'Contact Hours'!$C:$C,Hours!$B270)</f>
        <v>0</v>
      </c>
      <c r="J270" s="16">
        <f>SUMIFS('Contact Hours'!K:K,'Contact Hours'!$A:$A,Hours!$A270,'Contact Hours'!$C:$C,Hours!$B270)</f>
        <v>13628</v>
      </c>
      <c r="K270" s="16">
        <f>SUMIFS('Contact Hours'!L:L,'Contact Hours'!$A:$A,Hours!$A270,'Contact Hours'!$C:$C,Hours!$B270)</f>
        <v>0</v>
      </c>
      <c r="L270" s="17">
        <f t="shared" si="26"/>
        <v>22364</v>
      </c>
      <c r="M270" s="17">
        <f t="shared" si="27"/>
        <v>0</v>
      </c>
      <c r="N270" s="17">
        <f t="shared" si="24"/>
        <v>22364</v>
      </c>
      <c r="O270" s="83">
        <f t="shared" si="28"/>
        <v>60999.301407007806</v>
      </c>
      <c r="P270" s="83">
        <f t="shared" si="25"/>
        <v>0</v>
      </c>
    </row>
    <row r="271" spans="1:16" x14ac:dyDescent="0.2">
      <c r="A271" s="14">
        <v>3554</v>
      </c>
      <c r="B271" s="15">
        <v>25</v>
      </c>
      <c r="C271" s="82">
        <f t="shared" si="23"/>
        <v>2.1843075376228382</v>
      </c>
      <c r="D271" s="16">
        <f>SUMIFS('Contact Hours'!E:E,'Contact Hours'!$A:$A,Hours!$A271,'Contact Hours'!$C:$C,Hours!$B271)</f>
        <v>138208</v>
      </c>
      <c r="E271" s="16">
        <f>SUMIFS('Contact Hours'!F:F,'Contact Hours'!$A:$A,Hours!$A271,'Contact Hours'!$C:$C,Hours!$B271)</f>
        <v>0</v>
      </c>
      <c r="F271" s="16">
        <f>SUMIFS('Contact Hours'!G:G,'Contact Hours'!$A:$A,Hours!$A271,'Contact Hours'!$C:$C,Hours!$B271)</f>
        <v>0</v>
      </c>
      <c r="G271" s="16">
        <f>SUMIFS('Contact Hours'!H:H,'Contact Hours'!$A:$A,Hours!$A271,'Contact Hours'!$C:$C,Hours!$B271)</f>
        <v>0</v>
      </c>
      <c r="H271" s="16">
        <f>SUMIFS('Contact Hours'!I:I,'Contact Hours'!$A:$A,Hours!$A271,'Contact Hours'!$C:$C,Hours!$B271)</f>
        <v>0</v>
      </c>
      <c r="I271" s="16">
        <f>SUMIFS('Contact Hours'!J:J,'Contact Hours'!$A:$A,Hours!$A271,'Contact Hours'!$C:$C,Hours!$B271)</f>
        <v>0</v>
      </c>
      <c r="J271" s="16">
        <f>SUMIFS('Contact Hours'!K:K,'Contact Hours'!$A:$A,Hours!$A271,'Contact Hours'!$C:$C,Hours!$B271)</f>
        <v>0</v>
      </c>
      <c r="K271" s="16">
        <f>SUMIFS('Contact Hours'!L:L,'Contact Hours'!$A:$A,Hours!$A271,'Contact Hours'!$C:$C,Hours!$B271)</f>
        <v>0</v>
      </c>
      <c r="L271" s="17">
        <f t="shared" si="26"/>
        <v>138208</v>
      </c>
      <c r="M271" s="17">
        <f t="shared" si="27"/>
        <v>0</v>
      </c>
      <c r="N271" s="17">
        <f t="shared" si="24"/>
        <v>138208</v>
      </c>
      <c r="O271" s="83">
        <f t="shared" si="28"/>
        <v>301888.77615977725</v>
      </c>
      <c r="P271" s="83">
        <f t="shared" si="25"/>
        <v>0</v>
      </c>
    </row>
    <row r="272" spans="1:16" x14ac:dyDescent="0.2">
      <c r="A272" s="14">
        <v>3554</v>
      </c>
      <c r="B272" s="15">
        <v>26</v>
      </c>
      <c r="C272" s="82">
        <f t="shared" si="23"/>
        <v>2.9124100501637846</v>
      </c>
      <c r="D272" s="16">
        <f>SUMIFS('Contact Hours'!E:E,'Contact Hours'!$A:$A,Hours!$A272,'Contact Hours'!$C:$C,Hours!$B272)</f>
        <v>35072</v>
      </c>
      <c r="E272" s="16">
        <f>SUMIFS('Contact Hours'!F:F,'Contact Hours'!$A:$A,Hours!$A272,'Contact Hours'!$C:$C,Hours!$B272)</f>
        <v>0</v>
      </c>
      <c r="F272" s="16">
        <f>SUMIFS('Contact Hours'!G:G,'Contact Hours'!$A:$A,Hours!$A272,'Contact Hours'!$C:$C,Hours!$B272)</f>
        <v>0</v>
      </c>
      <c r="G272" s="16">
        <f>SUMIFS('Contact Hours'!H:H,'Contact Hours'!$A:$A,Hours!$A272,'Contact Hours'!$C:$C,Hours!$B272)</f>
        <v>0</v>
      </c>
      <c r="H272" s="16">
        <f>SUMIFS('Contact Hours'!I:I,'Contact Hours'!$A:$A,Hours!$A272,'Contact Hours'!$C:$C,Hours!$B272)</f>
        <v>0</v>
      </c>
      <c r="I272" s="16">
        <f>SUMIFS('Contact Hours'!J:J,'Contact Hours'!$A:$A,Hours!$A272,'Contact Hours'!$C:$C,Hours!$B272)</f>
        <v>0</v>
      </c>
      <c r="J272" s="16">
        <f>SUMIFS('Contact Hours'!K:K,'Contact Hours'!$A:$A,Hours!$A272,'Contact Hours'!$C:$C,Hours!$B272)</f>
        <v>0</v>
      </c>
      <c r="K272" s="16">
        <f>SUMIFS('Contact Hours'!L:L,'Contact Hours'!$A:$A,Hours!$A272,'Contact Hours'!$C:$C,Hours!$B272)</f>
        <v>0</v>
      </c>
      <c r="L272" s="17">
        <f t="shared" si="26"/>
        <v>35072</v>
      </c>
      <c r="M272" s="17">
        <f t="shared" si="27"/>
        <v>0</v>
      </c>
      <c r="N272" s="17">
        <f t="shared" si="24"/>
        <v>35072</v>
      </c>
      <c r="O272" s="83">
        <f t="shared" si="28"/>
        <v>102144.04527934425</v>
      </c>
      <c r="P272" s="83">
        <f t="shared" si="25"/>
        <v>0</v>
      </c>
    </row>
    <row r="273" spans="1:16" x14ac:dyDescent="0.2">
      <c r="A273" s="14">
        <v>3554</v>
      </c>
      <c r="B273" s="15">
        <v>27</v>
      </c>
      <c r="C273" s="82">
        <f t="shared" si="23"/>
        <v>0</v>
      </c>
      <c r="D273" s="16">
        <f>SUMIFS('Contact Hours'!E:E,'Contact Hours'!$A:$A,Hours!$A273,'Contact Hours'!$C:$C,Hours!$B273)</f>
        <v>0</v>
      </c>
      <c r="E273" s="16">
        <f>SUMIFS('Contact Hours'!F:F,'Contact Hours'!$A:$A,Hours!$A273,'Contact Hours'!$C:$C,Hours!$B273)</f>
        <v>0</v>
      </c>
      <c r="F273" s="16">
        <f>SUMIFS('Contact Hours'!G:G,'Contact Hours'!$A:$A,Hours!$A273,'Contact Hours'!$C:$C,Hours!$B273)</f>
        <v>0</v>
      </c>
      <c r="G273" s="16">
        <f>SUMIFS('Contact Hours'!H:H,'Contact Hours'!$A:$A,Hours!$A273,'Contact Hours'!$C:$C,Hours!$B273)</f>
        <v>0</v>
      </c>
      <c r="H273" s="16">
        <f>SUMIFS('Contact Hours'!I:I,'Contact Hours'!$A:$A,Hours!$A273,'Contact Hours'!$C:$C,Hours!$B273)</f>
        <v>0</v>
      </c>
      <c r="I273" s="16">
        <f>SUMIFS('Contact Hours'!J:J,'Contact Hours'!$A:$A,Hours!$A273,'Contact Hours'!$C:$C,Hours!$B273)</f>
        <v>0</v>
      </c>
      <c r="J273" s="16">
        <f>SUMIFS('Contact Hours'!K:K,'Contact Hours'!$A:$A,Hours!$A273,'Contact Hours'!$C:$C,Hours!$B273)</f>
        <v>0</v>
      </c>
      <c r="K273" s="16">
        <f>SUMIFS('Contact Hours'!L:L,'Contact Hours'!$A:$A,Hours!$A273,'Contact Hours'!$C:$C,Hours!$B273)</f>
        <v>0</v>
      </c>
      <c r="L273" s="17">
        <f t="shared" si="26"/>
        <v>0</v>
      </c>
      <c r="M273" s="17">
        <f t="shared" si="27"/>
        <v>0</v>
      </c>
      <c r="N273" s="17">
        <f t="shared" si="24"/>
        <v>0</v>
      </c>
      <c r="O273" s="83">
        <f t="shared" si="28"/>
        <v>0</v>
      </c>
      <c r="P273" s="83">
        <f t="shared" si="25"/>
        <v>0</v>
      </c>
    </row>
    <row r="274" spans="1:16" x14ac:dyDescent="0.2">
      <c r="A274" s="14">
        <v>3546</v>
      </c>
      <c r="B274" s="15">
        <v>1</v>
      </c>
      <c r="C274" s="82">
        <f t="shared" si="23"/>
        <v>2.4773518925154794</v>
      </c>
      <c r="D274" s="16">
        <f>SUMIFS('Contact Hours'!E:E,'Contact Hours'!$A:$A,Hours!$A274,'Contact Hours'!$C:$C,Hours!$B274)</f>
        <v>20880</v>
      </c>
      <c r="E274" s="16">
        <f>SUMIFS('Contact Hours'!F:F,'Contact Hours'!$A:$A,Hours!$A274,'Contact Hours'!$C:$C,Hours!$B274)</f>
        <v>0</v>
      </c>
      <c r="F274" s="16">
        <f>SUMIFS('Contact Hours'!G:G,'Contact Hours'!$A:$A,Hours!$A274,'Contact Hours'!$C:$C,Hours!$B274)</f>
        <v>0</v>
      </c>
      <c r="G274" s="16">
        <f>SUMIFS('Contact Hours'!H:H,'Contact Hours'!$A:$A,Hours!$A274,'Contact Hours'!$C:$C,Hours!$B274)</f>
        <v>0</v>
      </c>
      <c r="H274" s="16">
        <f>SUMIFS('Contact Hours'!I:I,'Contact Hours'!$A:$A,Hours!$A274,'Contact Hours'!$C:$C,Hours!$B274)</f>
        <v>0</v>
      </c>
      <c r="I274" s="16">
        <f>SUMIFS('Contact Hours'!J:J,'Contact Hours'!$A:$A,Hours!$A274,'Contact Hours'!$C:$C,Hours!$B274)</f>
        <v>0</v>
      </c>
      <c r="J274" s="16">
        <f>SUMIFS('Contact Hours'!K:K,'Contact Hours'!$A:$A,Hours!$A274,'Contact Hours'!$C:$C,Hours!$B274)</f>
        <v>0</v>
      </c>
      <c r="K274" s="16">
        <f>SUMIFS('Contact Hours'!L:L,'Contact Hours'!$A:$A,Hours!$A274,'Contact Hours'!$C:$C,Hours!$B274)</f>
        <v>0</v>
      </c>
      <c r="L274" s="17">
        <f t="shared" si="26"/>
        <v>20880</v>
      </c>
      <c r="M274" s="17">
        <f t="shared" si="27"/>
        <v>0</v>
      </c>
      <c r="N274" s="17">
        <f t="shared" si="24"/>
        <v>20880</v>
      </c>
      <c r="O274" s="83">
        <f t="shared" si="28"/>
        <v>51727.107515723212</v>
      </c>
      <c r="P274" s="83">
        <f t="shared" si="25"/>
        <v>0</v>
      </c>
    </row>
    <row r="275" spans="1:16" x14ac:dyDescent="0.2">
      <c r="A275" s="14">
        <v>3546</v>
      </c>
      <c r="B275" s="15">
        <v>2</v>
      </c>
      <c r="C275" s="82">
        <f t="shared" si="23"/>
        <v>2.8538011791852567</v>
      </c>
      <c r="D275" s="16">
        <f>SUMIFS('Contact Hours'!E:E,'Contact Hours'!$A:$A,Hours!$A275,'Contact Hours'!$C:$C,Hours!$B275)</f>
        <v>0</v>
      </c>
      <c r="E275" s="16">
        <f>SUMIFS('Contact Hours'!F:F,'Contact Hours'!$A:$A,Hours!$A275,'Contact Hours'!$C:$C,Hours!$B275)</f>
        <v>0</v>
      </c>
      <c r="F275" s="16">
        <f>SUMIFS('Contact Hours'!G:G,'Contact Hours'!$A:$A,Hours!$A275,'Contact Hours'!$C:$C,Hours!$B275)</f>
        <v>0</v>
      </c>
      <c r="G275" s="16">
        <f>SUMIFS('Contact Hours'!H:H,'Contact Hours'!$A:$A,Hours!$A275,'Contact Hours'!$C:$C,Hours!$B275)</f>
        <v>0</v>
      </c>
      <c r="H275" s="16">
        <f>SUMIFS('Contact Hours'!I:I,'Contact Hours'!$A:$A,Hours!$A275,'Contact Hours'!$C:$C,Hours!$B275)</f>
        <v>66208</v>
      </c>
      <c r="I275" s="16">
        <f>SUMIFS('Contact Hours'!J:J,'Contact Hours'!$A:$A,Hours!$A275,'Contact Hours'!$C:$C,Hours!$B275)</f>
        <v>0</v>
      </c>
      <c r="J275" s="16">
        <f>SUMIFS('Contact Hours'!K:K,'Contact Hours'!$A:$A,Hours!$A275,'Contact Hours'!$C:$C,Hours!$B275)</f>
        <v>64</v>
      </c>
      <c r="K275" s="16">
        <f>SUMIFS('Contact Hours'!L:L,'Contact Hours'!$A:$A,Hours!$A275,'Contact Hours'!$C:$C,Hours!$B275)</f>
        <v>0</v>
      </c>
      <c r="L275" s="17">
        <f t="shared" si="26"/>
        <v>66272</v>
      </c>
      <c r="M275" s="17">
        <f t="shared" si="27"/>
        <v>0</v>
      </c>
      <c r="N275" s="17">
        <f t="shared" si="24"/>
        <v>66272</v>
      </c>
      <c r="O275" s="83">
        <f t="shared" si="28"/>
        <v>189127.11174696533</v>
      </c>
      <c r="P275" s="83">
        <f t="shared" si="25"/>
        <v>0</v>
      </c>
    </row>
    <row r="276" spans="1:16" x14ac:dyDescent="0.2">
      <c r="A276" s="14">
        <v>3546</v>
      </c>
      <c r="B276" s="15">
        <v>3</v>
      </c>
      <c r="C276" s="82">
        <f t="shared" si="23"/>
        <v>2.4074720848103111</v>
      </c>
      <c r="D276" s="16">
        <f>SUMIFS('Contact Hours'!E:E,'Contact Hours'!$A:$A,Hours!$A276,'Contact Hours'!$C:$C,Hours!$B276)</f>
        <v>0</v>
      </c>
      <c r="E276" s="16">
        <f>SUMIFS('Contact Hours'!F:F,'Contact Hours'!$A:$A,Hours!$A276,'Contact Hours'!$C:$C,Hours!$B276)</f>
        <v>101040</v>
      </c>
      <c r="F276" s="16">
        <f>SUMIFS('Contact Hours'!G:G,'Contact Hours'!$A:$A,Hours!$A276,'Contact Hours'!$C:$C,Hours!$B276)</f>
        <v>0</v>
      </c>
      <c r="G276" s="16">
        <f>SUMIFS('Contact Hours'!H:H,'Contact Hours'!$A:$A,Hours!$A276,'Contact Hours'!$C:$C,Hours!$B276)</f>
        <v>0</v>
      </c>
      <c r="H276" s="16">
        <f>SUMIFS('Contact Hours'!I:I,'Contact Hours'!$A:$A,Hours!$A276,'Contact Hours'!$C:$C,Hours!$B276)</f>
        <v>0</v>
      </c>
      <c r="I276" s="16">
        <f>SUMIFS('Contact Hours'!J:J,'Contact Hours'!$A:$A,Hours!$A276,'Contact Hours'!$C:$C,Hours!$B276)</f>
        <v>0</v>
      </c>
      <c r="J276" s="16">
        <f>SUMIFS('Contact Hours'!K:K,'Contact Hours'!$A:$A,Hours!$A276,'Contact Hours'!$C:$C,Hours!$B276)</f>
        <v>0</v>
      </c>
      <c r="K276" s="16">
        <f>SUMIFS('Contact Hours'!L:L,'Contact Hours'!$A:$A,Hours!$A276,'Contact Hours'!$C:$C,Hours!$B276)</f>
        <v>0</v>
      </c>
      <c r="L276" s="17">
        <f t="shared" si="26"/>
        <v>101040</v>
      </c>
      <c r="M276" s="17">
        <f t="shared" si="27"/>
        <v>10104</v>
      </c>
      <c r="N276" s="17">
        <f t="shared" si="24"/>
        <v>111144</v>
      </c>
      <c r="O276" s="83">
        <f t="shared" si="28"/>
        <v>267576.07739415724</v>
      </c>
      <c r="P276" s="83">
        <f t="shared" si="25"/>
        <v>0</v>
      </c>
    </row>
    <row r="277" spans="1:16" x14ac:dyDescent="0.2">
      <c r="A277" s="14">
        <v>3546</v>
      </c>
      <c r="B277" s="15">
        <v>4</v>
      </c>
      <c r="C277" s="82">
        <f t="shared" si="23"/>
        <v>2.4300139582635913</v>
      </c>
      <c r="D277" s="16">
        <f>SUMIFS('Contact Hours'!E:E,'Contact Hours'!$A:$A,Hours!$A277,'Contact Hours'!$C:$C,Hours!$B277)</f>
        <v>2688</v>
      </c>
      <c r="E277" s="16">
        <f>SUMIFS('Contact Hours'!F:F,'Contact Hours'!$A:$A,Hours!$A277,'Contact Hours'!$C:$C,Hours!$B277)</f>
        <v>89728</v>
      </c>
      <c r="F277" s="16">
        <f>SUMIFS('Contact Hours'!G:G,'Contact Hours'!$A:$A,Hours!$A277,'Contact Hours'!$C:$C,Hours!$B277)</f>
        <v>0</v>
      </c>
      <c r="G277" s="16">
        <f>SUMIFS('Contact Hours'!H:H,'Contact Hours'!$A:$A,Hours!$A277,'Contact Hours'!$C:$C,Hours!$B277)</f>
        <v>0</v>
      </c>
      <c r="H277" s="16">
        <f>SUMIFS('Contact Hours'!I:I,'Contact Hours'!$A:$A,Hours!$A277,'Contact Hours'!$C:$C,Hours!$B277)</f>
        <v>24240</v>
      </c>
      <c r="I277" s="16">
        <f>SUMIFS('Contact Hours'!J:J,'Contact Hours'!$A:$A,Hours!$A277,'Contact Hours'!$C:$C,Hours!$B277)</f>
        <v>13440</v>
      </c>
      <c r="J277" s="16">
        <f>SUMIFS('Contact Hours'!K:K,'Contact Hours'!$A:$A,Hours!$A277,'Contact Hours'!$C:$C,Hours!$B277)</f>
        <v>528</v>
      </c>
      <c r="K277" s="16">
        <f>SUMIFS('Contact Hours'!L:L,'Contact Hours'!$A:$A,Hours!$A277,'Contact Hours'!$C:$C,Hours!$B277)</f>
        <v>0</v>
      </c>
      <c r="L277" s="17">
        <f t="shared" si="26"/>
        <v>130624</v>
      </c>
      <c r="M277" s="17">
        <f t="shared" si="27"/>
        <v>10316.800000000001</v>
      </c>
      <c r="N277" s="17">
        <f t="shared" si="24"/>
        <v>140940.79999999999</v>
      </c>
      <c r="O277" s="83">
        <f t="shared" si="28"/>
        <v>342488.11128883716</v>
      </c>
      <c r="P277" s="83">
        <f t="shared" si="25"/>
        <v>0</v>
      </c>
    </row>
    <row r="278" spans="1:16" x14ac:dyDescent="0.2">
      <c r="A278" s="14">
        <v>3546</v>
      </c>
      <c r="B278" s="15">
        <v>5</v>
      </c>
      <c r="C278" s="82">
        <f t="shared" si="23"/>
        <v>8.3021719928430482</v>
      </c>
      <c r="D278" s="16">
        <f>SUMIFS('Contact Hours'!E:E,'Contact Hours'!$A:$A,Hours!$A278,'Contact Hours'!$C:$C,Hours!$B278)</f>
        <v>0</v>
      </c>
      <c r="E278" s="16">
        <f>SUMIFS('Contact Hours'!F:F,'Contact Hours'!$A:$A,Hours!$A278,'Contact Hours'!$C:$C,Hours!$B278)</f>
        <v>0</v>
      </c>
      <c r="F278" s="16">
        <f>SUMIFS('Contact Hours'!G:G,'Contact Hours'!$A:$A,Hours!$A278,'Contact Hours'!$C:$C,Hours!$B278)</f>
        <v>0</v>
      </c>
      <c r="G278" s="16">
        <f>SUMIFS('Contact Hours'!H:H,'Contact Hours'!$A:$A,Hours!$A278,'Contact Hours'!$C:$C,Hours!$B278)</f>
        <v>0</v>
      </c>
      <c r="H278" s="16">
        <f>SUMIFS('Contact Hours'!I:I,'Contact Hours'!$A:$A,Hours!$A278,'Contact Hours'!$C:$C,Hours!$B278)</f>
        <v>0</v>
      </c>
      <c r="I278" s="16">
        <f>SUMIFS('Contact Hours'!J:J,'Contact Hours'!$A:$A,Hours!$A278,'Contact Hours'!$C:$C,Hours!$B278)</f>
        <v>0</v>
      </c>
      <c r="J278" s="16">
        <f>SUMIFS('Contact Hours'!K:K,'Contact Hours'!$A:$A,Hours!$A278,'Contact Hours'!$C:$C,Hours!$B278)</f>
        <v>0</v>
      </c>
      <c r="K278" s="16">
        <f>SUMIFS('Contact Hours'!L:L,'Contact Hours'!$A:$A,Hours!$A278,'Contact Hours'!$C:$C,Hours!$B278)</f>
        <v>0</v>
      </c>
      <c r="L278" s="17">
        <f t="shared" si="26"/>
        <v>0</v>
      </c>
      <c r="M278" s="17">
        <f t="shared" si="27"/>
        <v>0</v>
      </c>
      <c r="N278" s="17">
        <f t="shared" si="24"/>
        <v>0</v>
      </c>
      <c r="O278" s="83">
        <f t="shared" si="28"/>
        <v>0</v>
      </c>
      <c r="P278" s="83">
        <f t="shared" si="25"/>
        <v>0</v>
      </c>
    </row>
    <row r="279" spans="1:16" x14ac:dyDescent="0.2">
      <c r="A279" s="14">
        <v>3546</v>
      </c>
      <c r="B279" s="15">
        <v>6</v>
      </c>
      <c r="C279" s="82">
        <f t="shared" si="23"/>
        <v>2.9574937970703448</v>
      </c>
      <c r="D279" s="16">
        <f>SUMIFS('Contact Hours'!E:E,'Contact Hours'!$A:$A,Hours!$A279,'Contact Hours'!$C:$C,Hours!$B279)</f>
        <v>0</v>
      </c>
      <c r="E279" s="16">
        <f>SUMIFS('Contact Hours'!F:F,'Contact Hours'!$A:$A,Hours!$A279,'Contact Hours'!$C:$C,Hours!$B279)</f>
        <v>0</v>
      </c>
      <c r="F279" s="16">
        <f>SUMIFS('Contact Hours'!G:G,'Contact Hours'!$A:$A,Hours!$A279,'Contact Hours'!$C:$C,Hours!$B279)</f>
        <v>0</v>
      </c>
      <c r="G279" s="16">
        <f>SUMIFS('Contact Hours'!H:H,'Contact Hours'!$A:$A,Hours!$A279,'Contact Hours'!$C:$C,Hours!$B279)</f>
        <v>0</v>
      </c>
      <c r="H279" s="16">
        <f>SUMIFS('Contact Hours'!I:I,'Contact Hours'!$A:$A,Hours!$A279,'Contact Hours'!$C:$C,Hours!$B279)</f>
        <v>1632</v>
      </c>
      <c r="I279" s="16">
        <f>SUMIFS('Contact Hours'!J:J,'Contact Hours'!$A:$A,Hours!$A279,'Contact Hours'!$C:$C,Hours!$B279)</f>
        <v>0</v>
      </c>
      <c r="J279" s="16">
        <f>SUMIFS('Contact Hours'!K:K,'Contact Hours'!$A:$A,Hours!$A279,'Contact Hours'!$C:$C,Hours!$B279)</f>
        <v>0</v>
      </c>
      <c r="K279" s="16">
        <f>SUMIFS('Contact Hours'!L:L,'Contact Hours'!$A:$A,Hours!$A279,'Contact Hours'!$C:$C,Hours!$B279)</f>
        <v>0</v>
      </c>
      <c r="L279" s="17">
        <f t="shared" si="26"/>
        <v>1632</v>
      </c>
      <c r="M279" s="17">
        <f t="shared" si="27"/>
        <v>0</v>
      </c>
      <c r="N279" s="17">
        <f t="shared" si="24"/>
        <v>1632</v>
      </c>
      <c r="O279" s="83">
        <f t="shared" si="28"/>
        <v>4826.6298768188026</v>
      </c>
      <c r="P279" s="83">
        <f t="shared" si="25"/>
        <v>0</v>
      </c>
    </row>
    <row r="280" spans="1:16" x14ac:dyDescent="0.2">
      <c r="A280" s="14">
        <v>3546</v>
      </c>
      <c r="B280" s="15">
        <v>7</v>
      </c>
      <c r="C280" s="82">
        <f t="shared" si="23"/>
        <v>3.1107785365526492</v>
      </c>
      <c r="D280" s="16">
        <f>SUMIFS('Contact Hours'!E:E,'Contact Hours'!$A:$A,Hours!$A280,'Contact Hours'!$C:$C,Hours!$B280)</f>
        <v>0</v>
      </c>
      <c r="E280" s="16">
        <f>SUMIFS('Contact Hours'!F:F,'Contact Hours'!$A:$A,Hours!$A280,'Contact Hours'!$C:$C,Hours!$B280)</f>
        <v>3296</v>
      </c>
      <c r="F280" s="16">
        <f>SUMIFS('Contact Hours'!G:G,'Contact Hours'!$A:$A,Hours!$A280,'Contact Hours'!$C:$C,Hours!$B280)</f>
        <v>0</v>
      </c>
      <c r="G280" s="16">
        <f>SUMIFS('Contact Hours'!H:H,'Contact Hours'!$A:$A,Hours!$A280,'Contact Hours'!$C:$C,Hours!$B280)</f>
        <v>0</v>
      </c>
      <c r="H280" s="16">
        <f>SUMIFS('Contact Hours'!I:I,'Contact Hours'!$A:$A,Hours!$A280,'Contact Hours'!$C:$C,Hours!$B280)</f>
        <v>0</v>
      </c>
      <c r="I280" s="16">
        <f>SUMIFS('Contact Hours'!J:J,'Contact Hours'!$A:$A,Hours!$A280,'Contact Hours'!$C:$C,Hours!$B280)</f>
        <v>11136</v>
      </c>
      <c r="J280" s="16">
        <f>SUMIFS('Contact Hours'!K:K,'Contact Hours'!$A:$A,Hours!$A280,'Contact Hours'!$C:$C,Hours!$B280)</f>
        <v>0</v>
      </c>
      <c r="K280" s="16">
        <f>SUMIFS('Contact Hours'!L:L,'Contact Hours'!$A:$A,Hours!$A280,'Contact Hours'!$C:$C,Hours!$B280)</f>
        <v>0</v>
      </c>
      <c r="L280" s="17">
        <f t="shared" si="26"/>
        <v>14432</v>
      </c>
      <c r="M280" s="17">
        <f t="shared" si="27"/>
        <v>1443.2</v>
      </c>
      <c r="N280" s="17">
        <f t="shared" si="24"/>
        <v>15875.2</v>
      </c>
      <c r="O280" s="83">
        <f t="shared" si="28"/>
        <v>49384.231423480618</v>
      </c>
      <c r="P280" s="83">
        <f t="shared" si="25"/>
        <v>0</v>
      </c>
    </row>
    <row r="281" spans="1:16" x14ac:dyDescent="0.2">
      <c r="A281" s="14">
        <v>3546</v>
      </c>
      <c r="B281" s="15">
        <v>8</v>
      </c>
      <c r="C281" s="82">
        <f t="shared" si="23"/>
        <v>3.1288120353152737</v>
      </c>
      <c r="D281" s="16">
        <f>SUMIFS('Contact Hours'!E:E,'Contact Hours'!$A:$A,Hours!$A281,'Contact Hours'!$C:$C,Hours!$B281)</f>
        <v>0</v>
      </c>
      <c r="E281" s="16">
        <f>SUMIFS('Contact Hours'!F:F,'Contact Hours'!$A:$A,Hours!$A281,'Contact Hours'!$C:$C,Hours!$B281)</f>
        <v>0</v>
      </c>
      <c r="F281" s="16">
        <f>SUMIFS('Contact Hours'!G:G,'Contact Hours'!$A:$A,Hours!$A281,'Contact Hours'!$C:$C,Hours!$B281)</f>
        <v>0</v>
      </c>
      <c r="G281" s="16">
        <f>SUMIFS('Contact Hours'!H:H,'Contact Hours'!$A:$A,Hours!$A281,'Contact Hours'!$C:$C,Hours!$B281)</f>
        <v>0</v>
      </c>
      <c r="H281" s="16">
        <f>SUMIFS('Contact Hours'!I:I,'Contact Hours'!$A:$A,Hours!$A281,'Contact Hours'!$C:$C,Hours!$B281)</f>
        <v>2688</v>
      </c>
      <c r="I281" s="16">
        <f>SUMIFS('Contact Hours'!J:J,'Contact Hours'!$A:$A,Hours!$A281,'Contact Hours'!$C:$C,Hours!$B281)</f>
        <v>0</v>
      </c>
      <c r="J281" s="16">
        <f>SUMIFS('Contact Hours'!K:K,'Contact Hours'!$A:$A,Hours!$A281,'Contact Hours'!$C:$C,Hours!$B281)</f>
        <v>0</v>
      </c>
      <c r="K281" s="16">
        <f>SUMIFS('Contact Hours'!L:L,'Contact Hours'!$A:$A,Hours!$A281,'Contact Hours'!$C:$C,Hours!$B281)</f>
        <v>0</v>
      </c>
      <c r="L281" s="17">
        <f t="shared" si="26"/>
        <v>2688</v>
      </c>
      <c r="M281" s="17">
        <f t="shared" si="27"/>
        <v>0</v>
      </c>
      <c r="N281" s="17">
        <f t="shared" si="24"/>
        <v>2688</v>
      </c>
      <c r="O281" s="83">
        <f t="shared" si="28"/>
        <v>8410.2467509274557</v>
      </c>
      <c r="P281" s="83">
        <f t="shared" si="25"/>
        <v>0</v>
      </c>
    </row>
    <row r="282" spans="1:16" x14ac:dyDescent="0.2">
      <c r="A282" s="14">
        <v>3546</v>
      </c>
      <c r="B282" s="15">
        <v>9</v>
      </c>
      <c r="C282" s="82">
        <f t="shared" si="23"/>
        <v>2.7974464955520566</v>
      </c>
      <c r="D282" s="16">
        <f>SUMIFS('Contact Hours'!E:E,'Contact Hours'!$A:$A,Hours!$A282,'Contact Hours'!$C:$C,Hours!$B282)</f>
        <v>29136</v>
      </c>
      <c r="E282" s="16">
        <f>SUMIFS('Contact Hours'!F:F,'Contact Hours'!$A:$A,Hours!$A282,'Contact Hours'!$C:$C,Hours!$B282)</f>
        <v>53632</v>
      </c>
      <c r="F282" s="16">
        <f>SUMIFS('Contact Hours'!G:G,'Contact Hours'!$A:$A,Hours!$A282,'Contact Hours'!$C:$C,Hours!$B282)</f>
        <v>0</v>
      </c>
      <c r="G282" s="16">
        <f>SUMIFS('Contact Hours'!H:H,'Contact Hours'!$A:$A,Hours!$A282,'Contact Hours'!$C:$C,Hours!$B282)</f>
        <v>0</v>
      </c>
      <c r="H282" s="16">
        <f>SUMIFS('Contact Hours'!I:I,'Contact Hours'!$A:$A,Hours!$A282,'Contact Hours'!$C:$C,Hours!$B282)</f>
        <v>59872</v>
      </c>
      <c r="I282" s="16">
        <f>SUMIFS('Contact Hours'!J:J,'Contact Hours'!$A:$A,Hours!$A282,'Contact Hours'!$C:$C,Hours!$B282)</f>
        <v>0</v>
      </c>
      <c r="J282" s="16">
        <f>SUMIFS('Contact Hours'!K:K,'Contact Hours'!$A:$A,Hours!$A282,'Contact Hours'!$C:$C,Hours!$B282)</f>
        <v>1320</v>
      </c>
      <c r="K282" s="16">
        <f>SUMIFS('Contact Hours'!L:L,'Contact Hours'!$A:$A,Hours!$A282,'Contact Hours'!$C:$C,Hours!$B282)</f>
        <v>0</v>
      </c>
      <c r="L282" s="17">
        <f t="shared" si="26"/>
        <v>143960</v>
      </c>
      <c r="M282" s="17">
        <f t="shared" si="27"/>
        <v>5363.2000000000007</v>
      </c>
      <c r="N282" s="17">
        <f t="shared" si="24"/>
        <v>149323.20000000001</v>
      </c>
      <c r="O282" s="83">
        <f t="shared" si="28"/>
        <v>417723.66254461888</v>
      </c>
      <c r="P282" s="83">
        <f t="shared" si="25"/>
        <v>0</v>
      </c>
    </row>
    <row r="283" spans="1:16" x14ac:dyDescent="0.2">
      <c r="A283" s="14">
        <v>3546</v>
      </c>
      <c r="B283" s="15">
        <v>10</v>
      </c>
      <c r="C283" s="82">
        <f t="shared" si="23"/>
        <v>3.9989283506118838</v>
      </c>
      <c r="D283" s="16">
        <f>SUMIFS('Contact Hours'!E:E,'Contact Hours'!$A:$A,Hours!$A283,'Contact Hours'!$C:$C,Hours!$B283)</f>
        <v>0</v>
      </c>
      <c r="E283" s="16">
        <f>SUMIFS('Contact Hours'!F:F,'Contact Hours'!$A:$A,Hours!$A283,'Contact Hours'!$C:$C,Hours!$B283)</f>
        <v>0</v>
      </c>
      <c r="F283" s="16">
        <f>SUMIFS('Contact Hours'!G:G,'Contact Hours'!$A:$A,Hours!$A283,'Contact Hours'!$C:$C,Hours!$B283)</f>
        <v>0</v>
      </c>
      <c r="G283" s="16">
        <f>SUMIFS('Contact Hours'!H:H,'Contact Hours'!$A:$A,Hours!$A283,'Contact Hours'!$C:$C,Hours!$B283)</f>
        <v>0</v>
      </c>
      <c r="H283" s="16">
        <f>SUMIFS('Contact Hours'!I:I,'Contact Hours'!$A:$A,Hours!$A283,'Contact Hours'!$C:$C,Hours!$B283)</f>
        <v>0</v>
      </c>
      <c r="I283" s="16">
        <f>SUMIFS('Contact Hours'!J:J,'Contact Hours'!$A:$A,Hours!$A283,'Contact Hours'!$C:$C,Hours!$B283)</f>
        <v>0</v>
      </c>
      <c r="J283" s="16">
        <f>SUMIFS('Contact Hours'!K:K,'Contact Hours'!$A:$A,Hours!$A283,'Contact Hours'!$C:$C,Hours!$B283)</f>
        <v>0</v>
      </c>
      <c r="K283" s="16">
        <f>SUMIFS('Contact Hours'!L:L,'Contact Hours'!$A:$A,Hours!$A283,'Contact Hours'!$C:$C,Hours!$B283)</f>
        <v>0</v>
      </c>
      <c r="L283" s="17">
        <f t="shared" si="26"/>
        <v>0</v>
      </c>
      <c r="M283" s="17">
        <f t="shared" si="27"/>
        <v>0</v>
      </c>
      <c r="N283" s="17">
        <f t="shared" si="24"/>
        <v>0</v>
      </c>
      <c r="O283" s="83">
        <f t="shared" si="28"/>
        <v>0</v>
      </c>
      <c r="P283" s="83">
        <f t="shared" si="25"/>
        <v>0</v>
      </c>
    </row>
    <row r="284" spans="1:16" x14ac:dyDescent="0.2">
      <c r="A284" s="14">
        <v>3546</v>
      </c>
      <c r="B284" s="15">
        <v>11</v>
      </c>
      <c r="C284" s="82">
        <f t="shared" si="23"/>
        <v>2.8515469918399288</v>
      </c>
      <c r="D284" s="16">
        <f>SUMIFS('Contact Hours'!E:E,'Contact Hours'!$A:$A,Hours!$A284,'Contact Hours'!$C:$C,Hours!$B284)</f>
        <v>0</v>
      </c>
      <c r="E284" s="16">
        <f>SUMIFS('Contact Hours'!F:F,'Contact Hours'!$A:$A,Hours!$A284,'Contact Hours'!$C:$C,Hours!$B284)</f>
        <v>0</v>
      </c>
      <c r="F284" s="16">
        <f>SUMIFS('Contact Hours'!G:G,'Contact Hours'!$A:$A,Hours!$A284,'Contact Hours'!$C:$C,Hours!$B284)</f>
        <v>0</v>
      </c>
      <c r="G284" s="16">
        <f>SUMIFS('Contact Hours'!H:H,'Contact Hours'!$A:$A,Hours!$A284,'Contact Hours'!$C:$C,Hours!$B284)</f>
        <v>0</v>
      </c>
      <c r="H284" s="16">
        <f>SUMIFS('Contact Hours'!I:I,'Contact Hours'!$A:$A,Hours!$A284,'Contact Hours'!$C:$C,Hours!$B284)</f>
        <v>0</v>
      </c>
      <c r="I284" s="16">
        <f>SUMIFS('Contact Hours'!J:J,'Contact Hours'!$A:$A,Hours!$A284,'Contact Hours'!$C:$C,Hours!$B284)</f>
        <v>42274</v>
      </c>
      <c r="J284" s="16">
        <f>SUMIFS('Contact Hours'!K:K,'Contact Hours'!$A:$A,Hours!$A284,'Contact Hours'!$C:$C,Hours!$B284)</f>
        <v>0</v>
      </c>
      <c r="K284" s="16">
        <f>SUMIFS('Contact Hours'!L:L,'Contact Hours'!$A:$A,Hours!$A284,'Contact Hours'!$C:$C,Hours!$B284)</f>
        <v>428</v>
      </c>
      <c r="L284" s="17">
        <f t="shared" si="26"/>
        <v>42702</v>
      </c>
      <c r="M284" s="17">
        <f t="shared" si="27"/>
        <v>4270.2</v>
      </c>
      <c r="N284" s="17">
        <f t="shared" ref="N284:N339" si="29">SUM(L284:M284)</f>
        <v>46972.2</v>
      </c>
      <c r="O284" s="83">
        <f t="shared" si="28"/>
        <v>133943.43561010351</v>
      </c>
      <c r="P284" s="83">
        <f t="shared" ref="P284:P339" si="30">(G284+F284*1.1)*C284</f>
        <v>0</v>
      </c>
    </row>
    <row r="285" spans="1:16" x14ac:dyDescent="0.2">
      <c r="A285" s="14">
        <v>3546</v>
      </c>
      <c r="B285" s="15">
        <v>12</v>
      </c>
      <c r="C285" s="82">
        <f t="shared" si="23"/>
        <v>2.5044021406594155</v>
      </c>
      <c r="D285" s="16">
        <f>SUMIFS('Contact Hours'!E:E,'Contact Hours'!$A:$A,Hours!$A285,'Contact Hours'!$C:$C,Hours!$B285)</f>
        <v>218096</v>
      </c>
      <c r="E285" s="16">
        <f>SUMIFS('Contact Hours'!F:F,'Contact Hours'!$A:$A,Hours!$A285,'Contact Hours'!$C:$C,Hours!$B285)</f>
        <v>0</v>
      </c>
      <c r="F285" s="16">
        <f>SUMIFS('Contact Hours'!G:G,'Contact Hours'!$A:$A,Hours!$A285,'Contact Hours'!$C:$C,Hours!$B285)</f>
        <v>0</v>
      </c>
      <c r="G285" s="16">
        <f>SUMIFS('Contact Hours'!H:H,'Contact Hours'!$A:$A,Hours!$A285,'Contact Hours'!$C:$C,Hours!$B285)</f>
        <v>10432</v>
      </c>
      <c r="H285" s="16">
        <f>SUMIFS('Contact Hours'!I:I,'Contact Hours'!$A:$A,Hours!$A285,'Contact Hours'!$C:$C,Hours!$B285)</f>
        <v>0</v>
      </c>
      <c r="I285" s="16">
        <f>SUMIFS('Contact Hours'!J:J,'Contact Hours'!$A:$A,Hours!$A285,'Contact Hours'!$C:$C,Hours!$B285)</f>
        <v>0</v>
      </c>
      <c r="J285" s="16">
        <f>SUMIFS('Contact Hours'!K:K,'Contact Hours'!$A:$A,Hours!$A285,'Contact Hours'!$C:$C,Hours!$B285)</f>
        <v>0</v>
      </c>
      <c r="K285" s="16">
        <f>SUMIFS('Contact Hours'!L:L,'Contact Hours'!$A:$A,Hours!$A285,'Contact Hours'!$C:$C,Hours!$B285)</f>
        <v>0</v>
      </c>
      <c r="L285" s="17">
        <f t="shared" ref="L285:L340" si="31">SUM(D285:K285)</f>
        <v>228528</v>
      </c>
      <c r="M285" s="17">
        <f t="shared" ref="M285:M340" si="32">IF(B285&lt;28,E285+F285+I285+K285,0)*0.1</f>
        <v>0</v>
      </c>
      <c r="N285" s="17">
        <f t="shared" si="29"/>
        <v>228528</v>
      </c>
      <c r="O285" s="83">
        <f t="shared" si="28"/>
        <v>572326.01240061491</v>
      </c>
      <c r="P285" s="83">
        <f t="shared" si="30"/>
        <v>26125.923131359021</v>
      </c>
    </row>
    <row r="286" spans="1:16" x14ac:dyDescent="0.2">
      <c r="A286" s="14">
        <v>3546</v>
      </c>
      <c r="B286" s="15">
        <v>13</v>
      </c>
      <c r="C286" s="82">
        <f t="shared" si="23"/>
        <v>2.4322681456089192</v>
      </c>
      <c r="D286" s="16">
        <f>SUMIFS('Contact Hours'!E:E,'Contact Hours'!$A:$A,Hours!$A286,'Contact Hours'!$C:$C,Hours!$B286)</f>
        <v>22448</v>
      </c>
      <c r="E286" s="16">
        <f>SUMIFS('Contact Hours'!F:F,'Contact Hours'!$A:$A,Hours!$A286,'Contact Hours'!$C:$C,Hours!$B286)</f>
        <v>0</v>
      </c>
      <c r="F286" s="16">
        <f>SUMIFS('Contact Hours'!G:G,'Contact Hours'!$A:$A,Hours!$A286,'Contact Hours'!$C:$C,Hours!$B286)</f>
        <v>0</v>
      </c>
      <c r="G286" s="16">
        <f>SUMIFS('Contact Hours'!H:H,'Contact Hours'!$A:$A,Hours!$A286,'Contact Hours'!$C:$C,Hours!$B286)</f>
        <v>0</v>
      </c>
      <c r="H286" s="16">
        <f>SUMIFS('Contact Hours'!I:I,'Contact Hours'!$A:$A,Hours!$A286,'Contact Hours'!$C:$C,Hours!$B286)</f>
        <v>0</v>
      </c>
      <c r="I286" s="16">
        <f>SUMIFS('Contact Hours'!J:J,'Contact Hours'!$A:$A,Hours!$A286,'Contact Hours'!$C:$C,Hours!$B286)</f>
        <v>0</v>
      </c>
      <c r="J286" s="16">
        <f>SUMIFS('Contact Hours'!K:K,'Contact Hours'!$A:$A,Hours!$A286,'Contact Hours'!$C:$C,Hours!$B286)</f>
        <v>0</v>
      </c>
      <c r="K286" s="16">
        <f>SUMIFS('Contact Hours'!L:L,'Contact Hours'!$A:$A,Hours!$A286,'Contact Hours'!$C:$C,Hours!$B286)</f>
        <v>0</v>
      </c>
      <c r="L286" s="17">
        <f t="shared" si="31"/>
        <v>22448</v>
      </c>
      <c r="M286" s="17">
        <f t="shared" si="32"/>
        <v>0</v>
      </c>
      <c r="N286" s="17">
        <f t="shared" si="29"/>
        <v>22448</v>
      </c>
      <c r="O286" s="83">
        <f t="shared" si="28"/>
        <v>54599.555332629017</v>
      </c>
      <c r="P286" s="83">
        <f t="shared" si="30"/>
        <v>0</v>
      </c>
    </row>
    <row r="287" spans="1:16" x14ac:dyDescent="0.2">
      <c r="A287" s="14">
        <v>3546</v>
      </c>
      <c r="B287" s="15">
        <v>14</v>
      </c>
      <c r="C287" s="82">
        <f t="shared" ref="C287:C350" si="33">C260</f>
        <v>3.8974899200721236</v>
      </c>
      <c r="D287" s="16">
        <f>SUMIFS('Contact Hours'!E:E,'Contact Hours'!$A:$A,Hours!$A287,'Contact Hours'!$C:$C,Hours!$B287)</f>
        <v>0</v>
      </c>
      <c r="E287" s="16">
        <f>SUMIFS('Contact Hours'!F:F,'Contact Hours'!$A:$A,Hours!$A287,'Contact Hours'!$C:$C,Hours!$B287)</f>
        <v>0</v>
      </c>
      <c r="F287" s="16">
        <f>SUMIFS('Contact Hours'!G:G,'Contact Hours'!$A:$A,Hours!$A287,'Contact Hours'!$C:$C,Hours!$B287)</f>
        <v>0</v>
      </c>
      <c r="G287" s="16">
        <f>SUMIFS('Contact Hours'!H:H,'Contact Hours'!$A:$A,Hours!$A287,'Contact Hours'!$C:$C,Hours!$B287)</f>
        <v>0</v>
      </c>
      <c r="H287" s="16">
        <f>SUMIFS('Contact Hours'!I:I,'Contact Hours'!$A:$A,Hours!$A287,'Contact Hours'!$C:$C,Hours!$B287)</f>
        <v>0</v>
      </c>
      <c r="I287" s="16">
        <f>SUMIFS('Contact Hours'!J:J,'Contact Hours'!$A:$A,Hours!$A287,'Contact Hours'!$C:$C,Hours!$B287)</f>
        <v>51136</v>
      </c>
      <c r="J287" s="16">
        <f>SUMIFS('Contact Hours'!K:K,'Contact Hours'!$A:$A,Hours!$A287,'Contact Hours'!$C:$C,Hours!$B287)</f>
        <v>0</v>
      </c>
      <c r="K287" s="16">
        <f>SUMIFS('Contact Hours'!L:L,'Contact Hours'!$A:$A,Hours!$A287,'Contact Hours'!$C:$C,Hours!$B287)</f>
        <v>12064</v>
      </c>
      <c r="L287" s="17">
        <f t="shared" si="31"/>
        <v>63200</v>
      </c>
      <c r="M287" s="17">
        <f t="shared" si="32"/>
        <v>6320</v>
      </c>
      <c r="N287" s="17">
        <f t="shared" si="29"/>
        <v>69520</v>
      </c>
      <c r="O287" s="83">
        <f t="shared" si="28"/>
        <v>270953.49924341403</v>
      </c>
      <c r="P287" s="83">
        <f t="shared" si="30"/>
        <v>0</v>
      </c>
    </row>
    <row r="288" spans="1:16" x14ac:dyDescent="0.2">
      <c r="A288" s="14">
        <v>3546</v>
      </c>
      <c r="B288" s="15">
        <v>15</v>
      </c>
      <c r="C288" s="82">
        <f t="shared" si="33"/>
        <v>5.6850604849172326</v>
      </c>
      <c r="D288" s="16">
        <f>SUMIFS('Contact Hours'!E:E,'Contact Hours'!$A:$A,Hours!$A288,'Contact Hours'!$C:$C,Hours!$B288)</f>
        <v>0</v>
      </c>
      <c r="E288" s="16">
        <f>SUMIFS('Contact Hours'!F:F,'Contact Hours'!$A:$A,Hours!$A288,'Contact Hours'!$C:$C,Hours!$B288)</f>
        <v>0</v>
      </c>
      <c r="F288" s="16">
        <f>SUMIFS('Contact Hours'!G:G,'Contact Hours'!$A:$A,Hours!$A288,'Contact Hours'!$C:$C,Hours!$B288)</f>
        <v>0</v>
      </c>
      <c r="G288" s="16">
        <f>SUMIFS('Contact Hours'!H:H,'Contact Hours'!$A:$A,Hours!$A288,'Contact Hours'!$C:$C,Hours!$B288)</f>
        <v>0</v>
      </c>
      <c r="H288" s="16">
        <f>SUMIFS('Contact Hours'!I:I,'Contact Hours'!$A:$A,Hours!$A288,'Contact Hours'!$C:$C,Hours!$B288)</f>
        <v>0</v>
      </c>
      <c r="I288" s="16">
        <f>SUMIFS('Contact Hours'!J:J,'Contact Hours'!$A:$A,Hours!$A288,'Contact Hours'!$C:$C,Hours!$B288)</f>
        <v>39576</v>
      </c>
      <c r="J288" s="16">
        <f>SUMIFS('Contact Hours'!K:K,'Contact Hours'!$A:$A,Hours!$A288,'Contact Hours'!$C:$C,Hours!$B288)</f>
        <v>0</v>
      </c>
      <c r="K288" s="16">
        <f>SUMIFS('Contact Hours'!L:L,'Contact Hours'!$A:$A,Hours!$A288,'Contact Hours'!$C:$C,Hours!$B288)</f>
        <v>0</v>
      </c>
      <c r="L288" s="17">
        <f t="shared" si="31"/>
        <v>39576</v>
      </c>
      <c r="M288" s="17">
        <f t="shared" si="32"/>
        <v>3957.6000000000004</v>
      </c>
      <c r="N288" s="17">
        <f t="shared" si="29"/>
        <v>43533.599999999999</v>
      </c>
      <c r="O288" s="83">
        <f t="shared" si="28"/>
        <v>247491.14912619282</v>
      </c>
      <c r="P288" s="83">
        <f t="shared" si="30"/>
        <v>0</v>
      </c>
    </row>
    <row r="289" spans="1:16" x14ac:dyDescent="0.2">
      <c r="A289" s="14">
        <v>3546</v>
      </c>
      <c r="B289" s="15">
        <v>16</v>
      </c>
      <c r="C289" s="82">
        <f t="shared" si="33"/>
        <v>3.2595549013442979</v>
      </c>
      <c r="D289" s="16">
        <f>SUMIFS('Contact Hours'!E:E,'Contact Hours'!$A:$A,Hours!$A289,'Contact Hours'!$C:$C,Hours!$B289)</f>
        <v>21024</v>
      </c>
      <c r="E289" s="16">
        <f>SUMIFS('Contact Hours'!F:F,'Contact Hours'!$A:$A,Hours!$A289,'Contact Hours'!$C:$C,Hours!$B289)</f>
        <v>0</v>
      </c>
      <c r="F289" s="16">
        <f>SUMIFS('Contact Hours'!G:G,'Contact Hours'!$A:$A,Hours!$A289,'Contact Hours'!$C:$C,Hours!$B289)</f>
        <v>0</v>
      </c>
      <c r="G289" s="16">
        <f>SUMIFS('Contact Hours'!H:H,'Contact Hours'!$A:$A,Hours!$A289,'Contact Hours'!$C:$C,Hours!$B289)</f>
        <v>0</v>
      </c>
      <c r="H289" s="16">
        <f>SUMIFS('Contact Hours'!I:I,'Contact Hours'!$A:$A,Hours!$A289,'Contact Hours'!$C:$C,Hours!$B289)</f>
        <v>0</v>
      </c>
      <c r="I289" s="16">
        <f>SUMIFS('Contact Hours'!J:J,'Contact Hours'!$A:$A,Hours!$A289,'Contact Hours'!$C:$C,Hours!$B289)</f>
        <v>87360</v>
      </c>
      <c r="J289" s="16">
        <f>SUMIFS('Contact Hours'!K:K,'Contact Hours'!$A:$A,Hours!$A289,'Contact Hours'!$C:$C,Hours!$B289)</f>
        <v>0</v>
      </c>
      <c r="K289" s="16">
        <f>SUMIFS('Contact Hours'!L:L,'Contact Hours'!$A:$A,Hours!$A289,'Contact Hours'!$C:$C,Hours!$B289)</f>
        <v>8673</v>
      </c>
      <c r="L289" s="17">
        <f t="shared" si="31"/>
        <v>117057</v>
      </c>
      <c r="M289" s="17">
        <f t="shared" si="32"/>
        <v>9603.3000000000011</v>
      </c>
      <c r="N289" s="17">
        <f t="shared" si="29"/>
        <v>126660.3</v>
      </c>
      <c r="O289" s="83">
        <f t="shared" si="28"/>
        <v>412856.20167073916</v>
      </c>
      <c r="P289" s="83">
        <f t="shared" si="30"/>
        <v>0</v>
      </c>
    </row>
    <row r="290" spans="1:16" x14ac:dyDescent="0.2">
      <c r="A290" s="14">
        <v>3546</v>
      </c>
      <c r="B290" s="15">
        <v>17</v>
      </c>
      <c r="C290" s="82">
        <f t="shared" si="33"/>
        <v>4.4091904474615813</v>
      </c>
      <c r="D290" s="16">
        <f>SUMIFS('Contact Hours'!E:E,'Contact Hours'!$A:$A,Hours!$A290,'Contact Hours'!$C:$C,Hours!$B290)</f>
        <v>0</v>
      </c>
      <c r="E290" s="16">
        <f>SUMIFS('Contact Hours'!F:F,'Contact Hours'!$A:$A,Hours!$A290,'Contact Hours'!$C:$C,Hours!$B290)</f>
        <v>0</v>
      </c>
      <c r="F290" s="16">
        <f>SUMIFS('Contact Hours'!G:G,'Contact Hours'!$A:$A,Hours!$A290,'Contact Hours'!$C:$C,Hours!$B290)</f>
        <v>0</v>
      </c>
      <c r="G290" s="16">
        <f>SUMIFS('Contact Hours'!H:H,'Contact Hours'!$A:$A,Hours!$A290,'Contact Hours'!$C:$C,Hours!$B290)</f>
        <v>0</v>
      </c>
      <c r="H290" s="16">
        <f>SUMIFS('Contact Hours'!I:I,'Contact Hours'!$A:$A,Hours!$A290,'Contact Hours'!$C:$C,Hours!$B290)</f>
        <v>0</v>
      </c>
      <c r="I290" s="16">
        <f>SUMIFS('Contact Hours'!J:J,'Contact Hours'!$A:$A,Hours!$A290,'Contact Hours'!$C:$C,Hours!$B290)</f>
        <v>0</v>
      </c>
      <c r="J290" s="16">
        <f>SUMIFS('Contact Hours'!K:K,'Contact Hours'!$A:$A,Hours!$A290,'Contact Hours'!$C:$C,Hours!$B290)</f>
        <v>0</v>
      </c>
      <c r="K290" s="16">
        <f>SUMIFS('Contact Hours'!L:L,'Contact Hours'!$A:$A,Hours!$A290,'Contact Hours'!$C:$C,Hours!$B290)</f>
        <v>0</v>
      </c>
      <c r="L290" s="17">
        <f t="shared" si="31"/>
        <v>0</v>
      </c>
      <c r="M290" s="17">
        <f t="shared" si="32"/>
        <v>0</v>
      </c>
      <c r="N290" s="17">
        <f t="shared" si="29"/>
        <v>0</v>
      </c>
      <c r="O290" s="83">
        <f t="shared" si="28"/>
        <v>0</v>
      </c>
      <c r="P290" s="83">
        <f t="shared" si="30"/>
        <v>0</v>
      </c>
    </row>
    <row r="291" spans="1:16" x14ac:dyDescent="0.2">
      <c r="A291" s="14">
        <v>3546</v>
      </c>
      <c r="B291" s="15">
        <v>18</v>
      </c>
      <c r="C291" s="82">
        <f t="shared" si="33"/>
        <v>3.2911135241788898</v>
      </c>
      <c r="D291" s="16">
        <f>SUMIFS('Contact Hours'!E:E,'Contact Hours'!$A:$A,Hours!$A291,'Contact Hours'!$C:$C,Hours!$B291)</f>
        <v>0</v>
      </c>
      <c r="E291" s="16">
        <f>SUMIFS('Contact Hours'!F:F,'Contact Hours'!$A:$A,Hours!$A291,'Contact Hours'!$C:$C,Hours!$B291)</f>
        <v>0</v>
      </c>
      <c r="F291" s="16">
        <f>SUMIFS('Contact Hours'!G:G,'Contact Hours'!$A:$A,Hours!$A291,'Contact Hours'!$C:$C,Hours!$B291)</f>
        <v>0</v>
      </c>
      <c r="G291" s="16">
        <f>SUMIFS('Contact Hours'!H:H,'Contact Hours'!$A:$A,Hours!$A291,'Contact Hours'!$C:$C,Hours!$B291)</f>
        <v>0</v>
      </c>
      <c r="H291" s="16">
        <f>SUMIFS('Contact Hours'!I:I,'Contact Hours'!$A:$A,Hours!$A291,'Contact Hours'!$C:$C,Hours!$B291)</f>
        <v>0</v>
      </c>
      <c r="I291" s="16">
        <f>SUMIFS('Contact Hours'!J:J,'Contact Hours'!$A:$A,Hours!$A291,'Contact Hours'!$C:$C,Hours!$B291)</f>
        <v>174656</v>
      </c>
      <c r="J291" s="16">
        <f>SUMIFS('Contact Hours'!K:K,'Contact Hours'!$A:$A,Hours!$A291,'Contact Hours'!$C:$C,Hours!$B291)</f>
        <v>0</v>
      </c>
      <c r="K291" s="16">
        <f>SUMIFS('Contact Hours'!L:L,'Contact Hours'!$A:$A,Hours!$A291,'Contact Hours'!$C:$C,Hours!$B291)</f>
        <v>0</v>
      </c>
      <c r="L291" s="17">
        <f t="shared" si="31"/>
        <v>174656</v>
      </c>
      <c r="M291" s="17">
        <f t="shared" si="32"/>
        <v>17465.600000000002</v>
      </c>
      <c r="N291" s="17">
        <f t="shared" si="29"/>
        <v>192121.60000000001</v>
      </c>
      <c r="O291" s="83">
        <f t="shared" si="28"/>
        <v>632293.99604688701</v>
      </c>
      <c r="P291" s="83">
        <f t="shared" si="30"/>
        <v>0</v>
      </c>
    </row>
    <row r="292" spans="1:16" x14ac:dyDescent="0.2">
      <c r="A292" s="14">
        <v>3546</v>
      </c>
      <c r="B292" s="15">
        <v>19</v>
      </c>
      <c r="C292" s="82">
        <f t="shared" si="33"/>
        <v>2.3804218366663754</v>
      </c>
      <c r="D292" s="16">
        <f>SUMIFS('Contact Hours'!E:E,'Contact Hours'!$A:$A,Hours!$A292,'Contact Hours'!$C:$C,Hours!$B292)</f>
        <v>0</v>
      </c>
      <c r="E292" s="16">
        <f>SUMIFS('Contact Hours'!F:F,'Contact Hours'!$A:$A,Hours!$A292,'Contact Hours'!$C:$C,Hours!$B292)</f>
        <v>52368</v>
      </c>
      <c r="F292" s="16">
        <f>SUMIFS('Contact Hours'!G:G,'Contact Hours'!$A:$A,Hours!$A292,'Contact Hours'!$C:$C,Hours!$B292)</f>
        <v>23232</v>
      </c>
      <c r="G292" s="16">
        <f>SUMIFS('Contact Hours'!H:H,'Contact Hours'!$A:$A,Hours!$A292,'Contact Hours'!$C:$C,Hours!$B292)</f>
        <v>0</v>
      </c>
      <c r="H292" s="16">
        <f>SUMIFS('Contact Hours'!I:I,'Contact Hours'!$A:$A,Hours!$A292,'Contact Hours'!$C:$C,Hours!$B292)</f>
        <v>0</v>
      </c>
      <c r="I292" s="16">
        <f>SUMIFS('Contact Hours'!J:J,'Contact Hours'!$A:$A,Hours!$A292,'Contact Hours'!$C:$C,Hours!$B292)</f>
        <v>3328</v>
      </c>
      <c r="J292" s="16">
        <f>SUMIFS('Contact Hours'!K:K,'Contact Hours'!$A:$A,Hours!$A292,'Contact Hours'!$C:$C,Hours!$B292)</f>
        <v>0</v>
      </c>
      <c r="K292" s="16">
        <f>SUMIFS('Contact Hours'!L:L,'Contact Hours'!$A:$A,Hours!$A292,'Contact Hours'!$C:$C,Hours!$B292)</f>
        <v>0</v>
      </c>
      <c r="L292" s="17">
        <f t="shared" si="31"/>
        <v>78928</v>
      </c>
      <c r="M292" s="17">
        <f t="shared" si="32"/>
        <v>7892.8</v>
      </c>
      <c r="N292" s="17">
        <f t="shared" si="29"/>
        <v>86820.800000000003</v>
      </c>
      <c r="O292" s="83">
        <f t="shared" si="28"/>
        <v>206670.12819684405</v>
      </c>
      <c r="P292" s="83">
        <f t="shared" si="30"/>
        <v>60832.15612037656</v>
      </c>
    </row>
    <row r="293" spans="1:16" x14ac:dyDescent="0.2">
      <c r="A293" s="14">
        <v>3546</v>
      </c>
      <c r="B293" s="15">
        <v>20</v>
      </c>
      <c r="C293" s="82">
        <f t="shared" si="33"/>
        <v>3.0251194174301852</v>
      </c>
      <c r="D293" s="16">
        <f>SUMIFS('Contact Hours'!E:E,'Contact Hours'!$A:$A,Hours!$A293,'Contact Hours'!$C:$C,Hours!$B293)</f>
        <v>0</v>
      </c>
      <c r="E293" s="16">
        <f>SUMIFS('Contact Hours'!F:F,'Contact Hours'!$A:$A,Hours!$A293,'Contact Hours'!$C:$C,Hours!$B293)</f>
        <v>0</v>
      </c>
      <c r="F293" s="16">
        <f>SUMIFS('Contact Hours'!G:G,'Contact Hours'!$A:$A,Hours!$A293,'Contact Hours'!$C:$C,Hours!$B293)</f>
        <v>0</v>
      </c>
      <c r="G293" s="16">
        <f>SUMIFS('Contact Hours'!H:H,'Contact Hours'!$A:$A,Hours!$A293,'Contact Hours'!$C:$C,Hours!$B293)</f>
        <v>0</v>
      </c>
      <c r="H293" s="16">
        <f>SUMIFS('Contact Hours'!I:I,'Contact Hours'!$A:$A,Hours!$A293,'Contact Hours'!$C:$C,Hours!$B293)</f>
        <v>13568</v>
      </c>
      <c r="I293" s="16">
        <f>SUMIFS('Contact Hours'!J:J,'Contact Hours'!$A:$A,Hours!$A293,'Contact Hours'!$C:$C,Hours!$B293)</f>
        <v>0</v>
      </c>
      <c r="J293" s="16">
        <f>SUMIFS('Contact Hours'!K:K,'Contact Hours'!$A:$A,Hours!$A293,'Contact Hours'!$C:$C,Hours!$B293)</f>
        <v>0</v>
      </c>
      <c r="K293" s="16">
        <f>SUMIFS('Contact Hours'!L:L,'Contact Hours'!$A:$A,Hours!$A293,'Contact Hours'!$C:$C,Hours!$B293)</f>
        <v>0</v>
      </c>
      <c r="L293" s="17">
        <f t="shared" si="31"/>
        <v>13568</v>
      </c>
      <c r="M293" s="17">
        <f t="shared" si="32"/>
        <v>0</v>
      </c>
      <c r="N293" s="17">
        <f t="shared" si="29"/>
        <v>13568</v>
      </c>
      <c r="O293" s="83">
        <f t="shared" si="28"/>
        <v>41044.82025569275</v>
      </c>
      <c r="P293" s="83">
        <f t="shared" si="30"/>
        <v>0</v>
      </c>
    </row>
    <row r="294" spans="1:16" x14ac:dyDescent="0.2">
      <c r="A294" s="14">
        <v>3546</v>
      </c>
      <c r="B294" s="15">
        <v>21</v>
      </c>
      <c r="C294" s="82">
        <f t="shared" si="33"/>
        <v>3.2708258380709379</v>
      </c>
      <c r="D294" s="16">
        <f>SUMIFS('Contact Hours'!E:E,'Contact Hours'!$A:$A,Hours!$A294,'Contact Hours'!$C:$C,Hours!$B294)</f>
        <v>0</v>
      </c>
      <c r="E294" s="16">
        <f>SUMIFS('Contact Hours'!F:F,'Contact Hours'!$A:$A,Hours!$A294,'Contact Hours'!$C:$C,Hours!$B294)</f>
        <v>0</v>
      </c>
      <c r="F294" s="16">
        <f>SUMIFS('Contact Hours'!G:G,'Contact Hours'!$A:$A,Hours!$A294,'Contact Hours'!$C:$C,Hours!$B294)</f>
        <v>0</v>
      </c>
      <c r="G294" s="16">
        <f>SUMIFS('Contact Hours'!H:H,'Contact Hours'!$A:$A,Hours!$A294,'Contact Hours'!$C:$C,Hours!$B294)</f>
        <v>0</v>
      </c>
      <c r="H294" s="16">
        <f>SUMIFS('Contact Hours'!I:I,'Contact Hours'!$A:$A,Hours!$A294,'Contact Hours'!$C:$C,Hours!$B294)</f>
        <v>14688</v>
      </c>
      <c r="I294" s="16">
        <f>SUMIFS('Contact Hours'!J:J,'Contact Hours'!$A:$A,Hours!$A294,'Contact Hours'!$C:$C,Hours!$B294)</f>
        <v>0</v>
      </c>
      <c r="J294" s="16">
        <f>SUMIFS('Contact Hours'!K:K,'Contact Hours'!$A:$A,Hours!$A294,'Contact Hours'!$C:$C,Hours!$B294)</f>
        <v>0</v>
      </c>
      <c r="K294" s="16">
        <f>SUMIFS('Contact Hours'!L:L,'Contact Hours'!$A:$A,Hours!$A294,'Contact Hours'!$C:$C,Hours!$B294)</f>
        <v>0</v>
      </c>
      <c r="L294" s="17">
        <f t="shared" si="31"/>
        <v>14688</v>
      </c>
      <c r="M294" s="17">
        <f t="shared" si="32"/>
        <v>0</v>
      </c>
      <c r="N294" s="17">
        <f t="shared" si="29"/>
        <v>14688</v>
      </c>
      <c r="O294" s="83">
        <f t="shared" si="28"/>
        <v>48041.889909585938</v>
      </c>
      <c r="P294" s="83">
        <f t="shared" si="30"/>
        <v>0</v>
      </c>
    </row>
    <row r="295" spans="1:16" x14ac:dyDescent="0.2">
      <c r="A295" s="14">
        <v>3546</v>
      </c>
      <c r="B295" s="15">
        <v>22</v>
      </c>
      <c r="C295" s="82">
        <f t="shared" si="33"/>
        <v>3.5368199448196425</v>
      </c>
      <c r="D295" s="16">
        <f>SUMIFS('Contact Hours'!E:E,'Contact Hours'!$A:$A,Hours!$A295,'Contact Hours'!$C:$C,Hours!$B295)</f>
        <v>0</v>
      </c>
      <c r="E295" s="16">
        <f>SUMIFS('Contact Hours'!F:F,'Contact Hours'!$A:$A,Hours!$A295,'Contact Hours'!$C:$C,Hours!$B295)</f>
        <v>0</v>
      </c>
      <c r="F295" s="16">
        <f>SUMIFS('Contact Hours'!G:G,'Contact Hours'!$A:$A,Hours!$A295,'Contact Hours'!$C:$C,Hours!$B295)</f>
        <v>0</v>
      </c>
      <c r="G295" s="16">
        <f>SUMIFS('Contact Hours'!H:H,'Contact Hours'!$A:$A,Hours!$A295,'Contact Hours'!$C:$C,Hours!$B295)</f>
        <v>0</v>
      </c>
      <c r="H295" s="16">
        <f>SUMIFS('Contact Hours'!I:I,'Contact Hours'!$A:$A,Hours!$A295,'Contact Hours'!$C:$C,Hours!$B295)</f>
        <v>2112</v>
      </c>
      <c r="I295" s="16">
        <f>SUMIFS('Contact Hours'!J:J,'Contact Hours'!$A:$A,Hours!$A295,'Contact Hours'!$C:$C,Hours!$B295)</f>
        <v>0</v>
      </c>
      <c r="J295" s="16">
        <f>SUMIFS('Contact Hours'!K:K,'Contact Hours'!$A:$A,Hours!$A295,'Contact Hours'!$C:$C,Hours!$B295)</f>
        <v>0</v>
      </c>
      <c r="K295" s="16">
        <f>SUMIFS('Contact Hours'!L:L,'Contact Hours'!$A:$A,Hours!$A295,'Contact Hours'!$C:$C,Hours!$B295)</f>
        <v>0</v>
      </c>
      <c r="L295" s="17">
        <f t="shared" si="31"/>
        <v>2112</v>
      </c>
      <c r="M295" s="17">
        <f t="shared" si="32"/>
        <v>0</v>
      </c>
      <c r="N295" s="17">
        <f t="shared" si="29"/>
        <v>2112</v>
      </c>
      <c r="O295" s="83">
        <f t="shared" si="28"/>
        <v>7469.7637234590848</v>
      </c>
      <c r="P295" s="83">
        <f t="shared" si="30"/>
        <v>0</v>
      </c>
    </row>
    <row r="296" spans="1:16" x14ac:dyDescent="0.2">
      <c r="A296" s="14">
        <v>3546</v>
      </c>
      <c r="B296" s="15">
        <v>23</v>
      </c>
      <c r="C296" s="82">
        <f t="shared" si="33"/>
        <v>3.4579233877331621</v>
      </c>
      <c r="D296" s="16">
        <f>SUMIFS('Contact Hours'!E:E,'Contact Hours'!$A:$A,Hours!$A296,'Contact Hours'!$C:$C,Hours!$B296)</f>
        <v>14144</v>
      </c>
      <c r="E296" s="16">
        <f>SUMIFS('Contact Hours'!F:F,'Contact Hours'!$A:$A,Hours!$A296,'Contact Hours'!$C:$C,Hours!$B296)</f>
        <v>0</v>
      </c>
      <c r="F296" s="16">
        <f>SUMIFS('Contact Hours'!G:G,'Contact Hours'!$A:$A,Hours!$A296,'Contact Hours'!$C:$C,Hours!$B296)</f>
        <v>0</v>
      </c>
      <c r="G296" s="16">
        <f>SUMIFS('Contact Hours'!H:H,'Contact Hours'!$A:$A,Hours!$A296,'Contact Hours'!$C:$C,Hours!$B296)</f>
        <v>0</v>
      </c>
      <c r="H296" s="16">
        <f>SUMIFS('Contact Hours'!I:I,'Contact Hours'!$A:$A,Hours!$A296,'Contact Hours'!$C:$C,Hours!$B296)</f>
        <v>0</v>
      </c>
      <c r="I296" s="16">
        <f>SUMIFS('Contact Hours'!J:J,'Contact Hours'!$A:$A,Hours!$A296,'Contact Hours'!$C:$C,Hours!$B296)</f>
        <v>0</v>
      </c>
      <c r="J296" s="16">
        <f>SUMIFS('Contact Hours'!K:K,'Contact Hours'!$A:$A,Hours!$A296,'Contact Hours'!$C:$C,Hours!$B296)</f>
        <v>0</v>
      </c>
      <c r="K296" s="16">
        <f>SUMIFS('Contact Hours'!L:L,'Contact Hours'!$A:$A,Hours!$A296,'Contact Hours'!$C:$C,Hours!$B296)</f>
        <v>0</v>
      </c>
      <c r="L296" s="17">
        <f t="shared" si="31"/>
        <v>14144</v>
      </c>
      <c r="M296" s="17">
        <f t="shared" si="32"/>
        <v>0</v>
      </c>
      <c r="N296" s="17">
        <f t="shared" si="29"/>
        <v>14144</v>
      </c>
      <c r="O296" s="83">
        <f t="shared" si="28"/>
        <v>48908.868396097845</v>
      </c>
      <c r="P296" s="83">
        <f t="shared" si="30"/>
        <v>0</v>
      </c>
    </row>
    <row r="297" spans="1:16" x14ac:dyDescent="0.2">
      <c r="A297" s="14">
        <v>3546</v>
      </c>
      <c r="B297" s="15">
        <v>24</v>
      </c>
      <c r="C297" s="82">
        <f t="shared" si="33"/>
        <v>2.7275666878468883</v>
      </c>
      <c r="D297" s="16">
        <f>SUMIFS('Contact Hours'!E:E,'Contact Hours'!$A:$A,Hours!$A297,'Contact Hours'!$C:$C,Hours!$B297)</f>
        <v>27680</v>
      </c>
      <c r="E297" s="16">
        <f>SUMIFS('Contact Hours'!F:F,'Contact Hours'!$A:$A,Hours!$A297,'Contact Hours'!$C:$C,Hours!$B297)</f>
        <v>0</v>
      </c>
      <c r="F297" s="16">
        <f>SUMIFS('Contact Hours'!G:G,'Contact Hours'!$A:$A,Hours!$A297,'Contact Hours'!$C:$C,Hours!$B297)</f>
        <v>0</v>
      </c>
      <c r="G297" s="16">
        <f>SUMIFS('Contact Hours'!H:H,'Contact Hours'!$A:$A,Hours!$A297,'Contact Hours'!$C:$C,Hours!$B297)</f>
        <v>0</v>
      </c>
      <c r="H297" s="16">
        <f>SUMIFS('Contact Hours'!I:I,'Contact Hours'!$A:$A,Hours!$A297,'Contact Hours'!$C:$C,Hours!$B297)</f>
        <v>16800</v>
      </c>
      <c r="I297" s="16">
        <f>SUMIFS('Contact Hours'!J:J,'Contact Hours'!$A:$A,Hours!$A297,'Contact Hours'!$C:$C,Hours!$B297)</f>
        <v>0</v>
      </c>
      <c r="J297" s="16">
        <f>SUMIFS('Contact Hours'!K:K,'Contact Hours'!$A:$A,Hours!$A297,'Contact Hours'!$C:$C,Hours!$B297)</f>
        <v>612</v>
      </c>
      <c r="K297" s="16">
        <f>SUMIFS('Contact Hours'!L:L,'Contact Hours'!$A:$A,Hours!$A297,'Contact Hours'!$C:$C,Hours!$B297)</f>
        <v>0</v>
      </c>
      <c r="L297" s="17">
        <f t="shared" si="31"/>
        <v>45092</v>
      </c>
      <c r="M297" s="17">
        <f t="shared" si="32"/>
        <v>0</v>
      </c>
      <c r="N297" s="17">
        <f t="shared" si="29"/>
        <v>45092</v>
      </c>
      <c r="O297" s="83">
        <f t="shared" si="28"/>
        <v>122991.43708839189</v>
      </c>
      <c r="P297" s="83">
        <f t="shared" si="30"/>
        <v>0</v>
      </c>
    </row>
    <row r="298" spans="1:16" x14ac:dyDescent="0.2">
      <c r="A298" s="14">
        <v>3546</v>
      </c>
      <c r="B298" s="15">
        <v>25</v>
      </c>
      <c r="C298" s="82">
        <f t="shared" si="33"/>
        <v>2.1843075376228382</v>
      </c>
      <c r="D298" s="16">
        <f>SUMIFS('Contact Hours'!E:E,'Contact Hours'!$A:$A,Hours!$A298,'Contact Hours'!$C:$C,Hours!$B298)</f>
        <v>264400</v>
      </c>
      <c r="E298" s="16">
        <f>SUMIFS('Contact Hours'!F:F,'Contact Hours'!$A:$A,Hours!$A298,'Contact Hours'!$C:$C,Hours!$B298)</f>
        <v>0</v>
      </c>
      <c r="F298" s="16">
        <f>SUMIFS('Contact Hours'!G:G,'Contact Hours'!$A:$A,Hours!$A298,'Contact Hours'!$C:$C,Hours!$B298)</f>
        <v>0</v>
      </c>
      <c r="G298" s="16">
        <f>SUMIFS('Contact Hours'!H:H,'Contact Hours'!$A:$A,Hours!$A298,'Contact Hours'!$C:$C,Hours!$B298)</f>
        <v>0</v>
      </c>
      <c r="H298" s="16">
        <f>SUMIFS('Contact Hours'!I:I,'Contact Hours'!$A:$A,Hours!$A298,'Contact Hours'!$C:$C,Hours!$B298)</f>
        <v>1056</v>
      </c>
      <c r="I298" s="16">
        <f>SUMIFS('Contact Hours'!J:J,'Contact Hours'!$A:$A,Hours!$A298,'Contact Hours'!$C:$C,Hours!$B298)</f>
        <v>0</v>
      </c>
      <c r="J298" s="16">
        <f>SUMIFS('Contact Hours'!K:K,'Contact Hours'!$A:$A,Hours!$A298,'Contact Hours'!$C:$C,Hours!$B298)</f>
        <v>0</v>
      </c>
      <c r="K298" s="16">
        <f>SUMIFS('Contact Hours'!L:L,'Contact Hours'!$A:$A,Hours!$A298,'Contact Hours'!$C:$C,Hours!$B298)</f>
        <v>0</v>
      </c>
      <c r="L298" s="17">
        <f t="shared" si="31"/>
        <v>265456</v>
      </c>
      <c r="M298" s="17">
        <f t="shared" si="32"/>
        <v>0</v>
      </c>
      <c r="N298" s="17">
        <f t="shared" si="29"/>
        <v>265456</v>
      </c>
      <c r="O298" s="83">
        <f t="shared" si="28"/>
        <v>579837.54170720815</v>
      </c>
      <c r="P298" s="83">
        <f t="shared" si="30"/>
        <v>0</v>
      </c>
    </row>
    <row r="299" spans="1:16" x14ac:dyDescent="0.2">
      <c r="A299" s="14">
        <v>3546</v>
      </c>
      <c r="B299" s="15">
        <v>26</v>
      </c>
      <c r="C299" s="82">
        <f t="shared" si="33"/>
        <v>2.9124100501637846</v>
      </c>
      <c r="D299" s="16">
        <f>SUMIFS('Contact Hours'!E:E,'Contact Hours'!$A:$A,Hours!$A299,'Contact Hours'!$C:$C,Hours!$B299)</f>
        <v>76656</v>
      </c>
      <c r="E299" s="16">
        <f>SUMIFS('Contact Hours'!F:F,'Contact Hours'!$A:$A,Hours!$A299,'Contact Hours'!$C:$C,Hours!$B299)</f>
        <v>0</v>
      </c>
      <c r="F299" s="16">
        <f>SUMIFS('Contact Hours'!G:G,'Contact Hours'!$A:$A,Hours!$A299,'Contact Hours'!$C:$C,Hours!$B299)</f>
        <v>0</v>
      </c>
      <c r="G299" s="16">
        <f>SUMIFS('Contact Hours'!H:H,'Contact Hours'!$A:$A,Hours!$A299,'Contact Hours'!$C:$C,Hours!$B299)</f>
        <v>0</v>
      </c>
      <c r="H299" s="16">
        <f>SUMIFS('Contact Hours'!I:I,'Contact Hours'!$A:$A,Hours!$A299,'Contact Hours'!$C:$C,Hours!$B299)</f>
        <v>0</v>
      </c>
      <c r="I299" s="16">
        <f>SUMIFS('Contact Hours'!J:J,'Contact Hours'!$A:$A,Hours!$A299,'Contact Hours'!$C:$C,Hours!$B299)</f>
        <v>0</v>
      </c>
      <c r="J299" s="16">
        <f>SUMIFS('Contact Hours'!K:K,'Contact Hours'!$A:$A,Hours!$A299,'Contact Hours'!$C:$C,Hours!$B299)</f>
        <v>48</v>
      </c>
      <c r="K299" s="16">
        <f>SUMIFS('Contact Hours'!L:L,'Contact Hours'!$A:$A,Hours!$A299,'Contact Hours'!$C:$C,Hours!$B299)</f>
        <v>0</v>
      </c>
      <c r="L299" s="17">
        <f t="shared" si="31"/>
        <v>76704</v>
      </c>
      <c r="M299" s="17">
        <f t="shared" si="32"/>
        <v>0</v>
      </c>
      <c r="N299" s="17">
        <f t="shared" si="29"/>
        <v>76704</v>
      </c>
      <c r="O299" s="83">
        <f t="shared" si="28"/>
        <v>223393.50048776294</v>
      </c>
      <c r="P299" s="83">
        <f t="shared" si="30"/>
        <v>0</v>
      </c>
    </row>
    <row r="300" spans="1:16" x14ac:dyDescent="0.2">
      <c r="A300" s="14">
        <v>3546</v>
      </c>
      <c r="B300" s="15">
        <v>27</v>
      </c>
      <c r="C300" s="82">
        <f t="shared" si="33"/>
        <v>0</v>
      </c>
      <c r="D300" s="16">
        <f>SUMIFS('Contact Hours'!E:E,'Contact Hours'!$A:$A,Hours!$A300,'Contact Hours'!$C:$C,Hours!$B300)</f>
        <v>0</v>
      </c>
      <c r="E300" s="16">
        <f>SUMIFS('Contact Hours'!F:F,'Contact Hours'!$A:$A,Hours!$A300,'Contact Hours'!$C:$C,Hours!$B300)</f>
        <v>0</v>
      </c>
      <c r="F300" s="16">
        <f>SUMIFS('Contact Hours'!G:G,'Contact Hours'!$A:$A,Hours!$A300,'Contact Hours'!$C:$C,Hours!$B300)</f>
        <v>0</v>
      </c>
      <c r="G300" s="16">
        <f>SUMIFS('Contact Hours'!H:H,'Contact Hours'!$A:$A,Hours!$A300,'Contact Hours'!$C:$C,Hours!$B300)</f>
        <v>0</v>
      </c>
      <c r="H300" s="16">
        <f>SUMIFS('Contact Hours'!I:I,'Contact Hours'!$A:$A,Hours!$A300,'Contact Hours'!$C:$C,Hours!$B300)</f>
        <v>0</v>
      </c>
      <c r="I300" s="16">
        <f>SUMIFS('Contact Hours'!J:J,'Contact Hours'!$A:$A,Hours!$A300,'Contact Hours'!$C:$C,Hours!$B300)</f>
        <v>0</v>
      </c>
      <c r="J300" s="16">
        <f>SUMIFS('Contact Hours'!K:K,'Contact Hours'!$A:$A,Hours!$A300,'Contact Hours'!$C:$C,Hours!$B300)</f>
        <v>0</v>
      </c>
      <c r="K300" s="16">
        <f>SUMIFS('Contact Hours'!L:L,'Contact Hours'!$A:$A,Hours!$A300,'Contact Hours'!$C:$C,Hours!$B300)</f>
        <v>0</v>
      </c>
      <c r="L300" s="17">
        <f t="shared" si="31"/>
        <v>0</v>
      </c>
      <c r="M300" s="17">
        <f t="shared" si="32"/>
        <v>0</v>
      </c>
      <c r="N300" s="17">
        <f t="shared" si="29"/>
        <v>0</v>
      </c>
      <c r="O300" s="83">
        <f t="shared" si="28"/>
        <v>0</v>
      </c>
      <c r="P300" s="83">
        <f t="shared" si="30"/>
        <v>0</v>
      </c>
    </row>
    <row r="301" spans="1:16" x14ac:dyDescent="0.2">
      <c r="A301" s="14">
        <v>7096</v>
      </c>
      <c r="B301" s="15">
        <v>1</v>
      </c>
      <c r="C301" s="82">
        <f t="shared" si="33"/>
        <v>2.4773518925154794</v>
      </c>
      <c r="D301" s="16">
        <f>SUMIFS('Contact Hours'!E:E,'Contact Hours'!$A:$A,Hours!$A301,'Contact Hours'!$C:$C,Hours!$B301)</f>
        <v>3936</v>
      </c>
      <c r="E301" s="16">
        <f>SUMIFS('Contact Hours'!F:F,'Contact Hours'!$A:$A,Hours!$A301,'Contact Hours'!$C:$C,Hours!$B301)</f>
        <v>0</v>
      </c>
      <c r="F301" s="16">
        <f>SUMIFS('Contact Hours'!G:G,'Contact Hours'!$A:$A,Hours!$A301,'Contact Hours'!$C:$C,Hours!$B301)</f>
        <v>0</v>
      </c>
      <c r="G301" s="16">
        <f>SUMIFS('Contact Hours'!H:H,'Contact Hours'!$A:$A,Hours!$A301,'Contact Hours'!$C:$C,Hours!$B301)</f>
        <v>0</v>
      </c>
      <c r="H301" s="16">
        <f>SUMIFS('Contact Hours'!I:I,'Contact Hours'!$A:$A,Hours!$A301,'Contact Hours'!$C:$C,Hours!$B301)</f>
        <v>0</v>
      </c>
      <c r="I301" s="16">
        <f>SUMIFS('Contact Hours'!J:J,'Contact Hours'!$A:$A,Hours!$A301,'Contact Hours'!$C:$C,Hours!$B301)</f>
        <v>0</v>
      </c>
      <c r="J301" s="16">
        <f>SUMIFS('Contact Hours'!K:K,'Contact Hours'!$A:$A,Hours!$A301,'Contact Hours'!$C:$C,Hours!$B301)</f>
        <v>0</v>
      </c>
      <c r="K301" s="16">
        <f>SUMIFS('Contact Hours'!L:L,'Contact Hours'!$A:$A,Hours!$A301,'Contact Hours'!$C:$C,Hours!$B301)</f>
        <v>0</v>
      </c>
      <c r="L301" s="17">
        <f t="shared" si="31"/>
        <v>3936</v>
      </c>
      <c r="M301" s="17">
        <f t="shared" si="32"/>
        <v>0</v>
      </c>
      <c r="N301" s="17">
        <f t="shared" si="29"/>
        <v>3936</v>
      </c>
      <c r="O301" s="83">
        <f t="shared" si="28"/>
        <v>9750.8570489409267</v>
      </c>
      <c r="P301" s="83">
        <f t="shared" si="30"/>
        <v>0</v>
      </c>
    </row>
    <row r="302" spans="1:16" x14ac:dyDescent="0.2">
      <c r="A302" s="14">
        <v>7096</v>
      </c>
      <c r="B302" s="15">
        <v>2</v>
      </c>
      <c r="C302" s="82">
        <f t="shared" si="33"/>
        <v>2.8538011791852567</v>
      </c>
      <c r="D302" s="16">
        <f>SUMIFS('Contact Hours'!E:E,'Contact Hours'!$A:$A,Hours!$A302,'Contact Hours'!$C:$C,Hours!$B302)</f>
        <v>0</v>
      </c>
      <c r="E302" s="16">
        <f>SUMIFS('Contact Hours'!F:F,'Contact Hours'!$A:$A,Hours!$A302,'Contact Hours'!$C:$C,Hours!$B302)</f>
        <v>0</v>
      </c>
      <c r="F302" s="16">
        <f>SUMIFS('Contact Hours'!G:G,'Contact Hours'!$A:$A,Hours!$A302,'Contact Hours'!$C:$C,Hours!$B302)</f>
        <v>0</v>
      </c>
      <c r="G302" s="16">
        <f>SUMIFS('Contact Hours'!H:H,'Contact Hours'!$A:$A,Hours!$A302,'Contact Hours'!$C:$C,Hours!$B302)</f>
        <v>0</v>
      </c>
      <c r="H302" s="16">
        <f>SUMIFS('Contact Hours'!I:I,'Contact Hours'!$A:$A,Hours!$A302,'Contact Hours'!$C:$C,Hours!$B302)</f>
        <v>54560</v>
      </c>
      <c r="I302" s="16">
        <f>SUMIFS('Contact Hours'!J:J,'Contact Hours'!$A:$A,Hours!$A302,'Contact Hours'!$C:$C,Hours!$B302)</f>
        <v>0</v>
      </c>
      <c r="J302" s="16">
        <f>SUMIFS('Contact Hours'!K:K,'Contact Hours'!$A:$A,Hours!$A302,'Contact Hours'!$C:$C,Hours!$B302)</f>
        <v>14442</v>
      </c>
      <c r="K302" s="16">
        <f>SUMIFS('Contact Hours'!L:L,'Contact Hours'!$A:$A,Hours!$A302,'Contact Hours'!$C:$C,Hours!$B302)</f>
        <v>0</v>
      </c>
      <c r="L302" s="17">
        <f t="shared" si="31"/>
        <v>69002</v>
      </c>
      <c r="M302" s="17">
        <f t="shared" si="32"/>
        <v>0</v>
      </c>
      <c r="N302" s="17">
        <f t="shared" si="29"/>
        <v>69002</v>
      </c>
      <c r="O302" s="83">
        <f t="shared" si="28"/>
        <v>196917.98896614107</v>
      </c>
      <c r="P302" s="83">
        <f t="shared" si="30"/>
        <v>0</v>
      </c>
    </row>
    <row r="303" spans="1:16" x14ac:dyDescent="0.2">
      <c r="A303" s="14">
        <v>7096</v>
      </c>
      <c r="B303" s="15">
        <v>3</v>
      </c>
      <c r="C303" s="82">
        <f t="shared" si="33"/>
        <v>2.4074720848103111</v>
      </c>
      <c r="D303" s="16">
        <f>SUMIFS('Contact Hours'!E:E,'Contact Hours'!$A:$A,Hours!$A303,'Contact Hours'!$C:$C,Hours!$B303)</f>
        <v>0</v>
      </c>
      <c r="E303" s="16">
        <f>SUMIFS('Contact Hours'!F:F,'Contact Hours'!$A:$A,Hours!$A303,'Contact Hours'!$C:$C,Hours!$B303)</f>
        <v>244320</v>
      </c>
      <c r="F303" s="16">
        <f>SUMIFS('Contact Hours'!G:G,'Contact Hours'!$A:$A,Hours!$A303,'Contact Hours'!$C:$C,Hours!$B303)</f>
        <v>0</v>
      </c>
      <c r="G303" s="16">
        <f>SUMIFS('Contact Hours'!H:H,'Contact Hours'!$A:$A,Hours!$A303,'Contact Hours'!$C:$C,Hours!$B303)</f>
        <v>0</v>
      </c>
      <c r="H303" s="16">
        <f>SUMIFS('Contact Hours'!I:I,'Contact Hours'!$A:$A,Hours!$A303,'Contact Hours'!$C:$C,Hours!$B303)</f>
        <v>134640</v>
      </c>
      <c r="I303" s="16">
        <f>SUMIFS('Contact Hours'!J:J,'Contact Hours'!$A:$A,Hours!$A303,'Contact Hours'!$C:$C,Hours!$B303)</f>
        <v>0</v>
      </c>
      <c r="J303" s="16">
        <f>SUMIFS('Contact Hours'!K:K,'Contact Hours'!$A:$A,Hours!$A303,'Contact Hours'!$C:$C,Hours!$B303)</f>
        <v>2112</v>
      </c>
      <c r="K303" s="16">
        <f>SUMIFS('Contact Hours'!L:L,'Contact Hours'!$A:$A,Hours!$A303,'Contact Hours'!$C:$C,Hours!$B303)</f>
        <v>0</v>
      </c>
      <c r="L303" s="17">
        <f t="shared" si="31"/>
        <v>381072</v>
      </c>
      <c r="M303" s="17">
        <f t="shared" si="32"/>
        <v>24432</v>
      </c>
      <c r="N303" s="17">
        <f t="shared" si="29"/>
        <v>405504</v>
      </c>
      <c r="O303" s="83">
        <f t="shared" si="28"/>
        <v>976239.56027892034</v>
      </c>
      <c r="P303" s="83">
        <f t="shared" si="30"/>
        <v>0</v>
      </c>
    </row>
    <row r="304" spans="1:16" x14ac:dyDescent="0.2">
      <c r="A304" s="14">
        <v>7096</v>
      </c>
      <c r="B304" s="15">
        <v>4</v>
      </c>
      <c r="C304" s="82">
        <f t="shared" si="33"/>
        <v>2.4300139582635913</v>
      </c>
      <c r="D304" s="16">
        <f>SUMIFS('Contact Hours'!E:E,'Contact Hours'!$A:$A,Hours!$A304,'Contact Hours'!$C:$C,Hours!$B304)</f>
        <v>17376</v>
      </c>
      <c r="E304" s="16">
        <f>SUMIFS('Contact Hours'!F:F,'Contact Hours'!$A:$A,Hours!$A304,'Contact Hours'!$C:$C,Hours!$B304)</f>
        <v>15424</v>
      </c>
      <c r="F304" s="16">
        <f>SUMIFS('Contact Hours'!G:G,'Contact Hours'!$A:$A,Hours!$A304,'Contact Hours'!$C:$C,Hours!$B304)</f>
        <v>0</v>
      </c>
      <c r="G304" s="16">
        <f>SUMIFS('Contact Hours'!H:H,'Contact Hours'!$A:$A,Hours!$A304,'Contact Hours'!$C:$C,Hours!$B304)</f>
        <v>0</v>
      </c>
      <c r="H304" s="16">
        <f>SUMIFS('Contact Hours'!I:I,'Contact Hours'!$A:$A,Hours!$A304,'Contact Hours'!$C:$C,Hours!$B304)</f>
        <v>13152</v>
      </c>
      <c r="I304" s="16">
        <f>SUMIFS('Contact Hours'!J:J,'Contact Hours'!$A:$A,Hours!$A304,'Contact Hours'!$C:$C,Hours!$B304)</f>
        <v>25200</v>
      </c>
      <c r="J304" s="16">
        <f>SUMIFS('Contact Hours'!K:K,'Contact Hours'!$A:$A,Hours!$A304,'Contact Hours'!$C:$C,Hours!$B304)</f>
        <v>1598</v>
      </c>
      <c r="K304" s="16">
        <f>SUMIFS('Contact Hours'!L:L,'Contact Hours'!$A:$A,Hours!$A304,'Contact Hours'!$C:$C,Hours!$B304)</f>
        <v>0</v>
      </c>
      <c r="L304" s="17">
        <f t="shared" si="31"/>
        <v>72750</v>
      </c>
      <c r="M304" s="17">
        <f t="shared" si="32"/>
        <v>4062.4</v>
      </c>
      <c r="N304" s="17">
        <f t="shared" si="29"/>
        <v>76812.399999999994</v>
      </c>
      <c r="O304" s="83">
        <f t="shared" si="28"/>
        <v>186655.20416772628</v>
      </c>
      <c r="P304" s="83">
        <f t="shared" si="30"/>
        <v>0</v>
      </c>
    </row>
    <row r="305" spans="1:16" x14ac:dyDescent="0.2">
      <c r="A305" s="14">
        <v>7096</v>
      </c>
      <c r="B305" s="15">
        <v>5</v>
      </c>
      <c r="C305" s="82">
        <f t="shared" si="33"/>
        <v>8.3021719928430482</v>
      </c>
      <c r="D305" s="16">
        <f>SUMIFS('Contact Hours'!E:E,'Contact Hours'!$A:$A,Hours!$A305,'Contact Hours'!$C:$C,Hours!$B305)</f>
        <v>0</v>
      </c>
      <c r="E305" s="16">
        <f>SUMIFS('Contact Hours'!F:F,'Contact Hours'!$A:$A,Hours!$A305,'Contact Hours'!$C:$C,Hours!$B305)</f>
        <v>0</v>
      </c>
      <c r="F305" s="16">
        <f>SUMIFS('Contact Hours'!G:G,'Contact Hours'!$A:$A,Hours!$A305,'Contact Hours'!$C:$C,Hours!$B305)</f>
        <v>0</v>
      </c>
      <c r="G305" s="16">
        <f>SUMIFS('Contact Hours'!H:H,'Contact Hours'!$A:$A,Hours!$A305,'Contact Hours'!$C:$C,Hours!$B305)</f>
        <v>0</v>
      </c>
      <c r="H305" s="16">
        <f>SUMIFS('Contact Hours'!I:I,'Contact Hours'!$A:$A,Hours!$A305,'Contact Hours'!$C:$C,Hours!$B305)</f>
        <v>0</v>
      </c>
      <c r="I305" s="16">
        <f>SUMIFS('Contact Hours'!J:J,'Contact Hours'!$A:$A,Hours!$A305,'Contact Hours'!$C:$C,Hours!$B305)</f>
        <v>0</v>
      </c>
      <c r="J305" s="16">
        <f>SUMIFS('Contact Hours'!K:K,'Contact Hours'!$A:$A,Hours!$A305,'Contact Hours'!$C:$C,Hours!$B305)</f>
        <v>0</v>
      </c>
      <c r="K305" s="16">
        <f>SUMIFS('Contact Hours'!L:L,'Contact Hours'!$A:$A,Hours!$A305,'Contact Hours'!$C:$C,Hours!$B305)</f>
        <v>0</v>
      </c>
      <c r="L305" s="17">
        <f t="shared" si="31"/>
        <v>0</v>
      </c>
      <c r="M305" s="17">
        <f t="shared" si="32"/>
        <v>0</v>
      </c>
      <c r="N305" s="17">
        <f t="shared" si="29"/>
        <v>0</v>
      </c>
      <c r="O305" s="83">
        <f t="shared" si="28"/>
        <v>0</v>
      </c>
      <c r="P305" s="83">
        <f t="shared" si="30"/>
        <v>0</v>
      </c>
    </row>
    <row r="306" spans="1:16" x14ac:dyDescent="0.2">
      <c r="A306" s="14">
        <v>7096</v>
      </c>
      <c r="B306" s="15">
        <v>6</v>
      </c>
      <c r="C306" s="82">
        <f t="shared" si="33"/>
        <v>2.9574937970703448</v>
      </c>
      <c r="D306" s="16">
        <f>SUMIFS('Contact Hours'!E:E,'Contact Hours'!$A:$A,Hours!$A306,'Contact Hours'!$C:$C,Hours!$B306)</f>
        <v>0</v>
      </c>
      <c r="E306" s="16">
        <f>SUMIFS('Contact Hours'!F:F,'Contact Hours'!$A:$A,Hours!$A306,'Contact Hours'!$C:$C,Hours!$B306)</f>
        <v>0</v>
      </c>
      <c r="F306" s="16">
        <f>SUMIFS('Contact Hours'!G:G,'Contact Hours'!$A:$A,Hours!$A306,'Contact Hours'!$C:$C,Hours!$B306)</f>
        <v>0</v>
      </c>
      <c r="G306" s="16">
        <f>SUMIFS('Contact Hours'!H:H,'Contact Hours'!$A:$A,Hours!$A306,'Contact Hours'!$C:$C,Hours!$B306)</f>
        <v>0</v>
      </c>
      <c r="H306" s="16">
        <f>SUMIFS('Contact Hours'!I:I,'Contact Hours'!$A:$A,Hours!$A306,'Contact Hours'!$C:$C,Hours!$B306)</f>
        <v>2976</v>
      </c>
      <c r="I306" s="16">
        <f>SUMIFS('Contact Hours'!J:J,'Contact Hours'!$A:$A,Hours!$A306,'Contact Hours'!$C:$C,Hours!$B306)</f>
        <v>0</v>
      </c>
      <c r="J306" s="16">
        <f>SUMIFS('Contact Hours'!K:K,'Contact Hours'!$A:$A,Hours!$A306,'Contact Hours'!$C:$C,Hours!$B306)</f>
        <v>0</v>
      </c>
      <c r="K306" s="16">
        <f>SUMIFS('Contact Hours'!L:L,'Contact Hours'!$A:$A,Hours!$A306,'Contact Hours'!$C:$C,Hours!$B306)</f>
        <v>0</v>
      </c>
      <c r="L306" s="17">
        <f t="shared" si="31"/>
        <v>2976</v>
      </c>
      <c r="M306" s="17">
        <f t="shared" si="32"/>
        <v>0</v>
      </c>
      <c r="N306" s="17">
        <f t="shared" si="29"/>
        <v>2976</v>
      </c>
      <c r="O306" s="83">
        <f t="shared" si="28"/>
        <v>8801.5015400813463</v>
      </c>
      <c r="P306" s="83">
        <f t="shared" si="30"/>
        <v>0</v>
      </c>
    </row>
    <row r="307" spans="1:16" x14ac:dyDescent="0.2">
      <c r="A307" s="14">
        <v>7096</v>
      </c>
      <c r="B307" s="15">
        <v>7</v>
      </c>
      <c r="C307" s="82">
        <f t="shared" si="33"/>
        <v>3.1107785365526492</v>
      </c>
      <c r="D307" s="16">
        <f>SUMIFS('Contact Hours'!E:E,'Contact Hours'!$A:$A,Hours!$A307,'Contact Hours'!$C:$C,Hours!$B307)</f>
        <v>0</v>
      </c>
      <c r="E307" s="16">
        <f>SUMIFS('Contact Hours'!F:F,'Contact Hours'!$A:$A,Hours!$A307,'Contact Hours'!$C:$C,Hours!$B307)</f>
        <v>14656</v>
      </c>
      <c r="F307" s="16">
        <f>SUMIFS('Contact Hours'!G:G,'Contact Hours'!$A:$A,Hours!$A307,'Contact Hours'!$C:$C,Hours!$B307)</f>
        <v>0</v>
      </c>
      <c r="G307" s="16">
        <f>SUMIFS('Contact Hours'!H:H,'Contact Hours'!$A:$A,Hours!$A307,'Contact Hours'!$C:$C,Hours!$B307)</f>
        <v>0</v>
      </c>
      <c r="H307" s="16">
        <f>SUMIFS('Contact Hours'!I:I,'Contact Hours'!$A:$A,Hours!$A307,'Contact Hours'!$C:$C,Hours!$B307)</f>
        <v>0</v>
      </c>
      <c r="I307" s="16">
        <f>SUMIFS('Contact Hours'!J:J,'Contact Hours'!$A:$A,Hours!$A307,'Contact Hours'!$C:$C,Hours!$B307)</f>
        <v>10688</v>
      </c>
      <c r="J307" s="16">
        <f>SUMIFS('Contact Hours'!K:K,'Contact Hours'!$A:$A,Hours!$A307,'Contact Hours'!$C:$C,Hours!$B307)</f>
        <v>0</v>
      </c>
      <c r="K307" s="16">
        <f>SUMIFS('Contact Hours'!L:L,'Contact Hours'!$A:$A,Hours!$A307,'Contact Hours'!$C:$C,Hours!$B307)</f>
        <v>0</v>
      </c>
      <c r="L307" s="17">
        <f t="shared" si="31"/>
        <v>25344</v>
      </c>
      <c r="M307" s="17">
        <f t="shared" si="32"/>
        <v>2534.4</v>
      </c>
      <c r="N307" s="17">
        <f t="shared" si="29"/>
        <v>27878.400000000001</v>
      </c>
      <c r="O307" s="83">
        <f t="shared" si="28"/>
        <v>86723.528353429385</v>
      </c>
      <c r="P307" s="83">
        <f t="shared" si="30"/>
        <v>0</v>
      </c>
    </row>
    <row r="308" spans="1:16" x14ac:dyDescent="0.2">
      <c r="A308" s="14">
        <v>7096</v>
      </c>
      <c r="B308" s="15">
        <v>8</v>
      </c>
      <c r="C308" s="82">
        <f t="shared" si="33"/>
        <v>3.1288120353152737</v>
      </c>
      <c r="D308" s="16">
        <f>SUMIFS('Contact Hours'!E:E,'Contact Hours'!$A:$A,Hours!$A308,'Contact Hours'!$C:$C,Hours!$B308)</f>
        <v>0</v>
      </c>
      <c r="E308" s="16">
        <f>SUMIFS('Contact Hours'!F:F,'Contact Hours'!$A:$A,Hours!$A308,'Contact Hours'!$C:$C,Hours!$B308)</f>
        <v>0</v>
      </c>
      <c r="F308" s="16">
        <f>SUMIFS('Contact Hours'!G:G,'Contact Hours'!$A:$A,Hours!$A308,'Contact Hours'!$C:$C,Hours!$B308)</f>
        <v>0</v>
      </c>
      <c r="G308" s="16">
        <f>SUMIFS('Contact Hours'!H:H,'Contact Hours'!$A:$A,Hours!$A308,'Contact Hours'!$C:$C,Hours!$B308)</f>
        <v>0</v>
      </c>
      <c r="H308" s="16">
        <f>SUMIFS('Contact Hours'!I:I,'Contact Hours'!$A:$A,Hours!$A308,'Contact Hours'!$C:$C,Hours!$B308)</f>
        <v>0</v>
      </c>
      <c r="I308" s="16">
        <f>SUMIFS('Contact Hours'!J:J,'Contact Hours'!$A:$A,Hours!$A308,'Contact Hours'!$C:$C,Hours!$B308)</f>
        <v>0</v>
      </c>
      <c r="J308" s="16">
        <f>SUMIFS('Contact Hours'!K:K,'Contact Hours'!$A:$A,Hours!$A308,'Contact Hours'!$C:$C,Hours!$B308)</f>
        <v>2176</v>
      </c>
      <c r="K308" s="16">
        <f>SUMIFS('Contact Hours'!L:L,'Contact Hours'!$A:$A,Hours!$A308,'Contact Hours'!$C:$C,Hours!$B308)</f>
        <v>0</v>
      </c>
      <c r="L308" s="17">
        <f t="shared" si="31"/>
        <v>2176</v>
      </c>
      <c r="M308" s="17">
        <f t="shared" si="32"/>
        <v>0</v>
      </c>
      <c r="N308" s="17">
        <f t="shared" si="29"/>
        <v>2176</v>
      </c>
      <c r="O308" s="83">
        <f t="shared" si="28"/>
        <v>6808.2949888460353</v>
      </c>
      <c r="P308" s="83">
        <f t="shared" si="30"/>
        <v>0</v>
      </c>
    </row>
    <row r="309" spans="1:16" x14ac:dyDescent="0.2">
      <c r="A309" s="14">
        <v>7096</v>
      </c>
      <c r="B309" s="15">
        <v>9</v>
      </c>
      <c r="C309" s="82">
        <f t="shared" si="33"/>
        <v>2.7974464955520566</v>
      </c>
      <c r="D309" s="16">
        <f>SUMIFS('Contact Hours'!E:E,'Contact Hours'!$A:$A,Hours!$A309,'Contact Hours'!$C:$C,Hours!$B309)</f>
        <v>7536</v>
      </c>
      <c r="E309" s="16">
        <f>SUMIFS('Contact Hours'!F:F,'Contact Hours'!$A:$A,Hours!$A309,'Contact Hours'!$C:$C,Hours!$B309)</f>
        <v>9984</v>
      </c>
      <c r="F309" s="16">
        <f>SUMIFS('Contact Hours'!G:G,'Contact Hours'!$A:$A,Hours!$A309,'Contact Hours'!$C:$C,Hours!$B309)</f>
        <v>0</v>
      </c>
      <c r="G309" s="16">
        <f>SUMIFS('Contact Hours'!H:H,'Contact Hours'!$A:$A,Hours!$A309,'Contact Hours'!$C:$C,Hours!$B309)</f>
        <v>0</v>
      </c>
      <c r="H309" s="16">
        <f>SUMIFS('Contact Hours'!I:I,'Contact Hours'!$A:$A,Hours!$A309,'Contact Hours'!$C:$C,Hours!$B309)</f>
        <v>71520</v>
      </c>
      <c r="I309" s="16">
        <f>SUMIFS('Contact Hours'!J:J,'Contact Hours'!$A:$A,Hours!$A309,'Contact Hours'!$C:$C,Hours!$B309)</f>
        <v>0</v>
      </c>
      <c r="J309" s="16">
        <f>SUMIFS('Contact Hours'!K:K,'Contact Hours'!$A:$A,Hours!$A309,'Contact Hours'!$C:$C,Hours!$B309)</f>
        <v>427</v>
      </c>
      <c r="K309" s="16">
        <f>SUMIFS('Contact Hours'!L:L,'Contact Hours'!$A:$A,Hours!$A309,'Contact Hours'!$C:$C,Hours!$B309)</f>
        <v>0</v>
      </c>
      <c r="L309" s="17">
        <f t="shared" si="31"/>
        <v>89467</v>
      </c>
      <c r="M309" s="17">
        <f t="shared" si="32"/>
        <v>998.40000000000009</v>
      </c>
      <c r="N309" s="17">
        <f t="shared" si="29"/>
        <v>90465.4</v>
      </c>
      <c r="O309" s="83">
        <f t="shared" si="28"/>
        <v>253072.116198715</v>
      </c>
      <c r="P309" s="83">
        <f t="shared" si="30"/>
        <v>0</v>
      </c>
    </row>
    <row r="310" spans="1:16" x14ac:dyDescent="0.2">
      <c r="A310" s="14">
        <v>7096</v>
      </c>
      <c r="B310" s="15">
        <v>10</v>
      </c>
      <c r="C310" s="82">
        <f t="shared" si="33"/>
        <v>3.9989283506118838</v>
      </c>
      <c r="D310" s="16">
        <f>SUMIFS('Contact Hours'!E:E,'Contact Hours'!$A:$A,Hours!$A310,'Contact Hours'!$C:$C,Hours!$B310)</f>
        <v>0</v>
      </c>
      <c r="E310" s="16">
        <f>SUMIFS('Contact Hours'!F:F,'Contact Hours'!$A:$A,Hours!$A310,'Contact Hours'!$C:$C,Hours!$B310)</f>
        <v>0</v>
      </c>
      <c r="F310" s="16">
        <f>SUMIFS('Contact Hours'!G:G,'Contact Hours'!$A:$A,Hours!$A310,'Contact Hours'!$C:$C,Hours!$B310)</f>
        <v>0</v>
      </c>
      <c r="G310" s="16">
        <f>SUMIFS('Contact Hours'!H:H,'Contact Hours'!$A:$A,Hours!$A310,'Contact Hours'!$C:$C,Hours!$B310)</f>
        <v>0</v>
      </c>
      <c r="H310" s="16">
        <f>SUMIFS('Contact Hours'!I:I,'Contact Hours'!$A:$A,Hours!$A310,'Contact Hours'!$C:$C,Hours!$B310)</f>
        <v>0</v>
      </c>
      <c r="I310" s="16">
        <f>SUMIFS('Contact Hours'!J:J,'Contact Hours'!$A:$A,Hours!$A310,'Contact Hours'!$C:$C,Hours!$B310)</f>
        <v>0</v>
      </c>
      <c r="J310" s="16">
        <f>SUMIFS('Contact Hours'!K:K,'Contact Hours'!$A:$A,Hours!$A310,'Contact Hours'!$C:$C,Hours!$B310)</f>
        <v>0</v>
      </c>
      <c r="K310" s="16">
        <f>SUMIFS('Contact Hours'!L:L,'Contact Hours'!$A:$A,Hours!$A310,'Contact Hours'!$C:$C,Hours!$B310)</f>
        <v>0</v>
      </c>
      <c r="L310" s="17">
        <f t="shared" si="31"/>
        <v>0</v>
      </c>
      <c r="M310" s="17">
        <f t="shared" si="32"/>
        <v>0</v>
      </c>
      <c r="N310" s="17">
        <f t="shared" si="29"/>
        <v>0</v>
      </c>
      <c r="O310" s="83">
        <f t="shared" si="28"/>
        <v>0</v>
      </c>
      <c r="P310" s="83">
        <f t="shared" si="30"/>
        <v>0</v>
      </c>
    </row>
    <row r="311" spans="1:16" x14ac:dyDescent="0.2">
      <c r="A311" s="14">
        <v>7096</v>
      </c>
      <c r="B311" s="15">
        <v>11</v>
      </c>
      <c r="C311" s="82">
        <f t="shared" si="33"/>
        <v>2.8515469918399288</v>
      </c>
      <c r="D311" s="16">
        <f>SUMIFS('Contact Hours'!E:E,'Contact Hours'!$A:$A,Hours!$A311,'Contact Hours'!$C:$C,Hours!$B311)</f>
        <v>0</v>
      </c>
      <c r="E311" s="16">
        <f>SUMIFS('Contact Hours'!F:F,'Contact Hours'!$A:$A,Hours!$A311,'Contact Hours'!$C:$C,Hours!$B311)</f>
        <v>0</v>
      </c>
      <c r="F311" s="16">
        <f>SUMIFS('Contact Hours'!G:G,'Contact Hours'!$A:$A,Hours!$A311,'Contact Hours'!$C:$C,Hours!$B311)</f>
        <v>0</v>
      </c>
      <c r="G311" s="16">
        <f>SUMIFS('Contact Hours'!H:H,'Contact Hours'!$A:$A,Hours!$A311,'Contact Hours'!$C:$C,Hours!$B311)</f>
        <v>0</v>
      </c>
      <c r="H311" s="16">
        <f>SUMIFS('Contact Hours'!I:I,'Contact Hours'!$A:$A,Hours!$A311,'Contact Hours'!$C:$C,Hours!$B311)</f>
        <v>0</v>
      </c>
      <c r="I311" s="16">
        <f>SUMIFS('Contact Hours'!J:J,'Contact Hours'!$A:$A,Hours!$A311,'Contact Hours'!$C:$C,Hours!$B311)</f>
        <v>19312</v>
      </c>
      <c r="J311" s="16">
        <f>SUMIFS('Contact Hours'!K:K,'Contact Hours'!$A:$A,Hours!$A311,'Contact Hours'!$C:$C,Hours!$B311)</f>
        <v>0</v>
      </c>
      <c r="K311" s="16">
        <f>SUMIFS('Contact Hours'!L:L,'Contact Hours'!$A:$A,Hours!$A311,'Contact Hours'!$C:$C,Hours!$B311)</f>
        <v>18213</v>
      </c>
      <c r="L311" s="17">
        <f t="shared" si="31"/>
        <v>37525</v>
      </c>
      <c r="M311" s="17">
        <f t="shared" si="32"/>
        <v>3752.5</v>
      </c>
      <c r="N311" s="17">
        <f t="shared" si="29"/>
        <v>41277.5</v>
      </c>
      <c r="O311" s="83">
        <f t="shared" si="28"/>
        <v>117704.73095567265</v>
      </c>
      <c r="P311" s="83">
        <f t="shared" si="30"/>
        <v>0</v>
      </c>
    </row>
    <row r="312" spans="1:16" x14ac:dyDescent="0.2">
      <c r="A312" s="14">
        <v>7096</v>
      </c>
      <c r="B312" s="15">
        <v>12</v>
      </c>
      <c r="C312" s="82">
        <f t="shared" si="33"/>
        <v>2.5044021406594155</v>
      </c>
      <c r="D312" s="16">
        <f>SUMIFS('Contact Hours'!E:E,'Contact Hours'!$A:$A,Hours!$A312,'Contact Hours'!$C:$C,Hours!$B312)</f>
        <v>197616</v>
      </c>
      <c r="E312" s="16">
        <f>SUMIFS('Contact Hours'!F:F,'Contact Hours'!$A:$A,Hours!$A312,'Contact Hours'!$C:$C,Hours!$B312)</f>
        <v>0</v>
      </c>
      <c r="F312" s="16">
        <f>SUMIFS('Contact Hours'!G:G,'Contact Hours'!$A:$A,Hours!$A312,'Contact Hours'!$C:$C,Hours!$B312)</f>
        <v>0</v>
      </c>
      <c r="G312" s="16">
        <f>SUMIFS('Contact Hours'!H:H,'Contact Hours'!$A:$A,Hours!$A312,'Contact Hours'!$C:$C,Hours!$B312)</f>
        <v>11088</v>
      </c>
      <c r="H312" s="16">
        <f>SUMIFS('Contact Hours'!I:I,'Contact Hours'!$A:$A,Hours!$A312,'Contact Hours'!$C:$C,Hours!$B312)</f>
        <v>0</v>
      </c>
      <c r="I312" s="16">
        <f>SUMIFS('Contact Hours'!J:J,'Contact Hours'!$A:$A,Hours!$A312,'Contact Hours'!$C:$C,Hours!$B312)</f>
        <v>0</v>
      </c>
      <c r="J312" s="16">
        <f>SUMIFS('Contact Hours'!K:K,'Contact Hours'!$A:$A,Hours!$A312,'Contact Hours'!$C:$C,Hours!$B312)</f>
        <v>0</v>
      </c>
      <c r="K312" s="16">
        <f>SUMIFS('Contact Hours'!L:L,'Contact Hours'!$A:$A,Hours!$A312,'Contact Hours'!$C:$C,Hours!$B312)</f>
        <v>0</v>
      </c>
      <c r="L312" s="17">
        <f t="shared" si="31"/>
        <v>208704</v>
      </c>
      <c r="M312" s="17">
        <f t="shared" si="32"/>
        <v>0</v>
      </c>
      <c r="N312" s="17">
        <f t="shared" si="29"/>
        <v>208704</v>
      </c>
      <c r="O312" s="83">
        <f t="shared" si="28"/>
        <v>522678.74436418264</v>
      </c>
      <c r="P312" s="83">
        <f t="shared" si="30"/>
        <v>27768.810935631598</v>
      </c>
    </row>
    <row r="313" spans="1:16" x14ac:dyDescent="0.2">
      <c r="A313" s="14">
        <v>7096</v>
      </c>
      <c r="B313" s="15">
        <v>13</v>
      </c>
      <c r="C313" s="82">
        <f t="shared" si="33"/>
        <v>2.4322681456089192</v>
      </c>
      <c r="D313" s="16">
        <f>SUMIFS('Contact Hours'!E:E,'Contact Hours'!$A:$A,Hours!$A313,'Contact Hours'!$C:$C,Hours!$B313)</f>
        <v>16144</v>
      </c>
      <c r="E313" s="16">
        <f>SUMIFS('Contact Hours'!F:F,'Contact Hours'!$A:$A,Hours!$A313,'Contact Hours'!$C:$C,Hours!$B313)</f>
        <v>0</v>
      </c>
      <c r="F313" s="16">
        <f>SUMIFS('Contact Hours'!G:G,'Contact Hours'!$A:$A,Hours!$A313,'Contact Hours'!$C:$C,Hours!$B313)</f>
        <v>0</v>
      </c>
      <c r="G313" s="16">
        <f>SUMIFS('Contact Hours'!H:H,'Contact Hours'!$A:$A,Hours!$A313,'Contact Hours'!$C:$C,Hours!$B313)</f>
        <v>0</v>
      </c>
      <c r="H313" s="16">
        <f>SUMIFS('Contact Hours'!I:I,'Contact Hours'!$A:$A,Hours!$A313,'Contact Hours'!$C:$C,Hours!$B313)</f>
        <v>0</v>
      </c>
      <c r="I313" s="16">
        <f>SUMIFS('Contact Hours'!J:J,'Contact Hours'!$A:$A,Hours!$A313,'Contact Hours'!$C:$C,Hours!$B313)</f>
        <v>0</v>
      </c>
      <c r="J313" s="16">
        <f>SUMIFS('Contact Hours'!K:K,'Contact Hours'!$A:$A,Hours!$A313,'Contact Hours'!$C:$C,Hours!$B313)</f>
        <v>0</v>
      </c>
      <c r="K313" s="16">
        <f>SUMIFS('Contact Hours'!L:L,'Contact Hours'!$A:$A,Hours!$A313,'Contact Hours'!$C:$C,Hours!$B313)</f>
        <v>0</v>
      </c>
      <c r="L313" s="17">
        <f t="shared" si="31"/>
        <v>16144</v>
      </c>
      <c r="M313" s="17">
        <f t="shared" si="32"/>
        <v>0</v>
      </c>
      <c r="N313" s="17">
        <f t="shared" si="29"/>
        <v>16144</v>
      </c>
      <c r="O313" s="83">
        <f t="shared" si="28"/>
        <v>39266.536942710394</v>
      </c>
      <c r="P313" s="83">
        <f t="shared" si="30"/>
        <v>0</v>
      </c>
    </row>
    <row r="314" spans="1:16" x14ac:dyDescent="0.2">
      <c r="A314" s="14">
        <v>7096</v>
      </c>
      <c r="B314" s="15">
        <v>14</v>
      </c>
      <c r="C314" s="82">
        <f t="shared" si="33"/>
        <v>3.8974899200721236</v>
      </c>
      <c r="D314" s="16">
        <f>SUMIFS('Contact Hours'!E:E,'Contact Hours'!$A:$A,Hours!$A314,'Contact Hours'!$C:$C,Hours!$B314)</f>
        <v>0</v>
      </c>
      <c r="E314" s="16">
        <f>SUMIFS('Contact Hours'!F:F,'Contact Hours'!$A:$A,Hours!$A314,'Contact Hours'!$C:$C,Hours!$B314)</f>
        <v>0</v>
      </c>
      <c r="F314" s="16">
        <f>SUMIFS('Contact Hours'!G:G,'Contact Hours'!$A:$A,Hours!$A314,'Contact Hours'!$C:$C,Hours!$B314)</f>
        <v>0</v>
      </c>
      <c r="G314" s="16">
        <f>SUMIFS('Contact Hours'!H:H,'Contact Hours'!$A:$A,Hours!$A314,'Contact Hours'!$C:$C,Hours!$B314)</f>
        <v>0</v>
      </c>
      <c r="H314" s="16">
        <f>SUMIFS('Contact Hours'!I:I,'Contact Hours'!$A:$A,Hours!$A314,'Contact Hours'!$C:$C,Hours!$B314)</f>
        <v>0</v>
      </c>
      <c r="I314" s="16">
        <f>SUMIFS('Contact Hours'!J:J,'Contact Hours'!$A:$A,Hours!$A314,'Contact Hours'!$C:$C,Hours!$B314)</f>
        <v>107840</v>
      </c>
      <c r="J314" s="16">
        <f>SUMIFS('Contact Hours'!K:K,'Contact Hours'!$A:$A,Hours!$A314,'Contact Hours'!$C:$C,Hours!$B314)</f>
        <v>0</v>
      </c>
      <c r="K314" s="16">
        <f>SUMIFS('Contact Hours'!L:L,'Contact Hours'!$A:$A,Hours!$A314,'Contact Hours'!$C:$C,Hours!$B314)</f>
        <v>8144</v>
      </c>
      <c r="L314" s="17">
        <f t="shared" si="31"/>
        <v>115984</v>
      </c>
      <c r="M314" s="17">
        <f t="shared" si="32"/>
        <v>11598.400000000001</v>
      </c>
      <c r="N314" s="17">
        <f t="shared" si="29"/>
        <v>127582.39999999999</v>
      </c>
      <c r="O314" s="83">
        <f t="shared" si="28"/>
        <v>497251.11797860969</v>
      </c>
      <c r="P314" s="83">
        <f t="shared" si="30"/>
        <v>0</v>
      </c>
    </row>
    <row r="315" spans="1:16" x14ac:dyDescent="0.2">
      <c r="A315" s="14">
        <v>7096</v>
      </c>
      <c r="B315" s="15">
        <v>15</v>
      </c>
      <c r="C315" s="82">
        <f t="shared" si="33"/>
        <v>5.6850604849172326</v>
      </c>
      <c r="D315" s="16">
        <f>SUMIFS('Contact Hours'!E:E,'Contact Hours'!$A:$A,Hours!$A315,'Contact Hours'!$C:$C,Hours!$B315)</f>
        <v>0</v>
      </c>
      <c r="E315" s="16">
        <f>SUMIFS('Contact Hours'!F:F,'Contact Hours'!$A:$A,Hours!$A315,'Contact Hours'!$C:$C,Hours!$B315)</f>
        <v>0</v>
      </c>
      <c r="F315" s="16">
        <f>SUMIFS('Contact Hours'!G:G,'Contact Hours'!$A:$A,Hours!$A315,'Contact Hours'!$C:$C,Hours!$B315)</f>
        <v>0</v>
      </c>
      <c r="G315" s="16">
        <f>SUMIFS('Contact Hours'!H:H,'Contact Hours'!$A:$A,Hours!$A315,'Contact Hours'!$C:$C,Hours!$B315)</f>
        <v>0</v>
      </c>
      <c r="H315" s="16">
        <f>SUMIFS('Contact Hours'!I:I,'Contact Hours'!$A:$A,Hours!$A315,'Contact Hours'!$C:$C,Hours!$B315)</f>
        <v>0</v>
      </c>
      <c r="I315" s="16">
        <f>SUMIFS('Contact Hours'!J:J,'Contact Hours'!$A:$A,Hours!$A315,'Contact Hours'!$C:$C,Hours!$B315)</f>
        <v>0</v>
      </c>
      <c r="J315" s="16">
        <f>SUMIFS('Contact Hours'!K:K,'Contact Hours'!$A:$A,Hours!$A315,'Contact Hours'!$C:$C,Hours!$B315)</f>
        <v>0</v>
      </c>
      <c r="K315" s="16">
        <f>SUMIFS('Contact Hours'!L:L,'Contact Hours'!$A:$A,Hours!$A315,'Contact Hours'!$C:$C,Hours!$B315)</f>
        <v>0</v>
      </c>
      <c r="L315" s="17">
        <f t="shared" si="31"/>
        <v>0</v>
      </c>
      <c r="M315" s="17">
        <f t="shared" si="32"/>
        <v>0</v>
      </c>
      <c r="N315" s="17">
        <f t="shared" si="29"/>
        <v>0</v>
      </c>
      <c r="O315" s="83">
        <f t="shared" si="28"/>
        <v>0</v>
      </c>
      <c r="P315" s="83">
        <f t="shared" si="30"/>
        <v>0</v>
      </c>
    </row>
    <row r="316" spans="1:16" x14ac:dyDescent="0.2">
      <c r="A316" s="14">
        <v>7096</v>
      </c>
      <c r="B316" s="15">
        <v>16</v>
      </c>
      <c r="C316" s="82">
        <f t="shared" si="33"/>
        <v>3.2595549013442979</v>
      </c>
      <c r="D316" s="16">
        <f>SUMIFS('Contact Hours'!E:E,'Contact Hours'!$A:$A,Hours!$A316,'Contact Hours'!$C:$C,Hours!$B316)</f>
        <v>0</v>
      </c>
      <c r="E316" s="16">
        <f>SUMIFS('Contact Hours'!F:F,'Contact Hours'!$A:$A,Hours!$A316,'Contact Hours'!$C:$C,Hours!$B316)</f>
        <v>0</v>
      </c>
      <c r="F316" s="16">
        <f>SUMIFS('Contact Hours'!G:G,'Contact Hours'!$A:$A,Hours!$A316,'Contact Hours'!$C:$C,Hours!$B316)</f>
        <v>0</v>
      </c>
      <c r="G316" s="16">
        <f>SUMIFS('Contact Hours'!H:H,'Contact Hours'!$A:$A,Hours!$A316,'Contact Hours'!$C:$C,Hours!$B316)</f>
        <v>0</v>
      </c>
      <c r="H316" s="16">
        <f>SUMIFS('Contact Hours'!I:I,'Contact Hours'!$A:$A,Hours!$A316,'Contact Hours'!$C:$C,Hours!$B316)</f>
        <v>0</v>
      </c>
      <c r="I316" s="16">
        <f>SUMIFS('Contact Hours'!J:J,'Contact Hours'!$A:$A,Hours!$A316,'Contact Hours'!$C:$C,Hours!$B316)</f>
        <v>74528</v>
      </c>
      <c r="J316" s="16">
        <f>SUMIFS('Contact Hours'!K:K,'Contact Hours'!$A:$A,Hours!$A316,'Contact Hours'!$C:$C,Hours!$B316)</f>
        <v>547</v>
      </c>
      <c r="K316" s="16">
        <f>SUMIFS('Contact Hours'!L:L,'Contact Hours'!$A:$A,Hours!$A316,'Contact Hours'!$C:$C,Hours!$B316)</f>
        <v>12333</v>
      </c>
      <c r="L316" s="17">
        <f t="shared" si="31"/>
        <v>87408</v>
      </c>
      <c r="M316" s="17">
        <f t="shared" si="32"/>
        <v>8686.1</v>
      </c>
      <c r="N316" s="17">
        <f t="shared" si="29"/>
        <v>96094.1</v>
      </c>
      <c r="O316" s="83">
        <f t="shared" si="28"/>
        <v>313223.99464526912</v>
      </c>
      <c r="P316" s="83">
        <f t="shared" si="30"/>
        <v>0</v>
      </c>
    </row>
    <row r="317" spans="1:16" x14ac:dyDescent="0.2">
      <c r="A317" s="14">
        <v>7096</v>
      </c>
      <c r="B317" s="15">
        <v>17</v>
      </c>
      <c r="C317" s="82">
        <f t="shared" si="33"/>
        <v>4.4091904474615813</v>
      </c>
      <c r="D317" s="16">
        <f>SUMIFS('Contact Hours'!E:E,'Contact Hours'!$A:$A,Hours!$A317,'Contact Hours'!$C:$C,Hours!$B317)</f>
        <v>0</v>
      </c>
      <c r="E317" s="16">
        <f>SUMIFS('Contact Hours'!F:F,'Contact Hours'!$A:$A,Hours!$A317,'Contact Hours'!$C:$C,Hours!$B317)</f>
        <v>0</v>
      </c>
      <c r="F317" s="16">
        <f>SUMIFS('Contact Hours'!G:G,'Contact Hours'!$A:$A,Hours!$A317,'Contact Hours'!$C:$C,Hours!$B317)</f>
        <v>0</v>
      </c>
      <c r="G317" s="16">
        <f>SUMIFS('Contact Hours'!H:H,'Contact Hours'!$A:$A,Hours!$A317,'Contact Hours'!$C:$C,Hours!$B317)</f>
        <v>0</v>
      </c>
      <c r="H317" s="16">
        <f>SUMIFS('Contact Hours'!I:I,'Contact Hours'!$A:$A,Hours!$A317,'Contact Hours'!$C:$C,Hours!$B317)</f>
        <v>0</v>
      </c>
      <c r="I317" s="16">
        <f>SUMIFS('Contact Hours'!J:J,'Contact Hours'!$A:$A,Hours!$A317,'Contact Hours'!$C:$C,Hours!$B317)</f>
        <v>0</v>
      </c>
      <c r="J317" s="16">
        <f>SUMIFS('Contact Hours'!K:K,'Contact Hours'!$A:$A,Hours!$A317,'Contact Hours'!$C:$C,Hours!$B317)</f>
        <v>0</v>
      </c>
      <c r="K317" s="16">
        <f>SUMIFS('Contact Hours'!L:L,'Contact Hours'!$A:$A,Hours!$A317,'Contact Hours'!$C:$C,Hours!$B317)</f>
        <v>0</v>
      </c>
      <c r="L317" s="17">
        <f t="shared" si="31"/>
        <v>0</v>
      </c>
      <c r="M317" s="17">
        <f t="shared" si="32"/>
        <v>0</v>
      </c>
      <c r="N317" s="17">
        <f t="shared" si="29"/>
        <v>0</v>
      </c>
      <c r="O317" s="83">
        <f t="shared" si="28"/>
        <v>0</v>
      </c>
      <c r="P317" s="83">
        <f t="shared" si="30"/>
        <v>0</v>
      </c>
    </row>
    <row r="318" spans="1:16" x14ac:dyDescent="0.2">
      <c r="A318" s="14">
        <v>7096</v>
      </c>
      <c r="B318" s="15">
        <v>18</v>
      </c>
      <c r="C318" s="82">
        <f t="shared" si="33"/>
        <v>3.2911135241788898</v>
      </c>
      <c r="D318" s="16">
        <f>SUMIFS('Contact Hours'!E:E,'Contact Hours'!$A:$A,Hours!$A318,'Contact Hours'!$C:$C,Hours!$B318)</f>
        <v>0</v>
      </c>
      <c r="E318" s="16">
        <f>SUMIFS('Contact Hours'!F:F,'Contact Hours'!$A:$A,Hours!$A318,'Contact Hours'!$C:$C,Hours!$B318)</f>
        <v>0</v>
      </c>
      <c r="F318" s="16">
        <f>SUMIFS('Contact Hours'!G:G,'Contact Hours'!$A:$A,Hours!$A318,'Contact Hours'!$C:$C,Hours!$B318)</f>
        <v>0</v>
      </c>
      <c r="G318" s="16">
        <f>SUMIFS('Contact Hours'!H:H,'Contact Hours'!$A:$A,Hours!$A318,'Contact Hours'!$C:$C,Hours!$B318)</f>
        <v>0</v>
      </c>
      <c r="H318" s="16">
        <f>SUMIFS('Contact Hours'!I:I,'Contact Hours'!$A:$A,Hours!$A318,'Contact Hours'!$C:$C,Hours!$B318)</f>
        <v>0</v>
      </c>
      <c r="I318" s="16">
        <f>SUMIFS('Contact Hours'!J:J,'Contact Hours'!$A:$A,Hours!$A318,'Contact Hours'!$C:$C,Hours!$B318)</f>
        <v>31952</v>
      </c>
      <c r="J318" s="16">
        <f>SUMIFS('Contact Hours'!K:K,'Contact Hours'!$A:$A,Hours!$A318,'Contact Hours'!$C:$C,Hours!$B318)</f>
        <v>0</v>
      </c>
      <c r="K318" s="16">
        <f>SUMIFS('Contact Hours'!L:L,'Contact Hours'!$A:$A,Hours!$A318,'Contact Hours'!$C:$C,Hours!$B318)</f>
        <v>0</v>
      </c>
      <c r="L318" s="17">
        <f t="shared" si="31"/>
        <v>31952</v>
      </c>
      <c r="M318" s="17">
        <f t="shared" si="32"/>
        <v>3195.2000000000003</v>
      </c>
      <c r="N318" s="17">
        <f t="shared" si="29"/>
        <v>35147.199999999997</v>
      </c>
      <c r="O318" s="83">
        <f t="shared" si="28"/>
        <v>115673.42525702027</v>
      </c>
      <c r="P318" s="83">
        <f t="shared" si="30"/>
        <v>0</v>
      </c>
    </row>
    <row r="319" spans="1:16" x14ac:dyDescent="0.2">
      <c r="A319" s="14">
        <v>7096</v>
      </c>
      <c r="B319" s="15">
        <v>19</v>
      </c>
      <c r="C319" s="82">
        <f t="shared" si="33"/>
        <v>2.3804218366663754</v>
      </c>
      <c r="D319" s="16">
        <f>SUMIFS('Contact Hours'!E:E,'Contact Hours'!$A:$A,Hours!$A319,'Contact Hours'!$C:$C,Hours!$B319)</f>
        <v>0</v>
      </c>
      <c r="E319" s="16">
        <f>SUMIFS('Contact Hours'!F:F,'Contact Hours'!$A:$A,Hours!$A319,'Contact Hours'!$C:$C,Hours!$B319)</f>
        <v>103856</v>
      </c>
      <c r="F319" s="16">
        <f>SUMIFS('Contact Hours'!G:G,'Contact Hours'!$A:$A,Hours!$A319,'Contact Hours'!$C:$C,Hours!$B319)</f>
        <v>56368</v>
      </c>
      <c r="G319" s="16">
        <f>SUMIFS('Contact Hours'!H:H,'Contact Hours'!$A:$A,Hours!$A319,'Contact Hours'!$C:$C,Hours!$B319)</f>
        <v>0</v>
      </c>
      <c r="H319" s="16">
        <f>SUMIFS('Contact Hours'!I:I,'Contact Hours'!$A:$A,Hours!$A319,'Contact Hours'!$C:$C,Hours!$B319)</f>
        <v>0</v>
      </c>
      <c r="I319" s="16">
        <f>SUMIFS('Contact Hours'!J:J,'Contact Hours'!$A:$A,Hours!$A319,'Contact Hours'!$C:$C,Hours!$B319)</f>
        <v>8832</v>
      </c>
      <c r="J319" s="16">
        <f>SUMIFS('Contact Hours'!K:K,'Contact Hours'!$A:$A,Hours!$A319,'Contact Hours'!$C:$C,Hours!$B319)</f>
        <v>0</v>
      </c>
      <c r="K319" s="16">
        <f>SUMIFS('Contact Hours'!L:L,'Contact Hours'!$A:$A,Hours!$A319,'Contact Hours'!$C:$C,Hours!$B319)</f>
        <v>896</v>
      </c>
      <c r="L319" s="17">
        <f t="shared" si="31"/>
        <v>169952</v>
      </c>
      <c r="M319" s="17">
        <f t="shared" si="32"/>
        <v>16995.2</v>
      </c>
      <c r="N319" s="17">
        <f t="shared" si="29"/>
        <v>186947.20000000001</v>
      </c>
      <c r="O319" s="83">
        <f t="shared" si="28"/>
        <v>445013.19718363625</v>
      </c>
      <c r="P319" s="83">
        <f t="shared" si="30"/>
        <v>147597.57989813128</v>
      </c>
    </row>
    <row r="320" spans="1:16" x14ac:dyDescent="0.2">
      <c r="A320" s="14">
        <v>7096</v>
      </c>
      <c r="B320" s="15">
        <v>20</v>
      </c>
      <c r="C320" s="82">
        <f t="shared" si="33"/>
        <v>3.0251194174301852</v>
      </c>
      <c r="D320" s="16">
        <f>SUMIFS('Contact Hours'!E:E,'Contact Hours'!$A:$A,Hours!$A320,'Contact Hours'!$C:$C,Hours!$B320)</f>
        <v>0</v>
      </c>
      <c r="E320" s="16">
        <f>SUMIFS('Contact Hours'!F:F,'Contact Hours'!$A:$A,Hours!$A320,'Contact Hours'!$C:$C,Hours!$B320)</f>
        <v>0</v>
      </c>
      <c r="F320" s="16">
        <f>SUMIFS('Contact Hours'!G:G,'Contact Hours'!$A:$A,Hours!$A320,'Contact Hours'!$C:$C,Hours!$B320)</f>
        <v>0</v>
      </c>
      <c r="G320" s="16">
        <f>SUMIFS('Contact Hours'!H:H,'Contact Hours'!$A:$A,Hours!$A320,'Contact Hours'!$C:$C,Hours!$B320)</f>
        <v>0</v>
      </c>
      <c r="H320" s="16">
        <f>SUMIFS('Contact Hours'!I:I,'Contact Hours'!$A:$A,Hours!$A320,'Contact Hours'!$C:$C,Hours!$B320)</f>
        <v>0</v>
      </c>
      <c r="I320" s="16">
        <f>SUMIFS('Contact Hours'!J:J,'Contact Hours'!$A:$A,Hours!$A320,'Contact Hours'!$C:$C,Hours!$B320)</f>
        <v>0</v>
      </c>
      <c r="J320" s="16">
        <f>SUMIFS('Contact Hours'!K:K,'Contact Hours'!$A:$A,Hours!$A320,'Contact Hours'!$C:$C,Hours!$B320)</f>
        <v>0</v>
      </c>
      <c r="K320" s="16">
        <f>SUMIFS('Contact Hours'!L:L,'Contact Hours'!$A:$A,Hours!$A320,'Contact Hours'!$C:$C,Hours!$B320)</f>
        <v>0</v>
      </c>
      <c r="L320" s="17">
        <f t="shared" si="31"/>
        <v>0</v>
      </c>
      <c r="M320" s="17">
        <f t="shared" si="32"/>
        <v>0</v>
      </c>
      <c r="N320" s="17">
        <f t="shared" si="29"/>
        <v>0</v>
      </c>
      <c r="O320" s="83">
        <f t="shared" si="28"/>
        <v>0</v>
      </c>
      <c r="P320" s="83">
        <f t="shared" si="30"/>
        <v>0</v>
      </c>
    </row>
    <row r="321" spans="1:16" x14ac:dyDescent="0.2">
      <c r="A321" s="14">
        <v>7096</v>
      </c>
      <c r="B321" s="15">
        <v>21</v>
      </c>
      <c r="C321" s="82">
        <f t="shared" si="33"/>
        <v>3.2708258380709379</v>
      </c>
      <c r="D321" s="16">
        <f>SUMIFS('Contact Hours'!E:E,'Contact Hours'!$A:$A,Hours!$A321,'Contact Hours'!$C:$C,Hours!$B321)</f>
        <v>0</v>
      </c>
      <c r="E321" s="16">
        <f>SUMIFS('Contact Hours'!F:F,'Contact Hours'!$A:$A,Hours!$A321,'Contact Hours'!$C:$C,Hours!$B321)</f>
        <v>0</v>
      </c>
      <c r="F321" s="16">
        <f>SUMIFS('Contact Hours'!G:G,'Contact Hours'!$A:$A,Hours!$A321,'Contact Hours'!$C:$C,Hours!$B321)</f>
        <v>0</v>
      </c>
      <c r="G321" s="16">
        <f>SUMIFS('Contact Hours'!H:H,'Contact Hours'!$A:$A,Hours!$A321,'Contact Hours'!$C:$C,Hours!$B321)</f>
        <v>0</v>
      </c>
      <c r="H321" s="16">
        <f>SUMIFS('Contact Hours'!I:I,'Contact Hours'!$A:$A,Hours!$A321,'Contact Hours'!$C:$C,Hours!$B321)</f>
        <v>0</v>
      </c>
      <c r="I321" s="16">
        <f>SUMIFS('Contact Hours'!J:J,'Contact Hours'!$A:$A,Hours!$A321,'Contact Hours'!$C:$C,Hours!$B321)</f>
        <v>0</v>
      </c>
      <c r="J321" s="16">
        <f>SUMIFS('Contact Hours'!K:K,'Contact Hours'!$A:$A,Hours!$A321,'Contact Hours'!$C:$C,Hours!$B321)</f>
        <v>0</v>
      </c>
      <c r="K321" s="16">
        <f>SUMIFS('Contact Hours'!L:L,'Contact Hours'!$A:$A,Hours!$A321,'Contact Hours'!$C:$C,Hours!$B321)</f>
        <v>0</v>
      </c>
      <c r="L321" s="17">
        <f t="shared" si="31"/>
        <v>0</v>
      </c>
      <c r="M321" s="17">
        <f t="shared" si="32"/>
        <v>0</v>
      </c>
      <c r="N321" s="17">
        <f t="shared" si="29"/>
        <v>0</v>
      </c>
      <c r="O321" s="83">
        <f t="shared" si="28"/>
        <v>0</v>
      </c>
      <c r="P321" s="83">
        <f t="shared" si="30"/>
        <v>0</v>
      </c>
    </row>
    <row r="322" spans="1:16" x14ac:dyDescent="0.2">
      <c r="A322" s="14">
        <v>7096</v>
      </c>
      <c r="B322" s="15">
        <v>22</v>
      </c>
      <c r="C322" s="82">
        <f t="shared" si="33"/>
        <v>3.5368199448196425</v>
      </c>
      <c r="D322" s="16">
        <f>SUMIFS('Contact Hours'!E:E,'Contact Hours'!$A:$A,Hours!$A322,'Contact Hours'!$C:$C,Hours!$B322)</f>
        <v>0</v>
      </c>
      <c r="E322" s="16">
        <f>SUMIFS('Contact Hours'!F:F,'Contact Hours'!$A:$A,Hours!$A322,'Contact Hours'!$C:$C,Hours!$B322)</f>
        <v>0</v>
      </c>
      <c r="F322" s="16">
        <f>SUMIFS('Contact Hours'!G:G,'Contact Hours'!$A:$A,Hours!$A322,'Contact Hours'!$C:$C,Hours!$B322)</f>
        <v>0</v>
      </c>
      <c r="G322" s="16">
        <f>SUMIFS('Contact Hours'!H:H,'Contact Hours'!$A:$A,Hours!$A322,'Contact Hours'!$C:$C,Hours!$B322)</f>
        <v>0</v>
      </c>
      <c r="H322" s="16">
        <f>SUMIFS('Contact Hours'!I:I,'Contact Hours'!$A:$A,Hours!$A322,'Contact Hours'!$C:$C,Hours!$B322)</f>
        <v>2000</v>
      </c>
      <c r="I322" s="16">
        <f>SUMIFS('Contact Hours'!J:J,'Contact Hours'!$A:$A,Hours!$A322,'Contact Hours'!$C:$C,Hours!$B322)</f>
        <v>0</v>
      </c>
      <c r="J322" s="16">
        <f>SUMIFS('Contact Hours'!K:K,'Contact Hours'!$A:$A,Hours!$A322,'Contact Hours'!$C:$C,Hours!$B322)</f>
        <v>0</v>
      </c>
      <c r="K322" s="16">
        <f>SUMIFS('Contact Hours'!L:L,'Contact Hours'!$A:$A,Hours!$A322,'Contact Hours'!$C:$C,Hours!$B322)</f>
        <v>0</v>
      </c>
      <c r="L322" s="17">
        <f t="shared" si="31"/>
        <v>2000</v>
      </c>
      <c r="M322" s="17">
        <f t="shared" si="32"/>
        <v>0</v>
      </c>
      <c r="N322" s="17">
        <f t="shared" si="29"/>
        <v>2000</v>
      </c>
      <c r="O322" s="83">
        <f t="shared" si="28"/>
        <v>7073.6398896392848</v>
      </c>
      <c r="P322" s="83">
        <f t="shared" si="30"/>
        <v>0</v>
      </c>
    </row>
    <row r="323" spans="1:16" x14ac:dyDescent="0.2">
      <c r="A323" s="14">
        <v>7096</v>
      </c>
      <c r="B323" s="15">
        <v>23</v>
      </c>
      <c r="C323" s="82">
        <f t="shared" si="33"/>
        <v>3.4579233877331621</v>
      </c>
      <c r="D323" s="16">
        <f>SUMIFS('Contact Hours'!E:E,'Contact Hours'!$A:$A,Hours!$A323,'Contact Hours'!$C:$C,Hours!$B323)</f>
        <v>31104</v>
      </c>
      <c r="E323" s="16">
        <f>SUMIFS('Contact Hours'!F:F,'Contact Hours'!$A:$A,Hours!$A323,'Contact Hours'!$C:$C,Hours!$B323)</f>
        <v>0</v>
      </c>
      <c r="F323" s="16">
        <f>SUMIFS('Contact Hours'!G:G,'Contact Hours'!$A:$A,Hours!$A323,'Contact Hours'!$C:$C,Hours!$B323)</f>
        <v>0</v>
      </c>
      <c r="G323" s="16">
        <f>SUMIFS('Contact Hours'!H:H,'Contact Hours'!$A:$A,Hours!$A323,'Contact Hours'!$C:$C,Hours!$B323)</f>
        <v>0</v>
      </c>
      <c r="H323" s="16">
        <f>SUMIFS('Contact Hours'!I:I,'Contact Hours'!$A:$A,Hours!$A323,'Contact Hours'!$C:$C,Hours!$B323)</f>
        <v>0</v>
      </c>
      <c r="I323" s="16">
        <f>SUMIFS('Contact Hours'!J:J,'Contact Hours'!$A:$A,Hours!$A323,'Contact Hours'!$C:$C,Hours!$B323)</f>
        <v>0</v>
      </c>
      <c r="J323" s="16">
        <f>SUMIFS('Contact Hours'!K:K,'Contact Hours'!$A:$A,Hours!$A323,'Contact Hours'!$C:$C,Hours!$B323)</f>
        <v>0</v>
      </c>
      <c r="K323" s="16">
        <f>SUMIFS('Contact Hours'!L:L,'Contact Hours'!$A:$A,Hours!$A323,'Contact Hours'!$C:$C,Hours!$B323)</f>
        <v>0</v>
      </c>
      <c r="L323" s="17">
        <f t="shared" si="31"/>
        <v>31104</v>
      </c>
      <c r="M323" s="17">
        <f t="shared" si="32"/>
        <v>0</v>
      </c>
      <c r="N323" s="17">
        <f t="shared" si="29"/>
        <v>31104</v>
      </c>
      <c r="O323" s="83">
        <f t="shared" si="28"/>
        <v>107555.24905205227</v>
      </c>
      <c r="P323" s="83">
        <f t="shared" si="30"/>
        <v>0</v>
      </c>
    </row>
    <row r="324" spans="1:16" x14ac:dyDescent="0.2">
      <c r="A324" s="14">
        <v>7096</v>
      </c>
      <c r="B324" s="15">
        <v>24</v>
      </c>
      <c r="C324" s="82">
        <f t="shared" si="33"/>
        <v>2.7275666878468883</v>
      </c>
      <c r="D324" s="16">
        <f>SUMIFS('Contact Hours'!E:E,'Contact Hours'!$A:$A,Hours!$A324,'Contact Hours'!$C:$C,Hours!$B324)</f>
        <v>12528</v>
      </c>
      <c r="E324" s="16">
        <f>SUMIFS('Contact Hours'!F:F,'Contact Hours'!$A:$A,Hours!$A324,'Contact Hours'!$C:$C,Hours!$B324)</f>
        <v>0</v>
      </c>
      <c r="F324" s="16">
        <f>SUMIFS('Contact Hours'!G:G,'Contact Hours'!$A:$A,Hours!$A324,'Contact Hours'!$C:$C,Hours!$B324)</f>
        <v>0</v>
      </c>
      <c r="G324" s="16">
        <f>SUMIFS('Contact Hours'!H:H,'Contact Hours'!$A:$A,Hours!$A324,'Contact Hours'!$C:$C,Hours!$B324)</f>
        <v>0</v>
      </c>
      <c r="H324" s="16">
        <f>SUMIFS('Contact Hours'!I:I,'Contact Hours'!$A:$A,Hours!$A324,'Contact Hours'!$C:$C,Hours!$B324)</f>
        <v>50880</v>
      </c>
      <c r="I324" s="16">
        <f>SUMIFS('Contact Hours'!J:J,'Contact Hours'!$A:$A,Hours!$A324,'Contact Hours'!$C:$C,Hours!$B324)</f>
        <v>0</v>
      </c>
      <c r="J324" s="16">
        <f>SUMIFS('Contact Hours'!K:K,'Contact Hours'!$A:$A,Hours!$A324,'Contact Hours'!$C:$C,Hours!$B324)</f>
        <v>59462</v>
      </c>
      <c r="K324" s="16">
        <f>SUMIFS('Contact Hours'!L:L,'Contact Hours'!$A:$A,Hours!$A324,'Contact Hours'!$C:$C,Hours!$B324)</f>
        <v>0</v>
      </c>
      <c r="L324" s="17">
        <f t="shared" si="31"/>
        <v>122870</v>
      </c>
      <c r="M324" s="17">
        <f t="shared" si="32"/>
        <v>0</v>
      </c>
      <c r="N324" s="17">
        <f t="shared" si="29"/>
        <v>122870</v>
      </c>
      <c r="O324" s="83">
        <f t="shared" si="28"/>
        <v>335136.11893574719</v>
      </c>
      <c r="P324" s="83">
        <f t="shared" si="30"/>
        <v>0</v>
      </c>
    </row>
    <row r="325" spans="1:16" x14ac:dyDescent="0.2">
      <c r="A325" s="14">
        <v>7096</v>
      </c>
      <c r="B325" s="15">
        <v>25</v>
      </c>
      <c r="C325" s="82">
        <f t="shared" si="33"/>
        <v>2.1843075376228382</v>
      </c>
      <c r="D325" s="16">
        <f>SUMIFS('Contact Hours'!E:E,'Contact Hours'!$A:$A,Hours!$A325,'Contact Hours'!$C:$C,Hours!$B325)</f>
        <v>299424</v>
      </c>
      <c r="E325" s="16">
        <f>SUMIFS('Contact Hours'!F:F,'Contact Hours'!$A:$A,Hours!$A325,'Contact Hours'!$C:$C,Hours!$B325)</f>
        <v>0</v>
      </c>
      <c r="F325" s="16">
        <f>SUMIFS('Contact Hours'!G:G,'Contact Hours'!$A:$A,Hours!$A325,'Contact Hours'!$C:$C,Hours!$B325)</f>
        <v>0</v>
      </c>
      <c r="G325" s="16">
        <f>SUMIFS('Contact Hours'!H:H,'Contact Hours'!$A:$A,Hours!$A325,'Contact Hours'!$C:$C,Hours!$B325)</f>
        <v>0</v>
      </c>
      <c r="H325" s="16">
        <f>SUMIFS('Contact Hours'!I:I,'Contact Hours'!$A:$A,Hours!$A325,'Contact Hours'!$C:$C,Hours!$B325)</f>
        <v>0</v>
      </c>
      <c r="I325" s="16">
        <f>SUMIFS('Contact Hours'!J:J,'Contact Hours'!$A:$A,Hours!$A325,'Contact Hours'!$C:$C,Hours!$B325)</f>
        <v>0</v>
      </c>
      <c r="J325" s="16">
        <f>SUMIFS('Contact Hours'!K:K,'Contact Hours'!$A:$A,Hours!$A325,'Contact Hours'!$C:$C,Hours!$B325)</f>
        <v>0</v>
      </c>
      <c r="K325" s="16">
        <f>SUMIFS('Contact Hours'!L:L,'Contact Hours'!$A:$A,Hours!$A325,'Contact Hours'!$C:$C,Hours!$B325)</f>
        <v>0</v>
      </c>
      <c r="L325" s="17">
        <f t="shared" si="31"/>
        <v>299424</v>
      </c>
      <c r="M325" s="17">
        <f t="shared" si="32"/>
        <v>0</v>
      </c>
      <c r="N325" s="17">
        <f t="shared" si="29"/>
        <v>299424</v>
      </c>
      <c r="O325" s="83">
        <f t="shared" ref="O325:O388" si="34">N325*C325</f>
        <v>654034.10014518071</v>
      </c>
      <c r="P325" s="83">
        <f t="shared" si="30"/>
        <v>0</v>
      </c>
    </row>
    <row r="326" spans="1:16" x14ac:dyDescent="0.2">
      <c r="A326" s="14">
        <v>7096</v>
      </c>
      <c r="B326" s="15">
        <v>26</v>
      </c>
      <c r="C326" s="82">
        <f t="shared" si="33"/>
        <v>2.9124100501637846</v>
      </c>
      <c r="D326" s="16">
        <f>SUMIFS('Contact Hours'!E:E,'Contact Hours'!$A:$A,Hours!$A326,'Contact Hours'!$C:$C,Hours!$B326)</f>
        <v>76896</v>
      </c>
      <c r="E326" s="16">
        <f>SUMIFS('Contact Hours'!F:F,'Contact Hours'!$A:$A,Hours!$A326,'Contact Hours'!$C:$C,Hours!$B326)</f>
        <v>0</v>
      </c>
      <c r="F326" s="16">
        <f>SUMIFS('Contact Hours'!G:G,'Contact Hours'!$A:$A,Hours!$A326,'Contact Hours'!$C:$C,Hours!$B326)</f>
        <v>0</v>
      </c>
      <c r="G326" s="16">
        <f>SUMIFS('Contact Hours'!H:H,'Contact Hours'!$A:$A,Hours!$A326,'Contact Hours'!$C:$C,Hours!$B326)</f>
        <v>0</v>
      </c>
      <c r="H326" s="16">
        <f>SUMIFS('Contact Hours'!I:I,'Contact Hours'!$A:$A,Hours!$A326,'Contact Hours'!$C:$C,Hours!$B326)</f>
        <v>7872</v>
      </c>
      <c r="I326" s="16">
        <f>SUMIFS('Contact Hours'!J:J,'Contact Hours'!$A:$A,Hours!$A326,'Contact Hours'!$C:$C,Hours!$B326)</f>
        <v>0</v>
      </c>
      <c r="J326" s="16">
        <f>SUMIFS('Contact Hours'!K:K,'Contact Hours'!$A:$A,Hours!$A326,'Contact Hours'!$C:$C,Hours!$B326)</f>
        <v>96</v>
      </c>
      <c r="K326" s="16">
        <f>SUMIFS('Contact Hours'!L:L,'Contact Hours'!$A:$A,Hours!$A326,'Contact Hours'!$C:$C,Hours!$B326)</f>
        <v>0</v>
      </c>
      <c r="L326" s="17">
        <f t="shared" si="31"/>
        <v>84864</v>
      </c>
      <c r="M326" s="17">
        <f t="shared" si="32"/>
        <v>0</v>
      </c>
      <c r="N326" s="17">
        <f t="shared" si="29"/>
        <v>84864</v>
      </c>
      <c r="O326" s="83">
        <f t="shared" si="34"/>
        <v>247158.76649709942</v>
      </c>
      <c r="P326" s="83">
        <f t="shared" si="30"/>
        <v>0</v>
      </c>
    </row>
    <row r="327" spans="1:16" x14ac:dyDescent="0.2">
      <c r="A327" s="14">
        <v>7096</v>
      </c>
      <c r="B327" s="15">
        <v>27</v>
      </c>
      <c r="C327" s="82">
        <f t="shared" si="33"/>
        <v>0</v>
      </c>
      <c r="D327" s="16">
        <f>SUMIFS('Contact Hours'!E:E,'Contact Hours'!$A:$A,Hours!$A327,'Contact Hours'!$C:$C,Hours!$B327)</f>
        <v>0</v>
      </c>
      <c r="E327" s="16">
        <f>SUMIFS('Contact Hours'!F:F,'Contact Hours'!$A:$A,Hours!$A327,'Contact Hours'!$C:$C,Hours!$B327)</f>
        <v>0</v>
      </c>
      <c r="F327" s="16">
        <f>SUMIFS('Contact Hours'!G:G,'Contact Hours'!$A:$A,Hours!$A327,'Contact Hours'!$C:$C,Hours!$B327)</f>
        <v>0</v>
      </c>
      <c r="G327" s="16">
        <f>SUMIFS('Contact Hours'!H:H,'Contact Hours'!$A:$A,Hours!$A327,'Contact Hours'!$C:$C,Hours!$B327)</f>
        <v>0</v>
      </c>
      <c r="H327" s="16">
        <f>SUMIFS('Contact Hours'!I:I,'Contact Hours'!$A:$A,Hours!$A327,'Contact Hours'!$C:$C,Hours!$B327)</f>
        <v>0</v>
      </c>
      <c r="I327" s="16">
        <f>SUMIFS('Contact Hours'!J:J,'Contact Hours'!$A:$A,Hours!$A327,'Contact Hours'!$C:$C,Hours!$B327)</f>
        <v>0</v>
      </c>
      <c r="J327" s="16">
        <f>SUMIFS('Contact Hours'!K:K,'Contact Hours'!$A:$A,Hours!$A327,'Contact Hours'!$C:$C,Hours!$B327)</f>
        <v>0</v>
      </c>
      <c r="K327" s="16">
        <f>SUMIFS('Contact Hours'!L:L,'Contact Hours'!$A:$A,Hours!$A327,'Contact Hours'!$C:$C,Hours!$B327)</f>
        <v>0</v>
      </c>
      <c r="L327" s="17">
        <f t="shared" si="31"/>
        <v>0</v>
      </c>
      <c r="M327" s="17">
        <f t="shared" si="32"/>
        <v>0</v>
      </c>
      <c r="N327" s="17">
        <f t="shared" si="29"/>
        <v>0</v>
      </c>
      <c r="O327" s="83">
        <f t="shared" si="34"/>
        <v>0</v>
      </c>
      <c r="P327" s="83">
        <f t="shared" si="30"/>
        <v>0</v>
      </c>
    </row>
    <row r="328" spans="1:16" x14ac:dyDescent="0.2">
      <c r="A328" s="14">
        <v>23614</v>
      </c>
      <c r="B328" s="15">
        <v>1</v>
      </c>
      <c r="C328" s="82">
        <f t="shared" si="33"/>
        <v>2.4773518925154794</v>
      </c>
      <c r="D328" s="16">
        <f>SUMIFS('Contact Hours'!E:E,'Contact Hours'!$A:$A,Hours!$A328,'Contact Hours'!$C:$C,Hours!$B328)</f>
        <v>169344</v>
      </c>
      <c r="E328" s="16">
        <f>SUMIFS('Contact Hours'!F:F,'Contact Hours'!$A:$A,Hours!$A328,'Contact Hours'!$C:$C,Hours!$B328)</f>
        <v>0</v>
      </c>
      <c r="F328" s="16">
        <f>SUMIFS('Contact Hours'!G:G,'Contact Hours'!$A:$A,Hours!$A328,'Contact Hours'!$C:$C,Hours!$B328)</f>
        <v>0</v>
      </c>
      <c r="G328" s="16">
        <f>SUMIFS('Contact Hours'!H:H,'Contact Hours'!$A:$A,Hours!$A328,'Contact Hours'!$C:$C,Hours!$B328)</f>
        <v>0</v>
      </c>
      <c r="H328" s="16">
        <f>SUMIFS('Contact Hours'!I:I,'Contact Hours'!$A:$A,Hours!$A328,'Contact Hours'!$C:$C,Hours!$B328)</f>
        <v>0</v>
      </c>
      <c r="I328" s="16">
        <f>SUMIFS('Contact Hours'!J:J,'Contact Hours'!$A:$A,Hours!$A328,'Contact Hours'!$C:$C,Hours!$B328)</f>
        <v>0</v>
      </c>
      <c r="J328" s="16">
        <f>SUMIFS('Contact Hours'!K:K,'Contact Hours'!$A:$A,Hours!$A328,'Contact Hours'!$C:$C,Hours!$B328)</f>
        <v>0</v>
      </c>
      <c r="K328" s="16">
        <f>SUMIFS('Contact Hours'!L:L,'Contact Hours'!$A:$A,Hours!$A328,'Contact Hours'!$C:$C,Hours!$B328)</f>
        <v>0</v>
      </c>
      <c r="L328" s="17">
        <f t="shared" si="31"/>
        <v>169344</v>
      </c>
      <c r="M328" s="17">
        <f t="shared" si="32"/>
        <v>0</v>
      </c>
      <c r="N328" s="17">
        <f t="shared" si="29"/>
        <v>169344</v>
      </c>
      <c r="O328" s="83">
        <f t="shared" si="34"/>
        <v>419524.67888614134</v>
      </c>
      <c r="P328" s="83">
        <f t="shared" si="30"/>
        <v>0</v>
      </c>
    </row>
    <row r="329" spans="1:16" x14ac:dyDescent="0.2">
      <c r="A329" s="14">
        <v>23614</v>
      </c>
      <c r="B329" s="15">
        <v>2</v>
      </c>
      <c r="C329" s="82">
        <f t="shared" si="33"/>
        <v>2.8538011791852567</v>
      </c>
      <c r="D329" s="16">
        <f>SUMIFS('Contact Hours'!E:E,'Contact Hours'!$A:$A,Hours!$A329,'Contact Hours'!$C:$C,Hours!$B329)</f>
        <v>0</v>
      </c>
      <c r="E329" s="16">
        <f>SUMIFS('Contact Hours'!F:F,'Contact Hours'!$A:$A,Hours!$A329,'Contact Hours'!$C:$C,Hours!$B329)</f>
        <v>0</v>
      </c>
      <c r="F329" s="16">
        <f>SUMIFS('Contact Hours'!G:G,'Contact Hours'!$A:$A,Hours!$A329,'Contact Hours'!$C:$C,Hours!$B329)</f>
        <v>0</v>
      </c>
      <c r="G329" s="16">
        <f>SUMIFS('Contact Hours'!H:H,'Contact Hours'!$A:$A,Hours!$A329,'Contact Hours'!$C:$C,Hours!$B329)</f>
        <v>0</v>
      </c>
      <c r="H329" s="16">
        <f>SUMIFS('Contact Hours'!I:I,'Contact Hours'!$A:$A,Hours!$A329,'Contact Hours'!$C:$C,Hours!$B329)</f>
        <v>4672</v>
      </c>
      <c r="I329" s="16">
        <f>SUMIFS('Contact Hours'!J:J,'Contact Hours'!$A:$A,Hours!$A329,'Contact Hours'!$C:$C,Hours!$B329)</f>
        <v>0</v>
      </c>
      <c r="J329" s="16">
        <f>SUMIFS('Contact Hours'!K:K,'Contact Hours'!$A:$A,Hours!$A329,'Contact Hours'!$C:$C,Hours!$B329)</f>
        <v>0</v>
      </c>
      <c r="K329" s="16">
        <f>SUMIFS('Contact Hours'!L:L,'Contact Hours'!$A:$A,Hours!$A329,'Contact Hours'!$C:$C,Hours!$B329)</f>
        <v>0</v>
      </c>
      <c r="L329" s="17">
        <f t="shared" si="31"/>
        <v>4672</v>
      </c>
      <c r="M329" s="17">
        <f t="shared" si="32"/>
        <v>0</v>
      </c>
      <c r="N329" s="17">
        <f t="shared" si="29"/>
        <v>4672</v>
      </c>
      <c r="O329" s="83">
        <f t="shared" si="34"/>
        <v>13332.959109153519</v>
      </c>
      <c r="P329" s="83">
        <f t="shared" si="30"/>
        <v>0</v>
      </c>
    </row>
    <row r="330" spans="1:16" x14ac:dyDescent="0.2">
      <c r="A330" s="14">
        <v>23614</v>
      </c>
      <c r="B330" s="15">
        <v>3</v>
      </c>
      <c r="C330" s="82">
        <f t="shared" si="33"/>
        <v>2.4074720848103111</v>
      </c>
      <c r="D330" s="16">
        <f>SUMIFS('Contact Hours'!E:E,'Contact Hours'!$A:$A,Hours!$A330,'Contact Hours'!$C:$C,Hours!$B330)</f>
        <v>0</v>
      </c>
      <c r="E330" s="16">
        <f>SUMIFS('Contact Hours'!F:F,'Contact Hours'!$A:$A,Hours!$A330,'Contact Hours'!$C:$C,Hours!$B330)</f>
        <v>1792816</v>
      </c>
      <c r="F330" s="16">
        <f>SUMIFS('Contact Hours'!G:G,'Contact Hours'!$A:$A,Hours!$A330,'Contact Hours'!$C:$C,Hours!$B330)</f>
        <v>0</v>
      </c>
      <c r="G330" s="16">
        <f>SUMIFS('Contact Hours'!H:H,'Contact Hours'!$A:$A,Hours!$A330,'Contact Hours'!$C:$C,Hours!$B330)</f>
        <v>0</v>
      </c>
      <c r="H330" s="16">
        <f>SUMIFS('Contact Hours'!I:I,'Contact Hours'!$A:$A,Hours!$A330,'Contact Hours'!$C:$C,Hours!$B330)</f>
        <v>384</v>
      </c>
      <c r="I330" s="16">
        <f>SUMIFS('Contact Hours'!J:J,'Contact Hours'!$A:$A,Hours!$A330,'Contact Hours'!$C:$C,Hours!$B330)</f>
        <v>0</v>
      </c>
      <c r="J330" s="16">
        <f>SUMIFS('Contact Hours'!K:K,'Contact Hours'!$A:$A,Hours!$A330,'Contact Hours'!$C:$C,Hours!$B330)</f>
        <v>0</v>
      </c>
      <c r="K330" s="16">
        <f>SUMIFS('Contact Hours'!L:L,'Contact Hours'!$A:$A,Hours!$A330,'Contact Hours'!$C:$C,Hours!$B330)</f>
        <v>0</v>
      </c>
      <c r="L330" s="17">
        <f t="shared" si="31"/>
        <v>1793200</v>
      </c>
      <c r="M330" s="17">
        <f t="shared" si="32"/>
        <v>179281.6</v>
      </c>
      <c r="N330" s="17">
        <f t="shared" si="29"/>
        <v>1972481.6</v>
      </c>
      <c r="O330" s="83">
        <f t="shared" si="34"/>
        <v>4748694.3898019781</v>
      </c>
      <c r="P330" s="83">
        <f t="shared" si="30"/>
        <v>0</v>
      </c>
    </row>
    <row r="331" spans="1:16" x14ac:dyDescent="0.2">
      <c r="A331" s="14">
        <v>23614</v>
      </c>
      <c r="B331" s="15">
        <v>4</v>
      </c>
      <c r="C331" s="82">
        <f t="shared" si="33"/>
        <v>2.4300139582635913</v>
      </c>
      <c r="D331" s="16">
        <f>SUMIFS('Contact Hours'!E:E,'Contact Hours'!$A:$A,Hours!$A331,'Contact Hours'!$C:$C,Hours!$B331)</f>
        <v>217696</v>
      </c>
      <c r="E331" s="16">
        <f>SUMIFS('Contact Hours'!F:F,'Contact Hours'!$A:$A,Hours!$A331,'Contact Hours'!$C:$C,Hours!$B331)</f>
        <v>54384</v>
      </c>
      <c r="F331" s="16">
        <f>SUMIFS('Contact Hours'!G:G,'Contact Hours'!$A:$A,Hours!$A331,'Contact Hours'!$C:$C,Hours!$B331)</f>
        <v>0</v>
      </c>
      <c r="G331" s="16">
        <f>SUMIFS('Contact Hours'!H:H,'Contact Hours'!$A:$A,Hours!$A331,'Contact Hours'!$C:$C,Hours!$B331)</f>
        <v>0</v>
      </c>
      <c r="H331" s="16">
        <f>SUMIFS('Contact Hours'!I:I,'Contact Hours'!$A:$A,Hours!$A331,'Contact Hours'!$C:$C,Hours!$B331)</f>
        <v>269184</v>
      </c>
      <c r="I331" s="16">
        <f>SUMIFS('Contact Hours'!J:J,'Contact Hours'!$A:$A,Hours!$A331,'Contact Hours'!$C:$C,Hours!$B331)</f>
        <v>150640</v>
      </c>
      <c r="J331" s="16">
        <f>SUMIFS('Contact Hours'!K:K,'Contact Hours'!$A:$A,Hours!$A331,'Contact Hours'!$C:$C,Hours!$B331)</f>
        <v>85108</v>
      </c>
      <c r="K331" s="16">
        <f>SUMIFS('Contact Hours'!L:L,'Contact Hours'!$A:$A,Hours!$A331,'Contact Hours'!$C:$C,Hours!$B331)</f>
        <v>33860</v>
      </c>
      <c r="L331" s="17">
        <f t="shared" si="31"/>
        <v>810872</v>
      </c>
      <c r="M331" s="17">
        <f t="shared" si="32"/>
        <v>23888.400000000001</v>
      </c>
      <c r="N331" s="17">
        <f t="shared" si="29"/>
        <v>834760.4</v>
      </c>
      <c r="O331" s="83">
        <f t="shared" si="34"/>
        <v>2028479.423805699</v>
      </c>
      <c r="P331" s="83">
        <f t="shared" si="30"/>
        <v>0</v>
      </c>
    </row>
    <row r="332" spans="1:16" x14ac:dyDescent="0.2">
      <c r="A332" s="14">
        <v>23614</v>
      </c>
      <c r="B332" s="15">
        <v>5</v>
      </c>
      <c r="C332" s="82">
        <f t="shared" si="33"/>
        <v>8.3021719928430482</v>
      </c>
      <c r="D332" s="16">
        <f>SUMIFS('Contact Hours'!E:E,'Contact Hours'!$A:$A,Hours!$A332,'Contact Hours'!$C:$C,Hours!$B332)</f>
        <v>0</v>
      </c>
      <c r="E332" s="16">
        <f>SUMIFS('Contact Hours'!F:F,'Contact Hours'!$A:$A,Hours!$A332,'Contact Hours'!$C:$C,Hours!$B332)</f>
        <v>0</v>
      </c>
      <c r="F332" s="16">
        <f>SUMIFS('Contact Hours'!G:G,'Contact Hours'!$A:$A,Hours!$A332,'Contact Hours'!$C:$C,Hours!$B332)</f>
        <v>0</v>
      </c>
      <c r="G332" s="16">
        <f>SUMIFS('Contact Hours'!H:H,'Contact Hours'!$A:$A,Hours!$A332,'Contact Hours'!$C:$C,Hours!$B332)</f>
        <v>0</v>
      </c>
      <c r="H332" s="16">
        <f>SUMIFS('Contact Hours'!I:I,'Contact Hours'!$A:$A,Hours!$A332,'Contact Hours'!$C:$C,Hours!$B332)</f>
        <v>0</v>
      </c>
      <c r="I332" s="16">
        <f>SUMIFS('Contact Hours'!J:J,'Contact Hours'!$A:$A,Hours!$A332,'Contact Hours'!$C:$C,Hours!$B332)</f>
        <v>0</v>
      </c>
      <c r="J332" s="16">
        <f>SUMIFS('Contact Hours'!K:K,'Contact Hours'!$A:$A,Hours!$A332,'Contact Hours'!$C:$C,Hours!$B332)</f>
        <v>1122</v>
      </c>
      <c r="K332" s="16">
        <f>SUMIFS('Contact Hours'!L:L,'Contact Hours'!$A:$A,Hours!$A332,'Contact Hours'!$C:$C,Hours!$B332)</f>
        <v>0</v>
      </c>
      <c r="L332" s="17">
        <f t="shared" si="31"/>
        <v>1122</v>
      </c>
      <c r="M332" s="17">
        <f t="shared" si="32"/>
        <v>0</v>
      </c>
      <c r="N332" s="17">
        <f t="shared" si="29"/>
        <v>1122</v>
      </c>
      <c r="O332" s="83">
        <f t="shared" si="34"/>
        <v>9315.0369759699006</v>
      </c>
      <c r="P332" s="83">
        <f t="shared" si="30"/>
        <v>0</v>
      </c>
    </row>
    <row r="333" spans="1:16" x14ac:dyDescent="0.2">
      <c r="A333" s="14">
        <v>23614</v>
      </c>
      <c r="B333" s="15">
        <v>6</v>
      </c>
      <c r="C333" s="82">
        <f t="shared" si="33"/>
        <v>2.9574937970703448</v>
      </c>
      <c r="D333" s="16">
        <f>SUMIFS('Contact Hours'!E:E,'Contact Hours'!$A:$A,Hours!$A333,'Contact Hours'!$C:$C,Hours!$B333)</f>
        <v>22032</v>
      </c>
      <c r="E333" s="16">
        <f>SUMIFS('Contact Hours'!F:F,'Contact Hours'!$A:$A,Hours!$A333,'Contact Hours'!$C:$C,Hours!$B333)</f>
        <v>0</v>
      </c>
      <c r="F333" s="16">
        <f>SUMIFS('Contact Hours'!G:G,'Contact Hours'!$A:$A,Hours!$A333,'Contact Hours'!$C:$C,Hours!$B333)</f>
        <v>0</v>
      </c>
      <c r="G333" s="16">
        <f>SUMIFS('Contact Hours'!H:H,'Contact Hours'!$A:$A,Hours!$A333,'Contact Hours'!$C:$C,Hours!$B333)</f>
        <v>0</v>
      </c>
      <c r="H333" s="16">
        <f>SUMIFS('Contact Hours'!I:I,'Contact Hours'!$A:$A,Hours!$A333,'Contact Hours'!$C:$C,Hours!$B333)</f>
        <v>93472</v>
      </c>
      <c r="I333" s="16">
        <f>SUMIFS('Contact Hours'!J:J,'Contact Hours'!$A:$A,Hours!$A333,'Contact Hours'!$C:$C,Hours!$B333)</f>
        <v>0</v>
      </c>
      <c r="J333" s="16">
        <f>SUMIFS('Contact Hours'!K:K,'Contact Hours'!$A:$A,Hours!$A333,'Contact Hours'!$C:$C,Hours!$B333)</f>
        <v>122242</v>
      </c>
      <c r="K333" s="16">
        <f>SUMIFS('Contact Hours'!L:L,'Contact Hours'!$A:$A,Hours!$A333,'Contact Hours'!$C:$C,Hours!$B333)</f>
        <v>0</v>
      </c>
      <c r="L333" s="17">
        <f t="shared" si="31"/>
        <v>237746</v>
      </c>
      <c r="M333" s="17">
        <f t="shared" si="32"/>
        <v>0</v>
      </c>
      <c r="N333" s="17">
        <f t="shared" si="29"/>
        <v>237746</v>
      </c>
      <c r="O333" s="83">
        <f t="shared" si="34"/>
        <v>703132.32027828624</v>
      </c>
      <c r="P333" s="83">
        <f t="shared" si="30"/>
        <v>0</v>
      </c>
    </row>
    <row r="334" spans="1:16" x14ac:dyDescent="0.2">
      <c r="A334" s="14">
        <v>23614</v>
      </c>
      <c r="B334" s="15">
        <v>7</v>
      </c>
      <c r="C334" s="82">
        <f t="shared" si="33"/>
        <v>3.1107785365526492</v>
      </c>
      <c r="D334" s="16">
        <f>SUMIFS('Contact Hours'!E:E,'Contact Hours'!$A:$A,Hours!$A334,'Contact Hours'!$C:$C,Hours!$B334)</f>
        <v>0</v>
      </c>
      <c r="E334" s="16">
        <f>SUMIFS('Contact Hours'!F:F,'Contact Hours'!$A:$A,Hours!$A334,'Contact Hours'!$C:$C,Hours!$B334)</f>
        <v>138528</v>
      </c>
      <c r="F334" s="16">
        <f>SUMIFS('Contact Hours'!G:G,'Contact Hours'!$A:$A,Hours!$A334,'Contact Hours'!$C:$C,Hours!$B334)</f>
        <v>0</v>
      </c>
      <c r="G334" s="16">
        <f>SUMIFS('Contact Hours'!H:H,'Contact Hours'!$A:$A,Hours!$A334,'Contact Hours'!$C:$C,Hours!$B334)</f>
        <v>0</v>
      </c>
      <c r="H334" s="16">
        <f>SUMIFS('Contact Hours'!I:I,'Contact Hours'!$A:$A,Hours!$A334,'Contact Hours'!$C:$C,Hours!$B334)</f>
        <v>0</v>
      </c>
      <c r="I334" s="16">
        <f>SUMIFS('Contact Hours'!J:J,'Contact Hours'!$A:$A,Hours!$A334,'Contact Hours'!$C:$C,Hours!$B334)</f>
        <v>153728</v>
      </c>
      <c r="J334" s="16">
        <f>SUMIFS('Contact Hours'!K:K,'Contact Hours'!$A:$A,Hours!$A334,'Contact Hours'!$C:$C,Hours!$B334)</f>
        <v>0</v>
      </c>
      <c r="K334" s="16">
        <f>SUMIFS('Contact Hours'!L:L,'Contact Hours'!$A:$A,Hours!$A334,'Contact Hours'!$C:$C,Hours!$B334)</f>
        <v>65724</v>
      </c>
      <c r="L334" s="17">
        <f t="shared" si="31"/>
        <v>357980</v>
      </c>
      <c r="M334" s="17">
        <f t="shared" si="32"/>
        <v>35798</v>
      </c>
      <c r="N334" s="17">
        <f t="shared" si="29"/>
        <v>393778</v>
      </c>
      <c r="O334" s="83">
        <f t="shared" si="34"/>
        <v>1224956.1505666291</v>
      </c>
      <c r="P334" s="83">
        <f t="shared" si="30"/>
        <v>0</v>
      </c>
    </row>
    <row r="335" spans="1:16" x14ac:dyDescent="0.2">
      <c r="A335" s="14">
        <v>23614</v>
      </c>
      <c r="B335" s="15">
        <v>8</v>
      </c>
      <c r="C335" s="82">
        <f t="shared" si="33"/>
        <v>3.1288120353152737</v>
      </c>
      <c r="D335" s="16">
        <f>SUMIFS('Contact Hours'!E:E,'Contact Hours'!$A:$A,Hours!$A335,'Contact Hours'!$C:$C,Hours!$B335)</f>
        <v>0</v>
      </c>
      <c r="E335" s="16">
        <f>SUMIFS('Contact Hours'!F:F,'Contact Hours'!$A:$A,Hours!$A335,'Contact Hours'!$C:$C,Hours!$B335)</f>
        <v>0</v>
      </c>
      <c r="F335" s="16">
        <f>SUMIFS('Contact Hours'!G:G,'Contact Hours'!$A:$A,Hours!$A335,'Contact Hours'!$C:$C,Hours!$B335)</f>
        <v>0</v>
      </c>
      <c r="G335" s="16">
        <f>SUMIFS('Contact Hours'!H:H,'Contact Hours'!$A:$A,Hours!$A335,'Contact Hours'!$C:$C,Hours!$B335)</f>
        <v>0</v>
      </c>
      <c r="H335" s="16">
        <f>SUMIFS('Contact Hours'!I:I,'Contact Hours'!$A:$A,Hours!$A335,'Contact Hours'!$C:$C,Hours!$B335)</f>
        <v>0</v>
      </c>
      <c r="I335" s="16">
        <f>SUMIFS('Contact Hours'!J:J,'Contact Hours'!$A:$A,Hours!$A335,'Contact Hours'!$C:$C,Hours!$B335)</f>
        <v>0</v>
      </c>
      <c r="J335" s="16">
        <f>SUMIFS('Contact Hours'!K:K,'Contact Hours'!$A:$A,Hours!$A335,'Contact Hours'!$C:$C,Hours!$B335)</f>
        <v>3615</v>
      </c>
      <c r="K335" s="16">
        <f>SUMIFS('Contact Hours'!L:L,'Contact Hours'!$A:$A,Hours!$A335,'Contact Hours'!$C:$C,Hours!$B335)</f>
        <v>0</v>
      </c>
      <c r="L335" s="17">
        <f t="shared" si="31"/>
        <v>3615</v>
      </c>
      <c r="M335" s="17">
        <f t="shared" si="32"/>
        <v>0</v>
      </c>
      <c r="N335" s="17">
        <f t="shared" si="29"/>
        <v>3615</v>
      </c>
      <c r="O335" s="83">
        <f t="shared" si="34"/>
        <v>11310.655507664715</v>
      </c>
      <c r="P335" s="83">
        <f t="shared" si="30"/>
        <v>0</v>
      </c>
    </row>
    <row r="336" spans="1:16" x14ac:dyDescent="0.2">
      <c r="A336" s="14">
        <v>23614</v>
      </c>
      <c r="B336" s="15">
        <v>9</v>
      </c>
      <c r="C336" s="82">
        <f t="shared" si="33"/>
        <v>2.7974464955520566</v>
      </c>
      <c r="D336" s="16">
        <f>SUMIFS('Contact Hours'!E:E,'Contact Hours'!$A:$A,Hours!$A336,'Contact Hours'!$C:$C,Hours!$B336)</f>
        <v>137808</v>
      </c>
      <c r="E336" s="16">
        <f>SUMIFS('Contact Hours'!F:F,'Contact Hours'!$A:$A,Hours!$A336,'Contact Hours'!$C:$C,Hours!$B336)</f>
        <v>73712</v>
      </c>
      <c r="F336" s="16">
        <f>SUMIFS('Contact Hours'!G:G,'Contact Hours'!$A:$A,Hours!$A336,'Contact Hours'!$C:$C,Hours!$B336)</f>
        <v>0</v>
      </c>
      <c r="G336" s="16">
        <f>SUMIFS('Contact Hours'!H:H,'Contact Hours'!$A:$A,Hours!$A336,'Contact Hours'!$C:$C,Hours!$B336)</f>
        <v>0</v>
      </c>
      <c r="H336" s="16">
        <f>SUMIFS('Contact Hours'!I:I,'Contact Hours'!$A:$A,Hours!$A336,'Contact Hours'!$C:$C,Hours!$B336)</f>
        <v>79152</v>
      </c>
      <c r="I336" s="16">
        <f>SUMIFS('Contact Hours'!J:J,'Contact Hours'!$A:$A,Hours!$A336,'Contact Hours'!$C:$C,Hours!$B336)</f>
        <v>0</v>
      </c>
      <c r="J336" s="16">
        <f>SUMIFS('Contact Hours'!K:K,'Contact Hours'!$A:$A,Hours!$A336,'Contact Hours'!$C:$C,Hours!$B336)</f>
        <v>12504</v>
      </c>
      <c r="K336" s="16">
        <f>SUMIFS('Contact Hours'!L:L,'Contact Hours'!$A:$A,Hours!$A336,'Contact Hours'!$C:$C,Hours!$B336)</f>
        <v>144</v>
      </c>
      <c r="L336" s="17">
        <f t="shared" si="31"/>
        <v>303320</v>
      </c>
      <c r="M336" s="17">
        <f t="shared" si="32"/>
        <v>7385.6</v>
      </c>
      <c r="N336" s="17">
        <f t="shared" si="29"/>
        <v>310705.59999999998</v>
      </c>
      <c r="O336" s="83">
        <f t="shared" si="34"/>
        <v>869182.29186839901</v>
      </c>
      <c r="P336" s="83">
        <f t="shared" si="30"/>
        <v>0</v>
      </c>
    </row>
    <row r="337" spans="1:16" x14ac:dyDescent="0.2">
      <c r="A337" s="14">
        <v>23614</v>
      </c>
      <c r="B337" s="15">
        <v>10</v>
      </c>
      <c r="C337" s="82">
        <f t="shared" si="33"/>
        <v>3.9989283506118838</v>
      </c>
      <c r="D337" s="16">
        <f>SUMIFS('Contact Hours'!E:E,'Contact Hours'!$A:$A,Hours!$A337,'Contact Hours'!$C:$C,Hours!$B337)</f>
        <v>0</v>
      </c>
      <c r="E337" s="16">
        <f>SUMIFS('Contact Hours'!F:F,'Contact Hours'!$A:$A,Hours!$A337,'Contact Hours'!$C:$C,Hours!$B337)</f>
        <v>24368</v>
      </c>
      <c r="F337" s="16">
        <f>SUMIFS('Contact Hours'!G:G,'Contact Hours'!$A:$A,Hours!$A337,'Contact Hours'!$C:$C,Hours!$B337)</f>
        <v>0</v>
      </c>
      <c r="G337" s="16">
        <f>SUMIFS('Contact Hours'!H:H,'Contact Hours'!$A:$A,Hours!$A337,'Contact Hours'!$C:$C,Hours!$B337)</f>
        <v>0</v>
      </c>
      <c r="H337" s="16">
        <f>SUMIFS('Contact Hours'!I:I,'Contact Hours'!$A:$A,Hours!$A337,'Contact Hours'!$C:$C,Hours!$B337)</f>
        <v>0</v>
      </c>
      <c r="I337" s="16">
        <f>SUMIFS('Contact Hours'!J:J,'Contact Hours'!$A:$A,Hours!$A337,'Contact Hours'!$C:$C,Hours!$B337)</f>
        <v>0</v>
      </c>
      <c r="J337" s="16">
        <f>SUMIFS('Contact Hours'!K:K,'Contact Hours'!$A:$A,Hours!$A337,'Contact Hours'!$C:$C,Hours!$B337)</f>
        <v>0</v>
      </c>
      <c r="K337" s="16">
        <f>SUMIFS('Contact Hours'!L:L,'Contact Hours'!$A:$A,Hours!$A337,'Contact Hours'!$C:$C,Hours!$B337)</f>
        <v>0</v>
      </c>
      <c r="L337" s="17">
        <f t="shared" si="31"/>
        <v>24368</v>
      </c>
      <c r="M337" s="17">
        <f t="shared" si="32"/>
        <v>2436.8000000000002</v>
      </c>
      <c r="N337" s="17">
        <f t="shared" si="29"/>
        <v>26804.799999999999</v>
      </c>
      <c r="O337" s="83">
        <f t="shared" si="34"/>
        <v>107190.47465248143</v>
      </c>
      <c r="P337" s="83">
        <f t="shared" si="30"/>
        <v>0</v>
      </c>
    </row>
    <row r="338" spans="1:16" x14ac:dyDescent="0.2">
      <c r="A338" s="14">
        <v>23614</v>
      </c>
      <c r="B338" s="15">
        <v>11</v>
      </c>
      <c r="C338" s="82">
        <f t="shared" si="33"/>
        <v>2.8515469918399288</v>
      </c>
      <c r="D338" s="16">
        <f>SUMIFS('Contact Hours'!E:E,'Contact Hours'!$A:$A,Hours!$A338,'Contact Hours'!$C:$C,Hours!$B338)</f>
        <v>0</v>
      </c>
      <c r="E338" s="16">
        <f>SUMIFS('Contact Hours'!F:F,'Contact Hours'!$A:$A,Hours!$A338,'Contact Hours'!$C:$C,Hours!$B338)</f>
        <v>2816</v>
      </c>
      <c r="F338" s="16">
        <f>SUMIFS('Contact Hours'!G:G,'Contact Hours'!$A:$A,Hours!$A338,'Contact Hours'!$C:$C,Hours!$B338)</f>
        <v>0</v>
      </c>
      <c r="G338" s="16">
        <f>SUMIFS('Contact Hours'!H:H,'Contact Hours'!$A:$A,Hours!$A338,'Contact Hours'!$C:$C,Hours!$B338)</f>
        <v>0</v>
      </c>
      <c r="H338" s="16">
        <f>SUMIFS('Contact Hours'!I:I,'Contact Hours'!$A:$A,Hours!$A338,'Contact Hours'!$C:$C,Hours!$B338)</f>
        <v>0</v>
      </c>
      <c r="I338" s="16">
        <f>SUMIFS('Contact Hours'!J:J,'Contact Hours'!$A:$A,Hours!$A338,'Contact Hours'!$C:$C,Hours!$B338)</f>
        <v>75072</v>
      </c>
      <c r="J338" s="16">
        <f>SUMIFS('Contact Hours'!K:K,'Contact Hours'!$A:$A,Hours!$A338,'Contact Hours'!$C:$C,Hours!$B338)</f>
        <v>0</v>
      </c>
      <c r="K338" s="16">
        <f>SUMIFS('Contact Hours'!L:L,'Contact Hours'!$A:$A,Hours!$A338,'Contact Hours'!$C:$C,Hours!$B338)</f>
        <v>11330</v>
      </c>
      <c r="L338" s="17">
        <f t="shared" si="31"/>
        <v>89218</v>
      </c>
      <c r="M338" s="17">
        <f t="shared" si="32"/>
        <v>8921.8000000000011</v>
      </c>
      <c r="N338" s="17">
        <f t="shared" si="29"/>
        <v>98139.8</v>
      </c>
      <c r="O338" s="83">
        <f t="shared" si="34"/>
        <v>279850.25146977225</v>
      </c>
      <c r="P338" s="83">
        <f t="shared" si="30"/>
        <v>0</v>
      </c>
    </row>
    <row r="339" spans="1:16" x14ac:dyDescent="0.2">
      <c r="A339" s="14">
        <v>23614</v>
      </c>
      <c r="B339" s="15">
        <v>12</v>
      </c>
      <c r="C339" s="82">
        <f t="shared" si="33"/>
        <v>2.5044021406594155</v>
      </c>
      <c r="D339" s="16">
        <f>SUMIFS('Contact Hours'!E:E,'Contact Hours'!$A:$A,Hours!$A339,'Contact Hours'!$C:$C,Hours!$B339)</f>
        <v>2134128</v>
      </c>
      <c r="E339" s="16">
        <f>SUMIFS('Contact Hours'!F:F,'Contact Hours'!$A:$A,Hours!$A339,'Contact Hours'!$C:$C,Hours!$B339)</f>
        <v>0</v>
      </c>
      <c r="F339" s="16">
        <f>SUMIFS('Contact Hours'!G:G,'Contact Hours'!$A:$A,Hours!$A339,'Contact Hours'!$C:$C,Hours!$B339)</f>
        <v>0</v>
      </c>
      <c r="G339" s="16">
        <f>SUMIFS('Contact Hours'!H:H,'Contact Hours'!$A:$A,Hours!$A339,'Contact Hours'!$C:$C,Hours!$B339)</f>
        <v>184176</v>
      </c>
      <c r="H339" s="16">
        <f>SUMIFS('Contact Hours'!I:I,'Contact Hours'!$A:$A,Hours!$A339,'Contact Hours'!$C:$C,Hours!$B339)</f>
        <v>0</v>
      </c>
      <c r="I339" s="16">
        <f>SUMIFS('Contact Hours'!J:J,'Contact Hours'!$A:$A,Hours!$A339,'Contact Hours'!$C:$C,Hours!$B339)</f>
        <v>0</v>
      </c>
      <c r="J339" s="16">
        <f>SUMIFS('Contact Hours'!K:K,'Contact Hours'!$A:$A,Hours!$A339,'Contact Hours'!$C:$C,Hours!$B339)</f>
        <v>4363</v>
      </c>
      <c r="K339" s="16">
        <f>SUMIFS('Contact Hours'!L:L,'Contact Hours'!$A:$A,Hours!$A339,'Contact Hours'!$C:$C,Hours!$B339)</f>
        <v>0</v>
      </c>
      <c r="L339" s="17">
        <f t="shared" si="31"/>
        <v>2322667</v>
      </c>
      <c r="M339" s="17">
        <f t="shared" si="32"/>
        <v>0</v>
      </c>
      <c r="N339" s="17">
        <f t="shared" si="29"/>
        <v>2322667</v>
      </c>
      <c r="O339" s="83">
        <f t="shared" si="34"/>
        <v>5816892.2068389822</v>
      </c>
      <c r="P339" s="83">
        <f t="shared" si="30"/>
        <v>461250.76865808852</v>
      </c>
    </row>
    <row r="340" spans="1:16" x14ac:dyDescent="0.2">
      <c r="A340" s="14">
        <v>23614</v>
      </c>
      <c r="B340" s="15">
        <v>13</v>
      </c>
      <c r="C340" s="82">
        <f t="shared" si="33"/>
        <v>2.4322681456089192</v>
      </c>
      <c r="D340" s="16">
        <f>SUMIFS('Contact Hours'!E:E,'Contact Hours'!$A:$A,Hours!$A340,'Contact Hours'!$C:$C,Hours!$B340)</f>
        <v>324480</v>
      </c>
      <c r="E340" s="16">
        <f>SUMIFS('Contact Hours'!F:F,'Contact Hours'!$A:$A,Hours!$A340,'Contact Hours'!$C:$C,Hours!$B340)</f>
        <v>0</v>
      </c>
      <c r="F340" s="16">
        <f>SUMIFS('Contact Hours'!G:G,'Contact Hours'!$A:$A,Hours!$A340,'Contact Hours'!$C:$C,Hours!$B340)</f>
        <v>0</v>
      </c>
      <c r="G340" s="16">
        <f>SUMIFS('Contact Hours'!H:H,'Contact Hours'!$A:$A,Hours!$A340,'Contact Hours'!$C:$C,Hours!$B340)</f>
        <v>0</v>
      </c>
      <c r="H340" s="16">
        <f>SUMIFS('Contact Hours'!I:I,'Contact Hours'!$A:$A,Hours!$A340,'Contact Hours'!$C:$C,Hours!$B340)</f>
        <v>22784</v>
      </c>
      <c r="I340" s="16">
        <f>SUMIFS('Contact Hours'!J:J,'Contact Hours'!$A:$A,Hours!$A340,'Contact Hours'!$C:$C,Hours!$B340)</f>
        <v>0</v>
      </c>
      <c r="J340" s="16">
        <f>SUMIFS('Contact Hours'!K:K,'Contact Hours'!$A:$A,Hours!$A340,'Contact Hours'!$C:$C,Hours!$B340)</f>
        <v>29130</v>
      </c>
      <c r="K340" s="16">
        <f>SUMIFS('Contact Hours'!L:L,'Contact Hours'!$A:$A,Hours!$A340,'Contact Hours'!$C:$C,Hours!$B340)</f>
        <v>0</v>
      </c>
      <c r="L340" s="17">
        <f t="shared" si="31"/>
        <v>376394</v>
      </c>
      <c r="M340" s="17">
        <f t="shared" si="32"/>
        <v>0</v>
      </c>
      <c r="N340" s="17">
        <f t="shared" ref="N340:N395" si="35">SUM(L340:M340)</f>
        <v>376394</v>
      </c>
      <c r="O340" s="83">
        <f t="shared" si="34"/>
        <v>915491.13639832358</v>
      </c>
      <c r="P340" s="83">
        <f t="shared" ref="P340:P395" si="36">(G340+F340*1.1)*C340</f>
        <v>0</v>
      </c>
    </row>
    <row r="341" spans="1:16" x14ac:dyDescent="0.2">
      <c r="A341" s="14">
        <v>23614</v>
      </c>
      <c r="B341" s="15">
        <v>14</v>
      </c>
      <c r="C341" s="82">
        <f t="shared" si="33"/>
        <v>3.8974899200721236</v>
      </c>
      <c r="D341" s="16">
        <f>SUMIFS('Contact Hours'!E:E,'Contact Hours'!$A:$A,Hours!$A341,'Contact Hours'!$C:$C,Hours!$B341)</f>
        <v>0</v>
      </c>
      <c r="E341" s="16">
        <f>SUMIFS('Contact Hours'!F:F,'Contact Hours'!$A:$A,Hours!$A341,'Contact Hours'!$C:$C,Hours!$B341)</f>
        <v>127936</v>
      </c>
      <c r="F341" s="16">
        <f>SUMIFS('Contact Hours'!G:G,'Contact Hours'!$A:$A,Hours!$A341,'Contact Hours'!$C:$C,Hours!$B341)</f>
        <v>0</v>
      </c>
      <c r="G341" s="16">
        <f>SUMIFS('Contact Hours'!H:H,'Contact Hours'!$A:$A,Hours!$A341,'Contact Hours'!$C:$C,Hours!$B341)</f>
        <v>0</v>
      </c>
      <c r="H341" s="16">
        <f>SUMIFS('Contact Hours'!I:I,'Contact Hours'!$A:$A,Hours!$A341,'Contact Hours'!$C:$C,Hours!$B341)</f>
        <v>0</v>
      </c>
      <c r="I341" s="16">
        <f>SUMIFS('Contact Hours'!J:J,'Contact Hours'!$A:$A,Hours!$A341,'Contact Hours'!$C:$C,Hours!$B341)</f>
        <v>155120</v>
      </c>
      <c r="J341" s="16">
        <f>SUMIFS('Contact Hours'!K:K,'Contact Hours'!$A:$A,Hours!$A341,'Contact Hours'!$C:$C,Hours!$B341)</f>
        <v>0</v>
      </c>
      <c r="K341" s="16">
        <f>SUMIFS('Contact Hours'!L:L,'Contact Hours'!$A:$A,Hours!$A341,'Contact Hours'!$C:$C,Hours!$B341)</f>
        <v>26134</v>
      </c>
      <c r="L341" s="17">
        <f t="shared" ref="L341:L396" si="37">SUM(D341:K341)</f>
        <v>309190</v>
      </c>
      <c r="M341" s="17">
        <f t="shared" ref="M341:M396" si="38">IF(B341&lt;28,E341+F341+I341+K341,0)*0.1</f>
        <v>30919</v>
      </c>
      <c r="N341" s="17">
        <f t="shared" si="35"/>
        <v>340109</v>
      </c>
      <c r="O341" s="83">
        <f t="shared" si="34"/>
        <v>1325571.3992258098</v>
      </c>
      <c r="P341" s="83">
        <f t="shared" si="36"/>
        <v>0</v>
      </c>
    </row>
    <row r="342" spans="1:16" x14ac:dyDescent="0.2">
      <c r="A342" s="14">
        <v>23614</v>
      </c>
      <c r="B342" s="15">
        <v>15</v>
      </c>
      <c r="C342" s="82">
        <f t="shared" si="33"/>
        <v>5.6850604849172326</v>
      </c>
      <c r="D342" s="16">
        <f>SUMIFS('Contact Hours'!E:E,'Contact Hours'!$A:$A,Hours!$A342,'Contact Hours'!$C:$C,Hours!$B342)</f>
        <v>0</v>
      </c>
      <c r="E342" s="16">
        <f>SUMIFS('Contact Hours'!F:F,'Contact Hours'!$A:$A,Hours!$A342,'Contact Hours'!$C:$C,Hours!$B342)</f>
        <v>0</v>
      </c>
      <c r="F342" s="16">
        <f>SUMIFS('Contact Hours'!G:G,'Contact Hours'!$A:$A,Hours!$A342,'Contact Hours'!$C:$C,Hours!$B342)</f>
        <v>0</v>
      </c>
      <c r="G342" s="16">
        <f>SUMIFS('Contact Hours'!H:H,'Contact Hours'!$A:$A,Hours!$A342,'Contact Hours'!$C:$C,Hours!$B342)</f>
        <v>0</v>
      </c>
      <c r="H342" s="16">
        <f>SUMIFS('Contact Hours'!I:I,'Contact Hours'!$A:$A,Hours!$A342,'Contact Hours'!$C:$C,Hours!$B342)</f>
        <v>0</v>
      </c>
      <c r="I342" s="16">
        <f>SUMIFS('Contact Hours'!J:J,'Contact Hours'!$A:$A,Hours!$A342,'Contact Hours'!$C:$C,Hours!$B342)</f>
        <v>21920</v>
      </c>
      <c r="J342" s="16">
        <f>SUMIFS('Contact Hours'!K:K,'Contact Hours'!$A:$A,Hours!$A342,'Contact Hours'!$C:$C,Hours!$B342)</f>
        <v>0</v>
      </c>
      <c r="K342" s="16">
        <f>SUMIFS('Contact Hours'!L:L,'Contact Hours'!$A:$A,Hours!$A342,'Contact Hours'!$C:$C,Hours!$B342)</f>
        <v>0</v>
      </c>
      <c r="L342" s="17">
        <f t="shared" si="37"/>
        <v>21920</v>
      </c>
      <c r="M342" s="17">
        <f t="shared" si="38"/>
        <v>2192</v>
      </c>
      <c r="N342" s="17">
        <f t="shared" si="35"/>
        <v>24112</v>
      </c>
      <c r="O342" s="83">
        <f t="shared" si="34"/>
        <v>137078.17841232431</v>
      </c>
      <c r="P342" s="83">
        <f t="shared" si="36"/>
        <v>0</v>
      </c>
    </row>
    <row r="343" spans="1:16" x14ac:dyDescent="0.2">
      <c r="A343" s="14">
        <v>23614</v>
      </c>
      <c r="B343" s="15">
        <v>16</v>
      </c>
      <c r="C343" s="82">
        <f t="shared" si="33"/>
        <v>3.2595549013442979</v>
      </c>
      <c r="D343" s="16">
        <f>SUMIFS('Contact Hours'!E:E,'Contact Hours'!$A:$A,Hours!$A343,'Contact Hours'!$C:$C,Hours!$B343)</f>
        <v>24336</v>
      </c>
      <c r="E343" s="16">
        <f>SUMIFS('Contact Hours'!F:F,'Contact Hours'!$A:$A,Hours!$A343,'Contact Hours'!$C:$C,Hours!$B343)</f>
        <v>960</v>
      </c>
      <c r="F343" s="16">
        <f>SUMIFS('Contact Hours'!G:G,'Contact Hours'!$A:$A,Hours!$A343,'Contact Hours'!$C:$C,Hours!$B343)</f>
        <v>0</v>
      </c>
      <c r="G343" s="16">
        <f>SUMIFS('Contact Hours'!H:H,'Contact Hours'!$A:$A,Hours!$A343,'Contact Hours'!$C:$C,Hours!$B343)</f>
        <v>0</v>
      </c>
      <c r="H343" s="16">
        <f>SUMIFS('Contact Hours'!I:I,'Contact Hours'!$A:$A,Hours!$A343,'Contact Hours'!$C:$C,Hours!$B343)</f>
        <v>0</v>
      </c>
      <c r="I343" s="16">
        <f>SUMIFS('Contact Hours'!J:J,'Contact Hours'!$A:$A,Hours!$A343,'Contact Hours'!$C:$C,Hours!$B343)</f>
        <v>249984</v>
      </c>
      <c r="J343" s="16">
        <f>SUMIFS('Contact Hours'!K:K,'Contact Hours'!$A:$A,Hours!$A343,'Contact Hours'!$C:$C,Hours!$B343)</f>
        <v>72</v>
      </c>
      <c r="K343" s="16">
        <f>SUMIFS('Contact Hours'!L:L,'Contact Hours'!$A:$A,Hours!$A343,'Contact Hours'!$C:$C,Hours!$B343)</f>
        <v>86462</v>
      </c>
      <c r="L343" s="17">
        <f t="shared" si="37"/>
        <v>361814</v>
      </c>
      <c r="M343" s="17">
        <f t="shared" si="38"/>
        <v>33740.6</v>
      </c>
      <c r="N343" s="17">
        <f t="shared" si="35"/>
        <v>395554.6</v>
      </c>
      <c r="O343" s="83">
        <f t="shared" si="34"/>
        <v>1289331.9351792831</v>
      </c>
      <c r="P343" s="83">
        <f t="shared" si="36"/>
        <v>0</v>
      </c>
    </row>
    <row r="344" spans="1:16" x14ac:dyDescent="0.2">
      <c r="A344" s="14">
        <v>23614</v>
      </c>
      <c r="B344" s="15">
        <v>17</v>
      </c>
      <c r="C344" s="82">
        <f t="shared" si="33"/>
        <v>4.4091904474615813</v>
      </c>
      <c r="D344" s="16">
        <f>SUMIFS('Contact Hours'!E:E,'Contact Hours'!$A:$A,Hours!$A344,'Contact Hours'!$C:$C,Hours!$B344)</f>
        <v>0</v>
      </c>
      <c r="E344" s="16">
        <f>SUMIFS('Contact Hours'!F:F,'Contact Hours'!$A:$A,Hours!$A344,'Contact Hours'!$C:$C,Hours!$B344)</f>
        <v>0</v>
      </c>
      <c r="F344" s="16">
        <f>SUMIFS('Contact Hours'!G:G,'Contact Hours'!$A:$A,Hours!$A344,'Contact Hours'!$C:$C,Hours!$B344)</f>
        <v>0</v>
      </c>
      <c r="G344" s="16">
        <f>SUMIFS('Contact Hours'!H:H,'Contact Hours'!$A:$A,Hours!$A344,'Contact Hours'!$C:$C,Hours!$B344)</f>
        <v>0</v>
      </c>
      <c r="H344" s="16">
        <f>SUMIFS('Contact Hours'!I:I,'Contact Hours'!$A:$A,Hours!$A344,'Contact Hours'!$C:$C,Hours!$B344)</f>
        <v>0</v>
      </c>
      <c r="I344" s="16">
        <f>SUMIFS('Contact Hours'!J:J,'Contact Hours'!$A:$A,Hours!$A344,'Contact Hours'!$C:$C,Hours!$B344)</f>
        <v>40128</v>
      </c>
      <c r="J344" s="16">
        <f>SUMIFS('Contact Hours'!K:K,'Contact Hours'!$A:$A,Hours!$A344,'Contact Hours'!$C:$C,Hours!$B344)</f>
        <v>0</v>
      </c>
      <c r="K344" s="16">
        <f>SUMIFS('Contact Hours'!L:L,'Contact Hours'!$A:$A,Hours!$A344,'Contact Hours'!$C:$C,Hours!$B344)</f>
        <v>0</v>
      </c>
      <c r="L344" s="17">
        <f t="shared" si="37"/>
        <v>40128</v>
      </c>
      <c r="M344" s="17">
        <f t="shared" si="38"/>
        <v>4012.8</v>
      </c>
      <c r="N344" s="17">
        <f t="shared" si="35"/>
        <v>44140.800000000003</v>
      </c>
      <c r="O344" s="83">
        <f t="shared" si="34"/>
        <v>194625.19370331219</v>
      </c>
      <c r="P344" s="83">
        <f t="shared" si="36"/>
        <v>0</v>
      </c>
    </row>
    <row r="345" spans="1:16" x14ac:dyDescent="0.2">
      <c r="A345" s="14">
        <v>23614</v>
      </c>
      <c r="B345" s="15">
        <v>18</v>
      </c>
      <c r="C345" s="82">
        <f t="shared" si="33"/>
        <v>3.2911135241788898</v>
      </c>
      <c r="D345" s="16">
        <f>SUMIFS('Contact Hours'!E:E,'Contact Hours'!$A:$A,Hours!$A345,'Contact Hours'!$C:$C,Hours!$B345)</f>
        <v>0</v>
      </c>
      <c r="E345" s="16">
        <f>SUMIFS('Contact Hours'!F:F,'Contact Hours'!$A:$A,Hours!$A345,'Contact Hours'!$C:$C,Hours!$B345)</f>
        <v>0</v>
      </c>
      <c r="F345" s="16">
        <f>SUMIFS('Contact Hours'!G:G,'Contact Hours'!$A:$A,Hours!$A345,'Contact Hours'!$C:$C,Hours!$B345)</f>
        <v>0</v>
      </c>
      <c r="G345" s="16">
        <f>SUMIFS('Contact Hours'!H:H,'Contact Hours'!$A:$A,Hours!$A345,'Contact Hours'!$C:$C,Hours!$B345)</f>
        <v>0</v>
      </c>
      <c r="H345" s="16">
        <f>SUMIFS('Contact Hours'!I:I,'Contact Hours'!$A:$A,Hours!$A345,'Contact Hours'!$C:$C,Hours!$B345)</f>
        <v>0</v>
      </c>
      <c r="I345" s="16">
        <f>SUMIFS('Contact Hours'!J:J,'Contact Hours'!$A:$A,Hours!$A345,'Contact Hours'!$C:$C,Hours!$B345)</f>
        <v>0</v>
      </c>
      <c r="J345" s="16">
        <f>SUMIFS('Contact Hours'!K:K,'Contact Hours'!$A:$A,Hours!$A345,'Contact Hours'!$C:$C,Hours!$B345)</f>
        <v>0</v>
      </c>
      <c r="K345" s="16">
        <f>SUMIFS('Contact Hours'!L:L,'Contact Hours'!$A:$A,Hours!$A345,'Contact Hours'!$C:$C,Hours!$B345)</f>
        <v>96</v>
      </c>
      <c r="L345" s="17">
        <f t="shared" si="37"/>
        <v>96</v>
      </c>
      <c r="M345" s="17">
        <f t="shared" si="38"/>
        <v>9.6000000000000014</v>
      </c>
      <c r="N345" s="17">
        <f t="shared" si="35"/>
        <v>105.6</v>
      </c>
      <c r="O345" s="83">
        <f t="shared" si="34"/>
        <v>347.54158815329072</v>
      </c>
      <c r="P345" s="83">
        <f t="shared" si="36"/>
        <v>0</v>
      </c>
    </row>
    <row r="346" spans="1:16" x14ac:dyDescent="0.2">
      <c r="A346" s="14">
        <v>23614</v>
      </c>
      <c r="B346" s="15">
        <v>19</v>
      </c>
      <c r="C346" s="82">
        <f t="shared" si="33"/>
        <v>2.3804218366663754</v>
      </c>
      <c r="D346" s="16">
        <f>SUMIFS('Contact Hours'!E:E,'Contact Hours'!$A:$A,Hours!$A346,'Contact Hours'!$C:$C,Hours!$B346)</f>
        <v>0</v>
      </c>
      <c r="E346" s="16">
        <f>SUMIFS('Contact Hours'!F:F,'Contact Hours'!$A:$A,Hours!$A346,'Contact Hours'!$C:$C,Hours!$B346)</f>
        <v>1357280</v>
      </c>
      <c r="F346" s="16">
        <f>SUMIFS('Contact Hours'!G:G,'Contact Hours'!$A:$A,Hours!$A346,'Contact Hours'!$C:$C,Hours!$B346)</f>
        <v>341859</v>
      </c>
      <c r="G346" s="16">
        <f>SUMIFS('Contact Hours'!H:H,'Contact Hours'!$A:$A,Hours!$A346,'Contact Hours'!$C:$C,Hours!$B346)</f>
        <v>0</v>
      </c>
      <c r="H346" s="16">
        <f>SUMIFS('Contact Hours'!I:I,'Contact Hours'!$A:$A,Hours!$A346,'Contact Hours'!$C:$C,Hours!$B346)</f>
        <v>0</v>
      </c>
      <c r="I346" s="16">
        <f>SUMIFS('Contact Hours'!J:J,'Contact Hours'!$A:$A,Hours!$A346,'Contact Hours'!$C:$C,Hours!$B346)</f>
        <v>720</v>
      </c>
      <c r="J346" s="16">
        <f>SUMIFS('Contact Hours'!K:K,'Contact Hours'!$A:$A,Hours!$A346,'Contact Hours'!$C:$C,Hours!$B346)</f>
        <v>0</v>
      </c>
      <c r="K346" s="16">
        <f>SUMIFS('Contact Hours'!L:L,'Contact Hours'!$A:$A,Hours!$A346,'Contact Hours'!$C:$C,Hours!$B346)</f>
        <v>24</v>
      </c>
      <c r="L346" s="17">
        <f t="shared" si="37"/>
        <v>1699883</v>
      </c>
      <c r="M346" s="17">
        <f t="shared" si="38"/>
        <v>169988.30000000002</v>
      </c>
      <c r="N346" s="17">
        <f t="shared" si="35"/>
        <v>1869871.3</v>
      </c>
      <c r="O346" s="83">
        <f t="shared" si="34"/>
        <v>4451082.4742757436</v>
      </c>
      <c r="P346" s="83">
        <f t="shared" si="36"/>
        <v>895145.49152702349</v>
      </c>
    </row>
    <row r="347" spans="1:16" x14ac:dyDescent="0.2">
      <c r="A347" s="14">
        <v>23614</v>
      </c>
      <c r="B347" s="15">
        <v>20</v>
      </c>
      <c r="C347" s="82">
        <f t="shared" si="33"/>
        <v>3.0251194174301852</v>
      </c>
      <c r="D347" s="16">
        <f>SUMIFS('Contact Hours'!E:E,'Contact Hours'!$A:$A,Hours!$A347,'Contact Hours'!$C:$C,Hours!$B347)</f>
        <v>0</v>
      </c>
      <c r="E347" s="16">
        <f>SUMIFS('Contact Hours'!F:F,'Contact Hours'!$A:$A,Hours!$A347,'Contact Hours'!$C:$C,Hours!$B347)</f>
        <v>0</v>
      </c>
      <c r="F347" s="16">
        <f>SUMIFS('Contact Hours'!G:G,'Contact Hours'!$A:$A,Hours!$A347,'Contact Hours'!$C:$C,Hours!$B347)</f>
        <v>0</v>
      </c>
      <c r="G347" s="16">
        <f>SUMIFS('Contact Hours'!H:H,'Contact Hours'!$A:$A,Hours!$A347,'Contact Hours'!$C:$C,Hours!$B347)</f>
        <v>0</v>
      </c>
      <c r="H347" s="16">
        <f>SUMIFS('Contact Hours'!I:I,'Contact Hours'!$A:$A,Hours!$A347,'Contact Hours'!$C:$C,Hours!$B347)</f>
        <v>0</v>
      </c>
      <c r="I347" s="16">
        <f>SUMIFS('Contact Hours'!J:J,'Contact Hours'!$A:$A,Hours!$A347,'Contact Hours'!$C:$C,Hours!$B347)</f>
        <v>0</v>
      </c>
      <c r="J347" s="16">
        <f>SUMIFS('Contact Hours'!K:K,'Contact Hours'!$A:$A,Hours!$A347,'Contact Hours'!$C:$C,Hours!$B347)</f>
        <v>160</v>
      </c>
      <c r="K347" s="16">
        <f>SUMIFS('Contact Hours'!L:L,'Contact Hours'!$A:$A,Hours!$A347,'Contact Hours'!$C:$C,Hours!$B347)</f>
        <v>0</v>
      </c>
      <c r="L347" s="17">
        <f t="shared" si="37"/>
        <v>160</v>
      </c>
      <c r="M347" s="17">
        <f t="shared" si="38"/>
        <v>0</v>
      </c>
      <c r="N347" s="17">
        <f t="shared" si="35"/>
        <v>160</v>
      </c>
      <c r="O347" s="83">
        <f t="shared" si="34"/>
        <v>484.01910678882962</v>
      </c>
      <c r="P347" s="83">
        <f t="shared" si="36"/>
        <v>0</v>
      </c>
    </row>
    <row r="348" spans="1:16" x14ac:dyDescent="0.2">
      <c r="A348" s="14">
        <v>23614</v>
      </c>
      <c r="B348" s="15">
        <v>21</v>
      </c>
      <c r="C348" s="82">
        <f t="shared" si="33"/>
        <v>3.2708258380709379</v>
      </c>
      <c r="D348" s="16">
        <f>SUMIFS('Contact Hours'!E:E,'Contact Hours'!$A:$A,Hours!$A348,'Contact Hours'!$C:$C,Hours!$B348)</f>
        <v>0</v>
      </c>
      <c r="E348" s="16">
        <f>SUMIFS('Contact Hours'!F:F,'Contact Hours'!$A:$A,Hours!$A348,'Contact Hours'!$C:$C,Hours!$B348)</f>
        <v>0</v>
      </c>
      <c r="F348" s="16">
        <f>SUMIFS('Contact Hours'!G:G,'Contact Hours'!$A:$A,Hours!$A348,'Contact Hours'!$C:$C,Hours!$B348)</f>
        <v>0</v>
      </c>
      <c r="G348" s="16">
        <f>SUMIFS('Contact Hours'!H:H,'Contact Hours'!$A:$A,Hours!$A348,'Contact Hours'!$C:$C,Hours!$B348)</f>
        <v>0</v>
      </c>
      <c r="H348" s="16">
        <f>SUMIFS('Contact Hours'!I:I,'Contact Hours'!$A:$A,Hours!$A348,'Contact Hours'!$C:$C,Hours!$B348)</f>
        <v>0</v>
      </c>
      <c r="I348" s="16">
        <f>SUMIFS('Contact Hours'!J:J,'Contact Hours'!$A:$A,Hours!$A348,'Contact Hours'!$C:$C,Hours!$B348)</f>
        <v>0</v>
      </c>
      <c r="J348" s="16">
        <f>SUMIFS('Contact Hours'!K:K,'Contact Hours'!$A:$A,Hours!$A348,'Contact Hours'!$C:$C,Hours!$B348)</f>
        <v>6360</v>
      </c>
      <c r="K348" s="16">
        <f>SUMIFS('Contact Hours'!L:L,'Contact Hours'!$A:$A,Hours!$A348,'Contact Hours'!$C:$C,Hours!$B348)</f>
        <v>0</v>
      </c>
      <c r="L348" s="17">
        <f t="shared" si="37"/>
        <v>6360</v>
      </c>
      <c r="M348" s="17">
        <f t="shared" si="38"/>
        <v>0</v>
      </c>
      <c r="N348" s="17">
        <f t="shared" si="35"/>
        <v>6360</v>
      </c>
      <c r="O348" s="83">
        <f t="shared" si="34"/>
        <v>20802.452330131164</v>
      </c>
      <c r="P348" s="83">
        <f t="shared" si="36"/>
        <v>0</v>
      </c>
    </row>
    <row r="349" spans="1:16" x14ac:dyDescent="0.2">
      <c r="A349" s="14">
        <v>23614</v>
      </c>
      <c r="B349" s="15">
        <v>22</v>
      </c>
      <c r="C349" s="82">
        <f t="shared" si="33"/>
        <v>3.5368199448196425</v>
      </c>
      <c r="D349" s="16">
        <f>SUMIFS('Contact Hours'!E:E,'Contact Hours'!$A:$A,Hours!$A349,'Contact Hours'!$C:$C,Hours!$B349)</f>
        <v>0</v>
      </c>
      <c r="E349" s="16">
        <f>SUMIFS('Contact Hours'!F:F,'Contact Hours'!$A:$A,Hours!$A349,'Contact Hours'!$C:$C,Hours!$B349)</f>
        <v>0</v>
      </c>
      <c r="F349" s="16">
        <f>SUMIFS('Contact Hours'!G:G,'Contact Hours'!$A:$A,Hours!$A349,'Contact Hours'!$C:$C,Hours!$B349)</f>
        <v>0</v>
      </c>
      <c r="G349" s="16">
        <f>SUMIFS('Contact Hours'!H:H,'Contact Hours'!$A:$A,Hours!$A349,'Contact Hours'!$C:$C,Hours!$B349)</f>
        <v>0</v>
      </c>
      <c r="H349" s="16">
        <f>SUMIFS('Contact Hours'!I:I,'Contact Hours'!$A:$A,Hours!$A349,'Contact Hours'!$C:$C,Hours!$B349)</f>
        <v>13280</v>
      </c>
      <c r="I349" s="16">
        <f>SUMIFS('Contact Hours'!J:J,'Contact Hours'!$A:$A,Hours!$A349,'Contact Hours'!$C:$C,Hours!$B349)</f>
        <v>0</v>
      </c>
      <c r="J349" s="16">
        <f>SUMIFS('Contact Hours'!K:K,'Contact Hours'!$A:$A,Hours!$A349,'Contact Hours'!$C:$C,Hours!$B349)</f>
        <v>72</v>
      </c>
      <c r="K349" s="16">
        <f>SUMIFS('Contact Hours'!L:L,'Contact Hours'!$A:$A,Hours!$A349,'Contact Hours'!$C:$C,Hours!$B349)</f>
        <v>0</v>
      </c>
      <c r="L349" s="17">
        <f t="shared" si="37"/>
        <v>13352</v>
      </c>
      <c r="M349" s="17">
        <f t="shared" si="38"/>
        <v>0</v>
      </c>
      <c r="N349" s="17">
        <f t="shared" si="35"/>
        <v>13352</v>
      </c>
      <c r="O349" s="83">
        <f t="shared" si="34"/>
        <v>47223.619903231869</v>
      </c>
      <c r="P349" s="83">
        <f t="shared" si="36"/>
        <v>0</v>
      </c>
    </row>
    <row r="350" spans="1:16" x14ac:dyDescent="0.2">
      <c r="A350" s="14">
        <v>23614</v>
      </c>
      <c r="B350" s="15">
        <v>23</v>
      </c>
      <c r="C350" s="82">
        <f t="shared" si="33"/>
        <v>3.4579233877331621</v>
      </c>
      <c r="D350" s="16">
        <f>SUMIFS('Contact Hours'!E:E,'Contact Hours'!$A:$A,Hours!$A350,'Contact Hours'!$C:$C,Hours!$B350)</f>
        <v>94288</v>
      </c>
      <c r="E350" s="16">
        <f>SUMIFS('Contact Hours'!F:F,'Contact Hours'!$A:$A,Hours!$A350,'Contact Hours'!$C:$C,Hours!$B350)</f>
        <v>0</v>
      </c>
      <c r="F350" s="16">
        <f>SUMIFS('Contact Hours'!G:G,'Contact Hours'!$A:$A,Hours!$A350,'Contact Hours'!$C:$C,Hours!$B350)</f>
        <v>0</v>
      </c>
      <c r="G350" s="16">
        <f>SUMIFS('Contact Hours'!H:H,'Contact Hours'!$A:$A,Hours!$A350,'Contact Hours'!$C:$C,Hours!$B350)</f>
        <v>0</v>
      </c>
      <c r="H350" s="16">
        <f>SUMIFS('Contact Hours'!I:I,'Contact Hours'!$A:$A,Hours!$A350,'Contact Hours'!$C:$C,Hours!$B350)</f>
        <v>0</v>
      </c>
      <c r="I350" s="16">
        <f>SUMIFS('Contact Hours'!J:J,'Contact Hours'!$A:$A,Hours!$A350,'Contact Hours'!$C:$C,Hours!$B350)</f>
        <v>0</v>
      </c>
      <c r="J350" s="16">
        <f>SUMIFS('Contact Hours'!K:K,'Contact Hours'!$A:$A,Hours!$A350,'Contact Hours'!$C:$C,Hours!$B350)</f>
        <v>0</v>
      </c>
      <c r="K350" s="16">
        <f>SUMIFS('Contact Hours'!L:L,'Contact Hours'!$A:$A,Hours!$A350,'Contact Hours'!$C:$C,Hours!$B350)</f>
        <v>0</v>
      </c>
      <c r="L350" s="17">
        <f t="shared" si="37"/>
        <v>94288</v>
      </c>
      <c r="M350" s="17">
        <f t="shared" si="38"/>
        <v>0</v>
      </c>
      <c r="N350" s="17">
        <f t="shared" si="35"/>
        <v>94288</v>
      </c>
      <c r="O350" s="83">
        <f t="shared" si="34"/>
        <v>326040.6803825844</v>
      </c>
      <c r="P350" s="83">
        <f t="shared" si="36"/>
        <v>0</v>
      </c>
    </row>
    <row r="351" spans="1:16" x14ac:dyDescent="0.2">
      <c r="A351" s="14">
        <v>23614</v>
      </c>
      <c r="B351" s="15">
        <v>24</v>
      </c>
      <c r="C351" s="82">
        <f t="shared" ref="C351:C414" si="39">C324</f>
        <v>2.7275666878468883</v>
      </c>
      <c r="D351" s="16">
        <f>SUMIFS('Contact Hours'!E:E,'Contact Hours'!$A:$A,Hours!$A351,'Contact Hours'!$C:$C,Hours!$B351)</f>
        <v>93072</v>
      </c>
      <c r="E351" s="16">
        <f>SUMIFS('Contact Hours'!F:F,'Contact Hours'!$A:$A,Hours!$A351,'Contact Hours'!$C:$C,Hours!$B351)</f>
        <v>0</v>
      </c>
      <c r="F351" s="16">
        <f>SUMIFS('Contact Hours'!G:G,'Contact Hours'!$A:$A,Hours!$A351,'Contact Hours'!$C:$C,Hours!$B351)</f>
        <v>0</v>
      </c>
      <c r="G351" s="16">
        <f>SUMIFS('Contact Hours'!H:H,'Contact Hours'!$A:$A,Hours!$A351,'Contact Hours'!$C:$C,Hours!$B351)</f>
        <v>0</v>
      </c>
      <c r="H351" s="16">
        <f>SUMIFS('Contact Hours'!I:I,'Contact Hours'!$A:$A,Hours!$A351,'Contact Hours'!$C:$C,Hours!$B351)</f>
        <v>64368</v>
      </c>
      <c r="I351" s="16">
        <f>SUMIFS('Contact Hours'!J:J,'Contact Hours'!$A:$A,Hours!$A351,'Contact Hours'!$C:$C,Hours!$B351)</f>
        <v>0</v>
      </c>
      <c r="J351" s="16">
        <f>SUMIFS('Contact Hours'!K:K,'Contact Hours'!$A:$A,Hours!$A351,'Contact Hours'!$C:$C,Hours!$B351)</f>
        <v>104717</v>
      </c>
      <c r="K351" s="16">
        <f>SUMIFS('Contact Hours'!L:L,'Contact Hours'!$A:$A,Hours!$A351,'Contact Hours'!$C:$C,Hours!$B351)</f>
        <v>0</v>
      </c>
      <c r="L351" s="17">
        <f t="shared" si="37"/>
        <v>262157</v>
      </c>
      <c r="M351" s="17">
        <f t="shared" si="38"/>
        <v>0</v>
      </c>
      <c r="N351" s="17">
        <f t="shared" si="35"/>
        <v>262157</v>
      </c>
      <c r="O351" s="83">
        <f t="shared" si="34"/>
        <v>715050.70018587669</v>
      </c>
      <c r="P351" s="83">
        <f t="shared" si="36"/>
        <v>0</v>
      </c>
    </row>
    <row r="352" spans="1:16" x14ac:dyDescent="0.2">
      <c r="A352" s="14">
        <v>23614</v>
      </c>
      <c r="B352" s="15">
        <v>25</v>
      </c>
      <c r="C352" s="82">
        <f t="shared" si="39"/>
        <v>2.1843075376228382</v>
      </c>
      <c r="D352" s="16">
        <f>SUMIFS('Contact Hours'!E:E,'Contact Hours'!$A:$A,Hours!$A352,'Contact Hours'!$C:$C,Hours!$B352)</f>
        <v>2755552</v>
      </c>
      <c r="E352" s="16">
        <f>SUMIFS('Contact Hours'!F:F,'Contact Hours'!$A:$A,Hours!$A352,'Contact Hours'!$C:$C,Hours!$B352)</f>
        <v>0</v>
      </c>
      <c r="F352" s="16">
        <f>SUMIFS('Contact Hours'!G:G,'Contact Hours'!$A:$A,Hours!$A352,'Contact Hours'!$C:$C,Hours!$B352)</f>
        <v>0</v>
      </c>
      <c r="G352" s="16">
        <f>SUMIFS('Contact Hours'!H:H,'Contact Hours'!$A:$A,Hours!$A352,'Contact Hours'!$C:$C,Hours!$B352)</f>
        <v>0</v>
      </c>
      <c r="H352" s="16">
        <f>SUMIFS('Contact Hours'!I:I,'Contact Hours'!$A:$A,Hours!$A352,'Contact Hours'!$C:$C,Hours!$B352)</f>
        <v>8976</v>
      </c>
      <c r="I352" s="16">
        <f>SUMIFS('Contact Hours'!J:J,'Contact Hours'!$A:$A,Hours!$A352,'Contact Hours'!$C:$C,Hours!$B352)</f>
        <v>0</v>
      </c>
      <c r="J352" s="16">
        <f>SUMIFS('Contact Hours'!K:K,'Contact Hours'!$A:$A,Hours!$A352,'Contact Hours'!$C:$C,Hours!$B352)</f>
        <v>0</v>
      </c>
      <c r="K352" s="16">
        <f>SUMIFS('Contact Hours'!L:L,'Contact Hours'!$A:$A,Hours!$A352,'Contact Hours'!$C:$C,Hours!$B352)</f>
        <v>0</v>
      </c>
      <c r="L352" s="17">
        <f t="shared" si="37"/>
        <v>2764528</v>
      </c>
      <c r="M352" s="17">
        <f t="shared" si="38"/>
        <v>0</v>
      </c>
      <c r="N352" s="17">
        <f t="shared" si="35"/>
        <v>2764528</v>
      </c>
      <c r="O352" s="83">
        <f t="shared" si="34"/>
        <v>6038579.3483693898</v>
      </c>
      <c r="P352" s="83">
        <f t="shared" si="36"/>
        <v>0</v>
      </c>
    </row>
    <row r="353" spans="1:16" x14ac:dyDescent="0.2">
      <c r="A353" s="14">
        <v>23614</v>
      </c>
      <c r="B353" s="15">
        <v>26</v>
      </c>
      <c r="C353" s="82">
        <f t="shared" si="39"/>
        <v>2.9124100501637846</v>
      </c>
      <c r="D353" s="16">
        <f>SUMIFS('Contact Hours'!E:E,'Contact Hours'!$A:$A,Hours!$A353,'Contact Hours'!$C:$C,Hours!$B353)</f>
        <v>681000</v>
      </c>
      <c r="E353" s="16">
        <f>SUMIFS('Contact Hours'!F:F,'Contact Hours'!$A:$A,Hours!$A353,'Contact Hours'!$C:$C,Hours!$B353)</f>
        <v>0</v>
      </c>
      <c r="F353" s="16">
        <f>SUMIFS('Contact Hours'!G:G,'Contact Hours'!$A:$A,Hours!$A353,'Contact Hours'!$C:$C,Hours!$B353)</f>
        <v>0</v>
      </c>
      <c r="G353" s="16">
        <f>SUMIFS('Contact Hours'!H:H,'Contact Hours'!$A:$A,Hours!$A353,'Contact Hours'!$C:$C,Hours!$B353)</f>
        <v>0</v>
      </c>
      <c r="H353" s="16">
        <f>SUMIFS('Contact Hours'!I:I,'Contact Hours'!$A:$A,Hours!$A353,'Contact Hours'!$C:$C,Hours!$B353)</f>
        <v>162496</v>
      </c>
      <c r="I353" s="16">
        <f>SUMIFS('Contact Hours'!J:J,'Contact Hours'!$A:$A,Hours!$A353,'Contact Hours'!$C:$C,Hours!$B353)</f>
        <v>0</v>
      </c>
      <c r="J353" s="16">
        <f>SUMIFS('Contact Hours'!K:K,'Contact Hours'!$A:$A,Hours!$A353,'Contact Hours'!$C:$C,Hours!$B353)</f>
        <v>19637</v>
      </c>
      <c r="K353" s="16">
        <f>SUMIFS('Contact Hours'!L:L,'Contact Hours'!$A:$A,Hours!$A353,'Contact Hours'!$C:$C,Hours!$B353)</f>
        <v>0</v>
      </c>
      <c r="L353" s="17">
        <f t="shared" si="37"/>
        <v>863133</v>
      </c>
      <c r="M353" s="17">
        <f t="shared" si="38"/>
        <v>0</v>
      </c>
      <c r="N353" s="17">
        <f t="shared" si="35"/>
        <v>863133</v>
      </c>
      <c r="O353" s="83">
        <f t="shared" si="34"/>
        <v>2513797.2238280177</v>
      </c>
      <c r="P353" s="83">
        <f t="shared" si="36"/>
        <v>0</v>
      </c>
    </row>
    <row r="354" spans="1:16" x14ac:dyDescent="0.2">
      <c r="A354" s="14">
        <v>23614</v>
      </c>
      <c r="B354" s="15">
        <v>27</v>
      </c>
      <c r="C354" s="82">
        <f t="shared" si="39"/>
        <v>0</v>
      </c>
      <c r="D354" s="16">
        <f>SUMIFS('Contact Hours'!E:E,'Contact Hours'!$A:$A,Hours!$A354,'Contact Hours'!$C:$C,Hours!$B354)</f>
        <v>0</v>
      </c>
      <c r="E354" s="16">
        <f>SUMIFS('Contact Hours'!F:F,'Contact Hours'!$A:$A,Hours!$A354,'Contact Hours'!$C:$C,Hours!$B354)</f>
        <v>0</v>
      </c>
      <c r="F354" s="16">
        <f>SUMIFS('Contact Hours'!G:G,'Contact Hours'!$A:$A,Hours!$A354,'Contact Hours'!$C:$C,Hours!$B354)</f>
        <v>0</v>
      </c>
      <c r="G354" s="16">
        <f>SUMIFS('Contact Hours'!H:H,'Contact Hours'!$A:$A,Hours!$A354,'Contact Hours'!$C:$C,Hours!$B354)</f>
        <v>0</v>
      </c>
      <c r="H354" s="16">
        <f>SUMIFS('Contact Hours'!I:I,'Contact Hours'!$A:$A,Hours!$A354,'Contact Hours'!$C:$C,Hours!$B354)</f>
        <v>0</v>
      </c>
      <c r="I354" s="16">
        <f>SUMIFS('Contact Hours'!J:J,'Contact Hours'!$A:$A,Hours!$A354,'Contact Hours'!$C:$C,Hours!$B354)</f>
        <v>0</v>
      </c>
      <c r="J354" s="16">
        <f>SUMIFS('Contact Hours'!K:K,'Contact Hours'!$A:$A,Hours!$A354,'Contact Hours'!$C:$C,Hours!$B354)</f>
        <v>0</v>
      </c>
      <c r="K354" s="16">
        <f>SUMIFS('Contact Hours'!L:L,'Contact Hours'!$A:$A,Hours!$A354,'Contact Hours'!$C:$C,Hours!$B354)</f>
        <v>0</v>
      </c>
      <c r="L354" s="17">
        <f t="shared" si="37"/>
        <v>0</v>
      </c>
      <c r="M354" s="17">
        <f t="shared" si="38"/>
        <v>0</v>
      </c>
      <c r="N354" s="17">
        <f t="shared" si="35"/>
        <v>0</v>
      </c>
      <c r="O354" s="83">
        <f t="shared" si="34"/>
        <v>0</v>
      </c>
      <c r="P354" s="83">
        <f t="shared" si="36"/>
        <v>0</v>
      </c>
    </row>
    <row r="355" spans="1:16" x14ac:dyDescent="0.2">
      <c r="A355" s="14">
        <v>9331</v>
      </c>
      <c r="B355" s="15">
        <v>1</v>
      </c>
      <c r="C355" s="82">
        <f t="shared" si="39"/>
        <v>2.4773518925154794</v>
      </c>
      <c r="D355" s="16">
        <f>SUMIFS('Contact Hours'!E:E,'Contact Hours'!$A:$A,Hours!$A355,'Contact Hours'!$C:$C,Hours!$B355)</f>
        <v>238656</v>
      </c>
      <c r="E355" s="16">
        <f>SUMIFS('Contact Hours'!F:F,'Contact Hours'!$A:$A,Hours!$A355,'Contact Hours'!$C:$C,Hours!$B355)</f>
        <v>0</v>
      </c>
      <c r="F355" s="16">
        <f>SUMIFS('Contact Hours'!G:G,'Contact Hours'!$A:$A,Hours!$A355,'Contact Hours'!$C:$C,Hours!$B355)</f>
        <v>0</v>
      </c>
      <c r="G355" s="16">
        <f>SUMIFS('Contact Hours'!H:H,'Contact Hours'!$A:$A,Hours!$A355,'Contact Hours'!$C:$C,Hours!$B355)</f>
        <v>0</v>
      </c>
      <c r="H355" s="16">
        <f>SUMIFS('Contact Hours'!I:I,'Contact Hours'!$A:$A,Hours!$A355,'Contact Hours'!$C:$C,Hours!$B355)</f>
        <v>0</v>
      </c>
      <c r="I355" s="16">
        <f>SUMIFS('Contact Hours'!J:J,'Contact Hours'!$A:$A,Hours!$A355,'Contact Hours'!$C:$C,Hours!$B355)</f>
        <v>0</v>
      </c>
      <c r="J355" s="16">
        <f>SUMIFS('Contact Hours'!K:K,'Contact Hours'!$A:$A,Hours!$A355,'Contact Hours'!$C:$C,Hours!$B355)</f>
        <v>4591</v>
      </c>
      <c r="K355" s="16">
        <f>SUMIFS('Contact Hours'!L:L,'Contact Hours'!$A:$A,Hours!$A355,'Contact Hours'!$C:$C,Hours!$B355)</f>
        <v>0</v>
      </c>
      <c r="L355" s="17">
        <f t="shared" si="37"/>
        <v>243247</v>
      </c>
      <c r="M355" s="17">
        <f t="shared" si="38"/>
        <v>0</v>
      </c>
      <c r="N355" s="17">
        <f t="shared" si="35"/>
        <v>243247</v>
      </c>
      <c r="O355" s="83">
        <f t="shared" si="34"/>
        <v>602608.41579871287</v>
      </c>
      <c r="P355" s="83">
        <f t="shared" si="36"/>
        <v>0</v>
      </c>
    </row>
    <row r="356" spans="1:16" x14ac:dyDescent="0.2">
      <c r="A356" s="14">
        <v>9331</v>
      </c>
      <c r="B356" s="15">
        <v>2</v>
      </c>
      <c r="C356" s="82">
        <f t="shared" si="39"/>
        <v>2.8538011791852567</v>
      </c>
      <c r="D356" s="16">
        <f>SUMIFS('Contact Hours'!E:E,'Contact Hours'!$A:$A,Hours!$A356,'Contact Hours'!$C:$C,Hours!$B356)</f>
        <v>6579</v>
      </c>
      <c r="E356" s="16">
        <f>SUMIFS('Contact Hours'!F:F,'Contact Hours'!$A:$A,Hours!$A356,'Contact Hours'!$C:$C,Hours!$B356)</f>
        <v>0</v>
      </c>
      <c r="F356" s="16">
        <f>SUMIFS('Contact Hours'!G:G,'Contact Hours'!$A:$A,Hours!$A356,'Contact Hours'!$C:$C,Hours!$B356)</f>
        <v>0</v>
      </c>
      <c r="G356" s="16">
        <f>SUMIFS('Contact Hours'!H:H,'Contact Hours'!$A:$A,Hours!$A356,'Contact Hours'!$C:$C,Hours!$B356)</f>
        <v>0</v>
      </c>
      <c r="H356" s="16">
        <f>SUMIFS('Contact Hours'!I:I,'Contact Hours'!$A:$A,Hours!$A356,'Contact Hours'!$C:$C,Hours!$B356)</f>
        <v>153509</v>
      </c>
      <c r="I356" s="16">
        <f>SUMIFS('Contact Hours'!J:J,'Contact Hours'!$A:$A,Hours!$A356,'Contact Hours'!$C:$C,Hours!$B356)</f>
        <v>0</v>
      </c>
      <c r="J356" s="16">
        <f>SUMIFS('Contact Hours'!K:K,'Contact Hours'!$A:$A,Hours!$A356,'Contact Hours'!$C:$C,Hours!$B356)</f>
        <v>50017</v>
      </c>
      <c r="K356" s="16">
        <f>SUMIFS('Contact Hours'!L:L,'Contact Hours'!$A:$A,Hours!$A356,'Contact Hours'!$C:$C,Hours!$B356)</f>
        <v>0</v>
      </c>
      <c r="L356" s="17">
        <f t="shared" si="37"/>
        <v>210105</v>
      </c>
      <c r="M356" s="17">
        <f t="shared" si="38"/>
        <v>0</v>
      </c>
      <c r="N356" s="17">
        <f t="shared" si="35"/>
        <v>210105</v>
      </c>
      <c r="O356" s="83">
        <f t="shared" si="34"/>
        <v>599597.89675271837</v>
      </c>
      <c r="P356" s="83">
        <f t="shared" si="36"/>
        <v>0</v>
      </c>
    </row>
    <row r="357" spans="1:16" x14ac:dyDescent="0.2">
      <c r="A357" s="14">
        <v>9331</v>
      </c>
      <c r="B357" s="15">
        <v>3</v>
      </c>
      <c r="C357" s="82">
        <f t="shared" si="39"/>
        <v>2.4074720848103111</v>
      </c>
      <c r="D357" s="16">
        <f>SUMIFS('Contact Hours'!E:E,'Contact Hours'!$A:$A,Hours!$A357,'Contact Hours'!$C:$C,Hours!$B357)</f>
        <v>0</v>
      </c>
      <c r="E357" s="16">
        <f>SUMIFS('Contact Hours'!F:F,'Contact Hours'!$A:$A,Hours!$A357,'Contact Hours'!$C:$C,Hours!$B357)</f>
        <v>4175376</v>
      </c>
      <c r="F357" s="16">
        <f>SUMIFS('Contact Hours'!G:G,'Contact Hours'!$A:$A,Hours!$A357,'Contact Hours'!$C:$C,Hours!$B357)</f>
        <v>0</v>
      </c>
      <c r="G357" s="16">
        <f>SUMIFS('Contact Hours'!H:H,'Contact Hours'!$A:$A,Hours!$A357,'Contact Hours'!$C:$C,Hours!$B357)</f>
        <v>0</v>
      </c>
      <c r="H357" s="16">
        <f>SUMIFS('Contact Hours'!I:I,'Contact Hours'!$A:$A,Hours!$A357,'Contact Hours'!$C:$C,Hours!$B357)</f>
        <v>0</v>
      </c>
      <c r="I357" s="16">
        <f>SUMIFS('Contact Hours'!J:J,'Contact Hours'!$A:$A,Hours!$A357,'Contact Hours'!$C:$C,Hours!$B357)</f>
        <v>49344</v>
      </c>
      <c r="J357" s="16">
        <f>SUMIFS('Contact Hours'!K:K,'Contact Hours'!$A:$A,Hours!$A357,'Contact Hours'!$C:$C,Hours!$B357)</f>
        <v>126</v>
      </c>
      <c r="K357" s="16">
        <f>SUMIFS('Contact Hours'!L:L,'Contact Hours'!$A:$A,Hours!$A357,'Contact Hours'!$C:$C,Hours!$B357)</f>
        <v>1102</v>
      </c>
      <c r="L357" s="17">
        <f t="shared" si="37"/>
        <v>4225948</v>
      </c>
      <c r="M357" s="17">
        <f t="shared" si="38"/>
        <v>422582.2</v>
      </c>
      <c r="N357" s="17">
        <f t="shared" si="35"/>
        <v>4648530.2</v>
      </c>
      <c r="O357" s="83">
        <f t="shared" si="34"/>
        <v>11191206.691897692</v>
      </c>
      <c r="P357" s="83">
        <f t="shared" si="36"/>
        <v>0</v>
      </c>
    </row>
    <row r="358" spans="1:16" x14ac:dyDescent="0.2">
      <c r="A358" s="14">
        <v>9331</v>
      </c>
      <c r="B358" s="15">
        <v>4</v>
      </c>
      <c r="C358" s="82">
        <f t="shared" si="39"/>
        <v>2.4300139582635913</v>
      </c>
      <c r="D358" s="16">
        <f>SUMIFS('Contact Hours'!E:E,'Contact Hours'!$A:$A,Hours!$A358,'Contact Hours'!$C:$C,Hours!$B358)</f>
        <v>446736</v>
      </c>
      <c r="E358" s="16">
        <f>SUMIFS('Contact Hours'!F:F,'Contact Hours'!$A:$A,Hours!$A358,'Contact Hours'!$C:$C,Hours!$B358)</f>
        <v>301460</v>
      </c>
      <c r="F358" s="16">
        <f>SUMIFS('Contact Hours'!G:G,'Contact Hours'!$A:$A,Hours!$A358,'Contact Hours'!$C:$C,Hours!$B358)</f>
        <v>0</v>
      </c>
      <c r="G358" s="16">
        <f>SUMIFS('Contact Hours'!H:H,'Contact Hours'!$A:$A,Hours!$A358,'Contact Hours'!$C:$C,Hours!$B358)</f>
        <v>0</v>
      </c>
      <c r="H358" s="16">
        <f>SUMIFS('Contact Hours'!I:I,'Contact Hours'!$A:$A,Hours!$A358,'Contact Hours'!$C:$C,Hours!$B358)</f>
        <v>1441081</v>
      </c>
      <c r="I358" s="16">
        <f>SUMIFS('Contact Hours'!J:J,'Contact Hours'!$A:$A,Hours!$A358,'Contact Hours'!$C:$C,Hours!$B358)</f>
        <v>84197</v>
      </c>
      <c r="J358" s="16">
        <f>SUMIFS('Contact Hours'!K:K,'Contact Hours'!$A:$A,Hours!$A358,'Contact Hours'!$C:$C,Hours!$B358)</f>
        <v>207506</v>
      </c>
      <c r="K358" s="16">
        <f>SUMIFS('Contact Hours'!L:L,'Contact Hours'!$A:$A,Hours!$A358,'Contact Hours'!$C:$C,Hours!$B358)</f>
        <v>27725</v>
      </c>
      <c r="L358" s="17">
        <f t="shared" si="37"/>
        <v>2508705</v>
      </c>
      <c r="M358" s="17">
        <f t="shared" si="38"/>
        <v>41338.200000000004</v>
      </c>
      <c r="N358" s="17">
        <f t="shared" si="35"/>
        <v>2550043.2000000002</v>
      </c>
      <c r="O358" s="83">
        <f t="shared" si="34"/>
        <v>6196640.5701751551</v>
      </c>
      <c r="P358" s="83">
        <f t="shared" si="36"/>
        <v>0</v>
      </c>
    </row>
    <row r="359" spans="1:16" x14ac:dyDescent="0.2">
      <c r="A359" s="14">
        <v>9331</v>
      </c>
      <c r="B359" s="15">
        <v>5</v>
      </c>
      <c r="C359" s="82">
        <f t="shared" si="39"/>
        <v>8.3021719928430482</v>
      </c>
      <c r="D359" s="16">
        <f>SUMIFS('Contact Hours'!E:E,'Contact Hours'!$A:$A,Hours!$A359,'Contact Hours'!$C:$C,Hours!$B359)</f>
        <v>0</v>
      </c>
      <c r="E359" s="16">
        <f>SUMIFS('Contact Hours'!F:F,'Contact Hours'!$A:$A,Hours!$A359,'Contact Hours'!$C:$C,Hours!$B359)</f>
        <v>0</v>
      </c>
      <c r="F359" s="16">
        <f>SUMIFS('Contact Hours'!G:G,'Contact Hours'!$A:$A,Hours!$A359,'Contact Hours'!$C:$C,Hours!$B359)</f>
        <v>0</v>
      </c>
      <c r="G359" s="16">
        <f>SUMIFS('Contact Hours'!H:H,'Contact Hours'!$A:$A,Hours!$A359,'Contact Hours'!$C:$C,Hours!$B359)</f>
        <v>0</v>
      </c>
      <c r="H359" s="16">
        <f>SUMIFS('Contact Hours'!I:I,'Contact Hours'!$A:$A,Hours!$A359,'Contact Hours'!$C:$C,Hours!$B359)</f>
        <v>0</v>
      </c>
      <c r="I359" s="16">
        <f>SUMIFS('Contact Hours'!J:J,'Contact Hours'!$A:$A,Hours!$A359,'Contact Hours'!$C:$C,Hours!$B359)</f>
        <v>0</v>
      </c>
      <c r="J359" s="16">
        <f>SUMIFS('Contact Hours'!K:K,'Contact Hours'!$A:$A,Hours!$A359,'Contact Hours'!$C:$C,Hours!$B359)</f>
        <v>0</v>
      </c>
      <c r="K359" s="16">
        <f>SUMIFS('Contact Hours'!L:L,'Contact Hours'!$A:$A,Hours!$A359,'Contact Hours'!$C:$C,Hours!$B359)</f>
        <v>0</v>
      </c>
      <c r="L359" s="17">
        <f t="shared" si="37"/>
        <v>0</v>
      </c>
      <c r="M359" s="17">
        <f t="shared" si="38"/>
        <v>0</v>
      </c>
      <c r="N359" s="17">
        <f t="shared" si="35"/>
        <v>0</v>
      </c>
      <c r="O359" s="83">
        <f t="shared" si="34"/>
        <v>0</v>
      </c>
      <c r="P359" s="83">
        <f t="shared" si="36"/>
        <v>0</v>
      </c>
    </row>
    <row r="360" spans="1:16" x14ac:dyDescent="0.2">
      <c r="A360" s="14">
        <v>9331</v>
      </c>
      <c r="B360" s="15">
        <v>6</v>
      </c>
      <c r="C360" s="82">
        <f t="shared" si="39"/>
        <v>2.9574937970703448</v>
      </c>
      <c r="D360" s="16">
        <f>SUMIFS('Contact Hours'!E:E,'Contact Hours'!$A:$A,Hours!$A360,'Contact Hours'!$C:$C,Hours!$B360)</f>
        <v>70395</v>
      </c>
      <c r="E360" s="16">
        <f>SUMIFS('Contact Hours'!F:F,'Contact Hours'!$A:$A,Hours!$A360,'Contact Hours'!$C:$C,Hours!$B360)</f>
        <v>0</v>
      </c>
      <c r="F360" s="16">
        <f>SUMIFS('Contact Hours'!G:G,'Contact Hours'!$A:$A,Hours!$A360,'Contact Hours'!$C:$C,Hours!$B360)</f>
        <v>0</v>
      </c>
      <c r="G360" s="16">
        <f>SUMIFS('Contact Hours'!H:H,'Contact Hours'!$A:$A,Hours!$A360,'Contact Hours'!$C:$C,Hours!$B360)</f>
        <v>0</v>
      </c>
      <c r="H360" s="16">
        <f>SUMIFS('Contact Hours'!I:I,'Contact Hours'!$A:$A,Hours!$A360,'Contact Hours'!$C:$C,Hours!$B360)</f>
        <v>285156</v>
      </c>
      <c r="I360" s="16">
        <f>SUMIFS('Contact Hours'!J:J,'Contact Hours'!$A:$A,Hours!$A360,'Contact Hours'!$C:$C,Hours!$B360)</f>
        <v>0</v>
      </c>
      <c r="J360" s="16">
        <f>SUMIFS('Contact Hours'!K:K,'Contact Hours'!$A:$A,Hours!$A360,'Contact Hours'!$C:$C,Hours!$B360)</f>
        <v>550694</v>
      </c>
      <c r="K360" s="16">
        <f>SUMIFS('Contact Hours'!L:L,'Contact Hours'!$A:$A,Hours!$A360,'Contact Hours'!$C:$C,Hours!$B360)</f>
        <v>0</v>
      </c>
      <c r="L360" s="17">
        <f t="shared" si="37"/>
        <v>906245</v>
      </c>
      <c r="M360" s="17">
        <f t="shared" si="38"/>
        <v>0</v>
      </c>
      <c r="N360" s="17">
        <f t="shared" si="35"/>
        <v>906245</v>
      </c>
      <c r="O360" s="83">
        <f t="shared" si="34"/>
        <v>2680213.9661260145</v>
      </c>
      <c r="P360" s="83">
        <f t="shared" si="36"/>
        <v>0</v>
      </c>
    </row>
    <row r="361" spans="1:16" x14ac:dyDescent="0.2">
      <c r="A361" s="14">
        <v>9331</v>
      </c>
      <c r="B361" s="15">
        <v>7</v>
      </c>
      <c r="C361" s="82">
        <f t="shared" si="39"/>
        <v>3.1107785365526492</v>
      </c>
      <c r="D361" s="16">
        <f>SUMIFS('Contact Hours'!E:E,'Contact Hours'!$A:$A,Hours!$A361,'Contact Hours'!$C:$C,Hours!$B361)</f>
        <v>0</v>
      </c>
      <c r="E361" s="16">
        <f>SUMIFS('Contact Hours'!F:F,'Contact Hours'!$A:$A,Hours!$A361,'Contact Hours'!$C:$C,Hours!$B361)</f>
        <v>550016</v>
      </c>
      <c r="F361" s="16">
        <f>SUMIFS('Contact Hours'!G:G,'Contact Hours'!$A:$A,Hours!$A361,'Contact Hours'!$C:$C,Hours!$B361)</f>
        <v>0</v>
      </c>
      <c r="G361" s="16">
        <f>SUMIFS('Contact Hours'!H:H,'Contact Hours'!$A:$A,Hours!$A361,'Contact Hours'!$C:$C,Hours!$B361)</f>
        <v>0</v>
      </c>
      <c r="H361" s="16">
        <f>SUMIFS('Contact Hours'!I:I,'Contact Hours'!$A:$A,Hours!$A361,'Contact Hours'!$C:$C,Hours!$B361)</f>
        <v>0</v>
      </c>
      <c r="I361" s="16">
        <f>SUMIFS('Contact Hours'!J:J,'Contact Hours'!$A:$A,Hours!$A361,'Contact Hours'!$C:$C,Hours!$B361)</f>
        <v>981299</v>
      </c>
      <c r="J361" s="16">
        <f>SUMIFS('Contact Hours'!K:K,'Contact Hours'!$A:$A,Hours!$A361,'Contact Hours'!$C:$C,Hours!$B361)</f>
        <v>0</v>
      </c>
      <c r="K361" s="16">
        <f>SUMIFS('Contact Hours'!L:L,'Contact Hours'!$A:$A,Hours!$A361,'Contact Hours'!$C:$C,Hours!$B361)</f>
        <v>149689</v>
      </c>
      <c r="L361" s="17">
        <f t="shared" si="37"/>
        <v>1681004</v>
      </c>
      <c r="M361" s="17">
        <f t="shared" si="38"/>
        <v>168100.40000000002</v>
      </c>
      <c r="N361" s="17">
        <f t="shared" si="35"/>
        <v>1849104.4</v>
      </c>
      <c r="O361" s="83">
        <f t="shared" si="34"/>
        <v>5752154.2793650646</v>
      </c>
      <c r="P361" s="83">
        <f t="shared" si="36"/>
        <v>0</v>
      </c>
    </row>
    <row r="362" spans="1:16" x14ac:dyDescent="0.2">
      <c r="A362" s="14">
        <v>9331</v>
      </c>
      <c r="B362" s="15">
        <v>8</v>
      </c>
      <c r="C362" s="82">
        <f t="shared" si="39"/>
        <v>3.1288120353152737</v>
      </c>
      <c r="D362" s="16">
        <f>SUMIFS('Contact Hours'!E:E,'Contact Hours'!$A:$A,Hours!$A362,'Contact Hours'!$C:$C,Hours!$B362)</f>
        <v>0</v>
      </c>
      <c r="E362" s="16">
        <f>SUMIFS('Contact Hours'!F:F,'Contact Hours'!$A:$A,Hours!$A362,'Contact Hours'!$C:$C,Hours!$B362)</f>
        <v>0</v>
      </c>
      <c r="F362" s="16">
        <f>SUMIFS('Contact Hours'!G:G,'Contact Hours'!$A:$A,Hours!$A362,'Contact Hours'!$C:$C,Hours!$B362)</f>
        <v>0</v>
      </c>
      <c r="G362" s="16">
        <f>SUMIFS('Contact Hours'!H:H,'Contact Hours'!$A:$A,Hours!$A362,'Contact Hours'!$C:$C,Hours!$B362)</f>
        <v>0</v>
      </c>
      <c r="H362" s="16">
        <f>SUMIFS('Contact Hours'!I:I,'Contact Hours'!$A:$A,Hours!$A362,'Contact Hours'!$C:$C,Hours!$B362)</f>
        <v>94384</v>
      </c>
      <c r="I362" s="16">
        <f>SUMIFS('Contact Hours'!J:J,'Contact Hours'!$A:$A,Hours!$A362,'Contact Hours'!$C:$C,Hours!$B362)</f>
        <v>0</v>
      </c>
      <c r="J362" s="16">
        <f>SUMIFS('Contact Hours'!K:K,'Contact Hours'!$A:$A,Hours!$A362,'Contact Hours'!$C:$C,Hours!$B362)</f>
        <v>141640</v>
      </c>
      <c r="K362" s="16">
        <f>SUMIFS('Contact Hours'!L:L,'Contact Hours'!$A:$A,Hours!$A362,'Contact Hours'!$C:$C,Hours!$B362)</f>
        <v>0</v>
      </c>
      <c r="L362" s="17">
        <f t="shared" si="37"/>
        <v>236024</v>
      </c>
      <c r="M362" s="17">
        <f t="shared" si="38"/>
        <v>0</v>
      </c>
      <c r="N362" s="17">
        <f t="shared" si="35"/>
        <v>236024</v>
      </c>
      <c r="O362" s="83">
        <f t="shared" si="34"/>
        <v>738474.73182325216</v>
      </c>
      <c r="P362" s="83">
        <f t="shared" si="36"/>
        <v>0</v>
      </c>
    </row>
    <row r="363" spans="1:16" x14ac:dyDescent="0.2">
      <c r="A363" s="14">
        <v>9331</v>
      </c>
      <c r="B363" s="15">
        <v>9</v>
      </c>
      <c r="C363" s="82">
        <f t="shared" si="39"/>
        <v>2.7974464955520566</v>
      </c>
      <c r="D363" s="16">
        <f>SUMIFS('Contact Hours'!E:E,'Contact Hours'!$A:$A,Hours!$A363,'Contact Hours'!$C:$C,Hours!$B363)</f>
        <v>202896</v>
      </c>
      <c r="E363" s="16">
        <f>SUMIFS('Contact Hours'!F:F,'Contact Hours'!$A:$A,Hours!$A363,'Contact Hours'!$C:$C,Hours!$B363)</f>
        <v>131968</v>
      </c>
      <c r="F363" s="16">
        <f>SUMIFS('Contact Hours'!G:G,'Contact Hours'!$A:$A,Hours!$A363,'Contact Hours'!$C:$C,Hours!$B363)</f>
        <v>0</v>
      </c>
      <c r="G363" s="16">
        <f>SUMIFS('Contact Hours'!H:H,'Contact Hours'!$A:$A,Hours!$A363,'Contact Hours'!$C:$C,Hours!$B363)</f>
        <v>0</v>
      </c>
      <c r="H363" s="16">
        <f>SUMIFS('Contact Hours'!I:I,'Contact Hours'!$A:$A,Hours!$A363,'Contact Hours'!$C:$C,Hours!$B363)</f>
        <v>337858</v>
      </c>
      <c r="I363" s="16">
        <f>SUMIFS('Contact Hours'!J:J,'Contact Hours'!$A:$A,Hours!$A363,'Contact Hours'!$C:$C,Hours!$B363)</f>
        <v>0</v>
      </c>
      <c r="J363" s="16">
        <f>SUMIFS('Contact Hours'!K:K,'Contact Hours'!$A:$A,Hours!$A363,'Contact Hours'!$C:$C,Hours!$B363)</f>
        <v>11399</v>
      </c>
      <c r="K363" s="16">
        <f>SUMIFS('Contact Hours'!L:L,'Contact Hours'!$A:$A,Hours!$A363,'Contact Hours'!$C:$C,Hours!$B363)</f>
        <v>4452</v>
      </c>
      <c r="L363" s="17">
        <f t="shared" si="37"/>
        <v>688573</v>
      </c>
      <c r="M363" s="17">
        <f t="shared" si="38"/>
        <v>13642</v>
      </c>
      <c r="N363" s="17">
        <f t="shared" si="35"/>
        <v>702215</v>
      </c>
      <c r="O363" s="83">
        <f t="shared" si="34"/>
        <v>1964408.8908740873</v>
      </c>
      <c r="P363" s="83">
        <f t="shared" si="36"/>
        <v>0</v>
      </c>
    </row>
    <row r="364" spans="1:16" x14ac:dyDescent="0.2">
      <c r="A364" s="14">
        <v>9331</v>
      </c>
      <c r="B364" s="15">
        <v>10</v>
      </c>
      <c r="C364" s="82">
        <f t="shared" si="39"/>
        <v>3.9989283506118838</v>
      </c>
      <c r="D364" s="16">
        <f>SUMIFS('Contact Hours'!E:E,'Contact Hours'!$A:$A,Hours!$A364,'Contact Hours'!$C:$C,Hours!$B364)</f>
        <v>0</v>
      </c>
      <c r="E364" s="16">
        <f>SUMIFS('Contact Hours'!F:F,'Contact Hours'!$A:$A,Hours!$A364,'Contact Hours'!$C:$C,Hours!$B364)</f>
        <v>62128</v>
      </c>
      <c r="F364" s="16">
        <f>SUMIFS('Contact Hours'!G:G,'Contact Hours'!$A:$A,Hours!$A364,'Contact Hours'!$C:$C,Hours!$B364)</f>
        <v>0</v>
      </c>
      <c r="G364" s="16">
        <f>SUMIFS('Contact Hours'!H:H,'Contact Hours'!$A:$A,Hours!$A364,'Contact Hours'!$C:$C,Hours!$B364)</f>
        <v>0</v>
      </c>
      <c r="H364" s="16">
        <f>SUMIFS('Contact Hours'!I:I,'Contact Hours'!$A:$A,Hours!$A364,'Contact Hours'!$C:$C,Hours!$B364)</f>
        <v>0</v>
      </c>
      <c r="I364" s="16">
        <f>SUMIFS('Contact Hours'!J:J,'Contact Hours'!$A:$A,Hours!$A364,'Contact Hours'!$C:$C,Hours!$B364)</f>
        <v>3072</v>
      </c>
      <c r="J364" s="16">
        <f>SUMIFS('Contact Hours'!K:K,'Contact Hours'!$A:$A,Hours!$A364,'Contact Hours'!$C:$C,Hours!$B364)</f>
        <v>0</v>
      </c>
      <c r="K364" s="16">
        <f>SUMIFS('Contact Hours'!L:L,'Contact Hours'!$A:$A,Hours!$A364,'Contact Hours'!$C:$C,Hours!$B364)</f>
        <v>0</v>
      </c>
      <c r="L364" s="17">
        <f t="shared" si="37"/>
        <v>65200</v>
      </c>
      <c r="M364" s="17">
        <f t="shared" si="38"/>
        <v>6520</v>
      </c>
      <c r="N364" s="17">
        <f t="shared" si="35"/>
        <v>71720</v>
      </c>
      <c r="O364" s="83">
        <f t="shared" si="34"/>
        <v>286803.14130588429</v>
      </c>
      <c r="P364" s="83">
        <f t="shared" si="36"/>
        <v>0</v>
      </c>
    </row>
    <row r="365" spans="1:16" x14ac:dyDescent="0.2">
      <c r="A365" s="14">
        <v>9331</v>
      </c>
      <c r="B365" s="15">
        <v>11</v>
      </c>
      <c r="C365" s="82">
        <f t="shared" si="39"/>
        <v>2.8515469918399288</v>
      </c>
      <c r="D365" s="16">
        <f>SUMIFS('Contact Hours'!E:E,'Contact Hours'!$A:$A,Hours!$A365,'Contact Hours'!$C:$C,Hours!$B365)</f>
        <v>0</v>
      </c>
      <c r="E365" s="16">
        <f>SUMIFS('Contact Hours'!F:F,'Contact Hours'!$A:$A,Hours!$A365,'Contact Hours'!$C:$C,Hours!$B365)</f>
        <v>12000</v>
      </c>
      <c r="F365" s="16">
        <f>SUMIFS('Contact Hours'!G:G,'Contact Hours'!$A:$A,Hours!$A365,'Contact Hours'!$C:$C,Hours!$B365)</f>
        <v>0</v>
      </c>
      <c r="G365" s="16">
        <f>SUMIFS('Contact Hours'!H:H,'Contact Hours'!$A:$A,Hours!$A365,'Contact Hours'!$C:$C,Hours!$B365)</f>
        <v>0</v>
      </c>
      <c r="H365" s="16">
        <f>SUMIFS('Contact Hours'!I:I,'Contact Hours'!$A:$A,Hours!$A365,'Contact Hours'!$C:$C,Hours!$B365)</f>
        <v>0</v>
      </c>
      <c r="I365" s="16">
        <f>SUMIFS('Contact Hours'!J:J,'Contact Hours'!$A:$A,Hours!$A365,'Contact Hours'!$C:$C,Hours!$B365)</f>
        <v>553461</v>
      </c>
      <c r="J365" s="16">
        <f>SUMIFS('Contact Hours'!K:K,'Contact Hours'!$A:$A,Hours!$A365,'Contact Hours'!$C:$C,Hours!$B365)</f>
        <v>0</v>
      </c>
      <c r="K365" s="16">
        <f>SUMIFS('Contact Hours'!L:L,'Contact Hours'!$A:$A,Hours!$A365,'Contact Hours'!$C:$C,Hours!$B365)</f>
        <v>138005</v>
      </c>
      <c r="L365" s="17">
        <f t="shared" si="37"/>
        <v>703466</v>
      </c>
      <c r="M365" s="17">
        <f t="shared" si="38"/>
        <v>70346.600000000006</v>
      </c>
      <c r="N365" s="17">
        <f t="shared" si="35"/>
        <v>773812.6</v>
      </c>
      <c r="O365" s="83">
        <f t="shared" si="34"/>
        <v>2206562.991777834</v>
      </c>
      <c r="P365" s="83">
        <f t="shared" si="36"/>
        <v>0</v>
      </c>
    </row>
    <row r="366" spans="1:16" x14ac:dyDescent="0.2">
      <c r="A366" s="14">
        <v>9331</v>
      </c>
      <c r="B366" s="15">
        <v>12</v>
      </c>
      <c r="C366" s="82">
        <f t="shared" si="39"/>
        <v>2.5044021406594155</v>
      </c>
      <c r="D366" s="16">
        <f>SUMIFS('Contact Hours'!E:E,'Contact Hours'!$A:$A,Hours!$A366,'Contact Hours'!$C:$C,Hours!$B366)</f>
        <v>3538048</v>
      </c>
      <c r="E366" s="16">
        <f>SUMIFS('Contact Hours'!F:F,'Contact Hours'!$A:$A,Hours!$A366,'Contact Hours'!$C:$C,Hours!$B366)</f>
        <v>0</v>
      </c>
      <c r="F366" s="16">
        <f>SUMIFS('Contact Hours'!G:G,'Contact Hours'!$A:$A,Hours!$A366,'Contact Hours'!$C:$C,Hours!$B366)</f>
        <v>0</v>
      </c>
      <c r="G366" s="16">
        <f>SUMIFS('Contact Hours'!H:H,'Contact Hours'!$A:$A,Hours!$A366,'Contact Hours'!$C:$C,Hours!$B366)</f>
        <v>944171</v>
      </c>
      <c r="H366" s="16">
        <f>SUMIFS('Contact Hours'!I:I,'Contact Hours'!$A:$A,Hours!$A366,'Contact Hours'!$C:$C,Hours!$B366)</f>
        <v>8016</v>
      </c>
      <c r="I366" s="16">
        <f>SUMIFS('Contact Hours'!J:J,'Contact Hours'!$A:$A,Hours!$A366,'Contact Hours'!$C:$C,Hours!$B366)</f>
        <v>0</v>
      </c>
      <c r="J366" s="16">
        <f>SUMIFS('Contact Hours'!K:K,'Contact Hours'!$A:$A,Hours!$A366,'Contact Hours'!$C:$C,Hours!$B366)</f>
        <v>4853</v>
      </c>
      <c r="K366" s="16">
        <f>SUMIFS('Contact Hours'!L:L,'Contact Hours'!$A:$A,Hours!$A366,'Contact Hours'!$C:$C,Hours!$B366)</f>
        <v>0</v>
      </c>
      <c r="L366" s="17">
        <f t="shared" si="37"/>
        <v>4495088</v>
      </c>
      <c r="M366" s="17">
        <f t="shared" si="38"/>
        <v>0</v>
      </c>
      <c r="N366" s="17">
        <f t="shared" si="35"/>
        <v>4495088</v>
      </c>
      <c r="O366" s="83">
        <f t="shared" si="34"/>
        <v>11257508.009652451</v>
      </c>
      <c r="P366" s="83">
        <f t="shared" si="36"/>
        <v>2364583.8735485408</v>
      </c>
    </row>
    <row r="367" spans="1:16" x14ac:dyDescent="0.2">
      <c r="A367" s="14">
        <v>9331</v>
      </c>
      <c r="B367" s="15">
        <v>13</v>
      </c>
      <c r="C367" s="82">
        <f t="shared" si="39"/>
        <v>2.4322681456089192</v>
      </c>
      <c r="D367" s="16">
        <f>SUMIFS('Contact Hours'!E:E,'Contact Hours'!$A:$A,Hours!$A367,'Contact Hours'!$C:$C,Hours!$B367)</f>
        <v>879312</v>
      </c>
      <c r="E367" s="16">
        <f>SUMIFS('Contact Hours'!F:F,'Contact Hours'!$A:$A,Hours!$A367,'Contact Hours'!$C:$C,Hours!$B367)</f>
        <v>0</v>
      </c>
      <c r="F367" s="16">
        <f>SUMIFS('Contact Hours'!G:G,'Contact Hours'!$A:$A,Hours!$A367,'Contact Hours'!$C:$C,Hours!$B367)</f>
        <v>0</v>
      </c>
      <c r="G367" s="16">
        <f>SUMIFS('Contact Hours'!H:H,'Contact Hours'!$A:$A,Hours!$A367,'Contact Hours'!$C:$C,Hours!$B367)</f>
        <v>0</v>
      </c>
      <c r="H367" s="16">
        <f>SUMIFS('Contact Hours'!I:I,'Contact Hours'!$A:$A,Hours!$A367,'Contact Hours'!$C:$C,Hours!$B367)</f>
        <v>0</v>
      </c>
      <c r="I367" s="16">
        <f>SUMIFS('Contact Hours'!J:J,'Contact Hours'!$A:$A,Hours!$A367,'Contact Hours'!$C:$C,Hours!$B367)</f>
        <v>0</v>
      </c>
      <c r="J367" s="16">
        <f>SUMIFS('Contact Hours'!K:K,'Contact Hours'!$A:$A,Hours!$A367,'Contact Hours'!$C:$C,Hours!$B367)</f>
        <v>5437</v>
      </c>
      <c r="K367" s="16">
        <f>SUMIFS('Contact Hours'!L:L,'Contact Hours'!$A:$A,Hours!$A367,'Contact Hours'!$C:$C,Hours!$B367)</f>
        <v>0</v>
      </c>
      <c r="L367" s="17">
        <f t="shared" si="37"/>
        <v>884749</v>
      </c>
      <c r="M367" s="17">
        <f t="shared" si="38"/>
        <v>0</v>
      </c>
      <c r="N367" s="17">
        <f t="shared" si="35"/>
        <v>884749</v>
      </c>
      <c r="O367" s="83">
        <f t="shared" si="34"/>
        <v>2151946.8095593457</v>
      </c>
      <c r="P367" s="83">
        <f t="shared" si="36"/>
        <v>0</v>
      </c>
    </row>
    <row r="368" spans="1:16" x14ac:dyDescent="0.2">
      <c r="A368" s="14">
        <v>9331</v>
      </c>
      <c r="B368" s="15">
        <v>14</v>
      </c>
      <c r="C368" s="82">
        <f t="shared" si="39"/>
        <v>3.8974899200721236</v>
      </c>
      <c r="D368" s="16">
        <f>SUMIFS('Contact Hours'!E:E,'Contact Hours'!$A:$A,Hours!$A368,'Contact Hours'!$C:$C,Hours!$B368)</f>
        <v>0</v>
      </c>
      <c r="E368" s="16">
        <f>SUMIFS('Contact Hours'!F:F,'Contact Hours'!$A:$A,Hours!$A368,'Contact Hours'!$C:$C,Hours!$B368)</f>
        <v>0</v>
      </c>
      <c r="F368" s="16">
        <f>SUMIFS('Contact Hours'!G:G,'Contact Hours'!$A:$A,Hours!$A368,'Contact Hours'!$C:$C,Hours!$B368)</f>
        <v>0</v>
      </c>
      <c r="G368" s="16">
        <f>SUMIFS('Contact Hours'!H:H,'Contact Hours'!$A:$A,Hours!$A368,'Contact Hours'!$C:$C,Hours!$B368)</f>
        <v>0</v>
      </c>
      <c r="H368" s="16">
        <f>SUMIFS('Contact Hours'!I:I,'Contact Hours'!$A:$A,Hours!$A368,'Contact Hours'!$C:$C,Hours!$B368)</f>
        <v>0</v>
      </c>
      <c r="I368" s="16">
        <f>SUMIFS('Contact Hours'!J:J,'Contact Hours'!$A:$A,Hours!$A368,'Contact Hours'!$C:$C,Hours!$B368)</f>
        <v>393285</v>
      </c>
      <c r="J368" s="16">
        <f>SUMIFS('Contact Hours'!K:K,'Contact Hours'!$A:$A,Hours!$A368,'Contact Hours'!$C:$C,Hours!$B368)</f>
        <v>0</v>
      </c>
      <c r="K368" s="16">
        <f>SUMIFS('Contact Hours'!L:L,'Contact Hours'!$A:$A,Hours!$A368,'Contact Hours'!$C:$C,Hours!$B368)</f>
        <v>57749</v>
      </c>
      <c r="L368" s="17">
        <f t="shared" si="37"/>
        <v>451034</v>
      </c>
      <c r="M368" s="17">
        <f t="shared" si="38"/>
        <v>45103.4</v>
      </c>
      <c r="N368" s="17">
        <f t="shared" si="35"/>
        <v>496137.4</v>
      </c>
      <c r="O368" s="83">
        <f t="shared" si="34"/>
        <v>1933690.5154707914</v>
      </c>
      <c r="P368" s="83">
        <f t="shared" si="36"/>
        <v>0</v>
      </c>
    </row>
    <row r="369" spans="1:16" x14ac:dyDescent="0.2">
      <c r="A369" s="14">
        <v>9331</v>
      </c>
      <c r="B369" s="15">
        <v>15</v>
      </c>
      <c r="C369" s="82">
        <f t="shared" si="39"/>
        <v>5.6850604849172326</v>
      </c>
      <c r="D369" s="16">
        <f>SUMIFS('Contact Hours'!E:E,'Contact Hours'!$A:$A,Hours!$A369,'Contact Hours'!$C:$C,Hours!$B369)</f>
        <v>0</v>
      </c>
      <c r="E369" s="16">
        <f>SUMIFS('Contact Hours'!F:F,'Contact Hours'!$A:$A,Hours!$A369,'Contact Hours'!$C:$C,Hours!$B369)</f>
        <v>0</v>
      </c>
      <c r="F369" s="16">
        <f>SUMIFS('Contact Hours'!G:G,'Contact Hours'!$A:$A,Hours!$A369,'Contact Hours'!$C:$C,Hours!$B369)</f>
        <v>0</v>
      </c>
      <c r="G369" s="16">
        <f>SUMIFS('Contact Hours'!H:H,'Contact Hours'!$A:$A,Hours!$A369,'Contact Hours'!$C:$C,Hours!$B369)</f>
        <v>0</v>
      </c>
      <c r="H369" s="16">
        <f>SUMIFS('Contact Hours'!I:I,'Contact Hours'!$A:$A,Hours!$A369,'Contact Hours'!$C:$C,Hours!$B369)</f>
        <v>0</v>
      </c>
      <c r="I369" s="16">
        <f>SUMIFS('Contact Hours'!J:J,'Contact Hours'!$A:$A,Hours!$A369,'Contact Hours'!$C:$C,Hours!$B369)</f>
        <v>26800</v>
      </c>
      <c r="J369" s="16">
        <f>SUMIFS('Contact Hours'!K:K,'Contact Hours'!$A:$A,Hours!$A369,'Contact Hours'!$C:$C,Hours!$B369)</f>
        <v>0</v>
      </c>
      <c r="K369" s="16">
        <f>SUMIFS('Contact Hours'!L:L,'Contact Hours'!$A:$A,Hours!$A369,'Contact Hours'!$C:$C,Hours!$B369)</f>
        <v>0</v>
      </c>
      <c r="L369" s="17">
        <f t="shared" si="37"/>
        <v>26800</v>
      </c>
      <c r="M369" s="17">
        <f t="shared" si="38"/>
        <v>2680</v>
      </c>
      <c r="N369" s="17">
        <f t="shared" si="35"/>
        <v>29480</v>
      </c>
      <c r="O369" s="83">
        <f t="shared" si="34"/>
        <v>167595.58309536002</v>
      </c>
      <c r="P369" s="83">
        <f t="shared" si="36"/>
        <v>0</v>
      </c>
    </row>
    <row r="370" spans="1:16" x14ac:dyDescent="0.2">
      <c r="A370" s="14">
        <v>9331</v>
      </c>
      <c r="B370" s="15">
        <v>16</v>
      </c>
      <c r="C370" s="82">
        <f t="shared" si="39"/>
        <v>3.2595549013442979</v>
      </c>
      <c r="D370" s="16">
        <f>SUMIFS('Contact Hours'!E:E,'Contact Hours'!$A:$A,Hours!$A370,'Contact Hours'!$C:$C,Hours!$B370)</f>
        <v>94464</v>
      </c>
      <c r="E370" s="16">
        <f>SUMIFS('Contact Hours'!F:F,'Contact Hours'!$A:$A,Hours!$A370,'Contact Hours'!$C:$C,Hours!$B370)</f>
        <v>3456</v>
      </c>
      <c r="F370" s="16">
        <f>SUMIFS('Contact Hours'!G:G,'Contact Hours'!$A:$A,Hours!$A370,'Contact Hours'!$C:$C,Hours!$B370)</f>
        <v>0</v>
      </c>
      <c r="G370" s="16">
        <f>SUMIFS('Contact Hours'!H:H,'Contact Hours'!$A:$A,Hours!$A370,'Contact Hours'!$C:$C,Hours!$B370)</f>
        <v>0</v>
      </c>
      <c r="H370" s="16">
        <f>SUMIFS('Contact Hours'!I:I,'Contact Hours'!$A:$A,Hours!$A370,'Contact Hours'!$C:$C,Hours!$B370)</f>
        <v>0</v>
      </c>
      <c r="I370" s="16">
        <f>SUMIFS('Contact Hours'!J:J,'Contact Hours'!$A:$A,Hours!$A370,'Contact Hours'!$C:$C,Hours!$B370)</f>
        <v>1050499</v>
      </c>
      <c r="J370" s="16">
        <f>SUMIFS('Contact Hours'!K:K,'Contact Hours'!$A:$A,Hours!$A370,'Contact Hours'!$C:$C,Hours!$B370)</f>
        <v>6553</v>
      </c>
      <c r="K370" s="16">
        <f>SUMIFS('Contact Hours'!L:L,'Contact Hours'!$A:$A,Hours!$A370,'Contact Hours'!$C:$C,Hours!$B370)</f>
        <v>167750</v>
      </c>
      <c r="L370" s="17">
        <f t="shared" si="37"/>
        <v>1322722</v>
      </c>
      <c r="M370" s="17">
        <f t="shared" si="38"/>
        <v>122170.5</v>
      </c>
      <c r="N370" s="17">
        <f t="shared" si="35"/>
        <v>1444892.5</v>
      </c>
      <c r="O370" s="83">
        <f t="shared" si="34"/>
        <v>4709706.4302906161</v>
      </c>
      <c r="P370" s="83">
        <f t="shared" si="36"/>
        <v>0</v>
      </c>
    </row>
    <row r="371" spans="1:16" x14ac:dyDescent="0.2">
      <c r="A371" s="14">
        <v>9331</v>
      </c>
      <c r="B371" s="15">
        <v>17</v>
      </c>
      <c r="C371" s="82">
        <f t="shared" si="39"/>
        <v>4.4091904474615813</v>
      </c>
      <c r="D371" s="16">
        <f>SUMIFS('Contact Hours'!E:E,'Contact Hours'!$A:$A,Hours!$A371,'Contact Hours'!$C:$C,Hours!$B371)</f>
        <v>0</v>
      </c>
      <c r="E371" s="16">
        <f>SUMIFS('Contact Hours'!F:F,'Contact Hours'!$A:$A,Hours!$A371,'Contact Hours'!$C:$C,Hours!$B371)</f>
        <v>0</v>
      </c>
      <c r="F371" s="16">
        <f>SUMIFS('Contact Hours'!G:G,'Contact Hours'!$A:$A,Hours!$A371,'Contact Hours'!$C:$C,Hours!$B371)</f>
        <v>0</v>
      </c>
      <c r="G371" s="16">
        <f>SUMIFS('Contact Hours'!H:H,'Contact Hours'!$A:$A,Hours!$A371,'Contact Hours'!$C:$C,Hours!$B371)</f>
        <v>0</v>
      </c>
      <c r="H371" s="16">
        <f>SUMIFS('Contact Hours'!I:I,'Contact Hours'!$A:$A,Hours!$A371,'Contact Hours'!$C:$C,Hours!$B371)</f>
        <v>0</v>
      </c>
      <c r="I371" s="16">
        <f>SUMIFS('Contact Hours'!J:J,'Contact Hours'!$A:$A,Hours!$A371,'Contact Hours'!$C:$C,Hours!$B371)</f>
        <v>19808</v>
      </c>
      <c r="J371" s="16">
        <f>SUMIFS('Contact Hours'!K:K,'Contact Hours'!$A:$A,Hours!$A371,'Contact Hours'!$C:$C,Hours!$B371)</f>
        <v>0</v>
      </c>
      <c r="K371" s="16">
        <f>SUMIFS('Contact Hours'!L:L,'Contact Hours'!$A:$A,Hours!$A371,'Contact Hours'!$C:$C,Hours!$B371)</f>
        <v>0</v>
      </c>
      <c r="L371" s="17">
        <f t="shared" si="37"/>
        <v>19808</v>
      </c>
      <c r="M371" s="17">
        <f t="shared" si="38"/>
        <v>1980.8000000000002</v>
      </c>
      <c r="N371" s="17">
        <f t="shared" si="35"/>
        <v>21788.799999999999</v>
      </c>
      <c r="O371" s="83">
        <f t="shared" si="34"/>
        <v>96070.968821650895</v>
      </c>
      <c r="P371" s="83">
        <f t="shared" si="36"/>
        <v>0</v>
      </c>
    </row>
    <row r="372" spans="1:16" x14ac:dyDescent="0.2">
      <c r="A372" s="14">
        <v>9331</v>
      </c>
      <c r="B372" s="15">
        <v>18</v>
      </c>
      <c r="C372" s="82">
        <f t="shared" si="39"/>
        <v>3.2911135241788898</v>
      </c>
      <c r="D372" s="16">
        <f>SUMIFS('Contact Hours'!E:E,'Contact Hours'!$A:$A,Hours!$A372,'Contact Hours'!$C:$C,Hours!$B372)</f>
        <v>0</v>
      </c>
      <c r="E372" s="16">
        <f>SUMIFS('Contact Hours'!F:F,'Contact Hours'!$A:$A,Hours!$A372,'Contact Hours'!$C:$C,Hours!$B372)</f>
        <v>0</v>
      </c>
      <c r="F372" s="16">
        <f>SUMIFS('Contact Hours'!G:G,'Contact Hours'!$A:$A,Hours!$A372,'Contact Hours'!$C:$C,Hours!$B372)</f>
        <v>0</v>
      </c>
      <c r="G372" s="16">
        <f>SUMIFS('Contact Hours'!H:H,'Contact Hours'!$A:$A,Hours!$A372,'Contact Hours'!$C:$C,Hours!$B372)</f>
        <v>0</v>
      </c>
      <c r="H372" s="16">
        <f>SUMIFS('Contact Hours'!I:I,'Contact Hours'!$A:$A,Hours!$A372,'Contact Hours'!$C:$C,Hours!$B372)</f>
        <v>0</v>
      </c>
      <c r="I372" s="16">
        <f>SUMIFS('Contact Hours'!J:J,'Contact Hours'!$A:$A,Hours!$A372,'Contact Hours'!$C:$C,Hours!$B372)</f>
        <v>20208</v>
      </c>
      <c r="J372" s="16">
        <f>SUMIFS('Contact Hours'!K:K,'Contact Hours'!$A:$A,Hours!$A372,'Contact Hours'!$C:$C,Hours!$B372)</f>
        <v>0</v>
      </c>
      <c r="K372" s="16">
        <f>SUMIFS('Contact Hours'!L:L,'Contact Hours'!$A:$A,Hours!$A372,'Contact Hours'!$C:$C,Hours!$B372)</f>
        <v>0</v>
      </c>
      <c r="L372" s="17">
        <f t="shared" si="37"/>
        <v>20208</v>
      </c>
      <c r="M372" s="17">
        <f t="shared" si="38"/>
        <v>2020.8000000000002</v>
      </c>
      <c r="N372" s="17">
        <f t="shared" si="35"/>
        <v>22228.799999999999</v>
      </c>
      <c r="O372" s="83">
        <f t="shared" si="34"/>
        <v>73157.5043062677</v>
      </c>
      <c r="P372" s="83">
        <f t="shared" si="36"/>
        <v>0</v>
      </c>
    </row>
    <row r="373" spans="1:16" x14ac:dyDescent="0.2">
      <c r="A373" s="14">
        <v>9331</v>
      </c>
      <c r="B373" s="15">
        <v>19</v>
      </c>
      <c r="C373" s="82">
        <f t="shared" si="39"/>
        <v>2.3804218366663754</v>
      </c>
      <c r="D373" s="16">
        <f>SUMIFS('Contact Hours'!E:E,'Contact Hours'!$A:$A,Hours!$A373,'Contact Hours'!$C:$C,Hours!$B373)</f>
        <v>0</v>
      </c>
      <c r="E373" s="16">
        <f>SUMIFS('Contact Hours'!F:F,'Contact Hours'!$A:$A,Hours!$A373,'Contact Hours'!$C:$C,Hours!$B373)</f>
        <v>2118352</v>
      </c>
      <c r="F373" s="16">
        <f>SUMIFS('Contact Hours'!G:G,'Contact Hours'!$A:$A,Hours!$A373,'Contact Hours'!$C:$C,Hours!$B373)</f>
        <v>737872</v>
      </c>
      <c r="G373" s="16">
        <f>SUMIFS('Contact Hours'!H:H,'Contact Hours'!$A:$A,Hours!$A373,'Contact Hours'!$C:$C,Hours!$B373)</f>
        <v>0</v>
      </c>
      <c r="H373" s="16">
        <f>SUMIFS('Contact Hours'!I:I,'Contact Hours'!$A:$A,Hours!$A373,'Contact Hours'!$C:$C,Hours!$B373)</f>
        <v>0</v>
      </c>
      <c r="I373" s="16">
        <f>SUMIFS('Contact Hours'!J:J,'Contact Hours'!$A:$A,Hours!$A373,'Contact Hours'!$C:$C,Hours!$B373)</f>
        <v>960</v>
      </c>
      <c r="J373" s="16">
        <f>SUMIFS('Contact Hours'!K:K,'Contact Hours'!$A:$A,Hours!$A373,'Contact Hours'!$C:$C,Hours!$B373)</f>
        <v>0</v>
      </c>
      <c r="K373" s="16">
        <f>SUMIFS('Contact Hours'!L:L,'Contact Hours'!$A:$A,Hours!$A373,'Contact Hours'!$C:$C,Hours!$B373)</f>
        <v>10858</v>
      </c>
      <c r="L373" s="17">
        <f t="shared" si="37"/>
        <v>2868042</v>
      </c>
      <c r="M373" s="17">
        <f t="shared" si="38"/>
        <v>286804.2</v>
      </c>
      <c r="N373" s="17">
        <f t="shared" si="35"/>
        <v>3154846.2</v>
      </c>
      <c r="O373" s="83">
        <f t="shared" si="34"/>
        <v>7509864.7858039355</v>
      </c>
      <c r="P373" s="83">
        <f t="shared" si="36"/>
        <v>1932091.2836111612</v>
      </c>
    </row>
    <row r="374" spans="1:16" x14ac:dyDescent="0.2">
      <c r="A374" s="14">
        <v>9331</v>
      </c>
      <c r="B374" s="15">
        <v>20</v>
      </c>
      <c r="C374" s="82">
        <f t="shared" si="39"/>
        <v>3.0251194174301852</v>
      </c>
      <c r="D374" s="16">
        <f>SUMIFS('Contact Hours'!E:E,'Contact Hours'!$A:$A,Hours!$A374,'Contact Hours'!$C:$C,Hours!$B374)</f>
        <v>0</v>
      </c>
      <c r="E374" s="16">
        <f>SUMIFS('Contact Hours'!F:F,'Contact Hours'!$A:$A,Hours!$A374,'Contact Hours'!$C:$C,Hours!$B374)</f>
        <v>0</v>
      </c>
      <c r="F374" s="16">
        <f>SUMIFS('Contact Hours'!G:G,'Contact Hours'!$A:$A,Hours!$A374,'Contact Hours'!$C:$C,Hours!$B374)</f>
        <v>0</v>
      </c>
      <c r="G374" s="16">
        <f>SUMIFS('Contact Hours'!H:H,'Contact Hours'!$A:$A,Hours!$A374,'Contact Hours'!$C:$C,Hours!$B374)</f>
        <v>0</v>
      </c>
      <c r="H374" s="16">
        <f>SUMIFS('Contact Hours'!I:I,'Contact Hours'!$A:$A,Hours!$A374,'Contact Hours'!$C:$C,Hours!$B374)</f>
        <v>465735</v>
      </c>
      <c r="I374" s="16">
        <f>SUMIFS('Contact Hours'!J:J,'Contact Hours'!$A:$A,Hours!$A374,'Contact Hours'!$C:$C,Hours!$B374)</f>
        <v>0</v>
      </c>
      <c r="J374" s="16">
        <f>SUMIFS('Contact Hours'!K:K,'Contact Hours'!$A:$A,Hours!$A374,'Contact Hours'!$C:$C,Hours!$B374)</f>
        <v>14230</v>
      </c>
      <c r="K374" s="16">
        <f>SUMIFS('Contact Hours'!L:L,'Contact Hours'!$A:$A,Hours!$A374,'Contact Hours'!$C:$C,Hours!$B374)</f>
        <v>0</v>
      </c>
      <c r="L374" s="17">
        <f t="shared" si="37"/>
        <v>479965</v>
      </c>
      <c r="M374" s="17">
        <f t="shared" si="38"/>
        <v>0</v>
      </c>
      <c r="N374" s="17">
        <f t="shared" si="35"/>
        <v>479965</v>
      </c>
      <c r="O374" s="83">
        <f t="shared" si="34"/>
        <v>1451951.4411868788</v>
      </c>
      <c r="P374" s="83">
        <f t="shared" si="36"/>
        <v>0</v>
      </c>
    </row>
    <row r="375" spans="1:16" x14ac:dyDescent="0.2">
      <c r="A375" s="14">
        <v>9331</v>
      </c>
      <c r="B375" s="15">
        <v>21</v>
      </c>
      <c r="C375" s="82">
        <f t="shared" si="39"/>
        <v>3.2708258380709379</v>
      </c>
      <c r="D375" s="16">
        <f>SUMIFS('Contact Hours'!E:E,'Contact Hours'!$A:$A,Hours!$A375,'Contact Hours'!$C:$C,Hours!$B375)</f>
        <v>0</v>
      </c>
      <c r="E375" s="16">
        <f>SUMIFS('Contact Hours'!F:F,'Contact Hours'!$A:$A,Hours!$A375,'Contact Hours'!$C:$C,Hours!$B375)</f>
        <v>0</v>
      </c>
      <c r="F375" s="16">
        <f>SUMIFS('Contact Hours'!G:G,'Contact Hours'!$A:$A,Hours!$A375,'Contact Hours'!$C:$C,Hours!$B375)</f>
        <v>0</v>
      </c>
      <c r="G375" s="16">
        <f>SUMIFS('Contact Hours'!H:H,'Contact Hours'!$A:$A,Hours!$A375,'Contact Hours'!$C:$C,Hours!$B375)</f>
        <v>0</v>
      </c>
      <c r="H375" s="16">
        <f>SUMIFS('Contact Hours'!I:I,'Contact Hours'!$A:$A,Hours!$A375,'Contact Hours'!$C:$C,Hours!$B375)</f>
        <v>14752</v>
      </c>
      <c r="I375" s="16">
        <f>SUMIFS('Contact Hours'!J:J,'Contact Hours'!$A:$A,Hours!$A375,'Contact Hours'!$C:$C,Hours!$B375)</f>
        <v>0</v>
      </c>
      <c r="J375" s="16">
        <f>SUMIFS('Contact Hours'!K:K,'Contact Hours'!$A:$A,Hours!$A375,'Contact Hours'!$C:$C,Hours!$B375)</f>
        <v>84231</v>
      </c>
      <c r="K375" s="16">
        <f>SUMIFS('Contact Hours'!L:L,'Contact Hours'!$A:$A,Hours!$A375,'Contact Hours'!$C:$C,Hours!$B375)</f>
        <v>0</v>
      </c>
      <c r="L375" s="17">
        <f t="shared" si="37"/>
        <v>98983</v>
      </c>
      <c r="M375" s="17">
        <f t="shared" si="38"/>
        <v>0</v>
      </c>
      <c r="N375" s="17">
        <f t="shared" si="35"/>
        <v>98983</v>
      </c>
      <c r="O375" s="83">
        <f t="shared" si="34"/>
        <v>323756.15392977564</v>
      </c>
      <c r="P375" s="83">
        <f t="shared" si="36"/>
        <v>0</v>
      </c>
    </row>
    <row r="376" spans="1:16" x14ac:dyDescent="0.2">
      <c r="A376" s="14">
        <v>9331</v>
      </c>
      <c r="B376" s="15">
        <v>22</v>
      </c>
      <c r="C376" s="82">
        <f t="shared" si="39"/>
        <v>3.5368199448196425</v>
      </c>
      <c r="D376" s="16">
        <f>SUMIFS('Contact Hours'!E:E,'Contact Hours'!$A:$A,Hours!$A376,'Contact Hours'!$C:$C,Hours!$B376)</f>
        <v>0</v>
      </c>
      <c r="E376" s="16">
        <f>SUMIFS('Contact Hours'!F:F,'Contact Hours'!$A:$A,Hours!$A376,'Contact Hours'!$C:$C,Hours!$B376)</f>
        <v>0</v>
      </c>
      <c r="F376" s="16">
        <f>SUMIFS('Contact Hours'!G:G,'Contact Hours'!$A:$A,Hours!$A376,'Contact Hours'!$C:$C,Hours!$B376)</f>
        <v>0</v>
      </c>
      <c r="G376" s="16">
        <f>SUMIFS('Contact Hours'!H:H,'Contact Hours'!$A:$A,Hours!$A376,'Contact Hours'!$C:$C,Hours!$B376)</f>
        <v>0</v>
      </c>
      <c r="H376" s="16">
        <f>SUMIFS('Contact Hours'!I:I,'Contact Hours'!$A:$A,Hours!$A376,'Contact Hours'!$C:$C,Hours!$B376)</f>
        <v>85440</v>
      </c>
      <c r="I376" s="16">
        <f>SUMIFS('Contact Hours'!J:J,'Contact Hours'!$A:$A,Hours!$A376,'Contact Hours'!$C:$C,Hours!$B376)</f>
        <v>0</v>
      </c>
      <c r="J376" s="16">
        <f>SUMIFS('Contact Hours'!K:K,'Contact Hours'!$A:$A,Hours!$A376,'Contact Hours'!$C:$C,Hours!$B376)</f>
        <v>40010</v>
      </c>
      <c r="K376" s="16">
        <f>SUMIFS('Contact Hours'!L:L,'Contact Hours'!$A:$A,Hours!$A376,'Contact Hours'!$C:$C,Hours!$B376)</f>
        <v>0</v>
      </c>
      <c r="L376" s="17">
        <f t="shared" si="37"/>
        <v>125450</v>
      </c>
      <c r="M376" s="17">
        <f t="shared" si="38"/>
        <v>0</v>
      </c>
      <c r="N376" s="17">
        <f t="shared" si="35"/>
        <v>125450</v>
      </c>
      <c r="O376" s="83">
        <f t="shared" si="34"/>
        <v>443694.06207762414</v>
      </c>
      <c r="P376" s="83">
        <f t="shared" si="36"/>
        <v>0</v>
      </c>
    </row>
    <row r="377" spans="1:16" x14ac:dyDescent="0.2">
      <c r="A377" s="14">
        <v>9331</v>
      </c>
      <c r="B377" s="15">
        <v>23</v>
      </c>
      <c r="C377" s="82">
        <f t="shared" si="39"/>
        <v>3.4579233877331621</v>
      </c>
      <c r="D377" s="16">
        <f>SUMIFS('Contact Hours'!E:E,'Contact Hours'!$A:$A,Hours!$A377,'Contact Hours'!$C:$C,Hours!$B377)</f>
        <v>420640</v>
      </c>
      <c r="E377" s="16">
        <f>SUMIFS('Contact Hours'!F:F,'Contact Hours'!$A:$A,Hours!$A377,'Contact Hours'!$C:$C,Hours!$B377)</f>
        <v>0</v>
      </c>
      <c r="F377" s="16">
        <f>SUMIFS('Contact Hours'!G:G,'Contact Hours'!$A:$A,Hours!$A377,'Contact Hours'!$C:$C,Hours!$B377)</f>
        <v>0</v>
      </c>
      <c r="G377" s="16">
        <f>SUMIFS('Contact Hours'!H:H,'Contact Hours'!$A:$A,Hours!$A377,'Contact Hours'!$C:$C,Hours!$B377)</f>
        <v>0</v>
      </c>
      <c r="H377" s="16">
        <f>SUMIFS('Contact Hours'!I:I,'Contact Hours'!$A:$A,Hours!$A377,'Contact Hours'!$C:$C,Hours!$B377)</f>
        <v>0</v>
      </c>
      <c r="I377" s="16">
        <f>SUMIFS('Contact Hours'!J:J,'Contact Hours'!$A:$A,Hours!$A377,'Contact Hours'!$C:$C,Hours!$B377)</f>
        <v>0</v>
      </c>
      <c r="J377" s="16">
        <f>SUMIFS('Contact Hours'!K:K,'Contact Hours'!$A:$A,Hours!$A377,'Contact Hours'!$C:$C,Hours!$B377)</f>
        <v>1424</v>
      </c>
      <c r="K377" s="16">
        <f>SUMIFS('Contact Hours'!L:L,'Contact Hours'!$A:$A,Hours!$A377,'Contact Hours'!$C:$C,Hours!$B377)</f>
        <v>0</v>
      </c>
      <c r="L377" s="17">
        <f t="shared" si="37"/>
        <v>422064</v>
      </c>
      <c r="M377" s="17">
        <f t="shared" si="38"/>
        <v>0</v>
      </c>
      <c r="N377" s="17">
        <f t="shared" si="35"/>
        <v>422064</v>
      </c>
      <c r="O377" s="83">
        <f t="shared" si="34"/>
        <v>1459464.9767202092</v>
      </c>
      <c r="P377" s="83">
        <f t="shared" si="36"/>
        <v>0</v>
      </c>
    </row>
    <row r="378" spans="1:16" x14ac:dyDescent="0.2">
      <c r="A378" s="14">
        <v>9331</v>
      </c>
      <c r="B378" s="15">
        <v>24</v>
      </c>
      <c r="C378" s="82">
        <f t="shared" si="39"/>
        <v>2.7275666878468883</v>
      </c>
      <c r="D378" s="16">
        <f>SUMIFS('Contact Hours'!E:E,'Contact Hours'!$A:$A,Hours!$A378,'Contact Hours'!$C:$C,Hours!$B378)</f>
        <v>271248</v>
      </c>
      <c r="E378" s="16">
        <f>SUMIFS('Contact Hours'!F:F,'Contact Hours'!$A:$A,Hours!$A378,'Contact Hours'!$C:$C,Hours!$B378)</f>
        <v>0</v>
      </c>
      <c r="F378" s="16">
        <f>SUMIFS('Contact Hours'!G:G,'Contact Hours'!$A:$A,Hours!$A378,'Contact Hours'!$C:$C,Hours!$B378)</f>
        <v>0</v>
      </c>
      <c r="G378" s="16">
        <f>SUMIFS('Contact Hours'!H:H,'Contact Hours'!$A:$A,Hours!$A378,'Contact Hours'!$C:$C,Hours!$B378)</f>
        <v>0</v>
      </c>
      <c r="H378" s="16">
        <f>SUMIFS('Contact Hours'!I:I,'Contact Hours'!$A:$A,Hours!$A378,'Contact Hours'!$C:$C,Hours!$B378)</f>
        <v>123824</v>
      </c>
      <c r="I378" s="16">
        <f>SUMIFS('Contact Hours'!J:J,'Contact Hours'!$A:$A,Hours!$A378,'Contact Hours'!$C:$C,Hours!$B378)</f>
        <v>0</v>
      </c>
      <c r="J378" s="16">
        <f>SUMIFS('Contact Hours'!K:K,'Contact Hours'!$A:$A,Hours!$A378,'Contact Hours'!$C:$C,Hours!$B378)</f>
        <v>391884</v>
      </c>
      <c r="K378" s="16">
        <f>SUMIFS('Contact Hours'!L:L,'Contact Hours'!$A:$A,Hours!$A378,'Contact Hours'!$C:$C,Hours!$B378)</f>
        <v>0</v>
      </c>
      <c r="L378" s="17">
        <f t="shared" si="37"/>
        <v>786956</v>
      </c>
      <c r="M378" s="17">
        <f t="shared" si="38"/>
        <v>0</v>
      </c>
      <c r="N378" s="17">
        <f t="shared" si="35"/>
        <v>786956</v>
      </c>
      <c r="O378" s="83">
        <f t="shared" si="34"/>
        <v>2146474.9704012359</v>
      </c>
      <c r="P378" s="83">
        <f t="shared" si="36"/>
        <v>0</v>
      </c>
    </row>
    <row r="379" spans="1:16" x14ac:dyDescent="0.2">
      <c r="A379" s="14">
        <v>9331</v>
      </c>
      <c r="B379" s="15">
        <v>25</v>
      </c>
      <c r="C379" s="82">
        <f t="shared" si="39"/>
        <v>2.1843075376228382</v>
      </c>
      <c r="D379" s="16">
        <f>SUMIFS('Contact Hours'!E:E,'Contact Hours'!$A:$A,Hours!$A379,'Contact Hours'!$C:$C,Hours!$B379)</f>
        <v>5495904</v>
      </c>
      <c r="E379" s="16">
        <f>SUMIFS('Contact Hours'!F:F,'Contact Hours'!$A:$A,Hours!$A379,'Contact Hours'!$C:$C,Hours!$B379)</f>
        <v>0</v>
      </c>
      <c r="F379" s="16">
        <f>SUMIFS('Contact Hours'!G:G,'Contact Hours'!$A:$A,Hours!$A379,'Contact Hours'!$C:$C,Hours!$B379)</f>
        <v>0</v>
      </c>
      <c r="G379" s="16">
        <f>SUMIFS('Contact Hours'!H:H,'Contact Hours'!$A:$A,Hours!$A379,'Contact Hours'!$C:$C,Hours!$B379)</f>
        <v>0</v>
      </c>
      <c r="H379" s="16">
        <f>SUMIFS('Contact Hours'!I:I,'Contact Hours'!$A:$A,Hours!$A379,'Contact Hours'!$C:$C,Hours!$B379)</f>
        <v>9696</v>
      </c>
      <c r="I379" s="16">
        <f>SUMIFS('Contact Hours'!J:J,'Contact Hours'!$A:$A,Hours!$A379,'Contact Hours'!$C:$C,Hours!$B379)</f>
        <v>0</v>
      </c>
      <c r="J379" s="16">
        <f>SUMIFS('Contact Hours'!K:K,'Contact Hours'!$A:$A,Hours!$A379,'Contact Hours'!$C:$C,Hours!$B379)</f>
        <v>1152</v>
      </c>
      <c r="K379" s="16">
        <f>SUMIFS('Contact Hours'!L:L,'Contact Hours'!$A:$A,Hours!$A379,'Contact Hours'!$C:$C,Hours!$B379)</f>
        <v>0</v>
      </c>
      <c r="L379" s="17">
        <f t="shared" si="37"/>
        <v>5506752</v>
      </c>
      <c r="M379" s="17">
        <f t="shared" si="38"/>
        <v>0</v>
      </c>
      <c r="N379" s="17">
        <f t="shared" si="35"/>
        <v>5506752</v>
      </c>
      <c r="O379" s="83">
        <f t="shared" si="34"/>
        <v>12028439.90141964</v>
      </c>
      <c r="P379" s="83">
        <f t="shared" si="36"/>
        <v>0</v>
      </c>
    </row>
    <row r="380" spans="1:16" x14ac:dyDescent="0.2">
      <c r="A380" s="14">
        <v>9331</v>
      </c>
      <c r="B380" s="15">
        <v>26</v>
      </c>
      <c r="C380" s="82">
        <f t="shared" si="39"/>
        <v>2.9124100501637846</v>
      </c>
      <c r="D380" s="16">
        <f>SUMIFS('Contact Hours'!E:E,'Contact Hours'!$A:$A,Hours!$A380,'Contact Hours'!$C:$C,Hours!$B380)</f>
        <v>1536444</v>
      </c>
      <c r="E380" s="16">
        <f>SUMIFS('Contact Hours'!F:F,'Contact Hours'!$A:$A,Hours!$A380,'Contact Hours'!$C:$C,Hours!$B380)</f>
        <v>0</v>
      </c>
      <c r="F380" s="16">
        <f>SUMIFS('Contact Hours'!G:G,'Contact Hours'!$A:$A,Hours!$A380,'Contact Hours'!$C:$C,Hours!$B380)</f>
        <v>0</v>
      </c>
      <c r="G380" s="16">
        <f>SUMIFS('Contact Hours'!H:H,'Contact Hours'!$A:$A,Hours!$A380,'Contact Hours'!$C:$C,Hours!$B380)</f>
        <v>0</v>
      </c>
      <c r="H380" s="16">
        <f>SUMIFS('Contact Hours'!I:I,'Contact Hours'!$A:$A,Hours!$A380,'Contact Hours'!$C:$C,Hours!$B380)</f>
        <v>292391</v>
      </c>
      <c r="I380" s="16">
        <f>SUMIFS('Contact Hours'!J:J,'Contact Hours'!$A:$A,Hours!$A380,'Contact Hours'!$C:$C,Hours!$B380)</f>
        <v>0</v>
      </c>
      <c r="J380" s="16">
        <f>SUMIFS('Contact Hours'!K:K,'Contact Hours'!$A:$A,Hours!$A380,'Contact Hours'!$C:$C,Hours!$B380)</f>
        <v>14102</v>
      </c>
      <c r="K380" s="16">
        <f>SUMIFS('Contact Hours'!L:L,'Contact Hours'!$A:$A,Hours!$A380,'Contact Hours'!$C:$C,Hours!$B380)</f>
        <v>0</v>
      </c>
      <c r="L380" s="17">
        <f t="shared" si="37"/>
        <v>1842937</v>
      </c>
      <c r="M380" s="17">
        <f t="shared" si="38"/>
        <v>0</v>
      </c>
      <c r="N380" s="17">
        <f t="shared" si="35"/>
        <v>1842937</v>
      </c>
      <c r="O380" s="83">
        <f t="shared" si="34"/>
        <v>5367388.2406186946</v>
      </c>
      <c r="P380" s="83">
        <f t="shared" si="36"/>
        <v>0</v>
      </c>
    </row>
    <row r="381" spans="1:16" x14ac:dyDescent="0.2">
      <c r="A381" s="14">
        <v>9331</v>
      </c>
      <c r="B381" s="15">
        <v>27</v>
      </c>
      <c r="C381" s="82">
        <f t="shared" si="39"/>
        <v>0</v>
      </c>
      <c r="D381" s="16">
        <f>SUMIFS('Contact Hours'!E:E,'Contact Hours'!$A:$A,Hours!$A381,'Contact Hours'!$C:$C,Hours!$B381)</f>
        <v>0</v>
      </c>
      <c r="E381" s="16">
        <f>SUMIFS('Contact Hours'!F:F,'Contact Hours'!$A:$A,Hours!$A381,'Contact Hours'!$C:$C,Hours!$B381)</f>
        <v>0</v>
      </c>
      <c r="F381" s="16">
        <f>SUMIFS('Contact Hours'!G:G,'Contact Hours'!$A:$A,Hours!$A381,'Contact Hours'!$C:$C,Hours!$B381)</f>
        <v>0</v>
      </c>
      <c r="G381" s="16">
        <f>SUMIFS('Contact Hours'!H:H,'Contact Hours'!$A:$A,Hours!$A381,'Contact Hours'!$C:$C,Hours!$B381)</f>
        <v>0</v>
      </c>
      <c r="H381" s="16">
        <f>SUMIFS('Contact Hours'!I:I,'Contact Hours'!$A:$A,Hours!$A381,'Contact Hours'!$C:$C,Hours!$B381)</f>
        <v>0</v>
      </c>
      <c r="I381" s="16">
        <f>SUMIFS('Contact Hours'!J:J,'Contact Hours'!$A:$A,Hours!$A381,'Contact Hours'!$C:$C,Hours!$B381)</f>
        <v>0</v>
      </c>
      <c r="J381" s="16">
        <f>SUMIFS('Contact Hours'!K:K,'Contact Hours'!$A:$A,Hours!$A381,'Contact Hours'!$C:$C,Hours!$B381)</f>
        <v>0</v>
      </c>
      <c r="K381" s="16">
        <f>SUMIFS('Contact Hours'!L:L,'Contact Hours'!$A:$A,Hours!$A381,'Contact Hours'!$C:$C,Hours!$B381)</f>
        <v>0</v>
      </c>
      <c r="L381" s="17">
        <f t="shared" si="37"/>
        <v>0</v>
      </c>
      <c r="M381" s="17">
        <f t="shared" si="38"/>
        <v>0</v>
      </c>
      <c r="N381" s="17">
        <f t="shared" si="35"/>
        <v>0</v>
      </c>
      <c r="O381" s="83">
        <f t="shared" si="34"/>
        <v>0</v>
      </c>
      <c r="P381" s="83">
        <f t="shared" si="36"/>
        <v>0</v>
      </c>
    </row>
    <row r="382" spans="1:16" x14ac:dyDescent="0.2">
      <c r="A382" s="14">
        <v>3563</v>
      </c>
      <c r="B382" s="15">
        <v>1</v>
      </c>
      <c r="C382" s="82">
        <f t="shared" si="39"/>
        <v>2.4773518925154794</v>
      </c>
      <c r="D382" s="16">
        <f>SUMIFS('Contact Hours'!E:E,'Contact Hours'!$A:$A,Hours!$A382,'Contact Hours'!$C:$C,Hours!$B382)</f>
        <v>0</v>
      </c>
      <c r="E382" s="16">
        <f>SUMIFS('Contact Hours'!F:F,'Contact Hours'!$A:$A,Hours!$A382,'Contact Hours'!$C:$C,Hours!$B382)</f>
        <v>0</v>
      </c>
      <c r="F382" s="16">
        <f>SUMIFS('Contact Hours'!G:G,'Contact Hours'!$A:$A,Hours!$A382,'Contact Hours'!$C:$C,Hours!$B382)</f>
        <v>0</v>
      </c>
      <c r="G382" s="16">
        <f>SUMIFS('Contact Hours'!H:H,'Contact Hours'!$A:$A,Hours!$A382,'Contact Hours'!$C:$C,Hours!$B382)</f>
        <v>0</v>
      </c>
      <c r="H382" s="16">
        <f>SUMIFS('Contact Hours'!I:I,'Contact Hours'!$A:$A,Hours!$A382,'Contact Hours'!$C:$C,Hours!$B382)</f>
        <v>0</v>
      </c>
      <c r="I382" s="16">
        <f>SUMIFS('Contact Hours'!J:J,'Contact Hours'!$A:$A,Hours!$A382,'Contact Hours'!$C:$C,Hours!$B382)</f>
        <v>0</v>
      </c>
      <c r="J382" s="16">
        <f>SUMIFS('Contact Hours'!K:K,'Contact Hours'!$A:$A,Hours!$A382,'Contact Hours'!$C:$C,Hours!$B382)</f>
        <v>0</v>
      </c>
      <c r="K382" s="16">
        <f>SUMIFS('Contact Hours'!L:L,'Contact Hours'!$A:$A,Hours!$A382,'Contact Hours'!$C:$C,Hours!$B382)</f>
        <v>0</v>
      </c>
      <c r="L382" s="17">
        <f t="shared" si="37"/>
        <v>0</v>
      </c>
      <c r="M382" s="17">
        <f t="shared" si="38"/>
        <v>0</v>
      </c>
      <c r="N382" s="17">
        <f t="shared" si="35"/>
        <v>0</v>
      </c>
      <c r="O382" s="83">
        <f t="shared" si="34"/>
        <v>0</v>
      </c>
      <c r="P382" s="83">
        <f t="shared" si="36"/>
        <v>0</v>
      </c>
    </row>
    <row r="383" spans="1:16" x14ac:dyDescent="0.2">
      <c r="A383" s="14">
        <v>3563</v>
      </c>
      <c r="B383" s="15">
        <v>2</v>
      </c>
      <c r="C383" s="82">
        <f t="shared" si="39"/>
        <v>2.8538011791852567</v>
      </c>
      <c r="D383" s="16">
        <f>SUMIFS('Contact Hours'!E:E,'Contact Hours'!$A:$A,Hours!$A383,'Contact Hours'!$C:$C,Hours!$B383)</f>
        <v>14976</v>
      </c>
      <c r="E383" s="16">
        <f>SUMIFS('Contact Hours'!F:F,'Contact Hours'!$A:$A,Hours!$A383,'Contact Hours'!$C:$C,Hours!$B383)</f>
        <v>0</v>
      </c>
      <c r="F383" s="16">
        <f>SUMIFS('Contact Hours'!G:G,'Contact Hours'!$A:$A,Hours!$A383,'Contact Hours'!$C:$C,Hours!$B383)</f>
        <v>0</v>
      </c>
      <c r="G383" s="16">
        <f>SUMIFS('Contact Hours'!H:H,'Contact Hours'!$A:$A,Hours!$A383,'Contact Hours'!$C:$C,Hours!$B383)</f>
        <v>0</v>
      </c>
      <c r="H383" s="16">
        <f>SUMIFS('Contact Hours'!I:I,'Contact Hours'!$A:$A,Hours!$A383,'Contact Hours'!$C:$C,Hours!$B383)</f>
        <v>234848</v>
      </c>
      <c r="I383" s="16">
        <f>SUMIFS('Contact Hours'!J:J,'Contact Hours'!$A:$A,Hours!$A383,'Contact Hours'!$C:$C,Hours!$B383)</f>
        <v>0</v>
      </c>
      <c r="J383" s="16">
        <f>SUMIFS('Contact Hours'!K:K,'Contact Hours'!$A:$A,Hours!$A383,'Contact Hours'!$C:$C,Hours!$B383)</f>
        <v>61614</v>
      </c>
      <c r="K383" s="16">
        <f>SUMIFS('Contact Hours'!L:L,'Contact Hours'!$A:$A,Hours!$A383,'Contact Hours'!$C:$C,Hours!$B383)</f>
        <v>0</v>
      </c>
      <c r="L383" s="17">
        <f t="shared" si="37"/>
        <v>311438</v>
      </c>
      <c r="M383" s="17">
        <f t="shared" si="38"/>
        <v>0</v>
      </c>
      <c r="N383" s="17">
        <f t="shared" si="35"/>
        <v>311438</v>
      </c>
      <c r="O383" s="83">
        <f t="shared" si="34"/>
        <v>888782.13164309796</v>
      </c>
      <c r="P383" s="83">
        <f t="shared" si="36"/>
        <v>0</v>
      </c>
    </row>
    <row r="384" spans="1:16" x14ac:dyDescent="0.2">
      <c r="A384" s="14">
        <v>3563</v>
      </c>
      <c r="B384" s="15">
        <v>3</v>
      </c>
      <c r="C384" s="82">
        <f t="shared" si="39"/>
        <v>2.4074720848103111</v>
      </c>
      <c r="D384" s="16">
        <f>SUMIFS('Contact Hours'!E:E,'Contact Hours'!$A:$A,Hours!$A384,'Contact Hours'!$C:$C,Hours!$B384)</f>
        <v>0</v>
      </c>
      <c r="E384" s="16">
        <f>SUMIFS('Contact Hours'!F:F,'Contact Hours'!$A:$A,Hours!$A384,'Contact Hours'!$C:$C,Hours!$B384)</f>
        <v>465920</v>
      </c>
      <c r="F384" s="16">
        <f>SUMIFS('Contact Hours'!G:G,'Contact Hours'!$A:$A,Hours!$A384,'Contact Hours'!$C:$C,Hours!$B384)</f>
        <v>0</v>
      </c>
      <c r="G384" s="16">
        <f>SUMIFS('Contact Hours'!H:H,'Contact Hours'!$A:$A,Hours!$A384,'Contact Hours'!$C:$C,Hours!$B384)</f>
        <v>0</v>
      </c>
      <c r="H384" s="16">
        <f>SUMIFS('Contact Hours'!I:I,'Contact Hours'!$A:$A,Hours!$A384,'Contact Hours'!$C:$C,Hours!$B384)</f>
        <v>151142</v>
      </c>
      <c r="I384" s="16">
        <f>SUMIFS('Contact Hours'!J:J,'Contact Hours'!$A:$A,Hours!$A384,'Contact Hours'!$C:$C,Hours!$B384)</f>
        <v>23904</v>
      </c>
      <c r="J384" s="16">
        <f>SUMIFS('Contact Hours'!K:K,'Contact Hours'!$A:$A,Hours!$A384,'Contact Hours'!$C:$C,Hours!$B384)</f>
        <v>4788</v>
      </c>
      <c r="K384" s="16">
        <f>SUMIFS('Contact Hours'!L:L,'Contact Hours'!$A:$A,Hours!$A384,'Contact Hours'!$C:$C,Hours!$B384)</f>
        <v>0</v>
      </c>
      <c r="L384" s="17">
        <f t="shared" si="37"/>
        <v>645754</v>
      </c>
      <c r="M384" s="17">
        <f t="shared" si="38"/>
        <v>48982.400000000001</v>
      </c>
      <c r="N384" s="17">
        <f t="shared" si="35"/>
        <v>694736.4</v>
      </c>
      <c r="O384" s="83">
        <f t="shared" si="34"/>
        <v>1672558.4893016103</v>
      </c>
      <c r="P384" s="83">
        <f t="shared" si="36"/>
        <v>0</v>
      </c>
    </row>
    <row r="385" spans="1:16" x14ac:dyDescent="0.2">
      <c r="A385" s="14">
        <v>3563</v>
      </c>
      <c r="B385" s="15">
        <v>4</v>
      </c>
      <c r="C385" s="82">
        <f t="shared" si="39"/>
        <v>2.4300139582635913</v>
      </c>
      <c r="D385" s="16">
        <f>SUMIFS('Contact Hours'!E:E,'Contact Hours'!$A:$A,Hours!$A385,'Contact Hours'!$C:$C,Hours!$B385)</f>
        <v>55200</v>
      </c>
      <c r="E385" s="16">
        <f>SUMIFS('Contact Hours'!F:F,'Contact Hours'!$A:$A,Hours!$A385,'Contact Hours'!$C:$C,Hours!$B385)</f>
        <v>25504</v>
      </c>
      <c r="F385" s="16">
        <f>SUMIFS('Contact Hours'!G:G,'Contact Hours'!$A:$A,Hours!$A385,'Contact Hours'!$C:$C,Hours!$B385)</f>
        <v>0</v>
      </c>
      <c r="G385" s="16">
        <f>SUMIFS('Contact Hours'!H:H,'Contact Hours'!$A:$A,Hours!$A385,'Contact Hours'!$C:$C,Hours!$B385)</f>
        <v>0</v>
      </c>
      <c r="H385" s="16">
        <f>SUMIFS('Contact Hours'!I:I,'Contact Hours'!$A:$A,Hours!$A385,'Contact Hours'!$C:$C,Hours!$B385)</f>
        <v>104688</v>
      </c>
      <c r="I385" s="16">
        <f>SUMIFS('Contact Hours'!J:J,'Contact Hours'!$A:$A,Hours!$A385,'Contact Hours'!$C:$C,Hours!$B385)</f>
        <v>24080</v>
      </c>
      <c r="J385" s="16">
        <f>SUMIFS('Contact Hours'!K:K,'Contact Hours'!$A:$A,Hours!$A385,'Contact Hours'!$C:$C,Hours!$B385)</f>
        <v>26054</v>
      </c>
      <c r="K385" s="16">
        <f>SUMIFS('Contact Hours'!L:L,'Contact Hours'!$A:$A,Hours!$A385,'Contact Hours'!$C:$C,Hours!$B385)</f>
        <v>0</v>
      </c>
      <c r="L385" s="17">
        <f t="shared" si="37"/>
        <v>235526</v>
      </c>
      <c r="M385" s="17">
        <f t="shared" si="38"/>
        <v>4958.4000000000005</v>
      </c>
      <c r="N385" s="17">
        <f t="shared" si="35"/>
        <v>240484.4</v>
      </c>
      <c r="O385" s="83">
        <f t="shared" si="34"/>
        <v>584380.44874464476</v>
      </c>
      <c r="P385" s="83">
        <f t="shared" si="36"/>
        <v>0</v>
      </c>
    </row>
    <row r="386" spans="1:16" x14ac:dyDescent="0.2">
      <c r="A386" s="14">
        <v>3563</v>
      </c>
      <c r="B386" s="15">
        <v>5</v>
      </c>
      <c r="C386" s="82">
        <f t="shared" si="39"/>
        <v>8.3021719928430482</v>
      </c>
      <c r="D386" s="16">
        <f>SUMIFS('Contact Hours'!E:E,'Contact Hours'!$A:$A,Hours!$A386,'Contact Hours'!$C:$C,Hours!$B386)</f>
        <v>0</v>
      </c>
      <c r="E386" s="16">
        <f>SUMIFS('Contact Hours'!F:F,'Contact Hours'!$A:$A,Hours!$A386,'Contact Hours'!$C:$C,Hours!$B386)</f>
        <v>0</v>
      </c>
      <c r="F386" s="16">
        <f>SUMIFS('Contact Hours'!G:G,'Contact Hours'!$A:$A,Hours!$A386,'Contact Hours'!$C:$C,Hours!$B386)</f>
        <v>0</v>
      </c>
      <c r="G386" s="16">
        <f>SUMIFS('Contact Hours'!H:H,'Contact Hours'!$A:$A,Hours!$A386,'Contact Hours'!$C:$C,Hours!$B386)</f>
        <v>0</v>
      </c>
      <c r="H386" s="16">
        <f>SUMIFS('Contact Hours'!I:I,'Contact Hours'!$A:$A,Hours!$A386,'Contact Hours'!$C:$C,Hours!$B386)</f>
        <v>0</v>
      </c>
      <c r="I386" s="16">
        <f>SUMIFS('Contact Hours'!J:J,'Contact Hours'!$A:$A,Hours!$A386,'Contact Hours'!$C:$C,Hours!$B386)</f>
        <v>0</v>
      </c>
      <c r="J386" s="16">
        <f>SUMIFS('Contact Hours'!K:K,'Contact Hours'!$A:$A,Hours!$A386,'Contact Hours'!$C:$C,Hours!$B386)</f>
        <v>0</v>
      </c>
      <c r="K386" s="16">
        <f>SUMIFS('Contact Hours'!L:L,'Contact Hours'!$A:$A,Hours!$A386,'Contact Hours'!$C:$C,Hours!$B386)</f>
        <v>0</v>
      </c>
      <c r="L386" s="17">
        <f t="shared" si="37"/>
        <v>0</v>
      </c>
      <c r="M386" s="17">
        <f t="shared" si="38"/>
        <v>0</v>
      </c>
      <c r="N386" s="17">
        <f t="shared" si="35"/>
        <v>0</v>
      </c>
      <c r="O386" s="83">
        <f t="shared" si="34"/>
        <v>0</v>
      </c>
      <c r="P386" s="83">
        <f t="shared" si="36"/>
        <v>0</v>
      </c>
    </row>
    <row r="387" spans="1:16" x14ac:dyDescent="0.2">
      <c r="A387" s="14">
        <v>3563</v>
      </c>
      <c r="B387" s="15">
        <v>6</v>
      </c>
      <c r="C387" s="82">
        <f t="shared" si="39"/>
        <v>2.9574937970703448</v>
      </c>
      <c r="D387" s="16">
        <f>SUMIFS('Contact Hours'!E:E,'Contact Hours'!$A:$A,Hours!$A387,'Contact Hours'!$C:$C,Hours!$B387)</f>
        <v>15808</v>
      </c>
      <c r="E387" s="16">
        <f>SUMIFS('Contact Hours'!F:F,'Contact Hours'!$A:$A,Hours!$A387,'Contact Hours'!$C:$C,Hours!$B387)</f>
        <v>0</v>
      </c>
      <c r="F387" s="16">
        <f>SUMIFS('Contact Hours'!G:G,'Contact Hours'!$A:$A,Hours!$A387,'Contact Hours'!$C:$C,Hours!$B387)</f>
        <v>0</v>
      </c>
      <c r="G387" s="16">
        <f>SUMIFS('Contact Hours'!H:H,'Contact Hours'!$A:$A,Hours!$A387,'Contact Hours'!$C:$C,Hours!$B387)</f>
        <v>0</v>
      </c>
      <c r="H387" s="16">
        <f>SUMIFS('Contact Hours'!I:I,'Contact Hours'!$A:$A,Hours!$A387,'Contact Hours'!$C:$C,Hours!$B387)</f>
        <v>22368</v>
      </c>
      <c r="I387" s="16">
        <f>SUMIFS('Contact Hours'!J:J,'Contact Hours'!$A:$A,Hours!$A387,'Contact Hours'!$C:$C,Hours!$B387)</f>
        <v>0</v>
      </c>
      <c r="J387" s="16">
        <f>SUMIFS('Contact Hours'!K:K,'Contact Hours'!$A:$A,Hours!$A387,'Contact Hours'!$C:$C,Hours!$B387)</f>
        <v>24</v>
      </c>
      <c r="K387" s="16">
        <f>SUMIFS('Contact Hours'!L:L,'Contact Hours'!$A:$A,Hours!$A387,'Contact Hours'!$C:$C,Hours!$B387)</f>
        <v>0</v>
      </c>
      <c r="L387" s="17">
        <f t="shared" si="37"/>
        <v>38200</v>
      </c>
      <c r="M387" s="17">
        <f t="shared" si="38"/>
        <v>0</v>
      </c>
      <c r="N387" s="17">
        <f t="shared" si="35"/>
        <v>38200</v>
      </c>
      <c r="O387" s="83">
        <f t="shared" si="34"/>
        <v>112976.26304808717</v>
      </c>
      <c r="P387" s="83">
        <f t="shared" si="36"/>
        <v>0</v>
      </c>
    </row>
    <row r="388" spans="1:16" x14ac:dyDescent="0.2">
      <c r="A388" s="14">
        <v>3563</v>
      </c>
      <c r="B388" s="15">
        <v>7</v>
      </c>
      <c r="C388" s="82">
        <f t="shared" si="39"/>
        <v>3.1107785365526492</v>
      </c>
      <c r="D388" s="16">
        <f>SUMIFS('Contact Hours'!E:E,'Contact Hours'!$A:$A,Hours!$A388,'Contact Hours'!$C:$C,Hours!$B388)</f>
        <v>0</v>
      </c>
      <c r="E388" s="16">
        <f>SUMIFS('Contact Hours'!F:F,'Contact Hours'!$A:$A,Hours!$A388,'Contact Hours'!$C:$C,Hours!$B388)</f>
        <v>28160</v>
      </c>
      <c r="F388" s="16">
        <f>SUMIFS('Contact Hours'!G:G,'Contact Hours'!$A:$A,Hours!$A388,'Contact Hours'!$C:$C,Hours!$B388)</f>
        <v>0</v>
      </c>
      <c r="G388" s="16">
        <f>SUMIFS('Contact Hours'!H:H,'Contact Hours'!$A:$A,Hours!$A388,'Contact Hours'!$C:$C,Hours!$B388)</f>
        <v>0</v>
      </c>
      <c r="H388" s="16">
        <f>SUMIFS('Contact Hours'!I:I,'Contact Hours'!$A:$A,Hours!$A388,'Contact Hours'!$C:$C,Hours!$B388)</f>
        <v>0</v>
      </c>
      <c r="I388" s="16">
        <f>SUMIFS('Contact Hours'!J:J,'Contact Hours'!$A:$A,Hours!$A388,'Contact Hours'!$C:$C,Hours!$B388)</f>
        <v>106816</v>
      </c>
      <c r="J388" s="16">
        <f>SUMIFS('Contact Hours'!K:K,'Contact Hours'!$A:$A,Hours!$A388,'Contact Hours'!$C:$C,Hours!$B388)</f>
        <v>0</v>
      </c>
      <c r="K388" s="16">
        <f>SUMIFS('Contact Hours'!L:L,'Contact Hours'!$A:$A,Hours!$A388,'Contact Hours'!$C:$C,Hours!$B388)</f>
        <v>2987</v>
      </c>
      <c r="L388" s="17">
        <f t="shared" si="37"/>
        <v>137963</v>
      </c>
      <c r="M388" s="17">
        <f t="shared" si="38"/>
        <v>13796.300000000001</v>
      </c>
      <c r="N388" s="17">
        <f t="shared" si="35"/>
        <v>151759.29999999999</v>
      </c>
      <c r="O388" s="83">
        <f t="shared" si="34"/>
        <v>472089.57316225441</v>
      </c>
      <c r="P388" s="83">
        <f t="shared" si="36"/>
        <v>0</v>
      </c>
    </row>
    <row r="389" spans="1:16" x14ac:dyDescent="0.2">
      <c r="A389" s="14">
        <v>3563</v>
      </c>
      <c r="B389" s="15">
        <v>8</v>
      </c>
      <c r="C389" s="82">
        <f t="shared" si="39"/>
        <v>3.1288120353152737</v>
      </c>
      <c r="D389" s="16">
        <f>SUMIFS('Contact Hours'!E:E,'Contact Hours'!$A:$A,Hours!$A389,'Contact Hours'!$C:$C,Hours!$B389)</f>
        <v>0</v>
      </c>
      <c r="E389" s="16">
        <f>SUMIFS('Contact Hours'!F:F,'Contact Hours'!$A:$A,Hours!$A389,'Contact Hours'!$C:$C,Hours!$B389)</f>
        <v>0</v>
      </c>
      <c r="F389" s="16">
        <f>SUMIFS('Contact Hours'!G:G,'Contact Hours'!$A:$A,Hours!$A389,'Contact Hours'!$C:$C,Hours!$B389)</f>
        <v>0</v>
      </c>
      <c r="G389" s="16">
        <f>SUMIFS('Contact Hours'!H:H,'Contact Hours'!$A:$A,Hours!$A389,'Contact Hours'!$C:$C,Hours!$B389)</f>
        <v>0</v>
      </c>
      <c r="H389" s="16">
        <f>SUMIFS('Contact Hours'!I:I,'Contact Hours'!$A:$A,Hours!$A389,'Contact Hours'!$C:$C,Hours!$B389)</f>
        <v>4288</v>
      </c>
      <c r="I389" s="16">
        <f>SUMIFS('Contact Hours'!J:J,'Contact Hours'!$A:$A,Hours!$A389,'Contact Hours'!$C:$C,Hours!$B389)</f>
        <v>0</v>
      </c>
      <c r="J389" s="16">
        <f>SUMIFS('Contact Hours'!K:K,'Contact Hours'!$A:$A,Hours!$A389,'Contact Hours'!$C:$C,Hours!$B389)</f>
        <v>78506</v>
      </c>
      <c r="K389" s="16">
        <f>SUMIFS('Contact Hours'!L:L,'Contact Hours'!$A:$A,Hours!$A389,'Contact Hours'!$C:$C,Hours!$B389)</f>
        <v>0</v>
      </c>
      <c r="L389" s="17">
        <f t="shared" si="37"/>
        <v>82794</v>
      </c>
      <c r="M389" s="17">
        <f t="shared" si="38"/>
        <v>0</v>
      </c>
      <c r="N389" s="17">
        <f t="shared" si="35"/>
        <v>82794</v>
      </c>
      <c r="O389" s="83">
        <f t="shared" ref="O389:O452" si="40">N389*C389</f>
        <v>259046.86365189278</v>
      </c>
      <c r="P389" s="83">
        <f t="shared" si="36"/>
        <v>0</v>
      </c>
    </row>
    <row r="390" spans="1:16" x14ac:dyDescent="0.2">
      <c r="A390" s="14">
        <v>3563</v>
      </c>
      <c r="B390" s="15">
        <v>9</v>
      </c>
      <c r="C390" s="82">
        <f t="shared" si="39"/>
        <v>2.7974464955520566</v>
      </c>
      <c r="D390" s="16">
        <f>SUMIFS('Contact Hours'!E:E,'Contact Hours'!$A:$A,Hours!$A390,'Contact Hours'!$C:$C,Hours!$B390)</f>
        <v>2832</v>
      </c>
      <c r="E390" s="16">
        <f>SUMIFS('Contact Hours'!F:F,'Contact Hours'!$A:$A,Hours!$A390,'Contact Hours'!$C:$C,Hours!$B390)</f>
        <v>21184</v>
      </c>
      <c r="F390" s="16">
        <f>SUMIFS('Contact Hours'!G:G,'Contact Hours'!$A:$A,Hours!$A390,'Contact Hours'!$C:$C,Hours!$B390)</f>
        <v>0</v>
      </c>
      <c r="G390" s="16">
        <f>SUMIFS('Contact Hours'!H:H,'Contact Hours'!$A:$A,Hours!$A390,'Contact Hours'!$C:$C,Hours!$B390)</f>
        <v>0</v>
      </c>
      <c r="H390" s="16">
        <f>SUMIFS('Contact Hours'!I:I,'Contact Hours'!$A:$A,Hours!$A390,'Contact Hours'!$C:$C,Hours!$B390)</f>
        <v>141232</v>
      </c>
      <c r="I390" s="16">
        <f>SUMIFS('Contact Hours'!J:J,'Contact Hours'!$A:$A,Hours!$A390,'Contact Hours'!$C:$C,Hours!$B390)</f>
        <v>0</v>
      </c>
      <c r="J390" s="16">
        <f>SUMIFS('Contact Hours'!K:K,'Contact Hours'!$A:$A,Hours!$A390,'Contact Hours'!$C:$C,Hours!$B390)</f>
        <v>1448</v>
      </c>
      <c r="K390" s="16">
        <f>SUMIFS('Contact Hours'!L:L,'Contact Hours'!$A:$A,Hours!$A390,'Contact Hours'!$C:$C,Hours!$B390)</f>
        <v>312</v>
      </c>
      <c r="L390" s="17">
        <f t="shared" si="37"/>
        <v>167008</v>
      </c>
      <c r="M390" s="17">
        <f t="shared" si="38"/>
        <v>2149.6</v>
      </c>
      <c r="N390" s="17">
        <f t="shared" si="35"/>
        <v>169157.6</v>
      </c>
      <c r="O390" s="83">
        <f t="shared" si="40"/>
        <v>473209.33531599661</v>
      </c>
      <c r="P390" s="83">
        <f t="shared" si="36"/>
        <v>0</v>
      </c>
    </row>
    <row r="391" spans="1:16" x14ac:dyDescent="0.2">
      <c r="A391" s="14">
        <v>3563</v>
      </c>
      <c r="B391" s="15">
        <v>10</v>
      </c>
      <c r="C391" s="82">
        <f t="shared" si="39"/>
        <v>3.9989283506118838</v>
      </c>
      <c r="D391" s="16">
        <f>SUMIFS('Contact Hours'!E:E,'Contact Hours'!$A:$A,Hours!$A391,'Contact Hours'!$C:$C,Hours!$B391)</f>
        <v>0</v>
      </c>
      <c r="E391" s="16">
        <f>SUMIFS('Contact Hours'!F:F,'Contact Hours'!$A:$A,Hours!$A391,'Contact Hours'!$C:$C,Hours!$B391)</f>
        <v>7316</v>
      </c>
      <c r="F391" s="16">
        <f>SUMIFS('Contact Hours'!G:G,'Contact Hours'!$A:$A,Hours!$A391,'Contact Hours'!$C:$C,Hours!$B391)</f>
        <v>0</v>
      </c>
      <c r="G391" s="16">
        <f>SUMIFS('Contact Hours'!H:H,'Contact Hours'!$A:$A,Hours!$A391,'Contact Hours'!$C:$C,Hours!$B391)</f>
        <v>0</v>
      </c>
      <c r="H391" s="16">
        <f>SUMIFS('Contact Hours'!I:I,'Contact Hours'!$A:$A,Hours!$A391,'Contact Hours'!$C:$C,Hours!$B391)</f>
        <v>0</v>
      </c>
      <c r="I391" s="16">
        <f>SUMIFS('Contact Hours'!J:J,'Contact Hours'!$A:$A,Hours!$A391,'Contact Hours'!$C:$C,Hours!$B391)</f>
        <v>0</v>
      </c>
      <c r="J391" s="16">
        <f>SUMIFS('Contact Hours'!K:K,'Contact Hours'!$A:$A,Hours!$A391,'Contact Hours'!$C:$C,Hours!$B391)</f>
        <v>0</v>
      </c>
      <c r="K391" s="16">
        <f>SUMIFS('Contact Hours'!L:L,'Contact Hours'!$A:$A,Hours!$A391,'Contact Hours'!$C:$C,Hours!$B391)</f>
        <v>0</v>
      </c>
      <c r="L391" s="17">
        <f t="shared" si="37"/>
        <v>7316</v>
      </c>
      <c r="M391" s="17">
        <f t="shared" si="38"/>
        <v>731.6</v>
      </c>
      <c r="N391" s="17">
        <f t="shared" si="35"/>
        <v>8047.6</v>
      </c>
      <c r="O391" s="83">
        <f t="shared" si="40"/>
        <v>32181.775794384197</v>
      </c>
      <c r="P391" s="83">
        <f t="shared" si="36"/>
        <v>0</v>
      </c>
    </row>
    <row r="392" spans="1:16" x14ac:dyDescent="0.2">
      <c r="A392" s="14">
        <v>3563</v>
      </c>
      <c r="B392" s="15">
        <v>11</v>
      </c>
      <c r="C392" s="82">
        <f t="shared" si="39"/>
        <v>2.8515469918399288</v>
      </c>
      <c r="D392" s="16">
        <f>SUMIFS('Contact Hours'!E:E,'Contact Hours'!$A:$A,Hours!$A392,'Contact Hours'!$C:$C,Hours!$B392)</f>
        <v>0</v>
      </c>
      <c r="E392" s="16">
        <f>SUMIFS('Contact Hours'!F:F,'Contact Hours'!$A:$A,Hours!$A392,'Contact Hours'!$C:$C,Hours!$B392)</f>
        <v>13772</v>
      </c>
      <c r="F392" s="16">
        <f>SUMIFS('Contact Hours'!G:G,'Contact Hours'!$A:$A,Hours!$A392,'Contact Hours'!$C:$C,Hours!$B392)</f>
        <v>0</v>
      </c>
      <c r="G392" s="16">
        <f>SUMIFS('Contact Hours'!H:H,'Contact Hours'!$A:$A,Hours!$A392,'Contact Hours'!$C:$C,Hours!$B392)</f>
        <v>0</v>
      </c>
      <c r="H392" s="16">
        <f>SUMIFS('Contact Hours'!I:I,'Contact Hours'!$A:$A,Hours!$A392,'Contact Hours'!$C:$C,Hours!$B392)</f>
        <v>0</v>
      </c>
      <c r="I392" s="16">
        <f>SUMIFS('Contact Hours'!J:J,'Contact Hours'!$A:$A,Hours!$A392,'Contact Hours'!$C:$C,Hours!$B392)</f>
        <v>185504</v>
      </c>
      <c r="J392" s="16">
        <f>SUMIFS('Contact Hours'!K:K,'Contact Hours'!$A:$A,Hours!$A392,'Contact Hours'!$C:$C,Hours!$B392)</f>
        <v>0</v>
      </c>
      <c r="K392" s="16">
        <f>SUMIFS('Contact Hours'!L:L,'Contact Hours'!$A:$A,Hours!$A392,'Contact Hours'!$C:$C,Hours!$B392)</f>
        <v>52103</v>
      </c>
      <c r="L392" s="17">
        <f t="shared" si="37"/>
        <v>251379</v>
      </c>
      <c r="M392" s="17">
        <f t="shared" si="38"/>
        <v>25137.9</v>
      </c>
      <c r="N392" s="17">
        <f t="shared" si="35"/>
        <v>276516.90000000002</v>
      </c>
      <c r="O392" s="83">
        <f t="shared" si="40"/>
        <v>788500.9343879025</v>
      </c>
      <c r="P392" s="83">
        <f t="shared" si="36"/>
        <v>0</v>
      </c>
    </row>
    <row r="393" spans="1:16" x14ac:dyDescent="0.2">
      <c r="A393" s="14">
        <v>3563</v>
      </c>
      <c r="B393" s="15">
        <v>12</v>
      </c>
      <c r="C393" s="82">
        <f t="shared" si="39"/>
        <v>2.5044021406594155</v>
      </c>
      <c r="D393" s="16">
        <f>SUMIFS('Contact Hours'!E:E,'Contact Hours'!$A:$A,Hours!$A393,'Contact Hours'!$C:$C,Hours!$B393)</f>
        <v>474192</v>
      </c>
      <c r="E393" s="16">
        <f>SUMIFS('Contact Hours'!F:F,'Contact Hours'!$A:$A,Hours!$A393,'Contact Hours'!$C:$C,Hours!$B393)</f>
        <v>0</v>
      </c>
      <c r="F393" s="16">
        <f>SUMIFS('Contact Hours'!G:G,'Contact Hours'!$A:$A,Hours!$A393,'Contact Hours'!$C:$C,Hours!$B393)</f>
        <v>0</v>
      </c>
      <c r="G393" s="16">
        <f>SUMIFS('Contact Hours'!H:H,'Contact Hours'!$A:$A,Hours!$A393,'Contact Hours'!$C:$C,Hours!$B393)</f>
        <v>118224</v>
      </c>
      <c r="H393" s="16">
        <f>SUMIFS('Contact Hours'!I:I,'Contact Hours'!$A:$A,Hours!$A393,'Contact Hours'!$C:$C,Hours!$B393)</f>
        <v>0</v>
      </c>
      <c r="I393" s="16">
        <f>SUMIFS('Contact Hours'!J:J,'Contact Hours'!$A:$A,Hours!$A393,'Contact Hours'!$C:$C,Hours!$B393)</f>
        <v>0</v>
      </c>
      <c r="J393" s="16">
        <f>SUMIFS('Contact Hours'!K:K,'Contact Hours'!$A:$A,Hours!$A393,'Contact Hours'!$C:$C,Hours!$B393)</f>
        <v>280</v>
      </c>
      <c r="K393" s="16">
        <f>SUMIFS('Contact Hours'!L:L,'Contact Hours'!$A:$A,Hours!$A393,'Contact Hours'!$C:$C,Hours!$B393)</f>
        <v>0</v>
      </c>
      <c r="L393" s="17">
        <f t="shared" si="37"/>
        <v>592696</v>
      </c>
      <c r="M393" s="17">
        <f t="shared" si="38"/>
        <v>0</v>
      </c>
      <c r="N393" s="17">
        <f t="shared" si="35"/>
        <v>592696</v>
      </c>
      <c r="O393" s="83">
        <f t="shared" si="40"/>
        <v>1484349.131160273</v>
      </c>
      <c r="P393" s="83">
        <f t="shared" si="36"/>
        <v>296080.43867731874</v>
      </c>
    </row>
    <row r="394" spans="1:16" x14ac:dyDescent="0.2">
      <c r="A394" s="14">
        <v>3563</v>
      </c>
      <c r="B394" s="15">
        <v>13</v>
      </c>
      <c r="C394" s="82">
        <f t="shared" si="39"/>
        <v>2.4322681456089192</v>
      </c>
      <c r="D394" s="16">
        <f>SUMIFS('Contact Hours'!E:E,'Contact Hours'!$A:$A,Hours!$A394,'Contact Hours'!$C:$C,Hours!$B394)</f>
        <v>49088</v>
      </c>
      <c r="E394" s="16">
        <f>SUMIFS('Contact Hours'!F:F,'Contact Hours'!$A:$A,Hours!$A394,'Contact Hours'!$C:$C,Hours!$B394)</f>
        <v>0</v>
      </c>
      <c r="F394" s="16">
        <f>SUMIFS('Contact Hours'!G:G,'Contact Hours'!$A:$A,Hours!$A394,'Contact Hours'!$C:$C,Hours!$B394)</f>
        <v>0</v>
      </c>
      <c r="G394" s="16">
        <f>SUMIFS('Contact Hours'!H:H,'Contact Hours'!$A:$A,Hours!$A394,'Contact Hours'!$C:$C,Hours!$B394)</f>
        <v>0</v>
      </c>
      <c r="H394" s="16">
        <f>SUMIFS('Contact Hours'!I:I,'Contact Hours'!$A:$A,Hours!$A394,'Contact Hours'!$C:$C,Hours!$B394)</f>
        <v>13984</v>
      </c>
      <c r="I394" s="16">
        <f>SUMIFS('Contact Hours'!J:J,'Contact Hours'!$A:$A,Hours!$A394,'Contact Hours'!$C:$C,Hours!$B394)</f>
        <v>0</v>
      </c>
      <c r="J394" s="16">
        <f>SUMIFS('Contact Hours'!K:K,'Contact Hours'!$A:$A,Hours!$A394,'Contact Hours'!$C:$C,Hours!$B394)</f>
        <v>0</v>
      </c>
      <c r="K394" s="16">
        <f>SUMIFS('Contact Hours'!L:L,'Contact Hours'!$A:$A,Hours!$A394,'Contact Hours'!$C:$C,Hours!$B394)</f>
        <v>0</v>
      </c>
      <c r="L394" s="17">
        <f t="shared" si="37"/>
        <v>63072</v>
      </c>
      <c r="M394" s="17">
        <f t="shared" si="38"/>
        <v>0</v>
      </c>
      <c r="N394" s="17">
        <f t="shared" si="35"/>
        <v>63072</v>
      </c>
      <c r="O394" s="83">
        <f t="shared" si="40"/>
        <v>153408.01647984574</v>
      </c>
      <c r="P394" s="83">
        <f t="shared" si="36"/>
        <v>0</v>
      </c>
    </row>
    <row r="395" spans="1:16" x14ac:dyDescent="0.2">
      <c r="A395" s="14">
        <v>3563</v>
      </c>
      <c r="B395" s="15">
        <v>14</v>
      </c>
      <c r="C395" s="82">
        <f t="shared" si="39"/>
        <v>3.8974899200721236</v>
      </c>
      <c r="D395" s="16">
        <f>SUMIFS('Contact Hours'!E:E,'Contact Hours'!$A:$A,Hours!$A395,'Contact Hours'!$C:$C,Hours!$B395)</f>
        <v>0</v>
      </c>
      <c r="E395" s="16">
        <f>SUMIFS('Contact Hours'!F:F,'Contact Hours'!$A:$A,Hours!$A395,'Contact Hours'!$C:$C,Hours!$B395)</f>
        <v>0</v>
      </c>
      <c r="F395" s="16">
        <f>SUMIFS('Contact Hours'!G:G,'Contact Hours'!$A:$A,Hours!$A395,'Contact Hours'!$C:$C,Hours!$B395)</f>
        <v>0</v>
      </c>
      <c r="G395" s="16">
        <f>SUMIFS('Contact Hours'!H:H,'Contact Hours'!$A:$A,Hours!$A395,'Contact Hours'!$C:$C,Hours!$B395)</f>
        <v>0</v>
      </c>
      <c r="H395" s="16">
        <f>SUMIFS('Contact Hours'!I:I,'Contact Hours'!$A:$A,Hours!$A395,'Contact Hours'!$C:$C,Hours!$B395)</f>
        <v>0</v>
      </c>
      <c r="I395" s="16">
        <f>SUMIFS('Contact Hours'!J:J,'Contact Hours'!$A:$A,Hours!$A395,'Contact Hours'!$C:$C,Hours!$B395)</f>
        <v>244720</v>
      </c>
      <c r="J395" s="16">
        <f>SUMIFS('Contact Hours'!K:K,'Contact Hours'!$A:$A,Hours!$A395,'Contact Hours'!$C:$C,Hours!$B395)</f>
        <v>0</v>
      </c>
      <c r="K395" s="16">
        <f>SUMIFS('Contact Hours'!L:L,'Contact Hours'!$A:$A,Hours!$A395,'Contact Hours'!$C:$C,Hours!$B395)</f>
        <v>20428</v>
      </c>
      <c r="L395" s="17">
        <f t="shared" si="37"/>
        <v>265148</v>
      </c>
      <c r="M395" s="17">
        <f t="shared" si="38"/>
        <v>26514.800000000003</v>
      </c>
      <c r="N395" s="17">
        <f t="shared" si="35"/>
        <v>291662.8</v>
      </c>
      <c r="O395" s="83">
        <f t="shared" si="40"/>
        <v>1136752.8230600117</v>
      </c>
      <c r="P395" s="83">
        <f t="shared" si="36"/>
        <v>0</v>
      </c>
    </row>
    <row r="396" spans="1:16" x14ac:dyDescent="0.2">
      <c r="A396" s="14">
        <v>3563</v>
      </c>
      <c r="B396" s="15">
        <v>15</v>
      </c>
      <c r="C396" s="82">
        <f t="shared" si="39"/>
        <v>5.6850604849172326</v>
      </c>
      <c r="D396" s="16">
        <f>SUMIFS('Contact Hours'!E:E,'Contact Hours'!$A:$A,Hours!$A396,'Contact Hours'!$C:$C,Hours!$B396)</f>
        <v>0</v>
      </c>
      <c r="E396" s="16">
        <f>SUMIFS('Contact Hours'!F:F,'Contact Hours'!$A:$A,Hours!$A396,'Contact Hours'!$C:$C,Hours!$B396)</f>
        <v>0</v>
      </c>
      <c r="F396" s="16">
        <f>SUMIFS('Contact Hours'!G:G,'Contact Hours'!$A:$A,Hours!$A396,'Contact Hours'!$C:$C,Hours!$B396)</f>
        <v>0</v>
      </c>
      <c r="G396" s="16">
        <f>SUMIFS('Contact Hours'!H:H,'Contact Hours'!$A:$A,Hours!$A396,'Contact Hours'!$C:$C,Hours!$B396)</f>
        <v>0</v>
      </c>
      <c r="H396" s="16">
        <f>SUMIFS('Contact Hours'!I:I,'Contact Hours'!$A:$A,Hours!$A396,'Contact Hours'!$C:$C,Hours!$B396)</f>
        <v>0</v>
      </c>
      <c r="I396" s="16">
        <f>SUMIFS('Contact Hours'!J:J,'Contact Hours'!$A:$A,Hours!$A396,'Contact Hours'!$C:$C,Hours!$B396)</f>
        <v>34944</v>
      </c>
      <c r="J396" s="16">
        <f>SUMIFS('Contact Hours'!K:K,'Contact Hours'!$A:$A,Hours!$A396,'Contact Hours'!$C:$C,Hours!$B396)</f>
        <v>0</v>
      </c>
      <c r="K396" s="16">
        <f>SUMIFS('Contact Hours'!L:L,'Contact Hours'!$A:$A,Hours!$A396,'Contact Hours'!$C:$C,Hours!$B396)</f>
        <v>0</v>
      </c>
      <c r="L396" s="17">
        <f t="shared" si="37"/>
        <v>34944</v>
      </c>
      <c r="M396" s="17">
        <f t="shared" si="38"/>
        <v>3494.4</v>
      </c>
      <c r="N396" s="17">
        <f t="shared" ref="N396:N451" si="41">SUM(L396:M396)</f>
        <v>38438.400000000001</v>
      </c>
      <c r="O396" s="83">
        <f t="shared" si="40"/>
        <v>218524.62894344257</v>
      </c>
      <c r="P396" s="83">
        <f t="shared" ref="P396:P451" si="42">(G396+F396*1.1)*C396</f>
        <v>0</v>
      </c>
    </row>
    <row r="397" spans="1:16" x14ac:dyDescent="0.2">
      <c r="A397" s="14">
        <v>3563</v>
      </c>
      <c r="B397" s="15">
        <v>16</v>
      </c>
      <c r="C397" s="82">
        <f t="shared" si="39"/>
        <v>3.2595549013442979</v>
      </c>
      <c r="D397" s="16">
        <f>SUMIFS('Contact Hours'!E:E,'Contact Hours'!$A:$A,Hours!$A397,'Contact Hours'!$C:$C,Hours!$B397)</f>
        <v>14592</v>
      </c>
      <c r="E397" s="16">
        <f>SUMIFS('Contact Hours'!F:F,'Contact Hours'!$A:$A,Hours!$A397,'Contact Hours'!$C:$C,Hours!$B397)</f>
        <v>0</v>
      </c>
      <c r="F397" s="16">
        <f>SUMIFS('Contact Hours'!G:G,'Contact Hours'!$A:$A,Hours!$A397,'Contact Hours'!$C:$C,Hours!$B397)</f>
        <v>0</v>
      </c>
      <c r="G397" s="16">
        <f>SUMIFS('Contact Hours'!H:H,'Contact Hours'!$A:$A,Hours!$A397,'Contact Hours'!$C:$C,Hours!$B397)</f>
        <v>0</v>
      </c>
      <c r="H397" s="16">
        <f>SUMIFS('Contact Hours'!I:I,'Contact Hours'!$A:$A,Hours!$A397,'Contact Hours'!$C:$C,Hours!$B397)</f>
        <v>816</v>
      </c>
      <c r="I397" s="16">
        <f>SUMIFS('Contact Hours'!J:J,'Contact Hours'!$A:$A,Hours!$A397,'Contact Hours'!$C:$C,Hours!$B397)</f>
        <v>254168</v>
      </c>
      <c r="J397" s="16">
        <f>SUMIFS('Contact Hours'!K:K,'Contact Hours'!$A:$A,Hours!$A397,'Contact Hours'!$C:$C,Hours!$B397)</f>
        <v>4992</v>
      </c>
      <c r="K397" s="16">
        <f>SUMIFS('Contact Hours'!L:L,'Contact Hours'!$A:$A,Hours!$A397,'Contact Hours'!$C:$C,Hours!$B397)</f>
        <v>88685</v>
      </c>
      <c r="L397" s="17">
        <f t="shared" ref="L397:L452" si="43">SUM(D397:K397)</f>
        <v>363253</v>
      </c>
      <c r="M397" s="17">
        <f t="shared" ref="M397:M452" si="44">IF(B397&lt;28,E397+F397+I397+K397,0)*0.1</f>
        <v>34285.300000000003</v>
      </c>
      <c r="N397" s="17">
        <f t="shared" si="41"/>
        <v>397538.3</v>
      </c>
      <c r="O397" s="83">
        <f t="shared" si="40"/>
        <v>1295797.9142370799</v>
      </c>
      <c r="P397" s="83">
        <f t="shared" si="42"/>
        <v>0</v>
      </c>
    </row>
    <row r="398" spans="1:16" x14ac:dyDescent="0.2">
      <c r="A398" s="14">
        <v>3563</v>
      </c>
      <c r="B398" s="15">
        <v>17</v>
      </c>
      <c r="C398" s="82">
        <f t="shared" si="39"/>
        <v>4.4091904474615813</v>
      </c>
      <c r="D398" s="16">
        <f>SUMIFS('Contact Hours'!E:E,'Contact Hours'!$A:$A,Hours!$A398,'Contact Hours'!$C:$C,Hours!$B398)</f>
        <v>0</v>
      </c>
      <c r="E398" s="16">
        <f>SUMIFS('Contact Hours'!F:F,'Contact Hours'!$A:$A,Hours!$A398,'Contact Hours'!$C:$C,Hours!$B398)</f>
        <v>0</v>
      </c>
      <c r="F398" s="16">
        <f>SUMIFS('Contact Hours'!G:G,'Contact Hours'!$A:$A,Hours!$A398,'Contact Hours'!$C:$C,Hours!$B398)</f>
        <v>0</v>
      </c>
      <c r="G398" s="16">
        <f>SUMIFS('Contact Hours'!H:H,'Contact Hours'!$A:$A,Hours!$A398,'Contact Hours'!$C:$C,Hours!$B398)</f>
        <v>0</v>
      </c>
      <c r="H398" s="16">
        <f>SUMIFS('Contact Hours'!I:I,'Contact Hours'!$A:$A,Hours!$A398,'Contact Hours'!$C:$C,Hours!$B398)</f>
        <v>0</v>
      </c>
      <c r="I398" s="16">
        <f>SUMIFS('Contact Hours'!J:J,'Contact Hours'!$A:$A,Hours!$A398,'Contact Hours'!$C:$C,Hours!$B398)</f>
        <v>18112</v>
      </c>
      <c r="J398" s="16">
        <f>SUMIFS('Contact Hours'!K:K,'Contact Hours'!$A:$A,Hours!$A398,'Contact Hours'!$C:$C,Hours!$B398)</f>
        <v>0</v>
      </c>
      <c r="K398" s="16">
        <f>SUMIFS('Contact Hours'!L:L,'Contact Hours'!$A:$A,Hours!$A398,'Contact Hours'!$C:$C,Hours!$B398)</f>
        <v>0</v>
      </c>
      <c r="L398" s="17">
        <f t="shared" si="43"/>
        <v>18112</v>
      </c>
      <c r="M398" s="17">
        <f t="shared" si="44"/>
        <v>1811.2</v>
      </c>
      <c r="N398" s="17">
        <f t="shared" si="41"/>
        <v>19923.2</v>
      </c>
      <c r="O398" s="83">
        <f t="shared" si="40"/>
        <v>87845.183122866583</v>
      </c>
      <c r="P398" s="83">
        <f t="shared" si="42"/>
        <v>0</v>
      </c>
    </row>
    <row r="399" spans="1:16" x14ac:dyDescent="0.2">
      <c r="A399" s="14">
        <v>3563</v>
      </c>
      <c r="B399" s="15">
        <v>18</v>
      </c>
      <c r="C399" s="82">
        <f t="shared" si="39"/>
        <v>3.2911135241788898</v>
      </c>
      <c r="D399" s="16">
        <f>SUMIFS('Contact Hours'!E:E,'Contact Hours'!$A:$A,Hours!$A399,'Contact Hours'!$C:$C,Hours!$B399)</f>
        <v>0</v>
      </c>
      <c r="E399" s="16">
        <f>SUMIFS('Contact Hours'!F:F,'Contact Hours'!$A:$A,Hours!$A399,'Contact Hours'!$C:$C,Hours!$B399)</f>
        <v>0</v>
      </c>
      <c r="F399" s="16">
        <f>SUMIFS('Contact Hours'!G:G,'Contact Hours'!$A:$A,Hours!$A399,'Contact Hours'!$C:$C,Hours!$B399)</f>
        <v>0</v>
      </c>
      <c r="G399" s="16">
        <f>SUMIFS('Contact Hours'!H:H,'Contact Hours'!$A:$A,Hours!$A399,'Contact Hours'!$C:$C,Hours!$B399)</f>
        <v>0</v>
      </c>
      <c r="H399" s="16">
        <f>SUMIFS('Contact Hours'!I:I,'Contact Hours'!$A:$A,Hours!$A399,'Contact Hours'!$C:$C,Hours!$B399)</f>
        <v>0</v>
      </c>
      <c r="I399" s="16">
        <f>SUMIFS('Contact Hours'!J:J,'Contact Hours'!$A:$A,Hours!$A399,'Contact Hours'!$C:$C,Hours!$B399)</f>
        <v>624</v>
      </c>
      <c r="J399" s="16">
        <f>SUMIFS('Contact Hours'!K:K,'Contact Hours'!$A:$A,Hours!$A399,'Contact Hours'!$C:$C,Hours!$B399)</f>
        <v>0</v>
      </c>
      <c r="K399" s="16">
        <f>SUMIFS('Contact Hours'!L:L,'Contact Hours'!$A:$A,Hours!$A399,'Contact Hours'!$C:$C,Hours!$B399)</f>
        <v>0</v>
      </c>
      <c r="L399" s="17">
        <f t="shared" si="43"/>
        <v>624</v>
      </c>
      <c r="M399" s="17">
        <f t="shared" si="44"/>
        <v>62.400000000000006</v>
      </c>
      <c r="N399" s="17">
        <f t="shared" si="41"/>
        <v>686.4</v>
      </c>
      <c r="O399" s="83">
        <f t="shared" si="40"/>
        <v>2259.02032299639</v>
      </c>
      <c r="P399" s="83">
        <f t="shared" si="42"/>
        <v>0</v>
      </c>
    </row>
    <row r="400" spans="1:16" x14ac:dyDescent="0.2">
      <c r="A400" s="14">
        <v>3563</v>
      </c>
      <c r="B400" s="15">
        <v>19</v>
      </c>
      <c r="C400" s="82">
        <f t="shared" si="39"/>
        <v>2.3804218366663754</v>
      </c>
      <c r="D400" s="16">
        <f>SUMIFS('Contact Hours'!E:E,'Contact Hours'!$A:$A,Hours!$A400,'Contact Hours'!$C:$C,Hours!$B400)</f>
        <v>0</v>
      </c>
      <c r="E400" s="16">
        <f>SUMIFS('Contact Hours'!F:F,'Contact Hours'!$A:$A,Hours!$A400,'Contact Hours'!$C:$C,Hours!$B400)</f>
        <v>234592</v>
      </c>
      <c r="F400" s="16">
        <f>SUMIFS('Contact Hours'!G:G,'Contact Hours'!$A:$A,Hours!$A400,'Contact Hours'!$C:$C,Hours!$B400)</f>
        <v>205802</v>
      </c>
      <c r="G400" s="16">
        <f>SUMIFS('Contact Hours'!H:H,'Contact Hours'!$A:$A,Hours!$A400,'Contact Hours'!$C:$C,Hours!$B400)</f>
        <v>0</v>
      </c>
      <c r="H400" s="16">
        <f>SUMIFS('Contact Hours'!I:I,'Contact Hours'!$A:$A,Hours!$A400,'Contact Hours'!$C:$C,Hours!$B400)</f>
        <v>0</v>
      </c>
      <c r="I400" s="16">
        <f>SUMIFS('Contact Hours'!J:J,'Contact Hours'!$A:$A,Hours!$A400,'Contact Hours'!$C:$C,Hours!$B400)</f>
        <v>11712</v>
      </c>
      <c r="J400" s="16">
        <f>SUMIFS('Contact Hours'!K:K,'Contact Hours'!$A:$A,Hours!$A400,'Contact Hours'!$C:$C,Hours!$B400)</f>
        <v>0</v>
      </c>
      <c r="K400" s="16">
        <f>SUMIFS('Contact Hours'!L:L,'Contact Hours'!$A:$A,Hours!$A400,'Contact Hours'!$C:$C,Hours!$B400)</f>
        <v>0</v>
      </c>
      <c r="L400" s="17">
        <f t="shared" si="43"/>
        <v>452106</v>
      </c>
      <c r="M400" s="17">
        <f t="shared" si="44"/>
        <v>45210.600000000006</v>
      </c>
      <c r="N400" s="17">
        <f t="shared" si="41"/>
        <v>497316.6</v>
      </c>
      <c r="O400" s="83">
        <f t="shared" si="40"/>
        <v>1183823.2943766771</v>
      </c>
      <c r="P400" s="83">
        <f t="shared" si="42"/>
        <v>538885.13231257477</v>
      </c>
    </row>
    <row r="401" spans="1:16" x14ac:dyDescent="0.2">
      <c r="A401" s="14">
        <v>3563</v>
      </c>
      <c r="B401" s="15">
        <v>20</v>
      </c>
      <c r="C401" s="82">
        <f t="shared" si="39"/>
        <v>3.0251194174301852</v>
      </c>
      <c r="D401" s="16">
        <f>SUMIFS('Contact Hours'!E:E,'Contact Hours'!$A:$A,Hours!$A401,'Contact Hours'!$C:$C,Hours!$B401)</f>
        <v>0</v>
      </c>
      <c r="E401" s="16">
        <f>SUMIFS('Contact Hours'!F:F,'Contact Hours'!$A:$A,Hours!$A401,'Contact Hours'!$C:$C,Hours!$B401)</f>
        <v>0</v>
      </c>
      <c r="F401" s="16">
        <f>SUMIFS('Contact Hours'!G:G,'Contact Hours'!$A:$A,Hours!$A401,'Contact Hours'!$C:$C,Hours!$B401)</f>
        <v>0</v>
      </c>
      <c r="G401" s="16">
        <f>SUMIFS('Contact Hours'!H:H,'Contact Hours'!$A:$A,Hours!$A401,'Contact Hours'!$C:$C,Hours!$B401)</f>
        <v>0</v>
      </c>
      <c r="H401" s="16">
        <f>SUMIFS('Contact Hours'!I:I,'Contact Hours'!$A:$A,Hours!$A401,'Contact Hours'!$C:$C,Hours!$B401)</f>
        <v>63024</v>
      </c>
      <c r="I401" s="16">
        <f>SUMIFS('Contact Hours'!J:J,'Contact Hours'!$A:$A,Hours!$A401,'Contact Hours'!$C:$C,Hours!$B401)</f>
        <v>0</v>
      </c>
      <c r="J401" s="16">
        <f>SUMIFS('Contact Hours'!K:K,'Contact Hours'!$A:$A,Hours!$A401,'Contact Hours'!$C:$C,Hours!$B401)</f>
        <v>0</v>
      </c>
      <c r="K401" s="16">
        <f>SUMIFS('Contact Hours'!L:L,'Contact Hours'!$A:$A,Hours!$A401,'Contact Hours'!$C:$C,Hours!$B401)</f>
        <v>0</v>
      </c>
      <c r="L401" s="17">
        <f t="shared" si="43"/>
        <v>63024</v>
      </c>
      <c r="M401" s="17">
        <f t="shared" si="44"/>
        <v>0</v>
      </c>
      <c r="N401" s="17">
        <f t="shared" si="41"/>
        <v>63024</v>
      </c>
      <c r="O401" s="83">
        <f t="shared" si="40"/>
        <v>190655.12616411998</v>
      </c>
      <c r="P401" s="83">
        <f t="shared" si="42"/>
        <v>0</v>
      </c>
    </row>
    <row r="402" spans="1:16" x14ac:dyDescent="0.2">
      <c r="A402" s="14">
        <v>3563</v>
      </c>
      <c r="B402" s="15">
        <v>21</v>
      </c>
      <c r="C402" s="82">
        <f t="shared" si="39"/>
        <v>3.2708258380709379</v>
      </c>
      <c r="D402" s="16">
        <f>SUMIFS('Contact Hours'!E:E,'Contact Hours'!$A:$A,Hours!$A402,'Contact Hours'!$C:$C,Hours!$B402)</f>
        <v>0</v>
      </c>
      <c r="E402" s="16">
        <f>SUMIFS('Contact Hours'!F:F,'Contact Hours'!$A:$A,Hours!$A402,'Contact Hours'!$C:$C,Hours!$B402)</f>
        <v>0</v>
      </c>
      <c r="F402" s="16">
        <f>SUMIFS('Contact Hours'!G:G,'Contact Hours'!$A:$A,Hours!$A402,'Contact Hours'!$C:$C,Hours!$B402)</f>
        <v>0</v>
      </c>
      <c r="G402" s="16">
        <f>SUMIFS('Contact Hours'!H:H,'Contact Hours'!$A:$A,Hours!$A402,'Contact Hours'!$C:$C,Hours!$B402)</f>
        <v>0</v>
      </c>
      <c r="H402" s="16">
        <f>SUMIFS('Contact Hours'!I:I,'Contact Hours'!$A:$A,Hours!$A402,'Contact Hours'!$C:$C,Hours!$B402)</f>
        <v>82016</v>
      </c>
      <c r="I402" s="16">
        <f>SUMIFS('Contact Hours'!J:J,'Contact Hours'!$A:$A,Hours!$A402,'Contact Hours'!$C:$C,Hours!$B402)</f>
        <v>0</v>
      </c>
      <c r="J402" s="16">
        <f>SUMIFS('Contact Hours'!K:K,'Contact Hours'!$A:$A,Hours!$A402,'Contact Hours'!$C:$C,Hours!$B402)</f>
        <v>53862</v>
      </c>
      <c r="K402" s="16">
        <f>SUMIFS('Contact Hours'!L:L,'Contact Hours'!$A:$A,Hours!$A402,'Contact Hours'!$C:$C,Hours!$B402)</f>
        <v>0</v>
      </c>
      <c r="L402" s="17">
        <f t="shared" si="43"/>
        <v>135878</v>
      </c>
      <c r="M402" s="17">
        <f t="shared" si="44"/>
        <v>0</v>
      </c>
      <c r="N402" s="17">
        <f t="shared" si="41"/>
        <v>135878</v>
      </c>
      <c r="O402" s="83">
        <f t="shared" si="40"/>
        <v>444433.27322540287</v>
      </c>
      <c r="P402" s="83">
        <f t="shared" si="42"/>
        <v>0</v>
      </c>
    </row>
    <row r="403" spans="1:16" x14ac:dyDescent="0.2">
      <c r="A403" s="14">
        <v>3563</v>
      </c>
      <c r="B403" s="15">
        <v>22</v>
      </c>
      <c r="C403" s="82">
        <f t="shared" si="39"/>
        <v>3.5368199448196425</v>
      </c>
      <c r="D403" s="16">
        <f>SUMIFS('Contact Hours'!E:E,'Contact Hours'!$A:$A,Hours!$A403,'Contact Hours'!$C:$C,Hours!$B403)</f>
        <v>0</v>
      </c>
      <c r="E403" s="16">
        <f>SUMIFS('Contact Hours'!F:F,'Contact Hours'!$A:$A,Hours!$A403,'Contact Hours'!$C:$C,Hours!$B403)</f>
        <v>0</v>
      </c>
      <c r="F403" s="16">
        <f>SUMIFS('Contact Hours'!G:G,'Contact Hours'!$A:$A,Hours!$A403,'Contact Hours'!$C:$C,Hours!$B403)</f>
        <v>0</v>
      </c>
      <c r="G403" s="16">
        <f>SUMIFS('Contact Hours'!H:H,'Contact Hours'!$A:$A,Hours!$A403,'Contact Hours'!$C:$C,Hours!$B403)</f>
        <v>0</v>
      </c>
      <c r="H403" s="16">
        <f>SUMIFS('Contact Hours'!I:I,'Contact Hours'!$A:$A,Hours!$A403,'Contact Hours'!$C:$C,Hours!$B403)</f>
        <v>20064</v>
      </c>
      <c r="I403" s="16">
        <f>SUMIFS('Contact Hours'!J:J,'Contact Hours'!$A:$A,Hours!$A403,'Contact Hours'!$C:$C,Hours!$B403)</f>
        <v>0</v>
      </c>
      <c r="J403" s="16">
        <f>SUMIFS('Contact Hours'!K:K,'Contact Hours'!$A:$A,Hours!$A403,'Contact Hours'!$C:$C,Hours!$B403)</f>
        <v>24</v>
      </c>
      <c r="K403" s="16">
        <f>SUMIFS('Contact Hours'!L:L,'Contact Hours'!$A:$A,Hours!$A403,'Contact Hours'!$C:$C,Hours!$B403)</f>
        <v>0</v>
      </c>
      <c r="L403" s="17">
        <f t="shared" si="43"/>
        <v>20088</v>
      </c>
      <c r="M403" s="17">
        <f t="shared" si="44"/>
        <v>0</v>
      </c>
      <c r="N403" s="17">
        <f t="shared" si="41"/>
        <v>20088</v>
      </c>
      <c r="O403" s="83">
        <f t="shared" si="40"/>
        <v>71047.639051536971</v>
      </c>
      <c r="P403" s="83">
        <f t="shared" si="42"/>
        <v>0</v>
      </c>
    </row>
    <row r="404" spans="1:16" x14ac:dyDescent="0.2">
      <c r="A404" s="14">
        <v>3563</v>
      </c>
      <c r="B404" s="15">
        <v>23</v>
      </c>
      <c r="C404" s="82">
        <f t="shared" si="39"/>
        <v>3.4579233877331621</v>
      </c>
      <c r="D404" s="16">
        <f>SUMIFS('Contact Hours'!E:E,'Contact Hours'!$A:$A,Hours!$A404,'Contact Hours'!$C:$C,Hours!$B404)</f>
        <v>65088</v>
      </c>
      <c r="E404" s="16">
        <f>SUMIFS('Contact Hours'!F:F,'Contact Hours'!$A:$A,Hours!$A404,'Contact Hours'!$C:$C,Hours!$B404)</f>
        <v>0</v>
      </c>
      <c r="F404" s="16">
        <f>SUMIFS('Contact Hours'!G:G,'Contact Hours'!$A:$A,Hours!$A404,'Contact Hours'!$C:$C,Hours!$B404)</f>
        <v>0</v>
      </c>
      <c r="G404" s="16">
        <f>SUMIFS('Contact Hours'!H:H,'Contact Hours'!$A:$A,Hours!$A404,'Contact Hours'!$C:$C,Hours!$B404)</f>
        <v>0</v>
      </c>
      <c r="H404" s="16">
        <f>SUMIFS('Contact Hours'!I:I,'Contact Hours'!$A:$A,Hours!$A404,'Contact Hours'!$C:$C,Hours!$B404)</f>
        <v>0</v>
      </c>
      <c r="I404" s="16">
        <f>SUMIFS('Contact Hours'!J:J,'Contact Hours'!$A:$A,Hours!$A404,'Contact Hours'!$C:$C,Hours!$B404)</f>
        <v>0</v>
      </c>
      <c r="J404" s="16">
        <f>SUMIFS('Contact Hours'!K:K,'Contact Hours'!$A:$A,Hours!$A404,'Contact Hours'!$C:$C,Hours!$B404)</f>
        <v>0</v>
      </c>
      <c r="K404" s="16">
        <f>SUMIFS('Contact Hours'!L:L,'Contact Hours'!$A:$A,Hours!$A404,'Contact Hours'!$C:$C,Hours!$B404)</f>
        <v>0</v>
      </c>
      <c r="L404" s="17">
        <f t="shared" si="43"/>
        <v>65088</v>
      </c>
      <c r="M404" s="17">
        <f t="shared" si="44"/>
        <v>0</v>
      </c>
      <c r="N404" s="17">
        <f t="shared" si="41"/>
        <v>65088</v>
      </c>
      <c r="O404" s="83">
        <f t="shared" si="40"/>
        <v>225069.31746077604</v>
      </c>
      <c r="P404" s="83">
        <f t="shared" si="42"/>
        <v>0</v>
      </c>
    </row>
    <row r="405" spans="1:16" x14ac:dyDescent="0.2">
      <c r="A405" s="14">
        <v>3563</v>
      </c>
      <c r="B405" s="15">
        <v>24</v>
      </c>
      <c r="C405" s="82">
        <f t="shared" si="39"/>
        <v>2.7275666878468883</v>
      </c>
      <c r="D405" s="16">
        <f>SUMIFS('Contact Hours'!E:E,'Contact Hours'!$A:$A,Hours!$A405,'Contact Hours'!$C:$C,Hours!$B405)</f>
        <v>40464</v>
      </c>
      <c r="E405" s="16">
        <f>SUMIFS('Contact Hours'!F:F,'Contact Hours'!$A:$A,Hours!$A405,'Contact Hours'!$C:$C,Hours!$B405)</f>
        <v>0</v>
      </c>
      <c r="F405" s="16">
        <f>SUMIFS('Contact Hours'!G:G,'Contact Hours'!$A:$A,Hours!$A405,'Contact Hours'!$C:$C,Hours!$B405)</f>
        <v>0</v>
      </c>
      <c r="G405" s="16">
        <f>SUMIFS('Contact Hours'!H:H,'Contact Hours'!$A:$A,Hours!$A405,'Contact Hours'!$C:$C,Hours!$B405)</f>
        <v>0</v>
      </c>
      <c r="H405" s="16">
        <f>SUMIFS('Contact Hours'!I:I,'Contact Hours'!$A:$A,Hours!$A405,'Contact Hours'!$C:$C,Hours!$B405)</f>
        <v>64480</v>
      </c>
      <c r="I405" s="16">
        <f>SUMIFS('Contact Hours'!J:J,'Contact Hours'!$A:$A,Hours!$A405,'Contact Hours'!$C:$C,Hours!$B405)</f>
        <v>0</v>
      </c>
      <c r="J405" s="16">
        <f>SUMIFS('Contact Hours'!K:K,'Contact Hours'!$A:$A,Hours!$A405,'Contact Hours'!$C:$C,Hours!$B405)</f>
        <v>14350</v>
      </c>
      <c r="K405" s="16">
        <f>SUMIFS('Contact Hours'!L:L,'Contact Hours'!$A:$A,Hours!$A405,'Contact Hours'!$C:$C,Hours!$B405)</f>
        <v>0</v>
      </c>
      <c r="L405" s="17">
        <f t="shared" si="43"/>
        <v>119294</v>
      </c>
      <c r="M405" s="17">
        <f t="shared" si="44"/>
        <v>0</v>
      </c>
      <c r="N405" s="17">
        <f t="shared" si="41"/>
        <v>119294</v>
      </c>
      <c r="O405" s="83">
        <f t="shared" si="40"/>
        <v>325382.34046000667</v>
      </c>
      <c r="P405" s="83">
        <f t="shared" si="42"/>
        <v>0</v>
      </c>
    </row>
    <row r="406" spans="1:16" x14ac:dyDescent="0.2">
      <c r="A406" s="14">
        <v>3563</v>
      </c>
      <c r="B406" s="15">
        <v>25</v>
      </c>
      <c r="C406" s="82">
        <f t="shared" si="39"/>
        <v>2.1843075376228382</v>
      </c>
      <c r="D406" s="16">
        <f>SUMIFS('Contact Hours'!E:E,'Contact Hours'!$A:$A,Hours!$A406,'Contact Hours'!$C:$C,Hours!$B406)</f>
        <v>626688</v>
      </c>
      <c r="E406" s="16">
        <f>SUMIFS('Contact Hours'!F:F,'Contact Hours'!$A:$A,Hours!$A406,'Contact Hours'!$C:$C,Hours!$B406)</f>
        <v>0</v>
      </c>
      <c r="F406" s="16">
        <f>SUMIFS('Contact Hours'!G:G,'Contact Hours'!$A:$A,Hours!$A406,'Contact Hours'!$C:$C,Hours!$B406)</f>
        <v>0</v>
      </c>
      <c r="G406" s="16">
        <f>SUMIFS('Contact Hours'!H:H,'Contact Hours'!$A:$A,Hours!$A406,'Contact Hours'!$C:$C,Hours!$B406)</f>
        <v>0</v>
      </c>
      <c r="H406" s="16">
        <f>SUMIFS('Contact Hours'!I:I,'Contact Hours'!$A:$A,Hours!$A406,'Contact Hours'!$C:$C,Hours!$B406)</f>
        <v>7712</v>
      </c>
      <c r="I406" s="16">
        <f>SUMIFS('Contact Hours'!J:J,'Contact Hours'!$A:$A,Hours!$A406,'Contact Hours'!$C:$C,Hours!$B406)</f>
        <v>0</v>
      </c>
      <c r="J406" s="16">
        <f>SUMIFS('Contact Hours'!K:K,'Contact Hours'!$A:$A,Hours!$A406,'Contact Hours'!$C:$C,Hours!$B406)</f>
        <v>0</v>
      </c>
      <c r="K406" s="16">
        <f>SUMIFS('Contact Hours'!L:L,'Contact Hours'!$A:$A,Hours!$A406,'Contact Hours'!$C:$C,Hours!$B406)</f>
        <v>0</v>
      </c>
      <c r="L406" s="17">
        <f t="shared" si="43"/>
        <v>634400</v>
      </c>
      <c r="M406" s="17">
        <f t="shared" si="44"/>
        <v>0</v>
      </c>
      <c r="N406" s="17">
        <f t="shared" si="41"/>
        <v>634400</v>
      </c>
      <c r="O406" s="83">
        <f t="shared" si="40"/>
        <v>1385724.7018679285</v>
      </c>
      <c r="P406" s="83">
        <f t="shared" si="42"/>
        <v>0</v>
      </c>
    </row>
    <row r="407" spans="1:16" x14ac:dyDescent="0.2">
      <c r="A407" s="14">
        <v>3563</v>
      </c>
      <c r="B407" s="15">
        <v>26</v>
      </c>
      <c r="C407" s="82">
        <f t="shared" si="39"/>
        <v>2.9124100501637846</v>
      </c>
      <c r="D407" s="16">
        <f>SUMIFS('Contact Hours'!E:E,'Contact Hours'!$A:$A,Hours!$A407,'Contact Hours'!$C:$C,Hours!$B407)</f>
        <v>231888</v>
      </c>
      <c r="E407" s="16">
        <f>SUMIFS('Contact Hours'!F:F,'Contact Hours'!$A:$A,Hours!$A407,'Contact Hours'!$C:$C,Hours!$B407)</f>
        <v>0</v>
      </c>
      <c r="F407" s="16">
        <f>SUMIFS('Contact Hours'!G:G,'Contact Hours'!$A:$A,Hours!$A407,'Contact Hours'!$C:$C,Hours!$B407)</f>
        <v>0</v>
      </c>
      <c r="G407" s="16">
        <f>SUMIFS('Contact Hours'!H:H,'Contact Hours'!$A:$A,Hours!$A407,'Contact Hours'!$C:$C,Hours!$B407)</f>
        <v>0</v>
      </c>
      <c r="H407" s="16">
        <f>SUMIFS('Contact Hours'!I:I,'Contact Hours'!$A:$A,Hours!$A407,'Contact Hours'!$C:$C,Hours!$B407)</f>
        <v>1328</v>
      </c>
      <c r="I407" s="16">
        <f>SUMIFS('Contact Hours'!J:J,'Contact Hours'!$A:$A,Hours!$A407,'Contact Hours'!$C:$C,Hours!$B407)</f>
        <v>0</v>
      </c>
      <c r="J407" s="16">
        <f>SUMIFS('Contact Hours'!K:K,'Contact Hours'!$A:$A,Hours!$A407,'Contact Hours'!$C:$C,Hours!$B407)</f>
        <v>2250</v>
      </c>
      <c r="K407" s="16">
        <f>SUMIFS('Contact Hours'!L:L,'Contact Hours'!$A:$A,Hours!$A407,'Contact Hours'!$C:$C,Hours!$B407)</f>
        <v>0</v>
      </c>
      <c r="L407" s="17">
        <f t="shared" si="43"/>
        <v>235466</v>
      </c>
      <c r="M407" s="17">
        <f t="shared" si="44"/>
        <v>0</v>
      </c>
      <c r="N407" s="17">
        <f t="shared" si="41"/>
        <v>235466</v>
      </c>
      <c r="O407" s="83">
        <f t="shared" si="40"/>
        <v>685773.54487186566</v>
      </c>
      <c r="P407" s="83">
        <f t="shared" si="42"/>
        <v>0</v>
      </c>
    </row>
    <row r="408" spans="1:16" x14ac:dyDescent="0.2">
      <c r="A408" s="14">
        <v>3563</v>
      </c>
      <c r="B408" s="15">
        <v>27</v>
      </c>
      <c r="C408" s="82">
        <f t="shared" si="39"/>
        <v>0</v>
      </c>
      <c r="D408" s="16">
        <f>SUMIFS('Contact Hours'!E:E,'Contact Hours'!$A:$A,Hours!$A408,'Contact Hours'!$C:$C,Hours!$B408)</f>
        <v>0</v>
      </c>
      <c r="E408" s="16">
        <f>SUMIFS('Contact Hours'!F:F,'Contact Hours'!$A:$A,Hours!$A408,'Contact Hours'!$C:$C,Hours!$B408)</f>
        <v>0</v>
      </c>
      <c r="F408" s="16">
        <f>SUMIFS('Contact Hours'!G:G,'Contact Hours'!$A:$A,Hours!$A408,'Contact Hours'!$C:$C,Hours!$B408)</f>
        <v>0</v>
      </c>
      <c r="G408" s="16">
        <f>SUMIFS('Contact Hours'!H:H,'Contact Hours'!$A:$A,Hours!$A408,'Contact Hours'!$C:$C,Hours!$B408)</f>
        <v>0</v>
      </c>
      <c r="H408" s="16">
        <f>SUMIFS('Contact Hours'!I:I,'Contact Hours'!$A:$A,Hours!$A408,'Contact Hours'!$C:$C,Hours!$B408)</f>
        <v>0</v>
      </c>
      <c r="I408" s="16">
        <f>SUMIFS('Contact Hours'!J:J,'Contact Hours'!$A:$A,Hours!$A408,'Contact Hours'!$C:$C,Hours!$B408)</f>
        <v>0</v>
      </c>
      <c r="J408" s="16">
        <f>SUMIFS('Contact Hours'!K:K,'Contact Hours'!$A:$A,Hours!$A408,'Contact Hours'!$C:$C,Hours!$B408)</f>
        <v>0</v>
      </c>
      <c r="K408" s="16">
        <f>SUMIFS('Contact Hours'!L:L,'Contact Hours'!$A:$A,Hours!$A408,'Contact Hours'!$C:$C,Hours!$B408)</f>
        <v>0</v>
      </c>
      <c r="L408" s="17">
        <f t="shared" si="43"/>
        <v>0</v>
      </c>
      <c r="M408" s="17">
        <f t="shared" si="44"/>
        <v>0</v>
      </c>
      <c r="N408" s="17">
        <f t="shared" si="41"/>
        <v>0</v>
      </c>
      <c r="O408" s="83">
        <f t="shared" si="40"/>
        <v>0</v>
      </c>
      <c r="P408" s="83">
        <f t="shared" si="42"/>
        <v>0</v>
      </c>
    </row>
    <row r="409" spans="1:16" x14ac:dyDescent="0.2">
      <c r="A409" s="14">
        <v>10387</v>
      </c>
      <c r="B409" s="15">
        <v>1</v>
      </c>
      <c r="C409" s="82">
        <f t="shared" si="39"/>
        <v>2.4773518925154794</v>
      </c>
      <c r="D409" s="16">
        <f>SUMIFS('Contact Hours'!E:E,'Contact Hours'!$A:$A,Hours!$A409,'Contact Hours'!$C:$C,Hours!$B409)</f>
        <v>3696</v>
      </c>
      <c r="E409" s="16">
        <f>SUMIFS('Contact Hours'!F:F,'Contact Hours'!$A:$A,Hours!$A409,'Contact Hours'!$C:$C,Hours!$B409)</f>
        <v>0</v>
      </c>
      <c r="F409" s="16">
        <f>SUMIFS('Contact Hours'!G:G,'Contact Hours'!$A:$A,Hours!$A409,'Contact Hours'!$C:$C,Hours!$B409)</f>
        <v>0</v>
      </c>
      <c r="G409" s="16">
        <f>SUMIFS('Contact Hours'!H:H,'Contact Hours'!$A:$A,Hours!$A409,'Contact Hours'!$C:$C,Hours!$B409)</f>
        <v>0</v>
      </c>
      <c r="H409" s="16">
        <f>SUMIFS('Contact Hours'!I:I,'Contact Hours'!$A:$A,Hours!$A409,'Contact Hours'!$C:$C,Hours!$B409)</f>
        <v>0</v>
      </c>
      <c r="I409" s="16">
        <f>SUMIFS('Contact Hours'!J:J,'Contact Hours'!$A:$A,Hours!$A409,'Contact Hours'!$C:$C,Hours!$B409)</f>
        <v>0</v>
      </c>
      <c r="J409" s="16">
        <f>SUMIFS('Contact Hours'!K:K,'Contact Hours'!$A:$A,Hours!$A409,'Contact Hours'!$C:$C,Hours!$B409)</f>
        <v>1710</v>
      </c>
      <c r="K409" s="16">
        <f>SUMIFS('Contact Hours'!L:L,'Contact Hours'!$A:$A,Hours!$A409,'Contact Hours'!$C:$C,Hours!$B409)</f>
        <v>0</v>
      </c>
      <c r="L409" s="17">
        <f t="shared" si="43"/>
        <v>5406</v>
      </c>
      <c r="M409" s="17">
        <f t="shared" si="44"/>
        <v>0</v>
      </c>
      <c r="N409" s="17">
        <f t="shared" si="41"/>
        <v>5406</v>
      </c>
      <c r="O409" s="83">
        <f t="shared" si="40"/>
        <v>13392.564330938681</v>
      </c>
      <c r="P409" s="83">
        <f t="shared" si="42"/>
        <v>0</v>
      </c>
    </row>
    <row r="410" spans="1:16" x14ac:dyDescent="0.2">
      <c r="A410" s="14">
        <v>10387</v>
      </c>
      <c r="B410" s="15">
        <v>2</v>
      </c>
      <c r="C410" s="82">
        <f t="shared" si="39"/>
        <v>2.8538011791852567</v>
      </c>
      <c r="D410" s="16">
        <f>SUMIFS('Contact Hours'!E:E,'Contact Hours'!$A:$A,Hours!$A410,'Contact Hours'!$C:$C,Hours!$B410)</f>
        <v>44880</v>
      </c>
      <c r="E410" s="16">
        <f>SUMIFS('Contact Hours'!F:F,'Contact Hours'!$A:$A,Hours!$A410,'Contact Hours'!$C:$C,Hours!$B410)</f>
        <v>0</v>
      </c>
      <c r="F410" s="16">
        <f>SUMIFS('Contact Hours'!G:G,'Contact Hours'!$A:$A,Hours!$A410,'Contact Hours'!$C:$C,Hours!$B410)</f>
        <v>0</v>
      </c>
      <c r="G410" s="16">
        <f>SUMIFS('Contact Hours'!H:H,'Contact Hours'!$A:$A,Hours!$A410,'Contact Hours'!$C:$C,Hours!$B410)</f>
        <v>0</v>
      </c>
      <c r="H410" s="16">
        <f>SUMIFS('Contact Hours'!I:I,'Contact Hours'!$A:$A,Hours!$A410,'Contact Hours'!$C:$C,Hours!$B410)</f>
        <v>71232</v>
      </c>
      <c r="I410" s="16">
        <f>SUMIFS('Contact Hours'!J:J,'Contact Hours'!$A:$A,Hours!$A410,'Contact Hours'!$C:$C,Hours!$B410)</f>
        <v>0</v>
      </c>
      <c r="J410" s="16">
        <f>SUMIFS('Contact Hours'!K:K,'Contact Hours'!$A:$A,Hours!$A410,'Contact Hours'!$C:$C,Hours!$B410)</f>
        <v>504</v>
      </c>
      <c r="K410" s="16">
        <f>SUMIFS('Contact Hours'!L:L,'Contact Hours'!$A:$A,Hours!$A410,'Contact Hours'!$C:$C,Hours!$B410)</f>
        <v>0</v>
      </c>
      <c r="L410" s="17">
        <f t="shared" si="43"/>
        <v>116616</v>
      </c>
      <c r="M410" s="17">
        <f t="shared" si="44"/>
        <v>0</v>
      </c>
      <c r="N410" s="17">
        <f t="shared" si="41"/>
        <v>116616</v>
      </c>
      <c r="O410" s="83">
        <f t="shared" si="40"/>
        <v>332798.87831186788</v>
      </c>
      <c r="P410" s="83">
        <f t="shared" si="42"/>
        <v>0</v>
      </c>
    </row>
    <row r="411" spans="1:16" x14ac:dyDescent="0.2">
      <c r="A411" s="14">
        <v>10387</v>
      </c>
      <c r="B411" s="15">
        <v>3</v>
      </c>
      <c r="C411" s="82">
        <f t="shared" si="39"/>
        <v>2.4074720848103111</v>
      </c>
      <c r="D411" s="16">
        <f>SUMIFS('Contact Hours'!E:E,'Contact Hours'!$A:$A,Hours!$A411,'Contact Hours'!$C:$C,Hours!$B411)</f>
        <v>0</v>
      </c>
      <c r="E411" s="16">
        <f>SUMIFS('Contact Hours'!F:F,'Contact Hours'!$A:$A,Hours!$A411,'Contact Hours'!$C:$C,Hours!$B411)</f>
        <v>1702144</v>
      </c>
      <c r="F411" s="16">
        <f>SUMIFS('Contact Hours'!G:G,'Contact Hours'!$A:$A,Hours!$A411,'Contact Hours'!$C:$C,Hours!$B411)</f>
        <v>0</v>
      </c>
      <c r="G411" s="16">
        <f>SUMIFS('Contact Hours'!H:H,'Contact Hours'!$A:$A,Hours!$A411,'Contact Hours'!$C:$C,Hours!$B411)</f>
        <v>0</v>
      </c>
      <c r="H411" s="16">
        <f>SUMIFS('Contact Hours'!I:I,'Contact Hours'!$A:$A,Hours!$A411,'Contact Hours'!$C:$C,Hours!$B411)</f>
        <v>0</v>
      </c>
      <c r="I411" s="16">
        <f>SUMIFS('Contact Hours'!J:J,'Contact Hours'!$A:$A,Hours!$A411,'Contact Hours'!$C:$C,Hours!$B411)</f>
        <v>0</v>
      </c>
      <c r="J411" s="16">
        <f>SUMIFS('Contact Hours'!K:K,'Contact Hours'!$A:$A,Hours!$A411,'Contact Hours'!$C:$C,Hours!$B411)</f>
        <v>0</v>
      </c>
      <c r="K411" s="16">
        <f>SUMIFS('Contact Hours'!L:L,'Contact Hours'!$A:$A,Hours!$A411,'Contact Hours'!$C:$C,Hours!$B411)</f>
        <v>0</v>
      </c>
      <c r="L411" s="17">
        <f t="shared" si="43"/>
        <v>1702144</v>
      </c>
      <c r="M411" s="17">
        <f t="shared" si="44"/>
        <v>170214.40000000002</v>
      </c>
      <c r="N411" s="17">
        <f t="shared" si="41"/>
        <v>1872358.3999999999</v>
      </c>
      <c r="O411" s="83">
        <f t="shared" si="40"/>
        <v>4507650.5807600981</v>
      </c>
      <c r="P411" s="83">
        <f t="shared" si="42"/>
        <v>0</v>
      </c>
    </row>
    <row r="412" spans="1:16" x14ac:dyDescent="0.2">
      <c r="A412" s="14">
        <v>10387</v>
      </c>
      <c r="B412" s="15">
        <v>4</v>
      </c>
      <c r="C412" s="82">
        <f t="shared" si="39"/>
        <v>2.4300139582635913</v>
      </c>
      <c r="D412" s="16">
        <f>SUMIFS('Contact Hours'!E:E,'Contact Hours'!$A:$A,Hours!$A412,'Contact Hours'!$C:$C,Hours!$B412)</f>
        <v>150272</v>
      </c>
      <c r="E412" s="16">
        <f>SUMIFS('Contact Hours'!F:F,'Contact Hours'!$A:$A,Hours!$A412,'Contact Hours'!$C:$C,Hours!$B412)</f>
        <v>20032</v>
      </c>
      <c r="F412" s="16">
        <f>SUMIFS('Contact Hours'!G:G,'Contact Hours'!$A:$A,Hours!$A412,'Contact Hours'!$C:$C,Hours!$B412)</f>
        <v>0</v>
      </c>
      <c r="G412" s="16">
        <f>SUMIFS('Contact Hours'!H:H,'Contact Hours'!$A:$A,Hours!$A412,'Contact Hours'!$C:$C,Hours!$B412)</f>
        <v>0</v>
      </c>
      <c r="H412" s="16">
        <f>SUMIFS('Contact Hours'!I:I,'Contact Hours'!$A:$A,Hours!$A412,'Contact Hours'!$C:$C,Hours!$B412)</f>
        <v>98560</v>
      </c>
      <c r="I412" s="16">
        <f>SUMIFS('Contact Hours'!J:J,'Contact Hours'!$A:$A,Hours!$A412,'Contact Hours'!$C:$C,Hours!$B412)</f>
        <v>21440</v>
      </c>
      <c r="J412" s="16">
        <f>SUMIFS('Contact Hours'!K:K,'Contact Hours'!$A:$A,Hours!$A412,'Contact Hours'!$C:$C,Hours!$B412)</f>
        <v>30272</v>
      </c>
      <c r="K412" s="16">
        <f>SUMIFS('Contact Hours'!L:L,'Contact Hours'!$A:$A,Hours!$A412,'Contact Hours'!$C:$C,Hours!$B412)</f>
        <v>1240</v>
      </c>
      <c r="L412" s="17">
        <f t="shared" si="43"/>
        <v>321816</v>
      </c>
      <c r="M412" s="17">
        <f t="shared" si="44"/>
        <v>4271.2</v>
      </c>
      <c r="N412" s="17">
        <f t="shared" si="41"/>
        <v>326087.2</v>
      </c>
      <c r="O412" s="83">
        <f t="shared" si="40"/>
        <v>792396.44761109143</v>
      </c>
      <c r="P412" s="83">
        <f t="shared" si="42"/>
        <v>0</v>
      </c>
    </row>
    <row r="413" spans="1:16" x14ac:dyDescent="0.2">
      <c r="A413" s="14">
        <v>10387</v>
      </c>
      <c r="B413" s="15">
        <v>5</v>
      </c>
      <c r="C413" s="82">
        <f t="shared" si="39"/>
        <v>8.3021719928430482</v>
      </c>
      <c r="D413" s="16">
        <f>SUMIFS('Contact Hours'!E:E,'Contact Hours'!$A:$A,Hours!$A413,'Contact Hours'!$C:$C,Hours!$B413)</f>
        <v>0</v>
      </c>
      <c r="E413" s="16">
        <f>SUMIFS('Contact Hours'!F:F,'Contact Hours'!$A:$A,Hours!$A413,'Contact Hours'!$C:$C,Hours!$B413)</f>
        <v>0</v>
      </c>
      <c r="F413" s="16">
        <f>SUMIFS('Contact Hours'!G:G,'Contact Hours'!$A:$A,Hours!$A413,'Contact Hours'!$C:$C,Hours!$B413)</f>
        <v>0</v>
      </c>
      <c r="G413" s="16">
        <f>SUMIFS('Contact Hours'!H:H,'Contact Hours'!$A:$A,Hours!$A413,'Contact Hours'!$C:$C,Hours!$B413)</f>
        <v>0</v>
      </c>
      <c r="H413" s="16">
        <f>SUMIFS('Contact Hours'!I:I,'Contact Hours'!$A:$A,Hours!$A413,'Contact Hours'!$C:$C,Hours!$B413)</f>
        <v>0</v>
      </c>
      <c r="I413" s="16">
        <f>SUMIFS('Contact Hours'!J:J,'Contact Hours'!$A:$A,Hours!$A413,'Contact Hours'!$C:$C,Hours!$B413)</f>
        <v>0</v>
      </c>
      <c r="J413" s="16">
        <f>SUMIFS('Contact Hours'!K:K,'Contact Hours'!$A:$A,Hours!$A413,'Contact Hours'!$C:$C,Hours!$B413)</f>
        <v>0</v>
      </c>
      <c r="K413" s="16">
        <f>SUMIFS('Contact Hours'!L:L,'Contact Hours'!$A:$A,Hours!$A413,'Contact Hours'!$C:$C,Hours!$B413)</f>
        <v>0</v>
      </c>
      <c r="L413" s="17">
        <f t="shared" si="43"/>
        <v>0</v>
      </c>
      <c r="M413" s="17">
        <f t="shared" si="44"/>
        <v>0</v>
      </c>
      <c r="N413" s="17">
        <f t="shared" si="41"/>
        <v>0</v>
      </c>
      <c r="O413" s="83">
        <f t="shared" si="40"/>
        <v>0</v>
      </c>
      <c r="P413" s="83">
        <f t="shared" si="42"/>
        <v>0</v>
      </c>
    </row>
    <row r="414" spans="1:16" x14ac:dyDescent="0.2">
      <c r="A414" s="14">
        <v>10387</v>
      </c>
      <c r="B414" s="15">
        <v>6</v>
      </c>
      <c r="C414" s="82">
        <f t="shared" si="39"/>
        <v>2.9574937970703448</v>
      </c>
      <c r="D414" s="16">
        <f>SUMIFS('Contact Hours'!E:E,'Contact Hours'!$A:$A,Hours!$A414,'Contact Hours'!$C:$C,Hours!$B414)</f>
        <v>55712</v>
      </c>
      <c r="E414" s="16">
        <f>SUMIFS('Contact Hours'!F:F,'Contact Hours'!$A:$A,Hours!$A414,'Contact Hours'!$C:$C,Hours!$B414)</f>
        <v>0</v>
      </c>
      <c r="F414" s="16">
        <f>SUMIFS('Contact Hours'!G:G,'Contact Hours'!$A:$A,Hours!$A414,'Contact Hours'!$C:$C,Hours!$B414)</f>
        <v>0</v>
      </c>
      <c r="G414" s="16">
        <f>SUMIFS('Contact Hours'!H:H,'Contact Hours'!$A:$A,Hours!$A414,'Contact Hours'!$C:$C,Hours!$B414)</f>
        <v>0</v>
      </c>
      <c r="H414" s="16">
        <f>SUMIFS('Contact Hours'!I:I,'Contact Hours'!$A:$A,Hours!$A414,'Contact Hours'!$C:$C,Hours!$B414)</f>
        <v>0</v>
      </c>
      <c r="I414" s="16">
        <f>SUMIFS('Contact Hours'!J:J,'Contact Hours'!$A:$A,Hours!$A414,'Contact Hours'!$C:$C,Hours!$B414)</f>
        <v>0</v>
      </c>
      <c r="J414" s="16">
        <f>SUMIFS('Contact Hours'!K:K,'Contact Hours'!$A:$A,Hours!$A414,'Contact Hours'!$C:$C,Hours!$B414)</f>
        <v>73690</v>
      </c>
      <c r="K414" s="16">
        <f>SUMIFS('Contact Hours'!L:L,'Contact Hours'!$A:$A,Hours!$A414,'Contact Hours'!$C:$C,Hours!$B414)</f>
        <v>0</v>
      </c>
      <c r="L414" s="17">
        <f t="shared" si="43"/>
        <v>129402</v>
      </c>
      <c r="M414" s="17">
        <f t="shared" si="44"/>
        <v>0</v>
      </c>
      <c r="N414" s="17">
        <f t="shared" si="41"/>
        <v>129402</v>
      </c>
      <c r="O414" s="83">
        <f t="shared" si="40"/>
        <v>382705.61232849676</v>
      </c>
      <c r="P414" s="83">
        <f t="shared" si="42"/>
        <v>0</v>
      </c>
    </row>
    <row r="415" spans="1:16" x14ac:dyDescent="0.2">
      <c r="A415" s="14">
        <v>10387</v>
      </c>
      <c r="B415" s="15">
        <v>7</v>
      </c>
      <c r="C415" s="82">
        <f t="shared" ref="C415:C478" si="45">C388</f>
        <v>3.1107785365526492</v>
      </c>
      <c r="D415" s="16">
        <f>SUMIFS('Contact Hours'!E:E,'Contact Hours'!$A:$A,Hours!$A415,'Contact Hours'!$C:$C,Hours!$B415)</f>
        <v>0</v>
      </c>
      <c r="E415" s="16">
        <f>SUMIFS('Contact Hours'!F:F,'Contact Hours'!$A:$A,Hours!$A415,'Contact Hours'!$C:$C,Hours!$B415)</f>
        <v>55984</v>
      </c>
      <c r="F415" s="16">
        <f>SUMIFS('Contact Hours'!G:G,'Contact Hours'!$A:$A,Hours!$A415,'Contact Hours'!$C:$C,Hours!$B415)</f>
        <v>0</v>
      </c>
      <c r="G415" s="16">
        <f>SUMIFS('Contact Hours'!H:H,'Contact Hours'!$A:$A,Hours!$A415,'Contact Hours'!$C:$C,Hours!$B415)</f>
        <v>0</v>
      </c>
      <c r="H415" s="16">
        <f>SUMIFS('Contact Hours'!I:I,'Contact Hours'!$A:$A,Hours!$A415,'Contact Hours'!$C:$C,Hours!$B415)</f>
        <v>0</v>
      </c>
      <c r="I415" s="16">
        <f>SUMIFS('Contact Hours'!J:J,'Contact Hours'!$A:$A,Hours!$A415,'Contact Hours'!$C:$C,Hours!$B415)</f>
        <v>98400</v>
      </c>
      <c r="J415" s="16">
        <f>SUMIFS('Contact Hours'!K:K,'Contact Hours'!$A:$A,Hours!$A415,'Contact Hours'!$C:$C,Hours!$B415)</f>
        <v>0</v>
      </c>
      <c r="K415" s="16">
        <f>SUMIFS('Contact Hours'!L:L,'Contact Hours'!$A:$A,Hours!$A415,'Contact Hours'!$C:$C,Hours!$B415)</f>
        <v>13102</v>
      </c>
      <c r="L415" s="17">
        <f t="shared" si="43"/>
        <v>167486</v>
      </c>
      <c r="M415" s="17">
        <f t="shared" si="44"/>
        <v>16748.600000000002</v>
      </c>
      <c r="N415" s="17">
        <f t="shared" si="41"/>
        <v>184234.6</v>
      </c>
      <c r="O415" s="83">
        <f t="shared" si="40"/>
        <v>573113.03937036276</v>
      </c>
      <c r="P415" s="83">
        <f t="shared" si="42"/>
        <v>0</v>
      </c>
    </row>
    <row r="416" spans="1:16" x14ac:dyDescent="0.2">
      <c r="A416" s="14">
        <v>10387</v>
      </c>
      <c r="B416" s="15">
        <v>8</v>
      </c>
      <c r="C416" s="82">
        <f t="shared" si="45"/>
        <v>3.1288120353152737</v>
      </c>
      <c r="D416" s="16">
        <f>SUMIFS('Contact Hours'!E:E,'Contact Hours'!$A:$A,Hours!$A416,'Contact Hours'!$C:$C,Hours!$B416)</f>
        <v>0</v>
      </c>
      <c r="E416" s="16">
        <f>SUMIFS('Contact Hours'!F:F,'Contact Hours'!$A:$A,Hours!$A416,'Contact Hours'!$C:$C,Hours!$B416)</f>
        <v>0</v>
      </c>
      <c r="F416" s="16">
        <f>SUMIFS('Contact Hours'!G:G,'Contact Hours'!$A:$A,Hours!$A416,'Contact Hours'!$C:$C,Hours!$B416)</f>
        <v>0</v>
      </c>
      <c r="G416" s="16">
        <f>SUMIFS('Contact Hours'!H:H,'Contact Hours'!$A:$A,Hours!$A416,'Contact Hours'!$C:$C,Hours!$B416)</f>
        <v>0</v>
      </c>
      <c r="H416" s="16">
        <f>SUMIFS('Contact Hours'!I:I,'Contact Hours'!$A:$A,Hours!$A416,'Contact Hours'!$C:$C,Hours!$B416)</f>
        <v>27424</v>
      </c>
      <c r="I416" s="16">
        <f>SUMIFS('Contact Hours'!J:J,'Contact Hours'!$A:$A,Hours!$A416,'Contact Hours'!$C:$C,Hours!$B416)</f>
        <v>0</v>
      </c>
      <c r="J416" s="16">
        <f>SUMIFS('Contact Hours'!K:K,'Contact Hours'!$A:$A,Hours!$A416,'Contact Hours'!$C:$C,Hours!$B416)</f>
        <v>3016</v>
      </c>
      <c r="K416" s="16">
        <f>SUMIFS('Contact Hours'!L:L,'Contact Hours'!$A:$A,Hours!$A416,'Contact Hours'!$C:$C,Hours!$B416)</f>
        <v>0</v>
      </c>
      <c r="L416" s="17">
        <f t="shared" si="43"/>
        <v>30440</v>
      </c>
      <c r="M416" s="17">
        <f t="shared" si="44"/>
        <v>0</v>
      </c>
      <c r="N416" s="17">
        <f t="shared" si="41"/>
        <v>30440</v>
      </c>
      <c r="O416" s="83">
        <f t="shared" si="40"/>
        <v>95241.038354996927</v>
      </c>
      <c r="P416" s="83">
        <f t="shared" si="42"/>
        <v>0</v>
      </c>
    </row>
    <row r="417" spans="1:16" x14ac:dyDescent="0.2">
      <c r="A417" s="14">
        <v>10387</v>
      </c>
      <c r="B417" s="15">
        <v>9</v>
      </c>
      <c r="C417" s="82">
        <f t="shared" si="45"/>
        <v>2.7974464955520566</v>
      </c>
      <c r="D417" s="16">
        <f>SUMIFS('Contact Hours'!E:E,'Contact Hours'!$A:$A,Hours!$A417,'Contact Hours'!$C:$C,Hours!$B417)</f>
        <v>58368</v>
      </c>
      <c r="E417" s="16">
        <f>SUMIFS('Contact Hours'!F:F,'Contact Hours'!$A:$A,Hours!$A417,'Contact Hours'!$C:$C,Hours!$B417)</f>
        <v>68464</v>
      </c>
      <c r="F417" s="16">
        <f>SUMIFS('Contact Hours'!G:G,'Contact Hours'!$A:$A,Hours!$A417,'Contact Hours'!$C:$C,Hours!$B417)</f>
        <v>0</v>
      </c>
      <c r="G417" s="16">
        <f>SUMIFS('Contact Hours'!H:H,'Contact Hours'!$A:$A,Hours!$A417,'Contact Hours'!$C:$C,Hours!$B417)</f>
        <v>0</v>
      </c>
      <c r="H417" s="16">
        <f>SUMIFS('Contact Hours'!I:I,'Contact Hours'!$A:$A,Hours!$A417,'Contact Hours'!$C:$C,Hours!$B417)</f>
        <v>202528</v>
      </c>
      <c r="I417" s="16">
        <f>SUMIFS('Contact Hours'!J:J,'Contact Hours'!$A:$A,Hours!$A417,'Contact Hours'!$C:$C,Hours!$B417)</f>
        <v>128</v>
      </c>
      <c r="J417" s="16">
        <f>SUMIFS('Contact Hours'!K:K,'Contact Hours'!$A:$A,Hours!$A417,'Contact Hours'!$C:$C,Hours!$B417)</f>
        <v>13277</v>
      </c>
      <c r="K417" s="16">
        <f>SUMIFS('Contact Hours'!L:L,'Contact Hours'!$A:$A,Hours!$A417,'Contact Hours'!$C:$C,Hours!$B417)</f>
        <v>0</v>
      </c>
      <c r="L417" s="17">
        <f t="shared" si="43"/>
        <v>342765</v>
      </c>
      <c r="M417" s="17">
        <f t="shared" si="44"/>
        <v>6859.2000000000007</v>
      </c>
      <c r="N417" s="17">
        <f t="shared" si="41"/>
        <v>349624.2</v>
      </c>
      <c r="O417" s="83">
        <f t="shared" si="40"/>
        <v>978054.99305019144</v>
      </c>
      <c r="P417" s="83">
        <f t="shared" si="42"/>
        <v>0</v>
      </c>
    </row>
    <row r="418" spans="1:16" x14ac:dyDescent="0.2">
      <c r="A418" s="14">
        <v>10387</v>
      </c>
      <c r="B418" s="15">
        <v>10</v>
      </c>
      <c r="C418" s="82">
        <f t="shared" si="45"/>
        <v>3.9989283506118838</v>
      </c>
      <c r="D418" s="16">
        <f>SUMIFS('Contact Hours'!E:E,'Contact Hours'!$A:$A,Hours!$A418,'Contact Hours'!$C:$C,Hours!$B418)</f>
        <v>0</v>
      </c>
      <c r="E418" s="16">
        <f>SUMIFS('Contact Hours'!F:F,'Contact Hours'!$A:$A,Hours!$A418,'Contact Hours'!$C:$C,Hours!$B418)</f>
        <v>47296</v>
      </c>
      <c r="F418" s="16">
        <f>SUMIFS('Contact Hours'!G:G,'Contact Hours'!$A:$A,Hours!$A418,'Contact Hours'!$C:$C,Hours!$B418)</f>
        <v>0</v>
      </c>
      <c r="G418" s="16">
        <f>SUMIFS('Contact Hours'!H:H,'Contact Hours'!$A:$A,Hours!$A418,'Contact Hours'!$C:$C,Hours!$B418)</f>
        <v>0</v>
      </c>
      <c r="H418" s="16">
        <f>SUMIFS('Contact Hours'!I:I,'Contact Hours'!$A:$A,Hours!$A418,'Contact Hours'!$C:$C,Hours!$B418)</f>
        <v>0</v>
      </c>
      <c r="I418" s="16">
        <f>SUMIFS('Contact Hours'!J:J,'Contact Hours'!$A:$A,Hours!$A418,'Contact Hours'!$C:$C,Hours!$B418)</f>
        <v>704</v>
      </c>
      <c r="J418" s="16">
        <f>SUMIFS('Contact Hours'!K:K,'Contact Hours'!$A:$A,Hours!$A418,'Contact Hours'!$C:$C,Hours!$B418)</f>
        <v>0</v>
      </c>
      <c r="K418" s="16">
        <f>SUMIFS('Contact Hours'!L:L,'Contact Hours'!$A:$A,Hours!$A418,'Contact Hours'!$C:$C,Hours!$B418)</f>
        <v>0</v>
      </c>
      <c r="L418" s="17">
        <f t="shared" si="43"/>
        <v>48000</v>
      </c>
      <c r="M418" s="17">
        <f t="shared" si="44"/>
        <v>4800</v>
      </c>
      <c r="N418" s="17">
        <f t="shared" si="41"/>
        <v>52800</v>
      </c>
      <c r="O418" s="83">
        <f t="shared" si="40"/>
        <v>211143.41691230747</v>
      </c>
      <c r="P418" s="83">
        <f t="shared" si="42"/>
        <v>0</v>
      </c>
    </row>
    <row r="419" spans="1:16" x14ac:dyDescent="0.2">
      <c r="A419" s="14">
        <v>10387</v>
      </c>
      <c r="B419" s="15">
        <v>11</v>
      </c>
      <c r="C419" s="82">
        <f t="shared" si="45"/>
        <v>2.8515469918399288</v>
      </c>
      <c r="D419" s="16">
        <f>SUMIFS('Contact Hours'!E:E,'Contact Hours'!$A:$A,Hours!$A419,'Contact Hours'!$C:$C,Hours!$B419)</f>
        <v>0</v>
      </c>
      <c r="E419" s="16">
        <f>SUMIFS('Contact Hours'!F:F,'Contact Hours'!$A:$A,Hours!$A419,'Contact Hours'!$C:$C,Hours!$B419)</f>
        <v>26640</v>
      </c>
      <c r="F419" s="16">
        <f>SUMIFS('Contact Hours'!G:G,'Contact Hours'!$A:$A,Hours!$A419,'Contact Hours'!$C:$C,Hours!$B419)</f>
        <v>0</v>
      </c>
      <c r="G419" s="16">
        <f>SUMIFS('Contact Hours'!H:H,'Contact Hours'!$A:$A,Hours!$A419,'Contact Hours'!$C:$C,Hours!$B419)</f>
        <v>0</v>
      </c>
      <c r="H419" s="16">
        <f>SUMIFS('Contact Hours'!I:I,'Contact Hours'!$A:$A,Hours!$A419,'Contact Hours'!$C:$C,Hours!$B419)</f>
        <v>0</v>
      </c>
      <c r="I419" s="16">
        <f>SUMIFS('Contact Hours'!J:J,'Contact Hours'!$A:$A,Hours!$A419,'Contact Hours'!$C:$C,Hours!$B419)</f>
        <v>92816</v>
      </c>
      <c r="J419" s="16">
        <f>SUMIFS('Contact Hours'!K:K,'Contact Hours'!$A:$A,Hours!$A419,'Contact Hours'!$C:$C,Hours!$B419)</f>
        <v>0</v>
      </c>
      <c r="K419" s="16">
        <f>SUMIFS('Contact Hours'!L:L,'Contact Hours'!$A:$A,Hours!$A419,'Contact Hours'!$C:$C,Hours!$B419)</f>
        <v>2810</v>
      </c>
      <c r="L419" s="17">
        <f t="shared" si="43"/>
        <v>122266</v>
      </c>
      <c r="M419" s="17">
        <f t="shared" si="44"/>
        <v>12226.6</v>
      </c>
      <c r="N419" s="17">
        <f t="shared" si="41"/>
        <v>134492.6</v>
      </c>
      <c r="O419" s="83">
        <f t="shared" si="40"/>
        <v>383511.96895473084</v>
      </c>
      <c r="P419" s="83">
        <f t="shared" si="42"/>
        <v>0</v>
      </c>
    </row>
    <row r="420" spans="1:16" x14ac:dyDescent="0.2">
      <c r="A420" s="14">
        <v>10387</v>
      </c>
      <c r="B420" s="15">
        <v>12</v>
      </c>
      <c r="C420" s="82">
        <f t="shared" si="45"/>
        <v>2.5044021406594155</v>
      </c>
      <c r="D420" s="16">
        <f>SUMIFS('Contact Hours'!E:E,'Contact Hours'!$A:$A,Hours!$A420,'Contact Hours'!$C:$C,Hours!$B420)</f>
        <v>1452768</v>
      </c>
      <c r="E420" s="16">
        <f>SUMIFS('Contact Hours'!F:F,'Contact Hours'!$A:$A,Hours!$A420,'Contact Hours'!$C:$C,Hours!$B420)</f>
        <v>0</v>
      </c>
      <c r="F420" s="16">
        <f>SUMIFS('Contact Hours'!G:G,'Contact Hours'!$A:$A,Hours!$A420,'Contact Hours'!$C:$C,Hours!$B420)</f>
        <v>0</v>
      </c>
      <c r="G420" s="16">
        <f>SUMIFS('Contact Hours'!H:H,'Contact Hours'!$A:$A,Hours!$A420,'Contact Hours'!$C:$C,Hours!$B420)</f>
        <v>270400</v>
      </c>
      <c r="H420" s="16">
        <f>SUMIFS('Contact Hours'!I:I,'Contact Hours'!$A:$A,Hours!$A420,'Contact Hours'!$C:$C,Hours!$B420)</f>
        <v>0</v>
      </c>
      <c r="I420" s="16">
        <f>SUMIFS('Contact Hours'!J:J,'Contact Hours'!$A:$A,Hours!$A420,'Contact Hours'!$C:$C,Hours!$B420)</f>
        <v>0</v>
      </c>
      <c r="J420" s="16">
        <f>SUMIFS('Contact Hours'!K:K,'Contact Hours'!$A:$A,Hours!$A420,'Contact Hours'!$C:$C,Hours!$B420)</f>
        <v>6288</v>
      </c>
      <c r="K420" s="16">
        <f>SUMIFS('Contact Hours'!L:L,'Contact Hours'!$A:$A,Hours!$A420,'Contact Hours'!$C:$C,Hours!$B420)</f>
        <v>0</v>
      </c>
      <c r="L420" s="17">
        <f t="shared" si="43"/>
        <v>1729456</v>
      </c>
      <c r="M420" s="17">
        <f t="shared" si="44"/>
        <v>0</v>
      </c>
      <c r="N420" s="17">
        <f t="shared" si="41"/>
        <v>1729456</v>
      </c>
      <c r="O420" s="83">
        <f t="shared" si="40"/>
        <v>4331253.30857627</v>
      </c>
      <c r="P420" s="83">
        <f t="shared" si="42"/>
        <v>677190.33883430599</v>
      </c>
    </row>
    <row r="421" spans="1:16" x14ac:dyDescent="0.2">
      <c r="A421" s="14">
        <v>10387</v>
      </c>
      <c r="B421" s="15">
        <v>13</v>
      </c>
      <c r="C421" s="82">
        <f t="shared" si="45"/>
        <v>2.4322681456089192</v>
      </c>
      <c r="D421" s="16">
        <f>SUMIFS('Contact Hours'!E:E,'Contact Hours'!$A:$A,Hours!$A421,'Contact Hours'!$C:$C,Hours!$B421)</f>
        <v>69936</v>
      </c>
      <c r="E421" s="16">
        <f>SUMIFS('Contact Hours'!F:F,'Contact Hours'!$A:$A,Hours!$A421,'Contact Hours'!$C:$C,Hours!$B421)</f>
        <v>0</v>
      </c>
      <c r="F421" s="16">
        <f>SUMIFS('Contact Hours'!G:G,'Contact Hours'!$A:$A,Hours!$A421,'Contact Hours'!$C:$C,Hours!$B421)</f>
        <v>0</v>
      </c>
      <c r="G421" s="16">
        <f>SUMIFS('Contact Hours'!H:H,'Contact Hours'!$A:$A,Hours!$A421,'Contact Hours'!$C:$C,Hours!$B421)</f>
        <v>0</v>
      </c>
      <c r="H421" s="16">
        <f>SUMIFS('Contact Hours'!I:I,'Contact Hours'!$A:$A,Hours!$A421,'Contact Hours'!$C:$C,Hours!$B421)</f>
        <v>35952</v>
      </c>
      <c r="I421" s="16">
        <f>SUMIFS('Contact Hours'!J:J,'Contact Hours'!$A:$A,Hours!$A421,'Contact Hours'!$C:$C,Hours!$B421)</f>
        <v>0</v>
      </c>
      <c r="J421" s="16">
        <f>SUMIFS('Contact Hours'!K:K,'Contact Hours'!$A:$A,Hours!$A421,'Contact Hours'!$C:$C,Hours!$B421)</f>
        <v>2704</v>
      </c>
      <c r="K421" s="16">
        <f>SUMIFS('Contact Hours'!L:L,'Contact Hours'!$A:$A,Hours!$A421,'Contact Hours'!$C:$C,Hours!$B421)</f>
        <v>0</v>
      </c>
      <c r="L421" s="17">
        <f t="shared" si="43"/>
        <v>108592</v>
      </c>
      <c r="M421" s="17">
        <f t="shared" si="44"/>
        <v>0</v>
      </c>
      <c r="N421" s="17">
        <f t="shared" si="41"/>
        <v>108592</v>
      </c>
      <c r="O421" s="83">
        <f t="shared" si="40"/>
        <v>264124.86246796377</v>
      </c>
      <c r="P421" s="83">
        <f t="shared" si="42"/>
        <v>0</v>
      </c>
    </row>
    <row r="422" spans="1:16" x14ac:dyDescent="0.2">
      <c r="A422" s="14">
        <v>10387</v>
      </c>
      <c r="B422" s="15">
        <v>14</v>
      </c>
      <c r="C422" s="82">
        <f t="shared" si="45"/>
        <v>3.8974899200721236</v>
      </c>
      <c r="D422" s="16">
        <f>SUMIFS('Contact Hours'!E:E,'Contact Hours'!$A:$A,Hours!$A422,'Contact Hours'!$C:$C,Hours!$B422)</f>
        <v>0</v>
      </c>
      <c r="E422" s="16">
        <f>SUMIFS('Contact Hours'!F:F,'Contact Hours'!$A:$A,Hours!$A422,'Contact Hours'!$C:$C,Hours!$B422)</f>
        <v>0</v>
      </c>
      <c r="F422" s="16">
        <f>SUMIFS('Contact Hours'!G:G,'Contact Hours'!$A:$A,Hours!$A422,'Contact Hours'!$C:$C,Hours!$B422)</f>
        <v>0</v>
      </c>
      <c r="G422" s="16">
        <f>SUMIFS('Contact Hours'!H:H,'Contact Hours'!$A:$A,Hours!$A422,'Contact Hours'!$C:$C,Hours!$B422)</f>
        <v>0</v>
      </c>
      <c r="H422" s="16">
        <f>SUMIFS('Contact Hours'!I:I,'Contact Hours'!$A:$A,Hours!$A422,'Contact Hours'!$C:$C,Hours!$B422)</f>
        <v>0</v>
      </c>
      <c r="I422" s="16">
        <f>SUMIFS('Contact Hours'!J:J,'Contact Hours'!$A:$A,Hours!$A422,'Contact Hours'!$C:$C,Hours!$B422)</f>
        <v>259936</v>
      </c>
      <c r="J422" s="16">
        <f>SUMIFS('Contact Hours'!K:K,'Contact Hours'!$A:$A,Hours!$A422,'Contact Hours'!$C:$C,Hours!$B422)</f>
        <v>0</v>
      </c>
      <c r="K422" s="16">
        <f>SUMIFS('Contact Hours'!L:L,'Contact Hours'!$A:$A,Hours!$A422,'Contact Hours'!$C:$C,Hours!$B422)</f>
        <v>16474</v>
      </c>
      <c r="L422" s="17">
        <f t="shared" si="43"/>
        <v>276410</v>
      </c>
      <c r="M422" s="17">
        <f t="shared" si="44"/>
        <v>27641</v>
      </c>
      <c r="N422" s="17">
        <f t="shared" si="41"/>
        <v>304051</v>
      </c>
      <c r="O422" s="83">
        <f t="shared" si="40"/>
        <v>1185035.7076878492</v>
      </c>
      <c r="P422" s="83">
        <f t="shared" si="42"/>
        <v>0</v>
      </c>
    </row>
    <row r="423" spans="1:16" x14ac:dyDescent="0.2">
      <c r="A423" s="14">
        <v>10387</v>
      </c>
      <c r="B423" s="15">
        <v>15</v>
      </c>
      <c r="C423" s="82">
        <f t="shared" si="45"/>
        <v>5.6850604849172326</v>
      </c>
      <c r="D423" s="16">
        <f>SUMIFS('Contact Hours'!E:E,'Contact Hours'!$A:$A,Hours!$A423,'Contact Hours'!$C:$C,Hours!$B423)</f>
        <v>0</v>
      </c>
      <c r="E423" s="16">
        <f>SUMIFS('Contact Hours'!F:F,'Contact Hours'!$A:$A,Hours!$A423,'Contact Hours'!$C:$C,Hours!$B423)</f>
        <v>0</v>
      </c>
      <c r="F423" s="16">
        <f>SUMIFS('Contact Hours'!G:G,'Contact Hours'!$A:$A,Hours!$A423,'Contact Hours'!$C:$C,Hours!$B423)</f>
        <v>0</v>
      </c>
      <c r="G423" s="16">
        <f>SUMIFS('Contact Hours'!H:H,'Contact Hours'!$A:$A,Hours!$A423,'Contact Hours'!$C:$C,Hours!$B423)</f>
        <v>0</v>
      </c>
      <c r="H423" s="16">
        <f>SUMIFS('Contact Hours'!I:I,'Contact Hours'!$A:$A,Hours!$A423,'Contact Hours'!$C:$C,Hours!$B423)</f>
        <v>0</v>
      </c>
      <c r="I423" s="16">
        <f>SUMIFS('Contact Hours'!J:J,'Contact Hours'!$A:$A,Hours!$A423,'Contact Hours'!$C:$C,Hours!$B423)</f>
        <v>24880</v>
      </c>
      <c r="J423" s="16">
        <f>SUMIFS('Contact Hours'!K:K,'Contact Hours'!$A:$A,Hours!$A423,'Contact Hours'!$C:$C,Hours!$B423)</f>
        <v>0</v>
      </c>
      <c r="K423" s="16">
        <f>SUMIFS('Contact Hours'!L:L,'Contact Hours'!$A:$A,Hours!$A423,'Contact Hours'!$C:$C,Hours!$B423)</f>
        <v>88</v>
      </c>
      <c r="L423" s="17">
        <f t="shared" si="43"/>
        <v>24968</v>
      </c>
      <c r="M423" s="17">
        <f t="shared" si="44"/>
        <v>2496.8000000000002</v>
      </c>
      <c r="N423" s="17">
        <f t="shared" si="41"/>
        <v>27464.799999999999</v>
      </c>
      <c r="O423" s="83">
        <f t="shared" si="40"/>
        <v>156139.0492061548</v>
      </c>
      <c r="P423" s="83">
        <f t="shared" si="42"/>
        <v>0</v>
      </c>
    </row>
    <row r="424" spans="1:16" x14ac:dyDescent="0.2">
      <c r="A424" s="14">
        <v>10387</v>
      </c>
      <c r="B424" s="15">
        <v>16</v>
      </c>
      <c r="C424" s="82">
        <f t="shared" si="45"/>
        <v>3.2595549013442979</v>
      </c>
      <c r="D424" s="16">
        <f>SUMIFS('Contact Hours'!E:E,'Contact Hours'!$A:$A,Hours!$A424,'Contact Hours'!$C:$C,Hours!$B424)</f>
        <v>10080</v>
      </c>
      <c r="E424" s="16">
        <f>SUMIFS('Contact Hours'!F:F,'Contact Hours'!$A:$A,Hours!$A424,'Contact Hours'!$C:$C,Hours!$B424)</f>
        <v>0</v>
      </c>
      <c r="F424" s="16">
        <f>SUMIFS('Contact Hours'!G:G,'Contact Hours'!$A:$A,Hours!$A424,'Contact Hours'!$C:$C,Hours!$B424)</f>
        <v>0</v>
      </c>
      <c r="G424" s="16">
        <f>SUMIFS('Contact Hours'!H:H,'Contact Hours'!$A:$A,Hours!$A424,'Contact Hours'!$C:$C,Hours!$B424)</f>
        <v>0</v>
      </c>
      <c r="H424" s="16">
        <f>SUMIFS('Contact Hours'!I:I,'Contact Hours'!$A:$A,Hours!$A424,'Contact Hours'!$C:$C,Hours!$B424)</f>
        <v>1680</v>
      </c>
      <c r="I424" s="16">
        <f>SUMIFS('Contact Hours'!J:J,'Contact Hours'!$A:$A,Hours!$A424,'Contact Hours'!$C:$C,Hours!$B424)</f>
        <v>272208</v>
      </c>
      <c r="J424" s="16">
        <f>SUMIFS('Contact Hours'!K:K,'Contact Hours'!$A:$A,Hours!$A424,'Contact Hours'!$C:$C,Hours!$B424)</f>
        <v>17024</v>
      </c>
      <c r="K424" s="16">
        <f>SUMIFS('Contact Hours'!L:L,'Contact Hours'!$A:$A,Hours!$A424,'Contact Hours'!$C:$C,Hours!$B424)</f>
        <v>20075</v>
      </c>
      <c r="L424" s="17">
        <f t="shared" si="43"/>
        <v>321067</v>
      </c>
      <c r="M424" s="17">
        <f t="shared" si="44"/>
        <v>29228.300000000003</v>
      </c>
      <c r="N424" s="17">
        <f t="shared" si="41"/>
        <v>350295.3</v>
      </c>
      <c r="O424" s="83">
        <f t="shared" si="40"/>
        <v>1141806.7620328711</v>
      </c>
      <c r="P424" s="83">
        <f t="shared" si="42"/>
        <v>0</v>
      </c>
    </row>
    <row r="425" spans="1:16" x14ac:dyDescent="0.2">
      <c r="A425" s="14">
        <v>10387</v>
      </c>
      <c r="B425" s="15">
        <v>17</v>
      </c>
      <c r="C425" s="82">
        <f t="shared" si="45"/>
        <v>4.4091904474615813</v>
      </c>
      <c r="D425" s="16">
        <f>SUMIFS('Contact Hours'!E:E,'Contact Hours'!$A:$A,Hours!$A425,'Contact Hours'!$C:$C,Hours!$B425)</f>
        <v>0</v>
      </c>
      <c r="E425" s="16">
        <f>SUMIFS('Contact Hours'!F:F,'Contact Hours'!$A:$A,Hours!$A425,'Contact Hours'!$C:$C,Hours!$B425)</f>
        <v>0</v>
      </c>
      <c r="F425" s="16">
        <f>SUMIFS('Contact Hours'!G:G,'Contact Hours'!$A:$A,Hours!$A425,'Contact Hours'!$C:$C,Hours!$B425)</f>
        <v>0</v>
      </c>
      <c r="G425" s="16">
        <f>SUMIFS('Contact Hours'!H:H,'Contact Hours'!$A:$A,Hours!$A425,'Contact Hours'!$C:$C,Hours!$B425)</f>
        <v>0</v>
      </c>
      <c r="H425" s="16">
        <f>SUMIFS('Contact Hours'!I:I,'Contact Hours'!$A:$A,Hours!$A425,'Contact Hours'!$C:$C,Hours!$B425)</f>
        <v>0</v>
      </c>
      <c r="I425" s="16">
        <f>SUMIFS('Contact Hours'!J:J,'Contact Hours'!$A:$A,Hours!$A425,'Contact Hours'!$C:$C,Hours!$B425)</f>
        <v>31856</v>
      </c>
      <c r="J425" s="16">
        <f>SUMIFS('Contact Hours'!K:K,'Contact Hours'!$A:$A,Hours!$A425,'Contact Hours'!$C:$C,Hours!$B425)</f>
        <v>0</v>
      </c>
      <c r="K425" s="16">
        <f>SUMIFS('Contact Hours'!L:L,'Contact Hours'!$A:$A,Hours!$A425,'Contact Hours'!$C:$C,Hours!$B425)</f>
        <v>0</v>
      </c>
      <c r="L425" s="17">
        <f t="shared" si="43"/>
        <v>31856</v>
      </c>
      <c r="M425" s="17">
        <f t="shared" si="44"/>
        <v>3185.6000000000004</v>
      </c>
      <c r="N425" s="17">
        <f t="shared" si="41"/>
        <v>35041.599999999999</v>
      </c>
      <c r="O425" s="83">
        <f t="shared" si="40"/>
        <v>154505.08798376974</v>
      </c>
      <c r="P425" s="83">
        <f t="shared" si="42"/>
        <v>0</v>
      </c>
    </row>
    <row r="426" spans="1:16" x14ac:dyDescent="0.2">
      <c r="A426" s="14">
        <v>10387</v>
      </c>
      <c r="B426" s="15">
        <v>18</v>
      </c>
      <c r="C426" s="82">
        <f t="shared" si="45"/>
        <v>3.2911135241788898</v>
      </c>
      <c r="D426" s="16">
        <f>SUMIFS('Contact Hours'!E:E,'Contact Hours'!$A:$A,Hours!$A426,'Contact Hours'!$C:$C,Hours!$B426)</f>
        <v>0</v>
      </c>
      <c r="E426" s="16">
        <f>SUMIFS('Contact Hours'!F:F,'Contact Hours'!$A:$A,Hours!$A426,'Contact Hours'!$C:$C,Hours!$B426)</f>
        <v>0</v>
      </c>
      <c r="F426" s="16">
        <f>SUMIFS('Contact Hours'!G:G,'Contact Hours'!$A:$A,Hours!$A426,'Contact Hours'!$C:$C,Hours!$B426)</f>
        <v>0</v>
      </c>
      <c r="G426" s="16">
        <f>SUMIFS('Contact Hours'!H:H,'Contact Hours'!$A:$A,Hours!$A426,'Contact Hours'!$C:$C,Hours!$B426)</f>
        <v>0</v>
      </c>
      <c r="H426" s="16">
        <f>SUMIFS('Contact Hours'!I:I,'Contact Hours'!$A:$A,Hours!$A426,'Contact Hours'!$C:$C,Hours!$B426)</f>
        <v>0</v>
      </c>
      <c r="I426" s="16">
        <f>SUMIFS('Contact Hours'!J:J,'Contact Hours'!$A:$A,Hours!$A426,'Contact Hours'!$C:$C,Hours!$B426)</f>
        <v>79488</v>
      </c>
      <c r="J426" s="16">
        <f>SUMIFS('Contact Hours'!K:K,'Contact Hours'!$A:$A,Hours!$A426,'Contact Hours'!$C:$C,Hours!$B426)</f>
        <v>0</v>
      </c>
      <c r="K426" s="16">
        <f>SUMIFS('Contact Hours'!L:L,'Contact Hours'!$A:$A,Hours!$A426,'Contact Hours'!$C:$C,Hours!$B426)</f>
        <v>0</v>
      </c>
      <c r="L426" s="17">
        <f t="shared" si="43"/>
        <v>79488</v>
      </c>
      <c r="M426" s="17">
        <f t="shared" si="44"/>
        <v>7948.8</v>
      </c>
      <c r="N426" s="17">
        <f t="shared" si="41"/>
        <v>87436.800000000003</v>
      </c>
      <c r="O426" s="83">
        <f t="shared" si="40"/>
        <v>287764.43499092478</v>
      </c>
      <c r="P426" s="83">
        <f t="shared" si="42"/>
        <v>0</v>
      </c>
    </row>
    <row r="427" spans="1:16" x14ac:dyDescent="0.2">
      <c r="A427" s="14">
        <v>10387</v>
      </c>
      <c r="B427" s="15">
        <v>19</v>
      </c>
      <c r="C427" s="82">
        <f t="shared" si="45"/>
        <v>2.3804218366663754</v>
      </c>
      <c r="D427" s="16">
        <f>SUMIFS('Contact Hours'!E:E,'Contact Hours'!$A:$A,Hours!$A427,'Contact Hours'!$C:$C,Hours!$B427)</f>
        <v>0</v>
      </c>
      <c r="E427" s="16">
        <f>SUMIFS('Contact Hours'!F:F,'Contact Hours'!$A:$A,Hours!$A427,'Contact Hours'!$C:$C,Hours!$B427)</f>
        <v>848336</v>
      </c>
      <c r="F427" s="16">
        <f>SUMIFS('Contact Hours'!G:G,'Contact Hours'!$A:$A,Hours!$A427,'Contact Hours'!$C:$C,Hours!$B427)</f>
        <v>297216</v>
      </c>
      <c r="G427" s="16">
        <f>SUMIFS('Contact Hours'!H:H,'Contact Hours'!$A:$A,Hours!$A427,'Contact Hours'!$C:$C,Hours!$B427)</f>
        <v>0</v>
      </c>
      <c r="H427" s="16">
        <f>SUMIFS('Contact Hours'!I:I,'Contact Hours'!$A:$A,Hours!$A427,'Contact Hours'!$C:$C,Hours!$B427)</f>
        <v>0</v>
      </c>
      <c r="I427" s="16">
        <f>SUMIFS('Contact Hours'!J:J,'Contact Hours'!$A:$A,Hours!$A427,'Contact Hours'!$C:$C,Hours!$B427)</f>
        <v>0</v>
      </c>
      <c r="J427" s="16">
        <f>SUMIFS('Contact Hours'!K:K,'Contact Hours'!$A:$A,Hours!$A427,'Contact Hours'!$C:$C,Hours!$B427)</f>
        <v>0</v>
      </c>
      <c r="K427" s="16">
        <f>SUMIFS('Contact Hours'!L:L,'Contact Hours'!$A:$A,Hours!$A427,'Contact Hours'!$C:$C,Hours!$B427)</f>
        <v>0</v>
      </c>
      <c r="L427" s="17">
        <f t="shared" si="43"/>
        <v>1145552</v>
      </c>
      <c r="M427" s="17">
        <f t="shared" si="44"/>
        <v>114555.20000000001</v>
      </c>
      <c r="N427" s="17">
        <f t="shared" si="41"/>
        <v>1260107.2</v>
      </c>
      <c r="O427" s="83">
        <f t="shared" si="40"/>
        <v>2999586.6954205236</v>
      </c>
      <c r="P427" s="83">
        <f t="shared" si="42"/>
        <v>778249.40226729691</v>
      </c>
    </row>
    <row r="428" spans="1:16" x14ac:dyDescent="0.2">
      <c r="A428" s="14">
        <v>10387</v>
      </c>
      <c r="B428" s="15">
        <v>20</v>
      </c>
      <c r="C428" s="82">
        <f t="shared" si="45"/>
        <v>3.0251194174301852</v>
      </c>
      <c r="D428" s="16">
        <f>SUMIFS('Contact Hours'!E:E,'Contact Hours'!$A:$A,Hours!$A428,'Contact Hours'!$C:$C,Hours!$B428)</f>
        <v>0</v>
      </c>
      <c r="E428" s="16">
        <f>SUMIFS('Contact Hours'!F:F,'Contact Hours'!$A:$A,Hours!$A428,'Contact Hours'!$C:$C,Hours!$B428)</f>
        <v>0</v>
      </c>
      <c r="F428" s="16">
        <f>SUMIFS('Contact Hours'!G:G,'Contact Hours'!$A:$A,Hours!$A428,'Contact Hours'!$C:$C,Hours!$B428)</f>
        <v>0</v>
      </c>
      <c r="G428" s="16">
        <f>SUMIFS('Contact Hours'!H:H,'Contact Hours'!$A:$A,Hours!$A428,'Contact Hours'!$C:$C,Hours!$B428)</f>
        <v>0</v>
      </c>
      <c r="H428" s="16">
        <f>SUMIFS('Contact Hours'!I:I,'Contact Hours'!$A:$A,Hours!$A428,'Contact Hours'!$C:$C,Hours!$B428)</f>
        <v>67152</v>
      </c>
      <c r="I428" s="16">
        <f>SUMIFS('Contact Hours'!J:J,'Contact Hours'!$A:$A,Hours!$A428,'Contact Hours'!$C:$C,Hours!$B428)</f>
        <v>0</v>
      </c>
      <c r="J428" s="16">
        <f>SUMIFS('Contact Hours'!K:K,'Contact Hours'!$A:$A,Hours!$A428,'Contact Hours'!$C:$C,Hours!$B428)</f>
        <v>23680</v>
      </c>
      <c r="K428" s="16">
        <f>SUMIFS('Contact Hours'!L:L,'Contact Hours'!$A:$A,Hours!$A428,'Contact Hours'!$C:$C,Hours!$B428)</f>
        <v>0</v>
      </c>
      <c r="L428" s="17">
        <f t="shared" si="43"/>
        <v>90832</v>
      </c>
      <c r="M428" s="17">
        <f t="shared" si="44"/>
        <v>0</v>
      </c>
      <c r="N428" s="17">
        <f t="shared" si="41"/>
        <v>90832</v>
      </c>
      <c r="O428" s="83">
        <f t="shared" si="40"/>
        <v>274777.64692401857</v>
      </c>
      <c r="P428" s="83">
        <f t="shared" si="42"/>
        <v>0</v>
      </c>
    </row>
    <row r="429" spans="1:16" x14ac:dyDescent="0.2">
      <c r="A429" s="14">
        <v>10387</v>
      </c>
      <c r="B429" s="15">
        <v>21</v>
      </c>
      <c r="C429" s="82">
        <f t="shared" si="45"/>
        <v>3.2708258380709379</v>
      </c>
      <c r="D429" s="16">
        <f>SUMIFS('Contact Hours'!E:E,'Contact Hours'!$A:$A,Hours!$A429,'Contact Hours'!$C:$C,Hours!$B429)</f>
        <v>0</v>
      </c>
      <c r="E429" s="16">
        <f>SUMIFS('Contact Hours'!F:F,'Contact Hours'!$A:$A,Hours!$A429,'Contact Hours'!$C:$C,Hours!$B429)</f>
        <v>0</v>
      </c>
      <c r="F429" s="16">
        <f>SUMIFS('Contact Hours'!G:G,'Contact Hours'!$A:$A,Hours!$A429,'Contact Hours'!$C:$C,Hours!$B429)</f>
        <v>0</v>
      </c>
      <c r="G429" s="16">
        <f>SUMIFS('Contact Hours'!H:H,'Contact Hours'!$A:$A,Hours!$A429,'Contact Hours'!$C:$C,Hours!$B429)</f>
        <v>0</v>
      </c>
      <c r="H429" s="16">
        <f>SUMIFS('Contact Hours'!I:I,'Contact Hours'!$A:$A,Hours!$A429,'Contact Hours'!$C:$C,Hours!$B429)</f>
        <v>26368</v>
      </c>
      <c r="I429" s="16">
        <f>SUMIFS('Contact Hours'!J:J,'Contact Hours'!$A:$A,Hours!$A429,'Contact Hours'!$C:$C,Hours!$B429)</f>
        <v>0</v>
      </c>
      <c r="J429" s="16">
        <f>SUMIFS('Contact Hours'!K:K,'Contact Hours'!$A:$A,Hours!$A429,'Contact Hours'!$C:$C,Hours!$B429)</f>
        <v>0</v>
      </c>
      <c r="K429" s="16">
        <f>SUMIFS('Contact Hours'!L:L,'Contact Hours'!$A:$A,Hours!$A429,'Contact Hours'!$C:$C,Hours!$B429)</f>
        <v>0</v>
      </c>
      <c r="L429" s="17">
        <f t="shared" si="43"/>
        <v>26368</v>
      </c>
      <c r="M429" s="17">
        <f t="shared" si="44"/>
        <v>0</v>
      </c>
      <c r="N429" s="17">
        <f t="shared" si="41"/>
        <v>26368</v>
      </c>
      <c r="O429" s="83">
        <f t="shared" si="40"/>
        <v>86245.135698254482</v>
      </c>
      <c r="P429" s="83">
        <f t="shared" si="42"/>
        <v>0</v>
      </c>
    </row>
    <row r="430" spans="1:16" x14ac:dyDescent="0.2">
      <c r="A430" s="14">
        <v>10387</v>
      </c>
      <c r="B430" s="15">
        <v>22</v>
      </c>
      <c r="C430" s="82">
        <f t="shared" si="45"/>
        <v>3.5368199448196425</v>
      </c>
      <c r="D430" s="16">
        <f>SUMIFS('Contact Hours'!E:E,'Contact Hours'!$A:$A,Hours!$A430,'Contact Hours'!$C:$C,Hours!$B430)</f>
        <v>0</v>
      </c>
      <c r="E430" s="16">
        <f>SUMIFS('Contact Hours'!F:F,'Contact Hours'!$A:$A,Hours!$A430,'Contact Hours'!$C:$C,Hours!$B430)</f>
        <v>0</v>
      </c>
      <c r="F430" s="16">
        <f>SUMIFS('Contact Hours'!G:G,'Contact Hours'!$A:$A,Hours!$A430,'Contact Hours'!$C:$C,Hours!$B430)</f>
        <v>0</v>
      </c>
      <c r="G430" s="16">
        <f>SUMIFS('Contact Hours'!H:H,'Contact Hours'!$A:$A,Hours!$A430,'Contact Hours'!$C:$C,Hours!$B430)</f>
        <v>0</v>
      </c>
      <c r="H430" s="16">
        <f>SUMIFS('Contact Hours'!I:I,'Contact Hours'!$A:$A,Hours!$A430,'Contact Hours'!$C:$C,Hours!$B430)</f>
        <v>3616</v>
      </c>
      <c r="I430" s="16">
        <f>SUMIFS('Contact Hours'!J:J,'Contact Hours'!$A:$A,Hours!$A430,'Contact Hours'!$C:$C,Hours!$B430)</f>
        <v>0</v>
      </c>
      <c r="J430" s="16">
        <f>SUMIFS('Contact Hours'!K:K,'Contact Hours'!$A:$A,Hours!$A430,'Contact Hours'!$C:$C,Hours!$B430)</f>
        <v>792</v>
      </c>
      <c r="K430" s="16">
        <f>SUMIFS('Contact Hours'!L:L,'Contact Hours'!$A:$A,Hours!$A430,'Contact Hours'!$C:$C,Hours!$B430)</f>
        <v>0</v>
      </c>
      <c r="L430" s="17">
        <f t="shared" si="43"/>
        <v>4408</v>
      </c>
      <c r="M430" s="17">
        <f t="shared" si="44"/>
        <v>0</v>
      </c>
      <c r="N430" s="17">
        <f t="shared" si="41"/>
        <v>4408</v>
      </c>
      <c r="O430" s="83">
        <f t="shared" si="40"/>
        <v>15590.302316764984</v>
      </c>
      <c r="P430" s="83">
        <f t="shared" si="42"/>
        <v>0</v>
      </c>
    </row>
    <row r="431" spans="1:16" x14ac:dyDescent="0.2">
      <c r="A431" s="14">
        <v>10387</v>
      </c>
      <c r="B431" s="15">
        <v>23</v>
      </c>
      <c r="C431" s="82">
        <f t="shared" si="45"/>
        <v>3.4579233877331621</v>
      </c>
      <c r="D431" s="16">
        <f>SUMIFS('Contact Hours'!E:E,'Contact Hours'!$A:$A,Hours!$A431,'Contact Hours'!$C:$C,Hours!$B431)</f>
        <v>36960</v>
      </c>
      <c r="E431" s="16">
        <f>SUMIFS('Contact Hours'!F:F,'Contact Hours'!$A:$A,Hours!$A431,'Contact Hours'!$C:$C,Hours!$B431)</f>
        <v>0</v>
      </c>
      <c r="F431" s="16">
        <f>SUMIFS('Contact Hours'!G:G,'Contact Hours'!$A:$A,Hours!$A431,'Contact Hours'!$C:$C,Hours!$B431)</f>
        <v>0</v>
      </c>
      <c r="G431" s="16">
        <f>SUMIFS('Contact Hours'!H:H,'Contact Hours'!$A:$A,Hours!$A431,'Contact Hours'!$C:$C,Hours!$B431)</f>
        <v>0</v>
      </c>
      <c r="H431" s="16">
        <f>SUMIFS('Contact Hours'!I:I,'Contact Hours'!$A:$A,Hours!$A431,'Contact Hours'!$C:$C,Hours!$B431)</f>
        <v>0</v>
      </c>
      <c r="I431" s="16">
        <f>SUMIFS('Contact Hours'!J:J,'Contact Hours'!$A:$A,Hours!$A431,'Contact Hours'!$C:$C,Hours!$B431)</f>
        <v>0</v>
      </c>
      <c r="J431" s="16">
        <f>SUMIFS('Contact Hours'!K:K,'Contact Hours'!$A:$A,Hours!$A431,'Contact Hours'!$C:$C,Hours!$B431)</f>
        <v>0</v>
      </c>
      <c r="K431" s="16">
        <f>SUMIFS('Contact Hours'!L:L,'Contact Hours'!$A:$A,Hours!$A431,'Contact Hours'!$C:$C,Hours!$B431)</f>
        <v>0</v>
      </c>
      <c r="L431" s="17">
        <f t="shared" si="43"/>
        <v>36960</v>
      </c>
      <c r="M431" s="17">
        <f t="shared" si="44"/>
        <v>0</v>
      </c>
      <c r="N431" s="17">
        <f t="shared" si="41"/>
        <v>36960</v>
      </c>
      <c r="O431" s="83">
        <f t="shared" si="40"/>
        <v>127804.84841061768</v>
      </c>
      <c r="P431" s="83">
        <f t="shared" si="42"/>
        <v>0</v>
      </c>
    </row>
    <row r="432" spans="1:16" x14ac:dyDescent="0.2">
      <c r="A432" s="14">
        <v>10387</v>
      </c>
      <c r="B432" s="15">
        <v>24</v>
      </c>
      <c r="C432" s="82">
        <f t="shared" si="45"/>
        <v>2.7275666878468883</v>
      </c>
      <c r="D432" s="16">
        <f>SUMIFS('Contact Hours'!E:E,'Contact Hours'!$A:$A,Hours!$A432,'Contact Hours'!$C:$C,Hours!$B432)</f>
        <v>158784</v>
      </c>
      <c r="E432" s="16">
        <f>SUMIFS('Contact Hours'!F:F,'Contact Hours'!$A:$A,Hours!$A432,'Contact Hours'!$C:$C,Hours!$B432)</f>
        <v>0</v>
      </c>
      <c r="F432" s="16">
        <f>SUMIFS('Contact Hours'!G:G,'Contact Hours'!$A:$A,Hours!$A432,'Contact Hours'!$C:$C,Hours!$B432)</f>
        <v>0</v>
      </c>
      <c r="G432" s="16">
        <f>SUMIFS('Contact Hours'!H:H,'Contact Hours'!$A:$A,Hours!$A432,'Contact Hours'!$C:$C,Hours!$B432)</f>
        <v>0</v>
      </c>
      <c r="H432" s="16">
        <f>SUMIFS('Contact Hours'!I:I,'Contact Hours'!$A:$A,Hours!$A432,'Contact Hours'!$C:$C,Hours!$B432)</f>
        <v>89488</v>
      </c>
      <c r="I432" s="16">
        <f>SUMIFS('Contact Hours'!J:J,'Contact Hours'!$A:$A,Hours!$A432,'Contact Hours'!$C:$C,Hours!$B432)</f>
        <v>0</v>
      </c>
      <c r="J432" s="16">
        <f>SUMIFS('Contact Hours'!K:K,'Contact Hours'!$A:$A,Hours!$A432,'Contact Hours'!$C:$C,Hours!$B432)</f>
        <v>85400</v>
      </c>
      <c r="K432" s="16">
        <f>SUMIFS('Contact Hours'!L:L,'Contact Hours'!$A:$A,Hours!$A432,'Contact Hours'!$C:$C,Hours!$B432)</f>
        <v>0</v>
      </c>
      <c r="L432" s="17">
        <f t="shared" si="43"/>
        <v>333672</v>
      </c>
      <c r="M432" s="17">
        <f t="shared" si="44"/>
        <v>0</v>
      </c>
      <c r="N432" s="17">
        <f t="shared" si="41"/>
        <v>333672</v>
      </c>
      <c r="O432" s="83">
        <f t="shared" si="40"/>
        <v>910112.63186724694</v>
      </c>
      <c r="P432" s="83">
        <f t="shared" si="42"/>
        <v>0</v>
      </c>
    </row>
    <row r="433" spans="1:16" x14ac:dyDescent="0.2">
      <c r="A433" s="14">
        <v>10387</v>
      </c>
      <c r="B433" s="15">
        <v>25</v>
      </c>
      <c r="C433" s="82">
        <f t="shared" si="45"/>
        <v>2.1843075376228382</v>
      </c>
      <c r="D433" s="16">
        <f>SUMIFS('Contact Hours'!E:E,'Contact Hours'!$A:$A,Hours!$A433,'Contact Hours'!$C:$C,Hours!$B433)</f>
        <v>2326848</v>
      </c>
      <c r="E433" s="16">
        <f>SUMIFS('Contact Hours'!F:F,'Contact Hours'!$A:$A,Hours!$A433,'Contact Hours'!$C:$C,Hours!$B433)</f>
        <v>0</v>
      </c>
      <c r="F433" s="16">
        <f>SUMIFS('Contact Hours'!G:G,'Contact Hours'!$A:$A,Hours!$A433,'Contact Hours'!$C:$C,Hours!$B433)</f>
        <v>0</v>
      </c>
      <c r="G433" s="16">
        <f>SUMIFS('Contact Hours'!H:H,'Contact Hours'!$A:$A,Hours!$A433,'Contact Hours'!$C:$C,Hours!$B433)</f>
        <v>0</v>
      </c>
      <c r="H433" s="16">
        <f>SUMIFS('Contact Hours'!I:I,'Contact Hours'!$A:$A,Hours!$A433,'Contact Hours'!$C:$C,Hours!$B433)</f>
        <v>0</v>
      </c>
      <c r="I433" s="16">
        <f>SUMIFS('Contact Hours'!J:J,'Contact Hours'!$A:$A,Hours!$A433,'Contact Hours'!$C:$C,Hours!$B433)</f>
        <v>0</v>
      </c>
      <c r="J433" s="16">
        <f>SUMIFS('Contact Hours'!K:K,'Contact Hours'!$A:$A,Hours!$A433,'Contact Hours'!$C:$C,Hours!$B433)</f>
        <v>0</v>
      </c>
      <c r="K433" s="16">
        <f>SUMIFS('Contact Hours'!L:L,'Contact Hours'!$A:$A,Hours!$A433,'Contact Hours'!$C:$C,Hours!$B433)</f>
        <v>0</v>
      </c>
      <c r="L433" s="17">
        <f t="shared" si="43"/>
        <v>2326848</v>
      </c>
      <c r="M433" s="17">
        <f t="shared" si="44"/>
        <v>0</v>
      </c>
      <c r="N433" s="17">
        <f t="shared" si="41"/>
        <v>2326848</v>
      </c>
      <c r="O433" s="83">
        <f t="shared" si="40"/>
        <v>5082551.6253026258</v>
      </c>
      <c r="P433" s="83">
        <f t="shared" si="42"/>
        <v>0</v>
      </c>
    </row>
    <row r="434" spans="1:16" x14ac:dyDescent="0.2">
      <c r="A434" s="14">
        <v>10387</v>
      </c>
      <c r="B434" s="15">
        <v>26</v>
      </c>
      <c r="C434" s="82">
        <f t="shared" si="45"/>
        <v>2.9124100501637846</v>
      </c>
      <c r="D434" s="16">
        <f>SUMIFS('Contact Hours'!E:E,'Contact Hours'!$A:$A,Hours!$A434,'Contact Hours'!$C:$C,Hours!$B434)</f>
        <v>428064</v>
      </c>
      <c r="E434" s="16">
        <f>SUMIFS('Contact Hours'!F:F,'Contact Hours'!$A:$A,Hours!$A434,'Contact Hours'!$C:$C,Hours!$B434)</f>
        <v>0</v>
      </c>
      <c r="F434" s="16">
        <f>SUMIFS('Contact Hours'!G:G,'Contact Hours'!$A:$A,Hours!$A434,'Contact Hours'!$C:$C,Hours!$B434)</f>
        <v>0</v>
      </c>
      <c r="G434" s="16">
        <f>SUMIFS('Contact Hours'!H:H,'Contact Hours'!$A:$A,Hours!$A434,'Contact Hours'!$C:$C,Hours!$B434)</f>
        <v>0</v>
      </c>
      <c r="H434" s="16">
        <f>SUMIFS('Contact Hours'!I:I,'Contact Hours'!$A:$A,Hours!$A434,'Contact Hours'!$C:$C,Hours!$B434)</f>
        <v>39424</v>
      </c>
      <c r="I434" s="16">
        <f>SUMIFS('Contact Hours'!J:J,'Contact Hours'!$A:$A,Hours!$A434,'Contact Hours'!$C:$C,Hours!$B434)</f>
        <v>0</v>
      </c>
      <c r="J434" s="16">
        <f>SUMIFS('Contact Hours'!K:K,'Contact Hours'!$A:$A,Hours!$A434,'Contact Hours'!$C:$C,Hours!$B434)</f>
        <v>240</v>
      </c>
      <c r="K434" s="16">
        <f>SUMIFS('Contact Hours'!L:L,'Contact Hours'!$A:$A,Hours!$A434,'Contact Hours'!$C:$C,Hours!$B434)</f>
        <v>0</v>
      </c>
      <c r="L434" s="17">
        <f t="shared" si="43"/>
        <v>467728</v>
      </c>
      <c r="M434" s="17">
        <f t="shared" si="44"/>
        <v>0</v>
      </c>
      <c r="N434" s="17">
        <f t="shared" si="41"/>
        <v>467728</v>
      </c>
      <c r="O434" s="83">
        <f t="shared" si="40"/>
        <v>1362215.7279430067</v>
      </c>
      <c r="P434" s="83">
        <f t="shared" si="42"/>
        <v>0</v>
      </c>
    </row>
    <row r="435" spans="1:16" x14ac:dyDescent="0.2">
      <c r="A435" s="14">
        <v>10387</v>
      </c>
      <c r="B435" s="15">
        <v>27</v>
      </c>
      <c r="C435" s="82">
        <f t="shared" si="45"/>
        <v>0</v>
      </c>
      <c r="D435" s="16">
        <f>SUMIFS('Contact Hours'!E:E,'Contact Hours'!$A:$A,Hours!$A435,'Contact Hours'!$C:$C,Hours!$B435)</f>
        <v>0</v>
      </c>
      <c r="E435" s="16">
        <f>SUMIFS('Contact Hours'!F:F,'Contact Hours'!$A:$A,Hours!$A435,'Contact Hours'!$C:$C,Hours!$B435)</f>
        <v>0</v>
      </c>
      <c r="F435" s="16">
        <f>SUMIFS('Contact Hours'!G:G,'Contact Hours'!$A:$A,Hours!$A435,'Contact Hours'!$C:$C,Hours!$B435)</f>
        <v>0</v>
      </c>
      <c r="G435" s="16">
        <f>SUMIFS('Contact Hours'!H:H,'Contact Hours'!$A:$A,Hours!$A435,'Contact Hours'!$C:$C,Hours!$B435)</f>
        <v>0</v>
      </c>
      <c r="H435" s="16">
        <f>SUMIFS('Contact Hours'!I:I,'Contact Hours'!$A:$A,Hours!$A435,'Contact Hours'!$C:$C,Hours!$B435)</f>
        <v>0</v>
      </c>
      <c r="I435" s="16">
        <f>SUMIFS('Contact Hours'!J:J,'Contact Hours'!$A:$A,Hours!$A435,'Contact Hours'!$C:$C,Hours!$B435)</f>
        <v>0</v>
      </c>
      <c r="J435" s="16">
        <f>SUMIFS('Contact Hours'!K:K,'Contact Hours'!$A:$A,Hours!$A435,'Contact Hours'!$C:$C,Hours!$B435)</f>
        <v>0</v>
      </c>
      <c r="K435" s="16">
        <f>SUMIFS('Contact Hours'!L:L,'Contact Hours'!$A:$A,Hours!$A435,'Contact Hours'!$C:$C,Hours!$B435)</f>
        <v>0</v>
      </c>
      <c r="L435" s="17">
        <f t="shared" si="43"/>
        <v>0</v>
      </c>
      <c r="M435" s="17">
        <f t="shared" si="44"/>
        <v>0</v>
      </c>
      <c r="N435" s="17">
        <f t="shared" si="41"/>
        <v>0</v>
      </c>
      <c r="O435" s="83">
        <f t="shared" si="40"/>
        <v>0</v>
      </c>
      <c r="P435" s="83">
        <f t="shared" si="42"/>
        <v>0</v>
      </c>
    </row>
    <row r="436" spans="1:16" x14ac:dyDescent="0.2">
      <c r="A436" s="14">
        <v>3568</v>
      </c>
      <c r="B436" s="15">
        <v>1</v>
      </c>
      <c r="C436" s="82">
        <f t="shared" si="45"/>
        <v>2.4773518925154794</v>
      </c>
      <c r="D436" s="16">
        <f>SUMIFS('Contact Hours'!E:E,'Contact Hours'!$A:$A,Hours!$A436,'Contact Hours'!$C:$C,Hours!$B436)</f>
        <v>13248</v>
      </c>
      <c r="E436" s="16">
        <f>SUMIFS('Contact Hours'!F:F,'Contact Hours'!$A:$A,Hours!$A436,'Contact Hours'!$C:$C,Hours!$B436)</f>
        <v>0</v>
      </c>
      <c r="F436" s="16">
        <f>SUMIFS('Contact Hours'!G:G,'Contact Hours'!$A:$A,Hours!$A436,'Contact Hours'!$C:$C,Hours!$B436)</f>
        <v>0</v>
      </c>
      <c r="G436" s="16">
        <f>SUMIFS('Contact Hours'!H:H,'Contact Hours'!$A:$A,Hours!$A436,'Contact Hours'!$C:$C,Hours!$B436)</f>
        <v>0</v>
      </c>
      <c r="H436" s="16">
        <f>SUMIFS('Contact Hours'!I:I,'Contact Hours'!$A:$A,Hours!$A436,'Contact Hours'!$C:$C,Hours!$B436)</f>
        <v>4160</v>
      </c>
      <c r="I436" s="16">
        <f>SUMIFS('Contact Hours'!J:J,'Contact Hours'!$A:$A,Hours!$A436,'Contact Hours'!$C:$C,Hours!$B436)</f>
        <v>0</v>
      </c>
      <c r="J436" s="16">
        <f>SUMIFS('Contact Hours'!K:K,'Contact Hours'!$A:$A,Hours!$A436,'Contact Hours'!$C:$C,Hours!$B436)</f>
        <v>0</v>
      </c>
      <c r="K436" s="16">
        <f>SUMIFS('Contact Hours'!L:L,'Contact Hours'!$A:$A,Hours!$A436,'Contact Hours'!$C:$C,Hours!$B436)</f>
        <v>0</v>
      </c>
      <c r="L436" s="17">
        <f t="shared" si="43"/>
        <v>17408</v>
      </c>
      <c r="M436" s="17">
        <f t="shared" si="44"/>
        <v>0</v>
      </c>
      <c r="N436" s="17">
        <f t="shared" si="41"/>
        <v>17408</v>
      </c>
      <c r="O436" s="83">
        <f t="shared" si="40"/>
        <v>43125.741744909465</v>
      </c>
      <c r="P436" s="83">
        <f t="shared" si="42"/>
        <v>0</v>
      </c>
    </row>
    <row r="437" spans="1:16" x14ac:dyDescent="0.2">
      <c r="A437" s="14">
        <v>3568</v>
      </c>
      <c r="B437" s="15">
        <v>2</v>
      </c>
      <c r="C437" s="82">
        <f t="shared" si="45"/>
        <v>2.8538011791852567</v>
      </c>
      <c r="D437" s="16">
        <f>SUMIFS('Contact Hours'!E:E,'Contact Hours'!$A:$A,Hours!$A437,'Contact Hours'!$C:$C,Hours!$B437)</f>
        <v>0</v>
      </c>
      <c r="E437" s="16">
        <f>SUMIFS('Contact Hours'!F:F,'Contact Hours'!$A:$A,Hours!$A437,'Contact Hours'!$C:$C,Hours!$B437)</f>
        <v>0</v>
      </c>
      <c r="F437" s="16">
        <f>SUMIFS('Contact Hours'!G:G,'Contact Hours'!$A:$A,Hours!$A437,'Contact Hours'!$C:$C,Hours!$B437)</f>
        <v>0</v>
      </c>
      <c r="G437" s="16">
        <f>SUMIFS('Contact Hours'!H:H,'Contact Hours'!$A:$A,Hours!$A437,'Contact Hours'!$C:$C,Hours!$B437)</f>
        <v>0</v>
      </c>
      <c r="H437" s="16">
        <f>SUMIFS('Contact Hours'!I:I,'Contact Hours'!$A:$A,Hours!$A437,'Contact Hours'!$C:$C,Hours!$B437)</f>
        <v>47888</v>
      </c>
      <c r="I437" s="16">
        <f>SUMIFS('Contact Hours'!J:J,'Contact Hours'!$A:$A,Hours!$A437,'Contact Hours'!$C:$C,Hours!$B437)</f>
        <v>0</v>
      </c>
      <c r="J437" s="16">
        <f>SUMIFS('Contact Hours'!K:K,'Contact Hours'!$A:$A,Hours!$A437,'Contact Hours'!$C:$C,Hours!$B437)</f>
        <v>1160</v>
      </c>
      <c r="K437" s="16">
        <f>SUMIFS('Contact Hours'!L:L,'Contact Hours'!$A:$A,Hours!$A437,'Contact Hours'!$C:$C,Hours!$B437)</f>
        <v>0</v>
      </c>
      <c r="L437" s="17">
        <f t="shared" si="43"/>
        <v>49048</v>
      </c>
      <c r="M437" s="17">
        <f t="shared" si="44"/>
        <v>0</v>
      </c>
      <c r="N437" s="17">
        <f t="shared" si="41"/>
        <v>49048</v>
      </c>
      <c r="O437" s="83">
        <f t="shared" si="40"/>
        <v>139973.24023667848</v>
      </c>
      <c r="P437" s="83">
        <f t="shared" si="42"/>
        <v>0</v>
      </c>
    </row>
    <row r="438" spans="1:16" x14ac:dyDescent="0.2">
      <c r="A438" s="14">
        <v>3568</v>
      </c>
      <c r="B438" s="15">
        <v>3</v>
      </c>
      <c r="C438" s="82">
        <f t="shared" si="45"/>
        <v>2.4074720848103111</v>
      </c>
      <c r="D438" s="16">
        <f>SUMIFS('Contact Hours'!E:E,'Contact Hours'!$A:$A,Hours!$A438,'Contact Hours'!$C:$C,Hours!$B438)</f>
        <v>0</v>
      </c>
      <c r="E438" s="16">
        <f>SUMIFS('Contact Hours'!F:F,'Contact Hours'!$A:$A,Hours!$A438,'Contact Hours'!$C:$C,Hours!$B438)</f>
        <v>71296</v>
      </c>
      <c r="F438" s="16">
        <f>SUMIFS('Contact Hours'!G:G,'Contact Hours'!$A:$A,Hours!$A438,'Contact Hours'!$C:$C,Hours!$B438)</f>
        <v>0</v>
      </c>
      <c r="G438" s="16">
        <f>SUMIFS('Contact Hours'!H:H,'Contact Hours'!$A:$A,Hours!$A438,'Contact Hours'!$C:$C,Hours!$B438)</f>
        <v>0</v>
      </c>
      <c r="H438" s="16">
        <f>SUMIFS('Contact Hours'!I:I,'Contact Hours'!$A:$A,Hours!$A438,'Contact Hours'!$C:$C,Hours!$B438)</f>
        <v>5120</v>
      </c>
      <c r="I438" s="16">
        <f>SUMIFS('Contact Hours'!J:J,'Contact Hours'!$A:$A,Hours!$A438,'Contact Hours'!$C:$C,Hours!$B438)</f>
        <v>1344</v>
      </c>
      <c r="J438" s="16">
        <f>SUMIFS('Contact Hours'!K:K,'Contact Hours'!$A:$A,Hours!$A438,'Contact Hours'!$C:$C,Hours!$B438)</f>
        <v>984</v>
      </c>
      <c r="K438" s="16">
        <f>SUMIFS('Contact Hours'!L:L,'Contact Hours'!$A:$A,Hours!$A438,'Contact Hours'!$C:$C,Hours!$B438)</f>
        <v>0</v>
      </c>
      <c r="L438" s="17">
        <f t="shared" si="43"/>
        <v>78744</v>
      </c>
      <c r="M438" s="17">
        <f t="shared" si="44"/>
        <v>7264</v>
      </c>
      <c r="N438" s="17">
        <f t="shared" si="41"/>
        <v>86008</v>
      </c>
      <c r="O438" s="83">
        <f t="shared" si="40"/>
        <v>207061.85907036523</v>
      </c>
      <c r="P438" s="83">
        <f t="shared" si="42"/>
        <v>0</v>
      </c>
    </row>
    <row r="439" spans="1:16" x14ac:dyDescent="0.2">
      <c r="A439" s="14">
        <v>3568</v>
      </c>
      <c r="B439" s="15">
        <v>4</v>
      </c>
      <c r="C439" s="82">
        <f t="shared" si="45"/>
        <v>2.4300139582635913</v>
      </c>
      <c r="D439" s="16">
        <f>SUMIFS('Contact Hours'!E:E,'Contact Hours'!$A:$A,Hours!$A439,'Contact Hours'!$C:$C,Hours!$B439)</f>
        <v>2752</v>
      </c>
      <c r="E439" s="16">
        <f>SUMIFS('Contact Hours'!F:F,'Contact Hours'!$A:$A,Hours!$A439,'Contact Hours'!$C:$C,Hours!$B439)</f>
        <v>2352</v>
      </c>
      <c r="F439" s="16">
        <f>SUMIFS('Contact Hours'!G:G,'Contact Hours'!$A:$A,Hours!$A439,'Contact Hours'!$C:$C,Hours!$B439)</f>
        <v>0</v>
      </c>
      <c r="G439" s="16">
        <f>SUMIFS('Contact Hours'!H:H,'Contact Hours'!$A:$A,Hours!$A439,'Contact Hours'!$C:$C,Hours!$B439)</f>
        <v>0</v>
      </c>
      <c r="H439" s="16">
        <f>SUMIFS('Contact Hours'!I:I,'Contact Hours'!$A:$A,Hours!$A439,'Contact Hours'!$C:$C,Hours!$B439)</f>
        <v>64</v>
      </c>
      <c r="I439" s="16">
        <f>SUMIFS('Contact Hours'!J:J,'Contact Hours'!$A:$A,Hours!$A439,'Contact Hours'!$C:$C,Hours!$B439)</f>
        <v>8160</v>
      </c>
      <c r="J439" s="16">
        <f>SUMIFS('Contact Hours'!K:K,'Contact Hours'!$A:$A,Hours!$A439,'Contact Hours'!$C:$C,Hours!$B439)</f>
        <v>7922</v>
      </c>
      <c r="K439" s="16">
        <f>SUMIFS('Contact Hours'!L:L,'Contact Hours'!$A:$A,Hours!$A439,'Contact Hours'!$C:$C,Hours!$B439)</f>
        <v>0</v>
      </c>
      <c r="L439" s="17">
        <f t="shared" si="43"/>
        <v>21250</v>
      </c>
      <c r="M439" s="17">
        <f t="shared" si="44"/>
        <v>1051.2</v>
      </c>
      <c r="N439" s="17">
        <f t="shared" si="41"/>
        <v>22301.200000000001</v>
      </c>
      <c r="O439" s="83">
        <f t="shared" si="40"/>
        <v>54192.227286028006</v>
      </c>
      <c r="P439" s="83">
        <f t="shared" si="42"/>
        <v>0</v>
      </c>
    </row>
    <row r="440" spans="1:16" x14ac:dyDescent="0.2">
      <c r="A440" s="14">
        <v>3568</v>
      </c>
      <c r="B440" s="15">
        <v>5</v>
      </c>
      <c r="C440" s="82">
        <f t="shared" si="45"/>
        <v>8.3021719928430482</v>
      </c>
      <c r="D440" s="16">
        <f>SUMIFS('Contact Hours'!E:E,'Contact Hours'!$A:$A,Hours!$A440,'Contact Hours'!$C:$C,Hours!$B440)</f>
        <v>0</v>
      </c>
      <c r="E440" s="16">
        <f>SUMIFS('Contact Hours'!F:F,'Contact Hours'!$A:$A,Hours!$A440,'Contact Hours'!$C:$C,Hours!$B440)</f>
        <v>0</v>
      </c>
      <c r="F440" s="16">
        <f>SUMIFS('Contact Hours'!G:G,'Contact Hours'!$A:$A,Hours!$A440,'Contact Hours'!$C:$C,Hours!$B440)</f>
        <v>0</v>
      </c>
      <c r="G440" s="16">
        <f>SUMIFS('Contact Hours'!H:H,'Contact Hours'!$A:$A,Hours!$A440,'Contact Hours'!$C:$C,Hours!$B440)</f>
        <v>0</v>
      </c>
      <c r="H440" s="16">
        <f>SUMIFS('Contact Hours'!I:I,'Contact Hours'!$A:$A,Hours!$A440,'Contact Hours'!$C:$C,Hours!$B440)</f>
        <v>0</v>
      </c>
      <c r="I440" s="16">
        <f>SUMIFS('Contact Hours'!J:J,'Contact Hours'!$A:$A,Hours!$A440,'Contact Hours'!$C:$C,Hours!$B440)</f>
        <v>0</v>
      </c>
      <c r="J440" s="16">
        <f>SUMIFS('Contact Hours'!K:K,'Contact Hours'!$A:$A,Hours!$A440,'Contact Hours'!$C:$C,Hours!$B440)</f>
        <v>0</v>
      </c>
      <c r="K440" s="16">
        <f>SUMIFS('Contact Hours'!L:L,'Contact Hours'!$A:$A,Hours!$A440,'Contact Hours'!$C:$C,Hours!$B440)</f>
        <v>0</v>
      </c>
      <c r="L440" s="17">
        <f t="shared" si="43"/>
        <v>0</v>
      </c>
      <c r="M440" s="17">
        <f t="shared" si="44"/>
        <v>0</v>
      </c>
      <c r="N440" s="17">
        <f t="shared" si="41"/>
        <v>0</v>
      </c>
      <c r="O440" s="83">
        <f t="shared" si="40"/>
        <v>0</v>
      </c>
      <c r="P440" s="83">
        <f t="shared" si="42"/>
        <v>0</v>
      </c>
    </row>
    <row r="441" spans="1:16" x14ac:dyDescent="0.2">
      <c r="A441" s="14">
        <v>3568</v>
      </c>
      <c r="B441" s="15">
        <v>6</v>
      </c>
      <c r="C441" s="82">
        <f t="shared" si="45"/>
        <v>2.9574937970703448</v>
      </c>
      <c r="D441" s="16">
        <f>SUMIFS('Contact Hours'!E:E,'Contact Hours'!$A:$A,Hours!$A441,'Contact Hours'!$C:$C,Hours!$B441)</f>
        <v>0</v>
      </c>
      <c r="E441" s="16">
        <f>SUMIFS('Contact Hours'!F:F,'Contact Hours'!$A:$A,Hours!$A441,'Contact Hours'!$C:$C,Hours!$B441)</f>
        <v>0</v>
      </c>
      <c r="F441" s="16">
        <f>SUMIFS('Contact Hours'!G:G,'Contact Hours'!$A:$A,Hours!$A441,'Contact Hours'!$C:$C,Hours!$B441)</f>
        <v>0</v>
      </c>
      <c r="G441" s="16">
        <f>SUMIFS('Contact Hours'!H:H,'Contact Hours'!$A:$A,Hours!$A441,'Contact Hours'!$C:$C,Hours!$B441)</f>
        <v>0</v>
      </c>
      <c r="H441" s="16">
        <f>SUMIFS('Contact Hours'!I:I,'Contact Hours'!$A:$A,Hours!$A441,'Contact Hours'!$C:$C,Hours!$B441)</f>
        <v>0</v>
      </c>
      <c r="I441" s="16">
        <f>SUMIFS('Contact Hours'!J:J,'Contact Hours'!$A:$A,Hours!$A441,'Contact Hours'!$C:$C,Hours!$B441)</f>
        <v>0</v>
      </c>
      <c r="J441" s="16">
        <f>SUMIFS('Contact Hours'!K:K,'Contact Hours'!$A:$A,Hours!$A441,'Contact Hours'!$C:$C,Hours!$B441)</f>
        <v>1232</v>
      </c>
      <c r="K441" s="16">
        <f>SUMIFS('Contact Hours'!L:L,'Contact Hours'!$A:$A,Hours!$A441,'Contact Hours'!$C:$C,Hours!$B441)</f>
        <v>0</v>
      </c>
      <c r="L441" s="17">
        <f t="shared" si="43"/>
        <v>1232</v>
      </c>
      <c r="M441" s="17">
        <f t="shared" si="44"/>
        <v>0</v>
      </c>
      <c r="N441" s="17">
        <f t="shared" si="41"/>
        <v>1232</v>
      </c>
      <c r="O441" s="83">
        <f t="shared" si="40"/>
        <v>3643.6323579906648</v>
      </c>
      <c r="P441" s="83">
        <f t="shared" si="42"/>
        <v>0</v>
      </c>
    </row>
    <row r="442" spans="1:16" x14ac:dyDescent="0.2">
      <c r="A442" s="14">
        <v>3568</v>
      </c>
      <c r="B442" s="15">
        <v>7</v>
      </c>
      <c r="C442" s="82">
        <f t="shared" si="45"/>
        <v>3.1107785365526492</v>
      </c>
      <c r="D442" s="16">
        <f>SUMIFS('Contact Hours'!E:E,'Contact Hours'!$A:$A,Hours!$A442,'Contact Hours'!$C:$C,Hours!$B442)</f>
        <v>0</v>
      </c>
      <c r="E442" s="16">
        <f>SUMIFS('Contact Hours'!F:F,'Contact Hours'!$A:$A,Hours!$A442,'Contact Hours'!$C:$C,Hours!$B442)</f>
        <v>48</v>
      </c>
      <c r="F442" s="16">
        <f>SUMIFS('Contact Hours'!G:G,'Contact Hours'!$A:$A,Hours!$A442,'Contact Hours'!$C:$C,Hours!$B442)</f>
        <v>0</v>
      </c>
      <c r="G442" s="16">
        <f>SUMIFS('Contact Hours'!H:H,'Contact Hours'!$A:$A,Hours!$A442,'Contact Hours'!$C:$C,Hours!$B442)</f>
        <v>0</v>
      </c>
      <c r="H442" s="16">
        <f>SUMIFS('Contact Hours'!I:I,'Contact Hours'!$A:$A,Hours!$A442,'Contact Hours'!$C:$C,Hours!$B442)</f>
        <v>0</v>
      </c>
      <c r="I442" s="16">
        <f>SUMIFS('Contact Hours'!J:J,'Contact Hours'!$A:$A,Hours!$A442,'Contact Hours'!$C:$C,Hours!$B442)</f>
        <v>0</v>
      </c>
      <c r="J442" s="16">
        <f>SUMIFS('Contact Hours'!K:K,'Contact Hours'!$A:$A,Hours!$A442,'Contact Hours'!$C:$C,Hours!$B442)</f>
        <v>0</v>
      </c>
      <c r="K442" s="16">
        <f>SUMIFS('Contact Hours'!L:L,'Contact Hours'!$A:$A,Hours!$A442,'Contact Hours'!$C:$C,Hours!$B442)</f>
        <v>228</v>
      </c>
      <c r="L442" s="17">
        <f t="shared" si="43"/>
        <v>276</v>
      </c>
      <c r="M442" s="17">
        <f t="shared" si="44"/>
        <v>27.6</v>
      </c>
      <c r="N442" s="17">
        <f t="shared" si="41"/>
        <v>303.60000000000002</v>
      </c>
      <c r="O442" s="83">
        <f t="shared" si="40"/>
        <v>944.4323636973844</v>
      </c>
      <c r="P442" s="83">
        <f t="shared" si="42"/>
        <v>0</v>
      </c>
    </row>
    <row r="443" spans="1:16" x14ac:dyDescent="0.2">
      <c r="A443" s="14">
        <v>3568</v>
      </c>
      <c r="B443" s="15">
        <v>8</v>
      </c>
      <c r="C443" s="82">
        <f t="shared" si="45"/>
        <v>3.1288120353152737</v>
      </c>
      <c r="D443" s="16">
        <f>SUMIFS('Contact Hours'!E:E,'Contact Hours'!$A:$A,Hours!$A443,'Contact Hours'!$C:$C,Hours!$B443)</f>
        <v>0</v>
      </c>
      <c r="E443" s="16">
        <f>SUMIFS('Contact Hours'!F:F,'Contact Hours'!$A:$A,Hours!$A443,'Contact Hours'!$C:$C,Hours!$B443)</f>
        <v>0</v>
      </c>
      <c r="F443" s="16">
        <f>SUMIFS('Contact Hours'!G:G,'Contact Hours'!$A:$A,Hours!$A443,'Contact Hours'!$C:$C,Hours!$B443)</f>
        <v>0</v>
      </c>
      <c r="G443" s="16">
        <f>SUMIFS('Contact Hours'!H:H,'Contact Hours'!$A:$A,Hours!$A443,'Contact Hours'!$C:$C,Hours!$B443)</f>
        <v>0</v>
      </c>
      <c r="H443" s="16">
        <f>SUMIFS('Contact Hours'!I:I,'Contact Hours'!$A:$A,Hours!$A443,'Contact Hours'!$C:$C,Hours!$B443)</f>
        <v>7200</v>
      </c>
      <c r="I443" s="16">
        <f>SUMIFS('Contact Hours'!J:J,'Contact Hours'!$A:$A,Hours!$A443,'Contact Hours'!$C:$C,Hours!$B443)</f>
        <v>0</v>
      </c>
      <c r="J443" s="16">
        <f>SUMIFS('Contact Hours'!K:K,'Contact Hours'!$A:$A,Hours!$A443,'Contact Hours'!$C:$C,Hours!$B443)</f>
        <v>2008</v>
      </c>
      <c r="K443" s="16">
        <f>SUMIFS('Contact Hours'!L:L,'Contact Hours'!$A:$A,Hours!$A443,'Contact Hours'!$C:$C,Hours!$B443)</f>
        <v>0</v>
      </c>
      <c r="L443" s="17">
        <f t="shared" si="43"/>
        <v>9208</v>
      </c>
      <c r="M443" s="17">
        <f t="shared" si="44"/>
        <v>0</v>
      </c>
      <c r="N443" s="17">
        <f t="shared" si="41"/>
        <v>9208</v>
      </c>
      <c r="O443" s="83">
        <f t="shared" si="40"/>
        <v>28810.101221183042</v>
      </c>
      <c r="P443" s="83">
        <f t="shared" si="42"/>
        <v>0</v>
      </c>
    </row>
    <row r="444" spans="1:16" x14ac:dyDescent="0.2">
      <c r="A444" s="14">
        <v>3568</v>
      </c>
      <c r="B444" s="15">
        <v>9</v>
      </c>
      <c r="C444" s="82">
        <f t="shared" si="45"/>
        <v>2.7974464955520566</v>
      </c>
      <c r="D444" s="16">
        <f>SUMIFS('Contact Hours'!E:E,'Contact Hours'!$A:$A,Hours!$A444,'Contact Hours'!$C:$C,Hours!$B444)</f>
        <v>4704</v>
      </c>
      <c r="E444" s="16">
        <f>SUMIFS('Contact Hours'!F:F,'Contact Hours'!$A:$A,Hours!$A444,'Contact Hours'!$C:$C,Hours!$B444)</f>
        <v>1856</v>
      </c>
      <c r="F444" s="16">
        <f>SUMIFS('Contact Hours'!G:G,'Contact Hours'!$A:$A,Hours!$A444,'Contact Hours'!$C:$C,Hours!$B444)</f>
        <v>0</v>
      </c>
      <c r="G444" s="16">
        <f>SUMIFS('Contact Hours'!H:H,'Contact Hours'!$A:$A,Hours!$A444,'Contact Hours'!$C:$C,Hours!$B444)</f>
        <v>0</v>
      </c>
      <c r="H444" s="16">
        <f>SUMIFS('Contact Hours'!I:I,'Contact Hours'!$A:$A,Hours!$A444,'Contact Hours'!$C:$C,Hours!$B444)</f>
        <v>45152</v>
      </c>
      <c r="I444" s="16">
        <f>SUMIFS('Contact Hours'!J:J,'Contact Hours'!$A:$A,Hours!$A444,'Contact Hours'!$C:$C,Hours!$B444)</f>
        <v>0</v>
      </c>
      <c r="J444" s="16">
        <f>SUMIFS('Contact Hours'!K:K,'Contact Hours'!$A:$A,Hours!$A444,'Contact Hours'!$C:$C,Hours!$B444)</f>
        <v>36</v>
      </c>
      <c r="K444" s="16">
        <f>SUMIFS('Contact Hours'!L:L,'Contact Hours'!$A:$A,Hours!$A444,'Contact Hours'!$C:$C,Hours!$B444)</f>
        <v>0</v>
      </c>
      <c r="L444" s="17">
        <f t="shared" si="43"/>
        <v>51748</v>
      </c>
      <c r="M444" s="17">
        <f t="shared" si="44"/>
        <v>185.60000000000002</v>
      </c>
      <c r="N444" s="17">
        <f t="shared" si="41"/>
        <v>51933.599999999999</v>
      </c>
      <c r="O444" s="83">
        <f t="shared" si="40"/>
        <v>145281.46732140228</v>
      </c>
      <c r="P444" s="83">
        <f t="shared" si="42"/>
        <v>0</v>
      </c>
    </row>
    <row r="445" spans="1:16" x14ac:dyDescent="0.2">
      <c r="A445" s="14">
        <v>3568</v>
      </c>
      <c r="B445" s="15">
        <v>10</v>
      </c>
      <c r="C445" s="82">
        <f t="shared" si="45"/>
        <v>3.9989283506118838</v>
      </c>
      <c r="D445" s="16">
        <f>SUMIFS('Contact Hours'!E:E,'Contact Hours'!$A:$A,Hours!$A445,'Contact Hours'!$C:$C,Hours!$B445)</f>
        <v>0</v>
      </c>
      <c r="E445" s="16">
        <f>SUMIFS('Contact Hours'!F:F,'Contact Hours'!$A:$A,Hours!$A445,'Contact Hours'!$C:$C,Hours!$B445)</f>
        <v>0</v>
      </c>
      <c r="F445" s="16">
        <f>SUMIFS('Contact Hours'!G:G,'Contact Hours'!$A:$A,Hours!$A445,'Contact Hours'!$C:$C,Hours!$B445)</f>
        <v>0</v>
      </c>
      <c r="G445" s="16">
        <f>SUMIFS('Contact Hours'!H:H,'Contact Hours'!$A:$A,Hours!$A445,'Contact Hours'!$C:$C,Hours!$B445)</f>
        <v>0</v>
      </c>
      <c r="H445" s="16">
        <f>SUMIFS('Contact Hours'!I:I,'Contact Hours'!$A:$A,Hours!$A445,'Contact Hours'!$C:$C,Hours!$B445)</f>
        <v>0</v>
      </c>
      <c r="I445" s="16">
        <f>SUMIFS('Contact Hours'!J:J,'Contact Hours'!$A:$A,Hours!$A445,'Contact Hours'!$C:$C,Hours!$B445)</f>
        <v>0</v>
      </c>
      <c r="J445" s="16">
        <f>SUMIFS('Contact Hours'!K:K,'Contact Hours'!$A:$A,Hours!$A445,'Contact Hours'!$C:$C,Hours!$B445)</f>
        <v>0</v>
      </c>
      <c r="K445" s="16">
        <f>SUMIFS('Contact Hours'!L:L,'Contact Hours'!$A:$A,Hours!$A445,'Contact Hours'!$C:$C,Hours!$B445)</f>
        <v>0</v>
      </c>
      <c r="L445" s="17">
        <f t="shared" si="43"/>
        <v>0</v>
      </c>
      <c r="M445" s="17">
        <f t="shared" si="44"/>
        <v>0</v>
      </c>
      <c r="N445" s="17">
        <f t="shared" si="41"/>
        <v>0</v>
      </c>
      <c r="O445" s="83">
        <f t="shared" si="40"/>
        <v>0</v>
      </c>
      <c r="P445" s="83">
        <f t="shared" si="42"/>
        <v>0</v>
      </c>
    </row>
    <row r="446" spans="1:16" x14ac:dyDescent="0.2">
      <c r="A446" s="14">
        <v>3568</v>
      </c>
      <c r="B446" s="15">
        <v>11</v>
      </c>
      <c r="C446" s="82">
        <f t="shared" si="45"/>
        <v>2.8515469918399288</v>
      </c>
      <c r="D446" s="16">
        <f>SUMIFS('Contact Hours'!E:E,'Contact Hours'!$A:$A,Hours!$A446,'Contact Hours'!$C:$C,Hours!$B446)</f>
        <v>0</v>
      </c>
      <c r="E446" s="16">
        <f>SUMIFS('Contact Hours'!F:F,'Contact Hours'!$A:$A,Hours!$A446,'Contact Hours'!$C:$C,Hours!$B446)</f>
        <v>0</v>
      </c>
      <c r="F446" s="16">
        <f>SUMIFS('Contact Hours'!G:G,'Contact Hours'!$A:$A,Hours!$A446,'Contact Hours'!$C:$C,Hours!$B446)</f>
        <v>0</v>
      </c>
      <c r="G446" s="16">
        <f>SUMIFS('Contact Hours'!H:H,'Contact Hours'!$A:$A,Hours!$A446,'Contact Hours'!$C:$C,Hours!$B446)</f>
        <v>0</v>
      </c>
      <c r="H446" s="16">
        <f>SUMIFS('Contact Hours'!I:I,'Contact Hours'!$A:$A,Hours!$A446,'Contact Hours'!$C:$C,Hours!$B446)</f>
        <v>0</v>
      </c>
      <c r="I446" s="16">
        <f>SUMIFS('Contact Hours'!J:J,'Contact Hours'!$A:$A,Hours!$A446,'Contact Hours'!$C:$C,Hours!$B446)</f>
        <v>24736</v>
      </c>
      <c r="J446" s="16">
        <f>SUMIFS('Contact Hours'!K:K,'Contact Hours'!$A:$A,Hours!$A446,'Contact Hours'!$C:$C,Hours!$B446)</f>
        <v>0</v>
      </c>
      <c r="K446" s="16">
        <f>SUMIFS('Contact Hours'!L:L,'Contact Hours'!$A:$A,Hours!$A446,'Contact Hours'!$C:$C,Hours!$B446)</f>
        <v>13821</v>
      </c>
      <c r="L446" s="17">
        <f t="shared" si="43"/>
        <v>38557</v>
      </c>
      <c r="M446" s="17">
        <f t="shared" si="44"/>
        <v>3855.7000000000003</v>
      </c>
      <c r="N446" s="17">
        <f t="shared" si="41"/>
        <v>42412.7</v>
      </c>
      <c r="O446" s="83">
        <f t="shared" si="40"/>
        <v>120941.80710080934</v>
      </c>
      <c r="P446" s="83">
        <f t="shared" si="42"/>
        <v>0</v>
      </c>
    </row>
    <row r="447" spans="1:16" x14ac:dyDescent="0.2">
      <c r="A447" s="14">
        <v>3568</v>
      </c>
      <c r="B447" s="15">
        <v>12</v>
      </c>
      <c r="C447" s="82">
        <f t="shared" si="45"/>
        <v>2.5044021406594155</v>
      </c>
      <c r="D447" s="16">
        <f>SUMIFS('Contact Hours'!E:E,'Contact Hours'!$A:$A,Hours!$A447,'Contact Hours'!$C:$C,Hours!$B447)</f>
        <v>72928</v>
      </c>
      <c r="E447" s="16">
        <f>SUMIFS('Contact Hours'!F:F,'Contact Hours'!$A:$A,Hours!$A447,'Contact Hours'!$C:$C,Hours!$B447)</f>
        <v>0</v>
      </c>
      <c r="F447" s="16">
        <f>SUMIFS('Contact Hours'!G:G,'Contact Hours'!$A:$A,Hours!$A447,'Contact Hours'!$C:$C,Hours!$B447)</f>
        <v>0</v>
      </c>
      <c r="G447" s="16">
        <f>SUMIFS('Contact Hours'!H:H,'Contact Hours'!$A:$A,Hours!$A447,'Contact Hours'!$C:$C,Hours!$B447)</f>
        <v>14638</v>
      </c>
      <c r="H447" s="16">
        <f>SUMIFS('Contact Hours'!I:I,'Contact Hours'!$A:$A,Hours!$A447,'Contact Hours'!$C:$C,Hours!$B447)</f>
        <v>0</v>
      </c>
      <c r="I447" s="16">
        <f>SUMIFS('Contact Hours'!J:J,'Contact Hours'!$A:$A,Hours!$A447,'Contact Hours'!$C:$C,Hours!$B447)</f>
        <v>0</v>
      </c>
      <c r="J447" s="16">
        <f>SUMIFS('Contact Hours'!K:K,'Contact Hours'!$A:$A,Hours!$A447,'Contact Hours'!$C:$C,Hours!$B447)</f>
        <v>0</v>
      </c>
      <c r="K447" s="16">
        <f>SUMIFS('Contact Hours'!L:L,'Contact Hours'!$A:$A,Hours!$A447,'Contact Hours'!$C:$C,Hours!$B447)</f>
        <v>0</v>
      </c>
      <c r="L447" s="17">
        <f t="shared" si="43"/>
        <v>87566</v>
      </c>
      <c r="M447" s="17">
        <f t="shared" si="44"/>
        <v>0</v>
      </c>
      <c r="N447" s="17">
        <f t="shared" si="41"/>
        <v>87566</v>
      </c>
      <c r="O447" s="83">
        <f t="shared" si="40"/>
        <v>219300.47784898238</v>
      </c>
      <c r="P447" s="83">
        <f t="shared" si="42"/>
        <v>36659.438534972527</v>
      </c>
    </row>
    <row r="448" spans="1:16" x14ac:dyDescent="0.2">
      <c r="A448" s="14">
        <v>3568</v>
      </c>
      <c r="B448" s="15">
        <v>13</v>
      </c>
      <c r="C448" s="82">
        <f t="shared" si="45"/>
        <v>2.4322681456089192</v>
      </c>
      <c r="D448" s="16">
        <f>SUMIFS('Contact Hours'!E:E,'Contact Hours'!$A:$A,Hours!$A448,'Contact Hours'!$C:$C,Hours!$B448)</f>
        <v>10400</v>
      </c>
      <c r="E448" s="16">
        <f>SUMIFS('Contact Hours'!F:F,'Contact Hours'!$A:$A,Hours!$A448,'Contact Hours'!$C:$C,Hours!$B448)</f>
        <v>0</v>
      </c>
      <c r="F448" s="16">
        <f>SUMIFS('Contact Hours'!G:G,'Contact Hours'!$A:$A,Hours!$A448,'Contact Hours'!$C:$C,Hours!$B448)</f>
        <v>0</v>
      </c>
      <c r="G448" s="16">
        <f>SUMIFS('Contact Hours'!H:H,'Contact Hours'!$A:$A,Hours!$A448,'Contact Hours'!$C:$C,Hours!$B448)</f>
        <v>0</v>
      </c>
      <c r="H448" s="16">
        <f>SUMIFS('Contact Hours'!I:I,'Contact Hours'!$A:$A,Hours!$A448,'Contact Hours'!$C:$C,Hours!$B448)</f>
        <v>0</v>
      </c>
      <c r="I448" s="16">
        <f>SUMIFS('Contact Hours'!J:J,'Contact Hours'!$A:$A,Hours!$A448,'Contact Hours'!$C:$C,Hours!$B448)</f>
        <v>0</v>
      </c>
      <c r="J448" s="16">
        <f>SUMIFS('Contact Hours'!K:K,'Contact Hours'!$A:$A,Hours!$A448,'Contact Hours'!$C:$C,Hours!$B448)</f>
        <v>0</v>
      </c>
      <c r="K448" s="16">
        <f>SUMIFS('Contact Hours'!L:L,'Contact Hours'!$A:$A,Hours!$A448,'Contact Hours'!$C:$C,Hours!$B448)</f>
        <v>0</v>
      </c>
      <c r="L448" s="17">
        <f t="shared" si="43"/>
        <v>10400</v>
      </c>
      <c r="M448" s="17">
        <f t="shared" si="44"/>
        <v>0</v>
      </c>
      <c r="N448" s="17">
        <f t="shared" si="41"/>
        <v>10400</v>
      </c>
      <c r="O448" s="83">
        <f t="shared" si="40"/>
        <v>25295.58871433276</v>
      </c>
      <c r="P448" s="83">
        <f t="shared" si="42"/>
        <v>0</v>
      </c>
    </row>
    <row r="449" spans="1:16" x14ac:dyDescent="0.2">
      <c r="A449" s="14">
        <v>3568</v>
      </c>
      <c r="B449" s="15">
        <v>14</v>
      </c>
      <c r="C449" s="82">
        <f t="shared" si="45"/>
        <v>3.8974899200721236</v>
      </c>
      <c r="D449" s="16">
        <f>SUMIFS('Contact Hours'!E:E,'Contact Hours'!$A:$A,Hours!$A449,'Contact Hours'!$C:$C,Hours!$B449)</f>
        <v>0</v>
      </c>
      <c r="E449" s="16">
        <f>SUMIFS('Contact Hours'!F:F,'Contact Hours'!$A:$A,Hours!$A449,'Contact Hours'!$C:$C,Hours!$B449)</f>
        <v>0</v>
      </c>
      <c r="F449" s="16">
        <f>SUMIFS('Contact Hours'!G:G,'Contact Hours'!$A:$A,Hours!$A449,'Contact Hours'!$C:$C,Hours!$B449)</f>
        <v>0</v>
      </c>
      <c r="G449" s="16">
        <f>SUMIFS('Contact Hours'!H:H,'Contact Hours'!$A:$A,Hours!$A449,'Contact Hours'!$C:$C,Hours!$B449)</f>
        <v>0</v>
      </c>
      <c r="H449" s="16">
        <f>SUMIFS('Contact Hours'!I:I,'Contact Hours'!$A:$A,Hours!$A449,'Contact Hours'!$C:$C,Hours!$B449)</f>
        <v>0</v>
      </c>
      <c r="I449" s="16">
        <f>SUMIFS('Contact Hours'!J:J,'Contact Hours'!$A:$A,Hours!$A449,'Contact Hours'!$C:$C,Hours!$B449)</f>
        <v>0</v>
      </c>
      <c r="J449" s="16">
        <f>SUMIFS('Contact Hours'!K:K,'Contact Hours'!$A:$A,Hours!$A449,'Contact Hours'!$C:$C,Hours!$B449)</f>
        <v>0</v>
      </c>
      <c r="K449" s="16">
        <f>SUMIFS('Contact Hours'!L:L,'Contact Hours'!$A:$A,Hours!$A449,'Contact Hours'!$C:$C,Hours!$B449)</f>
        <v>1056</v>
      </c>
      <c r="L449" s="17">
        <f t="shared" si="43"/>
        <v>1056</v>
      </c>
      <c r="M449" s="17">
        <f t="shared" si="44"/>
        <v>105.60000000000001</v>
      </c>
      <c r="N449" s="17">
        <f t="shared" si="41"/>
        <v>1161.5999999999999</v>
      </c>
      <c r="O449" s="83">
        <f t="shared" si="40"/>
        <v>4527.3242911557782</v>
      </c>
      <c r="P449" s="83">
        <f t="shared" si="42"/>
        <v>0</v>
      </c>
    </row>
    <row r="450" spans="1:16" x14ac:dyDescent="0.2">
      <c r="A450" s="14">
        <v>3568</v>
      </c>
      <c r="B450" s="15">
        <v>15</v>
      </c>
      <c r="C450" s="82">
        <f t="shared" si="45"/>
        <v>5.6850604849172326</v>
      </c>
      <c r="D450" s="16">
        <f>SUMIFS('Contact Hours'!E:E,'Contact Hours'!$A:$A,Hours!$A450,'Contact Hours'!$C:$C,Hours!$B450)</f>
        <v>0</v>
      </c>
      <c r="E450" s="16">
        <f>SUMIFS('Contact Hours'!F:F,'Contact Hours'!$A:$A,Hours!$A450,'Contact Hours'!$C:$C,Hours!$B450)</f>
        <v>0</v>
      </c>
      <c r="F450" s="16">
        <f>SUMIFS('Contact Hours'!G:G,'Contact Hours'!$A:$A,Hours!$A450,'Contact Hours'!$C:$C,Hours!$B450)</f>
        <v>0</v>
      </c>
      <c r="G450" s="16">
        <f>SUMIFS('Contact Hours'!H:H,'Contact Hours'!$A:$A,Hours!$A450,'Contact Hours'!$C:$C,Hours!$B450)</f>
        <v>0</v>
      </c>
      <c r="H450" s="16">
        <f>SUMIFS('Contact Hours'!I:I,'Contact Hours'!$A:$A,Hours!$A450,'Contact Hours'!$C:$C,Hours!$B450)</f>
        <v>0</v>
      </c>
      <c r="I450" s="16">
        <f>SUMIFS('Contact Hours'!J:J,'Contact Hours'!$A:$A,Hours!$A450,'Contact Hours'!$C:$C,Hours!$B450)</f>
        <v>0</v>
      </c>
      <c r="J450" s="16">
        <f>SUMIFS('Contact Hours'!K:K,'Contact Hours'!$A:$A,Hours!$A450,'Contact Hours'!$C:$C,Hours!$B450)</f>
        <v>0</v>
      </c>
      <c r="K450" s="16">
        <f>SUMIFS('Contact Hours'!L:L,'Contact Hours'!$A:$A,Hours!$A450,'Contact Hours'!$C:$C,Hours!$B450)</f>
        <v>0</v>
      </c>
      <c r="L450" s="17">
        <f t="shared" si="43"/>
        <v>0</v>
      </c>
      <c r="M450" s="17">
        <f t="shared" si="44"/>
        <v>0</v>
      </c>
      <c r="N450" s="17">
        <f t="shared" si="41"/>
        <v>0</v>
      </c>
      <c r="O450" s="83">
        <f t="shared" si="40"/>
        <v>0</v>
      </c>
      <c r="P450" s="83">
        <f t="shared" si="42"/>
        <v>0</v>
      </c>
    </row>
    <row r="451" spans="1:16" x14ac:dyDescent="0.2">
      <c r="A451" s="14">
        <v>3568</v>
      </c>
      <c r="B451" s="15">
        <v>16</v>
      </c>
      <c r="C451" s="82">
        <f t="shared" si="45"/>
        <v>3.2595549013442979</v>
      </c>
      <c r="D451" s="16">
        <f>SUMIFS('Contact Hours'!E:E,'Contact Hours'!$A:$A,Hours!$A451,'Contact Hours'!$C:$C,Hours!$B451)</f>
        <v>48</v>
      </c>
      <c r="E451" s="16">
        <f>SUMIFS('Contact Hours'!F:F,'Contact Hours'!$A:$A,Hours!$A451,'Contact Hours'!$C:$C,Hours!$B451)</f>
        <v>0</v>
      </c>
      <c r="F451" s="16">
        <f>SUMIFS('Contact Hours'!G:G,'Contact Hours'!$A:$A,Hours!$A451,'Contact Hours'!$C:$C,Hours!$B451)</f>
        <v>0</v>
      </c>
      <c r="G451" s="16">
        <f>SUMIFS('Contact Hours'!H:H,'Contact Hours'!$A:$A,Hours!$A451,'Contact Hours'!$C:$C,Hours!$B451)</f>
        <v>0</v>
      </c>
      <c r="H451" s="16">
        <f>SUMIFS('Contact Hours'!I:I,'Contact Hours'!$A:$A,Hours!$A451,'Contact Hours'!$C:$C,Hours!$B451)</f>
        <v>0</v>
      </c>
      <c r="I451" s="16">
        <f>SUMIFS('Contact Hours'!J:J,'Contact Hours'!$A:$A,Hours!$A451,'Contact Hours'!$C:$C,Hours!$B451)</f>
        <v>48</v>
      </c>
      <c r="J451" s="16">
        <f>SUMIFS('Contact Hours'!K:K,'Contact Hours'!$A:$A,Hours!$A451,'Contact Hours'!$C:$C,Hours!$B451)</f>
        <v>0</v>
      </c>
      <c r="K451" s="16">
        <f>SUMIFS('Contact Hours'!L:L,'Contact Hours'!$A:$A,Hours!$A451,'Contact Hours'!$C:$C,Hours!$B451)</f>
        <v>3611</v>
      </c>
      <c r="L451" s="17">
        <f t="shared" si="43"/>
        <v>3707</v>
      </c>
      <c r="M451" s="17">
        <f t="shared" si="44"/>
        <v>365.90000000000003</v>
      </c>
      <c r="N451" s="17">
        <f t="shared" si="41"/>
        <v>4072.9</v>
      </c>
      <c r="O451" s="83">
        <f t="shared" si="40"/>
        <v>13275.841157685192</v>
      </c>
      <c r="P451" s="83">
        <f t="shared" si="42"/>
        <v>0</v>
      </c>
    </row>
    <row r="452" spans="1:16" x14ac:dyDescent="0.2">
      <c r="A452" s="14">
        <v>3568</v>
      </c>
      <c r="B452" s="15">
        <v>17</v>
      </c>
      <c r="C452" s="82">
        <f t="shared" si="45"/>
        <v>4.4091904474615813</v>
      </c>
      <c r="D452" s="16">
        <f>SUMIFS('Contact Hours'!E:E,'Contact Hours'!$A:$A,Hours!$A452,'Contact Hours'!$C:$C,Hours!$B452)</f>
        <v>0</v>
      </c>
      <c r="E452" s="16">
        <f>SUMIFS('Contact Hours'!F:F,'Contact Hours'!$A:$A,Hours!$A452,'Contact Hours'!$C:$C,Hours!$B452)</f>
        <v>0</v>
      </c>
      <c r="F452" s="16">
        <f>SUMIFS('Contact Hours'!G:G,'Contact Hours'!$A:$A,Hours!$A452,'Contact Hours'!$C:$C,Hours!$B452)</f>
        <v>0</v>
      </c>
      <c r="G452" s="16">
        <f>SUMIFS('Contact Hours'!H:H,'Contact Hours'!$A:$A,Hours!$A452,'Contact Hours'!$C:$C,Hours!$B452)</f>
        <v>0</v>
      </c>
      <c r="H452" s="16">
        <f>SUMIFS('Contact Hours'!I:I,'Contact Hours'!$A:$A,Hours!$A452,'Contact Hours'!$C:$C,Hours!$B452)</f>
        <v>0</v>
      </c>
      <c r="I452" s="16">
        <f>SUMIFS('Contact Hours'!J:J,'Contact Hours'!$A:$A,Hours!$A452,'Contact Hours'!$C:$C,Hours!$B452)</f>
        <v>0</v>
      </c>
      <c r="J452" s="16">
        <f>SUMIFS('Contact Hours'!K:K,'Contact Hours'!$A:$A,Hours!$A452,'Contact Hours'!$C:$C,Hours!$B452)</f>
        <v>0</v>
      </c>
      <c r="K452" s="16">
        <f>SUMIFS('Contact Hours'!L:L,'Contact Hours'!$A:$A,Hours!$A452,'Contact Hours'!$C:$C,Hours!$B452)</f>
        <v>0</v>
      </c>
      <c r="L452" s="17">
        <f t="shared" si="43"/>
        <v>0</v>
      </c>
      <c r="M452" s="17">
        <f t="shared" si="44"/>
        <v>0</v>
      </c>
      <c r="N452" s="17">
        <f t="shared" ref="N452:N507" si="46">SUM(L452:M452)</f>
        <v>0</v>
      </c>
      <c r="O452" s="83">
        <f t="shared" si="40"/>
        <v>0</v>
      </c>
      <c r="P452" s="83">
        <f t="shared" ref="P452:P507" si="47">(G452+F452*1.1)*C452</f>
        <v>0</v>
      </c>
    </row>
    <row r="453" spans="1:16" x14ac:dyDescent="0.2">
      <c r="A453" s="14">
        <v>3568</v>
      </c>
      <c r="B453" s="15">
        <v>18</v>
      </c>
      <c r="C453" s="82">
        <f t="shared" si="45"/>
        <v>3.2911135241788898</v>
      </c>
      <c r="D453" s="16">
        <f>SUMIFS('Contact Hours'!E:E,'Contact Hours'!$A:$A,Hours!$A453,'Contact Hours'!$C:$C,Hours!$B453)</f>
        <v>0</v>
      </c>
      <c r="E453" s="16">
        <f>SUMIFS('Contact Hours'!F:F,'Contact Hours'!$A:$A,Hours!$A453,'Contact Hours'!$C:$C,Hours!$B453)</f>
        <v>0</v>
      </c>
      <c r="F453" s="16">
        <f>SUMIFS('Contact Hours'!G:G,'Contact Hours'!$A:$A,Hours!$A453,'Contact Hours'!$C:$C,Hours!$B453)</f>
        <v>0</v>
      </c>
      <c r="G453" s="16">
        <f>SUMIFS('Contact Hours'!H:H,'Contact Hours'!$A:$A,Hours!$A453,'Contact Hours'!$C:$C,Hours!$B453)</f>
        <v>0</v>
      </c>
      <c r="H453" s="16">
        <f>SUMIFS('Contact Hours'!I:I,'Contact Hours'!$A:$A,Hours!$A453,'Contact Hours'!$C:$C,Hours!$B453)</f>
        <v>0</v>
      </c>
      <c r="I453" s="16">
        <f>SUMIFS('Contact Hours'!J:J,'Contact Hours'!$A:$A,Hours!$A453,'Contact Hours'!$C:$C,Hours!$B453)</f>
        <v>14236</v>
      </c>
      <c r="J453" s="16">
        <f>SUMIFS('Contact Hours'!K:K,'Contact Hours'!$A:$A,Hours!$A453,'Contact Hours'!$C:$C,Hours!$B453)</f>
        <v>0</v>
      </c>
      <c r="K453" s="16">
        <f>SUMIFS('Contact Hours'!L:L,'Contact Hours'!$A:$A,Hours!$A453,'Contact Hours'!$C:$C,Hours!$B453)</f>
        <v>0</v>
      </c>
      <c r="L453" s="17">
        <f t="shared" ref="L453:L508" si="48">SUM(D453:K453)</f>
        <v>14236</v>
      </c>
      <c r="M453" s="17">
        <f t="shared" ref="M453:M508" si="49">IF(B453&lt;28,E453+F453+I453+K453,0)*0.1</f>
        <v>1423.6000000000001</v>
      </c>
      <c r="N453" s="17">
        <f t="shared" si="46"/>
        <v>15659.6</v>
      </c>
      <c r="O453" s="83">
        <f t="shared" ref="O453:O516" si="50">N453*C453</f>
        <v>51537.521343231747</v>
      </c>
      <c r="P453" s="83">
        <f t="shared" si="47"/>
        <v>0</v>
      </c>
    </row>
    <row r="454" spans="1:16" x14ac:dyDescent="0.2">
      <c r="A454" s="14">
        <v>3568</v>
      </c>
      <c r="B454" s="15">
        <v>19</v>
      </c>
      <c r="C454" s="82">
        <f t="shared" si="45"/>
        <v>2.3804218366663754</v>
      </c>
      <c r="D454" s="16">
        <f>SUMIFS('Contact Hours'!E:E,'Contact Hours'!$A:$A,Hours!$A454,'Contact Hours'!$C:$C,Hours!$B454)</f>
        <v>0</v>
      </c>
      <c r="E454" s="16">
        <f>SUMIFS('Contact Hours'!F:F,'Contact Hours'!$A:$A,Hours!$A454,'Contact Hours'!$C:$C,Hours!$B454)</f>
        <v>45392</v>
      </c>
      <c r="F454" s="16">
        <f>SUMIFS('Contact Hours'!G:G,'Contact Hours'!$A:$A,Hours!$A454,'Contact Hours'!$C:$C,Hours!$B454)</f>
        <v>7754</v>
      </c>
      <c r="G454" s="16">
        <f>SUMIFS('Contact Hours'!H:H,'Contact Hours'!$A:$A,Hours!$A454,'Contact Hours'!$C:$C,Hours!$B454)</f>
        <v>0</v>
      </c>
      <c r="H454" s="16">
        <f>SUMIFS('Contact Hours'!I:I,'Contact Hours'!$A:$A,Hours!$A454,'Contact Hours'!$C:$C,Hours!$B454)</f>
        <v>0</v>
      </c>
      <c r="I454" s="16">
        <f>SUMIFS('Contact Hours'!J:J,'Contact Hours'!$A:$A,Hours!$A454,'Contact Hours'!$C:$C,Hours!$B454)</f>
        <v>0</v>
      </c>
      <c r="J454" s="16">
        <f>SUMIFS('Contact Hours'!K:K,'Contact Hours'!$A:$A,Hours!$A454,'Contact Hours'!$C:$C,Hours!$B454)</f>
        <v>0</v>
      </c>
      <c r="K454" s="16">
        <f>SUMIFS('Contact Hours'!L:L,'Contact Hours'!$A:$A,Hours!$A454,'Contact Hours'!$C:$C,Hours!$B454)</f>
        <v>0</v>
      </c>
      <c r="L454" s="17">
        <f t="shared" si="48"/>
        <v>53146</v>
      </c>
      <c r="M454" s="17">
        <f t="shared" si="49"/>
        <v>5314.6</v>
      </c>
      <c r="N454" s="17">
        <f t="shared" si="46"/>
        <v>58460.6</v>
      </c>
      <c r="O454" s="83">
        <f t="shared" si="50"/>
        <v>139160.88882461831</v>
      </c>
      <c r="P454" s="83">
        <f t="shared" si="47"/>
        <v>20303.570013662185</v>
      </c>
    </row>
    <row r="455" spans="1:16" x14ac:dyDescent="0.2">
      <c r="A455" s="14">
        <v>3568</v>
      </c>
      <c r="B455" s="15">
        <v>20</v>
      </c>
      <c r="C455" s="82">
        <f t="shared" si="45"/>
        <v>3.0251194174301852</v>
      </c>
      <c r="D455" s="16">
        <f>SUMIFS('Contact Hours'!E:E,'Contact Hours'!$A:$A,Hours!$A455,'Contact Hours'!$C:$C,Hours!$B455)</f>
        <v>0</v>
      </c>
      <c r="E455" s="16">
        <f>SUMIFS('Contact Hours'!F:F,'Contact Hours'!$A:$A,Hours!$A455,'Contact Hours'!$C:$C,Hours!$B455)</f>
        <v>0</v>
      </c>
      <c r="F455" s="16">
        <f>SUMIFS('Contact Hours'!G:G,'Contact Hours'!$A:$A,Hours!$A455,'Contact Hours'!$C:$C,Hours!$B455)</f>
        <v>0</v>
      </c>
      <c r="G455" s="16">
        <f>SUMIFS('Contact Hours'!H:H,'Contact Hours'!$A:$A,Hours!$A455,'Contact Hours'!$C:$C,Hours!$B455)</f>
        <v>0</v>
      </c>
      <c r="H455" s="16">
        <f>SUMIFS('Contact Hours'!I:I,'Contact Hours'!$A:$A,Hours!$A455,'Contact Hours'!$C:$C,Hours!$B455)</f>
        <v>384</v>
      </c>
      <c r="I455" s="16">
        <f>SUMIFS('Contact Hours'!J:J,'Contact Hours'!$A:$A,Hours!$A455,'Contact Hours'!$C:$C,Hours!$B455)</f>
        <v>0</v>
      </c>
      <c r="J455" s="16">
        <f>SUMIFS('Contact Hours'!K:K,'Contact Hours'!$A:$A,Hours!$A455,'Contact Hours'!$C:$C,Hours!$B455)</f>
        <v>0</v>
      </c>
      <c r="K455" s="16">
        <f>SUMIFS('Contact Hours'!L:L,'Contact Hours'!$A:$A,Hours!$A455,'Contact Hours'!$C:$C,Hours!$B455)</f>
        <v>0</v>
      </c>
      <c r="L455" s="17">
        <f t="shared" si="48"/>
        <v>384</v>
      </c>
      <c r="M455" s="17">
        <f t="shared" si="49"/>
        <v>0</v>
      </c>
      <c r="N455" s="17">
        <f t="shared" si="46"/>
        <v>384</v>
      </c>
      <c r="O455" s="83">
        <f t="shared" si="50"/>
        <v>1161.6458562931912</v>
      </c>
      <c r="P455" s="83">
        <f t="shared" si="47"/>
        <v>0</v>
      </c>
    </row>
    <row r="456" spans="1:16" x14ac:dyDescent="0.2">
      <c r="A456" s="14">
        <v>3568</v>
      </c>
      <c r="B456" s="15">
        <v>21</v>
      </c>
      <c r="C456" s="82">
        <f t="shared" si="45"/>
        <v>3.2708258380709379</v>
      </c>
      <c r="D456" s="16">
        <f>SUMIFS('Contact Hours'!E:E,'Contact Hours'!$A:$A,Hours!$A456,'Contact Hours'!$C:$C,Hours!$B456)</f>
        <v>0</v>
      </c>
      <c r="E456" s="16">
        <f>SUMIFS('Contact Hours'!F:F,'Contact Hours'!$A:$A,Hours!$A456,'Contact Hours'!$C:$C,Hours!$B456)</f>
        <v>0</v>
      </c>
      <c r="F456" s="16">
        <f>SUMIFS('Contact Hours'!G:G,'Contact Hours'!$A:$A,Hours!$A456,'Contact Hours'!$C:$C,Hours!$B456)</f>
        <v>0</v>
      </c>
      <c r="G456" s="16">
        <f>SUMIFS('Contact Hours'!H:H,'Contact Hours'!$A:$A,Hours!$A456,'Contact Hours'!$C:$C,Hours!$B456)</f>
        <v>0</v>
      </c>
      <c r="H456" s="16">
        <f>SUMIFS('Contact Hours'!I:I,'Contact Hours'!$A:$A,Hours!$A456,'Contact Hours'!$C:$C,Hours!$B456)</f>
        <v>0</v>
      </c>
      <c r="I456" s="16">
        <f>SUMIFS('Contact Hours'!J:J,'Contact Hours'!$A:$A,Hours!$A456,'Contact Hours'!$C:$C,Hours!$B456)</f>
        <v>0</v>
      </c>
      <c r="J456" s="16">
        <f>SUMIFS('Contact Hours'!K:K,'Contact Hours'!$A:$A,Hours!$A456,'Contact Hours'!$C:$C,Hours!$B456)</f>
        <v>4080</v>
      </c>
      <c r="K456" s="16">
        <f>SUMIFS('Contact Hours'!L:L,'Contact Hours'!$A:$A,Hours!$A456,'Contact Hours'!$C:$C,Hours!$B456)</f>
        <v>0</v>
      </c>
      <c r="L456" s="17">
        <f t="shared" si="48"/>
        <v>4080</v>
      </c>
      <c r="M456" s="17">
        <f t="shared" si="49"/>
        <v>0</v>
      </c>
      <c r="N456" s="17">
        <f t="shared" si="46"/>
        <v>4080</v>
      </c>
      <c r="O456" s="83">
        <f t="shared" si="50"/>
        <v>13344.969419329427</v>
      </c>
      <c r="P456" s="83">
        <f t="shared" si="47"/>
        <v>0</v>
      </c>
    </row>
    <row r="457" spans="1:16" x14ac:dyDescent="0.2">
      <c r="A457" s="14">
        <v>3568</v>
      </c>
      <c r="B457" s="15">
        <v>22</v>
      </c>
      <c r="C457" s="82">
        <f t="shared" si="45"/>
        <v>3.5368199448196425</v>
      </c>
      <c r="D457" s="16">
        <f>SUMIFS('Contact Hours'!E:E,'Contact Hours'!$A:$A,Hours!$A457,'Contact Hours'!$C:$C,Hours!$B457)</f>
        <v>0</v>
      </c>
      <c r="E457" s="16">
        <f>SUMIFS('Contact Hours'!F:F,'Contact Hours'!$A:$A,Hours!$A457,'Contact Hours'!$C:$C,Hours!$B457)</f>
        <v>0</v>
      </c>
      <c r="F457" s="16">
        <f>SUMIFS('Contact Hours'!G:G,'Contact Hours'!$A:$A,Hours!$A457,'Contact Hours'!$C:$C,Hours!$B457)</f>
        <v>0</v>
      </c>
      <c r="G457" s="16">
        <f>SUMIFS('Contact Hours'!H:H,'Contact Hours'!$A:$A,Hours!$A457,'Contact Hours'!$C:$C,Hours!$B457)</f>
        <v>0</v>
      </c>
      <c r="H457" s="16">
        <f>SUMIFS('Contact Hours'!I:I,'Contact Hours'!$A:$A,Hours!$A457,'Contact Hours'!$C:$C,Hours!$B457)</f>
        <v>768</v>
      </c>
      <c r="I457" s="16">
        <f>SUMIFS('Contact Hours'!J:J,'Contact Hours'!$A:$A,Hours!$A457,'Contact Hours'!$C:$C,Hours!$B457)</f>
        <v>0</v>
      </c>
      <c r="J457" s="16">
        <f>SUMIFS('Contact Hours'!K:K,'Contact Hours'!$A:$A,Hours!$A457,'Contact Hours'!$C:$C,Hours!$B457)</f>
        <v>0</v>
      </c>
      <c r="K457" s="16">
        <f>SUMIFS('Contact Hours'!L:L,'Contact Hours'!$A:$A,Hours!$A457,'Contact Hours'!$C:$C,Hours!$B457)</f>
        <v>0</v>
      </c>
      <c r="L457" s="17">
        <f t="shared" si="48"/>
        <v>768</v>
      </c>
      <c r="M457" s="17">
        <f t="shared" si="49"/>
        <v>0</v>
      </c>
      <c r="N457" s="17">
        <f t="shared" si="46"/>
        <v>768</v>
      </c>
      <c r="O457" s="83">
        <f t="shared" si="50"/>
        <v>2716.2777176214854</v>
      </c>
      <c r="P457" s="83">
        <f t="shared" si="47"/>
        <v>0</v>
      </c>
    </row>
    <row r="458" spans="1:16" x14ac:dyDescent="0.2">
      <c r="A458" s="14">
        <v>3568</v>
      </c>
      <c r="B458" s="15">
        <v>23</v>
      </c>
      <c r="C458" s="82">
        <f t="shared" si="45"/>
        <v>3.4579233877331621</v>
      </c>
      <c r="D458" s="16">
        <f>SUMIFS('Contact Hours'!E:E,'Contact Hours'!$A:$A,Hours!$A458,'Contact Hours'!$C:$C,Hours!$B458)</f>
        <v>9856</v>
      </c>
      <c r="E458" s="16">
        <f>SUMIFS('Contact Hours'!F:F,'Contact Hours'!$A:$A,Hours!$A458,'Contact Hours'!$C:$C,Hours!$B458)</f>
        <v>0</v>
      </c>
      <c r="F458" s="16">
        <f>SUMIFS('Contact Hours'!G:G,'Contact Hours'!$A:$A,Hours!$A458,'Contact Hours'!$C:$C,Hours!$B458)</f>
        <v>0</v>
      </c>
      <c r="G458" s="16">
        <f>SUMIFS('Contact Hours'!H:H,'Contact Hours'!$A:$A,Hours!$A458,'Contact Hours'!$C:$C,Hours!$B458)</f>
        <v>0</v>
      </c>
      <c r="H458" s="16">
        <f>SUMIFS('Contact Hours'!I:I,'Contact Hours'!$A:$A,Hours!$A458,'Contact Hours'!$C:$C,Hours!$B458)</f>
        <v>0</v>
      </c>
      <c r="I458" s="16">
        <f>SUMIFS('Contact Hours'!J:J,'Contact Hours'!$A:$A,Hours!$A458,'Contact Hours'!$C:$C,Hours!$B458)</f>
        <v>0</v>
      </c>
      <c r="J458" s="16">
        <f>SUMIFS('Contact Hours'!K:K,'Contact Hours'!$A:$A,Hours!$A458,'Contact Hours'!$C:$C,Hours!$B458)</f>
        <v>0</v>
      </c>
      <c r="K458" s="16">
        <f>SUMIFS('Contact Hours'!L:L,'Contact Hours'!$A:$A,Hours!$A458,'Contact Hours'!$C:$C,Hours!$B458)</f>
        <v>0</v>
      </c>
      <c r="L458" s="17">
        <f t="shared" si="48"/>
        <v>9856</v>
      </c>
      <c r="M458" s="17">
        <f t="shared" si="49"/>
        <v>0</v>
      </c>
      <c r="N458" s="17">
        <f t="shared" si="46"/>
        <v>9856</v>
      </c>
      <c r="O458" s="83">
        <f t="shared" si="50"/>
        <v>34081.292909498043</v>
      </c>
      <c r="P458" s="83">
        <f t="shared" si="47"/>
        <v>0</v>
      </c>
    </row>
    <row r="459" spans="1:16" x14ac:dyDescent="0.2">
      <c r="A459" s="14">
        <v>3568</v>
      </c>
      <c r="B459" s="15">
        <v>24</v>
      </c>
      <c r="C459" s="82">
        <f t="shared" si="45"/>
        <v>2.7275666878468883</v>
      </c>
      <c r="D459" s="16">
        <f>SUMIFS('Contact Hours'!E:E,'Contact Hours'!$A:$A,Hours!$A459,'Contact Hours'!$C:$C,Hours!$B459)</f>
        <v>864</v>
      </c>
      <c r="E459" s="16">
        <f>SUMIFS('Contact Hours'!F:F,'Contact Hours'!$A:$A,Hours!$A459,'Contact Hours'!$C:$C,Hours!$B459)</f>
        <v>0</v>
      </c>
      <c r="F459" s="16">
        <f>SUMIFS('Contact Hours'!G:G,'Contact Hours'!$A:$A,Hours!$A459,'Contact Hours'!$C:$C,Hours!$B459)</f>
        <v>0</v>
      </c>
      <c r="G459" s="16">
        <f>SUMIFS('Contact Hours'!H:H,'Contact Hours'!$A:$A,Hours!$A459,'Contact Hours'!$C:$C,Hours!$B459)</f>
        <v>0</v>
      </c>
      <c r="H459" s="16">
        <f>SUMIFS('Contact Hours'!I:I,'Contact Hours'!$A:$A,Hours!$A459,'Contact Hours'!$C:$C,Hours!$B459)</f>
        <v>0</v>
      </c>
      <c r="I459" s="16">
        <f>SUMIFS('Contact Hours'!J:J,'Contact Hours'!$A:$A,Hours!$A459,'Contact Hours'!$C:$C,Hours!$B459)</f>
        <v>0</v>
      </c>
      <c r="J459" s="16">
        <f>SUMIFS('Contact Hours'!K:K,'Contact Hours'!$A:$A,Hours!$A459,'Contact Hours'!$C:$C,Hours!$B459)</f>
        <v>16890</v>
      </c>
      <c r="K459" s="16">
        <f>SUMIFS('Contact Hours'!L:L,'Contact Hours'!$A:$A,Hours!$A459,'Contact Hours'!$C:$C,Hours!$B459)</f>
        <v>0</v>
      </c>
      <c r="L459" s="17">
        <f t="shared" si="48"/>
        <v>17754</v>
      </c>
      <c r="M459" s="17">
        <f t="shared" si="49"/>
        <v>0</v>
      </c>
      <c r="N459" s="17">
        <f t="shared" si="46"/>
        <v>17754</v>
      </c>
      <c r="O459" s="83">
        <f t="shared" si="50"/>
        <v>48425.218976033655</v>
      </c>
      <c r="P459" s="83">
        <f t="shared" si="47"/>
        <v>0</v>
      </c>
    </row>
    <row r="460" spans="1:16" x14ac:dyDescent="0.2">
      <c r="A460" s="14">
        <v>3568</v>
      </c>
      <c r="B460" s="15">
        <v>25</v>
      </c>
      <c r="C460" s="82">
        <f t="shared" si="45"/>
        <v>2.1843075376228382</v>
      </c>
      <c r="D460" s="16">
        <f>SUMIFS('Contact Hours'!E:E,'Contact Hours'!$A:$A,Hours!$A460,'Contact Hours'!$C:$C,Hours!$B460)</f>
        <v>116336</v>
      </c>
      <c r="E460" s="16">
        <f>SUMIFS('Contact Hours'!F:F,'Contact Hours'!$A:$A,Hours!$A460,'Contact Hours'!$C:$C,Hours!$B460)</f>
        <v>0</v>
      </c>
      <c r="F460" s="16">
        <f>SUMIFS('Contact Hours'!G:G,'Contact Hours'!$A:$A,Hours!$A460,'Contact Hours'!$C:$C,Hours!$B460)</f>
        <v>0</v>
      </c>
      <c r="G460" s="16">
        <f>SUMIFS('Contact Hours'!H:H,'Contact Hours'!$A:$A,Hours!$A460,'Contact Hours'!$C:$C,Hours!$B460)</f>
        <v>0</v>
      </c>
      <c r="H460" s="16">
        <f>SUMIFS('Contact Hours'!I:I,'Contact Hours'!$A:$A,Hours!$A460,'Contact Hours'!$C:$C,Hours!$B460)</f>
        <v>0</v>
      </c>
      <c r="I460" s="16">
        <f>SUMIFS('Contact Hours'!J:J,'Contact Hours'!$A:$A,Hours!$A460,'Contact Hours'!$C:$C,Hours!$B460)</f>
        <v>0</v>
      </c>
      <c r="J460" s="16">
        <f>SUMIFS('Contact Hours'!K:K,'Contact Hours'!$A:$A,Hours!$A460,'Contact Hours'!$C:$C,Hours!$B460)</f>
        <v>0</v>
      </c>
      <c r="K460" s="16">
        <f>SUMIFS('Contact Hours'!L:L,'Contact Hours'!$A:$A,Hours!$A460,'Contact Hours'!$C:$C,Hours!$B460)</f>
        <v>0</v>
      </c>
      <c r="L460" s="17">
        <f t="shared" si="48"/>
        <v>116336</v>
      </c>
      <c r="M460" s="17">
        <f t="shared" si="49"/>
        <v>0</v>
      </c>
      <c r="N460" s="17">
        <f t="shared" si="46"/>
        <v>116336</v>
      </c>
      <c r="O460" s="83">
        <f t="shared" si="50"/>
        <v>254113.60169689052</v>
      </c>
      <c r="P460" s="83">
        <f t="shared" si="47"/>
        <v>0</v>
      </c>
    </row>
    <row r="461" spans="1:16" x14ac:dyDescent="0.2">
      <c r="A461" s="14">
        <v>3568</v>
      </c>
      <c r="B461" s="15">
        <v>26</v>
      </c>
      <c r="C461" s="82">
        <f t="shared" si="45"/>
        <v>2.9124100501637846</v>
      </c>
      <c r="D461" s="16">
        <f>SUMIFS('Contact Hours'!E:E,'Contact Hours'!$A:$A,Hours!$A461,'Contact Hours'!$C:$C,Hours!$B461)</f>
        <v>12912</v>
      </c>
      <c r="E461" s="16">
        <f>SUMIFS('Contact Hours'!F:F,'Contact Hours'!$A:$A,Hours!$A461,'Contact Hours'!$C:$C,Hours!$B461)</f>
        <v>0</v>
      </c>
      <c r="F461" s="16">
        <f>SUMIFS('Contact Hours'!G:G,'Contact Hours'!$A:$A,Hours!$A461,'Contact Hours'!$C:$C,Hours!$B461)</f>
        <v>0</v>
      </c>
      <c r="G461" s="16">
        <f>SUMIFS('Contact Hours'!H:H,'Contact Hours'!$A:$A,Hours!$A461,'Contact Hours'!$C:$C,Hours!$B461)</f>
        <v>0</v>
      </c>
      <c r="H461" s="16">
        <f>SUMIFS('Contact Hours'!I:I,'Contact Hours'!$A:$A,Hours!$A461,'Contact Hours'!$C:$C,Hours!$B461)</f>
        <v>96</v>
      </c>
      <c r="I461" s="16">
        <f>SUMIFS('Contact Hours'!J:J,'Contact Hours'!$A:$A,Hours!$A461,'Contact Hours'!$C:$C,Hours!$B461)</f>
        <v>0</v>
      </c>
      <c r="J461" s="16">
        <f>SUMIFS('Contact Hours'!K:K,'Contact Hours'!$A:$A,Hours!$A461,'Contact Hours'!$C:$C,Hours!$B461)</f>
        <v>0</v>
      </c>
      <c r="K461" s="16">
        <f>SUMIFS('Contact Hours'!L:L,'Contact Hours'!$A:$A,Hours!$A461,'Contact Hours'!$C:$C,Hours!$B461)</f>
        <v>0</v>
      </c>
      <c r="L461" s="17">
        <f t="shared" si="48"/>
        <v>13008</v>
      </c>
      <c r="M461" s="17">
        <f t="shared" si="49"/>
        <v>0</v>
      </c>
      <c r="N461" s="17">
        <f t="shared" si="46"/>
        <v>13008</v>
      </c>
      <c r="O461" s="83">
        <f t="shared" si="50"/>
        <v>37884.629932530508</v>
      </c>
      <c r="P461" s="83">
        <f t="shared" si="47"/>
        <v>0</v>
      </c>
    </row>
    <row r="462" spans="1:16" x14ac:dyDescent="0.2">
      <c r="A462" s="14">
        <v>3568</v>
      </c>
      <c r="B462" s="15">
        <v>27</v>
      </c>
      <c r="C462" s="82">
        <f t="shared" si="45"/>
        <v>0</v>
      </c>
      <c r="D462" s="16">
        <f>SUMIFS('Contact Hours'!E:E,'Contact Hours'!$A:$A,Hours!$A462,'Contact Hours'!$C:$C,Hours!$B462)</f>
        <v>0</v>
      </c>
      <c r="E462" s="16">
        <f>SUMIFS('Contact Hours'!F:F,'Contact Hours'!$A:$A,Hours!$A462,'Contact Hours'!$C:$C,Hours!$B462)</f>
        <v>0</v>
      </c>
      <c r="F462" s="16">
        <f>SUMIFS('Contact Hours'!G:G,'Contact Hours'!$A:$A,Hours!$A462,'Contact Hours'!$C:$C,Hours!$B462)</f>
        <v>0</v>
      </c>
      <c r="G462" s="16">
        <f>SUMIFS('Contact Hours'!H:H,'Contact Hours'!$A:$A,Hours!$A462,'Contact Hours'!$C:$C,Hours!$B462)</f>
        <v>0</v>
      </c>
      <c r="H462" s="16">
        <f>SUMIFS('Contact Hours'!I:I,'Contact Hours'!$A:$A,Hours!$A462,'Contact Hours'!$C:$C,Hours!$B462)</f>
        <v>0</v>
      </c>
      <c r="I462" s="16">
        <f>SUMIFS('Contact Hours'!J:J,'Contact Hours'!$A:$A,Hours!$A462,'Contact Hours'!$C:$C,Hours!$B462)</f>
        <v>0</v>
      </c>
      <c r="J462" s="16">
        <f>SUMIFS('Contact Hours'!K:K,'Contact Hours'!$A:$A,Hours!$A462,'Contact Hours'!$C:$C,Hours!$B462)</f>
        <v>0</v>
      </c>
      <c r="K462" s="16">
        <f>SUMIFS('Contact Hours'!L:L,'Contact Hours'!$A:$A,Hours!$A462,'Contact Hours'!$C:$C,Hours!$B462)</f>
        <v>0</v>
      </c>
      <c r="L462" s="17">
        <f t="shared" si="48"/>
        <v>0</v>
      </c>
      <c r="M462" s="17">
        <f t="shared" si="49"/>
        <v>0</v>
      </c>
      <c r="N462" s="17">
        <f t="shared" si="46"/>
        <v>0</v>
      </c>
      <c r="O462" s="83">
        <f t="shared" si="50"/>
        <v>0</v>
      </c>
      <c r="P462" s="83">
        <f t="shared" si="47"/>
        <v>0</v>
      </c>
    </row>
    <row r="463" spans="1:16" x14ac:dyDescent="0.2">
      <c r="A463" s="14">
        <v>6662</v>
      </c>
      <c r="B463" s="15">
        <v>1</v>
      </c>
      <c r="C463" s="82">
        <f t="shared" si="45"/>
        <v>2.4773518925154794</v>
      </c>
      <c r="D463" s="16">
        <f>SUMIFS('Contact Hours'!E:E,'Contact Hours'!$A:$A,Hours!$A463,'Contact Hours'!$C:$C,Hours!$B463)</f>
        <v>34368</v>
      </c>
      <c r="E463" s="16">
        <f>SUMIFS('Contact Hours'!F:F,'Contact Hours'!$A:$A,Hours!$A463,'Contact Hours'!$C:$C,Hours!$B463)</f>
        <v>0</v>
      </c>
      <c r="F463" s="16">
        <f>SUMIFS('Contact Hours'!G:G,'Contact Hours'!$A:$A,Hours!$A463,'Contact Hours'!$C:$C,Hours!$B463)</f>
        <v>0</v>
      </c>
      <c r="G463" s="16">
        <f>SUMIFS('Contact Hours'!H:H,'Contact Hours'!$A:$A,Hours!$A463,'Contact Hours'!$C:$C,Hours!$B463)</f>
        <v>0</v>
      </c>
      <c r="H463" s="16">
        <f>SUMIFS('Contact Hours'!I:I,'Contact Hours'!$A:$A,Hours!$A463,'Contact Hours'!$C:$C,Hours!$B463)</f>
        <v>0</v>
      </c>
      <c r="I463" s="16">
        <f>SUMIFS('Contact Hours'!J:J,'Contact Hours'!$A:$A,Hours!$A463,'Contact Hours'!$C:$C,Hours!$B463)</f>
        <v>0</v>
      </c>
      <c r="J463" s="16">
        <f>SUMIFS('Contact Hours'!K:K,'Contact Hours'!$A:$A,Hours!$A463,'Contact Hours'!$C:$C,Hours!$B463)</f>
        <v>0</v>
      </c>
      <c r="K463" s="16">
        <f>SUMIFS('Contact Hours'!L:L,'Contact Hours'!$A:$A,Hours!$A463,'Contact Hours'!$C:$C,Hours!$B463)</f>
        <v>0</v>
      </c>
      <c r="L463" s="17">
        <f t="shared" si="48"/>
        <v>34368</v>
      </c>
      <c r="M463" s="17">
        <f t="shared" si="49"/>
        <v>0</v>
      </c>
      <c r="N463" s="17">
        <f t="shared" si="46"/>
        <v>34368</v>
      </c>
      <c r="O463" s="83">
        <f t="shared" si="50"/>
        <v>85141.629841971997</v>
      </c>
      <c r="P463" s="83">
        <f t="shared" si="47"/>
        <v>0</v>
      </c>
    </row>
    <row r="464" spans="1:16" x14ac:dyDescent="0.2">
      <c r="A464" s="14">
        <v>6662</v>
      </c>
      <c r="B464" s="15">
        <v>2</v>
      </c>
      <c r="C464" s="82">
        <f t="shared" si="45"/>
        <v>2.8538011791852567</v>
      </c>
      <c r="D464" s="16">
        <f>SUMIFS('Contact Hours'!E:E,'Contact Hours'!$A:$A,Hours!$A464,'Contact Hours'!$C:$C,Hours!$B464)</f>
        <v>0</v>
      </c>
      <c r="E464" s="16">
        <f>SUMIFS('Contact Hours'!F:F,'Contact Hours'!$A:$A,Hours!$A464,'Contact Hours'!$C:$C,Hours!$B464)</f>
        <v>0</v>
      </c>
      <c r="F464" s="16">
        <f>SUMIFS('Contact Hours'!G:G,'Contact Hours'!$A:$A,Hours!$A464,'Contact Hours'!$C:$C,Hours!$B464)</f>
        <v>0</v>
      </c>
      <c r="G464" s="16">
        <f>SUMIFS('Contact Hours'!H:H,'Contact Hours'!$A:$A,Hours!$A464,'Contact Hours'!$C:$C,Hours!$B464)</f>
        <v>0</v>
      </c>
      <c r="H464" s="16">
        <f>SUMIFS('Contact Hours'!I:I,'Contact Hours'!$A:$A,Hours!$A464,'Contact Hours'!$C:$C,Hours!$B464)</f>
        <v>40320</v>
      </c>
      <c r="I464" s="16">
        <f>SUMIFS('Contact Hours'!J:J,'Contact Hours'!$A:$A,Hours!$A464,'Contact Hours'!$C:$C,Hours!$B464)</f>
        <v>0</v>
      </c>
      <c r="J464" s="16">
        <f>SUMIFS('Contact Hours'!K:K,'Contact Hours'!$A:$A,Hours!$A464,'Contact Hours'!$C:$C,Hours!$B464)</f>
        <v>1632</v>
      </c>
      <c r="K464" s="16">
        <f>SUMIFS('Contact Hours'!L:L,'Contact Hours'!$A:$A,Hours!$A464,'Contact Hours'!$C:$C,Hours!$B464)</f>
        <v>0</v>
      </c>
      <c r="L464" s="17">
        <f t="shared" si="48"/>
        <v>41952</v>
      </c>
      <c r="M464" s="17">
        <f t="shared" si="49"/>
        <v>0</v>
      </c>
      <c r="N464" s="17">
        <f t="shared" si="46"/>
        <v>41952</v>
      </c>
      <c r="O464" s="83">
        <f t="shared" si="50"/>
        <v>119722.66706917989</v>
      </c>
      <c r="P464" s="83">
        <f t="shared" si="47"/>
        <v>0</v>
      </c>
    </row>
    <row r="465" spans="1:16" x14ac:dyDescent="0.2">
      <c r="A465" s="14">
        <v>6662</v>
      </c>
      <c r="B465" s="15">
        <v>3</v>
      </c>
      <c r="C465" s="82">
        <f t="shared" si="45"/>
        <v>2.4074720848103111</v>
      </c>
      <c r="D465" s="16">
        <f>SUMIFS('Contact Hours'!E:E,'Contact Hours'!$A:$A,Hours!$A465,'Contact Hours'!$C:$C,Hours!$B465)</f>
        <v>0</v>
      </c>
      <c r="E465" s="16">
        <f>SUMIFS('Contact Hours'!F:F,'Contact Hours'!$A:$A,Hours!$A465,'Contact Hours'!$C:$C,Hours!$B465)</f>
        <v>111936</v>
      </c>
      <c r="F465" s="16">
        <f>SUMIFS('Contact Hours'!G:G,'Contact Hours'!$A:$A,Hours!$A465,'Contact Hours'!$C:$C,Hours!$B465)</f>
        <v>0</v>
      </c>
      <c r="G465" s="16">
        <f>SUMIFS('Contact Hours'!H:H,'Contact Hours'!$A:$A,Hours!$A465,'Contact Hours'!$C:$C,Hours!$B465)</f>
        <v>0</v>
      </c>
      <c r="H465" s="16">
        <f>SUMIFS('Contact Hours'!I:I,'Contact Hours'!$A:$A,Hours!$A465,'Contact Hours'!$C:$C,Hours!$B465)</f>
        <v>0</v>
      </c>
      <c r="I465" s="16">
        <f>SUMIFS('Contact Hours'!J:J,'Contact Hours'!$A:$A,Hours!$A465,'Contact Hours'!$C:$C,Hours!$B465)</f>
        <v>384</v>
      </c>
      <c r="J465" s="16">
        <f>SUMIFS('Contact Hours'!K:K,'Contact Hours'!$A:$A,Hours!$A465,'Contact Hours'!$C:$C,Hours!$B465)</f>
        <v>0</v>
      </c>
      <c r="K465" s="16">
        <f>SUMIFS('Contact Hours'!L:L,'Contact Hours'!$A:$A,Hours!$A465,'Contact Hours'!$C:$C,Hours!$B465)</f>
        <v>0</v>
      </c>
      <c r="L465" s="17">
        <f t="shared" si="48"/>
        <v>112320</v>
      </c>
      <c r="M465" s="17">
        <f t="shared" si="49"/>
        <v>11232</v>
      </c>
      <c r="N465" s="17">
        <f t="shared" si="46"/>
        <v>123552</v>
      </c>
      <c r="O465" s="83">
        <f t="shared" si="50"/>
        <v>297447.99102248356</v>
      </c>
      <c r="P465" s="83">
        <f t="shared" si="47"/>
        <v>0</v>
      </c>
    </row>
    <row r="466" spans="1:16" x14ac:dyDescent="0.2">
      <c r="A466" s="14">
        <v>6662</v>
      </c>
      <c r="B466" s="15">
        <v>4</v>
      </c>
      <c r="C466" s="82">
        <f t="shared" si="45"/>
        <v>2.4300139582635913</v>
      </c>
      <c r="D466" s="16">
        <f>SUMIFS('Contact Hours'!E:E,'Contact Hours'!$A:$A,Hours!$A466,'Contact Hours'!$C:$C,Hours!$B466)</f>
        <v>14496</v>
      </c>
      <c r="E466" s="16">
        <f>SUMIFS('Contact Hours'!F:F,'Contact Hours'!$A:$A,Hours!$A466,'Contact Hours'!$C:$C,Hours!$B466)</f>
        <v>10272</v>
      </c>
      <c r="F466" s="16">
        <f>SUMIFS('Contact Hours'!G:G,'Contact Hours'!$A:$A,Hours!$A466,'Contact Hours'!$C:$C,Hours!$B466)</f>
        <v>0</v>
      </c>
      <c r="G466" s="16">
        <f>SUMIFS('Contact Hours'!H:H,'Contact Hours'!$A:$A,Hours!$A466,'Contact Hours'!$C:$C,Hours!$B466)</f>
        <v>0</v>
      </c>
      <c r="H466" s="16">
        <f>SUMIFS('Contact Hours'!I:I,'Contact Hours'!$A:$A,Hours!$A466,'Contact Hours'!$C:$C,Hours!$B466)</f>
        <v>240</v>
      </c>
      <c r="I466" s="16">
        <f>SUMIFS('Contact Hours'!J:J,'Contact Hours'!$A:$A,Hours!$A466,'Contact Hours'!$C:$C,Hours!$B466)</f>
        <v>29760</v>
      </c>
      <c r="J466" s="16">
        <f>SUMIFS('Contact Hours'!K:K,'Contact Hours'!$A:$A,Hours!$A466,'Contact Hours'!$C:$C,Hours!$B466)</f>
        <v>7408</v>
      </c>
      <c r="K466" s="16">
        <f>SUMIFS('Contact Hours'!L:L,'Contact Hours'!$A:$A,Hours!$A466,'Contact Hours'!$C:$C,Hours!$B466)</f>
        <v>48</v>
      </c>
      <c r="L466" s="17">
        <f t="shared" si="48"/>
        <v>62224</v>
      </c>
      <c r="M466" s="17">
        <f t="shared" si="49"/>
        <v>4008</v>
      </c>
      <c r="N466" s="17">
        <f t="shared" si="46"/>
        <v>66232</v>
      </c>
      <c r="O466" s="83">
        <f t="shared" si="50"/>
        <v>160944.68448371417</v>
      </c>
      <c r="P466" s="83">
        <f t="shared" si="47"/>
        <v>0</v>
      </c>
    </row>
    <row r="467" spans="1:16" x14ac:dyDescent="0.2">
      <c r="A467" s="14">
        <v>6662</v>
      </c>
      <c r="B467" s="15">
        <v>5</v>
      </c>
      <c r="C467" s="82">
        <f t="shared" si="45"/>
        <v>8.3021719928430482</v>
      </c>
      <c r="D467" s="16">
        <f>SUMIFS('Contact Hours'!E:E,'Contact Hours'!$A:$A,Hours!$A467,'Contact Hours'!$C:$C,Hours!$B467)</f>
        <v>0</v>
      </c>
      <c r="E467" s="16">
        <f>SUMIFS('Contact Hours'!F:F,'Contact Hours'!$A:$A,Hours!$A467,'Contact Hours'!$C:$C,Hours!$B467)</f>
        <v>0</v>
      </c>
      <c r="F467" s="16">
        <f>SUMIFS('Contact Hours'!G:G,'Contact Hours'!$A:$A,Hours!$A467,'Contact Hours'!$C:$C,Hours!$B467)</f>
        <v>0</v>
      </c>
      <c r="G467" s="16">
        <f>SUMIFS('Contact Hours'!H:H,'Contact Hours'!$A:$A,Hours!$A467,'Contact Hours'!$C:$C,Hours!$B467)</f>
        <v>0</v>
      </c>
      <c r="H467" s="16">
        <f>SUMIFS('Contact Hours'!I:I,'Contact Hours'!$A:$A,Hours!$A467,'Contact Hours'!$C:$C,Hours!$B467)</f>
        <v>0</v>
      </c>
      <c r="I467" s="16">
        <f>SUMIFS('Contact Hours'!J:J,'Contact Hours'!$A:$A,Hours!$A467,'Contact Hours'!$C:$C,Hours!$B467)</f>
        <v>0</v>
      </c>
      <c r="J467" s="16">
        <f>SUMIFS('Contact Hours'!K:K,'Contact Hours'!$A:$A,Hours!$A467,'Contact Hours'!$C:$C,Hours!$B467)</f>
        <v>0</v>
      </c>
      <c r="K467" s="16">
        <f>SUMIFS('Contact Hours'!L:L,'Contact Hours'!$A:$A,Hours!$A467,'Contact Hours'!$C:$C,Hours!$B467)</f>
        <v>0</v>
      </c>
      <c r="L467" s="17">
        <f t="shared" si="48"/>
        <v>0</v>
      </c>
      <c r="M467" s="17">
        <f t="shared" si="49"/>
        <v>0</v>
      </c>
      <c r="N467" s="17">
        <f t="shared" si="46"/>
        <v>0</v>
      </c>
      <c r="O467" s="83">
        <f t="shared" si="50"/>
        <v>0</v>
      </c>
      <c r="P467" s="83">
        <f t="shared" si="47"/>
        <v>0</v>
      </c>
    </row>
    <row r="468" spans="1:16" x14ac:dyDescent="0.2">
      <c r="A468" s="14">
        <v>6662</v>
      </c>
      <c r="B468" s="15">
        <v>6</v>
      </c>
      <c r="C468" s="82">
        <f t="shared" si="45"/>
        <v>2.9574937970703448</v>
      </c>
      <c r="D468" s="16">
        <f>SUMIFS('Contact Hours'!E:E,'Contact Hours'!$A:$A,Hours!$A468,'Contact Hours'!$C:$C,Hours!$B468)</f>
        <v>0</v>
      </c>
      <c r="E468" s="16">
        <f>SUMIFS('Contact Hours'!F:F,'Contact Hours'!$A:$A,Hours!$A468,'Contact Hours'!$C:$C,Hours!$B468)</f>
        <v>0</v>
      </c>
      <c r="F468" s="16">
        <f>SUMIFS('Contact Hours'!G:G,'Contact Hours'!$A:$A,Hours!$A468,'Contact Hours'!$C:$C,Hours!$B468)</f>
        <v>0</v>
      </c>
      <c r="G468" s="16">
        <f>SUMIFS('Contact Hours'!H:H,'Contact Hours'!$A:$A,Hours!$A468,'Contact Hours'!$C:$C,Hours!$B468)</f>
        <v>0</v>
      </c>
      <c r="H468" s="16">
        <f>SUMIFS('Contact Hours'!I:I,'Contact Hours'!$A:$A,Hours!$A468,'Contact Hours'!$C:$C,Hours!$B468)</f>
        <v>0</v>
      </c>
      <c r="I468" s="16">
        <f>SUMIFS('Contact Hours'!J:J,'Contact Hours'!$A:$A,Hours!$A468,'Contact Hours'!$C:$C,Hours!$B468)</f>
        <v>0</v>
      </c>
      <c r="J468" s="16">
        <f>SUMIFS('Contact Hours'!K:K,'Contact Hours'!$A:$A,Hours!$A468,'Contact Hours'!$C:$C,Hours!$B468)</f>
        <v>0</v>
      </c>
      <c r="K468" s="16">
        <f>SUMIFS('Contact Hours'!L:L,'Contact Hours'!$A:$A,Hours!$A468,'Contact Hours'!$C:$C,Hours!$B468)</f>
        <v>0</v>
      </c>
      <c r="L468" s="17">
        <f t="shared" si="48"/>
        <v>0</v>
      </c>
      <c r="M468" s="17">
        <f t="shared" si="49"/>
        <v>0</v>
      </c>
      <c r="N468" s="17">
        <f t="shared" si="46"/>
        <v>0</v>
      </c>
      <c r="O468" s="83">
        <f t="shared" si="50"/>
        <v>0</v>
      </c>
      <c r="P468" s="83">
        <f t="shared" si="47"/>
        <v>0</v>
      </c>
    </row>
    <row r="469" spans="1:16" x14ac:dyDescent="0.2">
      <c r="A469" s="14">
        <v>6662</v>
      </c>
      <c r="B469" s="15">
        <v>7</v>
      </c>
      <c r="C469" s="82">
        <f t="shared" si="45"/>
        <v>3.1107785365526492</v>
      </c>
      <c r="D469" s="16">
        <f>SUMIFS('Contact Hours'!E:E,'Contact Hours'!$A:$A,Hours!$A469,'Contact Hours'!$C:$C,Hours!$B469)</f>
        <v>0</v>
      </c>
      <c r="E469" s="16">
        <f>SUMIFS('Contact Hours'!F:F,'Contact Hours'!$A:$A,Hours!$A469,'Contact Hours'!$C:$C,Hours!$B469)</f>
        <v>4800</v>
      </c>
      <c r="F469" s="16">
        <f>SUMIFS('Contact Hours'!G:G,'Contact Hours'!$A:$A,Hours!$A469,'Contact Hours'!$C:$C,Hours!$B469)</f>
        <v>0</v>
      </c>
      <c r="G469" s="16">
        <f>SUMIFS('Contact Hours'!H:H,'Contact Hours'!$A:$A,Hours!$A469,'Contact Hours'!$C:$C,Hours!$B469)</f>
        <v>0</v>
      </c>
      <c r="H469" s="16">
        <f>SUMIFS('Contact Hours'!I:I,'Contact Hours'!$A:$A,Hours!$A469,'Contact Hours'!$C:$C,Hours!$B469)</f>
        <v>0</v>
      </c>
      <c r="I469" s="16">
        <f>SUMIFS('Contact Hours'!J:J,'Contact Hours'!$A:$A,Hours!$A469,'Contact Hours'!$C:$C,Hours!$B469)</f>
        <v>5472</v>
      </c>
      <c r="J469" s="16">
        <f>SUMIFS('Contact Hours'!K:K,'Contact Hours'!$A:$A,Hours!$A469,'Contact Hours'!$C:$C,Hours!$B469)</f>
        <v>0</v>
      </c>
      <c r="K469" s="16">
        <f>SUMIFS('Contact Hours'!L:L,'Contact Hours'!$A:$A,Hours!$A469,'Contact Hours'!$C:$C,Hours!$B469)</f>
        <v>1792</v>
      </c>
      <c r="L469" s="17">
        <f t="shared" si="48"/>
        <v>12064</v>
      </c>
      <c r="M469" s="17">
        <f t="shared" si="49"/>
        <v>1206.4000000000001</v>
      </c>
      <c r="N469" s="17">
        <f t="shared" si="46"/>
        <v>13270.4</v>
      </c>
      <c r="O469" s="83">
        <f t="shared" si="50"/>
        <v>41281.275491468274</v>
      </c>
      <c r="P469" s="83">
        <f t="shared" si="47"/>
        <v>0</v>
      </c>
    </row>
    <row r="470" spans="1:16" x14ac:dyDescent="0.2">
      <c r="A470" s="14">
        <v>6662</v>
      </c>
      <c r="B470" s="15">
        <v>8</v>
      </c>
      <c r="C470" s="82">
        <f t="shared" si="45"/>
        <v>3.1288120353152737</v>
      </c>
      <c r="D470" s="16">
        <f>SUMIFS('Contact Hours'!E:E,'Contact Hours'!$A:$A,Hours!$A470,'Contact Hours'!$C:$C,Hours!$B470)</f>
        <v>0</v>
      </c>
      <c r="E470" s="16">
        <f>SUMIFS('Contact Hours'!F:F,'Contact Hours'!$A:$A,Hours!$A470,'Contact Hours'!$C:$C,Hours!$B470)</f>
        <v>0</v>
      </c>
      <c r="F470" s="16">
        <f>SUMIFS('Contact Hours'!G:G,'Contact Hours'!$A:$A,Hours!$A470,'Contact Hours'!$C:$C,Hours!$B470)</f>
        <v>0</v>
      </c>
      <c r="G470" s="16">
        <f>SUMIFS('Contact Hours'!H:H,'Contact Hours'!$A:$A,Hours!$A470,'Contact Hours'!$C:$C,Hours!$B470)</f>
        <v>0</v>
      </c>
      <c r="H470" s="16">
        <f>SUMIFS('Contact Hours'!I:I,'Contact Hours'!$A:$A,Hours!$A470,'Contact Hours'!$C:$C,Hours!$B470)</f>
        <v>3744</v>
      </c>
      <c r="I470" s="16">
        <f>SUMIFS('Contact Hours'!J:J,'Contact Hours'!$A:$A,Hours!$A470,'Contact Hours'!$C:$C,Hours!$B470)</f>
        <v>0</v>
      </c>
      <c r="J470" s="16">
        <f>SUMIFS('Contact Hours'!K:K,'Contact Hours'!$A:$A,Hours!$A470,'Contact Hours'!$C:$C,Hours!$B470)</f>
        <v>11034</v>
      </c>
      <c r="K470" s="16">
        <f>SUMIFS('Contact Hours'!L:L,'Contact Hours'!$A:$A,Hours!$A470,'Contact Hours'!$C:$C,Hours!$B470)</f>
        <v>0</v>
      </c>
      <c r="L470" s="17">
        <f t="shared" si="48"/>
        <v>14778</v>
      </c>
      <c r="M470" s="17">
        <f t="shared" si="49"/>
        <v>0</v>
      </c>
      <c r="N470" s="17">
        <f t="shared" si="46"/>
        <v>14778</v>
      </c>
      <c r="O470" s="83">
        <f t="shared" si="50"/>
        <v>46237.584257889117</v>
      </c>
      <c r="P470" s="83">
        <f t="shared" si="47"/>
        <v>0</v>
      </c>
    </row>
    <row r="471" spans="1:16" x14ac:dyDescent="0.2">
      <c r="A471" s="14">
        <v>6662</v>
      </c>
      <c r="B471" s="15">
        <v>9</v>
      </c>
      <c r="C471" s="82">
        <f t="shared" si="45"/>
        <v>2.7974464955520566</v>
      </c>
      <c r="D471" s="16">
        <f>SUMIFS('Contact Hours'!E:E,'Contact Hours'!$A:$A,Hours!$A471,'Contact Hours'!$C:$C,Hours!$B471)</f>
        <v>6384</v>
      </c>
      <c r="E471" s="16">
        <f>SUMIFS('Contact Hours'!F:F,'Contact Hours'!$A:$A,Hours!$A471,'Contact Hours'!$C:$C,Hours!$B471)</f>
        <v>2112</v>
      </c>
      <c r="F471" s="16">
        <f>SUMIFS('Contact Hours'!G:G,'Contact Hours'!$A:$A,Hours!$A471,'Contact Hours'!$C:$C,Hours!$B471)</f>
        <v>0</v>
      </c>
      <c r="G471" s="16">
        <f>SUMIFS('Contact Hours'!H:H,'Contact Hours'!$A:$A,Hours!$A471,'Contact Hours'!$C:$C,Hours!$B471)</f>
        <v>0</v>
      </c>
      <c r="H471" s="16">
        <f>SUMIFS('Contact Hours'!I:I,'Contact Hours'!$A:$A,Hours!$A471,'Contact Hours'!$C:$C,Hours!$B471)</f>
        <v>36032</v>
      </c>
      <c r="I471" s="16">
        <f>SUMIFS('Contact Hours'!J:J,'Contact Hours'!$A:$A,Hours!$A471,'Contact Hours'!$C:$C,Hours!$B471)</f>
        <v>0</v>
      </c>
      <c r="J471" s="16">
        <f>SUMIFS('Contact Hours'!K:K,'Contact Hours'!$A:$A,Hours!$A471,'Contact Hours'!$C:$C,Hours!$B471)</f>
        <v>1776</v>
      </c>
      <c r="K471" s="16">
        <f>SUMIFS('Contact Hours'!L:L,'Contact Hours'!$A:$A,Hours!$A471,'Contact Hours'!$C:$C,Hours!$B471)</f>
        <v>0</v>
      </c>
      <c r="L471" s="17">
        <f t="shared" si="48"/>
        <v>46304</v>
      </c>
      <c r="M471" s="17">
        <f t="shared" si="49"/>
        <v>211.20000000000002</v>
      </c>
      <c r="N471" s="17">
        <f t="shared" si="46"/>
        <v>46515.199999999997</v>
      </c>
      <c r="O471" s="83">
        <f t="shared" si="50"/>
        <v>130123.78322990301</v>
      </c>
      <c r="P471" s="83">
        <f t="shared" si="47"/>
        <v>0</v>
      </c>
    </row>
    <row r="472" spans="1:16" x14ac:dyDescent="0.2">
      <c r="A472" s="14">
        <v>6662</v>
      </c>
      <c r="B472" s="15">
        <v>10</v>
      </c>
      <c r="C472" s="82">
        <f t="shared" si="45"/>
        <v>3.9989283506118838</v>
      </c>
      <c r="D472" s="16">
        <f>SUMIFS('Contact Hours'!E:E,'Contact Hours'!$A:$A,Hours!$A472,'Contact Hours'!$C:$C,Hours!$B472)</f>
        <v>0</v>
      </c>
      <c r="E472" s="16">
        <f>SUMIFS('Contact Hours'!F:F,'Contact Hours'!$A:$A,Hours!$A472,'Contact Hours'!$C:$C,Hours!$B472)</f>
        <v>1872</v>
      </c>
      <c r="F472" s="16">
        <f>SUMIFS('Contact Hours'!G:G,'Contact Hours'!$A:$A,Hours!$A472,'Contact Hours'!$C:$C,Hours!$B472)</f>
        <v>0</v>
      </c>
      <c r="G472" s="16">
        <f>SUMIFS('Contact Hours'!H:H,'Contact Hours'!$A:$A,Hours!$A472,'Contact Hours'!$C:$C,Hours!$B472)</f>
        <v>0</v>
      </c>
      <c r="H472" s="16">
        <f>SUMIFS('Contact Hours'!I:I,'Contact Hours'!$A:$A,Hours!$A472,'Contact Hours'!$C:$C,Hours!$B472)</f>
        <v>0</v>
      </c>
      <c r="I472" s="16">
        <f>SUMIFS('Contact Hours'!J:J,'Contact Hours'!$A:$A,Hours!$A472,'Contact Hours'!$C:$C,Hours!$B472)</f>
        <v>0</v>
      </c>
      <c r="J472" s="16">
        <f>SUMIFS('Contact Hours'!K:K,'Contact Hours'!$A:$A,Hours!$A472,'Contact Hours'!$C:$C,Hours!$B472)</f>
        <v>0</v>
      </c>
      <c r="K472" s="16">
        <f>SUMIFS('Contact Hours'!L:L,'Contact Hours'!$A:$A,Hours!$A472,'Contact Hours'!$C:$C,Hours!$B472)</f>
        <v>0</v>
      </c>
      <c r="L472" s="17">
        <f t="shared" si="48"/>
        <v>1872</v>
      </c>
      <c r="M472" s="17">
        <f t="shared" si="49"/>
        <v>187.20000000000002</v>
      </c>
      <c r="N472" s="17">
        <f t="shared" si="46"/>
        <v>2059.1999999999998</v>
      </c>
      <c r="O472" s="83">
        <f t="shared" si="50"/>
        <v>8234.5932595799895</v>
      </c>
      <c r="P472" s="83">
        <f t="shared" si="47"/>
        <v>0</v>
      </c>
    </row>
    <row r="473" spans="1:16" x14ac:dyDescent="0.2">
      <c r="A473" s="14">
        <v>6662</v>
      </c>
      <c r="B473" s="15">
        <v>11</v>
      </c>
      <c r="C473" s="82">
        <f t="shared" si="45"/>
        <v>2.8515469918399288</v>
      </c>
      <c r="D473" s="16">
        <f>SUMIFS('Contact Hours'!E:E,'Contact Hours'!$A:$A,Hours!$A473,'Contact Hours'!$C:$C,Hours!$B473)</f>
        <v>0</v>
      </c>
      <c r="E473" s="16">
        <f>SUMIFS('Contact Hours'!F:F,'Contact Hours'!$A:$A,Hours!$A473,'Contact Hours'!$C:$C,Hours!$B473)</f>
        <v>1056</v>
      </c>
      <c r="F473" s="16">
        <f>SUMIFS('Contact Hours'!G:G,'Contact Hours'!$A:$A,Hours!$A473,'Contact Hours'!$C:$C,Hours!$B473)</f>
        <v>0</v>
      </c>
      <c r="G473" s="16">
        <f>SUMIFS('Contact Hours'!H:H,'Contact Hours'!$A:$A,Hours!$A473,'Contact Hours'!$C:$C,Hours!$B473)</f>
        <v>0</v>
      </c>
      <c r="H473" s="16">
        <f>SUMIFS('Contact Hours'!I:I,'Contact Hours'!$A:$A,Hours!$A473,'Contact Hours'!$C:$C,Hours!$B473)</f>
        <v>0</v>
      </c>
      <c r="I473" s="16">
        <f>SUMIFS('Contact Hours'!J:J,'Contact Hours'!$A:$A,Hours!$A473,'Contact Hours'!$C:$C,Hours!$B473)</f>
        <v>23776</v>
      </c>
      <c r="J473" s="16">
        <f>SUMIFS('Contact Hours'!K:K,'Contact Hours'!$A:$A,Hours!$A473,'Contact Hours'!$C:$C,Hours!$B473)</f>
        <v>0</v>
      </c>
      <c r="K473" s="16">
        <f>SUMIFS('Contact Hours'!L:L,'Contact Hours'!$A:$A,Hours!$A473,'Contact Hours'!$C:$C,Hours!$B473)</f>
        <v>9044</v>
      </c>
      <c r="L473" s="17">
        <f t="shared" si="48"/>
        <v>33876</v>
      </c>
      <c r="M473" s="17">
        <f t="shared" si="49"/>
        <v>3387.6000000000004</v>
      </c>
      <c r="N473" s="17">
        <f t="shared" si="46"/>
        <v>37263.599999999999</v>
      </c>
      <c r="O473" s="83">
        <f t="shared" si="50"/>
        <v>106258.90648512637</v>
      </c>
      <c r="P473" s="83">
        <f t="shared" si="47"/>
        <v>0</v>
      </c>
    </row>
    <row r="474" spans="1:16" x14ac:dyDescent="0.2">
      <c r="A474" s="14">
        <v>6662</v>
      </c>
      <c r="B474" s="15">
        <v>12</v>
      </c>
      <c r="C474" s="82">
        <f t="shared" si="45"/>
        <v>2.5044021406594155</v>
      </c>
      <c r="D474" s="16">
        <f>SUMIFS('Contact Hours'!E:E,'Contact Hours'!$A:$A,Hours!$A474,'Contact Hours'!$C:$C,Hours!$B474)</f>
        <v>90096</v>
      </c>
      <c r="E474" s="16">
        <f>SUMIFS('Contact Hours'!F:F,'Contact Hours'!$A:$A,Hours!$A474,'Contact Hours'!$C:$C,Hours!$B474)</f>
        <v>0</v>
      </c>
      <c r="F474" s="16">
        <f>SUMIFS('Contact Hours'!G:G,'Contact Hours'!$A:$A,Hours!$A474,'Contact Hours'!$C:$C,Hours!$B474)</f>
        <v>0</v>
      </c>
      <c r="G474" s="16">
        <f>SUMIFS('Contact Hours'!H:H,'Contact Hours'!$A:$A,Hours!$A474,'Contact Hours'!$C:$C,Hours!$B474)</f>
        <v>11104</v>
      </c>
      <c r="H474" s="16">
        <f>SUMIFS('Contact Hours'!I:I,'Contact Hours'!$A:$A,Hours!$A474,'Contact Hours'!$C:$C,Hours!$B474)</f>
        <v>0</v>
      </c>
      <c r="I474" s="16">
        <f>SUMIFS('Contact Hours'!J:J,'Contact Hours'!$A:$A,Hours!$A474,'Contact Hours'!$C:$C,Hours!$B474)</f>
        <v>0</v>
      </c>
      <c r="J474" s="16">
        <f>SUMIFS('Contact Hours'!K:K,'Contact Hours'!$A:$A,Hours!$A474,'Contact Hours'!$C:$C,Hours!$B474)</f>
        <v>0</v>
      </c>
      <c r="K474" s="16">
        <f>SUMIFS('Contact Hours'!L:L,'Contact Hours'!$A:$A,Hours!$A474,'Contact Hours'!$C:$C,Hours!$B474)</f>
        <v>0</v>
      </c>
      <c r="L474" s="17">
        <f t="shared" si="48"/>
        <v>101200</v>
      </c>
      <c r="M474" s="17">
        <f t="shared" si="49"/>
        <v>0</v>
      </c>
      <c r="N474" s="17">
        <f t="shared" si="46"/>
        <v>101200</v>
      </c>
      <c r="O474" s="83">
        <f t="shared" si="50"/>
        <v>253445.49663473284</v>
      </c>
      <c r="P474" s="83">
        <f t="shared" si="47"/>
        <v>27808.88136988215</v>
      </c>
    </row>
    <row r="475" spans="1:16" x14ac:dyDescent="0.2">
      <c r="A475" s="14">
        <v>6662</v>
      </c>
      <c r="B475" s="15">
        <v>13</v>
      </c>
      <c r="C475" s="82">
        <f t="shared" si="45"/>
        <v>2.4322681456089192</v>
      </c>
      <c r="D475" s="16">
        <f>SUMIFS('Contact Hours'!E:E,'Contact Hours'!$A:$A,Hours!$A475,'Contact Hours'!$C:$C,Hours!$B475)</f>
        <v>4800</v>
      </c>
      <c r="E475" s="16">
        <f>SUMIFS('Contact Hours'!F:F,'Contact Hours'!$A:$A,Hours!$A475,'Contact Hours'!$C:$C,Hours!$B475)</f>
        <v>0</v>
      </c>
      <c r="F475" s="16">
        <f>SUMIFS('Contact Hours'!G:G,'Contact Hours'!$A:$A,Hours!$A475,'Contact Hours'!$C:$C,Hours!$B475)</f>
        <v>0</v>
      </c>
      <c r="G475" s="16">
        <f>SUMIFS('Contact Hours'!H:H,'Contact Hours'!$A:$A,Hours!$A475,'Contact Hours'!$C:$C,Hours!$B475)</f>
        <v>0</v>
      </c>
      <c r="H475" s="16">
        <f>SUMIFS('Contact Hours'!I:I,'Contact Hours'!$A:$A,Hours!$A475,'Contact Hours'!$C:$C,Hours!$B475)</f>
        <v>96</v>
      </c>
      <c r="I475" s="16">
        <f>SUMIFS('Contact Hours'!J:J,'Contact Hours'!$A:$A,Hours!$A475,'Contact Hours'!$C:$C,Hours!$B475)</f>
        <v>0</v>
      </c>
      <c r="J475" s="16">
        <f>SUMIFS('Contact Hours'!K:K,'Contact Hours'!$A:$A,Hours!$A475,'Contact Hours'!$C:$C,Hours!$B475)</f>
        <v>0</v>
      </c>
      <c r="K475" s="16">
        <f>SUMIFS('Contact Hours'!L:L,'Contact Hours'!$A:$A,Hours!$A475,'Contact Hours'!$C:$C,Hours!$B475)</f>
        <v>0</v>
      </c>
      <c r="L475" s="17">
        <f t="shared" si="48"/>
        <v>4896</v>
      </c>
      <c r="M475" s="17">
        <f t="shared" si="49"/>
        <v>0</v>
      </c>
      <c r="N475" s="17">
        <f t="shared" si="46"/>
        <v>4896</v>
      </c>
      <c r="O475" s="83">
        <f t="shared" si="50"/>
        <v>11908.384840901268</v>
      </c>
      <c r="P475" s="83">
        <f t="shared" si="47"/>
        <v>0</v>
      </c>
    </row>
    <row r="476" spans="1:16" x14ac:dyDescent="0.2">
      <c r="A476" s="14">
        <v>6662</v>
      </c>
      <c r="B476" s="15">
        <v>14</v>
      </c>
      <c r="C476" s="82">
        <f t="shared" si="45"/>
        <v>3.8974899200721236</v>
      </c>
      <c r="D476" s="16">
        <f>SUMIFS('Contact Hours'!E:E,'Contact Hours'!$A:$A,Hours!$A476,'Contact Hours'!$C:$C,Hours!$B476)</f>
        <v>0</v>
      </c>
      <c r="E476" s="16">
        <f>SUMIFS('Contact Hours'!F:F,'Contact Hours'!$A:$A,Hours!$A476,'Contact Hours'!$C:$C,Hours!$B476)</f>
        <v>0</v>
      </c>
      <c r="F476" s="16">
        <f>SUMIFS('Contact Hours'!G:G,'Contact Hours'!$A:$A,Hours!$A476,'Contact Hours'!$C:$C,Hours!$B476)</f>
        <v>0</v>
      </c>
      <c r="G476" s="16">
        <f>SUMIFS('Contact Hours'!H:H,'Contact Hours'!$A:$A,Hours!$A476,'Contact Hours'!$C:$C,Hours!$B476)</f>
        <v>0</v>
      </c>
      <c r="H476" s="16">
        <f>SUMIFS('Contact Hours'!I:I,'Contact Hours'!$A:$A,Hours!$A476,'Contact Hours'!$C:$C,Hours!$B476)</f>
        <v>0</v>
      </c>
      <c r="I476" s="16">
        <f>SUMIFS('Contact Hours'!J:J,'Contact Hours'!$A:$A,Hours!$A476,'Contact Hours'!$C:$C,Hours!$B476)</f>
        <v>94944</v>
      </c>
      <c r="J476" s="16">
        <f>SUMIFS('Contact Hours'!K:K,'Contact Hours'!$A:$A,Hours!$A476,'Contact Hours'!$C:$C,Hours!$B476)</f>
        <v>0</v>
      </c>
      <c r="K476" s="16">
        <f>SUMIFS('Contact Hours'!L:L,'Contact Hours'!$A:$A,Hours!$A476,'Contact Hours'!$C:$C,Hours!$B476)</f>
        <v>2424</v>
      </c>
      <c r="L476" s="17">
        <f t="shared" si="48"/>
        <v>97368</v>
      </c>
      <c r="M476" s="17">
        <f t="shared" si="49"/>
        <v>9736.8000000000011</v>
      </c>
      <c r="N476" s="17">
        <f t="shared" si="46"/>
        <v>107104.8</v>
      </c>
      <c r="O476" s="83">
        <f t="shared" si="50"/>
        <v>417439.87839134078</v>
      </c>
      <c r="P476" s="83">
        <f t="shared" si="47"/>
        <v>0</v>
      </c>
    </row>
    <row r="477" spans="1:16" x14ac:dyDescent="0.2">
      <c r="A477" s="14">
        <v>6662</v>
      </c>
      <c r="B477" s="15">
        <v>15</v>
      </c>
      <c r="C477" s="82">
        <f t="shared" si="45"/>
        <v>5.6850604849172326</v>
      </c>
      <c r="D477" s="16">
        <f>SUMIFS('Contact Hours'!E:E,'Contact Hours'!$A:$A,Hours!$A477,'Contact Hours'!$C:$C,Hours!$B477)</f>
        <v>0</v>
      </c>
      <c r="E477" s="16">
        <f>SUMIFS('Contact Hours'!F:F,'Contact Hours'!$A:$A,Hours!$A477,'Contact Hours'!$C:$C,Hours!$B477)</f>
        <v>0</v>
      </c>
      <c r="F477" s="16">
        <f>SUMIFS('Contact Hours'!G:G,'Contact Hours'!$A:$A,Hours!$A477,'Contact Hours'!$C:$C,Hours!$B477)</f>
        <v>0</v>
      </c>
      <c r="G477" s="16">
        <f>SUMIFS('Contact Hours'!H:H,'Contact Hours'!$A:$A,Hours!$A477,'Contact Hours'!$C:$C,Hours!$B477)</f>
        <v>0</v>
      </c>
      <c r="H477" s="16">
        <f>SUMIFS('Contact Hours'!I:I,'Contact Hours'!$A:$A,Hours!$A477,'Contact Hours'!$C:$C,Hours!$B477)</f>
        <v>0</v>
      </c>
      <c r="I477" s="16">
        <f>SUMIFS('Contact Hours'!J:J,'Contact Hours'!$A:$A,Hours!$A477,'Contact Hours'!$C:$C,Hours!$B477)</f>
        <v>0</v>
      </c>
      <c r="J477" s="16">
        <f>SUMIFS('Contact Hours'!K:K,'Contact Hours'!$A:$A,Hours!$A477,'Contact Hours'!$C:$C,Hours!$B477)</f>
        <v>0</v>
      </c>
      <c r="K477" s="16">
        <f>SUMIFS('Contact Hours'!L:L,'Contact Hours'!$A:$A,Hours!$A477,'Contact Hours'!$C:$C,Hours!$B477)</f>
        <v>0</v>
      </c>
      <c r="L477" s="17">
        <f t="shared" si="48"/>
        <v>0</v>
      </c>
      <c r="M477" s="17">
        <f t="shared" si="49"/>
        <v>0</v>
      </c>
      <c r="N477" s="17">
        <f t="shared" si="46"/>
        <v>0</v>
      </c>
      <c r="O477" s="83">
        <f t="shared" si="50"/>
        <v>0</v>
      </c>
      <c r="P477" s="83">
        <f t="shared" si="47"/>
        <v>0</v>
      </c>
    </row>
    <row r="478" spans="1:16" x14ac:dyDescent="0.2">
      <c r="A478" s="14">
        <v>6662</v>
      </c>
      <c r="B478" s="15">
        <v>16</v>
      </c>
      <c r="C478" s="82">
        <f t="shared" si="45"/>
        <v>3.2595549013442979</v>
      </c>
      <c r="D478" s="16">
        <f>SUMIFS('Contact Hours'!E:E,'Contact Hours'!$A:$A,Hours!$A478,'Contact Hours'!$C:$C,Hours!$B478)</f>
        <v>2784</v>
      </c>
      <c r="E478" s="16">
        <f>SUMIFS('Contact Hours'!F:F,'Contact Hours'!$A:$A,Hours!$A478,'Contact Hours'!$C:$C,Hours!$B478)</f>
        <v>720</v>
      </c>
      <c r="F478" s="16">
        <f>SUMIFS('Contact Hours'!G:G,'Contact Hours'!$A:$A,Hours!$A478,'Contact Hours'!$C:$C,Hours!$B478)</f>
        <v>0</v>
      </c>
      <c r="G478" s="16">
        <f>SUMIFS('Contact Hours'!H:H,'Contact Hours'!$A:$A,Hours!$A478,'Contact Hours'!$C:$C,Hours!$B478)</f>
        <v>0</v>
      </c>
      <c r="H478" s="16">
        <f>SUMIFS('Contact Hours'!I:I,'Contact Hours'!$A:$A,Hours!$A478,'Contact Hours'!$C:$C,Hours!$B478)</f>
        <v>0</v>
      </c>
      <c r="I478" s="16">
        <f>SUMIFS('Contact Hours'!J:J,'Contact Hours'!$A:$A,Hours!$A478,'Contact Hours'!$C:$C,Hours!$B478)</f>
        <v>241552</v>
      </c>
      <c r="J478" s="16">
        <f>SUMIFS('Contact Hours'!K:K,'Contact Hours'!$A:$A,Hours!$A478,'Contact Hours'!$C:$C,Hours!$B478)</f>
        <v>3564</v>
      </c>
      <c r="K478" s="16">
        <f>SUMIFS('Contact Hours'!L:L,'Contact Hours'!$A:$A,Hours!$A478,'Contact Hours'!$C:$C,Hours!$B478)</f>
        <v>5868</v>
      </c>
      <c r="L478" s="17">
        <f t="shared" si="48"/>
        <v>254488</v>
      </c>
      <c r="M478" s="17">
        <f t="shared" si="49"/>
        <v>24814</v>
      </c>
      <c r="N478" s="17">
        <f t="shared" si="46"/>
        <v>279302</v>
      </c>
      <c r="O478" s="83">
        <f t="shared" si="50"/>
        <v>910400.20305526513</v>
      </c>
      <c r="P478" s="83">
        <f t="shared" si="47"/>
        <v>0</v>
      </c>
    </row>
    <row r="479" spans="1:16" x14ac:dyDescent="0.2">
      <c r="A479" s="14">
        <v>6662</v>
      </c>
      <c r="B479" s="15">
        <v>17</v>
      </c>
      <c r="C479" s="82">
        <f t="shared" ref="C479:C542" si="51">C452</f>
        <v>4.4091904474615813</v>
      </c>
      <c r="D479" s="16">
        <f>SUMIFS('Contact Hours'!E:E,'Contact Hours'!$A:$A,Hours!$A479,'Contact Hours'!$C:$C,Hours!$B479)</f>
        <v>0</v>
      </c>
      <c r="E479" s="16">
        <f>SUMIFS('Contact Hours'!F:F,'Contact Hours'!$A:$A,Hours!$A479,'Contact Hours'!$C:$C,Hours!$B479)</f>
        <v>0</v>
      </c>
      <c r="F479" s="16">
        <f>SUMIFS('Contact Hours'!G:G,'Contact Hours'!$A:$A,Hours!$A479,'Contact Hours'!$C:$C,Hours!$B479)</f>
        <v>0</v>
      </c>
      <c r="G479" s="16">
        <f>SUMIFS('Contact Hours'!H:H,'Contact Hours'!$A:$A,Hours!$A479,'Contact Hours'!$C:$C,Hours!$B479)</f>
        <v>0</v>
      </c>
      <c r="H479" s="16">
        <f>SUMIFS('Contact Hours'!I:I,'Contact Hours'!$A:$A,Hours!$A479,'Contact Hours'!$C:$C,Hours!$B479)</f>
        <v>0</v>
      </c>
      <c r="I479" s="16">
        <f>SUMIFS('Contact Hours'!J:J,'Contact Hours'!$A:$A,Hours!$A479,'Contact Hours'!$C:$C,Hours!$B479)</f>
        <v>0</v>
      </c>
      <c r="J479" s="16">
        <f>SUMIFS('Contact Hours'!K:K,'Contact Hours'!$A:$A,Hours!$A479,'Contact Hours'!$C:$C,Hours!$B479)</f>
        <v>0</v>
      </c>
      <c r="K479" s="16">
        <f>SUMIFS('Contact Hours'!L:L,'Contact Hours'!$A:$A,Hours!$A479,'Contact Hours'!$C:$C,Hours!$B479)</f>
        <v>0</v>
      </c>
      <c r="L479" s="17">
        <f t="shared" si="48"/>
        <v>0</v>
      </c>
      <c r="M479" s="17">
        <f t="shared" si="49"/>
        <v>0</v>
      </c>
      <c r="N479" s="17">
        <f t="shared" si="46"/>
        <v>0</v>
      </c>
      <c r="O479" s="83">
        <f t="shared" si="50"/>
        <v>0</v>
      </c>
      <c r="P479" s="83">
        <f t="shared" si="47"/>
        <v>0</v>
      </c>
    </row>
    <row r="480" spans="1:16" x14ac:dyDescent="0.2">
      <c r="A480" s="14">
        <v>6662</v>
      </c>
      <c r="B480" s="15">
        <v>18</v>
      </c>
      <c r="C480" s="82">
        <f t="shared" si="51"/>
        <v>3.2911135241788898</v>
      </c>
      <c r="D480" s="16">
        <f>SUMIFS('Contact Hours'!E:E,'Contact Hours'!$A:$A,Hours!$A480,'Contact Hours'!$C:$C,Hours!$B480)</f>
        <v>0</v>
      </c>
      <c r="E480" s="16">
        <f>SUMIFS('Contact Hours'!F:F,'Contact Hours'!$A:$A,Hours!$A480,'Contact Hours'!$C:$C,Hours!$B480)</f>
        <v>0</v>
      </c>
      <c r="F480" s="16">
        <f>SUMIFS('Contact Hours'!G:G,'Contact Hours'!$A:$A,Hours!$A480,'Contact Hours'!$C:$C,Hours!$B480)</f>
        <v>0</v>
      </c>
      <c r="G480" s="16">
        <f>SUMIFS('Contact Hours'!H:H,'Contact Hours'!$A:$A,Hours!$A480,'Contact Hours'!$C:$C,Hours!$B480)</f>
        <v>0</v>
      </c>
      <c r="H480" s="16">
        <f>SUMIFS('Contact Hours'!I:I,'Contact Hours'!$A:$A,Hours!$A480,'Contact Hours'!$C:$C,Hours!$B480)</f>
        <v>0</v>
      </c>
      <c r="I480" s="16">
        <f>SUMIFS('Contact Hours'!J:J,'Contact Hours'!$A:$A,Hours!$A480,'Contact Hours'!$C:$C,Hours!$B480)</f>
        <v>24128</v>
      </c>
      <c r="J480" s="16">
        <f>SUMIFS('Contact Hours'!K:K,'Contact Hours'!$A:$A,Hours!$A480,'Contact Hours'!$C:$C,Hours!$B480)</f>
        <v>0</v>
      </c>
      <c r="K480" s="16">
        <f>SUMIFS('Contact Hours'!L:L,'Contact Hours'!$A:$A,Hours!$A480,'Contact Hours'!$C:$C,Hours!$B480)</f>
        <v>0</v>
      </c>
      <c r="L480" s="17">
        <f t="shared" si="48"/>
        <v>24128</v>
      </c>
      <c r="M480" s="17">
        <f t="shared" si="49"/>
        <v>2412.8000000000002</v>
      </c>
      <c r="N480" s="17">
        <f t="shared" si="46"/>
        <v>26540.799999999999</v>
      </c>
      <c r="O480" s="83">
        <f t="shared" si="50"/>
        <v>87348.785822527076</v>
      </c>
      <c r="P480" s="83">
        <f t="shared" si="47"/>
        <v>0</v>
      </c>
    </row>
    <row r="481" spans="1:16" x14ac:dyDescent="0.2">
      <c r="A481" s="14">
        <v>6662</v>
      </c>
      <c r="B481" s="15">
        <v>19</v>
      </c>
      <c r="C481" s="82">
        <f t="shared" si="51"/>
        <v>2.3804218366663754</v>
      </c>
      <c r="D481" s="16">
        <f>SUMIFS('Contact Hours'!E:E,'Contact Hours'!$A:$A,Hours!$A481,'Contact Hours'!$C:$C,Hours!$B481)</f>
        <v>0</v>
      </c>
      <c r="E481" s="16">
        <f>SUMIFS('Contact Hours'!F:F,'Contact Hours'!$A:$A,Hours!$A481,'Contact Hours'!$C:$C,Hours!$B481)</f>
        <v>64480</v>
      </c>
      <c r="F481" s="16">
        <f>SUMIFS('Contact Hours'!G:G,'Contact Hours'!$A:$A,Hours!$A481,'Contact Hours'!$C:$C,Hours!$B481)</f>
        <v>44555</v>
      </c>
      <c r="G481" s="16">
        <f>SUMIFS('Contact Hours'!H:H,'Contact Hours'!$A:$A,Hours!$A481,'Contact Hours'!$C:$C,Hours!$B481)</f>
        <v>0</v>
      </c>
      <c r="H481" s="16">
        <f>SUMIFS('Contact Hours'!I:I,'Contact Hours'!$A:$A,Hours!$A481,'Contact Hours'!$C:$C,Hours!$B481)</f>
        <v>0</v>
      </c>
      <c r="I481" s="16">
        <f>SUMIFS('Contact Hours'!J:J,'Contact Hours'!$A:$A,Hours!$A481,'Contact Hours'!$C:$C,Hours!$B481)</f>
        <v>0</v>
      </c>
      <c r="J481" s="16">
        <f>SUMIFS('Contact Hours'!K:K,'Contact Hours'!$A:$A,Hours!$A481,'Contact Hours'!$C:$C,Hours!$B481)</f>
        <v>0</v>
      </c>
      <c r="K481" s="16">
        <f>SUMIFS('Contact Hours'!L:L,'Contact Hours'!$A:$A,Hours!$A481,'Contact Hours'!$C:$C,Hours!$B481)</f>
        <v>0</v>
      </c>
      <c r="L481" s="17">
        <f t="shared" si="48"/>
        <v>109035</v>
      </c>
      <c r="M481" s="17">
        <f t="shared" si="49"/>
        <v>10903.5</v>
      </c>
      <c r="N481" s="17">
        <f t="shared" si="46"/>
        <v>119938.5</v>
      </c>
      <c r="O481" s="83">
        <f t="shared" si="50"/>
        <v>285504.22445701004</v>
      </c>
      <c r="P481" s="83">
        <f t="shared" si="47"/>
        <v>116665.66442593742</v>
      </c>
    </row>
    <row r="482" spans="1:16" x14ac:dyDescent="0.2">
      <c r="A482" s="14">
        <v>6662</v>
      </c>
      <c r="B482" s="15">
        <v>20</v>
      </c>
      <c r="C482" s="82">
        <f t="shared" si="51"/>
        <v>3.0251194174301852</v>
      </c>
      <c r="D482" s="16">
        <f>SUMIFS('Contact Hours'!E:E,'Contact Hours'!$A:$A,Hours!$A482,'Contact Hours'!$C:$C,Hours!$B482)</f>
        <v>0</v>
      </c>
      <c r="E482" s="16">
        <f>SUMIFS('Contact Hours'!F:F,'Contact Hours'!$A:$A,Hours!$A482,'Contact Hours'!$C:$C,Hours!$B482)</f>
        <v>0</v>
      </c>
      <c r="F482" s="16">
        <f>SUMIFS('Contact Hours'!G:G,'Contact Hours'!$A:$A,Hours!$A482,'Contact Hours'!$C:$C,Hours!$B482)</f>
        <v>0</v>
      </c>
      <c r="G482" s="16">
        <f>SUMIFS('Contact Hours'!H:H,'Contact Hours'!$A:$A,Hours!$A482,'Contact Hours'!$C:$C,Hours!$B482)</f>
        <v>0</v>
      </c>
      <c r="H482" s="16">
        <f>SUMIFS('Contact Hours'!I:I,'Contact Hours'!$A:$A,Hours!$A482,'Contact Hours'!$C:$C,Hours!$B482)</f>
        <v>0</v>
      </c>
      <c r="I482" s="16">
        <f>SUMIFS('Contact Hours'!J:J,'Contact Hours'!$A:$A,Hours!$A482,'Contact Hours'!$C:$C,Hours!$B482)</f>
        <v>0</v>
      </c>
      <c r="J482" s="16">
        <f>SUMIFS('Contact Hours'!K:K,'Contact Hours'!$A:$A,Hours!$A482,'Contact Hours'!$C:$C,Hours!$B482)</f>
        <v>1242</v>
      </c>
      <c r="K482" s="16">
        <f>SUMIFS('Contact Hours'!L:L,'Contact Hours'!$A:$A,Hours!$A482,'Contact Hours'!$C:$C,Hours!$B482)</f>
        <v>0</v>
      </c>
      <c r="L482" s="17">
        <f t="shared" si="48"/>
        <v>1242</v>
      </c>
      <c r="M482" s="17">
        <f t="shared" si="49"/>
        <v>0</v>
      </c>
      <c r="N482" s="17">
        <f t="shared" si="46"/>
        <v>1242</v>
      </c>
      <c r="O482" s="83">
        <f t="shared" si="50"/>
        <v>3757.1983164482899</v>
      </c>
      <c r="P482" s="83">
        <f t="shared" si="47"/>
        <v>0</v>
      </c>
    </row>
    <row r="483" spans="1:16" x14ac:dyDescent="0.2">
      <c r="A483" s="14">
        <v>6662</v>
      </c>
      <c r="B483" s="15">
        <v>21</v>
      </c>
      <c r="C483" s="82">
        <f t="shared" si="51"/>
        <v>3.2708258380709379</v>
      </c>
      <c r="D483" s="16">
        <f>SUMIFS('Contact Hours'!E:E,'Contact Hours'!$A:$A,Hours!$A483,'Contact Hours'!$C:$C,Hours!$B483)</f>
        <v>0</v>
      </c>
      <c r="E483" s="16">
        <f>SUMIFS('Contact Hours'!F:F,'Contact Hours'!$A:$A,Hours!$A483,'Contact Hours'!$C:$C,Hours!$B483)</f>
        <v>0</v>
      </c>
      <c r="F483" s="16">
        <f>SUMIFS('Contact Hours'!G:G,'Contact Hours'!$A:$A,Hours!$A483,'Contact Hours'!$C:$C,Hours!$B483)</f>
        <v>0</v>
      </c>
      <c r="G483" s="16">
        <f>SUMIFS('Contact Hours'!H:H,'Contact Hours'!$A:$A,Hours!$A483,'Contact Hours'!$C:$C,Hours!$B483)</f>
        <v>0</v>
      </c>
      <c r="H483" s="16">
        <f>SUMIFS('Contact Hours'!I:I,'Contact Hours'!$A:$A,Hours!$A483,'Contact Hours'!$C:$C,Hours!$B483)</f>
        <v>0</v>
      </c>
      <c r="I483" s="16">
        <f>SUMIFS('Contact Hours'!J:J,'Contact Hours'!$A:$A,Hours!$A483,'Contact Hours'!$C:$C,Hours!$B483)</f>
        <v>0</v>
      </c>
      <c r="J483" s="16">
        <f>SUMIFS('Contact Hours'!K:K,'Contact Hours'!$A:$A,Hours!$A483,'Contact Hours'!$C:$C,Hours!$B483)</f>
        <v>1800</v>
      </c>
      <c r="K483" s="16">
        <f>SUMIFS('Contact Hours'!L:L,'Contact Hours'!$A:$A,Hours!$A483,'Contact Hours'!$C:$C,Hours!$B483)</f>
        <v>0</v>
      </c>
      <c r="L483" s="17">
        <f t="shared" si="48"/>
        <v>1800</v>
      </c>
      <c r="M483" s="17">
        <f t="shared" si="49"/>
        <v>0</v>
      </c>
      <c r="N483" s="17">
        <f t="shared" si="46"/>
        <v>1800</v>
      </c>
      <c r="O483" s="83">
        <f t="shared" si="50"/>
        <v>5887.4865085276879</v>
      </c>
      <c r="P483" s="83">
        <f t="shared" si="47"/>
        <v>0</v>
      </c>
    </row>
    <row r="484" spans="1:16" x14ac:dyDescent="0.2">
      <c r="A484" s="14">
        <v>6662</v>
      </c>
      <c r="B484" s="15">
        <v>22</v>
      </c>
      <c r="C484" s="82">
        <f t="shared" si="51"/>
        <v>3.5368199448196425</v>
      </c>
      <c r="D484" s="16">
        <f>SUMIFS('Contact Hours'!E:E,'Contact Hours'!$A:$A,Hours!$A484,'Contact Hours'!$C:$C,Hours!$B484)</f>
        <v>0</v>
      </c>
      <c r="E484" s="16">
        <f>SUMIFS('Contact Hours'!F:F,'Contact Hours'!$A:$A,Hours!$A484,'Contact Hours'!$C:$C,Hours!$B484)</f>
        <v>0</v>
      </c>
      <c r="F484" s="16">
        <f>SUMIFS('Contact Hours'!G:G,'Contact Hours'!$A:$A,Hours!$A484,'Contact Hours'!$C:$C,Hours!$B484)</f>
        <v>0</v>
      </c>
      <c r="G484" s="16">
        <f>SUMIFS('Contact Hours'!H:H,'Contact Hours'!$A:$A,Hours!$A484,'Contact Hours'!$C:$C,Hours!$B484)</f>
        <v>0</v>
      </c>
      <c r="H484" s="16">
        <f>SUMIFS('Contact Hours'!I:I,'Contact Hours'!$A:$A,Hours!$A484,'Contact Hours'!$C:$C,Hours!$B484)</f>
        <v>672</v>
      </c>
      <c r="I484" s="16">
        <f>SUMIFS('Contact Hours'!J:J,'Contact Hours'!$A:$A,Hours!$A484,'Contact Hours'!$C:$C,Hours!$B484)</f>
        <v>0</v>
      </c>
      <c r="J484" s="16">
        <f>SUMIFS('Contact Hours'!K:K,'Contact Hours'!$A:$A,Hours!$A484,'Contact Hours'!$C:$C,Hours!$B484)</f>
        <v>910</v>
      </c>
      <c r="K484" s="16">
        <f>SUMIFS('Contact Hours'!L:L,'Contact Hours'!$A:$A,Hours!$A484,'Contact Hours'!$C:$C,Hours!$B484)</f>
        <v>0</v>
      </c>
      <c r="L484" s="17">
        <f t="shared" si="48"/>
        <v>1582</v>
      </c>
      <c r="M484" s="17">
        <f t="shared" si="49"/>
        <v>0</v>
      </c>
      <c r="N484" s="17">
        <f t="shared" si="46"/>
        <v>1582</v>
      </c>
      <c r="O484" s="83">
        <f t="shared" si="50"/>
        <v>5595.2491527046741</v>
      </c>
      <c r="P484" s="83">
        <f t="shared" si="47"/>
        <v>0</v>
      </c>
    </row>
    <row r="485" spans="1:16" x14ac:dyDescent="0.2">
      <c r="A485" s="14">
        <v>6662</v>
      </c>
      <c r="B485" s="15">
        <v>23</v>
      </c>
      <c r="C485" s="82">
        <f t="shared" si="51"/>
        <v>3.4579233877331621</v>
      </c>
      <c r="D485" s="16">
        <f>SUMIFS('Contact Hours'!E:E,'Contact Hours'!$A:$A,Hours!$A485,'Contact Hours'!$C:$C,Hours!$B485)</f>
        <v>9360</v>
      </c>
      <c r="E485" s="16">
        <f>SUMIFS('Contact Hours'!F:F,'Contact Hours'!$A:$A,Hours!$A485,'Contact Hours'!$C:$C,Hours!$B485)</f>
        <v>0</v>
      </c>
      <c r="F485" s="16">
        <f>SUMIFS('Contact Hours'!G:G,'Contact Hours'!$A:$A,Hours!$A485,'Contact Hours'!$C:$C,Hours!$B485)</f>
        <v>0</v>
      </c>
      <c r="G485" s="16">
        <f>SUMIFS('Contact Hours'!H:H,'Contact Hours'!$A:$A,Hours!$A485,'Contact Hours'!$C:$C,Hours!$B485)</f>
        <v>0</v>
      </c>
      <c r="H485" s="16">
        <f>SUMIFS('Contact Hours'!I:I,'Contact Hours'!$A:$A,Hours!$A485,'Contact Hours'!$C:$C,Hours!$B485)</f>
        <v>0</v>
      </c>
      <c r="I485" s="16">
        <f>SUMIFS('Contact Hours'!J:J,'Contact Hours'!$A:$A,Hours!$A485,'Contact Hours'!$C:$C,Hours!$B485)</f>
        <v>0</v>
      </c>
      <c r="J485" s="16">
        <f>SUMIFS('Contact Hours'!K:K,'Contact Hours'!$A:$A,Hours!$A485,'Contact Hours'!$C:$C,Hours!$B485)</f>
        <v>0</v>
      </c>
      <c r="K485" s="16">
        <f>SUMIFS('Contact Hours'!L:L,'Contact Hours'!$A:$A,Hours!$A485,'Contact Hours'!$C:$C,Hours!$B485)</f>
        <v>0</v>
      </c>
      <c r="L485" s="17">
        <f t="shared" si="48"/>
        <v>9360</v>
      </c>
      <c r="M485" s="17">
        <f t="shared" si="49"/>
        <v>0</v>
      </c>
      <c r="N485" s="17">
        <f t="shared" si="46"/>
        <v>9360</v>
      </c>
      <c r="O485" s="83">
        <f t="shared" si="50"/>
        <v>32366.162909182396</v>
      </c>
      <c r="P485" s="83">
        <f t="shared" si="47"/>
        <v>0</v>
      </c>
    </row>
    <row r="486" spans="1:16" x14ac:dyDescent="0.2">
      <c r="A486" s="14">
        <v>6662</v>
      </c>
      <c r="B486" s="15">
        <v>24</v>
      </c>
      <c r="C486" s="82">
        <f t="shared" si="51"/>
        <v>2.7275666878468883</v>
      </c>
      <c r="D486" s="16">
        <f>SUMIFS('Contact Hours'!E:E,'Contact Hours'!$A:$A,Hours!$A486,'Contact Hours'!$C:$C,Hours!$B486)</f>
        <v>6576</v>
      </c>
      <c r="E486" s="16">
        <f>SUMIFS('Contact Hours'!F:F,'Contact Hours'!$A:$A,Hours!$A486,'Contact Hours'!$C:$C,Hours!$B486)</f>
        <v>0</v>
      </c>
      <c r="F486" s="16">
        <f>SUMIFS('Contact Hours'!G:G,'Contact Hours'!$A:$A,Hours!$A486,'Contact Hours'!$C:$C,Hours!$B486)</f>
        <v>0</v>
      </c>
      <c r="G486" s="16">
        <f>SUMIFS('Contact Hours'!H:H,'Contact Hours'!$A:$A,Hours!$A486,'Contact Hours'!$C:$C,Hours!$B486)</f>
        <v>0</v>
      </c>
      <c r="H486" s="16">
        <f>SUMIFS('Contact Hours'!I:I,'Contact Hours'!$A:$A,Hours!$A486,'Contact Hours'!$C:$C,Hours!$B486)</f>
        <v>23760</v>
      </c>
      <c r="I486" s="16">
        <f>SUMIFS('Contact Hours'!J:J,'Contact Hours'!$A:$A,Hours!$A486,'Contact Hours'!$C:$C,Hours!$B486)</f>
        <v>0</v>
      </c>
      <c r="J486" s="16">
        <f>SUMIFS('Contact Hours'!K:K,'Contact Hours'!$A:$A,Hours!$A486,'Contact Hours'!$C:$C,Hours!$B486)</f>
        <v>868</v>
      </c>
      <c r="K486" s="16">
        <f>SUMIFS('Contact Hours'!L:L,'Contact Hours'!$A:$A,Hours!$A486,'Contact Hours'!$C:$C,Hours!$B486)</f>
        <v>0</v>
      </c>
      <c r="L486" s="17">
        <f t="shared" si="48"/>
        <v>31204</v>
      </c>
      <c r="M486" s="17">
        <f t="shared" si="49"/>
        <v>0</v>
      </c>
      <c r="N486" s="17">
        <f t="shared" si="46"/>
        <v>31204</v>
      </c>
      <c r="O486" s="83">
        <f t="shared" si="50"/>
        <v>85110.990927574298</v>
      </c>
      <c r="P486" s="83">
        <f t="shared" si="47"/>
        <v>0</v>
      </c>
    </row>
    <row r="487" spans="1:16" x14ac:dyDescent="0.2">
      <c r="A487" s="14">
        <v>6662</v>
      </c>
      <c r="B487" s="15">
        <v>25</v>
      </c>
      <c r="C487" s="82">
        <f t="shared" si="51"/>
        <v>2.1843075376228382</v>
      </c>
      <c r="D487" s="16">
        <f>SUMIFS('Contact Hours'!E:E,'Contact Hours'!$A:$A,Hours!$A487,'Contact Hours'!$C:$C,Hours!$B487)</f>
        <v>129456</v>
      </c>
      <c r="E487" s="16">
        <f>SUMIFS('Contact Hours'!F:F,'Contact Hours'!$A:$A,Hours!$A487,'Contact Hours'!$C:$C,Hours!$B487)</f>
        <v>0</v>
      </c>
      <c r="F487" s="16">
        <f>SUMIFS('Contact Hours'!G:G,'Contact Hours'!$A:$A,Hours!$A487,'Contact Hours'!$C:$C,Hours!$B487)</f>
        <v>0</v>
      </c>
      <c r="G487" s="16">
        <f>SUMIFS('Contact Hours'!H:H,'Contact Hours'!$A:$A,Hours!$A487,'Contact Hours'!$C:$C,Hours!$B487)</f>
        <v>0</v>
      </c>
      <c r="H487" s="16">
        <f>SUMIFS('Contact Hours'!I:I,'Contact Hours'!$A:$A,Hours!$A487,'Contact Hours'!$C:$C,Hours!$B487)</f>
        <v>0</v>
      </c>
      <c r="I487" s="16">
        <f>SUMIFS('Contact Hours'!J:J,'Contact Hours'!$A:$A,Hours!$A487,'Contact Hours'!$C:$C,Hours!$B487)</f>
        <v>0</v>
      </c>
      <c r="J487" s="16">
        <f>SUMIFS('Contact Hours'!K:K,'Contact Hours'!$A:$A,Hours!$A487,'Contact Hours'!$C:$C,Hours!$B487)</f>
        <v>0</v>
      </c>
      <c r="K487" s="16">
        <f>SUMIFS('Contact Hours'!L:L,'Contact Hours'!$A:$A,Hours!$A487,'Contact Hours'!$C:$C,Hours!$B487)</f>
        <v>0</v>
      </c>
      <c r="L487" s="17">
        <f t="shared" si="48"/>
        <v>129456</v>
      </c>
      <c r="M487" s="17">
        <f t="shared" si="49"/>
        <v>0</v>
      </c>
      <c r="N487" s="17">
        <f t="shared" si="46"/>
        <v>129456</v>
      </c>
      <c r="O487" s="83">
        <f t="shared" si="50"/>
        <v>282771.71659050212</v>
      </c>
      <c r="P487" s="83">
        <f t="shared" si="47"/>
        <v>0</v>
      </c>
    </row>
    <row r="488" spans="1:16" x14ac:dyDescent="0.2">
      <c r="A488" s="14">
        <v>6662</v>
      </c>
      <c r="B488" s="15">
        <v>26</v>
      </c>
      <c r="C488" s="82">
        <f t="shared" si="51"/>
        <v>2.9124100501637846</v>
      </c>
      <c r="D488" s="16">
        <f>SUMIFS('Contact Hours'!E:E,'Contact Hours'!$A:$A,Hours!$A488,'Contact Hours'!$C:$C,Hours!$B488)</f>
        <v>55408</v>
      </c>
      <c r="E488" s="16">
        <f>SUMIFS('Contact Hours'!F:F,'Contact Hours'!$A:$A,Hours!$A488,'Contact Hours'!$C:$C,Hours!$B488)</f>
        <v>0</v>
      </c>
      <c r="F488" s="16">
        <f>SUMIFS('Contact Hours'!G:G,'Contact Hours'!$A:$A,Hours!$A488,'Contact Hours'!$C:$C,Hours!$B488)</f>
        <v>0</v>
      </c>
      <c r="G488" s="16">
        <f>SUMIFS('Contact Hours'!H:H,'Contact Hours'!$A:$A,Hours!$A488,'Contact Hours'!$C:$C,Hours!$B488)</f>
        <v>0</v>
      </c>
      <c r="H488" s="16">
        <f>SUMIFS('Contact Hours'!I:I,'Contact Hours'!$A:$A,Hours!$A488,'Contact Hours'!$C:$C,Hours!$B488)</f>
        <v>0</v>
      </c>
      <c r="I488" s="16">
        <f>SUMIFS('Contact Hours'!J:J,'Contact Hours'!$A:$A,Hours!$A488,'Contact Hours'!$C:$C,Hours!$B488)</f>
        <v>0</v>
      </c>
      <c r="J488" s="16">
        <f>SUMIFS('Contact Hours'!K:K,'Contact Hours'!$A:$A,Hours!$A488,'Contact Hours'!$C:$C,Hours!$B488)</f>
        <v>0</v>
      </c>
      <c r="K488" s="16">
        <f>SUMIFS('Contact Hours'!L:L,'Contact Hours'!$A:$A,Hours!$A488,'Contact Hours'!$C:$C,Hours!$B488)</f>
        <v>0</v>
      </c>
      <c r="L488" s="17">
        <f t="shared" si="48"/>
        <v>55408</v>
      </c>
      <c r="M488" s="17">
        <f t="shared" si="49"/>
        <v>0</v>
      </c>
      <c r="N488" s="17">
        <f t="shared" si="46"/>
        <v>55408</v>
      </c>
      <c r="O488" s="83">
        <f t="shared" si="50"/>
        <v>161370.81605947498</v>
      </c>
      <c r="P488" s="83">
        <f t="shared" si="47"/>
        <v>0</v>
      </c>
    </row>
    <row r="489" spans="1:16" x14ac:dyDescent="0.2">
      <c r="A489" s="14">
        <v>6662</v>
      </c>
      <c r="B489" s="15">
        <v>27</v>
      </c>
      <c r="C489" s="82">
        <f t="shared" si="51"/>
        <v>0</v>
      </c>
      <c r="D489" s="16">
        <f>SUMIFS('Contact Hours'!E:E,'Contact Hours'!$A:$A,Hours!$A489,'Contact Hours'!$C:$C,Hours!$B489)</f>
        <v>0</v>
      </c>
      <c r="E489" s="16">
        <f>SUMIFS('Contact Hours'!F:F,'Contact Hours'!$A:$A,Hours!$A489,'Contact Hours'!$C:$C,Hours!$B489)</f>
        <v>0</v>
      </c>
      <c r="F489" s="16">
        <f>SUMIFS('Contact Hours'!G:G,'Contact Hours'!$A:$A,Hours!$A489,'Contact Hours'!$C:$C,Hours!$B489)</f>
        <v>0</v>
      </c>
      <c r="G489" s="16">
        <f>SUMIFS('Contact Hours'!H:H,'Contact Hours'!$A:$A,Hours!$A489,'Contact Hours'!$C:$C,Hours!$B489)</f>
        <v>0</v>
      </c>
      <c r="H489" s="16">
        <f>SUMIFS('Contact Hours'!I:I,'Contact Hours'!$A:$A,Hours!$A489,'Contact Hours'!$C:$C,Hours!$B489)</f>
        <v>0</v>
      </c>
      <c r="I489" s="16">
        <f>SUMIFS('Contact Hours'!J:J,'Contact Hours'!$A:$A,Hours!$A489,'Contact Hours'!$C:$C,Hours!$B489)</f>
        <v>0</v>
      </c>
      <c r="J489" s="16">
        <f>SUMIFS('Contact Hours'!K:K,'Contact Hours'!$A:$A,Hours!$A489,'Contact Hours'!$C:$C,Hours!$B489)</f>
        <v>0</v>
      </c>
      <c r="K489" s="16">
        <f>SUMIFS('Contact Hours'!L:L,'Contact Hours'!$A:$A,Hours!$A489,'Contact Hours'!$C:$C,Hours!$B489)</f>
        <v>0</v>
      </c>
      <c r="L489" s="17">
        <f t="shared" si="48"/>
        <v>0</v>
      </c>
      <c r="M489" s="17">
        <f t="shared" si="49"/>
        <v>0</v>
      </c>
      <c r="N489" s="17">
        <f t="shared" si="46"/>
        <v>0</v>
      </c>
      <c r="O489" s="83">
        <f t="shared" si="50"/>
        <v>0</v>
      </c>
      <c r="P489" s="83">
        <f t="shared" si="47"/>
        <v>0</v>
      </c>
    </row>
    <row r="490" spans="1:16" x14ac:dyDescent="0.2">
      <c r="A490" s="14">
        <v>3570</v>
      </c>
      <c r="B490" s="15">
        <v>1</v>
      </c>
      <c r="C490" s="82">
        <f t="shared" si="51"/>
        <v>2.4773518925154794</v>
      </c>
      <c r="D490" s="16">
        <f>SUMIFS('Contact Hours'!E:E,'Contact Hours'!$A:$A,Hours!$A490,'Contact Hours'!$C:$C,Hours!$B490)</f>
        <v>0</v>
      </c>
      <c r="E490" s="16">
        <f>SUMIFS('Contact Hours'!F:F,'Contact Hours'!$A:$A,Hours!$A490,'Contact Hours'!$C:$C,Hours!$B490)</f>
        <v>0</v>
      </c>
      <c r="F490" s="16">
        <f>SUMIFS('Contact Hours'!G:G,'Contact Hours'!$A:$A,Hours!$A490,'Contact Hours'!$C:$C,Hours!$B490)</f>
        <v>0</v>
      </c>
      <c r="G490" s="16">
        <f>SUMIFS('Contact Hours'!H:H,'Contact Hours'!$A:$A,Hours!$A490,'Contact Hours'!$C:$C,Hours!$B490)</f>
        <v>0</v>
      </c>
      <c r="H490" s="16">
        <f>SUMIFS('Contact Hours'!I:I,'Contact Hours'!$A:$A,Hours!$A490,'Contact Hours'!$C:$C,Hours!$B490)</f>
        <v>9024</v>
      </c>
      <c r="I490" s="16">
        <f>SUMIFS('Contact Hours'!J:J,'Contact Hours'!$A:$A,Hours!$A490,'Contact Hours'!$C:$C,Hours!$B490)</f>
        <v>0</v>
      </c>
      <c r="J490" s="16">
        <f>SUMIFS('Contact Hours'!K:K,'Contact Hours'!$A:$A,Hours!$A490,'Contact Hours'!$C:$C,Hours!$B490)</f>
        <v>3920</v>
      </c>
      <c r="K490" s="16">
        <f>SUMIFS('Contact Hours'!L:L,'Contact Hours'!$A:$A,Hours!$A490,'Contact Hours'!$C:$C,Hours!$B490)</f>
        <v>0</v>
      </c>
      <c r="L490" s="17">
        <f t="shared" si="48"/>
        <v>12944</v>
      </c>
      <c r="M490" s="17">
        <f t="shared" si="49"/>
        <v>0</v>
      </c>
      <c r="N490" s="17">
        <f t="shared" si="46"/>
        <v>12944</v>
      </c>
      <c r="O490" s="83">
        <f t="shared" si="50"/>
        <v>32066.842896720365</v>
      </c>
      <c r="P490" s="83">
        <f t="shared" si="47"/>
        <v>0</v>
      </c>
    </row>
    <row r="491" spans="1:16" x14ac:dyDescent="0.2">
      <c r="A491" s="14">
        <v>3570</v>
      </c>
      <c r="B491" s="15">
        <v>2</v>
      </c>
      <c r="C491" s="82">
        <f t="shared" si="51"/>
        <v>2.8538011791852567</v>
      </c>
      <c r="D491" s="16">
        <f>SUMIFS('Contact Hours'!E:E,'Contact Hours'!$A:$A,Hours!$A491,'Contact Hours'!$C:$C,Hours!$B491)</f>
        <v>0</v>
      </c>
      <c r="E491" s="16">
        <f>SUMIFS('Contact Hours'!F:F,'Contact Hours'!$A:$A,Hours!$A491,'Contact Hours'!$C:$C,Hours!$B491)</f>
        <v>0</v>
      </c>
      <c r="F491" s="16">
        <f>SUMIFS('Contact Hours'!G:G,'Contact Hours'!$A:$A,Hours!$A491,'Contact Hours'!$C:$C,Hours!$B491)</f>
        <v>0</v>
      </c>
      <c r="G491" s="16">
        <f>SUMIFS('Contact Hours'!H:H,'Contact Hours'!$A:$A,Hours!$A491,'Contact Hours'!$C:$C,Hours!$B491)</f>
        <v>0</v>
      </c>
      <c r="H491" s="16">
        <f>SUMIFS('Contact Hours'!I:I,'Contact Hours'!$A:$A,Hours!$A491,'Contact Hours'!$C:$C,Hours!$B491)</f>
        <v>53952</v>
      </c>
      <c r="I491" s="16">
        <f>SUMIFS('Contact Hours'!J:J,'Contact Hours'!$A:$A,Hours!$A491,'Contact Hours'!$C:$C,Hours!$B491)</f>
        <v>0</v>
      </c>
      <c r="J491" s="16">
        <f>SUMIFS('Contact Hours'!K:K,'Contact Hours'!$A:$A,Hours!$A491,'Contact Hours'!$C:$C,Hours!$B491)</f>
        <v>3452</v>
      </c>
      <c r="K491" s="16">
        <f>SUMIFS('Contact Hours'!L:L,'Contact Hours'!$A:$A,Hours!$A491,'Contact Hours'!$C:$C,Hours!$B491)</f>
        <v>0</v>
      </c>
      <c r="L491" s="17">
        <f t="shared" si="48"/>
        <v>57404</v>
      </c>
      <c r="M491" s="17">
        <f t="shared" si="49"/>
        <v>0</v>
      </c>
      <c r="N491" s="17">
        <f t="shared" si="46"/>
        <v>57404</v>
      </c>
      <c r="O491" s="83">
        <f t="shared" si="50"/>
        <v>163819.60288995047</v>
      </c>
      <c r="P491" s="83">
        <f t="shared" si="47"/>
        <v>0</v>
      </c>
    </row>
    <row r="492" spans="1:16" x14ac:dyDescent="0.2">
      <c r="A492" s="14">
        <v>3570</v>
      </c>
      <c r="B492" s="15">
        <v>3</v>
      </c>
      <c r="C492" s="82">
        <f t="shared" si="51"/>
        <v>2.4074720848103111</v>
      </c>
      <c r="D492" s="16">
        <f>SUMIFS('Contact Hours'!E:E,'Contact Hours'!$A:$A,Hours!$A492,'Contact Hours'!$C:$C,Hours!$B492)</f>
        <v>0</v>
      </c>
      <c r="E492" s="16">
        <f>SUMIFS('Contact Hours'!F:F,'Contact Hours'!$A:$A,Hours!$A492,'Contact Hours'!$C:$C,Hours!$B492)</f>
        <v>187200</v>
      </c>
      <c r="F492" s="16">
        <f>SUMIFS('Contact Hours'!G:G,'Contact Hours'!$A:$A,Hours!$A492,'Contact Hours'!$C:$C,Hours!$B492)</f>
        <v>0</v>
      </c>
      <c r="G492" s="16">
        <f>SUMIFS('Contact Hours'!H:H,'Contact Hours'!$A:$A,Hours!$A492,'Contact Hours'!$C:$C,Hours!$B492)</f>
        <v>0</v>
      </c>
      <c r="H492" s="16">
        <f>SUMIFS('Contact Hours'!I:I,'Contact Hours'!$A:$A,Hours!$A492,'Contact Hours'!$C:$C,Hours!$B492)</f>
        <v>0</v>
      </c>
      <c r="I492" s="16">
        <f>SUMIFS('Contact Hours'!J:J,'Contact Hours'!$A:$A,Hours!$A492,'Contact Hours'!$C:$C,Hours!$B492)</f>
        <v>0</v>
      </c>
      <c r="J492" s="16">
        <f>SUMIFS('Contact Hours'!K:K,'Contact Hours'!$A:$A,Hours!$A492,'Contact Hours'!$C:$C,Hours!$B492)</f>
        <v>0</v>
      </c>
      <c r="K492" s="16">
        <f>SUMIFS('Contact Hours'!L:L,'Contact Hours'!$A:$A,Hours!$A492,'Contact Hours'!$C:$C,Hours!$B492)</f>
        <v>0</v>
      </c>
      <c r="L492" s="17">
        <f t="shared" si="48"/>
        <v>187200</v>
      </c>
      <c r="M492" s="17">
        <f t="shared" si="49"/>
        <v>18720</v>
      </c>
      <c r="N492" s="17">
        <f t="shared" si="46"/>
        <v>205920</v>
      </c>
      <c r="O492" s="83">
        <f t="shared" si="50"/>
        <v>495746.65170413925</v>
      </c>
      <c r="P492" s="83">
        <f t="shared" si="47"/>
        <v>0</v>
      </c>
    </row>
    <row r="493" spans="1:16" x14ac:dyDescent="0.2">
      <c r="A493" s="14">
        <v>3570</v>
      </c>
      <c r="B493" s="15">
        <v>4</v>
      </c>
      <c r="C493" s="82">
        <f t="shared" si="51"/>
        <v>2.4300139582635913</v>
      </c>
      <c r="D493" s="16">
        <f>SUMIFS('Contact Hours'!E:E,'Contact Hours'!$A:$A,Hours!$A493,'Contact Hours'!$C:$C,Hours!$B493)</f>
        <v>27680</v>
      </c>
      <c r="E493" s="16">
        <f>SUMIFS('Contact Hours'!F:F,'Contact Hours'!$A:$A,Hours!$A493,'Contact Hours'!$C:$C,Hours!$B493)</f>
        <v>10560</v>
      </c>
      <c r="F493" s="16">
        <f>SUMIFS('Contact Hours'!G:G,'Contact Hours'!$A:$A,Hours!$A493,'Contact Hours'!$C:$C,Hours!$B493)</f>
        <v>0</v>
      </c>
      <c r="G493" s="16">
        <f>SUMIFS('Contact Hours'!H:H,'Contact Hours'!$A:$A,Hours!$A493,'Contact Hours'!$C:$C,Hours!$B493)</f>
        <v>0</v>
      </c>
      <c r="H493" s="16">
        <f>SUMIFS('Contact Hours'!I:I,'Contact Hours'!$A:$A,Hours!$A493,'Contact Hours'!$C:$C,Hours!$B493)</f>
        <v>44096</v>
      </c>
      <c r="I493" s="16">
        <f>SUMIFS('Contact Hours'!J:J,'Contact Hours'!$A:$A,Hours!$A493,'Contact Hours'!$C:$C,Hours!$B493)</f>
        <v>6336</v>
      </c>
      <c r="J493" s="16">
        <f>SUMIFS('Contact Hours'!K:K,'Contact Hours'!$A:$A,Hours!$A493,'Contact Hours'!$C:$C,Hours!$B493)</f>
        <v>2426</v>
      </c>
      <c r="K493" s="16">
        <f>SUMIFS('Contact Hours'!L:L,'Contact Hours'!$A:$A,Hours!$A493,'Contact Hours'!$C:$C,Hours!$B493)</f>
        <v>192</v>
      </c>
      <c r="L493" s="17">
        <f t="shared" si="48"/>
        <v>91290</v>
      </c>
      <c r="M493" s="17">
        <f t="shared" si="49"/>
        <v>1708.8000000000002</v>
      </c>
      <c r="N493" s="17">
        <f t="shared" si="46"/>
        <v>92998.8</v>
      </c>
      <c r="O493" s="83">
        <f t="shared" si="50"/>
        <v>225988.38210176409</v>
      </c>
      <c r="P493" s="83">
        <f t="shared" si="47"/>
        <v>0</v>
      </c>
    </row>
    <row r="494" spans="1:16" x14ac:dyDescent="0.2">
      <c r="A494" s="14">
        <v>3570</v>
      </c>
      <c r="B494" s="15">
        <v>5</v>
      </c>
      <c r="C494" s="82">
        <f t="shared" si="51"/>
        <v>8.3021719928430482</v>
      </c>
      <c r="D494" s="16">
        <f>SUMIFS('Contact Hours'!E:E,'Contact Hours'!$A:$A,Hours!$A494,'Contact Hours'!$C:$C,Hours!$B494)</f>
        <v>0</v>
      </c>
      <c r="E494" s="16">
        <f>SUMIFS('Contact Hours'!F:F,'Contact Hours'!$A:$A,Hours!$A494,'Contact Hours'!$C:$C,Hours!$B494)</f>
        <v>0</v>
      </c>
      <c r="F494" s="16">
        <f>SUMIFS('Contact Hours'!G:G,'Contact Hours'!$A:$A,Hours!$A494,'Contact Hours'!$C:$C,Hours!$B494)</f>
        <v>0</v>
      </c>
      <c r="G494" s="16">
        <f>SUMIFS('Contact Hours'!H:H,'Contact Hours'!$A:$A,Hours!$A494,'Contact Hours'!$C:$C,Hours!$B494)</f>
        <v>0</v>
      </c>
      <c r="H494" s="16">
        <f>SUMIFS('Contact Hours'!I:I,'Contact Hours'!$A:$A,Hours!$A494,'Contact Hours'!$C:$C,Hours!$B494)</f>
        <v>0</v>
      </c>
      <c r="I494" s="16">
        <f>SUMIFS('Contact Hours'!J:J,'Contact Hours'!$A:$A,Hours!$A494,'Contact Hours'!$C:$C,Hours!$B494)</f>
        <v>0</v>
      </c>
      <c r="J494" s="16">
        <f>SUMIFS('Contact Hours'!K:K,'Contact Hours'!$A:$A,Hours!$A494,'Contact Hours'!$C:$C,Hours!$B494)</f>
        <v>0</v>
      </c>
      <c r="K494" s="16">
        <f>SUMIFS('Contact Hours'!L:L,'Contact Hours'!$A:$A,Hours!$A494,'Contact Hours'!$C:$C,Hours!$B494)</f>
        <v>0</v>
      </c>
      <c r="L494" s="17">
        <f t="shared" si="48"/>
        <v>0</v>
      </c>
      <c r="M494" s="17">
        <f t="shared" si="49"/>
        <v>0</v>
      </c>
      <c r="N494" s="17">
        <f t="shared" si="46"/>
        <v>0</v>
      </c>
      <c r="O494" s="83">
        <f t="shared" si="50"/>
        <v>0</v>
      </c>
      <c r="P494" s="83">
        <f t="shared" si="47"/>
        <v>0</v>
      </c>
    </row>
    <row r="495" spans="1:16" x14ac:dyDescent="0.2">
      <c r="A495" s="14">
        <v>3570</v>
      </c>
      <c r="B495" s="15">
        <v>6</v>
      </c>
      <c r="C495" s="82">
        <f t="shared" si="51"/>
        <v>2.9574937970703448</v>
      </c>
      <c r="D495" s="16">
        <f>SUMIFS('Contact Hours'!E:E,'Contact Hours'!$A:$A,Hours!$A495,'Contact Hours'!$C:$C,Hours!$B495)</f>
        <v>0</v>
      </c>
      <c r="E495" s="16">
        <f>SUMIFS('Contact Hours'!F:F,'Contact Hours'!$A:$A,Hours!$A495,'Contact Hours'!$C:$C,Hours!$B495)</f>
        <v>0</v>
      </c>
      <c r="F495" s="16">
        <f>SUMIFS('Contact Hours'!G:G,'Contact Hours'!$A:$A,Hours!$A495,'Contact Hours'!$C:$C,Hours!$B495)</f>
        <v>0</v>
      </c>
      <c r="G495" s="16">
        <f>SUMIFS('Contact Hours'!H:H,'Contact Hours'!$A:$A,Hours!$A495,'Contact Hours'!$C:$C,Hours!$B495)</f>
        <v>0</v>
      </c>
      <c r="H495" s="16">
        <f>SUMIFS('Contact Hours'!I:I,'Contact Hours'!$A:$A,Hours!$A495,'Contact Hours'!$C:$C,Hours!$B495)</f>
        <v>432</v>
      </c>
      <c r="I495" s="16">
        <f>SUMIFS('Contact Hours'!J:J,'Contact Hours'!$A:$A,Hours!$A495,'Contact Hours'!$C:$C,Hours!$B495)</f>
        <v>0</v>
      </c>
      <c r="J495" s="16">
        <f>SUMIFS('Contact Hours'!K:K,'Contact Hours'!$A:$A,Hours!$A495,'Contact Hours'!$C:$C,Hours!$B495)</f>
        <v>780</v>
      </c>
      <c r="K495" s="16">
        <f>SUMIFS('Contact Hours'!L:L,'Contact Hours'!$A:$A,Hours!$A495,'Contact Hours'!$C:$C,Hours!$B495)</f>
        <v>0</v>
      </c>
      <c r="L495" s="17">
        <f t="shared" si="48"/>
        <v>1212</v>
      </c>
      <c r="M495" s="17">
        <f t="shared" si="49"/>
        <v>0</v>
      </c>
      <c r="N495" s="17">
        <f t="shared" si="46"/>
        <v>1212</v>
      </c>
      <c r="O495" s="83">
        <f t="shared" si="50"/>
        <v>3584.4824820492577</v>
      </c>
      <c r="P495" s="83">
        <f t="shared" si="47"/>
        <v>0</v>
      </c>
    </row>
    <row r="496" spans="1:16" x14ac:dyDescent="0.2">
      <c r="A496" s="14">
        <v>3570</v>
      </c>
      <c r="B496" s="15">
        <v>7</v>
      </c>
      <c r="C496" s="82">
        <f t="shared" si="51"/>
        <v>3.1107785365526492</v>
      </c>
      <c r="D496" s="16">
        <f>SUMIFS('Contact Hours'!E:E,'Contact Hours'!$A:$A,Hours!$A496,'Contact Hours'!$C:$C,Hours!$B496)</f>
        <v>0</v>
      </c>
      <c r="E496" s="16">
        <f>SUMIFS('Contact Hours'!F:F,'Contact Hours'!$A:$A,Hours!$A496,'Contact Hours'!$C:$C,Hours!$B496)</f>
        <v>18752</v>
      </c>
      <c r="F496" s="16">
        <f>SUMIFS('Contact Hours'!G:G,'Contact Hours'!$A:$A,Hours!$A496,'Contact Hours'!$C:$C,Hours!$B496)</f>
        <v>0</v>
      </c>
      <c r="G496" s="16">
        <f>SUMIFS('Contact Hours'!H:H,'Contact Hours'!$A:$A,Hours!$A496,'Contact Hours'!$C:$C,Hours!$B496)</f>
        <v>0</v>
      </c>
      <c r="H496" s="16">
        <f>SUMIFS('Contact Hours'!I:I,'Contact Hours'!$A:$A,Hours!$A496,'Contact Hours'!$C:$C,Hours!$B496)</f>
        <v>0</v>
      </c>
      <c r="I496" s="16">
        <f>SUMIFS('Contact Hours'!J:J,'Contact Hours'!$A:$A,Hours!$A496,'Contact Hours'!$C:$C,Hours!$B496)</f>
        <v>18872</v>
      </c>
      <c r="J496" s="16">
        <f>SUMIFS('Contact Hours'!K:K,'Contact Hours'!$A:$A,Hours!$A496,'Contact Hours'!$C:$C,Hours!$B496)</f>
        <v>0</v>
      </c>
      <c r="K496" s="16">
        <f>SUMIFS('Contact Hours'!L:L,'Contact Hours'!$A:$A,Hours!$A496,'Contact Hours'!$C:$C,Hours!$B496)</f>
        <v>632</v>
      </c>
      <c r="L496" s="17">
        <f t="shared" si="48"/>
        <v>38256</v>
      </c>
      <c r="M496" s="17">
        <f t="shared" si="49"/>
        <v>3825.6000000000004</v>
      </c>
      <c r="N496" s="17">
        <f t="shared" si="46"/>
        <v>42081.599999999999</v>
      </c>
      <c r="O496" s="83">
        <f t="shared" si="50"/>
        <v>130906.53806379397</v>
      </c>
      <c r="P496" s="83">
        <f t="shared" si="47"/>
        <v>0</v>
      </c>
    </row>
    <row r="497" spans="1:16" x14ac:dyDescent="0.2">
      <c r="A497" s="14">
        <v>3570</v>
      </c>
      <c r="B497" s="15">
        <v>8</v>
      </c>
      <c r="C497" s="82">
        <f t="shared" si="51"/>
        <v>3.1288120353152737</v>
      </c>
      <c r="D497" s="16">
        <f>SUMIFS('Contact Hours'!E:E,'Contact Hours'!$A:$A,Hours!$A497,'Contact Hours'!$C:$C,Hours!$B497)</f>
        <v>0</v>
      </c>
      <c r="E497" s="16">
        <f>SUMIFS('Contact Hours'!F:F,'Contact Hours'!$A:$A,Hours!$A497,'Contact Hours'!$C:$C,Hours!$B497)</f>
        <v>0</v>
      </c>
      <c r="F497" s="16">
        <f>SUMIFS('Contact Hours'!G:G,'Contact Hours'!$A:$A,Hours!$A497,'Contact Hours'!$C:$C,Hours!$B497)</f>
        <v>0</v>
      </c>
      <c r="G497" s="16">
        <f>SUMIFS('Contact Hours'!H:H,'Contact Hours'!$A:$A,Hours!$A497,'Contact Hours'!$C:$C,Hours!$B497)</f>
        <v>0</v>
      </c>
      <c r="H497" s="16">
        <f>SUMIFS('Contact Hours'!I:I,'Contact Hours'!$A:$A,Hours!$A497,'Contact Hours'!$C:$C,Hours!$B497)</f>
        <v>10064</v>
      </c>
      <c r="I497" s="16">
        <f>SUMIFS('Contact Hours'!J:J,'Contact Hours'!$A:$A,Hours!$A497,'Contact Hours'!$C:$C,Hours!$B497)</f>
        <v>0</v>
      </c>
      <c r="J497" s="16">
        <f>SUMIFS('Contact Hours'!K:K,'Contact Hours'!$A:$A,Hours!$A497,'Contact Hours'!$C:$C,Hours!$B497)</f>
        <v>3396</v>
      </c>
      <c r="K497" s="16">
        <f>SUMIFS('Contact Hours'!L:L,'Contact Hours'!$A:$A,Hours!$A497,'Contact Hours'!$C:$C,Hours!$B497)</f>
        <v>0</v>
      </c>
      <c r="L497" s="17">
        <f t="shared" si="48"/>
        <v>13460</v>
      </c>
      <c r="M497" s="17">
        <f t="shared" si="49"/>
        <v>0</v>
      </c>
      <c r="N497" s="17">
        <f t="shared" si="46"/>
        <v>13460</v>
      </c>
      <c r="O497" s="83">
        <f t="shared" si="50"/>
        <v>42113.809995343581</v>
      </c>
      <c r="P497" s="83">
        <f t="shared" si="47"/>
        <v>0</v>
      </c>
    </row>
    <row r="498" spans="1:16" x14ac:dyDescent="0.2">
      <c r="A498" s="14">
        <v>3570</v>
      </c>
      <c r="B498" s="15">
        <v>9</v>
      </c>
      <c r="C498" s="82">
        <f t="shared" si="51"/>
        <v>2.7974464955520566</v>
      </c>
      <c r="D498" s="16">
        <f>SUMIFS('Contact Hours'!E:E,'Contact Hours'!$A:$A,Hours!$A498,'Contact Hours'!$C:$C,Hours!$B498)</f>
        <v>4272</v>
      </c>
      <c r="E498" s="16">
        <f>SUMIFS('Contact Hours'!F:F,'Contact Hours'!$A:$A,Hours!$A498,'Contact Hours'!$C:$C,Hours!$B498)</f>
        <v>19392</v>
      </c>
      <c r="F498" s="16">
        <f>SUMIFS('Contact Hours'!G:G,'Contact Hours'!$A:$A,Hours!$A498,'Contact Hours'!$C:$C,Hours!$B498)</f>
        <v>0</v>
      </c>
      <c r="G498" s="16">
        <f>SUMIFS('Contact Hours'!H:H,'Contact Hours'!$A:$A,Hours!$A498,'Contact Hours'!$C:$C,Hours!$B498)</f>
        <v>0</v>
      </c>
      <c r="H498" s="16">
        <f>SUMIFS('Contact Hours'!I:I,'Contact Hours'!$A:$A,Hours!$A498,'Contact Hours'!$C:$C,Hours!$B498)</f>
        <v>95328</v>
      </c>
      <c r="I498" s="16">
        <f>SUMIFS('Contact Hours'!J:J,'Contact Hours'!$A:$A,Hours!$A498,'Contact Hours'!$C:$C,Hours!$B498)</f>
        <v>0</v>
      </c>
      <c r="J498" s="16">
        <f>SUMIFS('Contact Hours'!K:K,'Contact Hours'!$A:$A,Hours!$A498,'Contact Hours'!$C:$C,Hours!$B498)</f>
        <v>1504</v>
      </c>
      <c r="K498" s="16">
        <f>SUMIFS('Contact Hours'!L:L,'Contact Hours'!$A:$A,Hours!$A498,'Contact Hours'!$C:$C,Hours!$B498)</f>
        <v>304</v>
      </c>
      <c r="L498" s="17">
        <f t="shared" si="48"/>
        <v>120800</v>
      </c>
      <c r="M498" s="17">
        <f t="shared" si="49"/>
        <v>1969.6000000000001</v>
      </c>
      <c r="N498" s="17">
        <f t="shared" si="46"/>
        <v>122769.60000000001</v>
      </c>
      <c r="O498" s="83">
        <f t="shared" si="50"/>
        <v>343441.38728032779</v>
      </c>
      <c r="P498" s="83">
        <f t="shared" si="47"/>
        <v>0</v>
      </c>
    </row>
    <row r="499" spans="1:16" x14ac:dyDescent="0.2">
      <c r="A499" s="14">
        <v>3570</v>
      </c>
      <c r="B499" s="15">
        <v>10</v>
      </c>
      <c r="C499" s="82">
        <f t="shared" si="51"/>
        <v>3.9989283506118838</v>
      </c>
      <c r="D499" s="16">
        <f>SUMIFS('Contact Hours'!E:E,'Contact Hours'!$A:$A,Hours!$A499,'Contact Hours'!$C:$C,Hours!$B499)</f>
        <v>0</v>
      </c>
      <c r="E499" s="16">
        <f>SUMIFS('Contact Hours'!F:F,'Contact Hours'!$A:$A,Hours!$A499,'Contact Hours'!$C:$C,Hours!$B499)</f>
        <v>1056</v>
      </c>
      <c r="F499" s="16">
        <f>SUMIFS('Contact Hours'!G:G,'Contact Hours'!$A:$A,Hours!$A499,'Contact Hours'!$C:$C,Hours!$B499)</f>
        <v>0</v>
      </c>
      <c r="G499" s="16">
        <f>SUMIFS('Contact Hours'!H:H,'Contact Hours'!$A:$A,Hours!$A499,'Contact Hours'!$C:$C,Hours!$B499)</f>
        <v>0</v>
      </c>
      <c r="H499" s="16">
        <f>SUMIFS('Contact Hours'!I:I,'Contact Hours'!$A:$A,Hours!$A499,'Contact Hours'!$C:$C,Hours!$B499)</f>
        <v>0</v>
      </c>
      <c r="I499" s="16">
        <f>SUMIFS('Contact Hours'!J:J,'Contact Hours'!$A:$A,Hours!$A499,'Contact Hours'!$C:$C,Hours!$B499)</f>
        <v>0</v>
      </c>
      <c r="J499" s="16">
        <f>SUMIFS('Contact Hours'!K:K,'Contact Hours'!$A:$A,Hours!$A499,'Contact Hours'!$C:$C,Hours!$B499)</f>
        <v>0</v>
      </c>
      <c r="K499" s="16">
        <f>SUMIFS('Contact Hours'!L:L,'Contact Hours'!$A:$A,Hours!$A499,'Contact Hours'!$C:$C,Hours!$B499)</f>
        <v>0</v>
      </c>
      <c r="L499" s="17">
        <f t="shared" si="48"/>
        <v>1056</v>
      </c>
      <c r="M499" s="17">
        <f t="shared" si="49"/>
        <v>105.60000000000001</v>
      </c>
      <c r="N499" s="17">
        <f t="shared" si="46"/>
        <v>1161.5999999999999</v>
      </c>
      <c r="O499" s="83">
        <f t="shared" si="50"/>
        <v>4645.1551720707639</v>
      </c>
      <c r="P499" s="83">
        <f t="shared" si="47"/>
        <v>0</v>
      </c>
    </row>
    <row r="500" spans="1:16" x14ac:dyDescent="0.2">
      <c r="A500" s="14">
        <v>3570</v>
      </c>
      <c r="B500" s="15">
        <v>11</v>
      </c>
      <c r="C500" s="82">
        <f t="shared" si="51"/>
        <v>2.8515469918399288</v>
      </c>
      <c r="D500" s="16">
        <f>SUMIFS('Contact Hours'!E:E,'Contact Hours'!$A:$A,Hours!$A500,'Contact Hours'!$C:$C,Hours!$B500)</f>
        <v>0</v>
      </c>
      <c r="E500" s="16">
        <f>SUMIFS('Contact Hours'!F:F,'Contact Hours'!$A:$A,Hours!$A500,'Contact Hours'!$C:$C,Hours!$B500)</f>
        <v>0</v>
      </c>
      <c r="F500" s="16">
        <f>SUMIFS('Contact Hours'!G:G,'Contact Hours'!$A:$A,Hours!$A500,'Contact Hours'!$C:$C,Hours!$B500)</f>
        <v>0</v>
      </c>
      <c r="G500" s="16">
        <f>SUMIFS('Contact Hours'!H:H,'Contact Hours'!$A:$A,Hours!$A500,'Contact Hours'!$C:$C,Hours!$B500)</f>
        <v>0</v>
      </c>
      <c r="H500" s="16">
        <f>SUMIFS('Contact Hours'!I:I,'Contact Hours'!$A:$A,Hours!$A500,'Contact Hours'!$C:$C,Hours!$B500)</f>
        <v>0</v>
      </c>
      <c r="I500" s="16">
        <f>SUMIFS('Contact Hours'!J:J,'Contact Hours'!$A:$A,Hours!$A500,'Contact Hours'!$C:$C,Hours!$B500)</f>
        <v>35056</v>
      </c>
      <c r="J500" s="16">
        <f>SUMIFS('Contact Hours'!K:K,'Contact Hours'!$A:$A,Hours!$A500,'Contact Hours'!$C:$C,Hours!$B500)</f>
        <v>0</v>
      </c>
      <c r="K500" s="16">
        <f>SUMIFS('Contact Hours'!L:L,'Contact Hours'!$A:$A,Hours!$A500,'Contact Hours'!$C:$C,Hours!$B500)</f>
        <v>9817</v>
      </c>
      <c r="L500" s="17">
        <f t="shared" si="48"/>
        <v>44873</v>
      </c>
      <c r="M500" s="17">
        <f t="shared" si="49"/>
        <v>4487.3</v>
      </c>
      <c r="N500" s="17">
        <f t="shared" si="46"/>
        <v>49360.3</v>
      </c>
      <c r="O500" s="83">
        <f t="shared" si="50"/>
        <v>140753.21498131644</v>
      </c>
      <c r="P500" s="83">
        <f t="shared" si="47"/>
        <v>0</v>
      </c>
    </row>
    <row r="501" spans="1:16" x14ac:dyDescent="0.2">
      <c r="A501" s="14">
        <v>3570</v>
      </c>
      <c r="B501" s="15">
        <v>12</v>
      </c>
      <c r="C501" s="82">
        <f t="shared" si="51"/>
        <v>2.5044021406594155</v>
      </c>
      <c r="D501" s="16">
        <f>SUMIFS('Contact Hours'!E:E,'Contact Hours'!$A:$A,Hours!$A501,'Contact Hours'!$C:$C,Hours!$B501)</f>
        <v>203200</v>
      </c>
      <c r="E501" s="16">
        <f>SUMIFS('Contact Hours'!F:F,'Contact Hours'!$A:$A,Hours!$A501,'Contact Hours'!$C:$C,Hours!$B501)</f>
        <v>0</v>
      </c>
      <c r="F501" s="16">
        <f>SUMIFS('Contact Hours'!G:G,'Contact Hours'!$A:$A,Hours!$A501,'Contact Hours'!$C:$C,Hours!$B501)</f>
        <v>0</v>
      </c>
      <c r="G501" s="16">
        <f>SUMIFS('Contact Hours'!H:H,'Contact Hours'!$A:$A,Hours!$A501,'Contact Hours'!$C:$C,Hours!$B501)</f>
        <v>40416</v>
      </c>
      <c r="H501" s="16">
        <f>SUMIFS('Contact Hours'!I:I,'Contact Hours'!$A:$A,Hours!$A501,'Contact Hours'!$C:$C,Hours!$B501)</f>
        <v>0</v>
      </c>
      <c r="I501" s="16">
        <f>SUMIFS('Contact Hours'!J:J,'Contact Hours'!$A:$A,Hours!$A501,'Contact Hours'!$C:$C,Hours!$B501)</f>
        <v>0</v>
      </c>
      <c r="J501" s="16">
        <f>SUMIFS('Contact Hours'!K:K,'Contact Hours'!$A:$A,Hours!$A501,'Contact Hours'!$C:$C,Hours!$B501)</f>
        <v>0</v>
      </c>
      <c r="K501" s="16">
        <f>SUMIFS('Contact Hours'!L:L,'Contact Hours'!$A:$A,Hours!$A501,'Contact Hours'!$C:$C,Hours!$B501)</f>
        <v>0</v>
      </c>
      <c r="L501" s="17">
        <f t="shared" si="48"/>
        <v>243616</v>
      </c>
      <c r="M501" s="17">
        <f t="shared" si="49"/>
        <v>0</v>
      </c>
      <c r="N501" s="17">
        <f t="shared" si="46"/>
        <v>243616</v>
      </c>
      <c r="O501" s="83">
        <f t="shared" si="50"/>
        <v>610112.43189888413</v>
      </c>
      <c r="P501" s="83">
        <f t="shared" si="47"/>
        <v>101217.91691689093</v>
      </c>
    </row>
    <row r="502" spans="1:16" x14ac:dyDescent="0.2">
      <c r="A502" s="14">
        <v>3570</v>
      </c>
      <c r="B502" s="15">
        <v>13</v>
      </c>
      <c r="C502" s="82">
        <f t="shared" si="51"/>
        <v>2.4322681456089192</v>
      </c>
      <c r="D502" s="16">
        <f>SUMIFS('Contact Hours'!E:E,'Contact Hours'!$A:$A,Hours!$A502,'Contact Hours'!$C:$C,Hours!$B502)</f>
        <v>3440</v>
      </c>
      <c r="E502" s="16">
        <f>SUMIFS('Contact Hours'!F:F,'Contact Hours'!$A:$A,Hours!$A502,'Contact Hours'!$C:$C,Hours!$B502)</f>
        <v>0</v>
      </c>
      <c r="F502" s="16">
        <f>SUMIFS('Contact Hours'!G:G,'Contact Hours'!$A:$A,Hours!$A502,'Contact Hours'!$C:$C,Hours!$B502)</f>
        <v>0</v>
      </c>
      <c r="G502" s="16">
        <f>SUMIFS('Contact Hours'!H:H,'Contact Hours'!$A:$A,Hours!$A502,'Contact Hours'!$C:$C,Hours!$B502)</f>
        <v>0</v>
      </c>
      <c r="H502" s="16">
        <f>SUMIFS('Contact Hours'!I:I,'Contact Hours'!$A:$A,Hours!$A502,'Contact Hours'!$C:$C,Hours!$B502)</f>
        <v>0</v>
      </c>
      <c r="I502" s="16">
        <f>SUMIFS('Contact Hours'!J:J,'Contact Hours'!$A:$A,Hours!$A502,'Contact Hours'!$C:$C,Hours!$B502)</f>
        <v>0</v>
      </c>
      <c r="J502" s="16">
        <f>SUMIFS('Contact Hours'!K:K,'Contact Hours'!$A:$A,Hours!$A502,'Contact Hours'!$C:$C,Hours!$B502)</f>
        <v>0</v>
      </c>
      <c r="K502" s="16">
        <f>SUMIFS('Contact Hours'!L:L,'Contact Hours'!$A:$A,Hours!$A502,'Contact Hours'!$C:$C,Hours!$B502)</f>
        <v>0</v>
      </c>
      <c r="L502" s="17">
        <f t="shared" si="48"/>
        <v>3440</v>
      </c>
      <c r="M502" s="17">
        <f t="shared" si="49"/>
        <v>0</v>
      </c>
      <c r="N502" s="17">
        <f t="shared" si="46"/>
        <v>3440</v>
      </c>
      <c r="O502" s="83">
        <f t="shared" si="50"/>
        <v>8367.0024208946816</v>
      </c>
      <c r="P502" s="83">
        <f t="shared" si="47"/>
        <v>0</v>
      </c>
    </row>
    <row r="503" spans="1:16" x14ac:dyDescent="0.2">
      <c r="A503" s="14">
        <v>3570</v>
      </c>
      <c r="B503" s="15">
        <v>14</v>
      </c>
      <c r="C503" s="82">
        <f t="shared" si="51"/>
        <v>3.8974899200721236</v>
      </c>
      <c r="D503" s="16">
        <f>SUMIFS('Contact Hours'!E:E,'Contact Hours'!$A:$A,Hours!$A503,'Contact Hours'!$C:$C,Hours!$B503)</f>
        <v>0</v>
      </c>
      <c r="E503" s="16">
        <f>SUMIFS('Contact Hours'!F:F,'Contact Hours'!$A:$A,Hours!$A503,'Contact Hours'!$C:$C,Hours!$B503)</f>
        <v>0</v>
      </c>
      <c r="F503" s="16">
        <f>SUMIFS('Contact Hours'!G:G,'Contact Hours'!$A:$A,Hours!$A503,'Contact Hours'!$C:$C,Hours!$B503)</f>
        <v>0</v>
      </c>
      <c r="G503" s="16">
        <f>SUMIFS('Contact Hours'!H:H,'Contact Hours'!$A:$A,Hours!$A503,'Contact Hours'!$C:$C,Hours!$B503)</f>
        <v>0</v>
      </c>
      <c r="H503" s="16">
        <f>SUMIFS('Contact Hours'!I:I,'Contact Hours'!$A:$A,Hours!$A503,'Contact Hours'!$C:$C,Hours!$B503)</f>
        <v>0</v>
      </c>
      <c r="I503" s="16">
        <f>SUMIFS('Contact Hours'!J:J,'Contact Hours'!$A:$A,Hours!$A503,'Contact Hours'!$C:$C,Hours!$B503)</f>
        <v>201824</v>
      </c>
      <c r="J503" s="16">
        <f>SUMIFS('Contact Hours'!K:K,'Contact Hours'!$A:$A,Hours!$A503,'Contact Hours'!$C:$C,Hours!$B503)</f>
        <v>0</v>
      </c>
      <c r="K503" s="16">
        <f>SUMIFS('Contact Hours'!L:L,'Contact Hours'!$A:$A,Hours!$A503,'Contact Hours'!$C:$C,Hours!$B503)</f>
        <v>10886</v>
      </c>
      <c r="L503" s="17">
        <f t="shared" si="48"/>
        <v>212710</v>
      </c>
      <c r="M503" s="17">
        <f t="shared" si="49"/>
        <v>21271</v>
      </c>
      <c r="N503" s="17">
        <f t="shared" si="46"/>
        <v>233981</v>
      </c>
      <c r="O503" s="83">
        <f t="shared" si="50"/>
        <v>911938.58898839552</v>
      </c>
      <c r="P503" s="83">
        <f t="shared" si="47"/>
        <v>0</v>
      </c>
    </row>
    <row r="504" spans="1:16" x14ac:dyDescent="0.2">
      <c r="A504" s="14">
        <v>3570</v>
      </c>
      <c r="B504" s="15">
        <v>15</v>
      </c>
      <c r="C504" s="82">
        <f t="shared" si="51"/>
        <v>5.6850604849172326</v>
      </c>
      <c r="D504" s="16">
        <f>SUMIFS('Contact Hours'!E:E,'Contact Hours'!$A:$A,Hours!$A504,'Contact Hours'!$C:$C,Hours!$B504)</f>
        <v>0</v>
      </c>
      <c r="E504" s="16">
        <f>SUMIFS('Contact Hours'!F:F,'Contact Hours'!$A:$A,Hours!$A504,'Contact Hours'!$C:$C,Hours!$B504)</f>
        <v>0</v>
      </c>
      <c r="F504" s="16">
        <f>SUMIFS('Contact Hours'!G:G,'Contact Hours'!$A:$A,Hours!$A504,'Contact Hours'!$C:$C,Hours!$B504)</f>
        <v>0</v>
      </c>
      <c r="G504" s="16">
        <f>SUMIFS('Contact Hours'!H:H,'Contact Hours'!$A:$A,Hours!$A504,'Contact Hours'!$C:$C,Hours!$B504)</f>
        <v>0</v>
      </c>
      <c r="H504" s="16">
        <f>SUMIFS('Contact Hours'!I:I,'Contact Hours'!$A:$A,Hours!$A504,'Contact Hours'!$C:$C,Hours!$B504)</f>
        <v>0</v>
      </c>
      <c r="I504" s="16">
        <f>SUMIFS('Contact Hours'!J:J,'Contact Hours'!$A:$A,Hours!$A504,'Contact Hours'!$C:$C,Hours!$B504)</f>
        <v>0</v>
      </c>
      <c r="J504" s="16">
        <f>SUMIFS('Contact Hours'!K:K,'Contact Hours'!$A:$A,Hours!$A504,'Contact Hours'!$C:$C,Hours!$B504)</f>
        <v>0</v>
      </c>
      <c r="K504" s="16">
        <f>SUMIFS('Contact Hours'!L:L,'Contact Hours'!$A:$A,Hours!$A504,'Contact Hours'!$C:$C,Hours!$B504)</f>
        <v>0</v>
      </c>
      <c r="L504" s="17">
        <f t="shared" si="48"/>
        <v>0</v>
      </c>
      <c r="M504" s="17">
        <f t="shared" si="49"/>
        <v>0</v>
      </c>
      <c r="N504" s="17">
        <f t="shared" si="46"/>
        <v>0</v>
      </c>
      <c r="O504" s="83">
        <f t="shared" si="50"/>
        <v>0</v>
      </c>
      <c r="P504" s="83">
        <f t="shared" si="47"/>
        <v>0</v>
      </c>
    </row>
    <row r="505" spans="1:16" x14ac:dyDescent="0.2">
      <c r="A505" s="14">
        <v>3570</v>
      </c>
      <c r="B505" s="15">
        <v>16</v>
      </c>
      <c r="C505" s="82">
        <f t="shared" si="51"/>
        <v>3.2595549013442979</v>
      </c>
      <c r="D505" s="16">
        <f>SUMIFS('Contact Hours'!E:E,'Contact Hours'!$A:$A,Hours!$A505,'Contact Hours'!$C:$C,Hours!$B505)</f>
        <v>7536</v>
      </c>
      <c r="E505" s="16">
        <f>SUMIFS('Contact Hours'!F:F,'Contact Hours'!$A:$A,Hours!$A505,'Contact Hours'!$C:$C,Hours!$B505)</f>
        <v>0</v>
      </c>
      <c r="F505" s="16">
        <f>SUMIFS('Contact Hours'!G:G,'Contact Hours'!$A:$A,Hours!$A505,'Contact Hours'!$C:$C,Hours!$B505)</f>
        <v>0</v>
      </c>
      <c r="G505" s="16">
        <f>SUMIFS('Contact Hours'!H:H,'Contact Hours'!$A:$A,Hours!$A505,'Contact Hours'!$C:$C,Hours!$B505)</f>
        <v>0</v>
      </c>
      <c r="H505" s="16">
        <f>SUMIFS('Contact Hours'!I:I,'Contact Hours'!$A:$A,Hours!$A505,'Contact Hours'!$C:$C,Hours!$B505)</f>
        <v>0</v>
      </c>
      <c r="I505" s="16">
        <f>SUMIFS('Contact Hours'!J:J,'Contact Hours'!$A:$A,Hours!$A505,'Contact Hours'!$C:$C,Hours!$B505)</f>
        <v>114192</v>
      </c>
      <c r="J505" s="16">
        <f>SUMIFS('Contact Hours'!K:K,'Contact Hours'!$A:$A,Hours!$A505,'Contact Hours'!$C:$C,Hours!$B505)</f>
        <v>0</v>
      </c>
      <c r="K505" s="16">
        <f>SUMIFS('Contact Hours'!L:L,'Contact Hours'!$A:$A,Hours!$A505,'Contact Hours'!$C:$C,Hours!$B505)</f>
        <v>16608</v>
      </c>
      <c r="L505" s="17">
        <f t="shared" si="48"/>
        <v>138336</v>
      </c>
      <c r="M505" s="17">
        <f t="shared" si="49"/>
        <v>13080</v>
      </c>
      <c r="N505" s="17">
        <f t="shared" si="46"/>
        <v>151416</v>
      </c>
      <c r="O505" s="83">
        <f t="shared" si="50"/>
        <v>493548.76494194823</v>
      </c>
      <c r="P505" s="83">
        <f t="shared" si="47"/>
        <v>0</v>
      </c>
    </row>
    <row r="506" spans="1:16" x14ac:dyDescent="0.2">
      <c r="A506" s="14">
        <v>3570</v>
      </c>
      <c r="B506" s="15">
        <v>17</v>
      </c>
      <c r="C506" s="82">
        <f t="shared" si="51"/>
        <v>4.4091904474615813</v>
      </c>
      <c r="D506" s="16">
        <f>SUMIFS('Contact Hours'!E:E,'Contact Hours'!$A:$A,Hours!$A506,'Contact Hours'!$C:$C,Hours!$B506)</f>
        <v>0</v>
      </c>
      <c r="E506" s="16">
        <f>SUMIFS('Contact Hours'!F:F,'Contact Hours'!$A:$A,Hours!$A506,'Contact Hours'!$C:$C,Hours!$B506)</f>
        <v>0</v>
      </c>
      <c r="F506" s="16">
        <f>SUMIFS('Contact Hours'!G:G,'Contact Hours'!$A:$A,Hours!$A506,'Contact Hours'!$C:$C,Hours!$B506)</f>
        <v>0</v>
      </c>
      <c r="G506" s="16">
        <f>SUMIFS('Contact Hours'!H:H,'Contact Hours'!$A:$A,Hours!$A506,'Contact Hours'!$C:$C,Hours!$B506)</f>
        <v>0</v>
      </c>
      <c r="H506" s="16">
        <f>SUMIFS('Contact Hours'!I:I,'Contact Hours'!$A:$A,Hours!$A506,'Contact Hours'!$C:$C,Hours!$B506)</f>
        <v>0</v>
      </c>
      <c r="I506" s="16">
        <f>SUMIFS('Contact Hours'!J:J,'Contact Hours'!$A:$A,Hours!$A506,'Contact Hours'!$C:$C,Hours!$B506)</f>
        <v>0</v>
      </c>
      <c r="J506" s="16">
        <f>SUMIFS('Contact Hours'!K:K,'Contact Hours'!$A:$A,Hours!$A506,'Contact Hours'!$C:$C,Hours!$B506)</f>
        <v>0</v>
      </c>
      <c r="K506" s="16">
        <f>SUMIFS('Contact Hours'!L:L,'Contact Hours'!$A:$A,Hours!$A506,'Contact Hours'!$C:$C,Hours!$B506)</f>
        <v>0</v>
      </c>
      <c r="L506" s="17">
        <f t="shared" si="48"/>
        <v>0</v>
      </c>
      <c r="M506" s="17">
        <f t="shared" si="49"/>
        <v>0</v>
      </c>
      <c r="N506" s="17">
        <f t="shared" si="46"/>
        <v>0</v>
      </c>
      <c r="O506" s="83">
        <f t="shared" si="50"/>
        <v>0</v>
      </c>
      <c r="P506" s="83">
        <f t="shared" si="47"/>
        <v>0</v>
      </c>
    </row>
    <row r="507" spans="1:16" x14ac:dyDescent="0.2">
      <c r="A507" s="14">
        <v>3570</v>
      </c>
      <c r="B507" s="15">
        <v>18</v>
      </c>
      <c r="C507" s="82">
        <f t="shared" si="51"/>
        <v>3.2911135241788898</v>
      </c>
      <c r="D507" s="16">
        <f>SUMIFS('Contact Hours'!E:E,'Contact Hours'!$A:$A,Hours!$A507,'Contact Hours'!$C:$C,Hours!$B507)</f>
        <v>0</v>
      </c>
      <c r="E507" s="16">
        <f>SUMIFS('Contact Hours'!F:F,'Contact Hours'!$A:$A,Hours!$A507,'Contact Hours'!$C:$C,Hours!$B507)</f>
        <v>0</v>
      </c>
      <c r="F507" s="16">
        <f>SUMIFS('Contact Hours'!G:G,'Contact Hours'!$A:$A,Hours!$A507,'Contact Hours'!$C:$C,Hours!$B507)</f>
        <v>0</v>
      </c>
      <c r="G507" s="16">
        <f>SUMIFS('Contact Hours'!H:H,'Contact Hours'!$A:$A,Hours!$A507,'Contact Hours'!$C:$C,Hours!$B507)</f>
        <v>0</v>
      </c>
      <c r="H507" s="16">
        <f>SUMIFS('Contact Hours'!I:I,'Contact Hours'!$A:$A,Hours!$A507,'Contact Hours'!$C:$C,Hours!$B507)</f>
        <v>0</v>
      </c>
      <c r="I507" s="16">
        <f>SUMIFS('Contact Hours'!J:J,'Contact Hours'!$A:$A,Hours!$A507,'Contact Hours'!$C:$C,Hours!$B507)</f>
        <v>80176</v>
      </c>
      <c r="J507" s="16">
        <f>SUMIFS('Contact Hours'!K:K,'Contact Hours'!$A:$A,Hours!$A507,'Contact Hours'!$C:$C,Hours!$B507)</f>
        <v>0</v>
      </c>
      <c r="K507" s="16">
        <f>SUMIFS('Contact Hours'!L:L,'Contact Hours'!$A:$A,Hours!$A507,'Contact Hours'!$C:$C,Hours!$B507)</f>
        <v>0</v>
      </c>
      <c r="L507" s="17">
        <f t="shared" si="48"/>
        <v>80176</v>
      </c>
      <c r="M507" s="17">
        <f t="shared" si="49"/>
        <v>8017.6</v>
      </c>
      <c r="N507" s="17">
        <f t="shared" si="46"/>
        <v>88193.600000000006</v>
      </c>
      <c r="O507" s="83">
        <f t="shared" si="50"/>
        <v>290255.14970602334</v>
      </c>
      <c r="P507" s="83">
        <f t="shared" si="47"/>
        <v>0</v>
      </c>
    </row>
    <row r="508" spans="1:16" x14ac:dyDescent="0.2">
      <c r="A508" s="14">
        <v>3570</v>
      </c>
      <c r="B508" s="15">
        <v>19</v>
      </c>
      <c r="C508" s="82">
        <f t="shared" si="51"/>
        <v>2.3804218366663754</v>
      </c>
      <c r="D508" s="16">
        <f>SUMIFS('Contact Hours'!E:E,'Contact Hours'!$A:$A,Hours!$A508,'Contact Hours'!$C:$C,Hours!$B508)</f>
        <v>0</v>
      </c>
      <c r="E508" s="16">
        <f>SUMIFS('Contact Hours'!F:F,'Contact Hours'!$A:$A,Hours!$A508,'Contact Hours'!$C:$C,Hours!$B508)</f>
        <v>104848</v>
      </c>
      <c r="F508" s="16">
        <f>SUMIFS('Contact Hours'!G:G,'Contact Hours'!$A:$A,Hours!$A508,'Contact Hours'!$C:$C,Hours!$B508)</f>
        <v>37776</v>
      </c>
      <c r="G508" s="16">
        <f>SUMIFS('Contact Hours'!H:H,'Contact Hours'!$A:$A,Hours!$A508,'Contact Hours'!$C:$C,Hours!$B508)</f>
        <v>0</v>
      </c>
      <c r="H508" s="16">
        <f>SUMIFS('Contact Hours'!I:I,'Contact Hours'!$A:$A,Hours!$A508,'Contact Hours'!$C:$C,Hours!$B508)</f>
        <v>0</v>
      </c>
      <c r="I508" s="16">
        <f>SUMIFS('Contact Hours'!J:J,'Contact Hours'!$A:$A,Hours!$A508,'Contact Hours'!$C:$C,Hours!$B508)</f>
        <v>512</v>
      </c>
      <c r="J508" s="16">
        <f>SUMIFS('Contact Hours'!K:K,'Contact Hours'!$A:$A,Hours!$A508,'Contact Hours'!$C:$C,Hours!$B508)</f>
        <v>0</v>
      </c>
      <c r="K508" s="16">
        <f>SUMIFS('Contact Hours'!L:L,'Contact Hours'!$A:$A,Hours!$A508,'Contact Hours'!$C:$C,Hours!$B508)</f>
        <v>217</v>
      </c>
      <c r="L508" s="17">
        <f t="shared" si="48"/>
        <v>143353</v>
      </c>
      <c r="M508" s="17">
        <f t="shared" si="49"/>
        <v>14335.300000000001</v>
      </c>
      <c r="N508" s="17">
        <f t="shared" ref="N508:N563" si="52">SUM(L508:M508)</f>
        <v>157688.29999999999</v>
      </c>
      <c r="O508" s="83">
        <f t="shared" si="50"/>
        <v>375364.67270679836</v>
      </c>
      <c r="P508" s="83">
        <f t="shared" ref="P508:P563" si="53">(G508+F508*1.1)*C508</f>
        <v>98915.096832099909</v>
      </c>
    </row>
    <row r="509" spans="1:16" x14ac:dyDescent="0.2">
      <c r="A509" s="14">
        <v>3570</v>
      </c>
      <c r="B509" s="15">
        <v>20</v>
      </c>
      <c r="C509" s="82">
        <f t="shared" si="51"/>
        <v>3.0251194174301852</v>
      </c>
      <c r="D509" s="16">
        <f>SUMIFS('Contact Hours'!E:E,'Contact Hours'!$A:$A,Hours!$A509,'Contact Hours'!$C:$C,Hours!$B509)</f>
        <v>0</v>
      </c>
      <c r="E509" s="16">
        <f>SUMIFS('Contact Hours'!F:F,'Contact Hours'!$A:$A,Hours!$A509,'Contact Hours'!$C:$C,Hours!$B509)</f>
        <v>0</v>
      </c>
      <c r="F509" s="16">
        <f>SUMIFS('Contact Hours'!G:G,'Contact Hours'!$A:$A,Hours!$A509,'Contact Hours'!$C:$C,Hours!$B509)</f>
        <v>0</v>
      </c>
      <c r="G509" s="16">
        <f>SUMIFS('Contact Hours'!H:H,'Contact Hours'!$A:$A,Hours!$A509,'Contact Hours'!$C:$C,Hours!$B509)</f>
        <v>0</v>
      </c>
      <c r="H509" s="16">
        <f>SUMIFS('Contact Hours'!I:I,'Contact Hours'!$A:$A,Hours!$A509,'Contact Hours'!$C:$C,Hours!$B509)</f>
        <v>6560</v>
      </c>
      <c r="I509" s="16">
        <f>SUMIFS('Contact Hours'!J:J,'Contact Hours'!$A:$A,Hours!$A509,'Contact Hours'!$C:$C,Hours!$B509)</f>
        <v>0</v>
      </c>
      <c r="J509" s="16">
        <f>SUMIFS('Contact Hours'!K:K,'Contact Hours'!$A:$A,Hours!$A509,'Contact Hours'!$C:$C,Hours!$B509)</f>
        <v>1728</v>
      </c>
      <c r="K509" s="16">
        <f>SUMIFS('Contact Hours'!L:L,'Contact Hours'!$A:$A,Hours!$A509,'Contact Hours'!$C:$C,Hours!$B509)</f>
        <v>0</v>
      </c>
      <c r="L509" s="17">
        <f t="shared" ref="L509:L564" si="54">SUM(D509:K509)</f>
        <v>8288</v>
      </c>
      <c r="M509" s="17">
        <f t="shared" ref="M509:M564" si="55">IF(B509&lt;28,E509+F509+I509+K509,0)*0.1</f>
        <v>0</v>
      </c>
      <c r="N509" s="17">
        <f t="shared" si="52"/>
        <v>8288</v>
      </c>
      <c r="O509" s="83">
        <f t="shared" si="50"/>
        <v>25072.189731661376</v>
      </c>
      <c r="P509" s="83">
        <f t="shared" si="53"/>
        <v>0</v>
      </c>
    </row>
    <row r="510" spans="1:16" x14ac:dyDescent="0.2">
      <c r="A510" s="14">
        <v>3570</v>
      </c>
      <c r="B510" s="15">
        <v>21</v>
      </c>
      <c r="C510" s="82">
        <f t="shared" si="51"/>
        <v>3.2708258380709379</v>
      </c>
      <c r="D510" s="16">
        <f>SUMIFS('Contact Hours'!E:E,'Contact Hours'!$A:$A,Hours!$A510,'Contact Hours'!$C:$C,Hours!$B510)</f>
        <v>0</v>
      </c>
      <c r="E510" s="16">
        <f>SUMIFS('Contact Hours'!F:F,'Contact Hours'!$A:$A,Hours!$A510,'Contact Hours'!$C:$C,Hours!$B510)</f>
        <v>0</v>
      </c>
      <c r="F510" s="16">
        <f>SUMIFS('Contact Hours'!G:G,'Contact Hours'!$A:$A,Hours!$A510,'Contact Hours'!$C:$C,Hours!$B510)</f>
        <v>0</v>
      </c>
      <c r="G510" s="16">
        <f>SUMIFS('Contact Hours'!H:H,'Contact Hours'!$A:$A,Hours!$A510,'Contact Hours'!$C:$C,Hours!$B510)</f>
        <v>0</v>
      </c>
      <c r="H510" s="16">
        <f>SUMIFS('Contact Hours'!I:I,'Contact Hours'!$A:$A,Hours!$A510,'Contact Hours'!$C:$C,Hours!$B510)</f>
        <v>0</v>
      </c>
      <c r="I510" s="16">
        <f>SUMIFS('Contact Hours'!J:J,'Contact Hours'!$A:$A,Hours!$A510,'Contact Hours'!$C:$C,Hours!$B510)</f>
        <v>0</v>
      </c>
      <c r="J510" s="16">
        <f>SUMIFS('Contact Hours'!K:K,'Contact Hours'!$A:$A,Hours!$A510,'Contact Hours'!$C:$C,Hours!$B510)</f>
        <v>0</v>
      </c>
      <c r="K510" s="16">
        <f>SUMIFS('Contact Hours'!L:L,'Contact Hours'!$A:$A,Hours!$A510,'Contact Hours'!$C:$C,Hours!$B510)</f>
        <v>0</v>
      </c>
      <c r="L510" s="17">
        <f t="shared" si="54"/>
        <v>0</v>
      </c>
      <c r="M510" s="17">
        <f t="shared" si="55"/>
        <v>0</v>
      </c>
      <c r="N510" s="17">
        <f t="shared" si="52"/>
        <v>0</v>
      </c>
      <c r="O510" s="83">
        <f t="shared" si="50"/>
        <v>0</v>
      </c>
      <c r="P510" s="83">
        <f t="shared" si="53"/>
        <v>0</v>
      </c>
    </row>
    <row r="511" spans="1:16" x14ac:dyDescent="0.2">
      <c r="A511" s="14">
        <v>3570</v>
      </c>
      <c r="B511" s="15">
        <v>22</v>
      </c>
      <c r="C511" s="82">
        <f t="shared" si="51"/>
        <v>3.5368199448196425</v>
      </c>
      <c r="D511" s="16">
        <f>SUMIFS('Contact Hours'!E:E,'Contact Hours'!$A:$A,Hours!$A511,'Contact Hours'!$C:$C,Hours!$B511)</f>
        <v>0</v>
      </c>
      <c r="E511" s="16">
        <f>SUMIFS('Contact Hours'!F:F,'Contact Hours'!$A:$A,Hours!$A511,'Contact Hours'!$C:$C,Hours!$B511)</f>
        <v>0</v>
      </c>
      <c r="F511" s="16">
        <f>SUMIFS('Contact Hours'!G:G,'Contact Hours'!$A:$A,Hours!$A511,'Contact Hours'!$C:$C,Hours!$B511)</f>
        <v>0</v>
      </c>
      <c r="G511" s="16">
        <f>SUMIFS('Contact Hours'!H:H,'Contact Hours'!$A:$A,Hours!$A511,'Contact Hours'!$C:$C,Hours!$B511)</f>
        <v>0</v>
      </c>
      <c r="H511" s="16">
        <f>SUMIFS('Contact Hours'!I:I,'Contact Hours'!$A:$A,Hours!$A511,'Contact Hours'!$C:$C,Hours!$B511)</f>
        <v>5216</v>
      </c>
      <c r="I511" s="16">
        <f>SUMIFS('Contact Hours'!J:J,'Contact Hours'!$A:$A,Hours!$A511,'Contact Hours'!$C:$C,Hours!$B511)</f>
        <v>0</v>
      </c>
      <c r="J511" s="16">
        <f>SUMIFS('Contact Hours'!K:K,'Contact Hours'!$A:$A,Hours!$A511,'Contact Hours'!$C:$C,Hours!$B511)</f>
        <v>992</v>
      </c>
      <c r="K511" s="16">
        <f>SUMIFS('Contact Hours'!L:L,'Contact Hours'!$A:$A,Hours!$A511,'Contact Hours'!$C:$C,Hours!$B511)</f>
        <v>0</v>
      </c>
      <c r="L511" s="17">
        <f t="shared" si="54"/>
        <v>6208</v>
      </c>
      <c r="M511" s="17">
        <f t="shared" si="55"/>
        <v>0</v>
      </c>
      <c r="N511" s="17">
        <f t="shared" si="52"/>
        <v>6208</v>
      </c>
      <c r="O511" s="83">
        <f t="shared" si="50"/>
        <v>21956.578217440339</v>
      </c>
      <c r="P511" s="83">
        <f t="shared" si="53"/>
        <v>0</v>
      </c>
    </row>
    <row r="512" spans="1:16" x14ac:dyDescent="0.2">
      <c r="A512" s="14">
        <v>3570</v>
      </c>
      <c r="B512" s="15">
        <v>23</v>
      </c>
      <c r="C512" s="82">
        <f t="shared" si="51"/>
        <v>3.4579233877331621</v>
      </c>
      <c r="D512" s="16">
        <f>SUMIFS('Contact Hours'!E:E,'Contact Hours'!$A:$A,Hours!$A512,'Contact Hours'!$C:$C,Hours!$B512)</f>
        <v>20352</v>
      </c>
      <c r="E512" s="16">
        <f>SUMIFS('Contact Hours'!F:F,'Contact Hours'!$A:$A,Hours!$A512,'Contact Hours'!$C:$C,Hours!$B512)</f>
        <v>0</v>
      </c>
      <c r="F512" s="16">
        <f>SUMIFS('Contact Hours'!G:G,'Contact Hours'!$A:$A,Hours!$A512,'Contact Hours'!$C:$C,Hours!$B512)</f>
        <v>0</v>
      </c>
      <c r="G512" s="16">
        <f>SUMIFS('Contact Hours'!H:H,'Contact Hours'!$A:$A,Hours!$A512,'Contact Hours'!$C:$C,Hours!$B512)</f>
        <v>0</v>
      </c>
      <c r="H512" s="16">
        <f>SUMIFS('Contact Hours'!I:I,'Contact Hours'!$A:$A,Hours!$A512,'Contact Hours'!$C:$C,Hours!$B512)</f>
        <v>0</v>
      </c>
      <c r="I512" s="16">
        <f>SUMIFS('Contact Hours'!J:J,'Contact Hours'!$A:$A,Hours!$A512,'Contact Hours'!$C:$C,Hours!$B512)</f>
        <v>0</v>
      </c>
      <c r="J512" s="16">
        <f>SUMIFS('Contact Hours'!K:K,'Contact Hours'!$A:$A,Hours!$A512,'Contact Hours'!$C:$C,Hours!$B512)</f>
        <v>0</v>
      </c>
      <c r="K512" s="16">
        <f>SUMIFS('Contact Hours'!L:L,'Contact Hours'!$A:$A,Hours!$A512,'Contact Hours'!$C:$C,Hours!$B512)</f>
        <v>0</v>
      </c>
      <c r="L512" s="17">
        <f t="shared" si="54"/>
        <v>20352</v>
      </c>
      <c r="M512" s="17">
        <f t="shared" si="55"/>
        <v>0</v>
      </c>
      <c r="N512" s="17">
        <f t="shared" si="52"/>
        <v>20352</v>
      </c>
      <c r="O512" s="83">
        <f t="shared" si="50"/>
        <v>70375.656787145315</v>
      </c>
      <c r="P512" s="83">
        <f t="shared" si="53"/>
        <v>0</v>
      </c>
    </row>
    <row r="513" spans="1:16" x14ac:dyDescent="0.2">
      <c r="A513" s="14">
        <v>3570</v>
      </c>
      <c r="B513" s="15">
        <v>24</v>
      </c>
      <c r="C513" s="82">
        <f t="shared" si="51"/>
        <v>2.7275666878468883</v>
      </c>
      <c r="D513" s="16">
        <f>SUMIFS('Contact Hours'!E:E,'Contact Hours'!$A:$A,Hours!$A513,'Contact Hours'!$C:$C,Hours!$B513)</f>
        <v>12864</v>
      </c>
      <c r="E513" s="16">
        <f>SUMIFS('Contact Hours'!F:F,'Contact Hours'!$A:$A,Hours!$A513,'Contact Hours'!$C:$C,Hours!$B513)</f>
        <v>0</v>
      </c>
      <c r="F513" s="16">
        <f>SUMIFS('Contact Hours'!G:G,'Contact Hours'!$A:$A,Hours!$A513,'Contact Hours'!$C:$C,Hours!$B513)</f>
        <v>0</v>
      </c>
      <c r="G513" s="16">
        <f>SUMIFS('Contact Hours'!H:H,'Contact Hours'!$A:$A,Hours!$A513,'Contact Hours'!$C:$C,Hours!$B513)</f>
        <v>0</v>
      </c>
      <c r="H513" s="16">
        <f>SUMIFS('Contact Hours'!I:I,'Contact Hours'!$A:$A,Hours!$A513,'Contact Hours'!$C:$C,Hours!$B513)</f>
        <v>12368</v>
      </c>
      <c r="I513" s="16">
        <f>SUMIFS('Contact Hours'!J:J,'Contact Hours'!$A:$A,Hours!$A513,'Contact Hours'!$C:$C,Hours!$B513)</f>
        <v>0</v>
      </c>
      <c r="J513" s="16">
        <f>SUMIFS('Contact Hours'!K:K,'Contact Hours'!$A:$A,Hours!$A513,'Contact Hours'!$C:$C,Hours!$B513)</f>
        <v>5068</v>
      </c>
      <c r="K513" s="16">
        <f>SUMIFS('Contact Hours'!L:L,'Contact Hours'!$A:$A,Hours!$A513,'Contact Hours'!$C:$C,Hours!$B513)</f>
        <v>0</v>
      </c>
      <c r="L513" s="17">
        <f t="shared" si="54"/>
        <v>30300</v>
      </c>
      <c r="M513" s="17">
        <f t="shared" si="55"/>
        <v>0</v>
      </c>
      <c r="N513" s="17">
        <f t="shared" si="52"/>
        <v>30300</v>
      </c>
      <c r="O513" s="83">
        <f t="shared" si="50"/>
        <v>82645.270641760711</v>
      </c>
      <c r="P513" s="83">
        <f t="shared" si="53"/>
        <v>0</v>
      </c>
    </row>
    <row r="514" spans="1:16" x14ac:dyDescent="0.2">
      <c r="A514" s="14">
        <v>3570</v>
      </c>
      <c r="B514" s="15">
        <v>25</v>
      </c>
      <c r="C514" s="82">
        <f t="shared" si="51"/>
        <v>2.1843075376228382</v>
      </c>
      <c r="D514" s="16">
        <f>SUMIFS('Contact Hours'!E:E,'Contact Hours'!$A:$A,Hours!$A514,'Contact Hours'!$C:$C,Hours!$B514)</f>
        <v>347712</v>
      </c>
      <c r="E514" s="16">
        <f>SUMIFS('Contact Hours'!F:F,'Contact Hours'!$A:$A,Hours!$A514,'Contact Hours'!$C:$C,Hours!$B514)</f>
        <v>0</v>
      </c>
      <c r="F514" s="16">
        <f>SUMIFS('Contact Hours'!G:G,'Contact Hours'!$A:$A,Hours!$A514,'Contact Hours'!$C:$C,Hours!$B514)</f>
        <v>0</v>
      </c>
      <c r="G514" s="16">
        <f>SUMIFS('Contact Hours'!H:H,'Contact Hours'!$A:$A,Hours!$A514,'Contact Hours'!$C:$C,Hours!$B514)</f>
        <v>0</v>
      </c>
      <c r="H514" s="16">
        <f>SUMIFS('Contact Hours'!I:I,'Contact Hours'!$A:$A,Hours!$A514,'Contact Hours'!$C:$C,Hours!$B514)</f>
        <v>0</v>
      </c>
      <c r="I514" s="16">
        <f>SUMIFS('Contact Hours'!J:J,'Contact Hours'!$A:$A,Hours!$A514,'Contact Hours'!$C:$C,Hours!$B514)</f>
        <v>0</v>
      </c>
      <c r="J514" s="16">
        <f>SUMIFS('Contact Hours'!K:K,'Contact Hours'!$A:$A,Hours!$A514,'Contact Hours'!$C:$C,Hours!$B514)</f>
        <v>0</v>
      </c>
      <c r="K514" s="16">
        <f>SUMIFS('Contact Hours'!L:L,'Contact Hours'!$A:$A,Hours!$A514,'Contact Hours'!$C:$C,Hours!$B514)</f>
        <v>0</v>
      </c>
      <c r="L514" s="17">
        <f t="shared" si="54"/>
        <v>347712</v>
      </c>
      <c r="M514" s="17">
        <f t="shared" si="55"/>
        <v>0</v>
      </c>
      <c r="N514" s="17">
        <f t="shared" si="52"/>
        <v>347712</v>
      </c>
      <c r="O514" s="83">
        <f t="shared" si="50"/>
        <v>759509.94252191228</v>
      </c>
      <c r="P514" s="83">
        <f t="shared" si="53"/>
        <v>0</v>
      </c>
    </row>
    <row r="515" spans="1:16" x14ac:dyDescent="0.2">
      <c r="A515" s="14">
        <v>3570</v>
      </c>
      <c r="B515" s="15">
        <v>26</v>
      </c>
      <c r="C515" s="82">
        <f t="shared" si="51"/>
        <v>2.9124100501637846</v>
      </c>
      <c r="D515" s="16">
        <f>SUMIFS('Contact Hours'!E:E,'Contact Hours'!$A:$A,Hours!$A515,'Contact Hours'!$C:$C,Hours!$B515)</f>
        <v>59920</v>
      </c>
      <c r="E515" s="16">
        <f>SUMIFS('Contact Hours'!F:F,'Contact Hours'!$A:$A,Hours!$A515,'Contact Hours'!$C:$C,Hours!$B515)</f>
        <v>0</v>
      </c>
      <c r="F515" s="16">
        <f>SUMIFS('Contact Hours'!G:G,'Contact Hours'!$A:$A,Hours!$A515,'Contact Hours'!$C:$C,Hours!$B515)</f>
        <v>0</v>
      </c>
      <c r="G515" s="16">
        <f>SUMIFS('Contact Hours'!H:H,'Contact Hours'!$A:$A,Hours!$A515,'Contact Hours'!$C:$C,Hours!$B515)</f>
        <v>0</v>
      </c>
      <c r="H515" s="16">
        <f>SUMIFS('Contact Hours'!I:I,'Contact Hours'!$A:$A,Hours!$A515,'Contact Hours'!$C:$C,Hours!$B515)</f>
        <v>512</v>
      </c>
      <c r="I515" s="16">
        <f>SUMIFS('Contact Hours'!J:J,'Contact Hours'!$A:$A,Hours!$A515,'Contact Hours'!$C:$C,Hours!$B515)</f>
        <v>0</v>
      </c>
      <c r="J515" s="16">
        <f>SUMIFS('Contact Hours'!K:K,'Contact Hours'!$A:$A,Hours!$A515,'Contact Hours'!$C:$C,Hours!$B515)</f>
        <v>0</v>
      </c>
      <c r="K515" s="16">
        <f>SUMIFS('Contact Hours'!L:L,'Contact Hours'!$A:$A,Hours!$A515,'Contact Hours'!$C:$C,Hours!$B515)</f>
        <v>0</v>
      </c>
      <c r="L515" s="17">
        <f t="shared" si="54"/>
        <v>60432</v>
      </c>
      <c r="M515" s="17">
        <f t="shared" si="55"/>
        <v>0</v>
      </c>
      <c r="N515" s="17">
        <f t="shared" si="52"/>
        <v>60432</v>
      </c>
      <c r="O515" s="83">
        <f t="shared" si="50"/>
        <v>176002.76415149783</v>
      </c>
      <c r="P515" s="83">
        <f t="shared" si="53"/>
        <v>0</v>
      </c>
    </row>
    <row r="516" spans="1:16" x14ac:dyDescent="0.2">
      <c r="A516" s="14">
        <v>3570</v>
      </c>
      <c r="B516" s="15">
        <v>27</v>
      </c>
      <c r="C516" s="82">
        <f t="shared" si="51"/>
        <v>0</v>
      </c>
      <c r="D516" s="16">
        <f>SUMIFS('Contact Hours'!E:E,'Contact Hours'!$A:$A,Hours!$A516,'Contact Hours'!$C:$C,Hours!$B516)</f>
        <v>0</v>
      </c>
      <c r="E516" s="16">
        <f>SUMIFS('Contact Hours'!F:F,'Contact Hours'!$A:$A,Hours!$A516,'Contact Hours'!$C:$C,Hours!$B516)</f>
        <v>0</v>
      </c>
      <c r="F516" s="16">
        <f>SUMIFS('Contact Hours'!G:G,'Contact Hours'!$A:$A,Hours!$A516,'Contact Hours'!$C:$C,Hours!$B516)</f>
        <v>0</v>
      </c>
      <c r="G516" s="16">
        <f>SUMIFS('Contact Hours'!H:H,'Contact Hours'!$A:$A,Hours!$A516,'Contact Hours'!$C:$C,Hours!$B516)</f>
        <v>0</v>
      </c>
      <c r="H516" s="16">
        <f>SUMIFS('Contact Hours'!I:I,'Contact Hours'!$A:$A,Hours!$A516,'Contact Hours'!$C:$C,Hours!$B516)</f>
        <v>0</v>
      </c>
      <c r="I516" s="16">
        <f>SUMIFS('Contact Hours'!J:J,'Contact Hours'!$A:$A,Hours!$A516,'Contact Hours'!$C:$C,Hours!$B516)</f>
        <v>0</v>
      </c>
      <c r="J516" s="16">
        <f>SUMIFS('Contact Hours'!K:K,'Contact Hours'!$A:$A,Hours!$A516,'Contact Hours'!$C:$C,Hours!$B516)</f>
        <v>0</v>
      </c>
      <c r="K516" s="16">
        <f>SUMIFS('Contact Hours'!L:L,'Contact Hours'!$A:$A,Hours!$A516,'Contact Hours'!$C:$C,Hours!$B516)</f>
        <v>0</v>
      </c>
      <c r="L516" s="17">
        <f t="shared" si="54"/>
        <v>0</v>
      </c>
      <c r="M516" s="17">
        <f t="shared" si="55"/>
        <v>0</v>
      </c>
      <c r="N516" s="17">
        <f t="shared" si="52"/>
        <v>0</v>
      </c>
      <c r="O516" s="83">
        <f t="shared" si="50"/>
        <v>0</v>
      </c>
      <c r="P516" s="83">
        <f t="shared" si="53"/>
        <v>0</v>
      </c>
    </row>
    <row r="517" spans="1:16" x14ac:dyDescent="0.2">
      <c r="A517" s="14">
        <v>3573</v>
      </c>
      <c r="B517" s="15">
        <v>1</v>
      </c>
      <c r="C517" s="82">
        <f t="shared" si="51"/>
        <v>2.4773518925154794</v>
      </c>
      <c r="D517" s="16">
        <f>SUMIFS('Contact Hours'!E:E,'Contact Hours'!$A:$A,Hours!$A517,'Contact Hours'!$C:$C,Hours!$B517)</f>
        <v>19296</v>
      </c>
      <c r="E517" s="16">
        <f>SUMIFS('Contact Hours'!F:F,'Contact Hours'!$A:$A,Hours!$A517,'Contact Hours'!$C:$C,Hours!$B517)</f>
        <v>0</v>
      </c>
      <c r="F517" s="16">
        <f>SUMIFS('Contact Hours'!G:G,'Contact Hours'!$A:$A,Hours!$A517,'Contact Hours'!$C:$C,Hours!$B517)</f>
        <v>0</v>
      </c>
      <c r="G517" s="16">
        <f>SUMIFS('Contact Hours'!H:H,'Contact Hours'!$A:$A,Hours!$A517,'Contact Hours'!$C:$C,Hours!$B517)</f>
        <v>0</v>
      </c>
      <c r="H517" s="16">
        <f>SUMIFS('Contact Hours'!I:I,'Contact Hours'!$A:$A,Hours!$A517,'Contact Hours'!$C:$C,Hours!$B517)</f>
        <v>0</v>
      </c>
      <c r="I517" s="16">
        <f>SUMIFS('Contact Hours'!J:J,'Contact Hours'!$A:$A,Hours!$A517,'Contact Hours'!$C:$C,Hours!$B517)</f>
        <v>0</v>
      </c>
      <c r="J517" s="16">
        <f>SUMIFS('Contact Hours'!K:K,'Contact Hours'!$A:$A,Hours!$A517,'Contact Hours'!$C:$C,Hours!$B517)</f>
        <v>14688</v>
      </c>
      <c r="K517" s="16">
        <f>SUMIFS('Contact Hours'!L:L,'Contact Hours'!$A:$A,Hours!$A517,'Contact Hours'!$C:$C,Hours!$B517)</f>
        <v>0</v>
      </c>
      <c r="L517" s="17">
        <f t="shared" si="54"/>
        <v>33984</v>
      </c>
      <c r="M517" s="17">
        <f t="shared" si="55"/>
        <v>0</v>
      </c>
      <c r="N517" s="17">
        <f t="shared" si="52"/>
        <v>33984</v>
      </c>
      <c r="O517" s="83">
        <f t="shared" ref="O517:O580" si="56">N517*C517</f>
        <v>84190.326715246047</v>
      </c>
      <c r="P517" s="83">
        <f t="shared" si="53"/>
        <v>0</v>
      </c>
    </row>
    <row r="518" spans="1:16" x14ac:dyDescent="0.2">
      <c r="A518" s="14">
        <v>3573</v>
      </c>
      <c r="B518" s="15">
        <v>2</v>
      </c>
      <c r="C518" s="82">
        <f t="shared" si="51"/>
        <v>2.8538011791852567</v>
      </c>
      <c r="D518" s="16">
        <f>SUMIFS('Contact Hours'!E:E,'Contact Hours'!$A:$A,Hours!$A518,'Contact Hours'!$C:$C,Hours!$B518)</f>
        <v>0</v>
      </c>
      <c r="E518" s="16">
        <f>SUMIFS('Contact Hours'!F:F,'Contact Hours'!$A:$A,Hours!$A518,'Contact Hours'!$C:$C,Hours!$B518)</f>
        <v>0</v>
      </c>
      <c r="F518" s="16">
        <f>SUMIFS('Contact Hours'!G:G,'Contact Hours'!$A:$A,Hours!$A518,'Contact Hours'!$C:$C,Hours!$B518)</f>
        <v>0</v>
      </c>
      <c r="G518" s="16">
        <f>SUMIFS('Contact Hours'!H:H,'Contact Hours'!$A:$A,Hours!$A518,'Contact Hours'!$C:$C,Hours!$B518)</f>
        <v>0</v>
      </c>
      <c r="H518" s="16">
        <f>SUMIFS('Contact Hours'!I:I,'Contact Hours'!$A:$A,Hours!$A518,'Contact Hours'!$C:$C,Hours!$B518)</f>
        <v>55664</v>
      </c>
      <c r="I518" s="16">
        <f>SUMIFS('Contact Hours'!J:J,'Contact Hours'!$A:$A,Hours!$A518,'Contact Hours'!$C:$C,Hours!$B518)</f>
        <v>0</v>
      </c>
      <c r="J518" s="16">
        <f>SUMIFS('Contact Hours'!K:K,'Contact Hours'!$A:$A,Hours!$A518,'Contact Hours'!$C:$C,Hours!$B518)</f>
        <v>1424</v>
      </c>
      <c r="K518" s="16">
        <f>SUMIFS('Contact Hours'!L:L,'Contact Hours'!$A:$A,Hours!$A518,'Contact Hours'!$C:$C,Hours!$B518)</f>
        <v>0</v>
      </c>
      <c r="L518" s="17">
        <f t="shared" si="54"/>
        <v>57088</v>
      </c>
      <c r="M518" s="17">
        <f t="shared" si="55"/>
        <v>0</v>
      </c>
      <c r="N518" s="17">
        <f t="shared" si="52"/>
        <v>57088</v>
      </c>
      <c r="O518" s="83">
        <f t="shared" si="56"/>
        <v>162917.80171732794</v>
      </c>
      <c r="P518" s="83">
        <f t="shared" si="53"/>
        <v>0</v>
      </c>
    </row>
    <row r="519" spans="1:16" x14ac:dyDescent="0.2">
      <c r="A519" s="14">
        <v>3573</v>
      </c>
      <c r="B519" s="15">
        <v>3</v>
      </c>
      <c r="C519" s="82">
        <f t="shared" si="51"/>
        <v>2.4074720848103111</v>
      </c>
      <c r="D519" s="16">
        <f>SUMIFS('Contact Hours'!E:E,'Contact Hours'!$A:$A,Hours!$A519,'Contact Hours'!$C:$C,Hours!$B519)</f>
        <v>0</v>
      </c>
      <c r="E519" s="16">
        <f>SUMIFS('Contact Hours'!F:F,'Contact Hours'!$A:$A,Hours!$A519,'Contact Hours'!$C:$C,Hours!$B519)</f>
        <v>215920</v>
      </c>
      <c r="F519" s="16">
        <f>SUMIFS('Contact Hours'!G:G,'Contact Hours'!$A:$A,Hours!$A519,'Contact Hours'!$C:$C,Hours!$B519)</f>
        <v>0</v>
      </c>
      <c r="G519" s="16">
        <f>SUMIFS('Contact Hours'!H:H,'Contact Hours'!$A:$A,Hours!$A519,'Contact Hours'!$C:$C,Hours!$B519)</f>
        <v>0</v>
      </c>
      <c r="H519" s="16">
        <f>SUMIFS('Contact Hours'!I:I,'Contact Hours'!$A:$A,Hours!$A519,'Contact Hours'!$C:$C,Hours!$B519)</f>
        <v>0</v>
      </c>
      <c r="I519" s="16">
        <f>SUMIFS('Contact Hours'!J:J,'Contact Hours'!$A:$A,Hours!$A519,'Contact Hours'!$C:$C,Hours!$B519)</f>
        <v>0</v>
      </c>
      <c r="J519" s="16">
        <f>SUMIFS('Contact Hours'!K:K,'Contact Hours'!$A:$A,Hours!$A519,'Contact Hours'!$C:$C,Hours!$B519)</f>
        <v>0</v>
      </c>
      <c r="K519" s="16">
        <f>SUMIFS('Contact Hours'!L:L,'Contact Hours'!$A:$A,Hours!$A519,'Contact Hours'!$C:$C,Hours!$B519)</f>
        <v>0</v>
      </c>
      <c r="L519" s="17">
        <f t="shared" si="54"/>
        <v>215920</v>
      </c>
      <c r="M519" s="17">
        <f t="shared" si="55"/>
        <v>21592</v>
      </c>
      <c r="N519" s="17">
        <f t="shared" si="52"/>
        <v>237512</v>
      </c>
      <c r="O519" s="83">
        <f t="shared" si="56"/>
        <v>571803.50980746665</v>
      </c>
      <c r="P519" s="83">
        <f t="shared" si="53"/>
        <v>0</v>
      </c>
    </row>
    <row r="520" spans="1:16" x14ac:dyDescent="0.2">
      <c r="A520" s="14">
        <v>3573</v>
      </c>
      <c r="B520" s="15">
        <v>4</v>
      </c>
      <c r="C520" s="82">
        <f t="shared" si="51"/>
        <v>2.4300139582635913</v>
      </c>
      <c r="D520" s="16">
        <f>SUMIFS('Contact Hours'!E:E,'Contact Hours'!$A:$A,Hours!$A520,'Contact Hours'!$C:$C,Hours!$B520)</f>
        <v>39792</v>
      </c>
      <c r="E520" s="16">
        <f>SUMIFS('Contact Hours'!F:F,'Contact Hours'!$A:$A,Hours!$A520,'Contact Hours'!$C:$C,Hours!$B520)</f>
        <v>81216</v>
      </c>
      <c r="F520" s="16">
        <f>SUMIFS('Contact Hours'!G:G,'Contact Hours'!$A:$A,Hours!$A520,'Contact Hours'!$C:$C,Hours!$B520)</f>
        <v>0</v>
      </c>
      <c r="G520" s="16">
        <f>SUMIFS('Contact Hours'!H:H,'Contact Hours'!$A:$A,Hours!$A520,'Contact Hours'!$C:$C,Hours!$B520)</f>
        <v>0</v>
      </c>
      <c r="H520" s="16">
        <f>SUMIFS('Contact Hours'!I:I,'Contact Hours'!$A:$A,Hours!$A520,'Contact Hours'!$C:$C,Hours!$B520)</f>
        <v>24880</v>
      </c>
      <c r="I520" s="16">
        <f>SUMIFS('Contact Hours'!J:J,'Contact Hours'!$A:$A,Hours!$A520,'Contact Hours'!$C:$C,Hours!$B520)</f>
        <v>15264</v>
      </c>
      <c r="J520" s="16">
        <f>SUMIFS('Contact Hours'!K:K,'Contact Hours'!$A:$A,Hours!$A520,'Contact Hours'!$C:$C,Hours!$B520)</f>
        <v>20282</v>
      </c>
      <c r="K520" s="16">
        <f>SUMIFS('Contact Hours'!L:L,'Contact Hours'!$A:$A,Hours!$A520,'Contact Hours'!$C:$C,Hours!$B520)</f>
        <v>368</v>
      </c>
      <c r="L520" s="17">
        <f t="shared" si="54"/>
        <v>181802</v>
      </c>
      <c r="M520" s="17">
        <f t="shared" si="55"/>
        <v>9684.8000000000011</v>
      </c>
      <c r="N520" s="17">
        <f t="shared" si="52"/>
        <v>191486.8</v>
      </c>
      <c r="O520" s="83">
        <f t="shared" si="56"/>
        <v>465315.59682322864</v>
      </c>
      <c r="P520" s="83">
        <f t="shared" si="53"/>
        <v>0</v>
      </c>
    </row>
    <row r="521" spans="1:16" x14ac:dyDescent="0.2">
      <c r="A521" s="14">
        <v>3573</v>
      </c>
      <c r="B521" s="15">
        <v>5</v>
      </c>
      <c r="C521" s="82">
        <f t="shared" si="51"/>
        <v>8.3021719928430482</v>
      </c>
      <c r="D521" s="16">
        <f>SUMIFS('Contact Hours'!E:E,'Contact Hours'!$A:$A,Hours!$A521,'Contact Hours'!$C:$C,Hours!$B521)</f>
        <v>0</v>
      </c>
      <c r="E521" s="16">
        <f>SUMIFS('Contact Hours'!F:F,'Contact Hours'!$A:$A,Hours!$A521,'Contact Hours'!$C:$C,Hours!$B521)</f>
        <v>0</v>
      </c>
      <c r="F521" s="16">
        <f>SUMIFS('Contact Hours'!G:G,'Contact Hours'!$A:$A,Hours!$A521,'Contact Hours'!$C:$C,Hours!$B521)</f>
        <v>0</v>
      </c>
      <c r="G521" s="16">
        <f>SUMIFS('Contact Hours'!H:H,'Contact Hours'!$A:$A,Hours!$A521,'Contact Hours'!$C:$C,Hours!$B521)</f>
        <v>0</v>
      </c>
      <c r="H521" s="16">
        <f>SUMIFS('Contact Hours'!I:I,'Contact Hours'!$A:$A,Hours!$A521,'Contact Hours'!$C:$C,Hours!$B521)</f>
        <v>0</v>
      </c>
      <c r="I521" s="16">
        <f>SUMIFS('Contact Hours'!J:J,'Contact Hours'!$A:$A,Hours!$A521,'Contact Hours'!$C:$C,Hours!$B521)</f>
        <v>0</v>
      </c>
      <c r="J521" s="16">
        <f>SUMIFS('Contact Hours'!K:K,'Contact Hours'!$A:$A,Hours!$A521,'Contact Hours'!$C:$C,Hours!$B521)</f>
        <v>0</v>
      </c>
      <c r="K521" s="16">
        <f>SUMIFS('Contact Hours'!L:L,'Contact Hours'!$A:$A,Hours!$A521,'Contact Hours'!$C:$C,Hours!$B521)</f>
        <v>0</v>
      </c>
      <c r="L521" s="17">
        <f t="shared" si="54"/>
        <v>0</v>
      </c>
      <c r="M521" s="17">
        <f t="shared" si="55"/>
        <v>0</v>
      </c>
      <c r="N521" s="17">
        <f t="shared" si="52"/>
        <v>0</v>
      </c>
      <c r="O521" s="83">
        <f t="shared" si="56"/>
        <v>0</v>
      </c>
      <c r="P521" s="83">
        <f t="shared" si="53"/>
        <v>0</v>
      </c>
    </row>
    <row r="522" spans="1:16" x14ac:dyDescent="0.2">
      <c r="A522" s="14">
        <v>3573</v>
      </c>
      <c r="B522" s="15">
        <v>6</v>
      </c>
      <c r="C522" s="82">
        <f t="shared" si="51"/>
        <v>2.9574937970703448</v>
      </c>
      <c r="D522" s="16">
        <f>SUMIFS('Contact Hours'!E:E,'Contact Hours'!$A:$A,Hours!$A522,'Contact Hours'!$C:$C,Hours!$B522)</f>
        <v>192</v>
      </c>
      <c r="E522" s="16">
        <f>SUMIFS('Contact Hours'!F:F,'Contact Hours'!$A:$A,Hours!$A522,'Contact Hours'!$C:$C,Hours!$B522)</f>
        <v>0</v>
      </c>
      <c r="F522" s="16">
        <f>SUMIFS('Contact Hours'!G:G,'Contact Hours'!$A:$A,Hours!$A522,'Contact Hours'!$C:$C,Hours!$B522)</f>
        <v>0</v>
      </c>
      <c r="G522" s="16">
        <f>SUMIFS('Contact Hours'!H:H,'Contact Hours'!$A:$A,Hours!$A522,'Contact Hours'!$C:$C,Hours!$B522)</f>
        <v>0</v>
      </c>
      <c r="H522" s="16">
        <f>SUMIFS('Contact Hours'!I:I,'Contact Hours'!$A:$A,Hours!$A522,'Contact Hours'!$C:$C,Hours!$B522)</f>
        <v>1536</v>
      </c>
      <c r="I522" s="16">
        <f>SUMIFS('Contact Hours'!J:J,'Contact Hours'!$A:$A,Hours!$A522,'Contact Hours'!$C:$C,Hours!$B522)</f>
        <v>0</v>
      </c>
      <c r="J522" s="16">
        <f>SUMIFS('Contact Hours'!K:K,'Contact Hours'!$A:$A,Hours!$A522,'Contact Hours'!$C:$C,Hours!$B522)</f>
        <v>0</v>
      </c>
      <c r="K522" s="16">
        <f>SUMIFS('Contact Hours'!L:L,'Contact Hours'!$A:$A,Hours!$A522,'Contact Hours'!$C:$C,Hours!$B522)</f>
        <v>0</v>
      </c>
      <c r="L522" s="17">
        <f t="shared" si="54"/>
        <v>1728</v>
      </c>
      <c r="M522" s="17">
        <f t="shared" si="55"/>
        <v>0</v>
      </c>
      <c r="N522" s="17">
        <f t="shared" si="52"/>
        <v>1728</v>
      </c>
      <c r="O522" s="83">
        <f t="shared" si="56"/>
        <v>5110.5492813375558</v>
      </c>
      <c r="P522" s="83">
        <f t="shared" si="53"/>
        <v>0</v>
      </c>
    </row>
    <row r="523" spans="1:16" x14ac:dyDescent="0.2">
      <c r="A523" s="14">
        <v>3573</v>
      </c>
      <c r="B523" s="15">
        <v>7</v>
      </c>
      <c r="C523" s="82">
        <f t="shared" si="51"/>
        <v>3.1107785365526492</v>
      </c>
      <c r="D523" s="16">
        <f>SUMIFS('Contact Hours'!E:E,'Contact Hours'!$A:$A,Hours!$A523,'Contact Hours'!$C:$C,Hours!$B523)</f>
        <v>0</v>
      </c>
      <c r="E523" s="16">
        <f>SUMIFS('Contact Hours'!F:F,'Contact Hours'!$A:$A,Hours!$A523,'Contact Hours'!$C:$C,Hours!$B523)</f>
        <v>3360</v>
      </c>
      <c r="F523" s="16">
        <f>SUMIFS('Contact Hours'!G:G,'Contact Hours'!$A:$A,Hours!$A523,'Contact Hours'!$C:$C,Hours!$B523)</f>
        <v>0</v>
      </c>
      <c r="G523" s="16">
        <f>SUMIFS('Contact Hours'!H:H,'Contact Hours'!$A:$A,Hours!$A523,'Contact Hours'!$C:$C,Hours!$B523)</f>
        <v>0</v>
      </c>
      <c r="H523" s="16">
        <f>SUMIFS('Contact Hours'!I:I,'Contact Hours'!$A:$A,Hours!$A523,'Contact Hours'!$C:$C,Hours!$B523)</f>
        <v>0</v>
      </c>
      <c r="I523" s="16">
        <f>SUMIFS('Contact Hours'!J:J,'Contact Hours'!$A:$A,Hours!$A523,'Contact Hours'!$C:$C,Hours!$B523)</f>
        <v>9120</v>
      </c>
      <c r="J523" s="16">
        <f>SUMIFS('Contact Hours'!K:K,'Contact Hours'!$A:$A,Hours!$A523,'Contact Hours'!$C:$C,Hours!$B523)</f>
        <v>0</v>
      </c>
      <c r="K523" s="16">
        <f>SUMIFS('Contact Hours'!L:L,'Contact Hours'!$A:$A,Hours!$A523,'Contact Hours'!$C:$C,Hours!$B523)</f>
        <v>8120</v>
      </c>
      <c r="L523" s="17">
        <f t="shared" si="54"/>
        <v>20600</v>
      </c>
      <c r="M523" s="17">
        <f t="shared" si="55"/>
        <v>2060</v>
      </c>
      <c r="N523" s="17">
        <f t="shared" si="52"/>
        <v>22660</v>
      </c>
      <c r="O523" s="83">
        <f t="shared" si="56"/>
        <v>70490.241638283027</v>
      </c>
      <c r="P523" s="83">
        <f t="shared" si="53"/>
        <v>0</v>
      </c>
    </row>
    <row r="524" spans="1:16" x14ac:dyDescent="0.2">
      <c r="A524" s="14">
        <v>3573</v>
      </c>
      <c r="B524" s="15">
        <v>8</v>
      </c>
      <c r="C524" s="82">
        <f t="shared" si="51"/>
        <v>3.1288120353152737</v>
      </c>
      <c r="D524" s="16">
        <f>SUMIFS('Contact Hours'!E:E,'Contact Hours'!$A:$A,Hours!$A524,'Contact Hours'!$C:$C,Hours!$B524)</f>
        <v>0</v>
      </c>
      <c r="E524" s="16">
        <f>SUMIFS('Contact Hours'!F:F,'Contact Hours'!$A:$A,Hours!$A524,'Contact Hours'!$C:$C,Hours!$B524)</f>
        <v>0</v>
      </c>
      <c r="F524" s="16">
        <f>SUMIFS('Contact Hours'!G:G,'Contact Hours'!$A:$A,Hours!$A524,'Contact Hours'!$C:$C,Hours!$B524)</f>
        <v>0</v>
      </c>
      <c r="G524" s="16">
        <f>SUMIFS('Contact Hours'!H:H,'Contact Hours'!$A:$A,Hours!$A524,'Contact Hours'!$C:$C,Hours!$B524)</f>
        <v>0</v>
      </c>
      <c r="H524" s="16">
        <f>SUMIFS('Contact Hours'!I:I,'Contact Hours'!$A:$A,Hours!$A524,'Contact Hours'!$C:$C,Hours!$B524)</f>
        <v>2752</v>
      </c>
      <c r="I524" s="16">
        <f>SUMIFS('Contact Hours'!J:J,'Contact Hours'!$A:$A,Hours!$A524,'Contact Hours'!$C:$C,Hours!$B524)</f>
        <v>0</v>
      </c>
      <c r="J524" s="16">
        <f>SUMIFS('Contact Hours'!K:K,'Contact Hours'!$A:$A,Hours!$A524,'Contact Hours'!$C:$C,Hours!$B524)</f>
        <v>88</v>
      </c>
      <c r="K524" s="16">
        <f>SUMIFS('Contact Hours'!L:L,'Contact Hours'!$A:$A,Hours!$A524,'Contact Hours'!$C:$C,Hours!$B524)</f>
        <v>0</v>
      </c>
      <c r="L524" s="17">
        <f t="shared" si="54"/>
        <v>2840</v>
      </c>
      <c r="M524" s="17">
        <f t="shared" si="55"/>
        <v>0</v>
      </c>
      <c r="N524" s="17">
        <f t="shared" si="52"/>
        <v>2840</v>
      </c>
      <c r="O524" s="83">
        <f t="shared" si="56"/>
        <v>8885.8261802953766</v>
      </c>
      <c r="P524" s="83">
        <f t="shared" si="53"/>
        <v>0</v>
      </c>
    </row>
    <row r="525" spans="1:16" x14ac:dyDescent="0.2">
      <c r="A525" s="14">
        <v>3573</v>
      </c>
      <c r="B525" s="15">
        <v>9</v>
      </c>
      <c r="C525" s="82">
        <f t="shared" si="51"/>
        <v>2.7974464955520566</v>
      </c>
      <c r="D525" s="16">
        <f>SUMIFS('Contact Hours'!E:E,'Contact Hours'!$A:$A,Hours!$A525,'Contact Hours'!$C:$C,Hours!$B525)</f>
        <v>16992</v>
      </c>
      <c r="E525" s="16">
        <f>SUMIFS('Contact Hours'!F:F,'Contact Hours'!$A:$A,Hours!$A525,'Contact Hours'!$C:$C,Hours!$B525)</f>
        <v>8016</v>
      </c>
      <c r="F525" s="16">
        <f>SUMIFS('Contact Hours'!G:G,'Contact Hours'!$A:$A,Hours!$A525,'Contact Hours'!$C:$C,Hours!$B525)</f>
        <v>0</v>
      </c>
      <c r="G525" s="16">
        <f>SUMIFS('Contact Hours'!H:H,'Contact Hours'!$A:$A,Hours!$A525,'Contact Hours'!$C:$C,Hours!$B525)</f>
        <v>0</v>
      </c>
      <c r="H525" s="16">
        <f>SUMIFS('Contact Hours'!I:I,'Contact Hours'!$A:$A,Hours!$A525,'Contact Hours'!$C:$C,Hours!$B525)</f>
        <v>105984</v>
      </c>
      <c r="I525" s="16">
        <f>SUMIFS('Contact Hours'!J:J,'Contact Hours'!$A:$A,Hours!$A525,'Contact Hours'!$C:$C,Hours!$B525)</f>
        <v>0</v>
      </c>
      <c r="J525" s="16">
        <f>SUMIFS('Contact Hours'!K:K,'Contact Hours'!$A:$A,Hours!$A525,'Contact Hours'!$C:$C,Hours!$B525)</f>
        <v>24120</v>
      </c>
      <c r="K525" s="16">
        <f>SUMIFS('Contact Hours'!L:L,'Contact Hours'!$A:$A,Hours!$A525,'Contact Hours'!$C:$C,Hours!$B525)</f>
        <v>0</v>
      </c>
      <c r="L525" s="17">
        <f t="shared" si="54"/>
        <v>155112</v>
      </c>
      <c r="M525" s="17">
        <f t="shared" si="55"/>
        <v>801.6</v>
      </c>
      <c r="N525" s="17">
        <f t="shared" si="52"/>
        <v>155913.60000000001</v>
      </c>
      <c r="O525" s="83">
        <f t="shared" si="56"/>
        <v>436159.95392890513</v>
      </c>
      <c r="P525" s="83">
        <f t="shared" si="53"/>
        <v>0</v>
      </c>
    </row>
    <row r="526" spans="1:16" x14ac:dyDescent="0.2">
      <c r="A526" s="14">
        <v>3573</v>
      </c>
      <c r="B526" s="15">
        <v>10</v>
      </c>
      <c r="C526" s="82">
        <f t="shared" si="51"/>
        <v>3.9989283506118838</v>
      </c>
      <c r="D526" s="16">
        <f>SUMIFS('Contact Hours'!E:E,'Contact Hours'!$A:$A,Hours!$A526,'Contact Hours'!$C:$C,Hours!$B526)</f>
        <v>0</v>
      </c>
      <c r="E526" s="16">
        <f>SUMIFS('Contact Hours'!F:F,'Contact Hours'!$A:$A,Hours!$A526,'Contact Hours'!$C:$C,Hours!$B526)</f>
        <v>0</v>
      </c>
      <c r="F526" s="16">
        <f>SUMIFS('Contact Hours'!G:G,'Contact Hours'!$A:$A,Hours!$A526,'Contact Hours'!$C:$C,Hours!$B526)</f>
        <v>0</v>
      </c>
      <c r="G526" s="16">
        <f>SUMIFS('Contact Hours'!H:H,'Contact Hours'!$A:$A,Hours!$A526,'Contact Hours'!$C:$C,Hours!$B526)</f>
        <v>0</v>
      </c>
      <c r="H526" s="16">
        <f>SUMIFS('Contact Hours'!I:I,'Contact Hours'!$A:$A,Hours!$A526,'Contact Hours'!$C:$C,Hours!$B526)</f>
        <v>0</v>
      </c>
      <c r="I526" s="16">
        <f>SUMIFS('Contact Hours'!J:J,'Contact Hours'!$A:$A,Hours!$A526,'Contact Hours'!$C:$C,Hours!$B526)</f>
        <v>0</v>
      </c>
      <c r="J526" s="16">
        <f>SUMIFS('Contact Hours'!K:K,'Contact Hours'!$A:$A,Hours!$A526,'Contact Hours'!$C:$C,Hours!$B526)</f>
        <v>0</v>
      </c>
      <c r="K526" s="16">
        <f>SUMIFS('Contact Hours'!L:L,'Contact Hours'!$A:$A,Hours!$A526,'Contact Hours'!$C:$C,Hours!$B526)</f>
        <v>0</v>
      </c>
      <c r="L526" s="17">
        <f t="shared" si="54"/>
        <v>0</v>
      </c>
      <c r="M526" s="17">
        <f t="shared" si="55"/>
        <v>0</v>
      </c>
      <c r="N526" s="17">
        <f t="shared" si="52"/>
        <v>0</v>
      </c>
      <c r="O526" s="83">
        <f t="shared" si="56"/>
        <v>0</v>
      </c>
      <c r="P526" s="83">
        <f t="shared" si="53"/>
        <v>0</v>
      </c>
    </row>
    <row r="527" spans="1:16" x14ac:dyDescent="0.2">
      <c r="A527" s="14">
        <v>3573</v>
      </c>
      <c r="B527" s="15">
        <v>11</v>
      </c>
      <c r="C527" s="82">
        <f t="shared" si="51"/>
        <v>2.8515469918399288</v>
      </c>
      <c r="D527" s="16">
        <f>SUMIFS('Contact Hours'!E:E,'Contact Hours'!$A:$A,Hours!$A527,'Contact Hours'!$C:$C,Hours!$B527)</f>
        <v>0</v>
      </c>
      <c r="E527" s="16">
        <f>SUMIFS('Contact Hours'!F:F,'Contact Hours'!$A:$A,Hours!$A527,'Contact Hours'!$C:$C,Hours!$B527)</f>
        <v>0</v>
      </c>
      <c r="F527" s="16">
        <f>SUMIFS('Contact Hours'!G:G,'Contact Hours'!$A:$A,Hours!$A527,'Contact Hours'!$C:$C,Hours!$B527)</f>
        <v>0</v>
      </c>
      <c r="G527" s="16">
        <f>SUMIFS('Contact Hours'!H:H,'Contact Hours'!$A:$A,Hours!$A527,'Contact Hours'!$C:$C,Hours!$B527)</f>
        <v>0</v>
      </c>
      <c r="H527" s="16">
        <f>SUMIFS('Contact Hours'!I:I,'Contact Hours'!$A:$A,Hours!$A527,'Contact Hours'!$C:$C,Hours!$B527)</f>
        <v>0</v>
      </c>
      <c r="I527" s="16">
        <f>SUMIFS('Contact Hours'!J:J,'Contact Hours'!$A:$A,Hours!$A527,'Contact Hours'!$C:$C,Hours!$B527)</f>
        <v>15536</v>
      </c>
      <c r="J527" s="16">
        <f>SUMIFS('Contact Hours'!K:K,'Contact Hours'!$A:$A,Hours!$A527,'Contact Hours'!$C:$C,Hours!$B527)</f>
        <v>0</v>
      </c>
      <c r="K527" s="16">
        <f>SUMIFS('Contact Hours'!L:L,'Contact Hours'!$A:$A,Hours!$A527,'Contact Hours'!$C:$C,Hours!$B527)</f>
        <v>141</v>
      </c>
      <c r="L527" s="17">
        <f t="shared" si="54"/>
        <v>15677</v>
      </c>
      <c r="M527" s="17">
        <f t="shared" si="55"/>
        <v>1567.7</v>
      </c>
      <c r="N527" s="17">
        <f t="shared" si="52"/>
        <v>17244.7</v>
      </c>
      <c r="O527" s="83">
        <f t="shared" si="56"/>
        <v>49174.072410182023</v>
      </c>
      <c r="P527" s="83">
        <f t="shared" si="53"/>
        <v>0</v>
      </c>
    </row>
    <row r="528" spans="1:16" x14ac:dyDescent="0.2">
      <c r="A528" s="14">
        <v>3573</v>
      </c>
      <c r="B528" s="15">
        <v>12</v>
      </c>
      <c r="C528" s="82">
        <f t="shared" si="51"/>
        <v>2.5044021406594155</v>
      </c>
      <c r="D528" s="16">
        <f>SUMIFS('Contact Hours'!E:E,'Contact Hours'!$A:$A,Hours!$A528,'Contact Hours'!$C:$C,Hours!$B528)</f>
        <v>307616</v>
      </c>
      <c r="E528" s="16">
        <f>SUMIFS('Contact Hours'!F:F,'Contact Hours'!$A:$A,Hours!$A528,'Contact Hours'!$C:$C,Hours!$B528)</f>
        <v>0</v>
      </c>
      <c r="F528" s="16">
        <f>SUMIFS('Contact Hours'!G:G,'Contact Hours'!$A:$A,Hours!$A528,'Contact Hours'!$C:$C,Hours!$B528)</f>
        <v>0</v>
      </c>
      <c r="G528" s="16">
        <f>SUMIFS('Contact Hours'!H:H,'Contact Hours'!$A:$A,Hours!$A528,'Contact Hours'!$C:$C,Hours!$B528)</f>
        <v>29056</v>
      </c>
      <c r="H528" s="16">
        <f>SUMIFS('Contact Hours'!I:I,'Contact Hours'!$A:$A,Hours!$A528,'Contact Hours'!$C:$C,Hours!$B528)</f>
        <v>0</v>
      </c>
      <c r="I528" s="16">
        <f>SUMIFS('Contact Hours'!J:J,'Contact Hours'!$A:$A,Hours!$A528,'Contact Hours'!$C:$C,Hours!$B528)</f>
        <v>0</v>
      </c>
      <c r="J528" s="16">
        <f>SUMIFS('Contact Hours'!K:K,'Contact Hours'!$A:$A,Hours!$A528,'Contact Hours'!$C:$C,Hours!$B528)</f>
        <v>0</v>
      </c>
      <c r="K528" s="16">
        <f>SUMIFS('Contact Hours'!L:L,'Contact Hours'!$A:$A,Hours!$A528,'Contact Hours'!$C:$C,Hours!$B528)</f>
        <v>0</v>
      </c>
      <c r="L528" s="17">
        <f t="shared" si="54"/>
        <v>336672</v>
      </c>
      <c r="M528" s="17">
        <f t="shared" si="55"/>
        <v>0</v>
      </c>
      <c r="N528" s="17">
        <f t="shared" si="52"/>
        <v>336672</v>
      </c>
      <c r="O528" s="83">
        <f t="shared" si="56"/>
        <v>843162.07750008674</v>
      </c>
      <c r="P528" s="83">
        <f t="shared" si="53"/>
        <v>72767.908598999973</v>
      </c>
    </row>
    <row r="529" spans="1:16" x14ac:dyDescent="0.2">
      <c r="A529" s="14">
        <v>3573</v>
      </c>
      <c r="B529" s="15">
        <v>13</v>
      </c>
      <c r="C529" s="82">
        <f t="shared" si="51"/>
        <v>2.4322681456089192</v>
      </c>
      <c r="D529" s="16">
        <f>SUMIFS('Contact Hours'!E:E,'Contact Hours'!$A:$A,Hours!$A529,'Contact Hours'!$C:$C,Hours!$B529)</f>
        <v>31216</v>
      </c>
      <c r="E529" s="16">
        <f>SUMIFS('Contact Hours'!F:F,'Contact Hours'!$A:$A,Hours!$A529,'Contact Hours'!$C:$C,Hours!$B529)</f>
        <v>0</v>
      </c>
      <c r="F529" s="16">
        <f>SUMIFS('Contact Hours'!G:G,'Contact Hours'!$A:$A,Hours!$A529,'Contact Hours'!$C:$C,Hours!$B529)</f>
        <v>0</v>
      </c>
      <c r="G529" s="16">
        <f>SUMIFS('Contact Hours'!H:H,'Contact Hours'!$A:$A,Hours!$A529,'Contact Hours'!$C:$C,Hours!$B529)</f>
        <v>0</v>
      </c>
      <c r="H529" s="16">
        <f>SUMIFS('Contact Hours'!I:I,'Contact Hours'!$A:$A,Hours!$A529,'Contact Hours'!$C:$C,Hours!$B529)</f>
        <v>0</v>
      </c>
      <c r="I529" s="16">
        <f>SUMIFS('Contact Hours'!J:J,'Contact Hours'!$A:$A,Hours!$A529,'Contact Hours'!$C:$C,Hours!$B529)</f>
        <v>0</v>
      </c>
      <c r="J529" s="16">
        <f>SUMIFS('Contact Hours'!K:K,'Contact Hours'!$A:$A,Hours!$A529,'Contact Hours'!$C:$C,Hours!$B529)</f>
        <v>0</v>
      </c>
      <c r="K529" s="16">
        <f>SUMIFS('Contact Hours'!L:L,'Contact Hours'!$A:$A,Hours!$A529,'Contact Hours'!$C:$C,Hours!$B529)</f>
        <v>0</v>
      </c>
      <c r="L529" s="17">
        <f t="shared" si="54"/>
        <v>31216</v>
      </c>
      <c r="M529" s="17">
        <f t="shared" si="55"/>
        <v>0</v>
      </c>
      <c r="N529" s="17">
        <f t="shared" si="52"/>
        <v>31216</v>
      </c>
      <c r="O529" s="83">
        <f t="shared" si="56"/>
        <v>75925.682433328024</v>
      </c>
      <c r="P529" s="83">
        <f t="shared" si="53"/>
        <v>0</v>
      </c>
    </row>
    <row r="530" spans="1:16" x14ac:dyDescent="0.2">
      <c r="A530" s="14">
        <v>3573</v>
      </c>
      <c r="B530" s="15">
        <v>14</v>
      </c>
      <c r="C530" s="82">
        <f t="shared" si="51"/>
        <v>3.8974899200721236</v>
      </c>
      <c r="D530" s="16">
        <f>SUMIFS('Contact Hours'!E:E,'Contact Hours'!$A:$A,Hours!$A530,'Contact Hours'!$C:$C,Hours!$B530)</f>
        <v>0</v>
      </c>
      <c r="E530" s="16">
        <f>SUMIFS('Contact Hours'!F:F,'Contact Hours'!$A:$A,Hours!$A530,'Contact Hours'!$C:$C,Hours!$B530)</f>
        <v>0</v>
      </c>
      <c r="F530" s="16">
        <f>SUMIFS('Contact Hours'!G:G,'Contact Hours'!$A:$A,Hours!$A530,'Contact Hours'!$C:$C,Hours!$B530)</f>
        <v>0</v>
      </c>
      <c r="G530" s="16">
        <f>SUMIFS('Contact Hours'!H:H,'Contact Hours'!$A:$A,Hours!$A530,'Contact Hours'!$C:$C,Hours!$B530)</f>
        <v>0</v>
      </c>
      <c r="H530" s="16">
        <f>SUMIFS('Contact Hours'!I:I,'Contact Hours'!$A:$A,Hours!$A530,'Contact Hours'!$C:$C,Hours!$B530)</f>
        <v>0</v>
      </c>
      <c r="I530" s="16">
        <f>SUMIFS('Contact Hours'!J:J,'Contact Hours'!$A:$A,Hours!$A530,'Contact Hours'!$C:$C,Hours!$B530)</f>
        <v>31376</v>
      </c>
      <c r="J530" s="16">
        <f>SUMIFS('Contact Hours'!K:K,'Contact Hours'!$A:$A,Hours!$A530,'Contact Hours'!$C:$C,Hours!$B530)</f>
        <v>0</v>
      </c>
      <c r="K530" s="16">
        <f>SUMIFS('Contact Hours'!L:L,'Contact Hours'!$A:$A,Hours!$A530,'Contact Hours'!$C:$C,Hours!$B530)</f>
        <v>4080</v>
      </c>
      <c r="L530" s="17">
        <f t="shared" si="54"/>
        <v>35456</v>
      </c>
      <c r="M530" s="17">
        <f t="shared" si="55"/>
        <v>3545.6000000000004</v>
      </c>
      <c r="N530" s="17">
        <f t="shared" si="52"/>
        <v>39001.599999999999</v>
      </c>
      <c r="O530" s="83">
        <f t="shared" si="56"/>
        <v>152008.34286668492</v>
      </c>
      <c r="P530" s="83">
        <f t="shared" si="53"/>
        <v>0</v>
      </c>
    </row>
    <row r="531" spans="1:16" x14ac:dyDescent="0.2">
      <c r="A531" s="14">
        <v>3573</v>
      </c>
      <c r="B531" s="15">
        <v>15</v>
      </c>
      <c r="C531" s="82">
        <f t="shared" si="51"/>
        <v>5.6850604849172326</v>
      </c>
      <c r="D531" s="16">
        <f>SUMIFS('Contact Hours'!E:E,'Contact Hours'!$A:$A,Hours!$A531,'Contact Hours'!$C:$C,Hours!$B531)</f>
        <v>0</v>
      </c>
      <c r="E531" s="16">
        <f>SUMIFS('Contact Hours'!F:F,'Contact Hours'!$A:$A,Hours!$A531,'Contact Hours'!$C:$C,Hours!$B531)</f>
        <v>0</v>
      </c>
      <c r="F531" s="16">
        <f>SUMIFS('Contact Hours'!G:G,'Contact Hours'!$A:$A,Hours!$A531,'Contact Hours'!$C:$C,Hours!$B531)</f>
        <v>0</v>
      </c>
      <c r="G531" s="16">
        <f>SUMIFS('Contact Hours'!H:H,'Contact Hours'!$A:$A,Hours!$A531,'Contact Hours'!$C:$C,Hours!$B531)</f>
        <v>0</v>
      </c>
      <c r="H531" s="16">
        <f>SUMIFS('Contact Hours'!I:I,'Contact Hours'!$A:$A,Hours!$A531,'Contact Hours'!$C:$C,Hours!$B531)</f>
        <v>0</v>
      </c>
      <c r="I531" s="16">
        <f>SUMIFS('Contact Hours'!J:J,'Contact Hours'!$A:$A,Hours!$A531,'Contact Hours'!$C:$C,Hours!$B531)</f>
        <v>0</v>
      </c>
      <c r="J531" s="16">
        <f>SUMIFS('Contact Hours'!K:K,'Contact Hours'!$A:$A,Hours!$A531,'Contact Hours'!$C:$C,Hours!$B531)</f>
        <v>0</v>
      </c>
      <c r="K531" s="16">
        <f>SUMIFS('Contact Hours'!L:L,'Contact Hours'!$A:$A,Hours!$A531,'Contact Hours'!$C:$C,Hours!$B531)</f>
        <v>0</v>
      </c>
      <c r="L531" s="17">
        <f t="shared" si="54"/>
        <v>0</v>
      </c>
      <c r="M531" s="17">
        <f t="shared" si="55"/>
        <v>0</v>
      </c>
      <c r="N531" s="17">
        <f t="shared" si="52"/>
        <v>0</v>
      </c>
      <c r="O531" s="83">
        <f t="shared" si="56"/>
        <v>0</v>
      </c>
      <c r="P531" s="83">
        <f t="shared" si="53"/>
        <v>0</v>
      </c>
    </row>
    <row r="532" spans="1:16" x14ac:dyDescent="0.2">
      <c r="A532" s="14">
        <v>3573</v>
      </c>
      <c r="B532" s="15">
        <v>16</v>
      </c>
      <c r="C532" s="82">
        <f t="shared" si="51"/>
        <v>3.2595549013442979</v>
      </c>
      <c r="D532" s="16">
        <f>SUMIFS('Contact Hours'!E:E,'Contact Hours'!$A:$A,Hours!$A532,'Contact Hours'!$C:$C,Hours!$B532)</f>
        <v>6192</v>
      </c>
      <c r="E532" s="16">
        <f>SUMIFS('Contact Hours'!F:F,'Contact Hours'!$A:$A,Hours!$A532,'Contact Hours'!$C:$C,Hours!$B532)</f>
        <v>528</v>
      </c>
      <c r="F532" s="16">
        <f>SUMIFS('Contact Hours'!G:G,'Contact Hours'!$A:$A,Hours!$A532,'Contact Hours'!$C:$C,Hours!$B532)</f>
        <v>0</v>
      </c>
      <c r="G532" s="16">
        <f>SUMIFS('Contact Hours'!H:H,'Contact Hours'!$A:$A,Hours!$A532,'Contact Hours'!$C:$C,Hours!$B532)</f>
        <v>0</v>
      </c>
      <c r="H532" s="16">
        <f>SUMIFS('Contact Hours'!I:I,'Contact Hours'!$A:$A,Hours!$A532,'Contact Hours'!$C:$C,Hours!$B532)</f>
        <v>0</v>
      </c>
      <c r="I532" s="16">
        <f>SUMIFS('Contact Hours'!J:J,'Contact Hours'!$A:$A,Hours!$A532,'Contact Hours'!$C:$C,Hours!$B532)</f>
        <v>54400</v>
      </c>
      <c r="J532" s="16">
        <f>SUMIFS('Contact Hours'!K:K,'Contact Hours'!$A:$A,Hours!$A532,'Contact Hours'!$C:$C,Hours!$B532)</f>
        <v>5200</v>
      </c>
      <c r="K532" s="16">
        <f>SUMIFS('Contact Hours'!L:L,'Contact Hours'!$A:$A,Hours!$A532,'Contact Hours'!$C:$C,Hours!$B532)</f>
        <v>10306</v>
      </c>
      <c r="L532" s="17">
        <f t="shared" si="54"/>
        <v>76626</v>
      </c>
      <c r="M532" s="17">
        <f t="shared" si="55"/>
        <v>6523.4000000000005</v>
      </c>
      <c r="N532" s="17">
        <f t="shared" si="52"/>
        <v>83149.399999999994</v>
      </c>
      <c r="O532" s="83">
        <f t="shared" si="56"/>
        <v>271030.03431383753</v>
      </c>
      <c r="P532" s="83">
        <f t="shared" si="53"/>
        <v>0</v>
      </c>
    </row>
    <row r="533" spans="1:16" x14ac:dyDescent="0.2">
      <c r="A533" s="14">
        <v>3573</v>
      </c>
      <c r="B533" s="15">
        <v>17</v>
      </c>
      <c r="C533" s="82">
        <f t="shared" si="51"/>
        <v>4.4091904474615813</v>
      </c>
      <c r="D533" s="16">
        <f>SUMIFS('Contact Hours'!E:E,'Contact Hours'!$A:$A,Hours!$A533,'Contact Hours'!$C:$C,Hours!$B533)</f>
        <v>0</v>
      </c>
      <c r="E533" s="16">
        <f>SUMIFS('Contact Hours'!F:F,'Contact Hours'!$A:$A,Hours!$A533,'Contact Hours'!$C:$C,Hours!$B533)</f>
        <v>0</v>
      </c>
      <c r="F533" s="16">
        <f>SUMIFS('Contact Hours'!G:G,'Contact Hours'!$A:$A,Hours!$A533,'Contact Hours'!$C:$C,Hours!$B533)</f>
        <v>0</v>
      </c>
      <c r="G533" s="16">
        <f>SUMIFS('Contact Hours'!H:H,'Contact Hours'!$A:$A,Hours!$A533,'Contact Hours'!$C:$C,Hours!$B533)</f>
        <v>0</v>
      </c>
      <c r="H533" s="16">
        <f>SUMIFS('Contact Hours'!I:I,'Contact Hours'!$A:$A,Hours!$A533,'Contact Hours'!$C:$C,Hours!$B533)</f>
        <v>0</v>
      </c>
      <c r="I533" s="16">
        <f>SUMIFS('Contact Hours'!J:J,'Contact Hours'!$A:$A,Hours!$A533,'Contact Hours'!$C:$C,Hours!$B533)</f>
        <v>0</v>
      </c>
      <c r="J533" s="16">
        <f>SUMIFS('Contact Hours'!K:K,'Contact Hours'!$A:$A,Hours!$A533,'Contact Hours'!$C:$C,Hours!$B533)</f>
        <v>0</v>
      </c>
      <c r="K533" s="16">
        <f>SUMIFS('Contact Hours'!L:L,'Contact Hours'!$A:$A,Hours!$A533,'Contact Hours'!$C:$C,Hours!$B533)</f>
        <v>0</v>
      </c>
      <c r="L533" s="17">
        <f t="shared" si="54"/>
        <v>0</v>
      </c>
      <c r="M533" s="17">
        <f t="shared" si="55"/>
        <v>0</v>
      </c>
      <c r="N533" s="17">
        <f t="shared" si="52"/>
        <v>0</v>
      </c>
      <c r="O533" s="83">
        <f t="shared" si="56"/>
        <v>0</v>
      </c>
      <c r="P533" s="83">
        <f t="shared" si="53"/>
        <v>0</v>
      </c>
    </row>
    <row r="534" spans="1:16" x14ac:dyDescent="0.2">
      <c r="A534" s="14">
        <v>3573</v>
      </c>
      <c r="B534" s="15">
        <v>18</v>
      </c>
      <c r="C534" s="82">
        <f t="shared" si="51"/>
        <v>3.2911135241788898</v>
      </c>
      <c r="D534" s="16">
        <f>SUMIFS('Contact Hours'!E:E,'Contact Hours'!$A:$A,Hours!$A534,'Contact Hours'!$C:$C,Hours!$B534)</f>
        <v>0</v>
      </c>
      <c r="E534" s="16">
        <f>SUMIFS('Contact Hours'!F:F,'Contact Hours'!$A:$A,Hours!$A534,'Contact Hours'!$C:$C,Hours!$B534)</f>
        <v>0</v>
      </c>
      <c r="F534" s="16">
        <f>SUMIFS('Contact Hours'!G:G,'Contact Hours'!$A:$A,Hours!$A534,'Contact Hours'!$C:$C,Hours!$B534)</f>
        <v>0</v>
      </c>
      <c r="G534" s="16">
        <f>SUMIFS('Contact Hours'!H:H,'Contact Hours'!$A:$A,Hours!$A534,'Contact Hours'!$C:$C,Hours!$B534)</f>
        <v>0</v>
      </c>
      <c r="H534" s="16">
        <f>SUMIFS('Contact Hours'!I:I,'Contact Hours'!$A:$A,Hours!$A534,'Contact Hours'!$C:$C,Hours!$B534)</f>
        <v>0</v>
      </c>
      <c r="I534" s="16">
        <f>SUMIFS('Contact Hours'!J:J,'Contact Hours'!$A:$A,Hours!$A534,'Contact Hours'!$C:$C,Hours!$B534)</f>
        <v>33176</v>
      </c>
      <c r="J534" s="16">
        <f>SUMIFS('Contact Hours'!K:K,'Contact Hours'!$A:$A,Hours!$A534,'Contact Hours'!$C:$C,Hours!$B534)</f>
        <v>0</v>
      </c>
      <c r="K534" s="16">
        <f>SUMIFS('Contact Hours'!L:L,'Contact Hours'!$A:$A,Hours!$A534,'Contact Hours'!$C:$C,Hours!$B534)</f>
        <v>0</v>
      </c>
      <c r="L534" s="17">
        <f t="shared" si="54"/>
        <v>33176</v>
      </c>
      <c r="M534" s="17">
        <f t="shared" si="55"/>
        <v>3317.6000000000004</v>
      </c>
      <c r="N534" s="17">
        <f t="shared" si="52"/>
        <v>36493.599999999999</v>
      </c>
      <c r="O534" s="83">
        <f t="shared" si="56"/>
        <v>120104.58050597472</v>
      </c>
      <c r="P534" s="83">
        <f t="shared" si="53"/>
        <v>0</v>
      </c>
    </row>
    <row r="535" spans="1:16" x14ac:dyDescent="0.2">
      <c r="A535" s="14">
        <v>3573</v>
      </c>
      <c r="B535" s="15">
        <v>19</v>
      </c>
      <c r="C535" s="82">
        <f t="shared" si="51"/>
        <v>2.3804218366663754</v>
      </c>
      <c r="D535" s="16">
        <f>SUMIFS('Contact Hours'!E:E,'Contact Hours'!$A:$A,Hours!$A535,'Contact Hours'!$C:$C,Hours!$B535)</f>
        <v>0</v>
      </c>
      <c r="E535" s="16">
        <f>SUMIFS('Contact Hours'!F:F,'Contact Hours'!$A:$A,Hours!$A535,'Contact Hours'!$C:$C,Hours!$B535)</f>
        <v>207072</v>
      </c>
      <c r="F535" s="16">
        <f>SUMIFS('Contact Hours'!G:G,'Contact Hours'!$A:$A,Hours!$A535,'Contact Hours'!$C:$C,Hours!$B535)</f>
        <v>97783</v>
      </c>
      <c r="G535" s="16">
        <f>SUMIFS('Contact Hours'!H:H,'Contact Hours'!$A:$A,Hours!$A535,'Contact Hours'!$C:$C,Hours!$B535)</f>
        <v>0</v>
      </c>
      <c r="H535" s="16">
        <f>SUMIFS('Contact Hours'!I:I,'Contact Hours'!$A:$A,Hours!$A535,'Contact Hours'!$C:$C,Hours!$B535)</f>
        <v>0</v>
      </c>
      <c r="I535" s="16">
        <f>SUMIFS('Contact Hours'!J:J,'Contact Hours'!$A:$A,Hours!$A535,'Contact Hours'!$C:$C,Hours!$B535)</f>
        <v>0</v>
      </c>
      <c r="J535" s="16">
        <f>SUMIFS('Contact Hours'!K:K,'Contact Hours'!$A:$A,Hours!$A535,'Contact Hours'!$C:$C,Hours!$B535)</f>
        <v>0</v>
      </c>
      <c r="K535" s="16">
        <f>SUMIFS('Contact Hours'!L:L,'Contact Hours'!$A:$A,Hours!$A535,'Contact Hours'!$C:$C,Hours!$B535)</f>
        <v>0</v>
      </c>
      <c r="L535" s="17">
        <f t="shared" si="54"/>
        <v>304855</v>
      </c>
      <c r="M535" s="17">
        <f t="shared" si="55"/>
        <v>30485.5</v>
      </c>
      <c r="N535" s="17">
        <f t="shared" si="52"/>
        <v>335340.5</v>
      </c>
      <c r="O535" s="83">
        <f t="shared" si="56"/>
        <v>798251.84891862061</v>
      </c>
      <c r="P535" s="83">
        <f t="shared" si="53"/>
        <v>256041.267300223</v>
      </c>
    </row>
    <row r="536" spans="1:16" x14ac:dyDescent="0.2">
      <c r="A536" s="14">
        <v>3573</v>
      </c>
      <c r="B536" s="15">
        <v>20</v>
      </c>
      <c r="C536" s="82">
        <f t="shared" si="51"/>
        <v>3.0251194174301852</v>
      </c>
      <c r="D536" s="16">
        <f>SUMIFS('Contact Hours'!E:E,'Contact Hours'!$A:$A,Hours!$A536,'Contact Hours'!$C:$C,Hours!$B536)</f>
        <v>0</v>
      </c>
      <c r="E536" s="16">
        <f>SUMIFS('Contact Hours'!F:F,'Contact Hours'!$A:$A,Hours!$A536,'Contact Hours'!$C:$C,Hours!$B536)</f>
        <v>0</v>
      </c>
      <c r="F536" s="16">
        <f>SUMIFS('Contact Hours'!G:G,'Contact Hours'!$A:$A,Hours!$A536,'Contact Hours'!$C:$C,Hours!$B536)</f>
        <v>0</v>
      </c>
      <c r="G536" s="16">
        <f>SUMIFS('Contact Hours'!H:H,'Contact Hours'!$A:$A,Hours!$A536,'Contact Hours'!$C:$C,Hours!$B536)</f>
        <v>0</v>
      </c>
      <c r="H536" s="16">
        <f>SUMIFS('Contact Hours'!I:I,'Contact Hours'!$A:$A,Hours!$A536,'Contact Hours'!$C:$C,Hours!$B536)</f>
        <v>25216</v>
      </c>
      <c r="I536" s="16">
        <f>SUMIFS('Contact Hours'!J:J,'Contact Hours'!$A:$A,Hours!$A536,'Contact Hours'!$C:$C,Hours!$B536)</f>
        <v>0</v>
      </c>
      <c r="J536" s="16">
        <f>SUMIFS('Contact Hours'!K:K,'Contact Hours'!$A:$A,Hours!$A536,'Contact Hours'!$C:$C,Hours!$B536)</f>
        <v>0</v>
      </c>
      <c r="K536" s="16">
        <f>SUMIFS('Contact Hours'!L:L,'Contact Hours'!$A:$A,Hours!$A536,'Contact Hours'!$C:$C,Hours!$B536)</f>
        <v>0</v>
      </c>
      <c r="L536" s="17">
        <f t="shared" si="54"/>
        <v>25216</v>
      </c>
      <c r="M536" s="17">
        <f t="shared" si="55"/>
        <v>0</v>
      </c>
      <c r="N536" s="17">
        <f t="shared" si="52"/>
        <v>25216</v>
      </c>
      <c r="O536" s="83">
        <f t="shared" si="56"/>
        <v>76281.411229919555</v>
      </c>
      <c r="P536" s="83">
        <f t="shared" si="53"/>
        <v>0</v>
      </c>
    </row>
    <row r="537" spans="1:16" x14ac:dyDescent="0.2">
      <c r="A537" s="14">
        <v>3573</v>
      </c>
      <c r="B537" s="15">
        <v>21</v>
      </c>
      <c r="C537" s="82">
        <f t="shared" si="51"/>
        <v>3.2708258380709379</v>
      </c>
      <c r="D537" s="16">
        <f>SUMIFS('Contact Hours'!E:E,'Contact Hours'!$A:$A,Hours!$A537,'Contact Hours'!$C:$C,Hours!$B537)</f>
        <v>0</v>
      </c>
      <c r="E537" s="16">
        <f>SUMIFS('Contact Hours'!F:F,'Contact Hours'!$A:$A,Hours!$A537,'Contact Hours'!$C:$C,Hours!$B537)</f>
        <v>0</v>
      </c>
      <c r="F537" s="16">
        <f>SUMIFS('Contact Hours'!G:G,'Contact Hours'!$A:$A,Hours!$A537,'Contact Hours'!$C:$C,Hours!$B537)</f>
        <v>0</v>
      </c>
      <c r="G537" s="16">
        <f>SUMIFS('Contact Hours'!H:H,'Contact Hours'!$A:$A,Hours!$A537,'Contact Hours'!$C:$C,Hours!$B537)</f>
        <v>0</v>
      </c>
      <c r="H537" s="16">
        <f>SUMIFS('Contact Hours'!I:I,'Contact Hours'!$A:$A,Hours!$A537,'Contact Hours'!$C:$C,Hours!$B537)</f>
        <v>0</v>
      </c>
      <c r="I537" s="16">
        <f>SUMIFS('Contact Hours'!J:J,'Contact Hours'!$A:$A,Hours!$A537,'Contact Hours'!$C:$C,Hours!$B537)</f>
        <v>0</v>
      </c>
      <c r="J537" s="16">
        <f>SUMIFS('Contact Hours'!K:K,'Contact Hours'!$A:$A,Hours!$A537,'Contact Hours'!$C:$C,Hours!$B537)</f>
        <v>8</v>
      </c>
      <c r="K537" s="16">
        <f>SUMIFS('Contact Hours'!L:L,'Contact Hours'!$A:$A,Hours!$A537,'Contact Hours'!$C:$C,Hours!$B537)</f>
        <v>0</v>
      </c>
      <c r="L537" s="17">
        <f t="shared" si="54"/>
        <v>8</v>
      </c>
      <c r="M537" s="17">
        <f t="shared" si="55"/>
        <v>0</v>
      </c>
      <c r="N537" s="17">
        <f t="shared" si="52"/>
        <v>8</v>
      </c>
      <c r="O537" s="83">
        <f t="shared" si="56"/>
        <v>26.166606704567503</v>
      </c>
      <c r="P537" s="83">
        <f t="shared" si="53"/>
        <v>0</v>
      </c>
    </row>
    <row r="538" spans="1:16" x14ac:dyDescent="0.2">
      <c r="A538" s="14">
        <v>3573</v>
      </c>
      <c r="B538" s="15">
        <v>22</v>
      </c>
      <c r="C538" s="82">
        <f t="shared" si="51"/>
        <v>3.5368199448196425</v>
      </c>
      <c r="D538" s="16">
        <f>SUMIFS('Contact Hours'!E:E,'Contact Hours'!$A:$A,Hours!$A538,'Contact Hours'!$C:$C,Hours!$B538)</f>
        <v>0</v>
      </c>
      <c r="E538" s="16">
        <f>SUMIFS('Contact Hours'!F:F,'Contact Hours'!$A:$A,Hours!$A538,'Contact Hours'!$C:$C,Hours!$B538)</f>
        <v>0</v>
      </c>
      <c r="F538" s="16">
        <f>SUMIFS('Contact Hours'!G:G,'Contact Hours'!$A:$A,Hours!$A538,'Contact Hours'!$C:$C,Hours!$B538)</f>
        <v>0</v>
      </c>
      <c r="G538" s="16">
        <f>SUMIFS('Contact Hours'!H:H,'Contact Hours'!$A:$A,Hours!$A538,'Contact Hours'!$C:$C,Hours!$B538)</f>
        <v>0</v>
      </c>
      <c r="H538" s="16">
        <f>SUMIFS('Contact Hours'!I:I,'Contact Hours'!$A:$A,Hours!$A538,'Contact Hours'!$C:$C,Hours!$B538)</f>
        <v>4320</v>
      </c>
      <c r="I538" s="16">
        <f>SUMIFS('Contact Hours'!J:J,'Contact Hours'!$A:$A,Hours!$A538,'Contact Hours'!$C:$C,Hours!$B538)</f>
        <v>0</v>
      </c>
      <c r="J538" s="16">
        <f>SUMIFS('Contact Hours'!K:K,'Contact Hours'!$A:$A,Hours!$A538,'Contact Hours'!$C:$C,Hours!$B538)</f>
        <v>0</v>
      </c>
      <c r="K538" s="16">
        <f>SUMIFS('Contact Hours'!L:L,'Contact Hours'!$A:$A,Hours!$A538,'Contact Hours'!$C:$C,Hours!$B538)</f>
        <v>0</v>
      </c>
      <c r="L538" s="17">
        <f t="shared" si="54"/>
        <v>4320</v>
      </c>
      <c r="M538" s="17">
        <f t="shared" si="55"/>
        <v>0</v>
      </c>
      <c r="N538" s="17">
        <f t="shared" si="52"/>
        <v>4320</v>
      </c>
      <c r="O538" s="83">
        <f t="shared" si="56"/>
        <v>15279.062161620855</v>
      </c>
      <c r="P538" s="83">
        <f t="shared" si="53"/>
        <v>0</v>
      </c>
    </row>
    <row r="539" spans="1:16" x14ac:dyDescent="0.2">
      <c r="A539" s="14">
        <v>3573</v>
      </c>
      <c r="B539" s="15">
        <v>23</v>
      </c>
      <c r="C539" s="82">
        <f t="shared" si="51"/>
        <v>3.4579233877331621</v>
      </c>
      <c r="D539" s="16">
        <f>SUMIFS('Contact Hours'!E:E,'Contact Hours'!$A:$A,Hours!$A539,'Contact Hours'!$C:$C,Hours!$B539)</f>
        <v>22832</v>
      </c>
      <c r="E539" s="16">
        <f>SUMIFS('Contact Hours'!F:F,'Contact Hours'!$A:$A,Hours!$A539,'Contact Hours'!$C:$C,Hours!$B539)</f>
        <v>0</v>
      </c>
      <c r="F539" s="16">
        <f>SUMIFS('Contact Hours'!G:G,'Contact Hours'!$A:$A,Hours!$A539,'Contact Hours'!$C:$C,Hours!$B539)</f>
        <v>0</v>
      </c>
      <c r="G539" s="16">
        <f>SUMIFS('Contact Hours'!H:H,'Contact Hours'!$A:$A,Hours!$A539,'Contact Hours'!$C:$C,Hours!$B539)</f>
        <v>0</v>
      </c>
      <c r="H539" s="16">
        <f>SUMIFS('Contact Hours'!I:I,'Contact Hours'!$A:$A,Hours!$A539,'Contact Hours'!$C:$C,Hours!$B539)</f>
        <v>0</v>
      </c>
      <c r="I539" s="16">
        <f>SUMIFS('Contact Hours'!J:J,'Contact Hours'!$A:$A,Hours!$A539,'Contact Hours'!$C:$C,Hours!$B539)</f>
        <v>0</v>
      </c>
      <c r="J539" s="16">
        <f>SUMIFS('Contact Hours'!K:K,'Contact Hours'!$A:$A,Hours!$A539,'Contact Hours'!$C:$C,Hours!$B539)</f>
        <v>0</v>
      </c>
      <c r="K539" s="16">
        <f>SUMIFS('Contact Hours'!L:L,'Contact Hours'!$A:$A,Hours!$A539,'Contact Hours'!$C:$C,Hours!$B539)</f>
        <v>0</v>
      </c>
      <c r="L539" s="17">
        <f t="shared" si="54"/>
        <v>22832</v>
      </c>
      <c r="M539" s="17">
        <f t="shared" si="55"/>
        <v>0</v>
      </c>
      <c r="N539" s="17">
        <f t="shared" si="52"/>
        <v>22832</v>
      </c>
      <c r="O539" s="83">
        <f t="shared" si="56"/>
        <v>78951.306788723552</v>
      </c>
      <c r="P539" s="83">
        <f t="shared" si="53"/>
        <v>0</v>
      </c>
    </row>
    <row r="540" spans="1:16" x14ac:dyDescent="0.2">
      <c r="A540" s="14">
        <v>3573</v>
      </c>
      <c r="B540" s="15">
        <v>24</v>
      </c>
      <c r="C540" s="82">
        <f t="shared" si="51"/>
        <v>2.7275666878468883</v>
      </c>
      <c r="D540" s="16">
        <f>SUMIFS('Contact Hours'!E:E,'Contact Hours'!$A:$A,Hours!$A540,'Contact Hours'!$C:$C,Hours!$B540)</f>
        <v>15840</v>
      </c>
      <c r="E540" s="16">
        <f>SUMIFS('Contact Hours'!F:F,'Contact Hours'!$A:$A,Hours!$A540,'Contact Hours'!$C:$C,Hours!$B540)</f>
        <v>0</v>
      </c>
      <c r="F540" s="16">
        <f>SUMIFS('Contact Hours'!G:G,'Contact Hours'!$A:$A,Hours!$A540,'Contact Hours'!$C:$C,Hours!$B540)</f>
        <v>0</v>
      </c>
      <c r="G540" s="16">
        <f>SUMIFS('Contact Hours'!H:H,'Contact Hours'!$A:$A,Hours!$A540,'Contact Hours'!$C:$C,Hours!$B540)</f>
        <v>0</v>
      </c>
      <c r="H540" s="16">
        <f>SUMIFS('Contact Hours'!I:I,'Contact Hours'!$A:$A,Hours!$A540,'Contact Hours'!$C:$C,Hours!$B540)</f>
        <v>19808</v>
      </c>
      <c r="I540" s="16">
        <f>SUMIFS('Contact Hours'!J:J,'Contact Hours'!$A:$A,Hours!$A540,'Contact Hours'!$C:$C,Hours!$B540)</f>
        <v>0</v>
      </c>
      <c r="J540" s="16">
        <f>SUMIFS('Contact Hours'!K:K,'Contact Hours'!$A:$A,Hours!$A540,'Contact Hours'!$C:$C,Hours!$B540)</f>
        <v>0</v>
      </c>
      <c r="K540" s="16">
        <f>SUMIFS('Contact Hours'!L:L,'Contact Hours'!$A:$A,Hours!$A540,'Contact Hours'!$C:$C,Hours!$B540)</f>
        <v>0</v>
      </c>
      <c r="L540" s="17">
        <f t="shared" si="54"/>
        <v>35648</v>
      </c>
      <c r="M540" s="17">
        <f t="shared" si="55"/>
        <v>0</v>
      </c>
      <c r="N540" s="17">
        <f t="shared" si="52"/>
        <v>35648</v>
      </c>
      <c r="O540" s="83">
        <f t="shared" si="56"/>
        <v>97232.297288365866</v>
      </c>
      <c r="P540" s="83">
        <f t="shared" si="53"/>
        <v>0</v>
      </c>
    </row>
    <row r="541" spans="1:16" x14ac:dyDescent="0.2">
      <c r="A541" s="14">
        <v>3573</v>
      </c>
      <c r="B541" s="15">
        <v>25</v>
      </c>
      <c r="C541" s="82">
        <f t="shared" si="51"/>
        <v>2.1843075376228382</v>
      </c>
      <c r="D541" s="16">
        <f>SUMIFS('Contact Hours'!E:E,'Contact Hours'!$A:$A,Hours!$A541,'Contact Hours'!$C:$C,Hours!$B541)</f>
        <v>316464</v>
      </c>
      <c r="E541" s="16">
        <f>SUMIFS('Contact Hours'!F:F,'Contact Hours'!$A:$A,Hours!$A541,'Contact Hours'!$C:$C,Hours!$B541)</f>
        <v>0</v>
      </c>
      <c r="F541" s="16">
        <f>SUMIFS('Contact Hours'!G:G,'Contact Hours'!$A:$A,Hours!$A541,'Contact Hours'!$C:$C,Hours!$B541)</f>
        <v>0</v>
      </c>
      <c r="G541" s="16">
        <f>SUMIFS('Contact Hours'!H:H,'Contact Hours'!$A:$A,Hours!$A541,'Contact Hours'!$C:$C,Hours!$B541)</f>
        <v>0</v>
      </c>
      <c r="H541" s="16">
        <f>SUMIFS('Contact Hours'!I:I,'Contact Hours'!$A:$A,Hours!$A541,'Contact Hours'!$C:$C,Hours!$B541)</f>
        <v>0</v>
      </c>
      <c r="I541" s="16">
        <f>SUMIFS('Contact Hours'!J:J,'Contact Hours'!$A:$A,Hours!$A541,'Contact Hours'!$C:$C,Hours!$B541)</f>
        <v>0</v>
      </c>
      <c r="J541" s="16">
        <f>SUMIFS('Contact Hours'!K:K,'Contact Hours'!$A:$A,Hours!$A541,'Contact Hours'!$C:$C,Hours!$B541)</f>
        <v>0</v>
      </c>
      <c r="K541" s="16">
        <f>SUMIFS('Contact Hours'!L:L,'Contact Hours'!$A:$A,Hours!$A541,'Contact Hours'!$C:$C,Hours!$B541)</f>
        <v>0</v>
      </c>
      <c r="L541" s="17">
        <f t="shared" si="54"/>
        <v>316464</v>
      </c>
      <c r="M541" s="17">
        <f t="shared" si="55"/>
        <v>0</v>
      </c>
      <c r="N541" s="17">
        <f t="shared" si="52"/>
        <v>316464</v>
      </c>
      <c r="O541" s="83">
        <f t="shared" si="56"/>
        <v>691254.70058627392</v>
      </c>
      <c r="P541" s="83">
        <f t="shared" si="53"/>
        <v>0</v>
      </c>
    </row>
    <row r="542" spans="1:16" x14ac:dyDescent="0.2">
      <c r="A542" s="14">
        <v>3573</v>
      </c>
      <c r="B542" s="15">
        <v>26</v>
      </c>
      <c r="C542" s="82">
        <f t="shared" si="51"/>
        <v>2.9124100501637846</v>
      </c>
      <c r="D542" s="16">
        <f>SUMIFS('Contact Hours'!E:E,'Contact Hours'!$A:$A,Hours!$A542,'Contact Hours'!$C:$C,Hours!$B542)</f>
        <v>87808</v>
      </c>
      <c r="E542" s="16">
        <f>SUMIFS('Contact Hours'!F:F,'Contact Hours'!$A:$A,Hours!$A542,'Contact Hours'!$C:$C,Hours!$B542)</f>
        <v>0</v>
      </c>
      <c r="F542" s="16">
        <f>SUMIFS('Contact Hours'!G:G,'Contact Hours'!$A:$A,Hours!$A542,'Contact Hours'!$C:$C,Hours!$B542)</f>
        <v>0</v>
      </c>
      <c r="G542" s="16">
        <f>SUMIFS('Contact Hours'!H:H,'Contact Hours'!$A:$A,Hours!$A542,'Contact Hours'!$C:$C,Hours!$B542)</f>
        <v>0</v>
      </c>
      <c r="H542" s="16">
        <f>SUMIFS('Contact Hours'!I:I,'Contact Hours'!$A:$A,Hours!$A542,'Contact Hours'!$C:$C,Hours!$B542)</f>
        <v>2112</v>
      </c>
      <c r="I542" s="16">
        <f>SUMIFS('Contact Hours'!J:J,'Contact Hours'!$A:$A,Hours!$A542,'Contact Hours'!$C:$C,Hours!$B542)</f>
        <v>0</v>
      </c>
      <c r="J542" s="16">
        <f>SUMIFS('Contact Hours'!K:K,'Contact Hours'!$A:$A,Hours!$A542,'Contact Hours'!$C:$C,Hours!$B542)</f>
        <v>0</v>
      </c>
      <c r="K542" s="16">
        <f>SUMIFS('Contact Hours'!L:L,'Contact Hours'!$A:$A,Hours!$A542,'Contact Hours'!$C:$C,Hours!$B542)</f>
        <v>0</v>
      </c>
      <c r="L542" s="17">
        <f t="shared" si="54"/>
        <v>89920</v>
      </c>
      <c r="M542" s="17">
        <f t="shared" si="55"/>
        <v>0</v>
      </c>
      <c r="N542" s="17">
        <f t="shared" si="52"/>
        <v>89920</v>
      </c>
      <c r="O542" s="83">
        <f t="shared" si="56"/>
        <v>261883.91171072752</v>
      </c>
      <c r="P542" s="83">
        <f t="shared" si="53"/>
        <v>0</v>
      </c>
    </row>
    <row r="543" spans="1:16" x14ac:dyDescent="0.2">
      <c r="A543" s="14">
        <v>3573</v>
      </c>
      <c r="B543" s="15">
        <v>27</v>
      </c>
      <c r="C543" s="82">
        <f t="shared" ref="C543:C606" si="57">C516</f>
        <v>0</v>
      </c>
      <c r="D543" s="16">
        <f>SUMIFS('Contact Hours'!E:E,'Contact Hours'!$A:$A,Hours!$A543,'Contact Hours'!$C:$C,Hours!$B543)</f>
        <v>0</v>
      </c>
      <c r="E543" s="16">
        <f>SUMIFS('Contact Hours'!F:F,'Contact Hours'!$A:$A,Hours!$A543,'Contact Hours'!$C:$C,Hours!$B543)</f>
        <v>0</v>
      </c>
      <c r="F543" s="16">
        <f>SUMIFS('Contact Hours'!G:G,'Contact Hours'!$A:$A,Hours!$A543,'Contact Hours'!$C:$C,Hours!$B543)</f>
        <v>0</v>
      </c>
      <c r="G543" s="16">
        <f>SUMIFS('Contact Hours'!H:H,'Contact Hours'!$A:$A,Hours!$A543,'Contact Hours'!$C:$C,Hours!$B543)</f>
        <v>0</v>
      </c>
      <c r="H543" s="16">
        <f>SUMIFS('Contact Hours'!I:I,'Contact Hours'!$A:$A,Hours!$A543,'Contact Hours'!$C:$C,Hours!$B543)</f>
        <v>0</v>
      </c>
      <c r="I543" s="16">
        <f>SUMIFS('Contact Hours'!J:J,'Contact Hours'!$A:$A,Hours!$A543,'Contact Hours'!$C:$C,Hours!$B543)</f>
        <v>0</v>
      </c>
      <c r="J543" s="16">
        <f>SUMIFS('Contact Hours'!K:K,'Contact Hours'!$A:$A,Hours!$A543,'Contact Hours'!$C:$C,Hours!$B543)</f>
        <v>0</v>
      </c>
      <c r="K543" s="16">
        <f>SUMIFS('Contact Hours'!L:L,'Contact Hours'!$A:$A,Hours!$A543,'Contact Hours'!$C:$C,Hours!$B543)</f>
        <v>0</v>
      </c>
      <c r="L543" s="17">
        <f t="shared" si="54"/>
        <v>0</v>
      </c>
      <c r="M543" s="17">
        <f t="shared" si="55"/>
        <v>0</v>
      </c>
      <c r="N543" s="17">
        <f t="shared" si="52"/>
        <v>0</v>
      </c>
      <c r="O543" s="83">
        <f t="shared" si="56"/>
        <v>0</v>
      </c>
      <c r="P543" s="83">
        <f t="shared" si="53"/>
        <v>0</v>
      </c>
    </row>
    <row r="544" spans="1:16" x14ac:dyDescent="0.2">
      <c r="A544" s="14">
        <v>10633</v>
      </c>
      <c r="B544" s="15">
        <v>1</v>
      </c>
      <c r="C544" s="82">
        <f t="shared" si="57"/>
        <v>2.4773518925154794</v>
      </c>
      <c r="D544" s="16">
        <f>SUMIFS('Contact Hours'!E:E,'Contact Hours'!$A:$A,Hours!$A544,'Contact Hours'!$C:$C,Hours!$B544)</f>
        <v>69600</v>
      </c>
      <c r="E544" s="16">
        <f>SUMIFS('Contact Hours'!F:F,'Contact Hours'!$A:$A,Hours!$A544,'Contact Hours'!$C:$C,Hours!$B544)</f>
        <v>0</v>
      </c>
      <c r="F544" s="16">
        <f>SUMIFS('Contact Hours'!G:G,'Contact Hours'!$A:$A,Hours!$A544,'Contact Hours'!$C:$C,Hours!$B544)</f>
        <v>0</v>
      </c>
      <c r="G544" s="16">
        <f>SUMIFS('Contact Hours'!H:H,'Contact Hours'!$A:$A,Hours!$A544,'Contact Hours'!$C:$C,Hours!$B544)</f>
        <v>0</v>
      </c>
      <c r="H544" s="16">
        <f>SUMIFS('Contact Hours'!I:I,'Contact Hours'!$A:$A,Hours!$A544,'Contact Hours'!$C:$C,Hours!$B544)</f>
        <v>5760</v>
      </c>
      <c r="I544" s="16">
        <f>SUMIFS('Contact Hours'!J:J,'Contact Hours'!$A:$A,Hours!$A544,'Contact Hours'!$C:$C,Hours!$B544)</f>
        <v>0</v>
      </c>
      <c r="J544" s="16">
        <f>SUMIFS('Contact Hours'!K:K,'Contact Hours'!$A:$A,Hours!$A544,'Contact Hours'!$C:$C,Hours!$B544)</f>
        <v>0</v>
      </c>
      <c r="K544" s="16">
        <f>SUMIFS('Contact Hours'!L:L,'Contact Hours'!$A:$A,Hours!$A544,'Contact Hours'!$C:$C,Hours!$B544)</f>
        <v>0</v>
      </c>
      <c r="L544" s="17">
        <f t="shared" si="54"/>
        <v>75360</v>
      </c>
      <c r="M544" s="17">
        <f t="shared" si="55"/>
        <v>0</v>
      </c>
      <c r="N544" s="17">
        <f t="shared" si="52"/>
        <v>75360</v>
      </c>
      <c r="O544" s="83">
        <f t="shared" si="56"/>
        <v>186693.23861996652</v>
      </c>
      <c r="P544" s="83">
        <f t="shared" si="53"/>
        <v>0</v>
      </c>
    </row>
    <row r="545" spans="1:16" x14ac:dyDescent="0.2">
      <c r="A545" s="14">
        <v>10633</v>
      </c>
      <c r="B545" s="15">
        <v>2</v>
      </c>
      <c r="C545" s="82">
        <f t="shared" si="57"/>
        <v>2.8538011791852567</v>
      </c>
      <c r="D545" s="16">
        <f>SUMIFS('Contact Hours'!E:E,'Contact Hours'!$A:$A,Hours!$A545,'Contact Hours'!$C:$C,Hours!$B545)</f>
        <v>0</v>
      </c>
      <c r="E545" s="16">
        <f>SUMIFS('Contact Hours'!F:F,'Contact Hours'!$A:$A,Hours!$A545,'Contact Hours'!$C:$C,Hours!$B545)</f>
        <v>0</v>
      </c>
      <c r="F545" s="16">
        <f>SUMIFS('Contact Hours'!G:G,'Contact Hours'!$A:$A,Hours!$A545,'Contact Hours'!$C:$C,Hours!$B545)</f>
        <v>0</v>
      </c>
      <c r="G545" s="16">
        <f>SUMIFS('Contact Hours'!H:H,'Contact Hours'!$A:$A,Hours!$A545,'Contact Hours'!$C:$C,Hours!$B545)</f>
        <v>0</v>
      </c>
      <c r="H545" s="16">
        <f>SUMIFS('Contact Hours'!I:I,'Contact Hours'!$A:$A,Hours!$A545,'Contact Hours'!$C:$C,Hours!$B545)</f>
        <v>149840</v>
      </c>
      <c r="I545" s="16">
        <f>SUMIFS('Contact Hours'!J:J,'Contact Hours'!$A:$A,Hours!$A545,'Contact Hours'!$C:$C,Hours!$B545)</f>
        <v>0</v>
      </c>
      <c r="J545" s="16">
        <f>SUMIFS('Contact Hours'!K:K,'Contact Hours'!$A:$A,Hours!$A545,'Contact Hours'!$C:$C,Hours!$B545)</f>
        <v>77489</v>
      </c>
      <c r="K545" s="16">
        <f>SUMIFS('Contact Hours'!L:L,'Contact Hours'!$A:$A,Hours!$A545,'Contact Hours'!$C:$C,Hours!$B545)</f>
        <v>0</v>
      </c>
      <c r="L545" s="17">
        <f t="shared" si="54"/>
        <v>227329</v>
      </c>
      <c r="M545" s="17">
        <f t="shared" si="55"/>
        <v>0</v>
      </c>
      <c r="N545" s="17">
        <f t="shared" si="52"/>
        <v>227329</v>
      </c>
      <c r="O545" s="83">
        <f t="shared" si="56"/>
        <v>648751.76826300519</v>
      </c>
      <c r="P545" s="83">
        <f t="shared" si="53"/>
        <v>0</v>
      </c>
    </row>
    <row r="546" spans="1:16" x14ac:dyDescent="0.2">
      <c r="A546" s="14">
        <v>10633</v>
      </c>
      <c r="B546" s="15">
        <v>3</v>
      </c>
      <c r="C546" s="82">
        <f t="shared" si="57"/>
        <v>2.4074720848103111</v>
      </c>
      <c r="D546" s="16">
        <f>SUMIFS('Contact Hours'!E:E,'Contact Hours'!$A:$A,Hours!$A546,'Contact Hours'!$C:$C,Hours!$B546)</f>
        <v>0</v>
      </c>
      <c r="E546" s="16">
        <f>SUMIFS('Contact Hours'!F:F,'Contact Hours'!$A:$A,Hours!$A546,'Contact Hours'!$C:$C,Hours!$B546)</f>
        <v>2854608</v>
      </c>
      <c r="F546" s="16">
        <f>SUMIFS('Contact Hours'!G:G,'Contact Hours'!$A:$A,Hours!$A546,'Contact Hours'!$C:$C,Hours!$B546)</f>
        <v>0</v>
      </c>
      <c r="G546" s="16">
        <f>SUMIFS('Contact Hours'!H:H,'Contact Hours'!$A:$A,Hours!$A546,'Contact Hours'!$C:$C,Hours!$B546)</f>
        <v>0</v>
      </c>
      <c r="H546" s="16">
        <f>SUMIFS('Contact Hours'!I:I,'Contact Hours'!$A:$A,Hours!$A546,'Contact Hours'!$C:$C,Hours!$B546)</f>
        <v>74656</v>
      </c>
      <c r="I546" s="16">
        <f>SUMIFS('Contact Hours'!J:J,'Contact Hours'!$A:$A,Hours!$A546,'Contact Hours'!$C:$C,Hours!$B546)</f>
        <v>18496</v>
      </c>
      <c r="J546" s="16">
        <f>SUMIFS('Contact Hours'!K:K,'Contact Hours'!$A:$A,Hours!$A546,'Contact Hours'!$C:$C,Hours!$B546)</f>
        <v>0</v>
      </c>
      <c r="K546" s="16">
        <f>SUMIFS('Contact Hours'!L:L,'Contact Hours'!$A:$A,Hours!$A546,'Contact Hours'!$C:$C,Hours!$B546)</f>
        <v>0</v>
      </c>
      <c r="L546" s="17">
        <f t="shared" si="54"/>
        <v>2947760</v>
      </c>
      <c r="M546" s="17">
        <f t="shared" si="55"/>
        <v>287310.40000000002</v>
      </c>
      <c r="N546" s="17">
        <f t="shared" si="52"/>
        <v>3235070.4</v>
      </c>
      <c r="O546" s="83">
        <f t="shared" si="56"/>
        <v>7788341.6803961266</v>
      </c>
      <c r="P546" s="83">
        <f t="shared" si="53"/>
        <v>0</v>
      </c>
    </row>
    <row r="547" spans="1:16" x14ac:dyDescent="0.2">
      <c r="A547" s="14">
        <v>10633</v>
      </c>
      <c r="B547" s="15">
        <v>4</v>
      </c>
      <c r="C547" s="82">
        <f t="shared" si="57"/>
        <v>2.4300139582635913</v>
      </c>
      <c r="D547" s="16">
        <f>SUMIFS('Contact Hours'!E:E,'Contact Hours'!$A:$A,Hours!$A547,'Contact Hours'!$C:$C,Hours!$B547)</f>
        <v>288912</v>
      </c>
      <c r="E547" s="16">
        <f>SUMIFS('Contact Hours'!F:F,'Contact Hours'!$A:$A,Hours!$A547,'Contact Hours'!$C:$C,Hours!$B547)</f>
        <v>266400</v>
      </c>
      <c r="F547" s="16">
        <f>SUMIFS('Contact Hours'!G:G,'Contact Hours'!$A:$A,Hours!$A547,'Contact Hours'!$C:$C,Hours!$B547)</f>
        <v>0</v>
      </c>
      <c r="G547" s="16">
        <f>SUMIFS('Contact Hours'!H:H,'Contact Hours'!$A:$A,Hours!$A547,'Contact Hours'!$C:$C,Hours!$B547)</f>
        <v>0</v>
      </c>
      <c r="H547" s="16">
        <f>SUMIFS('Contact Hours'!I:I,'Contact Hours'!$A:$A,Hours!$A547,'Contact Hours'!$C:$C,Hours!$B547)</f>
        <v>1229984</v>
      </c>
      <c r="I547" s="16">
        <f>SUMIFS('Contact Hours'!J:J,'Contact Hours'!$A:$A,Hours!$A547,'Contact Hours'!$C:$C,Hours!$B547)</f>
        <v>149712</v>
      </c>
      <c r="J547" s="16">
        <f>SUMIFS('Contact Hours'!K:K,'Contact Hours'!$A:$A,Hours!$A547,'Contact Hours'!$C:$C,Hours!$B547)</f>
        <v>178794</v>
      </c>
      <c r="K547" s="16">
        <f>SUMIFS('Contact Hours'!L:L,'Contact Hours'!$A:$A,Hours!$A547,'Contact Hours'!$C:$C,Hours!$B547)</f>
        <v>32416</v>
      </c>
      <c r="L547" s="17">
        <f t="shared" si="54"/>
        <v>2146218</v>
      </c>
      <c r="M547" s="17">
        <f t="shared" si="55"/>
        <v>44852.800000000003</v>
      </c>
      <c r="N547" s="17">
        <f t="shared" si="52"/>
        <v>2191070.7999999998</v>
      </c>
      <c r="O547" s="83">
        <f t="shared" si="56"/>
        <v>5324332.6275437735</v>
      </c>
      <c r="P547" s="83">
        <f t="shared" si="53"/>
        <v>0</v>
      </c>
    </row>
    <row r="548" spans="1:16" x14ac:dyDescent="0.2">
      <c r="A548" s="14">
        <v>10633</v>
      </c>
      <c r="B548" s="15">
        <v>5</v>
      </c>
      <c r="C548" s="82">
        <f t="shared" si="57"/>
        <v>8.3021719928430482</v>
      </c>
      <c r="D548" s="16">
        <f>SUMIFS('Contact Hours'!E:E,'Contact Hours'!$A:$A,Hours!$A548,'Contact Hours'!$C:$C,Hours!$B548)</f>
        <v>0</v>
      </c>
      <c r="E548" s="16">
        <f>SUMIFS('Contact Hours'!F:F,'Contact Hours'!$A:$A,Hours!$A548,'Contact Hours'!$C:$C,Hours!$B548)</f>
        <v>0</v>
      </c>
      <c r="F548" s="16">
        <f>SUMIFS('Contact Hours'!G:G,'Contact Hours'!$A:$A,Hours!$A548,'Contact Hours'!$C:$C,Hours!$B548)</f>
        <v>0</v>
      </c>
      <c r="G548" s="16">
        <f>SUMIFS('Contact Hours'!H:H,'Contact Hours'!$A:$A,Hours!$A548,'Contact Hours'!$C:$C,Hours!$B548)</f>
        <v>0</v>
      </c>
      <c r="H548" s="16">
        <f>SUMIFS('Contact Hours'!I:I,'Contact Hours'!$A:$A,Hours!$A548,'Contact Hours'!$C:$C,Hours!$B548)</f>
        <v>0</v>
      </c>
      <c r="I548" s="16">
        <f>SUMIFS('Contact Hours'!J:J,'Contact Hours'!$A:$A,Hours!$A548,'Contact Hours'!$C:$C,Hours!$B548)</f>
        <v>0</v>
      </c>
      <c r="J548" s="16">
        <f>SUMIFS('Contact Hours'!K:K,'Contact Hours'!$A:$A,Hours!$A548,'Contact Hours'!$C:$C,Hours!$B548)</f>
        <v>0</v>
      </c>
      <c r="K548" s="16">
        <f>SUMIFS('Contact Hours'!L:L,'Contact Hours'!$A:$A,Hours!$A548,'Contact Hours'!$C:$C,Hours!$B548)</f>
        <v>0</v>
      </c>
      <c r="L548" s="17">
        <f t="shared" si="54"/>
        <v>0</v>
      </c>
      <c r="M548" s="17">
        <f t="shared" si="55"/>
        <v>0</v>
      </c>
      <c r="N548" s="17">
        <f t="shared" si="52"/>
        <v>0</v>
      </c>
      <c r="O548" s="83">
        <f t="shared" si="56"/>
        <v>0</v>
      </c>
      <c r="P548" s="83">
        <f t="shared" si="53"/>
        <v>0</v>
      </c>
    </row>
    <row r="549" spans="1:16" x14ac:dyDescent="0.2">
      <c r="A549" s="14">
        <v>10633</v>
      </c>
      <c r="B549" s="15">
        <v>6</v>
      </c>
      <c r="C549" s="82">
        <f t="shared" si="57"/>
        <v>2.9574937970703448</v>
      </c>
      <c r="D549" s="16">
        <f>SUMIFS('Contact Hours'!E:E,'Contact Hours'!$A:$A,Hours!$A549,'Contact Hours'!$C:$C,Hours!$B549)</f>
        <v>40464</v>
      </c>
      <c r="E549" s="16">
        <f>SUMIFS('Contact Hours'!F:F,'Contact Hours'!$A:$A,Hours!$A549,'Contact Hours'!$C:$C,Hours!$B549)</f>
        <v>0</v>
      </c>
      <c r="F549" s="16">
        <f>SUMIFS('Contact Hours'!G:G,'Contact Hours'!$A:$A,Hours!$A549,'Contact Hours'!$C:$C,Hours!$B549)</f>
        <v>0</v>
      </c>
      <c r="G549" s="16">
        <f>SUMIFS('Contact Hours'!H:H,'Contact Hours'!$A:$A,Hours!$A549,'Contact Hours'!$C:$C,Hours!$B549)</f>
        <v>0</v>
      </c>
      <c r="H549" s="16">
        <f>SUMIFS('Contact Hours'!I:I,'Contact Hours'!$A:$A,Hours!$A549,'Contact Hours'!$C:$C,Hours!$B549)</f>
        <v>213744</v>
      </c>
      <c r="I549" s="16">
        <f>SUMIFS('Contact Hours'!J:J,'Contact Hours'!$A:$A,Hours!$A549,'Contact Hours'!$C:$C,Hours!$B549)</f>
        <v>0</v>
      </c>
      <c r="J549" s="16">
        <f>SUMIFS('Contact Hours'!K:K,'Contact Hours'!$A:$A,Hours!$A549,'Contact Hours'!$C:$C,Hours!$B549)</f>
        <v>593893</v>
      </c>
      <c r="K549" s="16">
        <f>SUMIFS('Contact Hours'!L:L,'Contact Hours'!$A:$A,Hours!$A549,'Contact Hours'!$C:$C,Hours!$B549)</f>
        <v>0</v>
      </c>
      <c r="L549" s="17">
        <f t="shared" si="54"/>
        <v>848101</v>
      </c>
      <c r="M549" s="17">
        <f t="shared" si="55"/>
        <v>0</v>
      </c>
      <c r="N549" s="17">
        <f t="shared" si="52"/>
        <v>848101</v>
      </c>
      <c r="O549" s="83">
        <f t="shared" si="56"/>
        <v>2508253.4467891566</v>
      </c>
      <c r="P549" s="83">
        <f t="shared" si="53"/>
        <v>0</v>
      </c>
    </row>
    <row r="550" spans="1:16" x14ac:dyDescent="0.2">
      <c r="A550" s="14">
        <v>10633</v>
      </c>
      <c r="B550" s="15">
        <v>7</v>
      </c>
      <c r="C550" s="82">
        <f t="shared" si="57"/>
        <v>3.1107785365526492</v>
      </c>
      <c r="D550" s="16">
        <f>SUMIFS('Contact Hours'!E:E,'Contact Hours'!$A:$A,Hours!$A550,'Contact Hours'!$C:$C,Hours!$B550)</f>
        <v>0</v>
      </c>
      <c r="E550" s="16">
        <f>SUMIFS('Contact Hours'!F:F,'Contact Hours'!$A:$A,Hours!$A550,'Contact Hours'!$C:$C,Hours!$B550)</f>
        <v>254336</v>
      </c>
      <c r="F550" s="16">
        <f>SUMIFS('Contact Hours'!G:G,'Contact Hours'!$A:$A,Hours!$A550,'Contact Hours'!$C:$C,Hours!$B550)</f>
        <v>0</v>
      </c>
      <c r="G550" s="16">
        <f>SUMIFS('Contact Hours'!H:H,'Contact Hours'!$A:$A,Hours!$A550,'Contact Hours'!$C:$C,Hours!$B550)</f>
        <v>0</v>
      </c>
      <c r="H550" s="16">
        <f>SUMIFS('Contact Hours'!I:I,'Contact Hours'!$A:$A,Hours!$A550,'Contact Hours'!$C:$C,Hours!$B550)</f>
        <v>0</v>
      </c>
      <c r="I550" s="16">
        <f>SUMIFS('Contact Hours'!J:J,'Contact Hours'!$A:$A,Hours!$A550,'Contact Hours'!$C:$C,Hours!$B550)</f>
        <v>280160</v>
      </c>
      <c r="J550" s="16">
        <f>SUMIFS('Contact Hours'!K:K,'Contact Hours'!$A:$A,Hours!$A550,'Contact Hours'!$C:$C,Hours!$B550)</f>
        <v>0</v>
      </c>
      <c r="K550" s="16">
        <f>SUMIFS('Contact Hours'!L:L,'Contact Hours'!$A:$A,Hours!$A550,'Contact Hours'!$C:$C,Hours!$B550)</f>
        <v>20123</v>
      </c>
      <c r="L550" s="17">
        <f t="shared" si="54"/>
        <v>554619</v>
      </c>
      <c r="M550" s="17">
        <f t="shared" si="55"/>
        <v>55461.9</v>
      </c>
      <c r="N550" s="17">
        <f t="shared" si="52"/>
        <v>610080.9</v>
      </c>
      <c r="O550" s="83">
        <f t="shared" si="56"/>
        <v>1897826.5692807231</v>
      </c>
      <c r="P550" s="83">
        <f t="shared" si="53"/>
        <v>0</v>
      </c>
    </row>
    <row r="551" spans="1:16" x14ac:dyDescent="0.2">
      <c r="A551" s="14">
        <v>10633</v>
      </c>
      <c r="B551" s="15">
        <v>8</v>
      </c>
      <c r="C551" s="82">
        <f t="shared" si="57"/>
        <v>3.1288120353152737</v>
      </c>
      <c r="D551" s="16">
        <f>SUMIFS('Contact Hours'!E:E,'Contact Hours'!$A:$A,Hours!$A551,'Contact Hours'!$C:$C,Hours!$B551)</f>
        <v>0</v>
      </c>
      <c r="E551" s="16">
        <f>SUMIFS('Contact Hours'!F:F,'Contact Hours'!$A:$A,Hours!$A551,'Contact Hours'!$C:$C,Hours!$B551)</f>
        <v>0</v>
      </c>
      <c r="F551" s="16">
        <f>SUMIFS('Contact Hours'!G:G,'Contact Hours'!$A:$A,Hours!$A551,'Contact Hours'!$C:$C,Hours!$B551)</f>
        <v>0</v>
      </c>
      <c r="G551" s="16">
        <f>SUMIFS('Contact Hours'!H:H,'Contact Hours'!$A:$A,Hours!$A551,'Contact Hours'!$C:$C,Hours!$B551)</f>
        <v>0</v>
      </c>
      <c r="H551" s="16">
        <f>SUMIFS('Contact Hours'!I:I,'Contact Hours'!$A:$A,Hours!$A551,'Contact Hours'!$C:$C,Hours!$B551)</f>
        <v>72176</v>
      </c>
      <c r="I551" s="16">
        <f>SUMIFS('Contact Hours'!J:J,'Contact Hours'!$A:$A,Hours!$A551,'Contact Hours'!$C:$C,Hours!$B551)</f>
        <v>0</v>
      </c>
      <c r="J551" s="16">
        <f>SUMIFS('Contact Hours'!K:K,'Contact Hours'!$A:$A,Hours!$A551,'Contact Hours'!$C:$C,Hours!$B551)</f>
        <v>314047</v>
      </c>
      <c r="K551" s="16">
        <f>SUMIFS('Contact Hours'!L:L,'Contact Hours'!$A:$A,Hours!$A551,'Contact Hours'!$C:$C,Hours!$B551)</f>
        <v>0</v>
      </c>
      <c r="L551" s="17">
        <f t="shared" si="54"/>
        <v>386223</v>
      </c>
      <c r="M551" s="17">
        <f t="shared" si="55"/>
        <v>0</v>
      </c>
      <c r="N551" s="17">
        <f t="shared" si="52"/>
        <v>386223</v>
      </c>
      <c r="O551" s="83">
        <f t="shared" si="56"/>
        <v>1208419.1707155709</v>
      </c>
      <c r="P551" s="83">
        <f t="shared" si="53"/>
        <v>0</v>
      </c>
    </row>
    <row r="552" spans="1:16" x14ac:dyDescent="0.2">
      <c r="A552" s="14">
        <v>10633</v>
      </c>
      <c r="B552" s="15">
        <v>9</v>
      </c>
      <c r="C552" s="82">
        <f t="shared" si="57"/>
        <v>2.7974464955520566</v>
      </c>
      <c r="D552" s="16">
        <f>SUMIFS('Contact Hours'!E:E,'Contact Hours'!$A:$A,Hours!$A552,'Contact Hours'!$C:$C,Hours!$B552)</f>
        <v>148128</v>
      </c>
      <c r="E552" s="16">
        <f>SUMIFS('Contact Hours'!F:F,'Contact Hours'!$A:$A,Hours!$A552,'Contact Hours'!$C:$C,Hours!$B552)</f>
        <v>81136</v>
      </c>
      <c r="F552" s="16">
        <f>SUMIFS('Contact Hours'!G:G,'Contact Hours'!$A:$A,Hours!$A552,'Contact Hours'!$C:$C,Hours!$B552)</f>
        <v>0</v>
      </c>
      <c r="G552" s="16">
        <f>SUMIFS('Contact Hours'!H:H,'Contact Hours'!$A:$A,Hours!$A552,'Contact Hours'!$C:$C,Hours!$B552)</f>
        <v>0</v>
      </c>
      <c r="H552" s="16">
        <f>SUMIFS('Contact Hours'!I:I,'Contact Hours'!$A:$A,Hours!$A552,'Contact Hours'!$C:$C,Hours!$B552)</f>
        <v>390384</v>
      </c>
      <c r="I552" s="16">
        <f>SUMIFS('Contact Hours'!J:J,'Contact Hours'!$A:$A,Hours!$A552,'Contact Hours'!$C:$C,Hours!$B552)</f>
        <v>0</v>
      </c>
      <c r="J552" s="16">
        <f>SUMIFS('Contact Hours'!K:K,'Contact Hours'!$A:$A,Hours!$A552,'Contact Hours'!$C:$C,Hours!$B552)</f>
        <v>30786</v>
      </c>
      <c r="K552" s="16">
        <f>SUMIFS('Contact Hours'!L:L,'Contact Hours'!$A:$A,Hours!$A552,'Contact Hours'!$C:$C,Hours!$B552)</f>
        <v>0</v>
      </c>
      <c r="L552" s="17">
        <f t="shared" si="54"/>
        <v>650434</v>
      </c>
      <c r="M552" s="17">
        <f t="shared" si="55"/>
        <v>8113.6</v>
      </c>
      <c r="N552" s="17">
        <f t="shared" si="52"/>
        <v>658547.6</v>
      </c>
      <c r="O552" s="83">
        <f t="shared" si="56"/>
        <v>1842251.6757742176</v>
      </c>
      <c r="P552" s="83">
        <f t="shared" si="53"/>
        <v>0</v>
      </c>
    </row>
    <row r="553" spans="1:16" x14ac:dyDescent="0.2">
      <c r="A553" s="14">
        <v>10633</v>
      </c>
      <c r="B553" s="15">
        <v>10</v>
      </c>
      <c r="C553" s="82">
        <f t="shared" si="57"/>
        <v>3.9989283506118838</v>
      </c>
      <c r="D553" s="16">
        <f>SUMIFS('Contact Hours'!E:E,'Contact Hours'!$A:$A,Hours!$A553,'Contact Hours'!$C:$C,Hours!$B553)</f>
        <v>0</v>
      </c>
      <c r="E553" s="16">
        <f>SUMIFS('Contact Hours'!F:F,'Contact Hours'!$A:$A,Hours!$A553,'Contact Hours'!$C:$C,Hours!$B553)</f>
        <v>61984</v>
      </c>
      <c r="F553" s="16">
        <f>SUMIFS('Contact Hours'!G:G,'Contact Hours'!$A:$A,Hours!$A553,'Contact Hours'!$C:$C,Hours!$B553)</f>
        <v>0</v>
      </c>
      <c r="G553" s="16">
        <f>SUMIFS('Contact Hours'!H:H,'Contact Hours'!$A:$A,Hours!$A553,'Contact Hours'!$C:$C,Hours!$B553)</f>
        <v>0</v>
      </c>
      <c r="H553" s="16">
        <f>SUMIFS('Contact Hours'!I:I,'Contact Hours'!$A:$A,Hours!$A553,'Contact Hours'!$C:$C,Hours!$B553)</f>
        <v>0</v>
      </c>
      <c r="I553" s="16">
        <f>SUMIFS('Contact Hours'!J:J,'Contact Hours'!$A:$A,Hours!$A553,'Contact Hours'!$C:$C,Hours!$B553)</f>
        <v>7168</v>
      </c>
      <c r="J553" s="16">
        <f>SUMIFS('Contact Hours'!K:K,'Contact Hours'!$A:$A,Hours!$A553,'Contact Hours'!$C:$C,Hours!$B553)</f>
        <v>0</v>
      </c>
      <c r="K553" s="16">
        <f>SUMIFS('Contact Hours'!L:L,'Contact Hours'!$A:$A,Hours!$A553,'Contact Hours'!$C:$C,Hours!$B553)</f>
        <v>0</v>
      </c>
      <c r="L553" s="17">
        <f t="shared" si="54"/>
        <v>69152</v>
      </c>
      <c r="M553" s="17">
        <f t="shared" si="55"/>
        <v>6915.2000000000007</v>
      </c>
      <c r="N553" s="17">
        <f t="shared" si="52"/>
        <v>76067.199999999997</v>
      </c>
      <c r="O553" s="83">
        <f t="shared" si="56"/>
        <v>304187.28263166425</v>
      </c>
      <c r="P553" s="83">
        <f t="shared" si="53"/>
        <v>0</v>
      </c>
    </row>
    <row r="554" spans="1:16" x14ac:dyDescent="0.2">
      <c r="A554" s="14">
        <v>10633</v>
      </c>
      <c r="B554" s="15">
        <v>11</v>
      </c>
      <c r="C554" s="82">
        <f t="shared" si="57"/>
        <v>2.8515469918399288</v>
      </c>
      <c r="D554" s="16">
        <f>SUMIFS('Contact Hours'!E:E,'Contact Hours'!$A:$A,Hours!$A554,'Contact Hours'!$C:$C,Hours!$B554)</f>
        <v>0</v>
      </c>
      <c r="E554" s="16">
        <f>SUMIFS('Contact Hours'!F:F,'Contact Hours'!$A:$A,Hours!$A554,'Contact Hours'!$C:$C,Hours!$B554)</f>
        <v>16992</v>
      </c>
      <c r="F554" s="16">
        <f>SUMIFS('Contact Hours'!G:G,'Contact Hours'!$A:$A,Hours!$A554,'Contact Hours'!$C:$C,Hours!$B554)</f>
        <v>0</v>
      </c>
      <c r="G554" s="16">
        <f>SUMIFS('Contact Hours'!H:H,'Contact Hours'!$A:$A,Hours!$A554,'Contact Hours'!$C:$C,Hours!$B554)</f>
        <v>0</v>
      </c>
      <c r="H554" s="16">
        <f>SUMIFS('Contact Hours'!I:I,'Contact Hours'!$A:$A,Hours!$A554,'Contact Hours'!$C:$C,Hours!$B554)</f>
        <v>0</v>
      </c>
      <c r="I554" s="16">
        <f>SUMIFS('Contact Hours'!J:J,'Contact Hours'!$A:$A,Hours!$A554,'Contact Hours'!$C:$C,Hours!$B554)</f>
        <v>345008</v>
      </c>
      <c r="J554" s="16">
        <f>SUMIFS('Contact Hours'!K:K,'Contact Hours'!$A:$A,Hours!$A554,'Contact Hours'!$C:$C,Hours!$B554)</f>
        <v>0</v>
      </c>
      <c r="K554" s="16">
        <f>SUMIFS('Contact Hours'!L:L,'Contact Hours'!$A:$A,Hours!$A554,'Contact Hours'!$C:$C,Hours!$B554)</f>
        <v>136182</v>
      </c>
      <c r="L554" s="17">
        <f t="shared" si="54"/>
        <v>498182</v>
      </c>
      <c r="M554" s="17">
        <f t="shared" si="55"/>
        <v>49818.200000000004</v>
      </c>
      <c r="N554" s="17">
        <f t="shared" si="52"/>
        <v>548000.19999999995</v>
      </c>
      <c r="O554" s="83">
        <f t="shared" si="56"/>
        <v>1562648.3218376793</v>
      </c>
      <c r="P554" s="83">
        <f t="shared" si="53"/>
        <v>0</v>
      </c>
    </row>
    <row r="555" spans="1:16" x14ac:dyDescent="0.2">
      <c r="A555" s="14">
        <v>10633</v>
      </c>
      <c r="B555" s="15">
        <v>12</v>
      </c>
      <c r="C555" s="82">
        <f t="shared" si="57"/>
        <v>2.5044021406594155</v>
      </c>
      <c r="D555" s="16">
        <f>SUMIFS('Contact Hours'!E:E,'Contact Hours'!$A:$A,Hours!$A555,'Contact Hours'!$C:$C,Hours!$B555)</f>
        <v>2300496</v>
      </c>
      <c r="E555" s="16">
        <f>SUMIFS('Contact Hours'!F:F,'Contact Hours'!$A:$A,Hours!$A555,'Contact Hours'!$C:$C,Hours!$B555)</f>
        <v>0</v>
      </c>
      <c r="F555" s="16">
        <f>SUMIFS('Contact Hours'!G:G,'Contact Hours'!$A:$A,Hours!$A555,'Contact Hours'!$C:$C,Hours!$B555)</f>
        <v>0</v>
      </c>
      <c r="G555" s="16">
        <f>SUMIFS('Contact Hours'!H:H,'Contact Hours'!$A:$A,Hours!$A555,'Contact Hours'!$C:$C,Hours!$B555)</f>
        <v>909082</v>
      </c>
      <c r="H555" s="16">
        <f>SUMIFS('Contact Hours'!I:I,'Contact Hours'!$A:$A,Hours!$A555,'Contact Hours'!$C:$C,Hours!$B555)</f>
        <v>11408</v>
      </c>
      <c r="I555" s="16">
        <f>SUMIFS('Contact Hours'!J:J,'Contact Hours'!$A:$A,Hours!$A555,'Contact Hours'!$C:$C,Hours!$B555)</f>
        <v>0</v>
      </c>
      <c r="J555" s="16">
        <f>SUMIFS('Contact Hours'!K:K,'Contact Hours'!$A:$A,Hours!$A555,'Contact Hours'!$C:$C,Hours!$B555)</f>
        <v>9840</v>
      </c>
      <c r="K555" s="16">
        <f>SUMIFS('Contact Hours'!L:L,'Contact Hours'!$A:$A,Hours!$A555,'Contact Hours'!$C:$C,Hours!$B555)</f>
        <v>0</v>
      </c>
      <c r="L555" s="17">
        <f t="shared" si="54"/>
        <v>3230826</v>
      </c>
      <c r="M555" s="17">
        <f t="shared" si="55"/>
        <v>0</v>
      </c>
      <c r="N555" s="17">
        <f t="shared" si="52"/>
        <v>3230826</v>
      </c>
      <c r="O555" s="83">
        <f t="shared" si="56"/>
        <v>8091287.5504980963</v>
      </c>
      <c r="P555" s="83">
        <f t="shared" si="53"/>
        <v>2276706.9068349428</v>
      </c>
    </row>
    <row r="556" spans="1:16" x14ac:dyDescent="0.2">
      <c r="A556" s="14">
        <v>10633</v>
      </c>
      <c r="B556" s="15">
        <v>13</v>
      </c>
      <c r="C556" s="82">
        <f t="shared" si="57"/>
        <v>2.4322681456089192</v>
      </c>
      <c r="D556" s="16">
        <f>SUMIFS('Contact Hours'!E:E,'Contact Hours'!$A:$A,Hours!$A556,'Contact Hours'!$C:$C,Hours!$B556)</f>
        <v>281840</v>
      </c>
      <c r="E556" s="16">
        <f>SUMIFS('Contact Hours'!F:F,'Contact Hours'!$A:$A,Hours!$A556,'Contact Hours'!$C:$C,Hours!$B556)</f>
        <v>0</v>
      </c>
      <c r="F556" s="16">
        <f>SUMIFS('Contact Hours'!G:G,'Contact Hours'!$A:$A,Hours!$A556,'Contact Hours'!$C:$C,Hours!$B556)</f>
        <v>0</v>
      </c>
      <c r="G556" s="16">
        <f>SUMIFS('Contact Hours'!H:H,'Contact Hours'!$A:$A,Hours!$A556,'Contact Hours'!$C:$C,Hours!$B556)</f>
        <v>0</v>
      </c>
      <c r="H556" s="16">
        <f>SUMIFS('Contact Hours'!I:I,'Contact Hours'!$A:$A,Hours!$A556,'Contact Hours'!$C:$C,Hours!$B556)</f>
        <v>31088</v>
      </c>
      <c r="I556" s="16">
        <f>SUMIFS('Contact Hours'!J:J,'Contact Hours'!$A:$A,Hours!$A556,'Contact Hours'!$C:$C,Hours!$B556)</f>
        <v>0</v>
      </c>
      <c r="J556" s="16">
        <f>SUMIFS('Contact Hours'!K:K,'Contact Hours'!$A:$A,Hours!$A556,'Contact Hours'!$C:$C,Hours!$B556)</f>
        <v>0</v>
      </c>
      <c r="K556" s="16">
        <f>SUMIFS('Contact Hours'!L:L,'Contact Hours'!$A:$A,Hours!$A556,'Contact Hours'!$C:$C,Hours!$B556)</f>
        <v>0</v>
      </c>
      <c r="L556" s="17">
        <f t="shared" si="54"/>
        <v>312928</v>
      </c>
      <c r="M556" s="17">
        <f t="shared" si="55"/>
        <v>0</v>
      </c>
      <c r="N556" s="17">
        <f t="shared" si="52"/>
        <v>312928</v>
      </c>
      <c r="O556" s="83">
        <f t="shared" si="56"/>
        <v>761124.80626910785</v>
      </c>
      <c r="P556" s="83">
        <f t="shared" si="53"/>
        <v>0</v>
      </c>
    </row>
    <row r="557" spans="1:16" x14ac:dyDescent="0.2">
      <c r="A557" s="14">
        <v>10633</v>
      </c>
      <c r="B557" s="15">
        <v>14</v>
      </c>
      <c r="C557" s="82">
        <f t="shared" si="57"/>
        <v>3.8974899200721236</v>
      </c>
      <c r="D557" s="16">
        <f>SUMIFS('Contact Hours'!E:E,'Contact Hours'!$A:$A,Hours!$A557,'Contact Hours'!$C:$C,Hours!$B557)</f>
        <v>0</v>
      </c>
      <c r="E557" s="16">
        <f>SUMIFS('Contact Hours'!F:F,'Contact Hours'!$A:$A,Hours!$A557,'Contact Hours'!$C:$C,Hours!$B557)</f>
        <v>0</v>
      </c>
      <c r="F557" s="16">
        <f>SUMIFS('Contact Hours'!G:G,'Contact Hours'!$A:$A,Hours!$A557,'Contact Hours'!$C:$C,Hours!$B557)</f>
        <v>0</v>
      </c>
      <c r="G557" s="16">
        <f>SUMIFS('Contact Hours'!H:H,'Contact Hours'!$A:$A,Hours!$A557,'Contact Hours'!$C:$C,Hours!$B557)</f>
        <v>0</v>
      </c>
      <c r="H557" s="16">
        <f>SUMIFS('Contact Hours'!I:I,'Contact Hours'!$A:$A,Hours!$A557,'Contact Hours'!$C:$C,Hours!$B557)</f>
        <v>0</v>
      </c>
      <c r="I557" s="16">
        <f>SUMIFS('Contact Hours'!J:J,'Contact Hours'!$A:$A,Hours!$A557,'Contact Hours'!$C:$C,Hours!$B557)</f>
        <v>228928</v>
      </c>
      <c r="J557" s="16">
        <f>SUMIFS('Contact Hours'!K:K,'Contact Hours'!$A:$A,Hours!$A557,'Contact Hours'!$C:$C,Hours!$B557)</f>
        <v>0</v>
      </c>
      <c r="K557" s="16">
        <f>SUMIFS('Contact Hours'!L:L,'Contact Hours'!$A:$A,Hours!$A557,'Contact Hours'!$C:$C,Hours!$B557)</f>
        <v>33592</v>
      </c>
      <c r="L557" s="17">
        <f t="shared" si="54"/>
        <v>262520</v>
      </c>
      <c r="M557" s="17">
        <f t="shared" si="55"/>
        <v>26252</v>
      </c>
      <c r="N557" s="17">
        <f t="shared" si="52"/>
        <v>288772</v>
      </c>
      <c r="O557" s="83">
        <f t="shared" si="56"/>
        <v>1125485.9591990672</v>
      </c>
      <c r="P557" s="83">
        <f t="shared" si="53"/>
        <v>0</v>
      </c>
    </row>
    <row r="558" spans="1:16" x14ac:dyDescent="0.2">
      <c r="A558" s="14">
        <v>10633</v>
      </c>
      <c r="B558" s="15">
        <v>15</v>
      </c>
      <c r="C558" s="82">
        <f t="shared" si="57"/>
        <v>5.6850604849172326</v>
      </c>
      <c r="D558" s="16">
        <f>SUMIFS('Contact Hours'!E:E,'Contact Hours'!$A:$A,Hours!$A558,'Contact Hours'!$C:$C,Hours!$B558)</f>
        <v>0</v>
      </c>
      <c r="E558" s="16">
        <f>SUMIFS('Contact Hours'!F:F,'Contact Hours'!$A:$A,Hours!$A558,'Contact Hours'!$C:$C,Hours!$B558)</f>
        <v>0</v>
      </c>
      <c r="F558" s="16">
        <f>SUMIFS('Contact Hours'!G:G,'Contact Hours'!$A:$A,Hours!$A558,'Contact Hours'!$C:$C,Hours!$B558)</f>
        <v>0</v>
      </c>
      <c r="G558" s="16">
        <f>SUMIFS('Contact Hours'!H:H,'Contact Hours'!$A:$A,Hours!$A558,'Contact Hours'!$C:$C,Hours!$B558)</f>
        <v>0</v>
      </c>
      <c r="H558" s="16">
        <f>SUMIFS('Contact Hours'!I:I,'Contact Hours'!$A:$A,Hours!$A558,'Contact Hours'!$C:$C,Hours!$B558)</f>
        <v>0</v>
      </c>
      <c r="I558" s="16">
        <f>SUMIFS('Contact Hours'!J:J,'Contact Hours'!$A:$A,Hours!$A558,'Contact Hours'!$C:$C,Hours!$B558)</f>
        <v>21200</v>
      </c>
      <c r="J558" s="16">
        <f>SUMIFS('Contact Hours'!K:K,'Contact Hours'!$A:$A,Hours!$A558,'Contact Hours'!$C:$C,Hours!$B558)</f>
        <v>0</v>
      </c>
      <c r="K558" s="16">
        <f>SUMIFS('Contact Hours'!L:L,'Contact Hours'!$A:$A,Hours!$A558,'Contact Hours'!$C:$C,Hours!$B558)</f>
        <v>809</v>
      </c>
      <c r="L558" s="17">
        <f t="shared" si="54"/>
        <v>22009</v>
      </c>
      <c r="M558" s="17">
        <f t="shared" si="55"/>
        <v>2200.9</v>
      </c>
      <c r="N558" s="17">
        <f t="shared" si="52"/>
        <v>24209.9</v>
      </c>
      <c r="O558" s="83">
        <f t="shared" si="56"/>
        <v>137634.74583379773</v>
      </c>
      <c r="P558" s="83">
        <f t="shared" si="53"/>
        <v>0</v>
      </c>
    </row>
    <row r="559" spans="1:16" x14ac:dyDescent="0.2">
      <c r="A559" s="14">
        <v>10633</v>
      </c>
      <c r="B559" s="15">
        <v>16</v>
      </c>
      <c r="C559" s="82">
        <f t="shared" si="57"/>
        <v>3.2595549013442979</v>
      </c>
      <c r="D559" s="16">
        <f>SUMIFS('Contact Hours'!E:E,'Contact Hours'!$A:$A,Hours!$A559,'Contact Hours'!$C:$C,Hours!$B559)</f>
        <v>34800</v>
      </c>
      <c r="E559" s="16">
        <f>SUMIFS('Contact Hours'!F:F,'Contact Hours'!$A:$A,Hours!$A559,'Contact Hours'!$C:$C,Hours!$B559)</f>
        <v>0</v>
      </c>
      <c r="F559" s="16">
        <f>SUMIFS('Contact Hours'!G:G,'Contact Hours'!$A:$A,Hours!$A559,'Contact Hours'!$C:$C,Hours!$B559)</f>
        <v>0</v>
      </c>
      <c r="G559" s="16">
        <f>SUMIFS('Contact Hours'!H:H,'Contact Hours'!$A:$A,Hours!$A559,'Contact Hours'!$C:$C,Hours!$B559)</f>
        <v>0</v>
      </c>
      <c r="H559" s="16">
        <f>SUMIFS('Contact Hours'!I:I,'Contact Hours'!$A:$A,Hours!$A559,'Contact Hours'!$C:$C,Hours!$B559)</f>
        <v>15056</v>
      </c>
      <c r="I559" s="16">
        <f>SUMIFS('Contact Hours'!J:J,'Contact Hours'!$A:$A,Hours!$A559,'Contact Hours'!$C:$C,Hours!$B559)</f>
        <v>728176</v>
      </c>
      <c r="J559" s="16">
        <f>SUMIFS('Contact Hours'!K:K,'Contact Hours'!$A:$A,Hours!$A559,'Contact Hours'!$C:$C,Hours!$B559)</f>
        <v>10732</v>
      </c>
      <c r="K559" s="16">
        <f>SUMIFS('Contact Hours'!L:L,'Contact Hours'!$A:$A,Hours!$A559,'Contact Hours'!$C:$C,Hours!$B559)</f>
        <v>62080</v>
      </c>
      <c r="L559" s="17">
        <f t="shared" si="54"/>
        <v>850844</v>
      </c>
      <c r="M559" s="17">
        <f t="shared" si="55"/>
        <v>79025.600000000006</v>
      </c>
      <c r="N559" s="17">
        <f t="shared" si="52"/>
        <v>929869.6</v>
      </c>
      <c r="O559" s="83">
        <f t="shared" si="56"/>
        <v>3030961.0122910617</v>
      </c>
      <c r="P559" s="83">
        <f t="shared" si="53"/>
        <v>0</v>
      </c>
    </row>
    <row r="560" spans="1:16" x14ac:dyDescent="0.2">
      <c r="A560" s="14">
        <v>10633</v>
      </c>
      <c r="B560" s="15">
        <v>17</v>
      </c>
      <c r="C560" s="82">
        <f t="shared" si="57"/>
        <v>4.4091904474615813</v>
      </c>
      <c r="D560" s="16">
        <f>SUMIFS('Contact Hours'!E:E,'Contact Hours'!$A:$A,Hours!$A560,'Contact Hours'!$C:$C,Hours!$B560)</f>
        <v>0</v>
      </c>
      <c r="E560" s="16">
        <f>SUMIFS('Contact Hours'!F:F,'Contact Hours'!$A:$A,Hours!$A560,'Contact Hours'!$C:$C,Hours!$B560)</f>
        <v>0</v>
      </c>
      <c r="F560" s="16">
        <f>SUMIFS('Contact Hours'!G:G,'Contact Hours'!$A:$A,Hours!$A560,'Contact Hours'!$C:$C,Hours!$B560)</f>
        <v>0</v>
      </c>
      <c r="G560" s="16">
        <f>SUMIFS('Contact Hours'!H:H,'Contact Hours'!$A:$A,Hours!$A560,'Contact Hours'!$C:$C,Hours!$B560)</f>
        <v>0</v>
      </c>
      <c r="H560" s="16">
        <f>SUMIFS('Contact Hours'!I:I,'Contact Hours'!$A:$A,Hours!$A560,'Contact Hours'!$C:$C,Hours!$B560)</f>
        <v>0</v>
      </c>
      <c r="I560" s="16">
        <f>SUMIFS('Contact Hours'!J:J,'Contact Hours'!$A:$A,Hours!$A560,'Contact Hours'!$C:$C,Hours!$B560)</f>
        <v>40480</v>
      </c>
      <c r="J560" s="16">
        <f>SUMIFS('Contact Hours'!K:K,'Contact Hours'!$A:$A,Hours!$A560,'Contact Hours'!$C:$C,Hours!$B560)</f>
        <v>0</v>
      </c>
      <c r="K560" s="16">
        <f>SUMIFS('Contact Hours'!L:L,'Contact Hours'!$A:$A,Hours!$A560,'Contact Hours'!$C:$C,Hours!$B560)</f>
        <v>0</v>
      </c>
      <c r="L560" s="17">
        <f t="shared" si="54"/>
        <v>40480</v>
      </c>
      <c r="M560" s="17">
        <f t="shared" si="55"/>
        <v>4048</v>
      </c>
      <c r="N560" s="17">
        <f t="shared" si="52"/>
        <v>44528</v>
      </c>
      <c r="O560" s="83">
        <f t="shared" si="56"/>
        <v>196332.4322445693</v>
      </c>
      <c r="P560" s="83">
        <f t="shared" si="53"/>
        <v>0</v>
      </c>
    </row>
    <row r="561" spans="1:16" x14ac:dyDescent="0.2">
      <c r="A561" s="14">
        <v>10633</v>
      </c>
      <c r="B561" s="15">
        <v>18</v>
      </c>
      <c r="C561" s="82">
        <f t="shared" si="57"/>
        <v>3.2911135241788898</v>
      </c>
      <c r="D561" s="16">
        <f>SUMIFS('Contact Hours'!E:E,'Contact Hours'!$A:$A,Hours!$A561,'Contact Hours'!$C:$C,Hours!$B561)</f>
        <v>0</v>
      </c>
      <c r="E561" s="16">
        <f>SUMIFS('Contact Hours'!F:F,'Contact Hours'!$A:$A,Hours!$A561,'Contact Hours'!$C:$C,Hours!$B561)</f>
        <v>0</v>
      </c>
      <c r="F561" s="16">
        <f>SUMIFS('Contact Hours'!G:G,'Contact Hours'!$A:$A,Hours!$A561,'Contact Hours'!$C:$C,Hours!$B561)</f>
        <v>0</v>
      </c>
      <c r="G561" s="16">
        <f>SUMIFS('Contact Hours'!H:H,'Contact Hours'!$A:$A,Hours!$A561,'Contact Hours'!$C:$C,Hours!$B561)</f>
        <v>0</v>
      </c>
      <c r="H561" s="16">
        <f>SUMIFS('Contact Hours'!I:I,'Contact Hours'!$A:$A,Hours!$A561,'Contact Hours'!$C:$C,Hours!$B561)</f>
        <v>0</v>
      </c>
      <c r="I561" s="16">
        <f>SUMIFS('Contact Hours'!J:J,'Contact Hours'!$A:$A,Hours!$A561,'Contact Hours'!$C:$C,Hours!$B561)</f>
        <v>81040</v>
      </c>
      <c r="J561" s="16">
        <f>SUMIFS('Contact Hours'!K:K,'Contact Hours'!$A:$A,Hours!$A561,'Contact Hours'!$C:$C,Hours!$B561)</f>
        <v>0</v>
      </c>
      <c r="K561" s="16">
        <f>SUMIFS('Contact Hours'!L:L,'Contact Hours'!$A:$A,Hours!$A561,'Contact Hours'!$C:$C,Hours!$B561)</f>
        <v>0</v>
      </c>
      <c r="L561" s="17">
        <f t="shared" si="54"/>
        <v>81040</v>
      </c>
      <c r="M561" s="17">
        <f t="shared" si="55"/>
        <v>8104</v>
      </c>
      <c r="N561" s="17">
        <f t="shared" si="52"/>
        <v>89144</v>
      </c>
      <c r="O561" s="83">
        <f t="shared" si="56"/>
        <v>293383.02399940294</v>
      </c>
      <c r="P561" s="83">
        <f t="shared" si="53"/>
        <v>0</v>
      </c>
    </row>
    <row r="562" spans="1:16" x14ac:dyDescent="0.2">
      <c r="A562" s="14">
        <v>10633</v>
      </c>
      <c r="B562" s="15">
        <v>19</v>
      </c>
      <c r="C562" s="82">
        <f t="shared" si="57"/>
        <v>2.3804218366663754</v>
      </c>
      <c r="D562" s="16">
        <f>SUMIFS('Contact Hours'!E:E,'Contact Hours'!$A:$A,Hours!$A562,'Contact Hours'!$C:$C,Hours!$B562)</f>
        <v>0</v>
      </c>
      <c r="E562" s="16">
        <f>SUMIFS('Contact Hours'!F:F,'Contact Hours'!$A:$A,Hours!$A562,'Contact Hours'!$C:$C,Hours!$B562)</f>
        <v>1500784</v>
      </c>
      <c r="F562" s="16">
        <f>SUMIFS('Contact Hours'!G:G,'Contact Hours'!$A:$A,Hours!$A562,'Contact Hours'!$C:$C,Hours!$B562)</f>
        <v>654758</v>
      </c>
      <c r="G562" s="16">
        <f>SUMIFS('Contact Hours'!H:H,'Contact Hours'!$A:$A,Hours!$A562,'Contact Hours'!$C:$C,Hours!$B562)</f>
        <v>0</v>
      </c>
      <c r="H562" s="16">
        <f>SUMIFS('Contact Hours'!I:I,'Contact Hours'!$A:$A,Hours!$A562,'Contact Hours'!$C:$C,Hours!$B562)</f>
        <v>0</v>
      </c>
      <c r="I562" s="16">
        <f>SUMIFS('Contact Hours'!J:J,'Contact Hours'!$A:$A,Hours!$A562,'Contact Hours'!$C:$C,Hours!$B562)</f>
        <v>15792</v>
      </c>
      <c r="J562" s="16">
        <f>SUMIFS('Contact Hours'!K:K,'Contact Hours'!$A:$A,Hours!$A562,'Contact Hours'!$C:$C,Hours!$B562)</f>
        <v>0</v>
      </c>
      <c r="K562" s="16">
        <f>SUMIFS('Contact Hours'!L:L,'Contact Hours'!$A:$A,Hours!$A562,'Contact Hours'!$C:$C,Hours!$B562)</f>
        <v>7109</v>
      </c>
      <c r="L562" s="17">
        <f t="shared" si="54"/>
        <v>2178443</v>
      </c>
      <c r="M562" s="17">
        <f t="shared" si="55"/>
        <v>217844.30000000002</v>
      </c>
      <c r="N562" s="17">
        <f t="shared" si="52"/>
        <v>2396287.2999999998</v>
      </c>
      <c r="O562" s="83">
        <f t="shared" si="56"/>
        <v>5704174.6158463089</v>
      </c>
      <c r="P562" s="83">
        <f t="shared" si="53"/>
        <v>1714460.2650252031</v>
      </c>
    </row>
    <row r="563" spans="1:16" x14ac:dyDescent="0.2">
      <c r="A563" s="14">
        <v>10633</v>
      </c>
      <c r="B563" s="15">
        <v>20</v>
      </c>
      <c r="C563" s="82">
        <f t="shared" si="57"/>
        <v>3.0251194174301852</v>
      </c>
      <c r="D563" s="16">
        <f>SUMIFS('Contact Hours'!E:E,'Contact Hours'!$A:$A,Hours!$A563,'Contact Hours'!$C:$C,Hours!$B563)</f>
        <v>0</v>
      </c>
      <c r="E563" s="16">
        <f>SUMIFS('Contact Hours'!F:F,'Contact Hours'!$A:$A,Hours!$A563,'Contact Hours'!$C:$C,Hours!$B563)</f>
        <v>0</v>
      </c>
      <c r="F563" s="16">
        <f>SUMIFS('Contact Hours'!G:G,'Contact Hours'!$A:$A,Hours!$A563,'Contact Hours'!$C:$C,Hours!$B563)</f>
        <v>0</v>
      </c>
      <c r="G563" s="16">
        <f>SUMIFS('Contact Hours'!H:H,'Contact Hours'!$A:$A,Hours!$A563,'Contact Hours'!$C:$C,Hours!$B563)</f>
        <v>0</v>
      </c>
      <c r="H563" s="16">
        <f>SUMIFS('Contact Hours'!I:I,'Contact Hours'!$A:$A,Hours!$A563,'Contact Hours'!$C:$C,Hours!$B563)</f>
        <v>183168</v>
      </c>
      <c r="I563" s="16">
        <f>SUMIFS('Contact Hours'!J:J,'Contact Hours'!$A:$A,Hours!$A563,'Contact Hours'!$C:$C,Hours!$B563)</f>
        <v>0</v>
      </c>
      <c r="J563" s="16">
        <f>SUMIFS('Contact Hours'!K:K,'Contact Hours'!$A:$A,Hours!$A563,'Contact Hours'!$C:$C,Hours!$B563)</f>
        <v>29344</v>
      </c>
      <c r="K563" s="16">
        <f>SUMIFS('Contact Hours'!L:L,'Contact Hours'!$A:$A,Hours!$A563,'Contact Hours'!$C:$C,Hours!$B563)</f>
        <v>0</v>
      </c>
      <c r="L563" s="17">
        <f t="shared" si="54"/>
        <v>212512</v>
      </c>
      <c r="M563" s="17">
        <f t="shared" si="55"/>
        <v>0</v>
      </c>
      <c r="N563" s="17">
        <f t="shared" si="52"/>
        <v>212512</v>
      </c>
      <c r="O563" s="83">
        <f t="shared" si="56"/>
        <v>642874.1776369235</v>
      </c>
      <c r="P563" s="83">
        <f t="shared" si="53"/>
        <v>0</v>
      </c>
    </row>
    <row r="564" spans="1:16" x14ac:dyDescent="0.2">
      <c r="A564" s="14">
        <v>10633</v>
      </c>
      <c r="B564" s="15">
        <v>21</v>
      </c>
      <c r="C564" s="82">
        <f t="shared" si="57"/>
        <v>3.2708258380709379</v>
      </c>
      <c r="D564" s="16">
        <f>SUMIFS('Contact Hours'!E:E,'Contact Hours'!$A:$A,Hours!$A564,'Contact Hours'!$C:$C,Hours!$B564)</f>
        <v>0</v>
      </c>
      <c r="E564" s="16">
        <f>SUMIFS('Contact Hours'!F:F,'Contact Hours'!$A:$A,Hours!$A564,'Contact Hours'!$C:$C,Hours!$B564)</f>
        <v>0</v>
      </c>
      <c r="F564" s="16">
        <f>SUMIFS('Contact Hours'!G:G,'Contact Hours'!$A:$A,Hours!$A564,'Contact Hours'!$C:$C,Hours!$B564)</f>
        <v>0</v>
      </c>
      <c r="G564" s="16">
        <f>SUMIFS('Contact Hours'!H:H,'Contact Hours'!$A:$A,Hours!$A564,'Contact Hours'!$C:$C,Hours!$B564)</f>
        <v>0</v>
      </c>
      <c r="H564" s="16">
        <f>SUMIFS('Contact Hours'!I:I,'Contact Hours'!$A:$A,Hours!$A564,'Contact Hours'!$C:$C,Hours!$B564)</f>
        <v>34192</v>
      </c>
      <c r="I564" s="16">
        <f>SUMIFS('Contact Hours'!J:J,'Contact Hours'!$A:$A,Hours!$A564,'Contact Hours'!$C:$C,Hours!$B564)</f>
        <v>0</v>
      </c>
      <c r="J564" s="16">
        <f>SUMIFS('Contact Hours'!K:K,'Contact Hours'!$A:$A,Hours!$A564,'Contact Hours'!$C:$C,Hours!$B564)</f>
        <v>135038</v>
      </c>
      <c r="K564" s="16">
        <f>SUMIFS('Contact Hours'!L:L,'Contact Hours'!$A:$A,Hours!$A564,'Contact Hours'!$C:$C,Hours!$B564)</f>
        <v>0</v>
      </c>
      <c r="L564" s="17">
        <f t="shared" si="54"/>
        <v>169230</v>
      </c>
      <c r="M564" s="17">
        <f t="shared" si="55"/>
        <v>0</v>
      </c>
      <c r="N564" s="17">
        <f t="shared" ref="N564:N619" si="58">SUM(L564:M564)</f>
        <v>169230</v>
      </c>
      <c r="O564" s="83">
        <f t="shared" si="56"/>
        <v>553521.85657674482</v>
      </c>
      <c r="P564" s="83">
        <f t="shared" ref="P564:P619" si="59">(G564+F564*1.1)*C564</f>
        <v>0</v>
      </c>
    </row>
    <row r="565" spans="1:16" x14ac:dyDescent="0.2">
      <c r="A565" s="14">
        <v>10633</v>
      </c>
      <c r="B565" s="15">
        <v>22</v>
      </c>
      <c r="C565" s="82">
        <f t="shared" si="57"/>
        <v>3.5368199448196425</v>
      </c>
      <c r="D565" s="16">
        <f>SUMIFS('Contact Hours'!E:E,'Contact Hours'!$A:$A,Hours!$A565,'Contact Hours'!$C:$C,Hours!$B565)</f>
        <v>0</v>
      </c>
      <c r="E565" s="16">
        <f>SUMIFS('Contact Hours'!F:F,'Contact Hours'!$A:$A,Hours!$A565,'Contact Hours'!$C:$C,Hours!$B565)</f>
        <v>0</v>
      </c>
      <c r="F565" s="16">
        <f>SUMIFS('Contact Hours'!G:G,'Contact Hours'!$A:$A,Hours!$A565,'Contact Hours'!$C:$C,Hours!$B565)</f>
        <v>0</v>
      </c>
      <c r="G565" s="16">
        <f>SUMIFS('Contact Hours'!H:H,'Contact Hours'!$A:$A,Hours!$A565,'Contact Hours'!$C:$C,Hours!$B565)</f>
        <v>0</v>
      </c>
      <c r="H565" s="16">
        <f>SUMIFS('Contact Hours'!I:I,'Contact Hours'!$A:$A,Hours!$A565,'Contact Hours'!$C:$C,Hours!$B565)</f>
        <v>17472</v>
      </c>
      <c r="I565" s="16">
        <f>SUMIFS('Contact Hours'!J:J,'Contact Hours'!$A:$A,Hours!$A565,'Contact Hours'!$C:$C,Hours!$B565)</f>
        <v>0</v>
      </c>
      <c r="J565" s="16">
        <f>SUMIFS('Contact Hours'!K:K,'Contact Hours'!$A:$A,Hours!$A565,'Contact Hours'!$C:$C,Hours!$B565)</f>
        <v>17909</v>
      </c>
      <c r="K565" s="16">
        <f>SUMIFS('Contact Hours'!L:L,'Contact Hours'!$A:$A,Hours!$A565,'Contact Hours'!$C:$C,Hours!$B565)</f>
        <v>0</v>
      </c>
      <c r="L565" s="17">
        <f t="shared" ref="L565:L620" si="60">SUM(D565:K565)</f>
        <v>35381</v>
      </c>
      <c r="M565" s="17">
        <f t="shared" ref="M565:M620" si="61">IF(B565&lt;28,E565+F565+I565+K565,0)*0.1</f>
        <v>0</v>
      </c>
      <c r="N565" s="17">
        <f t="shared" si="58"/>
        <v>35381</v>
      </c>
      <c r="O565" s="83">
        <f t="shared" si="56"/>
        <v>125136.22646766377</v>
      </c>
      <c r="P565" s="83">
        <f t="shared" si="59"/>
        <v>0</v>
      </c>
    </row>
    <row r="566" spans="1:16" x14ac:dyDescent="0.2">
      <c r="A566" s="14">
        <v>10633</v>
      </c>
      <c r="B566" s="15">
        <v>23</v>
      </c>
      <c r="C566" s="82">
        <f t="shared" si="57"/>
        <v>3.4579233877331621</v>
      </c>
      <c r="D566" s="16">
        <f>SUMIFS('Contact Hours'!E:E,'Contact Hours'!$A:$A,Hours!$A566,'Contact Hours'!$C:$C,Hours!$B566)</f>
        <v>13536</v>
      </c>
      <c r="E566" s="16">
        <f>SUMIFS('Contact Hours'!F:F,'Contact Hours'!$A:$A,Hours!$A566,'Contact Hours'!$C:$C,Hours!$B566)</f>
        <v>0</v>
      </c>
      <c r="F566" s="16">
        <f>SUMIFS('Contact Hours'!G:G,'Contact Hours'!$A:$A,Hours!$A566,'Contact Hours'!$C:$C,Hours!$B566)</f>
        <v>0</v>
      </c>
      <c r="G566" s="16">
        <f>SUMIFS('Contact Hours'!H:H,'Contact Hours'!$A:$A,Hours!$A566,'Contact Hours'!$C:$C,Hours!$B566)</f>
        <v>0</v>
      </c>
      <c r="H566" s="16">
        <f>SUMIFS('Contact Hours'!I:I,'Contact Hours'!$A:$A,Hours!$A566,'Contact Hours'!$C:$C,Hours!$B566)</f>
        <v>0</v>
      </c>
      <c r="I566" s="16">
        <f>SUMIFS('Contact Hours'!J:J,'Contact Hours'!$A:$A,Hours!$A566,'Contact Hours'!$C:$C,Hours!$B566)</f>
        <v>0</v>
      </c>
      <c r="J566" s="16">
        <f>SUMIFS('Contact Hours'!K:K,'Contact Hours'!$A:$A,Hours!$A566,'Contact Hours'!$C:$C,Hours!$B566)</f>
        <v>0</v>
      </c>
      <c r="K566" s="16">
        <f>SUMIFS('Contact Hours'!L:L,'Contact Hours'!$A:$A,Hours!$A566,'Contact Hours'!$C:$C,Hours!$B566)</f>
        <v>0</v>
      </c>
      <c r="L566" s="17">
        <f t="shared" si="60"/>
        <v>13536</v>
      </c>
      <c r="M566" s="17">
        <f t="shared" si="61"/>
        <v>0</v>
      </c>
      <c r="N566" s="17">
        <f t="shared" si="58"/>
        <v>13536</v>
      </c>
      <c r="O566" s="83">
        <f t="shared" si="56"/>
        <v>46806.450976356085</v>
      </c>
      <c r="P566" s="83">
        <f t="shared" si="59"/>
        <v>0</v>
      </c>
    </row>
    <row r="567" spans="1:16" x14ac:dyDescent="0.2">
      <c r="A567" s="14">
        <v>10633</v>
      </c>
      <c r="B567" s="15">
        <v>24</v>
      </c>
      <c r="C567" s="82">
        <f t="shared" si="57"/>
        <v>2.7275666878468883</v>
      </c>
      <c r="D567" s="16">
        <f>SUMIFS('Contact Hours'!E:E,'Contact Hours'!$A:$A,Hours!$A567,'Contact Hours'!$C:$C,Hours!$B567)</f>
        <v>61728</v>
      </c>
      <c r="E567" s="16">
        <f>SUMIFS('Contact Hours'!F:F,'Contact Hours'!$A:$A,Hours!$A567,'Contact Hours'!$C:$C,Hours!$B567)</f>
        <v>0</v>
      </c>
      <c r="F567" s="16">
        <f>SUMIFS('Contact Hours'!G:G,'Contact Hours'!$A:$A,Hours!$A567,'Contact Hours'!$C:$C,Hours!$B567)</f>
        <v>0</v>
      </c>
      <c r="G567" s="16">
        <f>SUMIFS('Contact Hours'!H:H,'Contact Hours'!$A:$A,Hours!$A567,'Contact Hours'!$C:$C,Hours!$B567)</f>
        <v>0</v>
      </c>
      <c r="H567" s="16">
        <f>SUMIFS('Contact Hours'!I:I,'Contact Hours'!$A:$A,Hours!$A567,'Contact Hours'!$C:$C,Hours!$B567)</f>
        <v>177872</v>
      </c>
      <c r="I567" s="16">
        <f>SUMIFS('Contact Hours'!J:J,'Contact Hours'!$A:$A,Hours!$A567,'Contact Hours'!$C:$C,Hours!$B567)</f>
        <v>0</v>
      </c>
      <c r="J567" s="16">
        <f>SUMIFS('Contact Hours'!K:K,'Contact Hours'!$A:$A,Hours!$A567,'Contact Hours'!$C:$C,Hours!$B567)</f>
        <v>131984</v>
      </c>
      <c r="K567" s="16">
        <f>SUMIFS('Contact Hours'!L:L,'Contact Hours'!$A:$A,Hours!$A567,'Contact Hours'!$C:$C,Hours!$B567)</f>
        <v>0</v>
      </c>
      <c r="L567" s="17">
        <f t="shared" si="60"/>
        <v>371584</v>
      </c>
      <c r="M567" s="17">
        <f t="shared" si="61"/>
        <v>0</v>
      </c>
      <c r="N567" s="17">
        <f t="shared" si="58"/>
        <v>371584</v>
      </c>
      <c r="O567" s="83">
        <f t="shared" si="56"/>
        <v>1013520.1401368981</v>
      </c>
      <c r="P567" s="83">
        <f t="shared" si="59"/>
        <v>0</v>
      </c>
    </row>
    <row r="568" spans="1:16" x14ac:dyDescent="0.2">
      <c r="A568" s="14">
        <v>10633</v>
      </c>
      <c r="B568" s="15">
        <v>25</v>
      </c>
      <c r="C568" s="82">
        <f t="shared" si="57"/>
        <v>2.1843075376228382</v>
      </c>
      <c r="D568" s="16">
        <f>SUMIFS('Contact Hours'!E:E,'Contact Hours'!$A:$A,Hours!$A568,'Contact Hours'!$C:$C,Hours!$B568)</f>
        <v>4518768</v>
      </c>
      <c r="E568" s="16">
        <f>SUMIFS('Contact Hours'!F:F,'Contact Hours'!$A:$A,Hours!$A568,'Contact Hours'!$C:$C,Hours!$B568)</f>
        <v>0</v>
      </c>
      <c r="F568" s="16">
        <f>SUMIFS('Contact Hours'!G:G,'Contact Hours'!$A:$A,Hours!$A568,'Contact Hours'!$C:$C,Hours!$B568)</f>
        <v>0</v>
      </c>
      <c r="G568" s="16">
        <f>SUMIFS('Contact Hours'!H:H,'Contact Hours'!$A:$A,Hours!$A568,'Contact Hours'!$C:$C,Hours!$B568)</f>
        <v>0</v>
      </c>
      <c r="H568" s="16">
        <f>SUMIFS('Contact Hours'!I:I,'Contact Hours'!$A:$A,Hours!$A568,'Contact Hours'!$C:$C,Hours!$B568)</f>
        <v>10736</v>
      </c>
      <c r="I568" s="16">
        <f>SUMIFS('Contact Hours'!J:J,'Contact Hours'!$A:$A,Hours!$A568,'Contact Hours'!$C:$C,Hours!$B568)</f>
        <v>0</v>
      </c>
      <c r="J568" s="16">
        <f>SUMIFS('Contact Hours'!K:K,'Contact Hours'!$A:$A,Hours!$A568,'Contact Hours'!$C:$C,Hours!$B568)</f>
        <v>64</v>
      </c>
      <c r="K568" s="16">
        <f>SUMIFS('Contact Hours'!L:L,'Contact Hours'!$A:$A,Hours!$A568,'Contact Hours'!$C:$C,Hours!$B568)</f>
        <v>0</v>
      </c>
      <c r="L568" s="17">
        <f t="shared" si="60"/>
        <v>4529568</v>
      </c>
      <c r="M568" s="17">
        <f t="shared" si="61"/>
        <v>0</v>
      </c>
      <c r="N568" s="17">
        <f t="shared" si="58"/>
        <v>4529568</v>
      </c>
      <c r="O568" s="83">
        <f t="shared" si="56"/>
        <v>9893969.5245752037</v>
      </c>
      <c r="P568" s="83">
        <f t="shared" si="59"/>
        <v>0</v>
      </c>
    </row>
    <row r="569" spans="1:16" x14ac:dyDescent="0.2">
      <c r="A569" s="14">
        <v>10633</v>
      </c>
      <c r="B569" s="15">
        <v>26</v>
      </c>
      <c r="C569" s="82">
        <f t="shared" si="57"/>
        <v>2.9124100501637846</v>
      </c>
      <c r="D569" s="16">
        <f>SUMIFS('Contact Hours'!E:E,'Contact Hours'!$A:$A,Hours!$A569,'Contact Hours'!$C:$C,Hours!$B569)</f>
        <v>748672</v>
      </c>
      <c r="E569" s="16">
        <f>SUMIFS('Contact Hours'!F:F,'Contact Hours'!$A:$A,Hours!$A569,'Contact Hours'!$C:$C,Hours!$B569)</f>
        <v>0</v>
      </c>
      <c r="F569" s="16">
        <f>SUMIFS('Contact Hours'!G:G,'Contact Hours'!$A:$A,Hours!$A569,'Contact Hours'!$C:$C,Hours!$B569)</f>
        <v>0</v>
      </c>
      <c r="G569" s="16">
        <f>SUMIFS('Contact Hours'!H:H,'Contact Hours'!$A:$A,Hours!$A569,'Contact Hours'!$C:$C,Hours!$B569)</f>
        <v>0</v>
      </c>
      <c r="H569" s="16">
        <f>SUMIFS('Contact Hours'!I:I,'Contact Hours'!$A:$A,Hours!$A569,'Contact Hours'!$C:$C,Hours!$B569)</f>
        <v>436864</v>
      </c>
      <c r="I569" s="16">
        <f>SUMIFS('Contact Hours'!J:J,'Contact Hours'!$A:$A,Hours!$A569,'Contact Hours'!$C:$C,Hours!$B569)</f>
        <v>0</v>
      </c>
      <c r="J569" s="16">
        <f>SUMIFS('Contact Hours'!K:K,'Contact Hours'!$A:$A,Hours!$A569,'Contact Hours'!$C:$C,Hours!$B569)</f>
        <v>46141</v>
      </c>
      <c r="K569" s="16">
        <f>SUMIFS('Contact Hours'!L:L,'Contact Hours'!$A:$A,Hours!$A569,'Contact Hours'!$C:$C,Hours!$B569)</f>
        <v>0</v>
      </c>
      <c r="L569" s="17">
        <f t="shared" si="60"/>
        <v>1231677</v>
      </c>
      <c r="M569" s="17">
        <f t="shared" si="61"/>
        <v>0</v>
      </c>
      <c r="N569" s="17">
        <f t="shared" si="58"/>
        <v>1231677</v>
      </c>
      <c r="O569" s="83">
        <f t="shared" si="56"/>
        <v>3587148.4733555797</v>
      </c>
      <c r="P569" s="83">
        <f t="shared" si="59"/>
        <v>0</v>
      </c>
    </row>
    <row r="570" spans="1:16" x14ac:dyDescent="0.2">
      <c r="A570" s="14">
        <v>10633</v>
      </c>
      <c r="B570" s="15">
        <v>27</v>
      </c>
      <c r="C570" s="82">
        <f t="shared" si="57"/>
        <v>0</v>
      </c>
      <c r="D570" s="16">
        <f>SUMIFS('Contact Hours'!E:E,'Contact Hours'!$A:$A,Hours!$A570,'Contact Hours'!$C:$C,Hours!$B570)</f>
        <v>0</v>
      </c>
      <c r="E570" s="16">
        <f>SUMIFS('Contact Hours'!F:F,'Contact Hours'!$A:$A,Hours!$A570,'Contact Hours'!$C:$C,Hours!$B570)</f>
        <v>0</v>
      </c>
      <c r="F570" s="16">
        <f>SUMIFS('Contact Hours'!G:G,'Contact Hours'!$A:$A,Hours!$A570,'Contact Hours'!$C:$C,Hours!$B570)</f>
        <v>0</v>
      </c>
      <c r="G570" s="16">
        <f>SUMIFS('Contact Hours'!H:H,'Contact Hours'!$A:$A,Hours!$A570,'Contact Hours'!$C:$C,Hours!$B570)</f>
        <v>0</v>
      </c>
      <c r="H570" s="16">
        <f>SUMIFS('Contact Hours'!I:I,'Contact Hours'!$A:$A,Hours!$A570,'Contact Hours'!$C:$C,Hours!$B570)</f>
        <v>0</v>
      </c>
      <c r="I570" s="16">
        <f>SUMIFS('Contact Hours'!J:J,'Contact Hours'!$A:$A,Hours!$A570,'Contact Hours'!$C:$C,Hours!$B570)</f>
        <v>0</v>
      </c>
      <c r="J570" s="16">
        <f>SUMIFS('Contact Hours'!K:K,'Contact Hours'!$A:$A,Hours!$A570,'Contact Hours'!$C:$C,Hours!$B570)</f>
        <v>0</v>
      </c>
      <c r="K570" s="16">
        <f>SUMIFS('Contact Hours'!L:L,'Contact Hours'!$A:$A,Hours!$A570,'Contact Hours'!$C:$C,Hours!$B570)</f>
        <v>0</v>
      </c>
      <c r="L570" s="17">
        <f t="shared" si="60"/>
        <v>0</v>
      </c>
      <c r="M570" s="17">
        <f t="shared" si="61"/>
        <v>0</v>
      </c>
      <c r="N570" s="17">
        <f t="shared" si="58"/>
        <v>0</v>
      </c>
      <c r="O570" s="83">
        <f t="shared" si="56"/>
        <v>0</v>
      </c>
      <c r="P570" s="83">
        <f t="shared" si="59"/>
        <v>0</v>
      </c>
    </row>
    <row r="571" spans="1:16" x14ac:dyDescent="0.2">
      <c r="A571" s="14">
        <v>3574</v>
      </c>
      <c r="B571" s="15">
        <v>1</v>
      </c>
      <c r="C571" s="82">
        <f t="shared" si="57"/>
        <v>2.4773518925154794</v>
      </c>
      <c r="D571" s="16">
        <f>SUMIFS('Contact Hours'!E:E,'Contact Hours'!$A:$A,Hours!$A571,'Contact Hours'!$C:$C,Hours!$B571)</f>
        <v>8784</v>
      </c>
      <c r="E571" s="16">
        <f>SUMIFS('Contact Hours'!F:F,'Contact Hours'!$A:$A,Hours!$A571,'Contact Hours'!$C:$C,Hours!$B571)</f>
        <v>0</v>
      </c>
      <c r="F571" s="16">
        <f>SUMIFS('Contact Hours'!G:G,'Contact Hours'!$A:$A,Hours!$A571,'Contact Hours'!$C:$C,Hours!$B571)</f>
        <v>0</v>
      </c>
      <c r="G571" s="16">
        <f>SUMIFS('Contact Hours'!H:H,'Contact Hours'!$A:$A,Hours!$A571,'Contact Hours'!$C:$C,Hours!$B571)</f>
        <v>0</v>
      </c>
      <c r="H571" s="16">
        <f>SUMIFS('Contact Hours'!I:I,'Contact Hours'!$A:$A,Hours!$A571,'Contact Hours'!$C:$C,Hours!$B571)</f>
        <v>3664</v>
      </c>
      <c r="I571" s="16">
        <f>SUMIFS('Contact Hours'!J:J,'Contact Hours'!$A:$A,Hours!$A571,'Contact Hours'!$C:$C,Hours!$B571)</f>
        <v>0</v>
      </c>
      <c r="J571" s="16">
        <f>SUMIFS('Contact Hours'!K:K,'Contact Hours'!$A:$A,Hours!$A571,'Contact Hours'!$C:$C,Hours!$B571)</f>
        <v>19897</v>
      </c>
      <c r="K571" s="16">
        <f>SUMIFS('Contact Hours'!L:L,'Contact Hours'!$A:$A,Hours!$A571,'Contact Hours'!$C:$C,Hours!$B571)</f>
        <v>0</v>
      </c>
      <c r="L571" s="17">
        <f t="shared" si="60"/>
        <v>32345</v>
      </c>
      <c r="M571" s="17">
        <f t="shared" si="61"/>
        <v>0</v>
      </c>
      <c r="N571" s="17">
        <f t="shared" si="58"/>
        <v>32345</v>
      </c>
      <c r="O571" s="83">
        <f t="shared" si="56"/>
        <v>80129.946963413182</v>
      </c>
      <c r="P571" s="83">
        <f t="shared" si="59"/>
        <v>0</v>
      </c>
    </row>
    <row r="572" spans="1:16" x14ac:dyDescent="0.2">
      <c r="A572" s="14">
        <v>3574</v>
      </c>
      <c r="B572" s="15">
        <v>2</v>
      </c>
      <c r="C572" s="82">
        <f t="shared" si="57"/>
        <v>2.8538011791852567</v>
      </c>
      <c r="D572" s="16">
        <f>SUMIFS('Contact Hours'!E:E,'Contact Hours'!$A:$A,Hours!$A572,'Contact Hours'!$C:$C,Hours!$B572)</f>
        <v>0</v>
      </c>
      <c r="E572" s="16">
        <f>SUMIFS('Contact Hours'!F:F,'Contact Hours'!$A:$A,Hours!$A572,'Contact Hours'!$C:$C,Hours!$B572)</f>
        <v>0</v>
      </c>
      <c r="F572" s="16">
        <f>SUMIFS('Contact Hours'!G:G,'Contact Hours'!$A:$A,Hours!$A572,'Contact Hours'!$C:$C,Hours!$B572)</f>
        <v>0</v>
      </c>
      <c r="G572" s="16">
        <f>SUMIFS('Contact Hours'!H:H,'Contact Hours'!$A:$A,Hours!$A572,'Contact Hours'!$C:$C,Hours!$B572)</f>
        <v>0</v>
      </c>
      <c r="H572" s="16">
        <f>SUMIFS('Contact Hours'!I:I,'Contact Hours'!$A:$A,Hours!$A572,'Contact Hours'!$C:$C,Hours!$B572)</f>
        <v>18720</v>
      </c>
      <c r="I572" s="16">
        <f>SUMIFS('Contact Hours'!J:J,'Contact Hours'!$A:$A,Hours!$A572,'Contact Hours'!$C:$C,Hours!$B572)</f>
        <v>0</v>
      </c>
      <c r="J572" s="16">
        <f>SUMIFS('Contact Hours'!K:K,'Contact Hours'!$A:$A,Hours!$A572,'Contact Hours'!$C:$C,Hours!$B572)</f>
        <v>31231</v>
      </c>
      <c r="K572" s="16">
        <f>SUMIFS('Contact Hours'!L:L,'Contact Hours'!$A:$A,Hours!$A572,'Contact Hours'!$C:$C,Hours!$B572)</f>
        <v>0</v>
      </c>
      <c r="L572" s="17">
        <f t="shared" si="60"/>
        <v>49951</v>
      </c>
      <c r="M572" s="17">
        <f t="shared" si="61"/>
        <v>0</v>
      </c>
      <c r="N572" s="17">
        <f t="shared" si="58"/>
        <v>49951</v>
      </c>
      <c r="O572" s="83">
        <f t="shared" si="56"/>
        <v>142550.22270148277</v>
      </c>
      <c r="P572" s="83">
        <f t="shared" si="59"/>
        <v>0</v>
      </c>
    </row>
    <row r="573" spans="1:16" x14ac:dyDescent="0.2">
      <c r="A573" s="14">
        <v>3574</v>
      </c>
      <c r="B573" s="15">
        <v>3</v>
      </c>
      <c r="C573" s="82">
        <f t="shared" si="57"/>
        <v>2.4074720848103111</v>
      </c>
      <c r="D573" s="16">
        <f>SUMIFS('Contact Hours'!E:E,'Contact Hours'!$A:$A,Hours!$A573,'Contact Hours'!$C:$C,Hours!$B573)</f>
        <v>0</v>
      </c>
      <c r="E573" s="16">
        <f>SUMIFS('Contact Hours'!F:F,'Contact Hours'!$A:$A,Hours!$A573,'Contact Hours'!$C:$C,Hours!$B573)</f>
        <v>165312</v>
      </c>
      <c r="F573" s="16">
        <f>SUMIFS('Contact Hours'!G:G,'Contact Hours'!$A:$A,Hours!$A573,'Contact Hours'!$C:$C,Hours!$B573)</f>
        <v>0</v>
      </c>
      <c r="G573" s="16">
        <f>SUMIFS('Contact Hours'!H:H,'Contact Hours'!$A:$A,Hours!$A573,'Contact Hours'!$C:$C,Hours!$B573)</f>
        <v>0</v>
      </c>
      <c r="H573" s="16">
        <f>SUMIFS('Contact Hours'!I:I,'Contact Hours'!$A:$A,Hours!$A573,'Contact Hours'!$C:$C,Hours!$B573)</f>
        <v>0</v>
      </c>
      <c r="I573" s="16">
        <f>SUMIFS('Contact Hours'!J:J,'Contact Hours'!$A:$A,Hours!$A573,'Contact Hours'!$C:$C,Hours!$B573)</f>
        <v>0</v>
      </c>
      <c r="J573" s="16">
        <f>SUMIFS('Contact Hours'!K:K,'Contact Hours'!$A:$A,Hours!$A573,'Contact Hours'!$C:$C,Hours!$B573)</f>
        <v>0</v>
      </c>
      <c r="K573" s="16">
        <f>SUMIFS('Contact Hours'!L:L,'Contact Hours'!$A:$A,Hours!$A573,'Contact Hours'!$C:$C,Hours!$B573)</f>
        <v>0</v>
      </c>
      <c r="L573" s="17">
        <f t="shared" si="60"/>
        <v>165312</v>
      </c>
      <c r="M573" s="17">
        <f t="shared" si="61"/>
        <v>16531.2</v>
      </c>
      <c r="N573" s="17">
        <f t="shared" si="58"/>
        <v>181843.20000000001</v>
      </c>
      <c r="O573" s="83">
        <f t="shared" si="56"/>
        <v>437782.42781257839</v>
      </c>
      <c r="P573" s="83">
        <f t="shared" si="59"/>
        <v>0</v>
      </c>
    </row>
    <row r="574" spans="1:16" x14ac:dyDescent="0.2">
      <c r="A574" s="14">
        <v>3574</v>
      </c>
      <c r="B574" s="15">
        <v>4</v>
      </c>
      <c r="C574" s="82">
        <f t="shared" si="57"/>
        <v>2.4300139582635913</v>
      </c>
      <c r="D574" s="16">
        <f>SUMIFS('Contact Hours'!E:E,'Contact Hours'!$A:$A,Hours!$A574,'Contact Hours'!$C:$C,Hours!$B574)</f>
        <v>15856</v>
      </c>
      <c r="E574" s="16">
        <f>SUMIFS('Contact Hours'!F:F,'Contact Hours'!$A:$A,Hours!$A574,'Contact Hours'!$C:$C,Hours!$B574)</f>
        <v>7200</v>
      </c>
      <c r="F574" s="16">
        <f>SUMIFS('Contact Hours'!G:G,'Contact Hours'!$A:$A,Hours!$A574,'Contact Hours'!$C:$C,Hours!$B574)</f>
        <v>0</v>
      </c>
      <c r="G574" s="16">
        <f>SUMIFS('Contact Hours'!H:H,'Contact Hours'!$A:$A,Hours!$A574,'Contact Hours'!$C:$C,Hours!$B574)</f>
        <v>0</v>
      </c>
      <c r="H574" s="16">
        <f>SUMIFS('Contact Hours'!I:I,'Contact Hours'!$A:$A,Hours!$A574,'Contact Hours'!$C:$C,Hours!$B574)</f>
        <v>24352</v>
      </c>
      <c r="I574" s="16">
        <f>SUMIFS('Contact Hours'!J:J,'Contact Hours'!$A:$A,Hours!$A574,'Contact Hours'!$C:$C,Hours!$B574)</f>
        <v>832</v>
      </c>
      <c r="J574" s="16">
        <f>SUMIFS('Contact Hours'!K:K,'Contact Hours'!$A:$A,Hours!$A574,'Contact Hours'!$C:$C,Hours!$B574)</f>
        <v>68865</v>
      </c>
      <c r="K574" s="16">
        <f>SUMIFS('Contact Hours'!L:L,'Contact Hours'!$A:$A,Hours!$A574,'Contact Hours'!$C:$C,Hours!$B574)</f>
        <v>0</v>
      </c>
      <c r="L574" s="17">
        <f t="shared" si="60"/>
        <v>117105</v>
      </c>
      <c r="M574" s="17">
        <f t="shared" si="61"/>
        <v>803.2</v>
      </c>
      <c r="N574" s="17">
        <f t="shared" si="58"/>
        <v>117908.2</v>
      </c>
      <c r="O574" s="83">
        <f t="shared" si="56"/>
        <v>286518.5717937352</v>
      </c>
      <c r="P574" s="83">
        <f t="shared" si="59"/>
        <v>0</v>
      </c>
    </row>
    <row r="575" spans="1:16" x14ac:dyDescent="0.2">
      <c r="A575" s="14">
        <v>3574</v>
      </c>
      <c r="B575" s="15">
        <v>5</v>
      </c>
      <c r="C575" s="82">
        <f t="shared" si="57"/>
        <v>8.3021719928430482</v>
      </c>
      <c r="D575" s="16">
        <f>SUMIFS('Contact Hours'!E:E,'Contact Hours'!$A:$A,Hours!$A575,'Contact Hours'!$C:$C,Hours!$B575)</f>
        <v>0</v>
      </c>
      <c r="E575" s="16">
        <f>SUMIFS('Contact Hours'!F:F,'Contact Hours'!$A:$A,Hours!$A575,'Contact Hours'!$C:$C,Hours!$B575)</f>
        <v>0</v>
      </c>
      <c r="F575" s="16">
        <f>SUMIFS('Contact Hours'!G:G,'Contact Hours'!$A:$A,Hours!$A575,'Contact Hours'!$C:$C,Hours!$B575)</f>
        <v>0</v>
      </c>
      <c r="G575" s="16">
        <f>SUMIFS('Contact Hours'!H:H,'Contact Hours'!$A:$A,Hours!$A575,'Contact Hours'!$C:$C,Hours!$B575)</f>
        <v>0</v>
      </c>
      <c r="H575" s="16">
        <f>SUMIFS('Contact Hours'!I:I,'Contact Hours'!$A:$A,Hours!$A575,'Contact Hours'!$C:$C,Hours!$B575)</f>
        <v>0</v>
      </c>
      <c r="I575" s="16">
        <f>SUMIFS('Contact Hours'!J:J,'Contact Hours'!$A:$A,Hours!$A575,'Contact Hours'!$C:$C,Hours!$B575)</f>
        <v>0</v>
      </c>
      <c r="J575" s="16">
        <f>SUMIFS('Contact Hours'!K:K,'Contact Hours'!$A:$A,Hours!$A575,'Contact Hours'!$C:$C,Hours!$B575)</f>
        <v>0</v>
      </c>
      <c r="K575" s="16">
        <f>SUMIFS('Contact Hours'!L:L,'Contact Hours'!$A:$A,Hours!$A575,'Contact Hours'!$C:$C,Hours!$B575)</f>
        <v>0</v>
      </c>
      <c r="L575" s="17">
        <f t="shared" si="60"/>
        <v>0</v>
      </c>
      <c r="M575" s="17">
        <f t="shared" si="61"/>
        <v>0</v>
      </c>
      <c r="N575" s="17">
        <f t="shared" si="58"/>
        <v>0</v>
      </c>
      <c r="O575" s="83">
        <f t="shared" si="56"/>
        <v>0</v>
      </c>
      <c r="P575" s="83">
        <f t="shared" si="59"/>
        <v>0</v>
      </c>
    </row>
    <row r="576" spans="1:16" x14ac:dyDescent="0.2">
      <c r="A576" s="14">
        <v>3574</v>
      </c>
      <c r="B576" s="15">
        <v>6</v>
      </c>
      <c r="C576" s="82">
        <f t="shared" si="57"/>
        <v>2.9574937970703448</v>
      </c>
      <c r="D576" s="16">
        <f>SUMIFS('Contact Hours'!E:E,'Contact Hours'!$A:$A,Hours!$A576,'Contact Hours'!$C:$C,Hours!$B576)</f>
        <v>528</v>
      </c>
      <c r="E576" s="16">
        <f>SUMIFS('Contact Hours'!F:F,'Contact Hours'!$A:$A,Hours!$A576,'Contact Hours'!$C:$C,Hours!$B576)</f>
        <v>0</v>
      </c>
      <c r="F576" s="16">
        <f>SUMIFS('Contact Hours'!G:G,'Contact Hours'!$A:$A,Hours!$A576,'Contact Hours'!$C:$C,Hours!$B576)</f>
        <v>0</v>
      </c>
      <c r="G576" s="16">
        <f>SUMIFS('Contact Hours'!H:H,'Contact Hours'!$A:$A,Hours!$A576,'Contact Hours'!$C:$C,Hours!$B576)</f>
        <v>0</v>
      </c>
      <c r="H576" s="16">
        <f>SUMIFS('Contact Hours'!I:I,'Contact Hours'!$A:$A,Hours!$A576,'Contact Hours'!$C:$C,Hours!$B576)</f>
        <v>5952</v>
      </c>
      <c r="I576" s="16">
        <f>SUMIFS('Contact Hours'!J:J,'Contact Hours'!$A:$A,Hours!$A576,'Contact Hours'!$C:$C,Hours!$B576)</f>
        <v>0</v>
      </c>
      <c r="J576" s="16">
        <f>SUMIFS('Contact Hours'!K:K,'Contact Hours'!$A:$A,Hours!$A576,'Contact Hours'!$C:$C,Hours!$B576)</f>
        <v>7569</v>
      </c>
      <c r="K576" s="16">
        <f>SUMIFS('Contact Hours'!L:L,'Contact Hours'!$A:$A,Hours!$A576,'Contact Hours'!$C:$C,Hours!$B576)</f>
        <v>0</v>
      </c>
      <c r="L576" s="17">
        <f t="shared" si="60"/>
        <v>14049</v>
      </c>
      <c r="M576" s="17">
        <f t="shared" si="61"/>
        <v>0</v>
      </c>
      <c r="N576" s="17">
        <f t="shared" si="58"/>
        <v>14049</v>
      </c>
      <c r="O576" s="83">
        <f t="shared" si="56"/>
        <v>41549.830355041275</v>
      </c>
      <c r="P576" s="83">
        <f t="shared" si="59"/>
        <v>0</v>
      </c>
    </row>
    <row r="577" spans="1:16" x14ac:dyDescent="0.2">
      <c r="A577" s="14">
        <v>3574</v>
      </c>
      <c r="B577" s="15">
        <v>7</v>
      </c>
      <c r="C577" s="82">
        <f t="shared" si="57"/>
        <v>3.1107785365526492</v>
      </c>
      <c r="D577" s="16">
        <f>SUMIFS('Contact Hours'!E:E,'Contact Hours'!$A:$A,Hours!$A577,'Contact Hours'!$C:$C,Hours!$B577)</f>
        <v>0</v>
      </c>
      <c r="E577" s="16">
        <f>SUMIFS('Contact Hours'!F:F,'Contact Hours'!$A:$A,Hours!$A577,'Contact Hours'!$C:$C,Hours!$B577)</f>
        <v>3312</v>
      </c>
      <c r="F577" s="16">
        <f>SUMIFS('Contact Hours'!G:G,'Contact Hours'!$A:$A,Hours!$A577,'Contact Hours'!$C:$C,Hours!$B577)</f>
        <v>0</v>
      </c>
      <c r="G577" s="16">
        <f>SUMIFS('Contact Hours'!H:H,'Contact Hours'!$A:$A,Hours!$A577,'Contact Hours'!$C:$C,Hours!$B577)</f>
        <v>0</v>
      </c>
      <c r="H577" s="16">
        <f>SUMIFS('Contact Hours'!I:I,'Contact Hours'!$A:$A,Hours!$A577,'Contact Hours'!$C:$C,Hours!$B577)</f>
        <v>0</v>
      </c>
      <c r="I577" s="16">
        <f>SUMIFS('Contact Hours'!J:J,'Contact Hours'!$A:$A,Hours!$A577,'Contact Hours'!$C:$C,Hours!$B577)</f>
        <v>36064</v>
      </c>
      <c r="J577" s="16">
        <f>SUMIFS('Contact Hours'!K:K,'Contact Hours'!$A:$A,Hours!$A577,'Contact Hours'!$C:$C,Hours!$B577)</f>
        <v>0</v>
      </c>
      <c r="K577" s="16">
        <f>SUMIFS('Contact Hours'!L:L,'Contact Hours'!$A:$A,Hours!$A577,'Contact Hours'!$C:$C,Hours!$B577)</f>
        <v>11887</v>
      </c>
      <c r="L577" s="17">
        <f t="shared" si="60"/>
        <v>51263</v>
      </c>
      <c r="M577" s="17">
        <f t="shared" si="61"/>
        <v>5126.3</v>
      </c>
      <c r="N577" s="17">
        <f t="shared" si="58"/>
        <v>56389.3</v>
      </c>
      <c r="O577" s="83">
        <f t="shared" si="56"/>
        <v>175414.62413122831</v>
      </c>
      <c r="P577" s="83">
        <f t="shared" si="59"/>
        <v>0</v>
      </c>
    </row>
    <row r="578" spans="1:16" x14ac:dyDescent="0.2">
      <c r="A578" s="14">
        <v>3574</v>
      </c>
      <c r="B578" s="15">
        <v>8</v>
      </c>
      <c r="C578" s="82">
        <f t="shared" si="57"/>
        <v>3.1288120353152737</v>
      </c>
      <c r="D578" s="16">
        <f>SUMIFS('Contact Hours'!E:E,'Contact Hours'!$A:$A,Hours!$A578,'Contact Hours'!$C:$C,Hours!$B578)</f>
        <v>0</v>
      </c>
      <c r="E578" s="16">
        <f>SUMIFS('Contact Hours'!F:F,'Contact Hours'!$A:$A,Hours!$A578,'Contact Hours'!$C:$C,Hours!$B578)</f>
        <v>0</v>
      </c>
      <c r="F578" s="16">
        <f>SUMIFS('Contact Hours'!G:G,'Contact Hours'!$A:$A,Hours!$A578,'Contact Hours'!$C:$C,Hours!$B578)</f>
        <v>0</v>
      </c>
      <c r="G578" s="16">
        <f>SUMIFS('Contact Hours'!H:H,'Contact Hours'!$A:$A,Hours!$A578,'Contact Hours'!$C:$C,Hours!$B578)</f>
        <v>0</v>
      </c>
      <c r="H578" s="16">
        <f>SUMIFS('Contact Hours'!I:I,'Contact Hours'!$A:$A,Hours!$A578,'Contact Hours'!$C:$C,Hours!$B578)</f>
        <v>1280</v>
      </c>
      <c r="I578" s="16">
        <f>SUMIFS('Contact Hours'!J:J,'Contact Hours'!$A:$A,Hours!$A578,'Contact Hours'!$C:$C,Hours!$B578)</f>
        <v>0</v>
      </c>
      <c r="J578" s="16">
        <f>SUMIFS('Contact Hours'!K:K,'Contact Hours'!$A:$A,Hours!$A578,'Contact Hours'!$C:$C,Hours!$B578)</f>
        <v>105200</v>
      </c>
      <c r="K578" s="16">
        <f>SUMIFS('Contact Hours'!L:L,'Contact Hours'!$A:$A,Hours!$A578,'Contact Hours'!$C:$C,Hours!$B578)</f>
        <v>0</v>
      </c>
      <c r="L578" s="17">
        <f t="shared" si="60"/>
        <v>106480</v>
      </c>
      <c r="M578" s="17">
        <f t="shared" si="61"/>
        <v>0</v>
      </c>
      <c r="N578" s="17">
        <f t="shared" si="58"/>
        <v>106480</v>
      </c>
      <c r="O578" s="83">
        <f t="shared" si="56"/>
        <v>333155.90552037035</v>
      </c>
      <c r="P578" s="83">
        <f t="shared" si="59"/>
        <v>0</v>
      </c>
    </row>
    <row r="579" spans="1:16" x14ac:dyDescent="0.2">
      <c r="A579" s="14">
        <v>3574</v>
      </c>
      <c r="B579" s="15">
        <v>9</v>
      </c>
      <c r="C579" s="82">
        <f t="shared" si="57"/>
        <v>2.7974464955520566</v>
      </c>
      <c r="D579" s="16">
        <f>SUMIFS('Contact Hours'!E:E,'Contact Hours'!$A:$A,Hours!$A579,'Contact Hours'!$C:$C,Hours!$B579)</f>
        <v>3072</v>
      </c>
      <c r="E579" s="16">
        <f>SUMIFS('Contact Hours'!F:F,'Contact Hours'!$A:$A,Hours!$A579,'Contact Hours'!$C:$C,Hours!$B579)</f>
        <v>3584</v>
      </c>
      <c r="F579" s="16">
        <f>SUMIFS('Contact Hours'!G:G,'Contact Hours'!$A:$A,Hours!$A579,'Contact Hours'!$C:$C,Hours!$B579)</f>
        <v>0</v>
      </c>
      <c r="G579" s="16">
        <f>SUMIFS('Contact Hours'!H:H,'Contact Hours'!$A:$A,Hours!$A579,'Contact Hours'!$C:$C,Hours!$B579)</f>
        <v>0</v>
      </c>
      <c r="H579" s="16">
        <f>SUMIFS('Contact Hours'!I:I,'Contact Hours'!$A:$A,Hours!$A579,'Contact Hours'!$C:$C,Hours!$B579)</f>
        <v>97216</v>
      </c>
      <c r="I579" s="16">
        <f>SUMIFS('Contact Hours'!J:J,'Contact Hours'!$A:$A,Hours!$A579,'Contact Hours'!$C:$C,Hours!$B579)</f>
        <v>288</v>
      </c>
      <c r="J579" s="16">
        <f>SUMIFS('Contact Hours'!K:K,'Contact Hours'!$A:$A,Hours!$A579,'Contact Hours'!$C:$C,Hours!$B579)</f>
        <v>64777</v>
      </c>
      <c r="K579" s="16">
        <f>SUMIFS('Contact Hours'!L:L,'Contact Hours'!$A:$A,Hours!$A579,'Contact Hours'!$C:$C,Hours!$B579)</f>
        <v>70</v>
      </c>
      <c r="L579" s="17">
        <f t="shared" si="60"/>
        <v>169007</v>
      </c>
      <c r="M579" s="17">
        <f t="shared" si="61"/>
        <v>394.20000000000005</v>
      </c>
      <c r="N579" s="17">
        <f t="shared" si="58"/>
        <v>169401.2</v>
      </c>
      <c r="O579" s="83">
        <f t="shared" si="56"/>
        <v>473890.7932823131</v>
      </c>
      <c r="P579" s="83">
        <f t="shared" si="59"/>
        <v>0</v>
      </c>
    </row>
    <row r="580" spans="1:16" x14ac:dyDescent="0.2">
      <c r="A580" s="14">
        <v>3574</v>
      </c>
      <c r="B580" s="15">
        <v>10</v>
      </c>
      <c r="C580" s="82">
        <f t="shared" si="57"/>
        <v>3.9989283506118838</v>
      </c>
      <c r="D580" s="16">
        <f>SUMIFS('Contact Hours'!E:E,'Contact Hours'!$A:$A,Hours!$A580,'Contact Hours'!$C:$C,Hours!$B580)</f>
        <v>0</v>
      </c>
      <c r="E580" s="16">
        <f>SUMIFS('Contact Hours'!F:F,'Contact Hours'!$A:$A,Hours!$A580,'Contact Hours'!$C:$C,Hours!$B580)</f>
        <v>0</v>
      </c>
      <c r="F580" s="16">
        <f>SUMIFS('Contact Hours'!G:G,'Contact Hours'!$A:$A,Hours!$A580,'Contact Hours'!$C:$C,Hours!$B580)</f>
        <v>0</v>
      </c>
      <c r="G580" s="16">
        <f>SUMIFS('Contact Hours'!H:H,'Contact Hours'!$A:$A,Hours!$A580,'Contact Hours'!$C:$C,Hours!$B580)</f>
        <v>0</v>
      </c>
      <c r="H580" s="16">
        <f>SUMIFS('Contact Hours'!I:I,'Contact Hours'!$A:$A,Hours!$A580,'Contact Hours'!$C:$C,Hours!$B580)</f>
        <v>0</v>
      </c>
      <c r="I580" s="16">
        <f>SUMIFS('Contact Hours'!J:J,'Contact Hours'!$A:$A,Hours!$A580,'Contact Hours'!$C:$C,Hours!$B580)</f>
        <v>0</v>
      </c>
      <c r="J580" s="16">
        <f>SUMIFS('Contact Hours'!K:K,'Contact Hours'!$A:$A,Hours!$A580,'Contact Hours'!$C:$C,Hours!$B580)</f>
        <v>0</v>
      </c>
      <c r="K580" s="16">
        <f>SUMIFS('Contact Hours'!L:L,'Contact Hours'!$A:$A,Hours!$A580,'Contact Hours'!$C:$C,Hours!$B580)</f>
        <v>0</v>
      </c>
      <c r="L580" s="17">
        <f t="shared" si="60"/>
        <v>0</v>
      </c>
      <c r="M580" s="17">
        <f t="shared" si="61"/>
        <v>0</v>
      </c>
      <c r="N580" s="17">
        <f t="shared" si="58"/>
        <v>0</v>
      </c>
      <c r="O580" s="83">
        <f t="shared" si="56"/>
        <v>0</v>
      </c>
      <c r="P580" s="83">
        <f t="shared" si="59"/>
        <v>0</v>
      </c>
    </row>
    <row r="581" spans="1:16" x14ac:dyDescent="0.2">
      <c r="A581" s="14">
        <v>3574</v>
      </c>
      <c r="B581" s="15">
        <v>11</v>
      </c>
      <c r="C581" s="82">
        <f t="shared" si="57"/>
        <v>2.8515469918399288</v>
      </c>
      <c r="D581" s="16">
        <f>SUMIFS('Contact Hours'!E:E,'Contact Hours'!$A:$A,Hours!$A581,'Contact Hours'!$C:$C,Hours!$B581)</f>
        <v>0</v>
      </c>
      <c r="E581" s="16">
        <f>SUMIFS('Contact Hours'!F:F,'Contact Hours'!$A:$A,Hours!$A581,'Contact Hours'!$C:$C,Hours!$B581)</f>
        <v>0</v>
      </c>
      <c r="F581" s="16">
        <f>SUMIFS('Contact Hours'!G:G,'Contact Hours'!$A:$A,Hours!$A581,'Contact Hours'!$C:$C,Hours!$B581)</f>
        <v>0</v>
      </c>
      <c r="G581" s="16">
        <f>SUMIFS('Contact Hours'!H:H,'Contact Hours'!$A:$A,Hours!$A581,'Contact Hours'!$C:$C,Hours!$B581)</f>
        <v>0</v>
      </c>
      <c r="H581" s="16">
        <f>SUMIFS('Contact Hours'!I:I,'Contact Hours'!$A:$A,Hours!$A581,'Contact Hours'!$C:$C,Hours!$B581)</f>
        <v>0</v>
      </c>
      <c r="I581" s="16">
        <f>SUMIFS('Contact Hours'!J:J,'Contact Hours'!$A:$A,Hours!$A581,'Contact Hours'!$C:$C,Hours!$B581)</f>
        <v>21024</v>
      </c>
      <c r="J581" s="16">
        <f>SUMIFS('Contact Hours'!K:K,'Contact Hours'!$A:$A,Hours!$A581,'Contact Hours'!$C:$C,Hours!$B581)</f>
        <v>0</v>
      </c>
      <c r="K581" s="16">
        <f>SUMIFS('Contact Hours'!L:L,'Contact Hours'!$A:$A,Hours!$A581,'Contact Hours'!$C:$C,Hours!$B581)</f>
        <v>92341</v>
      </c>
      <c r="L581" s="17">
        <f t="shared" si="60"/>
        <v>113365</v>
      </c>
      <c r="M581" s="17">
        <f t="shared" si="61"/>
        <v>11336.5</v>
      </c>
      <c r="N581" s="17">
        <f t="shared" si="58"/>
        <v>124701.5</v>
      </c>
      <c r="O581" s="83">
        <f t="shared" ref="O581:O644" si="62">N581*C581</f>
        <v>355592.1872029269</v>
      </c>
      <c r="P581" s="83">
        <f t="shared" si="59"/>
        <v>0</v>
      </c>
    </row>
    <row r="582" spans="1:16" x14ac:dyDescent="0.2">
      <c r="A582" s="14">
        <v>3574</v>
      </c>
      <c r="B582" s="15">
        <v>12</v>
      </c>
      <c r="C582" s="82">
        <f t="shared" si="57"/>
        <v>2.5044021406594155</v>
      </c>
      <c r="D582" s="16">
        <f>SUMIFS('Contact Hours'!E:E,'Contact Hours'!$A:$A,Hours!$A582,'Contact Hours'!$C:$C,Hours!$B582)</f>
        <v>142704</v>
      </c>
      <c r="E582" s="16">
        <f>SUMIFS('Contact Hours'!F:F,'Contact Hours'!$A:$A,Hours!$A582,'Contact Hours'!$C:$C,Hours!$B582)</f>
        <v>0</v>
      </c>
      <c r="F582" s="16">
        <f>SUMIFS('Contact Hours'!G:G,'Contact Hours'!$A:$A,Hours!$A582,'Contact Hours'!$C:$C,Hours!$B582)</f>
        <v>0</v>
      </c>
      <c r="G582" s="16">
        <f>SUMIFS('Contact Hours'!H:H,'Contact Hours'!$A:$A,Hours!$A582,'Contact Hours'!$C:$C,Hours!$B582)</f>
        <v>16816</v>
      </c>
      <c r="H582" s="16">
        <f>SUMIFS('Contact Hours'!I:I,'Contact Hours'!$A:$A,Hours!$A582,'Contact Hours'!$C:$C,Hours!$B582)</f>
        <v>0</v>
      </c>
      <c r="I582" s="16">
        <f>SUMIFS('Contact Hours'!J:J,'Contact Hours'!$A:$A,Hours!$A582,'Contact Hours'!$C:$C,Hours!$B582)</f>
        <v>0</v>
      </c>
      <c r="J582" s="16">
        <f>SUMIFS('Contact Hours'!K:K,'Contact Hours'!$A:$A,Hours!$A582,'Contact Hours'!$C:$C,Hours!$B582)</f>
        <v>0</v>
      </c>
      <c r="K582" s="16">
        <f>SUMIFS('Contact Hours'!L:L,'Contact Hours'!$A:$A,Hours!$A582,'Contact Hours'!$C:$C,Hours!$B582)</f>
        <v>0</v>
      </c>
      <c r="L582" s="17">
        <f t="shared" si="60"/>
        <v>159520</v>
      </c>
      <c r="M582" s="17">
        <f t="shared" si="61"/>
        <v>0</v>
      </c>
      <c r="N582" s="17">
        <f t="shared" si="58"/>
        <v>159520</v>
      </c>
      <c r="O582" s="83">
        <f t="shared" si="62"/>
        <v>399502.22947798995</v>
      </c>
      <c r="P582" s="83">
        <f t="shared" si="59"/>
        <v>42114.026397328729</v>
      </c>
    </row>
    <row r="583" spans="1:16" x14ac:dyDescent="0.2">
      <c r="A583" s="14">
        <v>3574</v>
      </c>
      <c r="B583" s="15">
        <v>13</v>
      </c>
      <c r="C583" s="82">
        <f t="shared" si="57"/>
        <v>2.4322681456089192</v>
      </c>
      <c r="D583" s="16">
        <f>SUMIFS('Contact Hours'!E:E,'Contact Hours'!$A:$A,Hours!$A583,'Contact Hours'!$C:$C,Hours!$B583)</f>
        <v>15824</v>
      </c>
      <c r="E583" s="16">
        <f>SUMIFS('Contact Hours'!F:F,'Contact Hours'!$A:$A,Hours!$A583,'Contact Hours'!$C:$C,Hours!$B583)</f>
        <v>0</v>
      </c>
      <c r="F583" s="16">
        <f>SUMIFS('Contact Hours'!G:G,'Contact Hours'!$A:$A,Hours!$A583,'Contact Hours'!$C:$C,Hours!$B583)</f>
        <v>0</v>
      </c>
      <c r="G583" s="16">
        <f>SUMIFS('Contact Hours'!H:H,'Contact Hours'!$A:$A,Hours!$A583,'Contact Hours'!$C:$C,Hours!$B583)</f>
        <v>0</v>
      </c>
      <c r="H583" s="16">
        <f>SUMIFS('Contact Hours'!I:I,'Contact Hours'!$A:$A,Hours!$A583,'Contact Hours'!$C:$C,Hours!$B583)</f>
        <v>0</v>
      </c>
      <c r="I583" s="16">
        <f>SUMIFS('Contact Hours'!J:J,'Contact Hours'!$A:$A,Hours!$A583,'Contact Hours'!$C:$C,Hours!$B583)</f>
        <v>0</v>
      </c>
      <c r="J583" s="16">
        <f>SUMIFS('Contact Hours'!K:K,'Contact Hours'!$A:$A,Hours!$A583,'Contact Hours'!$C:$C,Hours!$B583)</f>
        <v>0</v>
      </c>
      <c r="K583" s="16">
        <f>SUMIFS('Contact Hours'!L:L,'Contact Hours'!$A:$A,Hours!$A583,'Contact Hours'!$C:$C,Hours!$B583)</f>
        <v>0</v>
      </c>
      <c r="L583" s="17">
        <f t="shared" si="60"/>
        <v>15824</v>
      </c>
      <c r="M583" s="17">
        <f t="shared" si="61"/>
        <v>0</v>
      </c>
      <c r="N583" s="17">
        <f t="shared" si="58"/>
        <v>15824</v>
      </c>
      <c r="O583" s="83">
        <f t="shared" si="62"/>
        <v>38488.21113611554</v>
      </c>
      <c r="P583" s="83">
        <f t="shared" si="59"/>
        <v>0</v>
      </c>
    </row>
    <row r="584" spans="1:16" x14ac:dyDescent="0.2">
      <c r="A584" s="14">
        <v>3574</v>
      </c>
      <c r="B584" s="15">
        <v>14</v>
      </c>
      <c r="C584" s="82">
        <f t="shared" si="57"/>
        <v>3.8974899200721236</v>
      </c>
      <c r="D584" s="16">
        <f>SUMIFS('Contact Hours'!E:E,'Contact Hours'!$A:$A,Hours!$A584,'Contact Hours'!$C:$C,Hours!$B584)</f>
        <v>0</v>
      </c>
      <c r="E584" s="16">
        <f>SUMIFS('Contact Hours'!F:F,'Contact Hours'!$A:$A,Hours!$A584,'Contact Hours'!$C:$C,Hours!$B584)</f>
        <v>0</v>
      </c>
      <c r="F584" s="16">
        <f>SUMIFS('Contact Hours'!G:G,'Contact Hours'!$A:$A,Hours!$A584,'Contact Hours'!$C:$C,Hours!$B584)</f>
        <v>0</v>
      </c>
      <c r="G584" s="16">
        <f>SUMIFS('Contact Hours'!H:H,'Contact Hours'!$A:$A,Hours!$A584,'Contact Hours'!$C:$C,Hours!$B584)</f>
        <v>0</v>
      </c>
      <c r="H584" s="16">
        <f>SUMIFS('Contact Hours'!I:I,'Contact Hours'!$A:$A,Hours!$A584,'Contact Hours'!$C:$C,Hours!$B584)</f>
        <v>0</v>
      </c>
      <c r="I584" s="16">
        <f>SUMIFS('Contact Hours'!J:J,'Contact Hours'!$A:$A,Hours!$A584,'Contact Hours'!$C:$C,Hours!$B584)</f>
        <v>61104</v>
      </c>
      <c r="J584" s="16">
        <f>SUMIFS('Contact Hours'!K:K,'Contact Hours'!$A:$A,Hours!$A584,'Contact Hours'!$C:$C,Hours!$B584)</f>
        <v>0</v>
      </c>
      <c r="K584" s="16">
        <f>SUMIFS('Contact Hours'!L:L,'Contact Hours'!$A:$A,Hours!$A584,'Contact Hours'!$C:$C,Hours!$B584)</f>
        <v>2601</v>
      </c>
      <c r="L584" s="17">
        <f t="shared" si="60"/>
        <v>63705</v>
      </c>
      <c r="M584" s="17">
        <f t="shared" si="61"/>
        <v>6370.5</v>
      </c>
      <c r="N584" s="17">
        <f t="shared" si="58"/>
        <v>70075.5</v>
      </c>
      <c r="O584" s="83">
        <f t="shared" si="62"/>
        <v>273118.55489401409</v>
      </c>
      <c r="P584" s="83">
        <f t="shared" si="59"/>
        <v>0</v>
      </c>
    </row>
    <row r="585" spans="1:16" x14ac:dyDescent="0.2">
      <c r="A585" s="14">
        <v>3574</v>
      </c>
      <c r="B585" s="15">
        <v>15</v>
      </c>
      <c r="C585" s="82">
        <f t="shared" si="57"/>
        <v>5.6850604849172326</v>
      </c>
      <c r="D585" s="16">
        <f>SUMIFS('Contact Hours'!E:E,'Contact Hours'!$A:$A,Hours!$A585,'Contact Hours'!$C:$C,Hours!$B585)</f>
        <v>0</v>
      </c>
      <c r="E585" s="16">
        <f>SUMIFS('Contact Hours'!F:F,'Contact Hours'!$A:$A,Hours!$A585,'Contact Hours'!$C:$C,Hours!$B585)</f>
        <v>0</v>
      </c>
      <c r="F585" s="16">
        <f>SUMIFS('Contact Hours'!G:G,'Contact Hours'!$A:$A,Hours!$A585,'Contact Hours'!$C:$C,Hours!$B585)</f>
        <v>0</v>
      </c>
      <c r="G585" s="16">
        <f>SUMIFS('Contact Hours'!H:H,'Contact Hours'!$A:$A,Hours!$A585,'Contact Hours'!$C:$C,Hours!$B585)</f>
        <v>0</v>
      </c>
      <c r="H585" s="16">
        <f>SUMIFS('Contact Hours'!I:I,'Contact Hours'!$A:$A,Hours!$A585,'Contact Hours'!$C:$C,Hours!$B585)</f>
        <v>0</v>
      </c>
      <c r="I585" s="16">
        <f>SUMIFS('Contact Hours'!J:J,'Contact Hours'!$A:$A,Hours!$A585,'Contact Hours'!$C:$C,Hours!$B585)</f>
        <v>21536</v>
      </c>
      <c r="J585" s="16">
        <f>SUMIFS('Contact Hours'!K:K,'Contact Hours'!$A:$A,Hours!$A585,'Contact Hours'!$C:$C,Hours!$B585)</f>
        <v>0</v>
      </c>
      <c r="K585" s="16">
        <f>SUMIFS('Contact Hours'!L:L,'Contact Hours'!$A:$A,Hours!$A585,'Contact Hours'!$C:$C,Hours!$B585)</f>
        <v>0</v>
      </c>
      <c r="L585" s="17">
        <f t="shared" si="60"/>
        <v>21536</v>
      </c>
      <c r="M585" s="17">
        <f t="shared" si="61"/>
        <v>2153.6</v>
      </c>
      <c r="N585" s="17">
        <f t="shared" si="58"/>
        <v>23689.599999999999</v>
      </c>
      <c r="O585" s="83">
        <f t="shared" si="62"/>
        <v>134676.80886349527</v>
      </c>
      <c r="P585" s="83">
        <f t="shared" si="59"/>
        <v>0</v>
      </c>
    </row>
    <row r="586" spans="1:16" x14ac:dyDescent="0.2">
      <c r="A586" s="14">
        <v>3574</v>
      </c>
      <c r="B586" s="15">
        <v>16</v>
      </c>
      <c r="C586" s="82">
        <f t="shared" si="57"/>
        <v>3.2595549013442979</v>
      </c>
      <c r="D586" s="16">
        <f>SUMIFS('Contact Hours'!E:E,'Contact Hours'!$A:$A,Hours!$A586,'Contact Hours'!$C:$C,Hours!$B586)</f>
        <v>2352</v>
      </c>
      <c r="E586" s="16">
        <f>SUMIFS('Contact Hours'!F:F,'Contact Hours'!$A:$A,Hours!$A586,'Contact Hours'!$C:$C,Hours!$B586)</f>
        <v>960</v>
      </c>
      <c r="F586" s="16">
        <f>SUMIFS('Contact Hours'!G:G,'Contact Hours'!$A:$A,Hours!$A586,'Contact Hours'!$C:$C,Hours!$B586)</f>
        <v>0</v>
      </c>
      <c r="G586" s="16">
        <f>SUMIFS('Contact Hours'!H:H,'Contact Hours'!$A:$A,Hours!$A586,'Contact Hours'!$C:$C,Hours!$B586)</f>
        <v>0</v>
      </c>
      <c r="H586" s="16">
        <f>SUMIFS('Contact Hours'!I:I,'Contact Hours'!$A:$A,Hours!$A586,'Contact Hours'!$C:$C,Hours!$B586)</f>
        <v>0</v>
      </c>
      <c r="I586" s="16">
        <f>SUMIFS('Contact Hours'!J:J,'Contact Hours'!$A:$A,Hours!$A586,'Contact Hours'!$C:$C,Hours!$B586)</f>
        <v>120168</v>
      </c>
      <c r="J586" s="16">
        <f>SUMIFS('Contact Hours'!K:K,'Contact Hours'!$A:$A,Hours!$A586,'Contact Hours'!$C:$C,Hours!$B586)</f>
        <v>0</v>
      </c>
      <c r="K586" s="16">
        <f>SUMIFS('Contact Hours'!L:L,'Contact Hours'!$A:$A,Hours!$A586,'Contact Hours'!$C:$C,Hours!$B586)</f>
        <v>30558</v>
      </c>
      <c r="L586" s="17">
        <f t="shared" si="60"/>
        <v>154038</v>
      </c>
      <c r="M586" s="17">
        <f t="shared" si="61"/>
        <v>15168.6</v>
      </c>
      <c r="N586" s="17">
        <f t="shared" si="58"/>
        <v>169206.6</v>
      </c>
      <c r="O586" s="83">
        <f t="shared" si="62"/>
        <v>551538.20236980414</v>
      </c>
      <c r="P586" s="83">
        <f t="shared" si="59"/>
        <v>0</v>
      </c>
    </row>
    <row r="587" spans="1:16" x14ac:dyDescent="0.2">
      <c r="A587" s="14">
        <v>3574</v>
      </c>
      <c r="B587" s="15">
        <v>17</v>
      </c>
      <c r="C587" s="82">
        <f t="shared" si="57"/>
        <v>4.4091904474615813</v>
      </c>
      <c r="D587" s="16">
        <f>SUMIFS('Contact Hours'!E:E,'Contact Hours'!$A:$A,Hours!$A587,'Contact Hours'!$C:$C,Hours!$B587)</f>
        <v>0</v>
      </c>
      <c r="E587" s="16">
        <f>SUMIFS('Contact Hours'!F:F,'Contact Hours'!$A:$A,Hours!$A587,'Contact Hours'!$C:$C,Hours!$B587)</f>
        <v>0</v>
      </c>
      <c r="F587" s="16">
        <f>SUMIFS('Contact Hours'!G:G,'Contact Hours'!$A:$A,Hours!$A587,'Contact Hours'!$C:$C,Hours!$B587)</f>
        <v>0</v>
      </c>
      <c r="G587" s="16">
        <f>SUMIFS('Contact Hours'!H:H,'Contact Hours'!$A:$A,Hours!$A587,'Contact Hours'!$C:$C,Hours!$B587)</f>
        <v>0</v>
      </c>
      <c r="H587" s="16">
        <f>SUMIFS('Contact Hours'!I:I,'Contact Hours'!$A:$A,Hours!$A587,'Contact Hours'!$C:$C,Hours!$B587)</f>
        <v>0</v>
      </c>
      <c r="I587" s="16">
        <f>SUMIFS('Contact Hours'!J:J,'Contact Hours'!$A:$A,Hours!$A587,'Contact Hours'!$C:$C,Hours!$B587)</f>
        <v>9152</v>
      </c>
      <c r="J587" s="16">
        <f>SUMIFS('Contact Hours'!K:K,'Contact Hours'!$A:$A,Hours!$A587,'Contact Hours'!$C:$C,Hours!$B587)</f>
        <v>0</v>
      </c>
      <c r="K587" s="16">
        <f>SUMIFS('Contact Hours'!L:L,'Contact Hours'!$A:$A,Hours!$A587,'Contact Hours'!$C:$C,Hours!$B587)</f>
        <v>0</v>
      </c>
      <c r="L587" s="17">
        <f t="shared" si="60"/>
        <v>9152</v>
      </c>
      <c r="M587" s="17">
        <f t="shared" si="61"/>
        <v>915.2</v>
      </c>
      <c r="N587" s="17">
        <f t="shared" si="58"/>
        <v>10067.200000000001</v>
      </c>
      <c r="O587" s="83">
        <f t="shared" si="62"/>
        <v>44388.202072685235</v>
      </c>
      <c r="P587" s="83">
        <f t="shared" si="59"/>
        <v>0</v>
      </c>
    </row>
    <row r="588" spans="1:16" x14ac:dyDescent="0.2">
      <c r="A588" s="14">
        <v>3574</v>
      </c>
      <c r="B588" s="15">
        <v>18</v>
      </c>
      <c r="C588" s="82">
        <f t="shared" si="57"/>
        <v>3.2911135241788898</v>
      </c>
      <c r="D588" s="16">
        <f>SUMIFS('Contact Hours'!E:E,'Contact Hours'!$A:$A,Hours!$A588,'Contact Hours'!$C:$C,Hours!$B588)</f>
        <v>0</v>
      </c>
      <c r="E588" s="16">
        <f>SUMIFS('Contact Hours'!F:F,'Contact Hours'!$A:$A,Hours!$A588,'Contact Hours'!$C:$C,Hours!$B588)</f>
        <v>0</v>
      </c>
      <c r="F588" s="16">
        <f>SUMIFS('Contact Hours'!G:G,'Contact Hours'!$A:$A,Hours!$A588,'Contact Hours'!$C:$C,Hours!$B588)</f>
        <v>0</v>
      </c>
      <c r="G588" s="16">
        <f>SUMIFS('Contact Hours'!H:H,'Contact Hours'!$A:$A,Hours!$A588,'Contact Hours'!$C:$C,Hours!$B588)</f>
        <v>0</v>
      </c>
      <c r="H588" s="16">
        <f>SUMIFS('Contact Hours'!I:I,'Contact Hours'!$A:$A,Hours!$A588,'Contact Hours'!$C:$C,Hours!$B588)</f>
        <v>0</v>
      </c>
      <c r="I588" s="16">
        <f>SUMIFS('Contact Hours'!J:J,'Contact Hours'!$A:$A,Hours!$A588,'Contact Hours'!$C:$C,Hours!$B588)</f>
        <v>58304</v>
      </c>
      <c r="J588" s="16">
        <f>SUMIFS('Contact Hours'!K:K,'Contact Hours'!$A:$A,Hours!$A588,'Contact Hours'!$C:$C,Hours!$B588)</f>
        <v>0</v>
      </c>
      <c r="K588" s="16">
        <f>SUMIFS('Contact Hours'!L:L,'Contact Hours'!$A:$A,Hours!$A588,'Contact Hours'!$C:$C,Hours!$B588)</f>
        <v>0</v>
      </c>
      <c r="L588" s="17">
        <f t="shared" si="60"/>
        <v>58304</v>
      </c>
      <c r="M588" s="17">
        <f t="shared" si="61"/>
        <v>5830.4000000000005</v>
      </c>
      <c r="N588" s="17">
        <f t="shared" si="58"/>
        <v>64134.400000000001</v>
      </c>
      <c r="O588" s="83">
        <f t="shared" si="62"/>
        <v>211073.59120509861</v>
      </c>
      <c r="P588" s="83">
        <f t="shared" si="59"/>
        <v>0</v>
      </c>
    </row>
    <row r="589" spans="1:16" x14ac:dyDescent="0.2">
      <c r="A589" s="14">
        <v>3574</v>
      </c>
      <c r="B589" s="15">
        <v>19</v>
      </c>
      <c r="C589" s="82">
        <f t="shared" si="57"/>
        <v>2.3804218366663754</v>
      </c>
      <c r="D589" s="16">
        <f>SUMIFS('Contact Hours'!E:E,'Contact Hours'!$A:$A,Hours!$A589,'Contact Hours'!$C:$C,Hours!$B589)</f>
        <v>0</v>
      </c>
      <c r="E589" s="16">
        <f>SUMIFS('Contact Hours'!F:F,'Contact Hours'!$A:$A,Hours!$A589,'Contact Hours'!$C:$C,Hours!$B589)</f>
        <v>71104</v>
      </c>
      <c r="F589" s="16">
        <f>SUMIFS('Contact Hours'!G:G,'Contact Hours'!$A:$A,Hours!$A589,'Contact Hours'!$C:$C,Hours!$B589)</f>
        <v>49793</v>
      </c>
      <c r="G589" s="16">
        <f>SUMIFS('Contact Hours'!H:H,'Contact Hours'!$A:$A,Hours!$A589,'Contact Hours'!$C:$C,Hours!$B589)</f>
        <v>0</v>
      </c>
      <c r="H589" s="16">
        <f>SUMIFS('Contact Hours'!I:I,'Contact Hours'!$A:$A,Hours!$A589,'Contact Hours'!$C:$C,Hours!$B589)</f>
        <v>0</v>
      </c>
      <c r="I589" s="16">
        <f>SUMIFS('Contact Hours'!J:J,'Contact Hours'!$A:$A,Hours!$A589,'Contact Hours'!$C:$C,Hours!$B589)</f>
        <v>1104</v>
      </c>
      <c r="J589" s="16">
        <f>SUMIFS('Contact Hours'!K:K,'Contact Hours'!$A:$A,Hours!$A589,'Contact Hours'!$C:$C,Hours!$B589)</f>
        <v>0</v>
      </c>
      <c r="K589" s="16">
        <f>SUMIFS('Contact Hours'!L:L,'Contact Hours'!$A:$A,Hours!$A589,'Contact Hours'!$C:$C,Hours!$B589)</f>
        <v>0</v>
      </c>
      <c r="L589" s="17">
        <f t="shared" si="60"/>
        <v>122001</v>
      </c>
      <c r="M589" s="17">
        <f t="shared" si="61"/>
        <v>12200.1</v>
      </c>
      <c r="N589" s="17">
        <f t="shared" si="58"/>
        <v>134201.1</v>
      </c>
      <c r="O589" s="83">
        <f t="shared" si="62"/>
        <v>319455.22894464794</v>
      </c>
      <c r="P589" s="83">
        <f t="shared" si="59"/>
        <v>130381.17896444171</v>
      </c>
    </row>
    <row r="590" spans="1:16" x14ac:dyDescent="0.2">
      <c r="A590" s="14">
        <v>3574</v>
      </c>
      <c r="B590" s="15">
        <v>20</v>
      </c>
      <c r="C590" s="82">
        <f t="shared" si="57"/>
        <v>3.0251194174301852</v>
      </c>
      <c r="D590" s="16">
        <f>SUMIFS('Contact Hours'!E:E,'Contact Hours'!$A:$A,Hours!$A590,'Contact Hours'!$C:$C,Hours!$B590)</f>
        <v>0</v>
      </c>
      <c r="E590" s="16">
        <f>SUMIFS('Contact Hours'!F:F,'Contact Hours'!$A:$A,Hours!$A590,'Contact Hours'!$C:$C,Hours!$B590)</f>
        <v>0</v>
      </c>
      <c r="F590" s="16">
        <f>SUMIFS('Contact Hours'!G:G,'Contact Hours'!$A:$A,Hours!$A590,'Contact Hours'!$C:$C,Hours!$B590)</f>
        <v>0</v>
      </c>
      <c r="G590" s="16">
        <f>SUMIFS('Contact Hours'!H:H,'Contact Hours'!$A:$A,Hours!$A590,'Contact Hours'!$C:$C,Hours!$B590)</f>
        <v>0</v>
      </c>
      <c r="H590" s="16">
        <f>SUMIFS('Contact Hours'!I:I,'Contact Hours'!$A:$A,Hours!$A590,'Contact Hours'!$C:$C,Hours!$B590)</f>
        <v>5680</v>
      </c>
      <c r="I590" s="16">
        <f>SUMIFS('Contact Hours'!J:J,'Contact Hours'!$A:$A,Hours!$A590,'Contact Hours'!$C:$C,Hours!$B590)</f>
        <v>0</v>
      </c>
      <c r="J590" s="16">
        <f>SUMIFS('Contact Hours'!K:K,'Contact Hours'!$A:$A,Hours!$A590,'Contact Hours'!$C:$C,Hours!$B590)</f>
        <v>192</v>
      </c>
      <c r="K590" s="16">
        <f>SUMIFS('Contact Hours'!L:L,'Contact Hours'!$A:$A,Hours!$A590,'Contact Hours'!$C:$C,Hours!$B590)</f>
        <v>0</v>
      </c>
      <c r="L590" s="17">
        <f t="shared" si="60"/>
        <v>5872</v>
      </c>
      <c r="M590" s="17">
        <f t="shared" si="61"/>
        <v>0</v>
      </c>
      <c r="N590" s="17">
        <f t="shared" si="58"/>
        <v>5872</v>
      </c>
      <c r="O590" s="83">
        <f t="shared" si="62"/>
        <v>17763.501219150046</v>
      </c>
      <c r="P590" s="83">
        <f t="shared" si="59"/>
        <v>0</v>
      </c>
    </row>
    <row r="591" spans="1:16" x14ac:dyDescent="0.2">
      <c r="A591" s="14">
        <v>3574</v>
      </c>
      <c r="B591" s="15">
        <v>21</v>
      </c>
      <c r="C591" s="82">
        <f t="shared" si="57"/>
        <v>3.2708258380709379</v>
      </c>
      <c r="D591" s="16">
        <f>SUMIFS('Contact Hours'!E:E,'Contact Hours'!$A:$A,Hours!$A591,'Contact Hours'!$C:$C,Hours!$B591)</f>
        <v>0</v>
      </c>
      <c r="E591" s="16">
        <f>SUMIFS('Contact Hours'!F:F,'Contact Hours'!$A:$A,Hours!$A591,'Contact Hours'!$C:$C,Hours!$B591)</f>
        <v>0</v>
      </c>
      <c r="F591" s="16">
        <f>SUMIFS('Contact Hours'!G:G,'Contact Hours'!$A:$A,Hours!$A591,'Contact Hours'!$C:$C,Hours!$B591)</f>
        <v>0</v>
      </c>
      <c r="G591" s="16">
        <f>SUMIFS('Contact Hours'!H:H,'Contact Hours'!$A:$A,Hours!$A591,'Contact Hours'!$C:$C,Hours!$B591)</f>
        <v>0</v>
      </c>
      <c r="H591" s="16">
        <f>SUMIFS('Contact Hours'!I:I,'Contact Hours'!$A:$A,Hours!$A591,'Contact Hours'!$C:$C,Hours!$B591)</f>
        <v>0</v>
      </c>
      <c r="I591" s="16">
        <f>SUMIFS('Contact Hours'!J:J,'Contact Hours'!$A:$A,Hours!$A591,'Contact Hours'!$C:$C,Hours!$B591)</f>
        <v>0</v>
      </c>
      <c r="J591" s="16">
        <f>SUMIFS('Contact Hours'!K:K,'Contact Hours'!$A:$A,Hours!$A591,'Contact Hours'!$C:$C,Hours!$B591)</f>
        <v>48865</v>
      </c>
      <c r="K591" s="16">
        <f>SUMIFS('Contact Hours'!L:L,'Contact Hours'!$A:$A,Hours!$A591,'Contact Hours'!$C:$C,Hours!$B591)</f>
        <v>0</v>
      </c>
      <c r="L591" s="17">
        <f t="shared" si="60"/>
        <v>48865</v>
      </c>
      <c r="M591" s="17">
        <f t="shared" si="61"/>
        <v>0</v>
      </c>
      <c r="N591" s="17">
        <f t="shared" si="58"/>
        <v>48865</v>
      </c>
      <c r="O591" s="83">
        <f t="shared" si="62"/>
        <v>159828.90457733639</v>
      </c>
      <c r="P591" s="83">
        <f t="shared" si="59"/>
        <v>0</v>
      </c>
    </row>
    <row r="592" spans="1:16" x14ac:dyDescent="0.2">
      <c r="A592" s="14">
        <v>3574</v>
      </c>
      <c r="B592" s="15">
        <v>22</v>
      </c>
      <c r="C592" s="82">
        <f t="shared" si="57"/>
        <v>3.5368199448196425</v>
      </c>
      <c r="D592" s="16">
        <f>SUMIFS('Contact Hours'!E:E,'Contact Hours'!$A:$A,Hours!$A592,'Contact Hours'!$C:$C,Hours!$B592)</f>
        <v>0</v>
      </c>
      <c r="E592" s="16">
        <f>SUMIFS('Contact Hours'!F:F,'Contact Hours'!$A:$A,Hours!$A592,'Contact Hours'!$C:$C,Hours!$B592)</f>
        <v>0</v>
      </c>
      <c r="F592" s="16">
        <f>SUMIFS('Contact Hours'!G:G,'Contact Hours'!$A:$A,Hours!$A592,'Contact Hours'!$C:$C,Hours!$B592)</f>
        <v>0</v>
      </c>
      <c r="G592" s="16">
        <f>SUMIFS('Contact Hours'!H:H,'Contact Hours'!$A:$A,Hours!$A592,'Contact Hours'!$C:$C,Hours!$B592)</f>
        <v>0</v>
      </c>
      <c r="H592" s="16">
        <f>SUMIFS('Contact Hours'!I:I,'Contact Hours'!$A:$A,Hours!$A592,'Contact Hours'!$C:$C,Hours!$B592)</f>
        <v>2176</v>
      </c>
      <c r="I592" s="16">
        <f>SUMIFS('Contact Hours'!J:J,'Contact Hours'!$A:$A,Hours!$A592,'Contact Hours'!$C:$C,Hours!$B592)</f>
        <v>0</v>
      </c>
      <c r="J592" s="16">
        <f>SUMIFS('Contact Hours'!K:K,'Contact Hours'!$A:$A,Hours!$A592,'Contact Hours'!$C:$C,Hours!$B592)</f>
        <v>9198</v>
      </c>
      <c r="K592" s="16">
        <f>SUMIFS('Contact Hours'!L:L,'Contact Hours'!$A:$A,Hours!$A592,'Contact Hours'!$C:$C,Hours!$B592)</f>
        <v>0</v>
      </c>
      <c r="L592" s="17">
        <f t="shared" si="60"/>
        <v>11374</v>
      </c>
      <c r="M592" s="17">
        <f t="shared" si="61"/>
        <v>0</v>
      </c>
      <c r="N592" s="17">
        <f t="shared" si="58"/>
        <v>11374</v>
      </c>
      <c r="O592" s="83">
        <f t="shared" si="62"/>
        <v>40227.790052378616</v>
      </c>
      <c r="P592" s="83">
        <f t="shared" si="59"/>
        <v>0</v>
      </c>
    </row>
    <row r="593" spans="1:16" x14ac:dyDescent="0.2">
      <c r="A593" s="14">
        <v>3574</v>
      </c>
      <c r="B593" s="15">
        <v>23</v>
      </c>
      <c r="C593" s="82">
        <f t="shared" si="57"/>
        <v>3.4579233877331621</v>
      </c>
      <c r="D593" s="16">
        <f>SUMIFS('Contact Hours'!E:E,'Contact Hours'!$A:$A,Hours!$A593,'Contact Hours'!$C:$C,Hours!$B593)</f>
        <v>15360</v>
      </c>
      <c r="E593" s="16">
        <f>SUMIFS('Contact Hours'!F:F,'Contact Hours'!$A:$A,Hours!$A593,'Contact Hours'!$C:$C,Hours!$B593)</f>
        <v>0</v>
      </c>
      <c r="F593" s="16">
        <f>SUMIFS('Contact Hours'!G:G,'Contact Hours'!$A:$A,Hours!$A593,'Contact Hours'!$C:$C,Hours!$B593)</f>
        <v>0</v>
      </c>
      <c r="G593" s="16">
        <f>SUMIFS('Contact Hours'!H:H,'Contact Hours'!$A:$A,Hours!$A593,'Contact Hours'!$C:$C,Hours!$B593)</f>
        <v>0</v>
      </c>
      <c r="H593" s="16">
        <f>SUMIFS('Contact Hours'!I:I,'Contact Hours'!$A:$A,Hours!$A593,'Contact Hours'!$C:$C,Hours!$B593)</f>
        <v>0</v>
      </c>
      <c r="I593" s="16">
        <f>SUMIFS('Contact Hours'!J:J,'Contact Hours'!$A:$A,Hours!$A593,'Contact Hours'!$C:$C,Hours!$B593)</f>
        <v>0</v>
      </c>
      <c r="J593" s="16">
        <f>SUMIFS('Contact Hours'!K:K,'Contact Hours'!$A:$A,Hours!$A593,'Contact Hours'!$C:$C,Hours!$B593)</f>
        <v>0</v>
      </c>
      <c r="K593" s="16">
        <f>SUMIFS('Contact Hours'!L:L,'Contact Hours'!$A:$A,Hours!$A593,'Contact Hours'!$C:$C,Hours!$B593)</f>
        <v>0</v>
      </c>
      <c r="L593" s="17">
        <f t="shared" si="60"/>
        <v>15360</v>
      </c>
      <c r="M593" s="17">
        <f t="shared" si="61"/>
        <v>0</v>
      </c>
      <c r="N593" s="17">
        <f t="shared" si="58"/>
        <v>15360</v>
      </c>
      <c r="O593" s="83">
        <f t="shared" si="62"/>
        <v>53113.703235581372</v>
      </c>
      <c r="P593" s="83">
        <f t="shared" si="59"/>
        <v>0</v>
      </c>
    </row>
    <row r="594" spans="1:16" x14ac:dyDescent="0.2">
      <c r="A594" s="14">
        <v>3574</v>
      </c>
      <c r="B594" s="15">
        <v>24</v>
      </c>
      <c r="C594" s="82">
        <f t="shared" si="57"/>
        <v>2.7275666878468883</v>
      </c>
      <c r="D594" s="16">
        <f>SUMIFS('Contact Hours'!E:E,'Contact Hours'!$A:$A,Hours!$A594,'Contact Hours'!$C:$C,Hours!$B594)</f>
        <v>19728</v>
      </c>
      <c r="E594" s="16">
        <f>SUMIFS('Contact Hours'!F:F,'Contact Hours'!$A:$A,Hours!$A594,'Contact Hours'!$C:$C,Hours!$B594)</f>
        <v>0</v>
      </c>
      <c r="F594" s="16">
        <f>SUMIFS('Contact Hours'!G:G,'Contact Hours'!$A:$A,Hours!$A594,'Contact Hours'!$C:$C,Hours!$B594)</f>
        <v>0</v>
      </c>
      <c r="G594" s="16">
        <f>SUMIFS('Contact Hours'!H:H,'Contact Hours'!$A:$A,Hours!$A594,'Contact Hours'!$C:$C,Hours!$B594)</f>
        <v>0</v>
      </c>
      <c r="H594" s="16">
        <f>SUMIFS('Contact Hours'!I:I,'Contact Hours'!$A:$A,Hours!$A594,'Contact Hours'!$C:$C,Hours!$B594)</f>
        <v>5264</v>
      </c>
      <c r="I594" s="16">
        <f>SUMIFS('Contact Hours'!J:J,'Contact Hours'!$A:$A,Hours!$A594,'Contact Hours'!$C:$C,Hours!$B594)</f>
        <v>0</v>
      </c>
      <c r="J594" s="16">
        <f>SUMIFS('Contact Hours'!K:K,'Contact Hours'!$A:$A,Hours!$A594,'Contact Hours'!$C:$C,Hours!$B594)</f>
        <v>49942</v>
      </c>
      <c r="K594" s="16">
        <f>SUMIFS('Contact Hours'!L:L,'Contact Hours'!$A:$A,Hours!$A594,'Contact Hours'!$C:$C,Hours!$B594)</f>
        <v>0</v>
      </c>
      <c r="L594" s="17">
        <f t="shared" si="60"/>
        <v>74934</v>
      </c>
      <c r="M594" s="17">
        <f t="shared" si="61"/>
        <v>0</v>
      </c>
      <c r="N594" s="17">
        <f t="shared" si="58"/>
        <v>74934</v>
      </c>
      <c r="O594" s="83">
        <f t="shared" si="62"/>
        <v>204387.48218711873</v>
      </c>
      <c r="P594" s="83">
        <f t="shared" si="59"/>
        <v>0</v>
      </c>
    </row>
    <row r="595" spans="1:16" x14ac:dyDescent="0.2">
      <c r="A595" s="14">
        <v>3574</v>
      </c>
      <c r="B595" s="15">
        <v>25</v>
      </c>
      <c r="C595" s="82">
        <f t="shared" si="57"/>
        <v>2.1843075376228382</v>
      </c>
      <c r="D595" s="16">
        <f>SUMIFS('Contact Hours'!E:E,'Contact Hours'!$A:$A,Hours!$A595,'Contact Hours'!$C:$C,Hours!$B595)</f>
        <v>280720</v>
      </c>
      <c r="E595" s="16">
        <f>SUMIFS('Contact Hours'!F:F,'Contact Hours'!$A:$A,Hours!$A595,'Contact Hours'!$C:$C,Hours!$B595)</f>
        <v>0</v>
      </c>
      <c r="F595" s="16">
        <f>SUMIFS('Contact Hours'!G:G,'Contact Hours'!$A:$A,Hours!$A595,'Contact Hours'!$C:$C,Hours!$B595)</f>
        <v>0</v>
      </c>
      <c r="G595" s="16">
        <f>SUMIFS('Contact Hours'!H:H,'Contact Hours'!$A:$A,Hours!$A595,'Contact Hours'!$C:$C,Hours!$B595)</f>
        <v>0</v>
      </c>
      <c r="H595" s="16">
        <f>SUMIFS('Contact Hours'!I:I,'Contact Hours'!$A:$A,Hours!$A595,'Contact Hours'!$C:$C,Hours!$B595)</f>
        <v>0</v>
      </c>
      <c r="I595" s="16">
        <f>SUMIFS('Contact Hours'!J:J,'Contact Hours'!$A:$A,Hours!$A595,'Contact Hours'!$C:$C,Hours!$B595)</f>
        <v>0</v>
      </c>
      <c r="J595" s="16">
        <f>SUMIFS('Contact Hours'!K:K,'Contact Hours'!$A:$A,Hours!$A595,'Contact Hours'!$C:$C,Hours!$B595)</f>
        <v>0</v>
      </c>
      <c r="K595" s="16">
        <f>SUMIFS('Contact Hours'!L:L,'Contact Hours'!$A:$A,Hours!$A595,'Contact Hours'!$C:$C,Hours!$B595)</f>
        <v>0</v>
      </c>
      <c r="L595" s="17">
        <f t="shared" si="60"/>
        <v>280720</v>
      </c>
      <c r="M595" s="17">
        <f t="shared" si="61"/>
        <v>0</v>
      </c>
      <c r="N595" s="17">
        <f t="shared" si="58"/>
        <v>280720</v>
      </c>
      <c r="O595" s="83">
        <f t="shared" si="62"/>
        <v>613178.81196148321</v>
      </c>
      <c r="P595" s="83">
        <f t="shared" si="59"/>
        <v>0</v>
      </c>
    </row>
    <row r="596" spans="1:16" x14ac:dyDescent="0.2">
      <c r="A596" s="14">
        <v>3574</v>
      </c>
      <c r="B596" s="15">
        <v>26</v>
      </c>
      <c r="C596" s="82">
        <f t="shared" si="57"/>
        <v>2.9124100501637846</v>
      </c>
      <c r="D596" s="16">
        <f>SUMIFS('Contact Hours'!E:E,'Contact Hours'!$A:$A,Hours!$A596,'Contact Hours'!$C:$C,Hours!$B596)</f>
        <v>50624</v>
      </c>
      <c r="E596" s="16">
        <f>SUMIFS('Contact Hours'!F:F,'Contact Hours'!$A:$A,Hours!$A596,'Contact Hours'!$C:$C,Hours!$B596)</f>
        <v>0</v>
      </c>
      <c r="F596" s="16">
        <f>SUMIFS('Contact Hours'!G:G,'Contact Hours'!$A:$A,Hours!$A596,'Contact Hours'!$C:$C,Hours!$B596)</f>
        <v>0</v>
      </c>
      <c r="G596" s="16">
        <f>SUMIFS('Contact Hours'!H:H,'Contact Hours'!$A:$A,Hours!$A596,'Contact Hours'!$C:$C,Hours!$B596)</f>
        <v>0</v>
      </c>
      <c r="H596" s="16">
        <f>SUMIFS('Contact Hours'!I:I,'Contact Hours'!$A:$A,Hours!$A596,'Contact Hours'!$C:$C,Hours!$B596)</f>
        <v>2688</v>
      </c>
      <c r="I596" s="16">
        <f>SUMIFS('Contact Hours'!J:J,'Contact Hours'!$A:$A,Hours!$A596,'Contact Hours'!$C:$C,Hours!$B596)</f>
        <v>0</v>
      </c>
      <c r="J596" s="16">
        <f>SUMIFS('Contact Hours'!K:K,'Contact Hours'!$A:$A,Hours!$A596,'Contact Hours'!$C:$C,Hours!$B596)</f>
        <v>200</v>
      </c>
      <c r="K596" s="16">
        <f>SUMIFS('Contact Hours'!L:L,'Contact Hours'!$A:$A,Hours!$A596,'Contact Hours'!$C:$C,Hours!$B596)</f>
        <v>0</v>
      </c>
      <c r="L596" s="17">
        <f t="shared" si="60"/>
        <v>53512</v>
      </c>
      <c r="M596" s="17">
        <f t="shared" si="61"/>
        <v>0</v>
      </c>
      <c r="N596" s="17">
        <f t="shared" si="58"/>
        <v>53512</v>
      </c>
      <c r="O596" s="83">
        <f t="shared" si="62"/>
        <v>155848.88660436444</v>
      </c>
      <c r="P596" s="83">
        <f t="shared" si="59"/>
        <v>0</v>
      </c>
    </row>
    <row r="597" spans="1:16" x14ac:dyDescent="0.2">
      <c r="A597" s="14">
        <v>3574</v>
      </c>
      <c r="B597" s="15">
        <v>27</v>
      </c>
      <c r="C597" s="82">
        <f t="shared" si="57"/>
        <v>0</v>
      </c>
      <c r="D597" s="16">
        <f>SUMIFS('Contact Hours'!E:E,'Contact Hours'!$A:$A,Hours!$A597,'Contact Hours'!$C:$C,Hours!$B597)</f>
        <v>0</v>
      </c>
      <c r="E597" s="16">
        <f>SUMIFS('Contact Hours'!F:F,'Contact Hours'!$A:$A,Hours!$A597,'Contact Hours'!$C:$C,Hours!$B597)</f>
        <v>0</v>
      </c>
      <c r="F597" s="16">
        <f>SUMIFS('Contact Hours'!G:G,'Contact Hours'!$A:$A,Hours!$A597,'Contact Hours'!$C:$C,Hours!$B597)</f>
        <v>0</v>
      </c>
      <c r="G597" s="16">
        <f>SUMIFS('Contact Hours'!H:H,'Contact Hours'!$A:$A,Hours!$A597,'Contact Hours'!$C:$C,Hours!$B597)</f>
        <v>0</v>
      </c>
      <c r="H597" s="16">
        <f>SUMIFS('Contact Hours'!I:I,'Contact Hours'!$A:$A,Hours!$A597,'Contact Hours'!$C:$C,Hours!$B597)</f>
        <v>0</v>
      </c>
      <c r="I597" s="16">
        <f>SUMIFS('Contact Hours'!J:J,'Contact Hours'!$A:$A,Hours!$A597,'Contact Hours'!$C:$C,Hours!$B597)</f>
        <v>0</v>
      </c>
      <c r="J597" s="16">
        <f>SUMIFS('Contact Hours'!K:K,'Contact Hours'!$A:$A,Hours!$A597,'Contact Hours'!$C:$C,Hours!$B597)</f>
        <v>0</v>
      </c>
      <c r="K597" s="16">
        <f>SUMIFS('Contact Hours'!L:L,'Contact Hours'!$A:$A,Hours!$A597,'Contact Hours'!$C:$C,Hours!$B597)</f>
        <v>0</v>
      </c>
      <c r="L597" s="17">
        <f t="shared" si="60"/>
        <v>0</v>
      </c>
      <c r="M597" s="17">
        <f t="shared" si="61"/>
        <v>0</v>
      </c>
      <c r="N597" s="17">
        <f t="shared" si="58"/>
        <v>0</v>
      </c>
      <c r="O597" s="83">
        <f t="shared" si="62"/>
        <v>0</v>
      </c>
      <c r="P597" s="83">
        <f t="shared" si="59"/>
        <v>0</v>
      </c>
    </row>
    <row r="598" spans="1:16" x14ac:dyDescent="0.2">
      <c r="A598" s="14">
        <v>3580</v>
      </c>
      <c r="B598" s="15">
        <v>1</v>
      </c>
      <c r="C598" s="82">
        <f t="shared" si="57"/>
        <v>2.4773518925154794</v>
      </c>
      <c r="D598" s="16">
        <f>SUMIFS('Contact Hours'!E:E,'Contact Hours'!$A:$A,Hours!$A598,'Contact Hours'!$C:$C,Hours!$B598)</f>
        <v>14976</v>
      </c>
      <c r="E598" s="16">
        <f>SUMIFS('Contact Hours'!F:F,'Contact Hours'!$A:$A,Hours!$A598,'Contact Hours'!$C:$C,Hours!$B598)</f>
        <v>0</v>
      </c>
      <c r="F598" s="16">
        <f>SUMIFS('Contact Hours'!G:G,'Contact Hours'!$A:$A,Hours!$A598,'Contact Hours'!$C:$C,Hours!$B598)</f>
        <v>0</v>
      </c>
      <c r="G598" s="16">
        <f>SUMIFS('Contact Hours'!H:H,'Contact Hours'!$A:$A,Hours!$A598,'Contact Hours'!$C:$C,Hours!$B598)</f>
        <v>0</v>
      </c>
      <c r="H598" s="16">
        <f>SUMIFS('Contact Hours'!I:I,'Contact Hours'!$A:$A,Hours!$A598,'Contact Hours'!$C:$C,Hours!$B598)</f>
        <v>0</v>
      </c>
      <c r="I598" s="16">
        <f>SUMIFS('Contact Hours'!J:J,'Contact Hours'!$A:$A,Hours!$A598,'Contact Hours'!$C:$C,Hours!$B598)</f>
        <v>0</v>
      </c>
      <c r="J598" s="16">
        <f>SUMIFS('Contact Hours'!K:K,'Contact Hours'!$A:$A,Hours!$A598,'Contact Hours'!$C:$C,Hours!$B598)</f>
        <v>126</v>
      </c>
      <c r="K598" s="16">
        <f>SUMIFS('Contact Hours'!L:L,'Contact Hours'!$A:$A,Hours!$A598,'Contact Hours'!$C:$C,Hours!$B598)</f>
        <v>0</v>
      </c>
      <c r="L598" s="17">
        <f t="shared" si="60"/>
        <v>15102</v>
      </c>
      <c r="M598" s="17">
        <f t="shared" si="61"/>
        <v>0</v>
      </c>
      <c r="N598" s="17">
        <f t="shared" si="58"/>
        <v>15102</v>
      </c>
      <c r="O598" s="83">
        <f t="shared" si="62"/>
        <v>37412.968280768771</v>
      </c>
      <c r="P598" s="83">
        <f t="shared" si="59"/>
        <v>0</v>
      </c>
    </row>
    <row r="599" spans="1:16" x14ac:dyDescent="0.2">
      <c r="A599" s="14">
        <v>3580</v>
      </c>
      <c r="B599" s="15">
        <v>2</v>
      </c>
      <c r="C599" s="82">
        <f t="shared" si="57"/>
        <v>2.8538011791852567</v>
      </c>
      <c r="D599" s="16">
        <f>SUMIFS('Contact Hours'!E:E,'Contact Hours'!$A:$A,Hours!$A599,'Contact Hours'!$C:$C,Hours!$B599)</f>
        <v>0</v>
      </c>
      <c r="E599" s="16">
        <f>SUMIFS('Contact Hours'!F:F,'Contact Hours'!$A:$A,Hours!$A599,'Contact Hours'!$C:$C,Hours!$B599)</f>
        <v>0</v>
      </c>
      <c r="F599" s="16">
        <f>SUMIFS('Contact Hours'!G:G,'Contact Hours'!$A:$A,Hours!$A599,'Contact Hours'!$C:$C,Hours!$B599)</f>
        <v>0</v>
      </c>
      <c r="G599" s="16">
        <f>SUMIFS('Contact Hours'!H:H,'Contact Hours'!$A:$A,Hours!$A599,'Contact Hours'!$C:$C,Hours!$B599)</f>
        <v>0</v>
      </c>
      <c r="H599" s="16">
        <f>SUMIFS('Contact Hours'!I:I,'Contact Hours'!$A:$A,Hours!$A599,'Contact Hours'!$C:$C,Hours!$B599)</f>
        <v>44400</v>
      </c>
      <c r="I599" s="16">
        <f>SUMIFS('Contact Hours'!J:J,'Contact Hours'!$A:$A,Hours!$A599,'Contact Hours'!$C:$C,Hours!$B599)</f>
        <v>0</v>
      </c>
      <c r="J599" s="16">
        <f>SUMIFS('Contact Hours'!K:K,'Contact Hours'!$A:$A,Hours!$A599,'Contact Hours'!$C:$C,Hours!$B599)</f>
        <v>2792</v>
      </c>
      <c r="K599" s="16">
        <f>SUMIFS('Contact Hours'!L:L,'Contact Hours'!$A:$A,Hours!$A599,'Contact Hours'!$C:$C,Hours!$B599)</f>
        <v>0</v>
      </c>
      <c r="L599" s="17">
        <f t="shared" si="60"/>
        <v>47192</v>
      </c>
      <c r="M599" s="17">
        <f t="shared" si="61"/>
        <v>0</v>
      </c>
      <c r="N599" s="17">
        <f t="shared" si="58"/>
        <v>47192</v>
      </c>
      <c r="O599" s="83">
        <f t="shared" si="62"/>
        <v>134676.58524811064</v>
      </c>
      <c r="P599" s="83">
        <f t="shared" si="59"/>
        <v>0</v>
      </c>
    </row>
    <row r="600" spans="1:16" x14ac:dyDescent="0.2">
      <c r="A600" s="14">
        <v>3580</v>
      </c>
      <c r="B600" s="15">
        <v>3</v>
      </c>
      <c r="C600" s="82">
        <f t="shared" si="57"/>
        <v>2.4074720848103111</v>
      </c>
      <c r="D600" s="16">
        <f>SUMIFS('Contact Hours'!E:E,'Contact Hours'!$A:$A,Hours!$A600,'Contact Hours'!$C:$C,Hours!$B600)</f>
        <v>0</v>
      </c>
      <c r="E600" s="16">
        <f>SUMIFS('Contact Hours'!F:F,'Contact Hours'!$A:$A,Hours!$A600,'Contact Hours'!$C:$C,Hours!$B600)</f>
        <v>256176</v>
      </c>
      <c r="F600" s="16">
        <f>SUMIFS('Contact Hours'!G:G,'Contact Hours'!$A:$A,Hours!$A600,'Contact Hours'!$C:$C,Hours!$B600)</f>
        <v>0</v>
      </c>
      <c r="G600" s="16">
        <f>SUMIFS('Contact Hours'!H:H,'Contact Hours'!$A:$A,Hours!$A600,'Contact Hours'!$C:$C,Hours!$B600)</f>
        <v>0</v>
      </c>
      <c r="H600" s="16">
        <f>SUMIFS('Contact Hours'!I:I,'Contact Hours'!$A:$A,Hours!$A600,'Contact Hours'!$C:$C,Hours!$B600)</f>
        <v>38896</v>
      </c>
      <c r="I600" s="16">
        <f>SUMIFS('Contact Hours'!J:J,'Contact Hours'!$A:$A,Hours!$A600,'Contact Hours'!$C:$C,Hours!$B600)</f>
        <v>0</v>
      </c>
      <c r="J600" s="16">
        <f>SUMIFS('Contact Hours'!K:K,'Contact Hours'!$A:$A,Hours!$A600,'Contact Hours'!$C:$C,Hours!$B600)</f>
        <v>256</v>
      </c>
      <c r="K600" s="16">
        <f>SUMIFS('Contact Hours'!L:L,'Contact Hours'!$A:$A,Hours!$A600,'Contact Hours'!$C:$C,Hours!$B600)</f>
        <v>0</v>
      </c>
      <c r="L600" s="17">
        <f t="shared" si="60"/>
        <v>295328</v>
      </c>
      <c r="M600" s="17">
        <f t="shared" si="61"/>
        <v>25617.600000000002</v>
      </c>
      <c r="N600" s="17">
        <f t="shared" si="58"/>
        <v>320945.59999999998</v>
      </c>
      <c r="O600" s="83">
        <f t="shared" si="62"/>
        <v>772667.57274269615</v>
      </c>
      <c r="P600" s="83">
        <f t="shared" si="59"/>
        <v>0</v>
      </c>
    </row>
    <row r="601" spans="1:16" x14ac:dyDescent="0.2">
      <c r="A601" s="14">
        <v>3580</v>
      </c>
      <c r="B601" s="15">
        <v>4</v>
      </c>
      <c r="C601" s="82">
        <f t="shared" si="57"/>
        <v>2.4300139582635913</v>
      </c>
      <c r="D601" s="16">
        <f>SUMIFS('Contact Hours'!E:E,'Contact Hours'!$A:$A,Hours!$A601,'Contact Hours'!$C:$C,Hours!$B601)</f>
        <v>20016</v>
      </c>
      <c r="E601" s="16">
        <f>SUMIFS('Contact Hours'!F:F,'Contact Hours'!$A:$A,Hours!$A601,'Contact Hours'!$C:$C,Hours!$B601)</f>
        <v>29424</v>
      </c>
      <c r="F601" s="16">
        <f>SUMIFS('Contact Hours'!G:G,'Contact Hours'!$A:$A,Hours!$A601,'Contact Hours'!$C:$C,Hours!$B601)</f>
        <v>0</v>
      </c>
      <c r="G601" s="16">
        <f>SUMIFS('Contact Hours'!H:H,'Contact Hours'!$A:$A,Hours!$A601,'Contact Hours'!$C:$C,Hours!$B601)</f>
        <v>0</v>
      </c>
      <c r="H601" s="16">
        <f>SUMIFS('Contact Hours'!I:I,'Contact Hours'!$A:$A,Hours!$A601,'Contact Hours'!$C:$C,Hours!$B601)</f>
        <v>65872</v>
      </c>
      <c r="I601" s="16">
        <f>SUMIFS('Contact Hours'!J:J,'Contact Hours'!$A:$A,Hours!$A601,'Contact Hours'!$C:$C,Hours!$B601)</f>
        <v>3728</v>
      </c>
      <c r="J601" s="16">
        <f>SUMIFS('Contact Hours'!K:K,'Contact Hours'!$A:$A,Hours!$A601,'Contact Hours'!$C:$C,Hours!$B601)</f>
        <v>12239</v>
      </c>
      <c r="K601" s="16">
        <f>SUMIFS('Contact Hours'!L:L,'Contact Hours'!$A:$A,Hours!$A601,'Contact Hours'!$C:$C,Hours!$B601)</f>
        <v>0</v>
      </c>
      <c r="L601" s="17">
        <f t="shared" si="60"/>
        <v>131279</v>
      </c>
      <c r="M601" s="17">
        <f t="shared" si="61"/>
        <v>3315.2000000000003</v>
      </c>
      <c r="N601" s="17">
        <f t="shared" si="58"/>
        <v>134594.20000000001</v>
      </c>
      <c r="O601" s="83">
        <f t="shared" si="62"/>
        <v>327065.78470132151</v>
      </c>
      <c r="P601" s="83">
        <f t="shared" si="59"/>
        <v>0</v>
      </c>
    </row>
    <row r="602" spans="1:16" x14ac:dyDescent="0.2">
      <c r="A602" s="14">
        <v>3580</v>
      </c>
      <c r="B602" s="15">
        <v>5</v>
      </c>
      <c r="C602" s="82">
        <f t="shared" si="57"/>
        <v>8.3021719928430482</v>
      </c>
      <c r="D602" s="16">
        <f>SUMIFS('Contact Hours'!E:E,'Contact Hours'!$A:$A,Hours!$A602,'Contact Hours'!$C:$C,Hours!$B602)</f>
        <v>0</v>
      </c>
      <c r="E602" s="16">
        <f>SUMIFS('Contact Hours'!F:F,'Contact Hours'!$A:$A,Hours!$A602,'Contact Hours'!$C:$C,Hours!$B602)</f>
        <v>0</v>
      </c>
      <c r="F602" s="16">
        <f>SUMIFS('Contact Hours'!G:G,'Contact Hours'!$A:$A,Hours!$A602,'Contact Hours'!$C:$C,Hours!$B602)</f>
        <v>0</v>
      </c>
      <c r="G602" s="16">
        <f>SUMIFS('Contact Hours'!H:H,'Contact Hours'!$A:$A,Hours!$A602,'Contact Hours'!$C:$C,Hours!$B602)</f>
        <v>0</v>
      </c>
      <c r="H602" s="16">
        <f>SUMIFS('Contact Hours'!I:I,'Contact Hours'!$A:$A,Hours!$A602,'Contact Hours'!$C:$C,Hours!$B602)</f>
        <v>0</v>
      </c>
      <c r="I602" s="16">
        <f>SUMIFS('Contact Hours'!J:J,'Contact Hours'!$A:$A,Hours!$A602,'Contact Hours'!$C:$C,Hours!$B602)</f>
        <v>0</v>
      </c>
      <c r="J602" s="16">
        <f>SUMIFS('Contact Hours'!K:K,'Contact Hours'!$A:$A,Hours!$A602,'Contact Hours'!$C:$C,Hours!$B602)</f>
        <v>0</v>
      </c>
      <c r="K602" s="16">
        <f>SUMIFS('Contact Hours'!L:L,'Contact Hours'!$A:$A,Hours!$A602,'Contact Hours'!$C:$C,Hours!$B602)</f>
        <v>0</v>
      </c>
      <c r="L602" s="17">
        <f t="shared" si="60"/>
        <v>0</v>
      </c>
      <c r="M602" s="17">
        <f t="shared" si="61"/>
        <v>0</v>
      </c>
      <c r="N602" s="17">
        <f t="shared" si="58"/>
        <v>0</v>
      </c>
      <c r="O602" s="83">
        <f t="shared" si="62"/>
        <v>0</v>
      </c>
      <c r="P602" s="83">
        <f t="shared" si="59"/>
        <v>0</v>
      </c>
    </row>
    <row r="603" spans="1:16" x14ac:dyDescent="0.2">
      <c r="A603" s="14">
        <v>3580</v>
      </c>
      <c r="B603" s="15">
        <v>6</v>
      </c>
      <c r="C603" s="82">
        <f t="shared" si="57"/>
        <v>2.9574937970703448</v>
      </c>
      <c r="D603" s="16">
        <f>SUMIFS('Contact Hours'!E:E,'Contact Hours'!$A:$A,Hours!$A603,'Contact Hours'!$C:$C,Hours!$B603)</f>
        <v>7040</v>
      </c>
      <c r="E603" s="16">
        <f>SUMIFS('Contact Hours'!F:F,'Contact Hours'!$A:$A,Hours!$A603,'Contact Hours'!$C:$C,Hours!$B603)</f>
        <v>0</v>
      </c>
      <c r="F603" s="16">
        <f>SUMIFS('Contact Hours'!G:G,'Contact Hours'!$A:$A,Hours!$A603,'Contact Hours'!$C:$C,Hours!$B603)</f>
        <v>0</v>
      </c>
      <c r="G603" s="16">
        <f>SUMIFS('Contact Hours'!H:H,'Contact Hours'!$A:$A,Hours!$A603,'Contact Hours'!$C:$C,Hours!$B603)</f>
        <v>0</v>
      </c>
      <c r="H603" s="16">
        <f>SUMIFS('Contact Hours'!I:I,'Contact Hours'!$A:$A,Hours!$A603,'Contact Hours'!$C:$C,Hours!$B603)</f>
        <v>0</v>
      </c>
      <c r="I603" s="16">
        <f>SUMIFS('Contact Hours'!J:J,'Contact Hours'!$A:$A,Hours!$A603,'Contact Hours'!$C:$C,Hours!$B603)</f>
        <v>0</v>
      </c>
      <c r="J603" s="16">
        <f>SUMIFS('Contact Hours'!K:K,'Contact Hours'!$A:$A,Hours!$A603,'Contact Hours'!$C:$C,Hours!$B603)</f>
        <v>0</v>
      </c>
      <c r="K603" s="16">
        <f>SUMIFS('Contact Hours'!L:L,'Contact Hours'!$A:$A,Hours!$A603,'Contact Hours'!$C:$C,Hours!$B603)</f>
        <v>0</v>
      </c>
      <c r="L603" s="17">
        <f t="shared" si="60"/>
        <v>7040</v>
      </c>
      <c r="M603" s="17">
        <f t="shared" si="61"/>
        <v>0</v>
      </c>
      <c r="N603" s="17">
        <f t="shared" si="58"/>
        <v>7040</v>
      </c>
      <c r="O603" s="83">
        <f t="shared" si="62"/>
        <v>20820.756331375229</v>
      </c>
      <c r="P603" s="83">
        <f t="shared" si="59"/>
        <v>0</v>
      </c>
    </row>
    <row r="604" spans="1:16" x14ac:dyDescent="0.2">
      <c r="A604" s="14">
        <v>3580</v>
      </c>
      <c r="B604" s="15">
        <v>7</v>
      </c>
      <c r="C604" s="82">
        <f t="shared" si="57"/>
        <v>3.1107785365526492</v>
      </c>
      <c r="D604" s="16">
        <f>SUMIFS('Contact Hours'!E:E,'Contact Hours'!$A:$A,Hours!$A604,'Contact Hours'!$C:$C,Hours!$B604)</f>
        <v>0</v>
      </c>
      <c r="E604" s="16">
        <f>SUMIFS('Contact Hours'!F:F,'Contact Hours'!$A:$A,Hours!$A604,'Contact Hours'!$C:$C,Hours!$B604)</f>
        <v>4800</v>
      </c>
      <c r="F604" s="16">
        <f>SUMIFS('Contact Hours'!G:G,'Contact Hours'!$A:$A,Hours!$A604,'Contact Hours'!$C:$C,Hours!$B604)</f>
        <v>0</v>
      </c>
      <c r="G604" s="16">
        <f>SUMIFS('Contact Hours'!H:H,'Contact Hours'!$A:$A,Hours!$A604,'Contact Hours'!$C:$C,Hours!$B604)</f>
        <v>0</v>
      </c>
      <c r="H604" s="16">
        <f>SUMIFS('Contact Hours'!I:I,'Contact Hours'!$A:$A,Hours!$A604,'Contact Hours'!$C:$C,Hours!$B604)</f>
        <v>0</v>
      </c>
      <c r="I604" s="16">
        <f>SUMIFS('Contact Hours'!J:J,'Contact Hours'!$A:$A,Hours!$A604,'Contact Hours'!$C:$C,Hours!$B604)</f>
        <v>20048</v>
      </c>
      <c r="J604" s="16">
        <f>SUMIFS('Contact Hours'!K:K,'Contact Hours'!$A:$A,Hours!$A604,'Contact Hours'!$C:$C,Hours!$B604)</f>
        <v>0</v>
      </c>
      <c r="K604" s="16">
        <f>SUMIFS('Contact Hours'!L:L,'Contact Hours'!$A:$A,Hours!$A604,'Contact Hours'!$C:$C,Hours!$B604)</f>
        <v>330</v>
      </c>
      <c r="L604" s="17">
        <f t="shared" si="60"/>
        <v>25178</v>
      </c>
      <c r="M604" s="17">
        <f t="shared" si="61"/>
        <v>2517.8000000000002</v>
      </c>
      <c r="N604" s="17">
        <f t="shared" si="58"/>
        <v>27695.8</v>
      </c>
      <c r="O604" s="83">
        <f t="shared" si="62"/>
        <v>86155.500192654858</v>
      </c>
      <c r="P604" s="83">
        <f t="shared" si="59"/>
        <v>0</v>
      </c>
    </row>
    <row r="605" spans="1:16" x14ac:dyDescent="0.2">
      <c r="A605" s="14">
        <v>3580</v>
      </c>
      <c r="B605" s="15">
        <v>8</v>
      </c>
      <c r="C605" s="82">
        <f t="shared" si="57"/>
        <v>3.1288120353152737</v>
      </c>
      <c r="D605" s="16">
        <f>SUMIFS('Contact Hours'!E:E,'Contact Hours'!$A:$A,Hours!$A605,'Contact Hours'!$C:$C,Hours!$B605)</f>
        <v>0</v>
      </c>
      <c r="E605" s="16">
        <f>SUMIFS('Contact Hours'!F:F,'Contact Hours'!$A:$A,Hours!$A605,'Contact Hours'!$C:$C,Hours!$B605)</f>
        <v>0</v>
      </c>
      <c r="F605" s="16">
        <f>SUMIFS('Contact Hours'!G:G,'Contact Hours'!$A:$A,Hours!$A605,'Contact Hours'!$C:$C,Hours!$B605)</f>
        <v>0</v>
      </c>
      <c r="G605" s="16">
        <f>SUMIFS('Contact Hours'!H:H,'Contact Hours'!$A:$A,Hours!$A605,'Contact Hours'!$C:$C,Hours!$B605)</f>
        <v>0</v>
      </c>
      <c r="H605" s="16">
        <f>SUMIFS('Contact Hours'!I:I,'Contact Hours'!$A:$A,Hours!$A605,'Contact Hours'!$C:$C,Hours!$B605)</f>
        <v>20784</v>
      </c>
      <c r="I605" s="16">
        <f>SUMIFS('Contact Hours'!J:J,'Contact Hours'!$A:$A,Hours!$A605,'Contact Hours'!$C:$C,Hours!$B605)</f>
        <v>0</v>
      </c>
      <c r="J605" s="16">
        <f>SUMIFS('Contact Hours'!K:K,'Contact Hours'!$A:$A,Hours!$A605,'Contact Hours'!$C:$C,Hours!$B605)</f>
        <v>17688</v>
      </c>
      <c r="K605" s="16">
        <f>SUMIFS('Contact Hours'!L:L,'Contact Hours'!$A:$A,Hours!$A605,'Contact Hours'!$C:$C,Hours!$B605)</f>
        <v>0</v>
      </c>
      <c r="L605" s="17">
        <f t="shared" si="60"/>
        <v>38472</v>
      </c>
      <c r="M605" s="17">
        <f t="shared" si="61"/>
        <v>0</v>
      </c>
      <c r="N605" s="17">
        <f t="shared" si="58"/>
        <v>38472</v>
      </c>
      <c r="O605" s="83">
        <f t="shared" si="62"/>
        <v>120371.65662264921</v>
      </c>
      <c r="P605" s="83">
        <f t="shared" si="59"/>
        <v>0</v>
      </c>
    </row>
    <row r="606" spans="1:16" x14ac:dyDescent="0.2">
      <c r="A606" s="14">
        <v>3580</v>
      </c>
      <c r="B606" s="15">
        <v>9</v>
      </c>
      <c r="C606" s="82">
        <f t="shared" si="57"/>
        <v>2.7974464955520566</v>
      </c>
      <c r="D606" s="16">
        <f>SUMIFS('Contact Hours'!E:E,'Contact Hours'!$A:$A,Hours!$A606,'Contact Hours'!$C:$C,Hours!$B606)</f>
        <v>7632</v>
      </c>
      <c r="E606" s="16">
        <f>SUMIFS('Contact Hours'!F:F,'Contact Hours'!$A:$A,Hours!$A606,'Contact Hours'!$C:$C,Hours!$B606)</f>
        <v>11600</v>
      </c>
      <c r="F606" s="16">
        <f>SUMIFS('Contact Hours'!G:G,'Contact Hours'!$A:$A,Hours!$A606,'Contact Hours'!$C:$C,Hours!$B606)</f>
        <v>0</v>
      </c>
      <c r="G606" s="16">
        <f>SUMIFS('Contact Hours'!H:H,'Contact Hours'!$A:$A,Hours!$A606,'Contact Hours'!$C:$C,Hours!$B606)</f>
        <v>0</v>
      </c>
      <c r="H606" s="16">
        <f>SUMIFS('Contact Hours'!I:I,'Contact Hours'!$A:$A,Hours!$A606,'Contact Hours'!$C:$C,Hours!$B606)</f>
        <v>153744</v>
      </c>
      <c r="I606" s="16">
        <f>SUMIFS('Contact Hours'!J:J,'Contact Hours'!$A:$A,Hours!$A606,'Contact Hours'!$C:$C,Hours!$B606)</f>
        <v>0</v>
      </c>
      <c r="J606" s="16">
        <f>SUMIFS('Contact Hours'!K:K,'Contact Hours'!$A:$A,Hours!$A606,'Contact Hours'!$C:$C,Hours!$B606)</f>
        <v>3384</v>
      </c>
      <c r="K606" s="16">
        <f>SUMIFS('Contact Hours'!L:L,'Contact Hours'!$A:$A,Hours!$A606,'Contact Hours'!$C:$C,Hours!$B606)</f>
        <v>0</v>
      </c>
      <c r="L606" s="17">
        <f t="shared" si="60"/>
        <v>176360</v>
      </c>
      <c r="M606" s="17">
        <f t="shared" si="61"/>
        <v>1160</v>
      </c>
      <c r="N606" s="17">
        <f t="shared" si="58"/>
        <v>177520</v>
      </c>
      <c r="O606" s="83">
        <f t="shared" si="62"/>
        <v>496602.70189040108</v>
      </c>
      <c r="P606" s="83">
        <f t="shared" si="59"/>
        <v>0</v>
      </c>
    </row>
    <row r="607" spans="1:16" x14ac:dyDescent="0.2">
      <c r="A607" s="14">
        <v>3580</v>
      </c>
      <c r="B607" s="15">
        <v>10</v>
      </c>
      <c r="C607" s="82">
        <f t="shared" ref="C607:C670" si="63">C580</f>
        <v>3.9989283506118838</v>
      </c>
      <c r="D607" s="16">
        <f>SUMIFS('Contact Hours'!E:E,'Contact Hours'!$A:$A,Hours!$A607,'Contact Hours'!$C:$C,Hours!$B607)</f>
        <v>0</v>
      </c>
      <c r="E607" s="16">
        <f>SUMIFS('Contact Hours'!F:F,'Contact Hours'!$A:$A,Hours!$A607,'Contact Hours'!$C:$C,Hours!$B607)</f>
        <v>2848</v>
      </c>
      <c r="F607" s="16">
        <f>SUMIFS('Contact Hours'!G:G,'Contact Hours'!$A:$A,Hours!$A607,'Contact Hours'!$C:$C,Hours!$B607)</f>
        <v>0</v>
      </c>
      <c r="G607" s="16">
        <f>SUMIFS('Contact Hours'!H:H,'Contact Hours'!$A:$A,Hours!$A607,'Contact Hours'!$C:$C,Hours!$B607)</f>
        <v>0</v>
      </c>
      <c r="H607" s="16">
        <f>SUMIFS('Contact Hours'!I:I,'Contact Hours'!$A:$A,Hours!$A607,'Contact Hours'!$C:$C,Hours!$B607)</f>
        <v>0</v>
      </c>
      <c r="I607" s="16">
        <f>SUMIFS('Contact Hours'!J:J,'Contact Hours'!$A:$A,Hours!$A607,'Contact Hours'!$C:$C,Hours!$B607)</f>
        <v>0</v>
      </c>
      <c r="J607" s="16">
        <f>SUMIFS('Contact Hours'!K:K,'Contact Hours'!$A:$A,Hours!$A607,'Contact Hours'!$C:$C,Hours!$B607)</f>
        <v>0</v>
      </c>
      <c r="K607" s="16">
        <f>SUMIFS('Contact Hours'!L:L,'Contact Hours'!$A:$A,Hours!$A607,'Contact Hours'!$C:$C,Hours!$B607)</f>
        <v>0</v>
      </c>
      <c r="L607" s="17">
        <f t="shared" si="60"/>
        <v>2848</v>
      </c>
      <c r="M607" s="17">
        <f t="shared" si="61"/>
        <v>284.8</v>
      </c>
      <c r="N607" s="17">
        <f t="shared" si="58"/>
        <v>3132.8</v>
      </c>
      <c r="O607" s="83">
        <f t="shared" si="62"/>
        <v>12527.842736796911</v>
      </c>
      <c r="P607" s="83">
        <f t="shared" si="59"/>
        <v>0</v>
      </c>
    </row>
    <row r="608" spans="1:16" x14ac:dyDescent="0.2">
      <c r="A608" s="14">
        <v>3580</v>
      </c>
      <c r="B608" s="15">
        <v>11</v>
      </c>
      <c r="C608" s="82">
        <f t="shared" si="63"/>
        <v>2.8515469918399288</v>
      </c>
      <c r="D608" s="16">
        <f>SUMIFS('Contact Hours'!E:E,'Contact Hours'!$A:$A,Hours!$A608,'Contact Hours'!$C:$C,Hours!$B608)</f>
        <v>0</v>
      </c>
      <c r="E608" s="16">
        <f>SUMIFS('Contact Hours'!F:F,'Contact Hours'!$A:$A,Hours!$A608,'Contact Hours'!$C:$C,Hours!$B608)</f>
        <v>0</v>
      </c>
      <c r="F608" s="16">
        <f>SUMIFS('Contact Hours'!G:G,'Contact Hours'!$A:$A,Hours!$A608,'Contact Hours'!$C:$C,Hours!$B608)</f>
        <v>0</v>
      </c>
      <c r="G608" s="16">
        <f>SUMIFS('Contact Hours'!H:H,'Contact Hours'!$A:$A,Hours!$A608,'Contact Hours'!$C:$C,Hours!$B608)</f>
        <v>0</v>
      </c>
      <c r="H608" s="16">
        <f>SUMIFS('Contact Hours'!I:I,'Contact Hours'!$A:$A,Hours!$A608,'Contact Hours'!$C:$C,Hours!$B608)</f>
        <v>0</v>
      </c>
      <c r="I608" s="16">
        <f>SUMIFS('Contact Hours'!J:J,'Contact Hours'!$A:$A,Hours!$A608,'Contact Hours'!$C:$C,Hours!$B608)</f>
        <v>103120</v>
      </c>
      <c r="J608" s="16">
        <f>SUMIFS('Contact Hours'!K:K,'Contact Hours'!$A:$A,Hours!$A608,'Contact Hours'!$C:$C,Hours!$B608)</f>
        <v>0</v>
      </c>
      <c r="K608" s="16">
        <f>SUMIFS('Contact Hours'!L:L,'Contact Hours'!$A:$A,Hours!$A608,'Contact Hours'!$C:$C,Hours!$B608)</f>
        <v>10007</v>
      </c>
      <c r="L608" s="17">
        <f t="shared" si="60"/>
        <v>113127</v>
      </c>
      <c r="M608" s="17">
        <f t="shared" si="61"/>
        <v>11312.7</v>
      </c>
      <c r="N608" s="17">
        <f t="shared" si="58"/>
        <v>124439.7</v>
      </c>
      <c r="O608" s="83">
        <f t="shared" si="62"/>
        <v>354845.65220046317</v>
      </c>
      <c r="P608" s="83">
        <f t="shared" si="59"/>
        <v>0</v>
      </c>
    </row>
    <row r="609" spans="1:16" x14ac:dyDescent="0.2">
      <c r="A609" s="14">
        <v>3580</v>
      </c>
      <c r="B609" s="15">
        <v>12</v>
      </c>
      <c r="C609" s="82">
        <f t="shared" si="63"/>
        <v>2.5044021406594155</v>
      </c>
      <c r="D609" s="16">
        <f>SUMIFS('Contact Hours'!E:E,'Contact Hours'!$A:$A,Hours!$A609,'Contact Hours'!$C:$C,Hours!$B609)</f>
        <v>235408</v>
      </c>
      <c r="E609" s="16">
        <f>SUMIFS('Contact Hours'!F:F,'Contact Hours'!$A:$A,Hours!$A609,'Contact Hours'!$C:$C,Hours!$B609)</f>
        <v>0</v>
      </c>
      <c r="F609" s="16">
        <f>SUMIFS('Contact Hours'!G:G,'Contact Hours'!$A:$A,Hours!$A609,'Contact Hours'!$C:$C,Hours!$B609)</f>
        <v>0</v>
      </c>
      <c r="G609" s="16">
        <f>SUMIFS('Contact Hours'!H:H,'Contact Hours'!$A:$A,Hours!$A609,'Contact Hours'!$C:$C,Hours!$B609)</f>
        <v>33110</v>
      </c>
      <c r="H609" s="16">
        <f>SUMIFS('Contact Hours'!I:I,'Contact Hours'!$A:$A,Hours!$A609,'Contact Hours'!$C:$C,Hours!$B609)</f>
        <v>0</v>
      </c>
      <c r="I609" s="16">
        <f>SUMIFS('Contact Hours'!J:J,'Contact Hours'!$A:$A,Hours!$A609,'Contact Hours'!$C:$C,Hours!$B609)</f>
        <v>0</v>
      </c>
      <c r="J609" s="16">
        <f>SUMIFS('Contact Hours'!K:K,'Contact Hours'!$A:$A,Hours!$A609,'Contact Hours'!$C:$C,Hours!$B609)</f>
        <v>16</v>
      </c>
      <c r="K609" s="16">
        <f>SUMIFS('Contact Hours'!L:L,'Contact Hours'!$A:$A,Hours!$A609,'Contact Hours'!$C:$C,Hours!$B609)</f>
        <v>0</v>
      </c>
      <c r="L609" s="17">
        <f t="shared" si="60"/>
        <v>268534</v>
      </c>
      <c r="M609" s="17">
        <f t="shared" si="61"/>
        <v>0</v>
      </c>
      <c r="N609" s="17">
        <f t="shared" si="58"/>
        <v>268534</v>
      </c>
      <c r="O609" s="83">
        <f t="shared" si="62"/>
        <v>672517.12443983543</v>
      </c>
      <c r="P609" s="83">
        <f t="shared" si="59"/>
        <v>82920.754877233252</v>
      </c>
    </row>
    <row r="610" spans="1:16" x14ac:dyDescent="0.2">
      <c r="A610" s="14">
        <v>3580</v>
      </c>
      <c r="B610" s="15">
        <v>13</v>
      </c>
      <c r="C610" s="82">
        <f t="shared" si="63"/>
        <v>2.4322681456089192</v>
      </c>
      <c r="D610" s="16">
        <f>SUMIFS('Contact Hours'!E:E,'Contact Hours'!$A:$A,Hours!$A610,'Contact Hours'!$C:$C,Hours!$B610)</f>
        <v>8560</v>
      </c>
      <c r="E610" s="16">
        <f>SUMIFS('Contact Hours'!F:F,'Contact Hours'!$A:$A,Hours!$A610,'Contact Hours'!$C:$C,Hours!$B610)</f>
        <v>0</v>
      </c>
      <c r="F610" s="16">
        <f>SUMIFS('Contact Hours'!G:G,'Contact Hours'!$A:$A,Hours!$A610,'Contact Hours'!$C:$C,Hours!$B610)</f>
        <v>0</v>
      </c>
      <c r="G610" s="16">
        <f>SUMIFS('Contact Hours'!H:H,'Contact Hours'!$A:$A,Hours!$A610,'Contact Hours'!$C:$C,Hours!$B610)</f>
        <v>0</v>
      </c>
      <c r="H610" s="16">
        <f>SUMIFS('Contact Hours'!I:I,'Contact Hours'!$A:$A,Hours!$A610,'Contact Hours'!$C:$C,Hours!$B610)</f>
        <v>0</v>
      </c>
      <c r="I610" s="16">
        <f>SUMIFS('Contact Hours'!J:J,'Contact Hours'!$A:$A,Hours!$A610,'Contact Hours'!$C:$C,Hours!$B610)</f>
        <v>0</v>
      </c>
      <c r="J610" s="16">
        <f>SUMIFS('Contact Hours'!K:K,'Contact Hours'!$A:$A,Hours!$A610,'Contact Hours'!$C:$C,Hours!$B610)</f>
        <v>656</v>
      </c>
      <c r="K610" s="16">
        <f>SUMIFS('Contact Hours'!L:L,'Contact Hours'!$A:$A,Hours!$A610,'Contact Hours'!$C:$C,Hours!$B610)</f>
        <v>0</v>
      </c>
      <c r="L610" s="17">
        <f t="shared" si="60"/>
        <v>9216</v>
      </c>
      <c r="M610" s="17">
        <f t="shared" si="61"/>
        <v>0</v>
      </c>
      <c r="N610" s="17">
        <f t="shared" si="58"/>
        <v>9216</v>
      </c>
      <c r="O610" s="83">
        <f t="shared" si="62"/>
        <v>22415.7832299318</v>
      </c>
      <c r="P610" s="83">
        <f t="shared" si="59"/>
        <v>0</v>
      </c>
    </row>
    <row r="611" spans="1:16" x14ac:dyDescent="0.2">
      <c r="A611" s="14">
        <v>3580</v>
      </c>
      <c r="B611" s="15">
        <v>14</v>
      </c>
      <c r="C611" s="82">
        <f t="shared" si="63"/>
        <v>3.8974899200721236</v>
      </c>
      <c r="D611" s="16">
        <f>SUMIFS('Contact Hours'!E:E,'Contact Hours'!$A:$A,Hours!$A611,'Contact Hours'!$C:$C,Hours!$B611)</f>
        <v>0</v>
      </c>
      <c r="E611" s="16">
        <f>SUMIFS('Contact Hours'!F:F,'Contact Hours'!$A:$A,Hours!$A611,'Contact Hours'!$C:$C,Hours!$B611)</f>
        <v>0</v>
      </c>
      <c r="F611" s="16">
        <f>SUMIFS('Contact Hours'!G:G,'Contact Hours'!$A:$A,Hours!$A611,'Contact Hours'!$C:$C,Hours!$B611)</f>
        <v>0</v>
      </c>
      <c r="G611" s="16">
        <f>SUMIFS('Contact Hours'!H:H,'Contact Hours'!$A:$A,Hours!$A611,'Contact Hours'!$C:$C,Hours!$B611)</f>
        <v>0</v>
      </c>
      <c r="H611" s="16">
        <f>SUMIFS('Contact Hours'!I:I,'Contact Hours'!$A:$A,Hours!$A611,'Contact Hours'!$C:$C,Hours!$B611)</f>
        <v>0</v>
      </c>
      <c r="I611" s="16">
        <f>SUMIFS('Contact Hours'!J:J,'Contact Hours'!$A:$A,Hours!$A611,'Contact Hours'!$C:$C,Hours!$B611)</f>
        <v>88976</v>
      </c>
      <c r="J611" s="16">
        <f>SUMIFS('Contact Hours'!K:K,'Contact Hours'!$A:$A,Hours!$A611,'Contact Hours'!$C:$C,Hours!$B611)</f>
        <v>0</v>
      </c>
      <c r="K611" s="16">
        <f>SUMIFS('Contact Hours'!L:L,'Contact Hours'!$A:$A,Hours!$A611,'Contact Hours'!$C:$C,Hours!$B611)</f>
        <v>10288</v>
      </c>
      <c r="L611" s="17">
        <f t="shared" si="60"/>
        <v>99264</v>
      </c>
      <c r="M611" s="17">
        <f t="shared" si="61"/>
        <v>9926.4000000000015</v>
      </c>
      <c r="N611" s="17">
        <f t="shared" si="58"/>
        <v>109190.39999999999</v>
      </c>
      <c r="O611" s="83">
        <f t="shared" si="62"/>
        <v>425568.48336864315</v>
      </c>
      <c r="P611" s="83">
        <f t="shared" si="59"/>
        <v>0</v>
      </c>
    </row>
    <row r="612" spans="1:16" x14ac:dyDescent="0.2">
      <c r="A612" s="14">
        <v>3580</v>
      </c>
      <c r="B612" s="15">
        <v>15</v>
      </c>
      <c r="C612" s="82">
        <f t="shared" si="63"/>
        <v>5.6850604849172326</v>
      </c>
      <c r="D612" s="16">
        <f>SUMIFS('Contact Hours'!E:E,'Contact Hours'!$A:$A,Hours!$A612,'Contact Hours'!$C:$C,Hours!$B612)</f>
        <v>0</v>
      </c>
      <c r="E612" s="16">
        <f>SUMIFS('Contact Hours'!F:F,'Contact Hours'!$A:$A,Hours!$A612,'Contact Hours'!$C:$C,Hours!$B612)</f>
        <v>0</v>
      </c>
      <c r="F612" s="16">
        <f>SUMIFS('Contact Hours'!G:G,'Contact Hours'!$A:$A,Hours!$A612,'Contact Hours'!$C:$C,Hours!$B612)</f>
        <v>0</v>
      </c>
      <c r="G612" s="16">
        <f>SUMIFS('Contact Hours'!H:H,'Contact Hours'!$A:$A,Hours!$A612,'Contact Hours'!$C:$C,Hours!$B612)</f>
        <v>0</v>
      </c>
      <c r="H612" s="16">
        <f>SUMIFS('Contact Hours'!I:I,'Contact Hours'!$A:$A,Hours!$A612,'Contact Hours'!$C:$C,Hours!$B612)</f>
        <v>0</v>
      </c>
      <c r="I612" s="16">
        <f>SUMIFS('Contact Hours'!J:J,'Contact Hours'!$A:$A,Hours!$A612,'Contact Hours'!$C:$C,Hours!$B612)</f>
        <v>0</v>
      </c>
      <c r="J612" s="16">
        <f>SUMIFS('Contact Hours'!K:K,'Contact Hours'!$A:$A,Hours!$A612,'Contact Hours'!$C:$C,Hours!$B612)</f>
        <v>0</v>
      </c>
      <c r="K612" s="16">
        <f>SUMIFS('Contact Hours'!L:L,'Contact Hours'!$A:$A,Hours!$A612,'Contact Hours'!$C:$C,Hours!$B612)</f>
        <v>0</v>
      </c>
      <c r="L612" s="17">
        <f t="shared" si="60"/>
        <v>0</v>
      </c>
      <c r="M612" s="17">
        <f t="shared" si="61"/>
        <v>0</v>
      </c>
      <c r="N612" s="17">
        <f t="shared" si="58"/>
        <v>0</v>
      </c>
      <c r="O612" s="83">
        <f t="shared" si="62"/>
        <v>0</v>
      </c>
      <c r="P612" s="83">
        <f t="shared" si="59"/>
        <v>0</v>
      </c>
    </row>
    <row r="613" spans="1:16" x14ac:dyDescent="0.2">
      <c r="A613" s="14">
        <v>3580</v>
      </c>
      <c r="B613" s="15">
        <v>16</v>
      </c>
      <c r="C613" s="82">
        <f t="shared" si="63"/>
        <v>3.2595549013442979</v>
      </c>
      <c r="D613" s="16">
        <f>SUMIFS('Contact Hours'!E:E,'Contact Hours'!$A:$A,Hours!$A613,'Contact Hours'!$C:$C,Hours!$B613)</f>
        <v>15024</v>
      </c>
      <c r="E613" s="16">
        <f>SUMIFS('Contact Hours'!F:F,'Contact Hours'!$A:$A,Hours!$A613,'Contact Hours'!$C:$C,Hours!$B613)</f>
        <v>624</v>
      </c>
      <c r="F613" s="16">
        <f>SUMIFS('Contact Hours'!G:G,'Contact Hours'!$A:$A,Hours!$A613,'Contact Hours'!$C:$C,Hours!$B613)</f>
        <v>0</v>
      </c>
      <c r="G613" s="16">
        <f>SUMIFS('Contact Hours'!H:H,'Contact Hours'!$A:$A,Hours!$A613,'Contact Hours'!$C:$C,Hours!$B613)</f>
        <v>0</v>
      </c>
      <c r="H613" s="16">
        <f>SUMIFS('Contact Hours'!I:I,'Contact Hours'!$A:$A,Hours!$A613,'Contact Hours'!$C:$C,Hours!$B613)</f>
        <v>0</v>
      </c>
      <c r="I613" s="16">
        <f>SUMIFS('Contact Hours'!J:J,'Contact Hours'!$A:$A,Hours!$A613,'Contact Hours'!$C:$C,Hours!$B613)</f>
        <v>126832</v>
      </c>
      <c r="J613" s="16">
        <f>SUMIFS('Contact Hours'!K:K,'Contact Hours'!$A:$A,Hours!$A613,'Contact Hours'!$C:$C,Hours!$B613)</f>
        <v>0</v>
      </c>
      <c r="K613" s="16">
        <f>SUMIFS('Contact Hours'!L:L,'Contact Hours'!$A:$A,Hours!$A613,'Contact Hours'!$C:$C,Hours!$B613)</f>
        <v>38288</v>
      </c>
      <c r="L613" s="17">
        <f t="shared" si="60"/>
        <v>180768</v>
      </c>
      <c r="M613" s="17">
        <f t="shared" si="61"/>
        <v>16574.400000000001</v>
      </c>
      <c r="N613" s="17">
        <f t="shared" si="58"/>
        <v>197342.4</v>
      </c>
      <c r="O613" s="83">
        <f t="shared" si="62"/>
        <v>643248.38716304698</v>
      </c>
      <c r="P613" s="83">
        <f t="shared" si="59"/>
        <v>0</v>
      </c>
    </row>
    <row r="614" spans="1:16" x14ac:dyDescent="0.2">
      <c r="A614" s="14">
        <v>3580</v>
      </c>
      <c r="B614" s="15">
        <v>17</v>
      </c>
      <c r="C614" s="82">
        <f t="shared" si="63"/>
        <v>4.4091904474615813</v>
      </c>
      <c r="D614" s="16">
        <f>SUMIFS('Contact Hours'!E:E,'Contact Hours'!$A:$A,Hours!$A614,'Contact Hours'!$C:$C,Hours!$B614)</f>
        <v>0</v>
      </c>
      <c r="E614" s="16">
        <f>SUMIFS('Contact Hours'!F:F,'Contact Hours'!$A:$A,Hours!$A614,'Contact Hours'!$C:$C,Hours!$B614)</f>
        <v>0</v>
      </c>
      <c r="F614" s="16">
        <f>SUMIFS('Contact Hours'!G:G,'Contact Hours'!$A:$A,Hours!$A614,'Contact Hours'!$C:$C,Hours!$B614)</f>
        <v>0</v>
      </c>
      <c r="G614" s="16">
        <f>SUMIFS('Contact Hours'!H:H,'Contact Hours'!$A:$A,Hours!$A614,'Contact Hours'!$C:$C,Hours!$B614)</f>
        <v>0</v>
      </c>
      <c r="H614" s="16">
        <f>SUMIFS('Contact Hours'!I:I,'Contact Hours'!$A:$A,Hours!$A614,'Contact Hours'!$C:$C,Hours!$B614)</f>
        <v>0</v>
      </c>
      <c r="I614" s="16">
        <f>SUMIFS('Contact Hours'!J:J,'Contact Hours'!$A:$A,Hours!$A614,'Contact Hours'!$C:$C,Hours!$B614)</f>
        <v>0</v>
      </c>
      <c r="J614" s="16">
        <f>SUMIFS('Contact Hours'!K:K,'Contact Hours'!$A:$A,Hours!$A614,'Contact Hours'!$C:$C,Hours!$B614)</f>
        <v>0</v>
      </c>
      <c r="K614" s="16">
        <f>SUMIFS('Contact Hours'!L:L,'Contact Hours'!$A:$A,Hours!$A614,'Contact Hours'!$C:$C,Hours!$B614)</f>
        <v>0</v>
      </c>
      <c r="L614" s="17">
        <f t="shared" si="60"/>
        <v>0</v>
      </c>
      <c r="M614" s="17">
        <f t="shared" si="61"/>
        <v>0</v>
      </c>
      <c r="N614" s="17">
        <f t="shared" si="58"/>
        <v>0</v>
      </c>
      <c r="O614" s="83">
        <f t="shared" si="62"/>
        <v>0</v>
      </c>
      <c r="P614" s="83">
        <f t="shared" si="59"/>
        <v>0</v>
      </c>
    </row>
    <row r="615" spans="1:16" x14ac:dyDescent="0.2">
      <c r="A615" s="14">
        <v>3580</v>
      </c>
      <c r="B615" s="15">
        <v>18</v>
      </c>
      <c r="C615" s="82">
        <f t="shared" si="63"/>
        <v>3.2911135241788898</v>
      </c>
      <c r="D615" s="16">
        <f>SUMIFS('Contact Hours'!E:E,'Contact Hours'!$A:$A,Hours!$A615,'Contact Hours'!$C:$C,Hours!$B615)</f>
        <v>0</v>
      </c>
      <c r="E615" s="16">
        <f>SUMIFS('Contact Hours'!F:F,'Contact Hours'!$A:$A,Hours!$A615,'Contact Hours'!$C:$C,Hours!$B615)</f>
        <v>0</v>
      </c>
      <c r="F615" s="16">
        <f>SUMIFS('Contact Hours'!G:G,'Contact Hours'!$A:$A,Hours!$A615,'Contact Hours'!$C:$C,Hours!$B615)</f>
        <v>0</v>
      </c>
      <c r="G615" s="16">
        <f>SUMIFS('Contact Hours'!H:H,'Contact Hours'!$A:$A,Hours!$A615,'Contact Hours'!$C:$C,Hours!$B615)</f>
        <v>0</v>
      </c>
      <c r="H615" s="16">
        <f>SUMIFS('Contact Hours'!I:I,'Contact Hours'!$A:$A,Hours!$A615,'Contact Hours'!$C:$C,Hours!$B615)</f>
        <v>0</v>
      </c>
      <c r="I615" s="16">
        <f>SUMIFS('Contact Hours'!J:J,'Contact Hours'!$A:$A,Hours!$A615,'Contact Hours'!$C:$C,Hours!$B615)</f>
        <v>92944</v>
      </c>
      <c r="J615" s="16">
        <f>SUMIFS('Contact Hours'!K:K,'Contact Hours'!$A:$A,Hours!$A615,'Contact Hours'!$C:$C,Hours!$B615)</f>
        <v>0</v>
      </c>
      <c r="K615" s="16">
        <f>SUMIFS('Contact Hours'!L:L,'Contact Hours'!$A:$A,Hours!$A615,'Contact Hours'!$C:$C,Hours!$B615)</f>
        <v>0</v>
      </c>
      <c r="L615" s="17">
        <f t="shared" si="60"/>
        <v>92944</v>
      </c>
      <c r="M615" s="17">
        <f t="shared" si="61"/>
        <v>9294.4</v>
      </c>
      <c r="N615" s="17">
        <f t="shared" si="58"/>
        <v>102238.39999999999</v>
      </c>
      <c r="O615" s="83">
        <f t="shared" si="62"/>
        <v>336478.18093041098</v>
      </c>
      <c r="P615" s="83">
        <f t="shared" si="59"/>
        <v>0</v>
      </c>
    </row>
    <row r="616" spans="1:16" x14ac:dyDescent="0.2">
      <c r="A616" s="14">
        <v>3580</v>
      </c>
      <c r="B616" s="15">
        <v>19</v>
      </c>
      <c r="C616" s="82">
        <f t="shared" si="63"/>
        <v>2.3804218366663754</v>
      </c>
      <c r="D616" s="16">
        <f>SUMIFS('Contact Hours'!E:E,'Contact Hours'!$A:$A,Hours!$A616,'Contact Hours'!$C:$C,Hours!$B616)</f>
        <v>0</v>
      </c>
      <c r="E616" s="16">
        <f>SUMIFS('Contact Hours'!F:F,'Contact Hours'!$A:$A,Hours!$A616,'Contact Hours'!$C:$C,Hours!$B616)</f>
        <v>117480</v>
      </c>
      <c r="F616" s="16">
        <f>SUMIFS('Contact Hours'!G:G,'Contact Hours'!$A:$A,Hours!$A616,'Contact Hours'!$C:$C,Hours!$B616)</f>
        <v>62652</v>
      </c>
      <c r="G616" s="16">
        <f>SUMIFS('Contact Hours'!H:H,'Contact Hours'!$A:$A,Hours!$A616,'Contact Hours'!$C:$C,Hours!$B616)</f>
        <v>0</v>
      </c>
      <c r="H616" s="16">
        <f>SUMIFS('Contact Hours'!I:I,'Contact Hours'!$A:$A,Hours!$A616,'Contact Hours'!$C:$C,Hours!$B616)</f>
        <v>0</v>
      </c>
      <c r="I616" s="16">
        <f>SUMIFS('Contact Hours'!J:J,'Contact Hours'!$A:$A,Hours!$A616,'Contact Hours'!$C:$C,Hours!$B616)</f>
        <v>960</v>
      </c>
      <c r="J616" s="16">
        <f>SUMIFS('Contact Hours'!K:K,'Contact Hours'!$A:$A,Hours!$A616,'Contact Hours'!$C:$C,Hours!$B616)</f>
        <v>0</v>
      </c>
      <c r="K616" s="16">
        <f>SUMIFS('Contact Hours'!L:L,'Contact Hours'!$A:$A,Hours!$A616,'Contact Hours'!$C:$C,Hours!$B616)</f>
        <v>0</v>
      </c>
      <c r="L616" s="17">
        <f t="shared" si="60"/>
        <v>181092</v>
      </c>
      <c r="M616" s="17">
        <f t="shared" si="61"/>
        <v>18109.2</v>
      </c>
      <c r="N616" s="17">
        <f t="shared" si="58"/>
        <v>199201.2</v>
      </c>
      <c r="O616" s="83">
        <f t="shared" si="62"/>
        <v>474182.88637014601</v>
      </c>
      <c r="P616" s="83">
        <f t="shared" si="59"/>
        <v>164052.00780190396</v>
      </c>
    </row>
    <row r="617" spans="1:16" x14ac:dyDescent="0.2">
      <c r="A617" s="14">
        <v>3580</v>
      </c>
      <c r="B617" s="15">
        <v>20</v>
      </c>
      <c r="C617" s="82">
        <f t="shared" si="63"/>
        <v>3.0251194174301852</v>
      </c>
      <c r="D617" s="16">
        <f>SUMIFS('Contact Hours'!E:E,'Contact Hours'!$A:$A,Hours!$A617,'Contact Hours'!$C:$C,Hours!$B617)</f>
        <v>0</v>
      </c>
      <c r="E617" s="16">
        <f>SUMIFS('Contact Hours'!F:F,'Contact Hours'!$A:$A,Hours!$A617,'Contact Hours'!$C:$C,Hours!$B617)</f>
        <v>0</v>
      </c>
      <c r="F617" s="16">
        <f>SUMIFS('Contact Hours'!G:G,'Contact Hours'!$A:$A,Hours!$A617,'Contact Hours'!$C:$C,Hours!$B617)</f>
        <v>0</v>
      </c>
      <c r="G617" s="16">
        <f>SUMIFS('Contact Hours'!H:H,'Contact Hours'!$A:$A,Hours!$A617,'Contact Hours'!$C:$C,Hours!$B617)</f>
        <v>0</v>
      </c>
      <c r="H617" s="16">
        <f>SUMIFS('Contact Hours'!I:I,'Contact Hours'!$A:$A,Hours!$A617,'Contact Hours'!$C:$C,Hours!$B617)</f>
        <v>52832</v>
      </c>
      <c r="I617" s="16">
        <f>SUMIFS('Contact Hours'!J:J,'Contact Hours'!$A:$A,Hours!$A617,'Contact Hours'!$C:$C,Hours!$B617)</f>
        <v>0</v>
      </c>
      <c r="J617" s="16">
        <f>SUMIFS('Contact Hours'!K:K,'Contact Hours'!$A:$A,Hours!$A617,'Contact Hours'!$C:$C,Hours!$B617)</f>
        <v>0</v>
      </c>
      <c r="K617" s="16">
        <f>SUMIFS('Contact Hours'!L:L,'Contact Hours'!$A:$A,Hours!$A617,'Contact Hours'!$C:$C,Hours!$B617)</f>
        <v>0</v>
      </c>
      <c r="L617" s="17">
        <f t="shared" si="60"/>
        <v>52832</v>
      </c>
      <c r="M617" s="17">
        <f t="shared" si="61"/>
        <v>0</v>
      </c>
      <c r="N617" s="17">
        <f t="shared" si="58"/>
        <v>52832</v>
      </c>
      <c r="O617" s="83">
        <f t="shared" si="62"/>
        <v>159823.10906167154</v>
      </c>
      <c r="P617" s="83">
        <f t="shared" si="59"/>
        <v>0</v>
      </c>
    </row>
    <row r="618" spans="1:16" x14ac:dyDescent="0.2">
      <c r="A618" s="14">
        <v>3580</v>
      </c>
      <c r="B618" s="15">
        <v>21</v>
      </c>
      <c r="C618" s="82">
        <f t="shared" si="63"/>
        <v>3.2708258380709379</v>
      </c>
      <c r="D618" s="16">
        <f>SUMIFS('Contact Hours'!E:E,'Contact Hours'!$A:$A,Hours!$A618,'Contact Hours'!$C:$C,Hours!$B618)</f>
        <v>0</v>
      </c>
      <c r="E618" s="16">
        <f>SUMIFS('Contact Hours'!F:F,'Contact Hours'!$A:$A,Hours!$A618,'Contact Hours'!$C:$C,Hours!$B618)</f>
        <v>0</v>
      </c>
      <c r="F618" s="16">
        <f>SUMIFS('Contact Hours'!G:G,'Contact Hours'!$A:$A,Hours!$A618,'Contact Hours'!$C:$C,Hours!$B618)</f>
        <v>0</v>
      </c>
      <c r="G618" s="16">
        <f>SUMIFS('Contact Hours'!H:H,'Contact Hours'!$A:$A,Hours!$A618,'Contact Hours'!$C:$C,Hours!$B618)</f>
        <v>0</v>
      </c>
      <c r="H618" s="16">
        <f>SUMIFS('Contact Hours'!I:I,'Contact Hours'!$A:$A,Hours!$A618,'Contact Hours'!$C:$C,Hours!$B618)</f>
        <v>28032</v>
      </c>
      <c r="I618" s="16">
        <f>SUMIFS('Contact Hours'!J:J,'Contact Hours'!$A:$A,Hours!$A618,'Contact Hours'!$C:$C,Hours!$B618)</f>
        <v>0</v>
      </c>
      <c r="J618" s="16">
        <f>SUMIFS('Contact Hours'!K:K,'Contact Hours'!$A:$A,Hours!$A618,'Contact Hours'!$C:$C,Hours!$B618)</f>
        <v>2664</v>
      </c>
      <c r="K618" s="16">
        <f>SUMIFS('Contact Hours'!L:L,'Contact Hours'!$A:$A,Hours!$A618,'Contact Hours'!$C:$C,Hours!$B618)</f>
        <v>0</v>
      </c>
      <c r="L618" s="17">
        <f t="shared" si="60"/>
        <v>30696</v>
      </c>
      <c r="M618" s="17">
        <f t="shared" si="61"/>
        <v>0</v>
      </c>
      <c r="N618" s="17">
        <f t="shared" si="58"/>
        <v>30696</v>
      </c>
      <c r="O618" s="83">
        <f t="shared" si="62"/>
        <v>100401.26992542551</v>
      </c>
      <c r="P618" s="83">
        <f t="shared" si="59"/>
        <v>0</v>
      </c>
    </row>
    <row r="619" spans="1:16" x14ac:dyDescent="0.2">
      <c r="A619" s="14">
        <v>3580</v>
      </c>
      <c r="B619" s="15">
        <v>22</v>
      </c>
      <c r="C619" s="82">
        <f t="shared" si="63"/>
        <v>3.5368199448196425</v>
      </c>
      <c r="D619" s="16">
        <f>SUMIFS('Contact Hours'!E:E,'Contact Hours'!$A:$A,Hours!$A619,'Contact Hours'!$C:$C,Hours!$B619)</f>
        <v>0</v>
      </c>
      <c r="E619" s="16">
        <f>SUMIFS('Contact Hours'!F:F,'Contact Hours'!$A:$A,Hours!$A619,'Contact Hours'!$C:$C,Hours!$B619)</f>
        <v>0</v>
      </c>
      <c r="F619" s="16">
        <f>SUMIFS('Contact Hours'!G:G,'Contact Hours'!$A:$A,Hours!$A619,'Contact Hours'!$C:$C,Hours!$B619)</f>
        <v>0</v>
      </c>
      <c r="G619" s="16">
        <f>SUMIFS('Contact Hours'!H:H,'Contact Hours'!$A:$A,Hours!$A619,'Contact Hours'!$C:$C,Hours!$B619)</f>
        <v>0</v>
      </c>
      <c r="H619" s="16">
        <f>SUMIFS('Contact Hours'!I:I,'Contact Hours'!$A:$A,Hours!$A619,'Contact Hours'!$C:$C,Hours!$B619)</f>
        <v>6208</v>
      </c>
      <c r="I619" s="16">
        <f>SUMIFS('Contact Hours'!J:J,'Contact Hours'!$A:$A,Hours!$A619,'Contact Hours'!$C:$C,Hours!$B619)</f>
        <v>0</v>
      </c>
      <c r="J619" s="16">
        <f>SUMIFS('Contact Hours'!K:K,'Contact Hours'!$A:$A,Hours!$A619,'Contact Hours'!$C:$C,Hours!$B619)</f>
        <v>32</v>
      </c>
      <c r="K619" s="16">
        <f>SUMIFS('Contact Hours'!L:L,'Contact Hours'!$A:$A,Hours!$A619,'Contact Hours'!$C:$C,Hours!$B619)</f>
        <v>0</v>
      </c>
      <c r="L619" s="17">
        <f t="shared" si="60"/>
        <v>6240</v>
      </c>
      <c r="M619" s="17">
        <f t="shared" si="61"/>
        <v>0</v>
      </c>
      <c r="N619" s="17">
        <f t="shared" si="58"/>
        <v>6240</v>
      </c>
      <c r="O619" s="83">
        <f t="shared" si="62"/>
        <v>22069.756455674567</v>
      </c>
      <c r="P619" s="83">
        <f t="shared" si="59"/>
        <v>0</v>
      </c>
    </row>
    <row r="620" spans="1:16" x14ac:dyDescent="0.2">
      <c r="A620" s="14">
        <v>3580</v>
      </c>
      <c r="B620" s="15">
        <v>23</v>
      </c>
      <c r="C620" s="82">
        <f t="shared" si="63"/>
        <v>3.4579233877331621</v>
      </c>
      <c r="D620" s="16">
        <f>SUMIFS('Contact Hours'!E:E,'Contact Hours'!$A:$A,Hours!$A620,'Contact Hours'!$C:$C,Hours!$B620)</f>
        <v>47040</v>
      </c>
      <c r="E620" s="16">
        <f>SUMIFS('Contact Hours'!F:F,'Contact Hours'!$A:$A,Hours!$A620,'Contact Hours'!$C:$C,Hours!$B620)</f>
        <v>0</v>
      </c>
      <c r="F620" s="16">
        <f>SUMIFS('Contact Hours'!G:G,'Contact Hours'!$A:$A,Hours!$A620,'Contact Hours'!$C:$C,Hours!$B620)</f>
        <v>0</v>
      </c>
      <c r="G620" s="16">
        <f>SUMIFS('Contact Hours'!H:H,'Contact Hours'!$A:$A,Hours!$A620,'Contact Hours'!$C:$C,Hours!$B620)</f>
        <v>0</v>
      </c>
      <c r="H620" s="16">
        <f>SUMIFS('Contact Hours'!I:I,'Contact Hours'!$A:$A,Hours!$A620,'Contact Hours'!$C:$C,Hours!$B620)</f>
        <v>0</v>
      </c>
      <c r="I620" s="16">
        <f>SUMIFS('Contact Hours'!J:J,'Contact Hours'!$A:$A,Hours!$A620,'Contact Hours'!$C:$C,Hours!$B620)</f>
        <v>0</v>
      </c>
      <c r="J620" s="16">
        <f>SUMIFS('Contact Hours'!K:K,'Contact Hours'!$A:$A,Hours!$A620,'Contact Hours'!$C:$C,Hours!$B620)</f>
        <v>0</v>
      </c>
      <c r="K620" s="16">
        <f>SUMIFS('Contact Hours'!L:L,'Contact Hours'!$A:$A,Hours!$A620,'Contact Hours'!$C:$C,Hours!$B620)</f>
        <v>0</v>
      </c>
      <c r="L620" s="17">
        <f t="shared" si="60"/>
        <v>47040</v>
      </c>
      <c r="M620" s="17">
        <f t="shared" si="61"/>
        <v>0</v>
      </c>
      <c r="N620" s="17">
        <f t="shared" ref="N620:N675" si="64">SUM(L620:M620)</f>
        <v>47040</v>
      </c>
      <c r="O620" s="83">
        <f t="shared" si="62"/>
        <v>162660.71615896793</v>
      </c>
      <c r="P620" s="83">
        <f t="shared" ref="P620:P675" si="65">(G620+F620*1.1)*C620</f>
        <v>0</v>
      </c>
    </row>
    <row r="621" spans="1:16" x14ac:dyDescent="0.2">
      <c r="A621" s="14">
        <v>3580</v>
      </c>
      <c r="B621" s="15">
        <v>24</v>
      </c>
      <c r="C621" s="82">
        <f t="shared" si="63"/>
        <v>2.7275666878468883</v>
      </c>
      <c r="D621" s="16">
        <f>SUMIFS('Contact Hours'!E:E,'Contact Hours'!$A:$A,Hours!$A621,'Contact Hours'!$C:$C,Hours!$B621)</f>
        <v>14304</v>
      </c>
      <c r="E621" s="16">
        <f>SUMIFS('Contact Hours'!F:F,'Contact Hours'!$A:$A,Hours!$A621,'Contact Hours'!$C:$C,Hours!$B621)</f>
        <v>0</v>
      </c>
      <c r="F621" s="16">
        <f>SUMIFS('Contact Hours'!G:G,'Contact Hours'!$A:$A,Hours!$A621,'Contact Hours'!$C:$C,Hours!$B621)</f>
        <v>0</v>
      </c>
      <c r="G621" s="16">
        <f>SUMIFS('Contact Hours'!H:H,'Contact Hours'!$A:$A,Hours!$A621,'Contact Hours'!$C:$C,Hours!$B621)</f>
        <v>0</v>
      </c>
      <c r="H621" s="16">
        <f>SUMIFS('Contact Hours'!I:I,'Contact Hours'!$A:$A,Hours!$A621,'Contact Hours'!$C:$C,Hours!$B621)</f>
        <v>12240</v>
      </c>
      <c r="I621" s="16">
        <f>SUMIFS('Contact Hours'!J:J,'Contact Hours'!$A:$A,Hours!$A621,'Contact Hours'!$C:$C,Hours!$B621)</f>
        <v>0</v>
      </c>
      <c r="J621" s="16">
        <f>SUMIFS('Contact Hours'!K:K,'Contact Hours'!$A:$A,Hours!$A621,'Contact Hours'!$C:$C,Hours!$B621)</f>
        <v>285394</v>
      </c>
      <c r="K621" s="16">
        <f>SUMIFS('Contact Hours'!L:L,'Contact Hours'!$A:$A,Hours!$A621,'Contact Hours'!$C:$C,Hours!$B621)</f>
        <v>0</v>
      </c>
      <c r="L621" s="17">
        <f t="shared" ref="L621:L676" si="66">SUM(D621:K621)</f>
        <v>311938</v>
      </c>
      <c r="M621" s="17">
        <f t="shared" ref="M621:M676" si="67">IF(B621&lt;28,E621+F621+I621+K621,0)*0.1</f>
        <v>0</v>
      </c>
      <c r="N621" s="17">
        <f t="shared" si="64"/>
        <v>311938</v>
      </c>
      <c r="O621" s="83">
        <f t="shared" si="62"/>
        <v>850831.69747358258</v>
      </c>
      <c r="P621" s="83">
        <f t="shared" si="65"/>
        <v>0</v>
      </c>
    </row>
    <row r="622" spans="1:16" x14ac:dyDescent="0.2">
      <c r="A622" s="14">
        <v>3580</v>
      </c>
      <c r="B622" s="15">
        <v>25</v>
      </c>
      <c r="C622" s="82">
        <f t="shared" si="63"/>
        <v>2.1843075376228382</v>
      </c>
      <c r="D622" s="16">
        <f>SUMIFS('Contact Hours'!E:E,'Contact Hours'!$A:$A,Hours!$A622,'Contact Hours'!$C:$C,Hours!$B622)</f>
        <v>379584</v>
      </c>
      <c r="E622" s="16">
        <f>SUMIFS('Contact Hours'!F:F,'Contact Hours'!$A:$A,Hours!$A622,'Contact Hours'!$C:$C,Hours!$B622)</f>
        <v>0</v>
      </c>
      <c r="F622" s="16">
        <f>SUMIFS('Contact Hours'!G:G,'Contact Hours'!$A:$A,Hours!$A622,'Contact Hours'!$C:$C,Hours!$B622)</f>
        <v>0</v>
      </c>
      <c r="G622" s="16">
        <f>SUMIFS('Contact Hours'!H:H,'Contact Hours'!$A:$A,Hours!$A622,'Contact Hours'!$C:$C,Hours!$B622)</f>
        <v>0</v>
      </c>
      <c r="H622" s="16">
        <f>SUMIFS('Contact Hours'!I:I,'Contact Hours'!$A:$A,Hours!$A622,'Contact Hours'!$C:$C,Hours!$B622)</f>
        <v>0</v>
      </c>
      <c r="I622" s="16">
        <f>SUMIFS('Contact Hours'!J:J,'Contact Hours'!$A:$A,Hours!$A622,'Contact Hours'!$C:$C,Hours!$B622)</f>
        <v>0</v>
      </c>
      <c r="J622" s="16">
        <f>SUMIFS('Contact Hours'!K:K,'Contact Hours'!$A:$A,Hours!$A622,'Contact Hours'!$C:$C,Hours!$B622)</f>
        <v>0</v>
      </c>
      <c r="K622" s="16">
        <f>SUMIFS('Contact Hours'!L:L,'Contact Hours'!$A:$A,Hours!$A622,'Contact Hours'!$C:$C,Hours!$B622)</f>
        <v>0</v>
      </c>
      <c r="L622" s="17">
        <f t="shared" si="66"/>
        <v>379584</v>
      </c>
      <c r="M622" s="17">
        <f t="shared" si="67"/>
        <v>0</v>
      </c>
      <c r="N622" s="17">
        <f t="shared" si="64"/>
        <v>379584</v>
      </c>
      <c r="O622" s="83">
        <f t="shared" si="62"/>
        <v>829128.19236102747</v>
      </c>
      <c r="P622" s="83">
        <f t="shared" si="65"/>
        <v>0</v>
      </c>
    </row>
    <row r="623" spans="1:16" x14ac:dyDescent="0.2">
      <c r="A623" s="14">
        <v>3580</v>
      </c>
      <c r="B623" s="15">
        <v>26</v>
      </c>
      <c r="C623" s="82">
        <f t="shared" si="63"/>
        <v>2.9124100501637846</v>
      </c>
      <c r="D623" s="16">
        <f>SUMIFS('Contact Hours'!E:E,'Contact Hours'!$A:$A,Hours!$A623,'Contact Hours'!$C:$C,Hours!$B623)</f>
        <v>131416</v>
      </c>
      <c r="E623" s="16">
        <f>SUMIFS('Contact Hours'!F:F,'Contact Hours'!$A:$A,Hours!$A623,'Contact Hours'!$C:$C,Hours!$B623)</f>
        <v>0</v>
      </c>
      <c r="F623" s="16">
        <f>SUMIFS('Contact Hours'!G:G,'Contact Hours'!$A:$A,Hours!$A623,'Contact Hours'!$C:$C,Hours!$B623)</f>
        <v>0</v>
      </c>
      <c r="G623" s="16">
        <f>SUMIFS('Contact Hours'!H:H,'Contact Hours'!$A:$A,Hours!$A623,'Contact Hours'!$C:$C,Hours!$B623)</f>
        <v>0</v>
      </c>
      <c r="H623" s="16">
        <f>SUMIFS('Contact Hours'!I:I,'Contact Hours'!$A:$A,Hours!$A623,'Contact Hours'!$C:$C,Hours!$B623)</f>
        <v>27744</v>
      </c>
      <c r="I623" s="16">
        <f>SUMIFS('Contact Hours'!J:J,'Contact Hours'!$A:$A,Hours!$A623,'Contact Hours'!$C:$C,Hours!$B623)</f>
        <v>0</v>
      </c>
      <c r="J623" s="16">
        <f>SUMIFS('Contact Hours'!K:K,'Contact Hours'!$A:$A,Hours!$A623,'Contact Hours'!$C:$C,Hours!$B623)</f>
        <v>496</v>
      </c>
      <c r="K623" s="16">
        <f>SUMIFS('Contact Hours'!L:L,'Contact Hours'!$A:$A,Hours!$A623,'Contact Hours'!$C:$C,Hours!$B623)</f>
        <v>0</v>
      </c>
      <c r="L623" s="17">
        <f t="shared" si="66"/>
        <v>159656</v>
      </c>
      <c r="M623" s="17">
        <f t="shared" si="67"/>
        <v>0</v>
      </c>
      <c r="N623" s="17">
        <f t="shared" si="64"/>
        <v>159656</v>
      </c>
      <c r="O623" s="83">
        <f t="shared" si="62"/>
        <v>464983.73896894918</v>
      </c>
      <c r="P623" s="83">
        <f t="shared" si="65"/>
        <v>0</v>
      </c>
    </row>
    <row r="624" spans="1:16" x14ac:dyDescent="0.2">
      <c r="A624" s="14">
        <v>3580</v>
      </c>
      <c r="B624" s="15">
        <v>27</v>
      </c>
      <c r="C624" s="82">
        <f t="shared" si="63"/>
        <v>0</v>
      </c>
      <c r="D624" s="16">
        <f>SUMIFS('Contact Hours'!E:E,'Contact Hours'!$A:$A,Hours!$A624,'Contact Hours'!$C:$C,Hours!$B624)</f>
        <v>0</v>
      </c>
      <c r="E624" s="16">
        <f>SUMIFS('Contact Hours'!F:F,'Contact Hours'!$A:$A,Hours!$A624,'Contact Hours'!$C:$C,Hours!$B624)</f>
        <v>0</v>
      </c>
      <c r="F624" s="16">
        <f>SUMIFS('Contact Hours'!G:G,'Contact Hours'!$A:$A,Hours!$A624,'Contact Hours'!$C:$C,Hours!$B624)</f>
        <v>0</v>
      </c>
      <c r="G624" s="16">
        <f>SUMIFS('Contact Hours'!H:H,'Contact Hours'!$A:$A,Hours!$A624,'Contact Hours'!$C:$C,Hours!$B624)</f>
        <v>0</v>
      </c>
      <c r="H624" s="16">
        <f>SUMIFS('Contact Hours'!I:I,'Contact Hours'!$A:$A,Hours!$A624,'Contact Hours'!$C:$C,Hours!$B624)</f>
        <v>0</v>
      </c>
      <c r="I624" s="16">
        <f>SUMIFS('Contact Hours'!J:J,'Contact Hours'!$A:$A,Hours!$A624,'Contact Hours'!$C:$C,Hours!$B624)</f>
        <v>0</v>
      </c>
      <c r="J624" s="16">
        <f>SUMIFS('Contact Hours'!K:K,'Contact Hours'!$A:$A,Hours!$A624,'Contact Hours'!$C:$C,Hours!$B624)</f>
        <v>0</v>
      </c>
      <c r="K624" s="16">
        <f>SUMIFS('Contact Hours'!L:L,'Contact Hours'!$A:$A,Hours!$A624,'Contact Hours'!$C:$C,Hours!$B624)</f>
        <v>0</v>
      </c>
      <c r="L624" s="17">
        <f t="shared" si="66"/>
        <v>0</v>
      </c>
      <c r="M624" s="17">
        <f t="shared" si="67"/>
        <v>0</v>
      </c>
      <c r="N624" s="17">
        <f t="shared" si="64"/>
        <v>0</v>
      </c>
      <c r="O624" s="83">
        <f t="shared" si="62"/>
        <v>0</v>
      </c>
      <c r="P624" s="83">
        <f t="shared" si="65"/>
        <v>0</v>
      </c>
    </row>
    <row r="625" spans="1:16" x14ac:dyDescent="0.2">
      <c r="A625" s="14">
        <v>3582</v>
      </c>
      <c r="B625" s="15">
        <v>1</v>
      </c>
      <c r="C625" s="82">
        <f t="shared" si="63"/>
        <v>2.4773518925154794</v>
      </c>
      <c r="D625" s="16">
        <f>SUMIFS('Contact Hours'!E:E,'Contact Hours'!$A:$A,Hours!$A625,'Contact Hours'!$C:$C,Hours!$B625)</f>
        <v>7488</v>
      </c>
      <c r="E625" s="16">
        <f>SUMIFS('Contact Hours'!F:F,'Contact Hours'!$A:$A,Hours!$A625,'Contact Hours'!$C:$C,Hours!$B625)</f>
        <v>0</v>
      </c>
      <c r="F625" s="16">
        <f>SUMIFS('Contact Hours'!G:G,'Contact Hours'!$A:$A,Hours!$A625,'Contact Hours'!$C:$C,Hours!$B625)</f>
        <v>0</v>
      </c>
      <c r="G625" s="16">
        <f>SUMIFS('Contact Hours'!H:H,'Contact Hours'!$A:$A,Hours!$A625,'Contact Hours'!$C:$C,Hours!$B625)</f>
        <v>0</v>
      </c>
      <c r="H625" s="16">
        <f>SUMIFS('Contact Hours'!I:I,'Contact Hours'!$A:$A,Hours!$A625,'Contact Hours'!$C:$C,Hours!$B625)</f>
        <v>0</v>
      </c>
      <c r="I625" s="16">
        <f>SUMIFS('Contact Hours'!J:J,'Contact Hours'!$A:$A,Hours!$A625,'Contact Hours'!$C:$C,Hours!$B625)</f>
        <v>0</v>
      </c>
      <c r="J625" s="16">
        <f>SUMIFS('Contact Hours'!K:K,'Contact Hours'!$A:$A,Hours!$A625,'Contact Hours'!$C:$C,Hours!$B625)</f>
        <v>0</v>
      </c>
      <c r="K625" s="16">
        <f>SUMIFS('Contact Hours'!L:L,'Contact Hours'!$A:$A,Hours!$A625,'Contact Hours'!$C:$C,Hours!$B625)</f>
        <v>0</v>
      </c>
      <c r="L625" s="17">
        <f t="shared" si="66"/>
        <v>7488</v>
      </c>
      <c r="M625" s="17">
        <f t="shared" si="67"/>
        <v>0</v>
      </c>
      <c r="N625" s="17">
        <f t="shared" si="64"/>
        <v>7488</v>
      </c>
      <c r="O625" s="83">
        <f t="shared" si="62"/>
        <v>18550.41097115591</v>
      </c>
      <c r="P625" s="83">
        <f t="shared" si="65"/>
        <v>0</v>
      </c>
    </row>
    <row r="626" spans="1:16" x14ac:dyDescent="0.2">
      <c r="A626" s="14">
        <v>3582</v>
      </c>
      <c r="B626" s="15">
        <v>2</v>
      </c>
      <c r="C626" s="82">
        <f t="shared" si="63"/>
        <v>2.8538011791852567</v>
      </c>
      <c r="D626" s="16">
        <f>SUMIFS('Contact Hours'!E:E,'Contact Hours'!$A:$A,Hours!$A626,'Contact Hours'!$C:$C,Hours!$B626)</f>
        <v>0</v>
      </c>
      <c r="E626" s="16">
        <f>SUMIFS('Contact Hours'!F:F,'Contact Hours'!$A:$A,Hours!$A626,'Contact Hours'!$C:$C,Hours!$B626)</f>
        <v>0</v>
      </c>
      <c r="F626" s="16">
        <f>SUMIFS('Contact Hours'!G:G,'Contact Hours'!$A:$A,Hours!$A626,'Contact Hours'!$C:$C,Hours!$B626)</f>
        <v>0</v>
      </c>
      <c r="G626" s="16">
        <f>SUMIFS('Contact Hours'!H:H,'Contact Hours'!$A:$A,Hours!$A626,'Contact Hours'!$C:$C,Hours!$B626)</f>
        <v>0</v>
      </c>
      <c r="H626" s="16">
        <f>SUMIFS('Contact Hours'!I:I,'Contact Hours'!$A:$A,Hours!$A626,'Contact Hours'!$C:$C,Hours!$B626)</f>
        <v>99504</v>
      </c>
      <c r="I626" s="16">
        <f>SUMIFS('Contact Hours'!J:J,'Contact Hours'!$A:$A,Hours!$A626,'Contact Hours'!$C:$C,Hours!$B626)</f>
        <v>0</v>
      </c>
      <c r="J626" s="16">
        <f>SUMIFS('Contact Hours'!K:K,'Contact Hours'!$A:$A,Hours!$A626,'Contact Hours'!$C:$C,Hours!$B626)</f>
        <v>0</v>
      </c>
      <c r="K626" s="16">
        <f>SUMIFS('Contact Hours'!L:L,'Contact Hours'!$A:$A,Hours!$A626,'Contact Hours'!$C:$C,Hours!$B626)</f>
        <v>0</v>
      </c>
      <c r="L626" s="17">
        <f t="shared" si="66"/>
        <v>99504</v>
      </c>
      <c r="M626" s="17">
        <f t="shared" si="67"/>
        <v>0</v>
      </c>
      <c r="N626" s="17">
        <f t="shared" si="64"/>
        <v>99504</v>
      </c>
      <c r="O626" s="83">
        <f t="shared" si="62"/>
        <v>283964.6325336498</v>
      </c>
      <c r="P626" s="83">
        <f t="shared" si="65"/>
        <v>0</v>
      </c>
    </row>
    <row r="627" spans="1:16" x14ac:dyDescent="0.2">
      <c r="A627" s="14">
        <v>3582</v>
      </c>
      <c r="B627" s="15">
        <v>3</v>
      </c>
      <c r="C627" s="82">
        <f t="shared" si="63"/>
        <v>2.4074720848103111</v>
      </c>
      <c r="D627" s="16">
        <f>SUMIFS('Contact Hours'!E:E,'Contact Hours'!$A:$A,Hours!$A627,'Contact Hours'!$C:$C,Hours!$B627)</f>
        <v>0</v>
      </c>
      <c r="E627" s="16">
        <f>SUMIFS('Contact Hours'!F:F,'Contact Hours'!$A:$A,Hours!$A627,'Contact Hours'!$C:$C,Hours!$B627)</f>
        <v>305504</v>
      </c>
      <c r="F627" s="16">
        <f>SUMIFS('Contact Hours'!G:G,'Contact Hours'!$A:$A,Hours!$A627,'Contact Hours'!$C:$C,Hours!$B627)</f>
        <v>0</v>
      </c>
      <c r="G627" s="16">
        <f>SUMIFS('Contact Hours'!H:H,'Contact Hours'!$A:$A,Hours!$A627,'Contact Hours'!$C:$C,Hours!$B627)</f>
        <v>0</v>
      </c>
      <c r="H627" s="16">
        <f>SUMIFS('Contact Hours'!I:I,'Contact Hours'!$A:$A,Hours!$A627,'Contact Hours'!$C:$C,Hours!$B627)</f>
        <v>0</v>
      </c>
      <c r="I627" s="16">
        <f>SUMIFS('Contact Hours'!J:J,'Contact Hours'!$A:$A,Hours!$A627,'Contact Hours'!$C:$C,Hours!$B627)</f>
        <v>0</v>
      </c>
      <c r="J627" s="16">
        <f>SUMIFS('Contact Hours'!K:K,'Contact Hours'!$A:$A,Hours!$A627,'Contact Hours'!$C:$C,Hours!$B627)</f>
        <v>0</v>
      </c>
      <c r="K627" s="16">
        <f>SUMIFS('Contact Hours'!L:L,'Contact Hours'!$A:$A,Hours!$A627,'Contact Hours'!$C:$C,Hours!$B627)</f>
        <v>0</v>
      </c>
      <c r="L627" s="17">
        <f t="shared" si="66"/>
        <v>305504</v>
      </c>
      <c r="M627" s="17">
        <f t="shared" si="67"/>
        <v>30550.400000000001</v>
      </c>
      <c r="N627" s="17">
        <f t="shared" si="64"/>
        <v>336054.4</v>
      </c>
      <c r="O627" s="83">
        <f t="shared" si="62"/>
        <v>809041.58697767823</v>
      </c>
      <c r="P627" s="83">
        <f t="shared" si="65"/>
        <v>0</v>
      </c>
    </row>
    <row r="628" spans="1:16" x14ac:dyDescent="0.2">
      <c r="A628" s="14">
        <v>3582</v>
      </c>
      <c r="B628" s="15">
        <v>4</v>
      </c>
      <c r="C628" s="82">
        <f t="shared" si="63"/>
        <v>2.4300139582635913</v>
      </c>
      <c r="D628" s="16">
        <f>SUMIFS('Contact Hours'!E:E,'Contact Hours'!$A:$A,Hours!$A628,'Contact Hours'!$C:$C,Hours!$B628)</f>
        <v>41280</v>
      </c>
      <c r="E628" s="16">
        <f>SUMIFS('Contact Hours'!F:F,'Contact Hours'!$A:$A,Hours!$A628,'Contact Hours'!$C:$C,Hours!$B628)</f>
        <v>9088</v>
      </c>
      <c r="F628" s="16">
        <f>SUMIFS('Contact Hours'!G:G,'Contact Hours'!$A:$A,Hours!$A628,'Contact Hours'!$C:$C,Hours!$B628)</f>
        <v>0</v>
      </c>
      <c r="G628" s="16">
        <f>SUMIFS('Contact Hours'!H:H,'Contact Hours'!$A:$A,Hours!$A628,'Contact Hours'!$C:$C,Hours!$B628)</f>
        <v>0</v>
      </c>
      <c r="H628" s="16">
        <f>SUMIFS('Contact Hours'!I:I,'Contact Hours'!$A:$A,Hours!$A628,'Contact Hours'!$C:$C,Hours!$B628)</f>
        <v>77376</v>
      </c>
      <c r="I628" s="16">
        <f>SUMIFS('Contact Hours'!J:J,'Contact Hours'!$A:$A,Hours!$A628,'Contact Hours'!$C:$C,Hours!$B628)</f>
        <v>2160</v>
      </c>
      <c r="J628" s="16">
        <f>SUMIFS('Contact Hours'!K:K,'Contact Hours'!$A:$A,Hours!$A628,'Contact Hours'!$C:$C,Hours!$B628)</f>
        <v>6181</v>
      </c>
      <c r="K628" s="16">
        <f>SUMIFS('Contact Hours'!L:L,'Contact Hours'!$A:$A,Hours!$A628,'Contact Hours'!$C:$C,Hours!$B628)</f>
        <v>0</v>
      </c>
      <c r="L628" s="17">
        <f t="shared" si="66"/>
        <v>136085</v>
      </c>
      <c r="M628" s="17">
        <f t="shared" si="67"/>
        <v>1124.8</v>
      </c>
      <c r="N628" s="17">
        <f t="shared" si="64"/>
        <v>137209.79999999999</v>
      </c>
      <c r="O628" s="83">
        <f t="shared" si="62"/>
        <v>333421.72921055567</v>
      </c>
      <c r="P628" s="83">
        <f t="shared" si="65"/>
        <v>0</v>
      </c>
    </row>
    <row r="629" spans="1:16" x14ac:dyDescent="0.2">
      <c r="A629" s="14">
        <v>3582</v>
      </c>
      <c r="B629" s="15">
        <v>5</v>
      </c>
      <c r="C629" s="82">
        <f t="shared" si="63"/>
        <v>8.3021719928430482</v>
      </c>
      <c r="D629" s="16">
        <f>SUMIFS('Contact Hours'!E:E,'Contact Hours'!$A:$A,Hours!$A629,'Contact Hours'!$C:$C,Hours!$B629)</f>
        <v>0</v>
      </c>
      <c r="E629" s="16">
        <f>SUMIFS('Contact Hours'!F:F,'Contact Hours'!$A:$A,Hours!$A629,'Contact Hours'!$C:$C,Hours!$B629)</f>
        <v>0</v>
      </c>
      <c r="F629" s="16">
        <f>SUMIFS('Contact Hours'!G:G,'Contact Hours'!$A:$A,Hours!$A629,'Contact Hours'!$C:$C,Hours!$B629)</f>
        <v>0</v>
      </c>
      <c r="G629" s="16">
        <f>SUMIFS('Contact Hours'!H:H,'Contact Hours'!$A:$A,Hours!$A629,'Contact Hours'!$C:$C,Hours!$B629)</f>
        <v>0</v>
      </c>
      <c r="H629" s="16">
        <f>SUMIFS('Contact Hours'!I:I,'Contact Hours'!$A:$A,Hours!$A629,'Contact Hours'!$C:$C,Hours!$B629)</f>
        <v>0</v>
      </c>
      <c r="I629" s="16">
        <f>SUMIFS('Contact Hours'!J:J,'Contact Hours'!$A:$A,Hours!$A629,'Contact Hours'!$C:$C,Hours!$B629)</f>
        <v>0</v>
      </c>
      <c r="J629" s="16">
        <f>SUMIFS('Contact Hours'!K:K,'Contact Hours'!$A:$A,Hours!$A629,'Contact Hours'!$C:$C,Hours!$B629)</f>
        <v>0</v>
      </c>
      <c r="K629" s="16">
        <f>SUMIFS('Contact Hours'!L:L,'Contact Hours'!$A:$A,Hours!$A629,'Contact Hours'!$C:$C,Hours!$B629)</f>
        <v>0</v>
      </c>
      <c r="L629" s="17">
        <f t="shared" si="66"/>
        <v>0</v>
      </c>
      <c r="M629" s="17">
        <f t="shared" si="67"/>
        <v>0</v>
      </c>
      <c r="N629" s="17">
        <f t="shared" si="64"/>
        <v>0</v>
      </c>
      <c r="O629" s="83">
        <f t="shared" si="62"/>
        <v>0</v>
      </c>
      <c r="P629" s="83">
        <f t="shared" si="65"/>
        <v>0</v>
      </c>
    </row>
    <row r="630" spans="1:16" x14ac:dyDescent="0.2">
      <c r="A630" s="14">
        <v>3582</v>
      </c>
      <c r="B630" s="15">
        <v>6</v>
      </c>
      <c r="C630" s="82">
        <f t="shared" si="63"/>
        <v>2.9574937970703448</v>
      </c>
      <c r="D630" s="16">
        <f>SUMIFS('Contact Hours'!E:E,'Contact Hours'!$A:$A,Hours!$A630,'Contact Hours'!$C:$C,Hours!$B630)</f>
        <v>0</v>
      </c>
      <c r="E630" s="16">
        <f>SUMIFS('Contact Hours'!F:F,'Contact Hours'!$A:$A,Hours!$A630,'Contact Hours'!$C:$C,Hours!$B630)</f>
        <v>0</v>
      </c>
      <c r="F630" s="16">
        <f>SUMIFS('Contact Hours'!G:G,'Contact Hours'!$A:$A,Hours!$A630,'Contact Hours'!$C:$C,Hours!$B630)</f>
        <v>0</v>
      </c>
      <c r="G630" s="16">
        <f>SUMIFS('Contact Hours'!H:H,'Contact Hours'!$A:$A,Hours!$A630,'Contact Hours'!$C:$C,Hours!$B630)</f>
        <v>0</v>
      </c>
      <c r="H630" s="16">
        <f>SUMIFS('Contact Hours'!I:I,'Contact Hours'!$A:$A,Hours!$A630,'Contact Hours'!$C:$C,Hours!$B630)</f>
        <v>1120</v>
      </c>
      <c r="I630" s="16">
        <f>SUMIFS('Contact Hours'!J:J,'Contact Hours'!$A:$A,Hours!$A630,'Contact Hours'!$C:$C,Hours!$B630)</f>
        <v>0</v>
      </c>
      <c r="J630" s="16">
        <f>SUMIFS('Contact Hours'!K:K,'Contact Hours'!$A:$A,Hours!$A630,'Contact Hours'!$C:$C,Hours!$B630)</f>
        <v>0</v>
      </c>
      <c r="K630" s="16">
        <f>SUMIFS('Contact Hours'!L:L,'Contact Hours'!$A:$A,Hours!$A630,'Contact Hours'!$C:$C,Hours!$B630)</f>
        <v>0</v>
      </c>
      <c r="L630" s="17">
        <f t="shared" si="66"/>
        <v>1120</v>
      </c>
      <c r="M630" s="17">
        <f t="shared" si="67"/>
        <v>0</v>
      </c>
      <c r="N630" s="17">
        <f t="shared" si="64"/>
        <v>1120</v>
      </c>
      <c r="O630" s="83">
        <f t="shared" si="62"/>
        <v>3312.3930527187863</v>
      </c>
      <c r="P630" s="83">
        <f t="shared" si="65"/>
        <v>0</v>
      </c>
    </row>
    <row r="631" spans="1:16" x14ac:dyDescent="0.2">
      <c r="A631" s="14">
        <v>3582</v>
      </c>
      <c r="B631" s="15">
        <v>7</v>
      </c>
      <c r="C631" s="82">
        <f t="shared" si="63"/>
        <v>3.1107785365526492</v>
      </c>
      <c r="D631" s="16">
        <f>SUMIFS('Contact Hours'!E:E,'Contact Hours'!$A:$A,Hours!$A631,'Contact Hours'!$C:$C,Hours!$B631)</f>
        <v>0</v>
      </c>
      <c r="E631" s="16">
        <f>SUMIFS('Contact Hours'!F:F,'Contact Hours'!$A:$A,Hours!$A631,'Contact Hours'!$C:$C,Hours!$B631)</f>
        <v>111040</v>
      </c>
      <c r="F631" s="16">
        <f>SUMIFS('Contact Hours'!G:G,'Contact Hours'!$A:$A,Hours!$A631,'Contact Hours'!$C:$C,Hours!$B631)</f>
        <v>0</v>
      </c>
      <c r="G631" s="16">
        <f>SUMIFS('Contact Hours'!H:H,'Contact Hours'!$A:$A,Hours!$A631,'Contact Hours'!$C:$C,Hours!$B631)</f>
        <v>0</v>
      </c>
      <c r="H631" s="16">
        <f>SUMIFS('Contact Hours'!I:I,'Contact Hours'!$A:$A,Hours!$A631,'Contact Hours'!$C:$C,Hours!$B631)</f>
        <v>0</v>
      </c>
      <c r="I631" s="16">
        <f>SUMIFS('Contact Hours'!J:J,'Contact Hours'!$A:$A,Hours!$A631,'Contact Hours'!$C:$C,Hours!$B631)</f>
        <v>42992</v>
      </c>
      <c r="J631" s="16">
        <f>SUMIFS('Contact Hours'!K:K,'Contact Hours'!$A:$A,Hours!$A631,'Contact Hours'!$C:$C,Hours!$B631)</f>
        <v>0</v>
      </c>
      <c r="K631" s="16">
        <f>SUMIFS('Contact Hours'!L:L,'Contact Hours'!$A:$A,Hours!$A631,'Contact Hours'!$C:$C,Hours!$B631)</f>
        <v>704</v>
      </c>
      <c r="L631" s="17">
        <f t="shared" si="66"/>
        <v>154736</v>
      </c>
      <c r="M631" s="17">
        <f t="shared" si="67"/>
        <v>15473.6</v>
      </c>
      <c r="N631" s="17">
        <f t="shared" si="64"/>
        <v>170209.6</v>
      </c>
      <c r="O631" s="83">
        <f t="shared" si="62"/>
        <v>529484.37039521185</v>
      </c>
      <c r="P631" s="83">
        <f t="shared" si="65"/>
        <v>0</v>
      </c>
    </row>
    <row r="632" spans="1:16" x14ac:dyDescent="0.2">
      <c r="A632" s="14">
        <v>3582</v>
      </c>
      <c r="B632" s="15">
        <v>8</v>
      </c>
      <c r="C632" s="82">
        <f t="shared" si="63"/>
        <v>3.1288120353152737</v>
      </c>
      <c r="D632" s="16">
        <f>SUMIFS('Contact Hours'!E:E,'Contact Hours'!$A:$A,Hours!$A632,'Contact Hours'!$C:$C,Hours!$B632)</f>
        <v>0</v>
      </c>
      <c r="E632" s="16">
        <f>SUMIFS('Contact Hours'!F:F,'Contact Hours'!$A:$A,Hours!$A632,'Contact Hours'!$C:$C,Hours!$B632)</f>
        <v>0</v>
      </c>
      <c r="F632" s="16">
        <f>SUMIFS('Contact Hours'!G:G,'Contact Hours'!$A:$A,Hours!$A632,'Contact Hours'!$C:$C,Hours!$B632)</f>
        <v>0</v>
      </c>
      <c r="G632" s="16">
        <f>SUMIFS('Contact Hours'!H:H,'Contact Hours'!$A:$A,Hours!$A632,'Contact Hours'!$C:$C,Hours!$B632)</f>
        <v>0</v>
      </c>
      <c r="H632" s="16">
        <f>SUMIFS('Contact Hours'!I:I,'Contact Hours'!$A:$A,Hours!$A632,'Contact Hours'!$C:$C,Hours!$B632)</f>
        <v>24784</v>
      </c>
      <c r="I632" s="16">
        <f>SUMIFS('Contact Hours'!J:J,'Contact Hours'!$A:$A,Hours!$A632,'Contact Hours'!$C:$C,Hours!$B632)</f>
        <v>0</v>
      </c>
      <c r="J632" s="16">
        <f>SUMIFS('Contact Hours'!K:K,'Contact Hours'!$A:$A,Hours!$A632,'Contact Hours'!$C:$C,Hours!$B632)</f>
        <v>0</v>
      </c>
      <c r="K632" s="16">
        <f>SUMIFS('Contact Hours'!L:L,'Contact Hours'!$A:$A,Hours!$A632,'Contact Hours'!$C:$C,Hours!$B632)</f>
        <v>0</v>
      </c>
      <c r="L632" s="17">
        <f t="shared" si="66"/>
        <v>24784</v>
      </c>
      <c r="M632" s="17">
        <f t="shared" si="67"/>
        <v>0</v>
      </c>
      <c r="N632" s="17">
        <f t="shared" si="64"/>
        <v>24784</v>
      </c>
      <c r="O632" s="83">
        <f t="shared" si="62"/>
        <v>77544.477483253751</v>
      </c>
      <c r="P632" s="83">
        <f t="shared" si="65"/>
        <v>0</v>
      </c>
    </row>
    <row r="633" spans="1:16" x14ac:dyDescent="0.2">
      <c r="A633" s="14">
        <v>3582</v>
      </c>
      <c r="B633" s="15">
        <v>9</v>
      </c>
      <c r="C633" s="82">
        <f t="shared" si="63"/>
        <v>2.7974464955520566</v>
      </c>
      <c r="D633" s="16">
        <f>SUMIFS('Contact Hours'!E:E,'Contact Hours'!$A:$A,Hours!$A633,'Contact Hours'!$C:$C,Hours!$B633)</f>
        <v>4464</v>
      </c>
      <c r="E633" s="16">
        <f>SUMIFS('Contact Hours'!F:F,'Contact Hours'!$A:$A,Hours!$A633,'Contact Hours'!$C:$C,Hours!$B633)</f>
        <v>20304</v>
      </c>
      <c r="F633" s="16">
        <f>SUMIFS('Contact Hours'!G:G,'Contact Hours'!$A:$A,Hours!$A633,'Contact Hours'!$C:$C,Hours!$B633)</f>
        <v>0</v>
      </c>
      <c r="G633" s="16">
        <f>SUMIFS('Contact Hours'!H:H,'Contact Hours'!$A:$A,Hours!$A633,'Contact Hours'!$C:$C,Hours!$B633)</f>
        <v>0</v>
      </c>
      <c r="H633" s="16">
        <f>SUMIFS('Contact Hours'!I:I,'Contact Hours'!$A:$A,Hours!$A633,'Contact Hours'!$C:$C,Hours!$B633)</f>
        <v>34832</v>
      </c>
      <c r="I633" s="16">
        <f>SUMIFS('Contact Hours'!J:J,'Contact Hours'!$A:$A,Hours!$A633,'Contact Hours'!$C:$C,Hours!$B633)</f>
        <v>0</v>
      </c>
      <c r="J633" s="16">
        <f>SUMIFS('Contact Hours'!K:K,'Contact Hours'!$A:$A,Hours!$A633,'Contact Hours'!$C:$C,Hours!$B633)</f>
        <v>688</v>
      </c>
      <c r="K633" s="16">
        <f>SUMIFS('Contact Hours'!L:L,'Contact Hours'!$A:$A,Hours!$A633,'Contact Hours'!$C:$C,Hours!$B633)</f>
        <v>3684</v>
      </c>
      <c r="L633" s="17">
        <f t="shared" si="66"/>
        <v>63972</v>
      </c>
      <c r="M633" s="17">
        <f t="shared" si="67"/>
        <v>2398.8000000000002</v>
      </c>
      <c r="N633" s="17">
        <f t="shared" si="64"/>
        <v>66370.8</v>
      </c>
      <c r="O633" s="83">
        <f t="shared" si="62"/>
        <v>185668.76186698646</v>
      </c>
      <c r="P633" s="83">
        <f t="shared" si="65"/>
        <v>0</v>
      </c>
    </row>
    <row r="634" spans="1:16" x14ac:dyDescent="0.2">
      <c r="A634" s="14">
        <v>3582</v>
      </c>
      <c r="B634" s="15">
        <v>10</v>
      </c>
      <c r="C634" s="82">
        <f t="shared" si="63"/>
        <v>3.9989283506118838</v>
      </c>
      <c r="D634" s="16">
        <f>SUMIFS('Contact Hours'!E:E,'Contact Hours'!$A:$A,Hours!$A634,'Contact Hours'!$C:$C,Hours!$B634)</f>
        <v>0</v>
      </c>
      <c r="E634" s="16">
        <f>SUMIFS('Contact Hours'!F:F,'Contact Hours'!$A:$A,Hours!$A634,'Contact Hours'!$C:$C,Hours!$B634)</f>
        <v>736</v>
      </c>
      <c r="F634" s="16">
        <f>SUMIFS('Contact Hours'!G:G,'Contact Hours'!$A:$A,Hours!$A634,'Contact Hours'!$C:$C,Hours!$B634)</f>
        <v>0</v>
      </c>
      <c r="G634" s="16">
        <f>SUMIFS('Contact Hours'!H:H,'Contact Hours'!$A:$A,Hours!$A634,'Contact Hours'!$C:$C,Hours!$B634)</f>
        <v>0</v>
      </c>
      <c r="H634" s="16">
        <f>SUMIFS('Contact Hours'!I:I,'Contact Hours'!$A:$A,Hours!$A634,'Contact Hours'!$C:$C,Hours!$B634)</f>
        <v>0</v>
      </c>
      <c r="I634" s="16">
        <f>SUMIFS('Contact Hours'!J:J,'Contact Hours'!$A:$A,Hours!$A634,'Contact Hours'!$C:$C,Hours!$B634)</f>
        <v>0</v>
      </c>
      <c r="J634" s="16">
        <f>SUMIFS('Contact Hours'!K:K,'Contact Hours'!$A:$A,Hours!$A634,'Contact Hours'!$C:$C,Hours!$B634)</f>
        <v>0</v>
      </c>
      <c r="K634" s="16">
        <f>SUMIFS('Contact Hours'!L:L,'Contact Hours'!$A:$A,Hours!$A634,'Contact Hours'!$C:$C,Hours!$B634)</f>
        <v>0</v>
      </c>
      <c r="L634" s="17">
        <f t="shared" si="66"/>
        <v>736</v>
      </c>
      <c r="M634" s="17">
        <f t="shared" si="67"/>
        <v>73.600000000000009</v>
      </c>
      <c r="N634" s="17">
        <f t="shared" si="64"/>
        <v>809.6</v>
      </c>
      <c r="O634" s="83">
        <f t="shared" si="62"/>
        <v>3237.532392655381</v>
      </c>
      <c r="P634" s="83">
        <f t="shared" si="65"/>
        <v>0</v>
      </c>
    </row>
    <row r="635" spans="1:16" x14ac:dyDescent="0.2">
      <c r="A635" s="14">
        <v>3582</v>
      </c>
      <c r="B635" s="15">
        <v>11</v>
      </c>
      <c r="C635" s="82">
        <f t="shared" si="63"/>
        <v>2.8515469918399288</v>
      </c>
      <c r="D635" s="16">
        <f>SUMIFS('Contact Hours'!E:E,'Contact Hours'!$A:$A,Hours!$A635,'Contact Hours'!$C:$C,Hours!$B635)</f>
        <v>0</v>
      </c>
      <c r="E635" s="16">
        <f>SUMIFS('Contact Hours'!F:F,'Contact Hours'!$A:$A,Hours!$A635,'Contact Hours'!$C:$C,Hours!$B635)</f>
        <v>0</v>
      </c>
      <c r="F635" s="16">
        <f>SUMIFS('Contact Hours'!G:G,'Contact Hours'!$A:$A,Hours!$A635,'Contact Hours'!$C:$C,Hours!$B635)</f>
        <v>0</v>
      </c>
      <c r="G635" s="16">
        <f>SUMIFS('Contact Hours'!H:H,'Contact Hours'!$A:$A,Hours!$A635,'Contact Hours'!$C:$C,Hours!$B635)</f>
        <v>0</v>
      </c>
      <c r="H635" s="16">
        <f>SUMIFS('Contact Hours'!I:I,'Contact Hours'!$A:$A,Hours!$A635,'Contact Hours'!$C:$C,Hours!$B635)</f>
        <v>0</v>
      </c>
      <c r="I635" s="16">
        <f>SUMIFS('Contact Hours'!J:J,'Contact Hours'!$A:$A,Hours!$A635,'Contact Hours'!$C:$C,Hours!$B635)</f>
        <v>132896</v>
      </c>
      <c r="J635" s="16">
        <f>SUMIFS('Contact Hours'!K:K,'Contact Hours'!$A:$A,Hours!$A635,'Contact Hours'!$C:$C,Hours!$B635)</f>
        <v>0</v>
      </c>
      <c r="K635" s="16">
        <f>SUMIFS('Contact Hours'!L:L,'Contact Hours'!$A:$A,Hours!$A635,'Contact Hours'!$C:$C,Hours!$B635)</f>
        <v>3312</v>
      </c>
      <c r="L635" s="17">
        <f t="shared" si="66"/>
        <v>136208</v>
      </c>
      <c r="M635" s="17">
        <f t="shared" si="67"/>
        <v>13620.800000000001</v>
      </c>
      <c r="N635" s="17">
        <f t="shared" si="64"/>
        <v>149828.79999999999</v>
      </c>
      <c r="O635" s="83">
        <f t="shared" si="62"/>
        <v>427243.86393098626</v>
      </c>
      <c r="P635" s="83">
        <f t="shared" si="65"/>
        <v>0</v>
      </c>
    </row>
    <row r="636" spans="1:16" x14ac:dyDescent="0.2">
      <c r="A636" s="14">
        <v>3582</v>
      </c>
      <c r="B636" s="15">
        <v>12</v>
      </c>
      <c r="C636" s="82">
        <f t="shared" si="63"/>
        <v>2.5044021406594155</v>
      </c>
      <c r="D636" s="16">
        <f>SUMIFS('Contact Hours'!E:E,'Contact Hours'!$A:$A,Hours!$A636,'Contact Hours'!$C:$C,Hours!$B636)</f>
        <v>408912</v>
      </c>
      <c r="E636" s="16">
        <f>SUMIFS('Contact Hours'!F:F,'Contact Hours'!$A:$A,Hours!$A636,'Contact Hours'!$C:$C,Hours!$B636)</f>
        <v>0</v>
      </c>
      <c r="F636" s="16">
        <f>SUMIFS('Contact Hours'!G:G,'Contact Hours'!$A:$A,Hours!$A636,'Contact Hours'!$C:$C,Hours!$B636)</f>
        <v>0</v>
      </c>
      <c r="G636" s="16">
        <f>SUMIFS('Contact Hours'!H:H,'Contact Hours'!$A:$A,Hours!$A636,'Contact Hours'!$C:$C,Hours!$B636)</f>
        <v>62960</v>
      </c>
      <c r="H636" s="16">
        <f>SUMIFS('Contact Hours'!I:I,'Contact Hours'!$A:$A,Hours!$A636,'Contact Hours'!$C:$C,Hours!$B636)</f>
        <v>0</v>
      </c>
      <c r="I636" s="16">
        <f>SUMIFS('Contact Hours'!J:J,'Contact Hours'!$A:$A,Hours!$A636,'Contact Hours'!$C:$C,Hours!$B636)</f>
        <v>0</v>
      </c>
      <c r="J636" s="16">
        <f>SUMIFS('Contact Hours'!K:K,'Contact Hours'!$A:$A,Hours!$A636,'Contact Hours'!$C:$C,Hours!$B636)</f>
        <v>0</v>
      </c>
      <c r="K636" s="16">
        <f>SUMIFS('Contact Hours'!L:L,'Contact Hours'!$A:$A,Hours!$A636,'Contact Hours'!$C:$C,Hours!$B636)</f>
        <v>0</v>
      </c>
      <c r="L636" s="17">
        <f t="shared" si="66"/>
        <v>471872</v>
      </c>
      <c r="M636" s="17">
        <f t="shared" si="67"/>
        <v>0</v>
      </c>
      <c r="N636" s="17">
        <f t="shared" si="64"/>
        <v>471872</v>
      </c>
      <c r="O636" s="83">
        <f t="shared" si="62"/>
        <v>1181757.2469172396</v>
      </c>
      <c r="P636" s="83">
        <f t="shared" si="65"/>
        <v>157677.15877591679</v>
      </c>
    </row>
    <row r="637" spans="1:16" x14ac:dyDescent="0.2">
      <c r="A637" s="14">
        <v>3582</v>
      </c>
      <c r="B637" s="15">
        <v>13</v>
      </c>
      <c r="C637" s="82">
        <f t="shared" si="63"/>
        <v>2.4322681456089192</v>
      </c>
      <c r="D637" s="16">
        <f>SUMIFS('Contact Hours'!E:E,'Contact Hours'!$A:$A,Hours!$A637,'Contact Hours'!$C:$C,Hours!$B637)</f>
        <v>26032</v>
      </c>
      <c r="E637" s="16">
        <f>SUMIFS('Contact Hours'!F:F,'Contact Hours'!$A:$A,Hours!$A637,'Contact Hours'!$C:$C,Hours!$B637)</f>
        <v>0</v>
      </c>
      <c r="F637" s="16">
        <f>SUMIFS('Contact Hours'!G:G,'Contact Hours'!$A:$A,Hours!$A637,'Contact Hours'!$C:$C,Hours!$B637)</f>
        <v>0</v>
      </c>
      <c r="G637" s="16">
        <f>SUMIFS('Contact Hours'!H:H,'Contact Hours'!$A:$A,Hours!$A637,'Contact Hours'!$C:$C,Hours!$B637)</f>
        <v>0</v>
      </c>
      <c r="H637" s="16">
        <f>SUMIFS('Contact Hours'!I:I,'Contact Hours'!$A:$A,Hours!$A637,'Contact Hours'!$C:$C,Hours!$B637)</f>
        <v>0</v>
      </c>
      <c r="I637" s="16">
        <f>SUMIFS('Contact Hours'!J:J,'Contact Hours'!$A:$A,Hours!$A637,'Contact Hours'!$C:$C,Hours!$B637)</f>
        <v>0</v>
      </c>
      <c r="J637" s="16">
        <f>SUMIFS('Contact Hours'!K:K,'Contact Hours'!$A:$A,Hours!$A637,'Contact Hours'!$C:$C,Hours!$B637)</f>
        <v>0</v>
      </c>
      <c r="K637" s="16">
        <f>SUMIFS('Contact Hours'!L:L,'Contact Hours'!$A:$A,Hours!$A637,'Contact Hours'!$C:$C,Hours!$B637)</f>
        <v>0</v>
      </c>
      <c r="L637" s="17">
        <f t="shared" si="66"/>
        <v>26032</v>
      </c>
      <c r="M637" s="17">
        <f t="shared" si="67"/>
        <v>0</v>
      </c>
      <c r="N637" s="17">
        <f t="shared" si="64"/>
        <v>26032</v>
      </c>
      <c r="O637" s="83">
        <f t="shared" si="62"/>
        <v>63316.804366491386</v>
      </c>
      <c r="P637" s="83">
        <f t="shared" si="65"/>
        <v>0</v>
      </c>
    </row>
    <row r="638" spans="1:16" x14ac:dyDescent="0.2">
      <c r="A638" s="14">
        <v>3582</v>
      </c>
      <c r="B638" s="15">
        <v>14</v>
      </c>
      <c r="C638" s="82">
        <f t="shared" si="63"/>
        <v>3.8974899200721236</v>
      </c>
      <c r="D638" s="16">
        <f>SUMIFS('Contact Hours'!E:E,'Contact Hours'!$A:$A,Hours!$A638,'Contact Hours'!$C:$C,Hours!$B638)</f>
        <v>0</v>
      </c>
      <c r="E638" s="16">
        <f>SUMIFS('Contact Hours'!F:F,'Contact Hours'!$A:$A,Hours!$A638,'Contact Hours'!$C:$C,Hours!$B638)</f>
        <v>0</v>
      </c>
      <c r="F638" s="16">
        <f>SUMIFS('Contact Hours'!G:G,'Contact Hours'!$A:$A,Hours!$A638,'Contact Hours'!$C:$C,Hours!$B638)</f>
        <v>0</v>
      </c>
      <c r="G638" s="16">
        <f>SUMIFS('Contact Hours'!H:H,'Contact Hours'!$A:$A,Hours!$A638,'Contact Hours'!$C:$C,Hours!$B638)</f>
        <v>0</v>
      </c>
      <c r="H638" s="16">
        <f>SUMIFS('Contact Hours'!I:I,'Contact Hours'!$A:$A,Hours!$A638,'Contact Hours'!$C:$C,Hours!$B638)</f>
        <v>0</v>
      </c>
      <c r="I638" s="16">
        <f>SUMIFS('Contact Hours'!J:J,'Contact Hours'!$A:$A,Hours!$A638,'Contact Hours'!$C:$C,Hours!$B638)</f>
        <v>60976</v>
      </c>
      <c r="J638" s="16">
        <f>SUMIFS('Contact Hours'!K:K,'Contact Hours'!$A:$A,Hours!$A638,'Contact Hours'!$C:$C,Hours!$B638)</f>
        <v>0</v>
      </c>
      <c r="K638" s="16">
        <f>SUMIFS('Contact Hours'!L:L,'Contact Hours'!$A:$A,Hours!$A638,'Contact Hours'!$C:$C,Hours!$B638)</f>
        <v>4800</v>
      </c>
      <c r="L638" s="17">
        <f t="shared" si="66"/>
        <v>65776</v>
      </c>
      <c r="M638" s="17">
        <f t="shared" si="67"/>
        <v>6577.6</v>
      </c>
      <c r="N638" s="17">
        <f t="shared" si="64"/>
        <v>72353.600000000006</v>
      </c>
      <c r="O638" s="83">
        <f t="shared" si="62"/>
        <v>281997.42668093042</v>
      </c>
      <c r="P638" s="83">
        <f t="shared" si="65"/>
        <v>0</v>
      </c>
    </row>
    <row r="639" spans="1:16" x14ac:dyDescent="0.2">
      <c r="A639" s="14">
        <v>3582</v>
      </c>
      <c r="B639" s="15">
        <v>15</v>
      </c>
      <c r="C639" s="82">
        <f t="shared" si="63"/>
        <v>5.6850604849172326</v>
      </c>
      <c r="D639" s="16">
        <f>SUMIFS('Contact Hours'!E:E,'Contact Hours'!$A:$A,Hours!$A639,'Contact Hours'!$C:$C,Hours!$B639)</f>
        <v>0</v>
      </c>
      <c r="E639" s="16">
        <f>SUMIFS('Contact Hours'!F:F,'Contact Hours'!$A:$A,Hours!$A639,'Contact Hours'!$C:$C,Hours!$B639)</f>
        <v>0</v>
      </c>
      <c r="F639" s="16">
        <f>SUMIFS('Contact Hours'!G:G,'Contact Hours'!$A:$A,Hours!$A639,'Contact Hours'!$C:$C,Hours!$B639)</f>
        <v>0</v>
      </c>
      <c r="G639" s="16">
        <f>SUMIFS('Contact Hours'!H:H,'Contact Hours'!$A:$A,Hours!$A639,'Contact Hours'!$C:$C,Hours!$B639)</f>
        <v>0</v>
      </c>
      <c r="H639" s="16">
        <f>SUMIFS('Contact Hours'!I:I,'Contact Hours'!$A:$A,Hours!$A639,'Contact Hours'!$C:$C,Hours!$B639)</f>
        <v>0</v>
      </c>
      <c r="I639" s="16">
        <f>SUMIFS('Contact Hours'!J:J,'Contact Hours'!$A:$A,Hours!$A639,'Contact Hours'!$C:$C,Hours!$B639)</f>
        <v>0</v>
      </c>
      <c r="J639" s="16">
        <f>SUMIFS('Contact Hours'!K:K,'Contact Hours'!$A:$A,Hours!$A639,'Contact Hours'!$C:$C,Hours!$B639)</f>
        <v>0</v>
      </c>
      <c r="K639" s="16">
        <f>SUMIFS('Contact Hours'!L:L,'Contact Hours'!$A:$A,Hours!$A639,'Contact Hours'!$C:$C,Hours!$B639)</f>
        <v>0</v>
      </c>
      <c r="L639" s="17">
        <f t="shared" si="66"/>
        <v>0</v>
      </c>
      <c r="M639" s="17">
        <f t="shared" si="67"/>
        <v>0</v>
      </c>
      <c r="N639" s="17">
        <f t="shared" si="64"/>
        <v>0</v>
      </c>
      <c r="O639" s="83">
        <f t="shared" si="62"/>
        <v>0</v>
      </c>
      <c r="P639" s="83">
        <f t="shared" si="65"/>
        <v>0</v>
      </c>
    </row>
    <row r="640" spans="1:16" x14ac:dyDescent="0.2">
      <c r="A640" s="14">
        <v>3582</v>
      </c>
      <c r="B640" s="15">
        <v>16</v>
      </c>
      <c r="C640" s="82">
        <f t="shared" si="63"/>
        <v>3.2595549013442979</v>
      </c>
      <c r="D640" s="16">
        <f>SUMIFS('Contact Hours'!E:E,'Contact Hours'!$A:$A,Hours!$A640,'Contact Hours'!$C:$C,Hours!$B640)</f>
        <v>94320</v>
      </c>
      <c r="E640" s="16">
        <f>SUMIFS('Contact Hours'!F:F,'Contact Hours'!$A:$A,Hours!$A640,'Contact Hours'!$C:$C,Hours!$B640)</f>
        <v>0</v>
      </c>
      <c r="F640" s="16">
        <f>SUMIFS('Contact Hours'!G:G,'Contact Hours'!$A:$A,Hours!$A640,'Contact Hours'!$C:$C,Hours!$B640)</f>
        <v>0</v>
      </c>
      <c r="G640" s="16">
        <f>SUMIFS('Contact Hours'!H:H,'Contact Hours'!$A:$A,Hours!$A640,'Contact Hours'!$C:$C,Hours!$B640)</f>
        <v>0</v>
      </c>
      <c r="H640" s="16">
        <f>SUMIFS('Contact Hours'!I:I,'Contact Hours'!$A:$A,Hours!$A640,'Contact Hours'!$C:$C,Hours!$B640)</f>
        <v>0</v>
      </c>
      <c r="I640" s="16">
        <f>SUMIFS('Contact Hours'!J:J,'Contact Hours'!$A:$A,Hours!$A640,'Contact Hours'!$C:$C,Hours!$B640)</f>
        <v>205760</v>
      </c>
      <c r="J640" s="16">
        <f>SUMIFS('Contact Hours'!K:K,'Contact Hours'!$A:$A,Hours!$A640,'Contact Hours'!$C:$C,Hours!$B640)</f>
        <v>0</v>
      </c>
      <c r="K640" s="16">
        <f>SUMIFS('Contact Hours'!L:L,'Contact Hours'!$A:$A,Hours!$A640,'Contact Hours'!$C:$C,Hours!$B640)</f>
        <v>4782</v>
      </c>
      <c r="L640" s="17">
        <f t="shared" si="66"/>
        <v>304862</v>
      </c>
      <c r="M640" s="17">
        <f t="shared" si="67"/>
        <v>21054.2</v>
      </c>
      <c r="N640" s="17">
        <f t="shared" si="64"/>
        <v>325916.2</v>
      </c>
      <c r="O640" s="83">
        <f t="shared" si="62"/>
        <v>1062341.7471375086</v>
      </c>
      <c r="P640" s="83">
        <f t="shared" si="65"/>
        <v>0</v>
      </c>
    </row>
    <row r="641" spans="1:16" x14ac:dyDescent="0.2">
      <c r="A641" s="14">
        <v>3582</v>
      </c>
      <c r="B641" s="15">
        <v>17</v>
      </c>
      <c r="C641" s="82">
        <f t="shared" si="63"/>
        <v>4.4091904474615813</v>
      </c>
      <c r="D641" s="16">
        <f>SUMIFS('Contact Hours'!E:E,'Contact Hours'!$A:$A,Hours!$A641,'Contact Hours'!$C:$C,Hours!$B641)</f>
        <v>0</v>
      </c>
      <c r="E641" s="16">
        <f>SUMIFS('Contact Hours'!F:F,'Contact Hours'!$A:$A,Hours!$A641,'Contact Hours'!$C:$C,Hours!$B641)</f>
        <v>0</v>
      </c>
      <c r="F641" s="16">
        <f>SUMIFS('Contact Hours'!G:G,'Contact Hours'!$A:$A,Hours!$A641,'Contact Hours'!$C:$C,Hours!$B641)</f>
        <v>0</v>
      </c>
      <c r="G641" s="16">
        <f>SUMIFS('Contact Hours'!H:H,'Contact Hours'!$A:$A,Hours!$A641,'Contact Hours'!$C:$C,Hours!$B641)</f>
        <v>0</v>
      </c>
      <c r="H641" s="16">
        <f>SUMIFS('Contact Hours'!I:I,'Contact Hours'!$A:$A,Hours!$A641,'Contact Hours'!$C:$C,Hours!$B641)</f>
        <v>0</v>
      </c>
      <c r="I641" s="16">
        <f>SUMIFS('Contact Hours'!J:J,'Contact Hours'!$A:$A,Hours!$A641,'Contact Hours'!$C:$C,Hours!$B641)</f>
        <v>0</v>
      </c>
      <c r="J641" s="16">
        <f>SUMIFS('Contact Hours'!K:K,'Contact Hours'!$A:$A,Hours!$A641,'Contact Hours'!$C:$C,Hours!$B641)</f>
        <v>0</v>
      </c>
      <c r="K641" s="16">
        <f>SUMIFS('Contact Hours'!L:L,'Contact Hours'!$A:$A,Hours!$A641,'Contact Hours'!$C:$C,Hours!$B641)</f>
        <v>0</v>
      </c>
      <c r="L641" s="17">
        <f t="shared" si="66"/>
        <v>0</v>
      </c>
      <c r="M641" s="17">
        <f t="shared" si="67"/>
        <v>0</v>
      </c>
      <c r="N641" s="17">
        <f t="shared" si="64"/>
        <v>0</v>
      </c>
      <c r="O641" s="83">
        <f t="shared" si="62"/>
        <v>0</v>
      </c>
      <c r="P641" s="83">
        <f t="shared" si="65"/>
        <v>0</v>
      </c>
    </row>
    <row r="642" spans="1:16" x14ac:dyDescent="0.2">
      <c r="A642" s="14">
        <v>3582</v>
      </c>
      <c r="B642" s="15">
        <v>18</v>
      </c>
      <c r="C642" s="82">
        <f t="shared" si="63"/>
        <v>3.2911135241788898</v>
      </c>
      <c r="D642" s="16">
        <f>SUMIFS('Contact Hours'!E:E,'Contact Hours'!$A:$A,Hours!$A642,'Contact Hours'!$C:$C,Hours!$B642)</f>
        <v>0</v>
      </c>
      <c r="E642" s="16">
        <f>SUMIFS('Contact Hours'!F:F,'Contact Hours'!$A:$A,Hours!$A642,'Contact Hours'!$C:$C,Hours!$B642)</f>
        <v>0</v>
      </c>
      <c r="F642" s="16">
        <f>SUMIFS('Contact Hours'!G:G,'Contact Hours'!$A:$A,Hours!$A642,'Contact Hours'!$C:$C,Hours!$B642)</f>
        <v>0</v>
      </c>
      <c r="G642" s="16">
        <f>SUMIFS('Contact Hours'!H:H,'Contact Hours'!$A:$A,Hours!$A642,'Contact Hours'!$C:$C,Hours!$B642)</f>
        <v>0</v>
      </c>
      <c r="H642" s="16">
        <f>SUMIFS('Contact Hours'!I:I,'Contact Hours'!$A:$A,Hours!$A642,'Contact Hours'!$C:$C,Hours!$B642)</f>
        <v>0</v>
      </c>
      <c r="I642" s="16">
        <f>SUMIFS('Contact Hours'!J:J,'Contact Hours'!$A:$A,Hours!$A642,'Contact Hours'!$C:$C,Hours!$B642)</f>
        <v>37840</v>
      </c>
      <c r="J642" s="16">
        <f>SUMIFS('Contact Hours'!K:K,'Contact Hours'!$A:$A,Hours!$A642,'Contact Hours'!$C:$C,Hours!$B642)</f>
        <v>0</v>
      </c>
      <c r="K642" s="16">
        <f>SUMIFS('Contact Hours'!L:L,'Contact Hours'!$A:$A,Hours!$A642,'Contact Hours'!$C:$C,Hours!$B642)</f>
        <v>0</v>
      </c>
      <c r="L642" s="17">
        <f t="shared" si="66"/>
        <v>37840</v>
      </c>
      <c r="M642" s="17">
        <f t="shared" si="67"/>
        <v>3784</v>
      </c>
      <c r="N642" s="17">
        <f t="shared" si="64"/>
        <v>41624</v>
      </c>
      <c r="O642" s="83">
        <f t="shared" si="62"/>
        <v>136989.30933042211</v>
      </c>
      <c r="P642" s="83">
        <f t="shared" si="65"/>
        <v>0</v>
      </c>
    </row>
    <row r="643" spans="1:16" x14ac:dyDescent="0.2">
      <c r="A643" s="14">
        <v>3582</v>
      </c>
      <c r="B643" s="15">
        <v>19</v>
      </c>
      <c r="C643" s="82">
        <f t="shared" si="63"/>
        <v>2.3804218366663754</v>
      </c>
      <c r="D643" s="16">
        <f>SUMIFS('Contact Hours'!E:E,'Contact Hours'!$A:$A,Hours!$A643,'Contact Hours'!$C:$C,Hours!$B643)</f>
        <v>0</v>
      </c>
      <c r="E643" s="16">
        <f>SUMIFS('Contact Hours'!F:F,'Contact Hours'!$A:$A,Hours!$A643,'Contact Hours'!$C:$C,Hours!$B643)</f>
        <v>210816</v>
      </c>
      <c r="F643" s="16">
        <f>SUMIFS('Contact Hours'!G:G,'Contact Hours'!$A:$A,Hours!$A643,'Contact Hours'!$C:$C,Hours!$B643)</f>
        <v>107040</v>
      </c>
      <c r="G643" s="16">
        <f>SUMIFS('Contact Hours'!H:H,'Contact Hours'!$A:$A,Hours!$A643,'Contact Hours'!$C:$C,Hours!$B643)</f>
        <v>0</v>
      </c>
      <c r="H643" s="16">
        <f>SUMIFS('Contact Hours'!I:I,'Contact Hours'!$A:$A,Hours!$A643,'Contact Hours'!$C:$C,Hours!$B643)</f>
        <v>0</v>
      </c>
      <c r="I643" s="16">
        <f>SUMIFS('Contact Hours'!J:J,'Contact Hours'!$A:$A,Hours!$A643,'Contact Hours'!$C:$C,Hours!$B643)</f>
        <v>0</v>
      </c>
      <c r="J643" s="16">
        <f>SUMIFS('Contact Hours'!K:K,'Contact Hours'!$A:$A,Hours!$A643,'Contact Hours'!$C:$C,Hours!$B643)</f>
        <v>0</v>
      </c>
      <c r="K643" s="16">
        <f>SUMIFS('Contact Hours'!L:L,'Contact Hours'!$A:$A,Hours!$A643,'Contact Hours'!$C:$C,Hours!$B643)</f>
        <v>0</v>
      </c>
      <c r="L643" s="17">
        <f t="shared" si="66"/>
        <v>317856</v>
      </c>
      <c r="M643" s="17">
        <f t="shared" si="67"/>
        <v>31785.600000000002</v>
      </c>
      <c r="N643" s="17">
        <f t="shared" si="64"/>
        <v>349641.6</v>
      </c>
      <c r="O643" s="83">
        <f t="shared" si="62"/>
        <v>832294.49964697007</v>
      </c>
      <c r="P643" s="83">
        <f t="shared" si="65"/>
        <v>280280.38873644575</v>
      </c>
    </row>
    <row r="644" spans="1:16" x14ac:dyDescent="0.2">
      <c r="A644" s="14">
        <v>3582</v>
      </c>
      <c r="B644" s="15">
        <v>20</v>
      </c>
      <c r="C644" s="82">
        <f t="shared" si="63"/>
        <v>3.0251194174301852</v>
      </c>
      <c r="D644" s="16">
        <f>SUMIFS('Contact Hours'!E:E,'Contact Hours'!$A:$A,Hours!$A644,'Contact Hours'!$C:$C,Hours!$B644)</f>
        <v>0</v>
      </c>
      <c r="E644" s="16">
        <f>SUMIFS('Contact Hours'!F:F,'Contact Hours'!$A:$A,Hours!$A644,'Contact Hours'!$C:$C,Hours!$B644)</f>
        <v>0</v>
      </c>
      <c r="F644" s="16">
        <f>SUMIFS('Contact Hours'!G:G,'Contact Hours'!$A:$A,Hours!$A644,'Contact Hours'!$C:$C,Hours!$B644)</f>
        <v>0</v>
      </c>
      <c r="G644" s="16">
        <f>SUMIFS('Contact Hours'!H:H,'Contact Hours'!$A:$A,Hours!$A644,'Contact Hours'!$C:$C,Hours!$B644)</f>
        <v>0</v>
      </c>
      <c r="H644" s="16">
        <f>SUMIFS('Contact Hours'!I:I,'Contact Hours'!$A:$A,Hours!$A644,'Contact Hours'!$C:$C,Hours!$B644)</f>
        <v>46016</v>
      </c>
      <c r="I644" s="16">
        <f>SUMIFS('Contact Hours'!J:J,'Contact Hours'!$A:$A,Hours!$A644,'Contact Hours'!$C:$C,Hours!$B644)</f>
        <v>0</v>
      </c>
      <c r="J644" s="16">
        <f>SUMIFS('Contact Hours'!K:K,'Contact Hours'!$A:$A,Hours!$A644,'Contact Hours'!$C:$C,Hours!$B644)</f>
        <v>0</v>
      </c>
      <c r="K644" s="16">
        <f>SUMIFS('Contact Hours'!L:L,'Contact Hours'!$A:$A,Hours!$A644,'Contact Hours'!$C:$C,Hours!$B644)</f>
        <v>0</v>
      </c>
      <c r="L644" s="17">
        <f t="shared" si="66"/>
        <v>46016</v>
      </c>
      <c r="M644" s="17">
        <f t="shared" si="67"/>
        <v>0</v>
      </c>
      <c r="N644" s="17">
        <f t="shared" si="64"/>
        <v>46016</v>
      </c>
      <c r="O644" s="83">
        <f t="shared" si="62"/>
        <v>139203.89511246741</v>
      </c>
      <c r="P644" s="83">
        <f t="shared" si="65"/>
        <v>0</v>
      </c>
    </row>
    <row r="645" spans="1:16" x14ac:dyDescent="0.2">
      <c r="A645" s="14">
        <v>3582</v>
      </c>
      <c r="B645" s="15">
        <v>21</v>
      </c>
      <c r="C645" s="82">
        <f t="shared" si="63"/>
        <v>3.2708258380709379</v>
      </c>
      <c r="D645" s="16">
        <f>SUMIFS('Contact Hours'!E:E,'Contact Hours'!$A:$A,Hours!$A645,'Contact Hours'!$C:$C,Hours!$B645)</f>
        <v>0</v>
      </c>
      <c r="E645" s="16">
        <f>SUMIFS('Contact Hours'!F:F,'Contact Hours'!$A:$A,Hours!$A645,'Contact Hours'!$C:$C,Hours!$B645)</f>
        <v>0</v>
      </c>
      <c r="F645" s="16">
        <f>SUMIFS('Contact Hours'!G:G,'Contact Hours'!$A:$A,Hours!$A645,'Contact Hours'!$C:$C,Hours!$B645)</f>
        <v>0</v>
      </c>
      <c r="G645" s="16">
        <f>SUMIFS('Contact Hours'!H:H,'Contact Hours'!$A:$A,Hours!$A645,'Contact Hours'!$C:$C,Hours!$B645)</f>
        <v>0</v>
      </c>
      <c r="H645" s="16">
        <f>SUMIFS('Contact Hours'!I:I,'Contact Hours'!$A:$A,Hours!$A645,'Contact Hours'!$C:$C,Hours!$B645)</f>
        <v>57120</v>
      </c>
      <c r="I645" s="16">
        <f>SUMIFS('Contact Hours'!J:J,'Contact Hours'!$A:$A,Hours!$A645,'Contact Hours'!$C:$C,Hours!$B645)</f>
        <v>0</v>
      </c>
      <c r="J645" s="16">
        <f>SUMIFS('Contact Hours'!K:K,'Contact Hours'!$A:$A,Hours!$A645,'Contact Hours'!$C:$C,Hours!$B645)</f>
        <v>10164</v>
      </c>
      <c r="K645" s="16">
        <f>SUMIFS('Contact Hours'!L:L,'Contact Hours'!$A:$A,Hours!$A645,'Contact Hours'!$C:$C,Hours!$B645)</f>
        <v>0</v>
      </c>
      <c r="L645" s="17">
        <f t="shared" si="66"/>
        <v>67284</v>
      </c>
      <c r="M645" s="17">
        <f t="shared" si="67"/>
        <v>0</v>
      </c>
      <c r="N645" s="17">
        <f t="shared" si="64"/>
        <v>67284</v>
      </c>
      <c r="O645" s="83">
        <f t="shared" ref="O645:O708" si="68">N645*C645</f>
        <v>220074.24568876499</v>
      </c>
      <c r="P645" s="83">
        <f t="shared" si="65"/>
        <v>0</v>
      </c>
    </row>
    <row r="646" spans="1:16" x14ac:dyDescent="0.2">
      <c r="A646" s="14">
        <v>3582</v>
      </c>
      <c r="B646" s="15">
        <v>22</v>
      </c>
      <c r="C646" s="82">
        <f t="shared" si="63"/>
        <v>3.5368199448196425</v>
      </c>
      <c r="D646" s="16">
        <f>SUMIFS('Contact Hours'!E:E,'Contact Hours'!$A:$A,Hours!$A646,'Contact Hours'!$C:$C,Hours!$B646)</f>
        <v>0</v>
      </c>
      <c r="E646" s="16">
        <f>SUMIFS('Contact Hours'!F:F,'Contact Hours'!$A:$A,Hours!$A646,'Contact Hours'!$C:$C,Hours!$B646)</f>
        <v>0</v>
      </c>
      <c r="F646" s="16">
        <f>SUMIFS('Contact Hours'!G:G,'Contact Hours'!$A:$A,Hours!$A646,'Contact Hours'!$C:$C,Hours!$B646)</f>
        <v>0</v>
      </c>
      <c r="G646" s="16">
        <f>SUMIFS('Contact Hours'!H:H,'Contact Hours'!$A:$A,Hours!$A646,'Contact Hours'!$C:$C,Hours!$B646)</f>
        <v>0</v>
      </c>
      <c r="H646" s="16">
        <f>SUMIFS('Contact Hours'!I:I,'Contact Hours'!$A:$A,Hours!$A646,'Contact Hours'!$C:$C,Hours!$B646)</f>
        <v>30352</v>
      </c>
      <c r="I646" s="16">
        <f>SUMIFS('Contact Hours'!J:J,'Contact Hours'!$A:$A,Hours!$A646,'Contact Hours'!$C:$C,Hours!$B646)</f>
        <v>0</v>
      </c>
      <c r="J646" s="16">
        <f>SUMIFS('Contact Hours'!K:K,'Contact Hours'!$A:$A,Hours!$A646,'Contact Hours'!$C:$C,Hours!$B646)</f>
        <v>0</v>
      </c>
      <c r="K646" s="16">
        <f>SUMIFS('Contact Hours'!L:L,'Contact Hours'!$A:$A,Hours!$A646,'Contact Hours'!$C:$C,Hours!$B646)</f>
        <v>0</v>
      </c>
      <c r="L646" s="17">
        <f t="shared" si="66"/>
        <v>30352</v>
      </c>
      <c r="M646" s="17">
        <f t="shared" si="67"/>
        <v>0</v>
      </c>
      <c r="N646" s="17">
        <f t="shared" si="64"/>
        <v>30352</v>
      </c>
      <c r="O646" s="83">
        <f t="shared" si="68"/>
        <v>107349.55896516579</v>
      </c>
      <c r="P646" s="83">
        <f t="shared" si="65"/>
        <v>0</v>
      </c>
    </row>
    <row r="647" spans="1:16" x14ac:dyDescent="0.2">
      <c r="A647" s="14">
        <v>3582</v>
      </c>
      <c r="B647" s="15">
        <v>23</v>
      </c>
      <c r="C647" s="82">
        <f t="shared" si="63"/>
        <v>3.4579233877331621</v>
      </c>
      <c r="D647" s="16">
        <f>SUMIFS('Contact Hours'!E:E,'Contact Hours'!$A:$A,Hours!$A647,'Contact Hours'!$C:$C,Hours!$B647)</f>
        <v>36480</v>
      </c>
      <c r="E647" s="16">
        <f>SUMIFS('Contact Hours'!F:F,'Contact Hours'!$A:$A,Hours!$A647,'Contact Hours'!$C:$C,Hours!$B647)</f>
        <v>0</v>
      </c>
      <c r="F647" s="16">
        <f>SUMIFS('Contact Hours'!G:G,'Contact Hours'!$A:$A,Hours!$A647,'Contact Hours'!$C:$C,Hours!$B647)</f>
        <v>0</v>
      </c>
      <c r="G647" s="16">
        <f>SUMIFS('Contact Hours'!H:H,'Contact Hours'!$A:$A,Hours!$A647,'Contact Hours'!$C:$C,Hours!$B647)</f>
        <v>0</v>
      </c>
      <c r="H647" s="16">
        <f>SUMIFS('Contact Hours'!I:I,'Contact Hours'!$A:$A,Hours!$A647,'Contact Hours'!$C:$C,Hours!$B647)</f>
        <v>0</v>
      </c>
      <c r="I647" s="16">
        <f>SUMIFS('Contact Hours'!J:J,'Contact Hours'!$A:$A,Hours!$A647,'Contact Hours'!$C:$C,Hours!$B647)</f>
        <v>0</v>
      </c>
      <c r="J647" s="16">
        <f>SUMIFS('Contact Hours'!K:K,'Contact Hours'!$A:$A,Hours!$A647,'Contact Hours'!$C:$C,Hours!$B647)</f>
        <v>112</v>
      </c>
      <c r="K647" s="16">
        <f>SUMIFS('Contact Hours'!L:L,'Contact Hours'!$A:$A,Hours!$A647,'Contact Hours'!$C:$C,Hours!$B647)</f>
        <v>0</v>
      </c>
      <c r="L647" s="17">
        <f t="shared" si="66"/>
        <v>36592</v>
      </c>
      <c r="M647" s="17">
        <f t="shared" si="67"/>
        <v>0</v>
      </c>
      <c r="N647" s="17">
        <f t="shared" si="64"/>
        <v>36592</v>
      </c>
      <c r="O647" s="83">
        <f t="shared" si="68"/>
        <v>126532.33260393186</v>
      </c>
      <c r="P647" s="83">
        <f t="shared" si="65"/>
        <v>0</v>
      </c>
    </row>
    <row r="648" spans="1:16" x14ac:dyDescent="0.2">
      <c r="A648" s="14">
        <v>3582</v>
      </c>
      <c r="B648" s="15">
        <v>24</v>
      </c>
      <c r="C648" s="82">
        <f t="shared" si="63"/>
        <v>2.7275666878468883</v>
      </c>
      <c r="D648" s="16">
        <f>SUMIFS('Contact Hours'!E:E,'Contact Hours'!$A:$A,Hours!$A648,'Contact Hours'!$C:$C,Hours!$B648)</f>
        <v>51888</v>
      </c>
      <c r="E648" s="16">
        <f>SUMIFS('Contact Hours'!F:F,'Contact Hours'!$A:$A,Hours!$A648,'Contact Hours'!$C:$C,Hours!$B648)</f>
        <v>0</v>
      </c>
      <c r="F648" s="16">
        <f>SUMIFS('Contact Hours'!G:G,'Contact Hours'!$A:$A,Hours!$A648,'Contact Hours'!$C:$C,Hours!$B648)</f>
        <v>0</v>
      </c>
      <c r="G648" s="16">
        <f>SUMIFS('Contact Hours'!H:H,'Contact Hours'!$A:$A,Hours!$A648,'Contact Hours'!$C:$C,Hours!$B648)</f>
        <v>0</v>
      </c>
      <c r="H648" s="16">
        <f>SUMIFS('Contact Hours'!I:I,'Contact Hours'!$A:$A,Hours!$A648,'Contact Hours'!$C:$C,Hours!$B648)</f>
        <v>51168</v>
      </c>
      <c r="I648" s="16">
        <f>SUMIFS('Contact Hours'!J:J,'Contact Hours'!$A:$A,Hours!$A648,'Contact Hours'!$C:$C,Hours!$B648)</f>
        <v>0</v>
      </c>
      <c r="J648" s="16">
        <f>SUMIFS('Contact Hours'!K:K,'Contact Hours'!$A:$A,Hours!$A648,'Contact Hours'!$C:$C,Hours!$B648)</f>
        <v>29448</v>
      </c>
      <c r="K648" s="16">
        <f>SUMIFS('Contact Hours'!L:L,'Contact Hours'!$A:$A,Hours!$A648,'Contact Hours'!$C:$C,Hours!$B648)</f>
        <v>0</v>
      </c>
      <c r="L648" s="17">
        <f t="shared" si="66"/>
        <v>132504</v>
      </c>
      <c r="M648" s="17">
        <f t="shared" si="67"/>
        <v>0</v>
      </c>
      <c r="N648" s="17">
        <f t="shared" si="64"/>
        <v>132504</v>
      </c>
      <c r="O648" s="83">
        <f t="shared" si="68"/>
        <v>361413.49640646408</v>
      </c>
      <c r="P648" s="83">
        <f t="shared" si="65"/>
        <v>0</v>
      </c>
    </row>
    <row r="649" spans="1:16" x14ac:dyDescent="0.2">
      <c r="A649" s="14">
        <v>3582</v>
      </c>
      <c r="B649" s="15">
        <v>25</v>
      </c>
      <c r="C649" s="82">
        <f t="shared" si="63"/>
        <v>2.1843075376228382</v>
      </c>
      <c r="D649" s="16">
        <f>SUMIFS('Contact Hours'!E:E,'Contact Hours'!$A:$A,Hours!$A649,'Contact Hours'!$C:$C,Hours!$B649)</f>
        <v>692832</v>
      </c>
      <c r="E649" s="16">
        <f>SUMIFS('Contact Hours'!F:F,'Contact Hours'!$A:$A,Hours!$A649,'Contact Hours'!$C:$C,Hours!$B649)</f>
        <v>0</v>
      </c>
      <c r="F649" s="16">
        <f>SUMIFS('Contact Hours'!G:G,'Contact Hours'!$A:$A,Hours!$A649,'Contact Hours'!$C:$C,Hours!$B649)</f>
        <v>0</v>
      </c>
      <c r="G649" s="16">
        <f>SUMIFS('Contact Hours'!H:H,'Contact Hours'!$A:$A,Hours!$A649,'Contact Hours'!$C:$C,Hours!$B649)</f>
        <v>0</v>
      </c>
      <c r="H649" s="16">
        <f>SUMIFS('Contact Hours'!I:I,'Contact Hours'!$A:$A,Hours!$A649,'Contact Hours'!$C:$C,Hours!$B649)</f>
        <v>5568</v>
      </c>
      <c r="I649" s="16">
        <f>SUMIFS('Contact Hours'!J:J,'Contact Hours'!$A:$A,Hours!$A649,'Contact Hours'!$C:$C,Hours!$B649)</f>
        <v>0</v>
      </c>
      <c r="J649" s="16">
        <f>SUMIFS('Contact Hours'!K:K,'Contact Hours'!$A:$A,Hours!$A649,'Contact Hours'!$C:$C,Hours!$B649)</f>
        <v>920</v>
      </c>
      <c r="K649" s="16">
        <f>SUMIFS('Contact Hours'!L:L,'Contact Hours'!$A:$A,Hours!$A649,'Contact Hours'!$C:$C,Hours!$B649)</f>
        <v>0</v>
      </c>
      <c r="L649" s="17">
        <f t="shared" si="66"/>
        <v>699320</v>
      </c>
      <c r="M649" s="17">
        <f t="shared" si="67"/>
        <v>0</v>
      </c>
      <c r="N649" s="17">
        <f t="shared" si="64"/>
        <v>699320</v>
      </c>
      <c r="O649" s="83">
        <f t="shared" si="68"/>
        <v>1527529.9472104032</v>
      </c>
      <c r="P649" s="83">
        <f t="shared" si="65"/>
        <v>0</v>
      </c>
    </row>
    <row r="650" spans="1:16" x14ac:dyDescent="0.2">
      <c r="A650" s="14">
        <v>3582</v>
      </c>
      <c r="B650" s="15">
        <v>26</v>
      </c>
      <c r="C650" s="82">
        <f t="shared" si="63"/>
        <v>2.9124100501637846</v>
      </c>
      <c r="D650" s="16">
        <f>SUMIFS('Contact Hours'!E:E,'Contact Hours'!$A:$A,Hours!$A650,'Contact Hours'!$C:$C,Hours!$B650)</f>
        <v>178720</v>
      </c>
      <c r="E650" s="16">
        <f>SUMIFS('Contact Hours'!F:F,'Contact Hours'!$A:$A,Hours!$A650,'Contact Hours'!$C:$C,Hours!$B650)</f>
        <v>0</v>
      </c>
      <c r="F650" s="16">
        <f>SUMIFS('Contact Hours'!G:G,'Contact Hours'!$A:$A,Hours!$A650,'Contact Hours'!$C:$C,Hours!$B650)</f>
        <v>0</v>
      </c>
      <c r="G650" s="16">
        <f>SUMIFS('Contact Hours'!H:H,'Contact Hours'!$A:$A,Hours!$A650,'Contact Hours'!$C:$C,Hours!$B650)</f>
        <v>0</v>
      </c>
      <c r="H650" s="16">
        <f>SUMIFS('Contact Hours'!I:I,'Contact Hours'!$A:$A,Hours!$A650,'Contact Hours'!$C:$C,Hours!$B650)</f>
        <v>0</v>
      </c>
      <c r="I650" s="16">
        <f>SUMIFS('Contact Hours'!J:J,'Contact Hours'!$A:$A,Hours!$A650,'Contact Hours'!$C:$C,Hours!$B650)</f>
        <v>0</v>
      </c>
      <c r="J650" s="16">
        <f>SUMIFS('Contact Hours'!K:K,'Contact Hours'!$A:$A,Hours!$A650,'Contact Hours'!$C:$C,Hours!$B650)</f>
        <v>0</v>
      </c>
      <c r="K650" s="16">
        <f>SUMIFS('Contact Hours'!L:L,'Contact Hours'!$A:$A,Hours!$A650,'Contact Hours'!$C:$C,Hours!$B650)</f>
        <v>0</v>
      </c>
      <c r="L650" s="17">
        <f t="shared" si="66"/>
        <v>178720</v>
      </c>
      <c r="M650" s="17">
        <f t="shared" si="67"/>
        <v>0</v>
      </c>
      <c r="N650" s="17">
        <f t="shared" si="64"/>
        <v>178720</v>
      </c>
      <c r="O650" s="83">
        <f t="shared" si="68"/>
        <v>520505.92416527157</v>
      </c>
      <c r="P650" s="83">
        <f t="shared" si="65"/>
        <v>0</v>
      </c>
    </row>
    <row r="651" spans="1:16" x14ac:dyDescent="0.2">
      <c r="A651" s="14">
        <v>3582</v>
      </c>
      <c r="B651" s="15">
        <v>27</v>
      </c>
      <c r="C651" s="82">
        <f t="shared" si="63"/>
        <v>0</v>
      </c>
      <c r="D651" s="16">
        <f>SUMIFS('Contact Hours'!E:E,'Contact Hours'!$A:$A,Hours!$A651,'Contact Hours'!$C:$C,Hours!$B651)</f>
        <v>0</v>
      </c>
      <c r="E651" s="16">
        <f>SUMIFS('Contact Hours'!F:F,'Contact Hours'!$A:$A,Hours!$A651,'Contact Hours'!$C:$C,Hours!$B651)</f>
        <v>0</v>
      </c>
      <c r="F651" s="16">
        <f>SUMIFS('Contact Hours'!G:G,'Contact Hours'!$A:$A,Hours!$A651,'Contact Hours'!$C:$C,Hours!$B651)</f>
        <v>0</v>
      </c>
      <c r="G651" s="16">
        <f>SUMIFS('Contact Hours'!H:H,'Contact Hours'!$A:$A,Hours!$A651,'Contact Hours'!$C:$C,Hours!$B651)</f>
        <v>0</v>
      </c>
      <c r="H651" s="16">
        <f>SUMIFS('Contact Hours'!I:I,'Contact Hours'!$A:$A,Hours!$A651,'Contact Hours'!$C:$C,Hours!$B651)</f>
        <v>0</v>
      </c>
      <c r="I651" s="16">
        <f>SUMIFS('Contact Hours'!J:J,'Contact Hours'!$A:$A,Hours!$A651,'Contact Hours'!$C:$C,Hours!$B651)</f>
        <v>0</v>
      </c>
      <c r="J651" s="16">
        <f>SUMIFS('Contact Hours'!K:K,'Contact Hours'!$A:$A,Hours!$A651,'Contact Hours'!$C:$C,Hours!$B651)</f>
        <v>0</v>
      </c>
      <c r="K651" s="16">
        <f>SUMIFS('Contact Hours'!L:L,'Contact Hours'!$A:$A,Hours!$A651,'Contact Hours'!$C:$C,Hours!$B651)</f>
        <v>0</v>
      </c>
      <c r="L651" s="17">
        <f t="shared" si="66"/>
        <v>0</v>
      </c>
      <c r="M651" s="17">
        <f t="shared" si="67"/>
        <v>0</v>
      </c>
      <c r="N651" s="17">
        <f t="shared" si="64"/>
        <v>0</v>
      </c>
      <c r="O651" s="83">
        <f t="shared" si="68"/>
        <v>0</v>
      </c>
      <c r="P651" s="83">
        <f t="shared" si="65"/>
        <v>0</v>
      </c>
    </row>
    <row r="652" spans="1:16" x14ac:dyDescent="0.2">
      <c r="A652" s="14">
        <v>3583</v>
      </c>
      <c r="B652" s="15">
        <v>1</v>
      </c>
      <c r="C652" s="82">
        <f t="shared" si="63"/>
        <v>2.4773518925154794</v>
      </c>
      <c r="D652" s="16">
        <f>SUMIFS('Contact Hours'!E:E,'Contact Hours'!$A:$A,Hours!$A652,'Contact Hours'!$C:$C,Hours!$B652)</f>
        <v>28224</v>
      </c>
      <c r="E652" s="16">
        <f>SUMIFS('Contact Hours'!F:F,'Contact Hours'!$A:$A,Hours!$A652,'Contact Hours'!$C:$C,Hours!$B652)</f>
        <v>0</v>
      </c>
      <c r="F652" s="16">
        <f>SUMIFS('Contact Hours'!G:G,'Contact Hours'!$A:$A,Hours!$A652,'Contact Hours'!$C:$C,Hours!$B652)</f>
        <v>0</v>
      </c>
      <c r="G652" s="16">
        <f>SUMIFS('Contact Hours'!H:H,'Contact Hours'!$A:$A,Hours!$A652,'Contact Hours'!$C:$C,Hours!$B652)</f>
        <v>0</v>
      </c>
      <c r="H652" s="16">
        <f>SUMIFS('Contact Hours'!I:I,'Contact Hours'!$A:$A,Hours!$A652,'Contact Hours'!$C:$C,Hours!$B652)</f>
        <v>68624</v>
      </c>
      <c r="I652" s="16">
        <f>SUMIFS('Contact Hours'!J:J,'Contact Hours'!$A:$A,Hours!$A652,'Contact Hours'!$C:$C,Hours!$B652)</f>
        <v>0</v>
      </c>
      <c r="J652" s="16">
        <f>SUMIFS('Contact Hours'!K:K,'Contact Hours'!$A:$A,Hours!$A652,'Contact Hours'!$C:$C,Hours!$B652)</f>
        <v>0</v>
      </c>
      <c r="K652" s="16">
        <f>SUMIFS('Contact Hours'!L:L,'Contact Hours'!$A:$A,Hours!$A652,'Contact Hours'!$C:$C,Hours!$B652)</f>
        <v>0</v>
      </c>
      <c r="L652" s="17">
        <f t="shared" si="66"/>
        <v>96848</v>
      </c>
      <c r="M652" s="17">
        <f t="shared" si="67"/>
        <v>0</v>
      </c>
      <c r="N652" s="17">
        <f t="shared" si="64"/>
        <v>96848</v>
      </c>
      <c r="O652" s="83">
        <f t="shared" si="68"/>
        <v>239926.57608633913</v>
      </c>
      <c r="P652" s="83">
        <f t="shared" si="65"/>
        <v>0</v>
      </c>
    </row>
    <row r="653" spans="1:16" x14ac:dyDescent="0.2">
      <c r="A653" s="14">
        <v>3583</v>
      </c>
      <c r="B653" s="15">
        <v>2</v>
      </c>
      <c r="C653" s="82">
        <f t="shared" si="63"/>
        <v>2.8538011791852567</v>
      </c>
      <c r="D653" s="16">
        <f>SUMIFS('Contact Hours'!E:E,'Contact Hours'!$A:$A,Hours!$A653,'Contact Hours'!$C:$C,Hours!$B653)</f>
        <v>4176</v>
      </c>
      <c r="E653" s="16">
        <f>SUMIFS('Contact Hours'!F:F,'Contact Hours'!$A:$A,Hours!$A653,'Contact Hours'!$C:$C,Hours!$B653)</f>
        <v>0</v>
      </c>
      <c r="F653" s="16">
        <f>SUMIFS('Contact Hours'!G:G,'Contact Hours'!$A:$A,Hours!$A653,'Contact Hours'!$C:$C,Hours!$B653)</f>
        <v>0</v>
      </c>
      <c r="G653" s="16">
        <f>SUMIFS('Contact Hours'!H:H,'Contact Hours'!$A:$A,Hours!$A653,'Contact Hours'!$C:$C,Hours!$B653)</f>
        <v>0</v>
      </c>
      <c r="H653" s="16">
        <f>SUMIFS('Contact Hours'!I:I,'Contact Hours'!$A:$A,Hours!$A653,'Contact Hours'!$C:$C,Hours!$B653)</f>
        <v>153456</v>
      </c>
      <c r="I653" s="16">
        <f>SUMIFS('Contact Hours'!J:J,'Contact Hours'!$A:$A,Hours!$A653,'Contact Hours'!$C:$C,Hours!$B653)</f>
        <v>0</v>
      </c>
      <c r="J653" s="16">
        <f>SUMIFS('Contact Hours'!K:K,'Contact Hours'!$A:$A,Hours!$A653,'Contact Hours'!$C:$C,Hours!$B653)</f>
        <v>9184</v>
      </c>
      <c r="K653" s="16">
        <f>SUMIFS('Contact Hours'!L:L,'Contact Hours'!$A:$A,Hours!$A653,'Contact Hours'!$C:$C,Hours!$B653)</f>
        <v>0</v>
      </c>
      <c r="L653" s="17">
        <f t="shared" si="66"/>
        <v>166816</v>
      </c>
      <c r="M653" s="17">
        <f t="shared" si="67"/>
        <v>0</v>
      </c>
      <c r="N653" s="17">
        <f t="shared" si="64"/>
        <v>166816</v>
      </c>
      <c r="O653" s="83">
        <f t="shared" si="68"/>
        <v>476059.69750696776</v>
      </c>
      <c r="P653" s="83">
        <f t="shared" si="65"/>
        <v>0</v>
      </c>
    </row>
    <row r="654" spans="1:16" x14ac:dyDescent="0.2">
      <c r="A654" s="14">
        <v>3583</v>
      </c>
      <c r="B654" s="15">
        <v>3</v>
      </c>
      <c r="C654" s="82">
        <f t="shared" si="63"/>
        <v>2.4074720848103111</v>
      </c>
      <c r="D654" s="16">
        <f>SUMIFS('Contact Hours'!E:E,'Contact Hours'!$A:$A,Hours!$A654,'Contact Hours'!$C:$C,Hours!$B654)</f>
        <v>0</v>
      </c>
      <c r="E654" s="16">
        <f>SUMIFS('Contact Hours'!F:F,'Contact Hours'!$A:$A,Hours!$A654,'Contact Hours'!$C:$C,Hours!$B654)</f>
        <v>276048</v>
      </c>
      <c r="F654" s="16">
        <f>SUMIFS('Contact Hours'!G:G,'Contact Hours'!$A:$A,Hours!$A654,'Contact Hours'!$C:$C,Hours!$B654)</f>
        <v>0</v>
      </c>
      <c r="G654" s="16">
        <f>SUMIFS('Contact Hours'!H:H,'Contact Hours'!$A:$A,Hours!$A654,'Contact Hours'!$C:$C,Hours!$B654)</f>
        <v>0</v>
      </c>
      <c r="H654" s="16">
        <f>SUMIFS('Contact Hours'!I:I,'Contact Hours'!$A:$A,Hours!$A654,'Contact Hours'!$C:$C,Hours!$B654)</f>
        <v>132240</v>
      </c>
      <c r="I654" s="16">
        <f>SUMIFS('Contact Hours'!J:J,'Contact Hours'!$A:$A,Hours!$A654,'Contact Hours'!$C:$C,Hours!$B654)</f>
        <v>18528</v>
      </c>
      <c r="J654" s="16">
        <f>SUMIFS('Contact Hours'!K:K,'Contact Hours'!$A:$A,Hours!$A654,'Contact Hours'!$C:$C,Hours!$B654)</f>
        <v>0</v>
      </c>
      <c r="K654" s="16">
        <f>SUMIFS('Contact Hours'!L:L,'Contact Hours'!$A:$A,Hours!$A654,'Contact Hours'!$C:$C,Hours!$B654)</f>
        <v>284</v>
      </c>
      <c r="L654" s="17">
        <f t="shared" si="66"/>
        <v>427100</v>
      </c>
      <c r="M654" s="17">
        <f t="shared" si="67"/>
        <v>29486</v>
      </c>
      <c r="N654" s="17">
        <f t="shared" si="64"/>
        <v>456586</v>
      </c>
      <c r="O654" s="83">
        <f t="shared" si="68"/>
        <v>1099218.0493152007</v>
      </c>
      <c r="P654" s="83">
        <f t="shared" si="65"/>
        <v>0</v>
      </c>
    </row>
    <row r="655" spans="1:16" x14ac:dyDescent="0.2">
      <c r="A655" s="14">
        <v>3583</v>
      </c>
      <c r="B655" s="15">
        <v>4</v>
      </c>
      <c r="C655" s="82">
        <f t="shared" si="63"/>
        <v>2.4300139582635913</v>
      </c>
      <c r="D655" s="16">
        <f>SUMIFS('Contact Hours'!E:E,'Contact Hours'!$A:$A,Hours!$A655,'Contact Hours'!$C:$C,Hours!$B655)</f>
        <v>61920</v>
      </c>
      <c r="E655" s="16">
        <f>SUMIFS('Contact Hours'!F:F,'Contact Hours'!$A:$A,Hours!$A655,'Contact Hours'!$C:$C,Hours!$B655)</f>
        <v>56880</v>
      </c>
      <c r="F655" s="16">
        <f>SUMIFS('Contact Hours'!G:G,'Contact Hours'!$A:$A,Hours!$A655,'Contact Hours'!$C:$C,Hours!$B655)</f>
        <v>0</v>
      </c>
      <c r="G655" s="16">
        <f>SUMIFS('Contact Hours'!H:H,'Contact Hours'!$A:$A,Hours!$A655,'Contact Hours'!$C:$C,Hours!$B655)</f>
        <v>0</v>
      </c>
      <c r="H655" s="16">
        <f>SUMIFS('Contact Hours'!I:I,'Contact Hours'!$A:$A,Hours!$A655,'Contact Hours'!$C:$C,Hours!$B655)</f>
        <v>215232</v>
      </c>
      <c r="I655" s="16">
        <f>SUMIFS('Contact Hours'!J:J,'Contact Hours'!$A:$A,Hours!$A655,'Contact Hours'!$C:$C,Hours!$B655)</f>
        <v>17632</v>
      </c>
      <c r="J655" s="16">
        <f>SUMIFS('Contact Hours'!K:K,'Contact Hours'!$A:$A,Hours!$A655,'Contact Hours'!$C:$C,Hours!$B655)</f>
        <v>616</v>
      </c>
      <c r="K655" s="16">
        <f>SUMIFS('Contact Hours'!L:L,'Contact Hours'!$A:$A,Hours!$A655,'Contact Hours'!$C:$C,Hours!$B655)</f>
        <v>0</v>
      </c>
      <c r="L655" s="17">
        <f t="shared" si="66"/>
        <v>352280</v>
      </c>
      <c r="M655" s="17">
        <f t="shared" si="67"/>
        <v>7451.2000000000007</v>
      </c>
      <c r="N655" s="17">
        <f t="shared" si="64"/>
        <v>359731.20000000001</v>
      </c>
      <c r="O655" s="83">
        <f t="shared" si="68"/>
        <v>874151.83722291165</v>
      </c>
      <c r="P655" s="83">
        <f t="shared" si="65"/>
        <v>0</v>
      </c>
    </row>
    <row r="656" spans="1:16" x14ac:dyDescent="0.2">
      <c r="A656" s="14">
        <v>3583</v>
      </c>
      <c r="B656" s="15">
        <v>5</v>
      </c>
      <c r="C656" s="82">
        <f t="shared" si="63"/>
        <v>8.3021719928430482</v>
      </c>
      <c r="D656" s="16">
        <f>SUMIFS('Contact Hours'!E:E,'Contact Hours'!$A:$A,Hours!$A656,'Contact Hours'!$C:$C,Hours!$B656)</f>
        <v>0</v>
      </c>
      <c r="E656" s="16">
        <f>SUMIFS('Contact Hours'!F:F,'Contact Hours'!$A:$A,Hours!$A656,'Contact Hours'!$C:$C,Hours!$B656)</f>
        <v>0</v>
      </c>
      <c r="F656" s="16">
        <f>SUMIFS('Contact Hours'!G:G,'Contact Hours'!$A:$A,Hours!$A656,'Contact Hours'!$C:$C,Hours!$B656)</f>
        <v>0</v>
      </c>
      <c r="G656" s="16">
        <f>SUMIFS('Contact Hours'!H:H,'Contact Hours'!$A:$A,Hours!$A656,'Contact Hours'!$C:$C,Hours!$B656)</f>
        <v>0</v>
      </c>
      <c r="H656" s="16">
        <f>SUMIFS('Contact Hours'!I:I,'Contact Hours'!$A:$A,Hours!$A656,'Contact Hours'!$C:$C,Hours!$B656)</f>
        <v>0</v>
      </c>
      <c r="I656" s="16">
        <f>SUMIFS('Contact Hours'!J:J,'Contact Hours'!$A:$A,Hours!$A656,'Contact Hours'!$C:$C,Hours!$B656)</f>
        <v>0</v>
      </c>
      <c r="J656" s="16">
        <f>SUMIFS('Contact Hours'!K:K,'Contact Hours'!$A:$A,Hours!$A656,'Contact Hours'!$C:$C,Hours!$B656)</f>
        <v>0</v>
      </c>
      <c r="K656" s="16">
        <f>SUMIFS('Contact Hours'!L:L,'Contact Hours'!$A:$A,Hours!$A656,'Contact Hours'!$C:$C,Hours!$B656)</f>
        <v>0</v>
      </c>
      <c r="L656" s="17">
        <f t="shared" si="66"/>
        <v>0</v>
      </c>
      <c r="M656" s="17">
        <f t="shared" si="67"/>
        <v>0</v>
      </c>
      <c r="N656" s="17">
        <f t="shared" si="64"/>
        <v>0</v>
      </c>
      <c r="O656" s="83">
        <f t="shared" si="68"/>
        <v>0</v>
      </c>
      <c r="P656" s="83">
        <f t="shared" si="65"/>
        <v>0</v>
      </c>
    </row>
    <row r="657" spans="1:16" x14ac:dyDescent="0.2">
      <c r="A657" s="14">
        <v>3583</v>
      </c>
      <c r="B657" s="15">
        <v>6</v>
      </c>
      <c r="C657" s="82">
        <f t="shared" si="63"/>
        <v>2.9574937970703448</v>
      </c>
      <c r="D657" s="16">
        <f>SUMIFS('Contact Hours'!E:E,'Contact Hours'!$A:$A,Hours!$A657,'Contact Hours'!$C:$C,Hours!$B657)</f>
        <v>0</v>
      </c>
      <c r="E657" s="16">
        <f>SUMIFS('Contact Hours'!F:F,'Contact Hours'!$A:$A,Hours!$A657,'Contact Hours'!$C:$C,Hours!$B657)</f>
        <v>0</v>
      </c>
      <c r="F657" s="16">
        <f>SUMIFS('Contact Hours'!G:G,'Contact Hours'!$A:$A,Hours!$A657,'Contact Hours'!$C:$C,Hours!$B657)</f>
        <v>0</v>
      </c>
      <c r="G657" s="16">
        <f>SUMIFS('Contact Hours'!H:H,'Contact Hours'!$A:$A,Hours!$A657,'Contact Hours'!$C:$C,Hours!$B657)</f>
        <v>0</v>
      </c>
      <c r="H657" s="16">
        <f>SUMIFS('Contact Hours'!I:I,'Contact Hours'!$A:$A,Hours!$A657,'Contact Hours'!$C:$C,Hours!$B657)</f>
        <v>12944</v>
      </c>
      <c r="I657" s="16">
        <f>SUMIFS('Contact Hours'!J:J,'Contact Hours'!$A:$A,Hours!$A657,'Contact Hours'!$C:$C,Hours!$B657)</f>
        <v>0</v>
      </c>
      <c r="J657" s="16">
        <f>SUMIFS('Contact Hours'!K:K,'Contact Hours'!$A:$A,Hours!$A657,'Contact Hours'!$C:$C,Hours!$B657)</f>
        <v>0</v>
      </c>
      <c r="K657" s="16">
        <f>SUMIFS('Contact Hours'!L:L,'Contact Hours'!$A:$A,Hours!$A657,'Contact Hours'!$C:$C,Hours!$B657)</f>
        <v>0</v>
      </c>
      <c r="L657" s="17">
        <f t="shared" si="66"/>
        <v>12944</v>
      </c>
      <c r="M657" s="17">
        <f t="shared" si="67"/>
        <v>0</v>
      </c>
      <c r="N657" s="17">
        <f t="shared" si="64"/>
        <v>12944</v>
      </c>
      <c r="O657" s="83">
        <f t="shared" si="68"/>
        <v>38281.799709278544</v>
      </c>
      <c r="P657" s="83">
        <f t="shared" si="65"/>
        <v>0</v>
      </c>
    </row>
    <row r="658" spans="1:16" x14ac:dyDescent="0.2">
      <c r="A658" s="14">
        <v>3583</v>
      </c>
      <c r="B658" s="15">
        <v>7</v>
      </c>
      <c r="C658" s="82">
        <f t="shared" si="63"/>
        <v>3.1107785365526492</v>
      </c>
      <c r="D658" s="16">
        <f>SUMIFS('Contact Hours'!E:E,'Contact Hours'!$A:$A,Hours!$A658,'Contact Hours'!$C:$C,Hours!$B658)</f>
        <v>0</v>
      </c>
      <c r="E658" s="16">
        <f>SUMIFS('Contact Hours'!F:F,'Contact Hours'!$A:$A,Hours!$A658,'Contact Hours'!$C:$C,Hours!$B658)</f>
        <v>7440</v>
      </c>
      <c r="F658" s="16">
        <f>SUMIFS('Contact Hours'!G:G,'Contact Hours'!$A:$A,Hours!$A658,'Contact Hours'!$C:$C,Hours!$B658)</f>
        <v>0</v>
      </c>
      <c r="G658" s="16">
        <f>SUMIFS('Contact Hours'!H:H,'Contact Hours'!$A:$A,Hours!$A658,'Contact Hours'!$C:$C,Hours!$B658)</f>
        <v>0</v>
      </c>
      <c r="H658" s="16">
        <f>SUMIFS('Contact Hours'!I:I,'Contact Hours'!$A:$A,Hours!$A658,'Contact Hours'!$C:$C,Hours!$B658)</f>
        <v>0</v>
      </c>
      <c r="I658" s="16">
        <f>SUMIFS('Contact Hours'!J:J,'Contact Hours'!$A:$A,Hours!$A658,'Contact Hours'!$C:$C,Hours!$B658)</f>
        <v>64464</v>
      </c>
      <c r="J658" s="16">
        <f>SUMIFS('Contact Hours'!K:K,'Contact Hours'!$A:$A,Hours!$A658,'Contact Hours'!$C:$C,Hours!$B658)</f>
        <v>0</v>
      </c>
      <c r="K658" s="16">
        <f>SUMIFS('Contact Hours'!L:L,'Contact Hours'!$A:$A,Hours!$A658,'Contact Hours'!$C:$C,Hours!$B658)</f>
        <v>24</v>
      </c>
      <c r="L658" s="17">
        <f t="shared" si="66"/>
        <v>71928</v>
      </c>
      <c r="M658" s="17">
        <f t="shared" si="67"/>
        <v>7192.8</v>
      </c>
      <c r="N658" s="17">
        <f t="shared" si="64"/>
        <v>79120.800000000003</v>
      </c>
      <c r="O658" s="83">
        <f t="shared" si="68"/>
        <v>246127.28643487487</v>
      </c>
      <c r="P658" s="83">
        <f t="shared" si="65"/>
        <v>0</v>
      </c>
    </row>
    <row r="659" spans="1:16" x14ac:dyDescent="0.2">
      <c r="A659" s="14">
        <v>3583</v>
      </c>
      <c r="B659" s="15">
        <v>8</v>
      </c>
      <c r="C659" s="82">
        <f t="shared" si="63"/>
        <v>3.1288120353152737</v>
      </c>
      <c r="D659" s="16">
        <f>SUMIFS('Contact Hours'!E:E,'Contact Hours'!$A:$A,Hours!$A659,'Contact Hours'!$C:$C,Hours!$B659)</f>
        <v>0</v>
      </c>
      <c r="E659" s="16">
        <f>SUMIFS('Contact Hours'!F:F,'Contact Hours'!$A:$A,Hours!$A659,'Contact Hours'!$C:$C,Hours!$B659)</f>
        <v>0</v>
      </c>
      <c r="F659" s="16">
        <f>SUMIFS('Contact Hours'!G:G,'Contact Hours'!$A:$A,Hours!$A659,'Contact Hours'!$C:$C,Hours!$B659)</f>
        <v>0</v>
      </c>
      <c r="G659" s="16">
        <f>SUMIFS('Contact Hours'!H:H,'Contact Hours'!$A:$A,Hours!$A659,'Contact Hours'!$C:$C,Hours!$B659)</f>
        <v>0</v>
      </c>
      <c r="H659" s="16">
        <f>SUMIFS('Contact Hours'!I:I,'Contact Hours'!$A:$A,Hours!$A659,'Contact Hours'!$C:$C,Hours!$B659)</f>
        <v>60240</v>
      </c>
      <c r="I659" s="16">
        <f>SUMIFS('Contact Hours'!J:J,'Contact Hours'!$A:$A,Hours!$A659,'Contact Hours'!$C:$C,Hours!$B659)</f>
        <v>0</v>
      </c>
      <c r="J659" s="16">
        <f>SUMIFS('Contact Hours'!K:K,'Contact Hours'!$A:$A,Hours!$A659,'Contact Hours'!$C:$C,Hours!$B659)</f>
        <v>20786</v>
      </c>
      <c r="K659" s="16">
        <f>SUMIFS('Contact Hours'!L:L,'Contact Hours'!$A:$A,Hours!$A659,'Contact Hours'!$C:$C,Hours!$B659)</f>
        <v>0</v>
      </c>
      <c r="L659" s="17">
        <f t="shared" si="66"/>
        <v>81026</v>
      </c>
      <c r="M659" s="17">
        <f t="shared" si="67"/>
        <v>0</v>
      </c>
      <c r="N659" s="17">
        <f t="shared" si="64"/>
        <v>81026</v>
      </c>
      <c r="O659" s="83">
        <f t="shared" si="68"/>
        <v>253515.12397345537</v>
      </c>
      <c r="P659" s="83">
        <f t="shared" si="65"/>
        <v>0</v>
      </c>
    </row>
    <row r="660" spans="1:16" x14ac:dyDescent="0.2">
      <c r="A660" s="14">
        <v>3583</v>
      </c>
      <c r="B660" s="15">
        <v>9</v>
      </c>
      <c r="C660" s="82">
        <f t="shared" si="63"/>
        <v>2.7974464955520566</v>
      </c>
      <c r="D660" s="16">
        <f>SUMIFS('Contact Hours'!E:E,'Contact Hours'!$A:$A,Hours!$A660,'Contact Hours'!$C:$C,Hours!$B660)</f>
        <v>7776</v>
      </c>
      <c r="E660" s="16">
        <f>SUMIFS('Contact Hours'!F:F,'Contact Hours'!$A:$A,Hours!$A660,'Contact Hours'!$C:$C,Hours!$B660)</f>
        <v>17072</v>
      </c>
      <c r="F660" s="16">
        <f>SUMIFS('Contact Hours'!G:G,'Contact Hours'!$A:$A,Hours!$A660,'Contact Hours'!$C:$C,Hours!$B660)</f>
        <v>0</v>
      </c>
      <c r="G660" s="16">
        <f>SUMIFS('Contact Hours'!H:H,'Contact Hours'!$A:$A,Hours!$A660,'Contact Hours'!$C:$C,Hours!$B660)</f>
        <v>0</v>
      </c>
      <c r="H660" s="16">
        <f>SUMIFS('Contact Hours'!I:I,'Contact Hours'!$A:$A,Hours!$A660,'Contact Hours'!$C:$C,Hours!$B660)</f>
        <v>191296</v>
      </c>
      <c r="I660" s="16">
        <f>SUMIFS('Contact Hours'!J:J,'Contact Hours'!$A:$A,Hours!$A660,'Contact Hours'!$C:$C,Hours!$B660)</f>
        <v>0</v>
      </c>
      <c r="J660" s="16">
        <f>SUMIFS('Contact Hours'!K:K,'Contact Hours'!$A:$A,Hours!$A660,'Contact Hours'!$C:$C,Hours!$B660)</f>
        <v>0</v>
      </c>
      <c r="K660" s="16">
        <f>SUMIFS('Contact Hours'!L:L,'Contact Hours'!$A:$A,Hours!$A660,'Contact Hours'!$C:$C,Hours!$B660)</f>
        <v>0</v>
      </c>
      <c r="L660" s="17">
        <f t="shared" si="66"/>
        <v>216144</v>
      </c>
      <c r="M660" s="17">
        <f t="shared" si="67"/>
        <v>1707.2</v>
      </c>
      <c r="N660" s="17">
        <f t="shared" si="64"/>
        <v>217851.2</v>
      </c>
      <c r="O660" s="83">
        <f t="shared" si="68"/>
        <v>609427.07599181018</v>
      </c>
      <c r="P660" s="83">
        <f t="shared" si="65"/>
        <v>0</v>
      </c>
    </row>
    <row r="661" spans="1:16" x14ac:dyDescent="0.2">
      <c r="A661" s="14">
        <v>3583</v>
      </c>
      <c r="B661" s="15">
        <v>10</v>
      </c>
      <c r="C661" s="82">
        <f t="shared" si="63"/>
        <v>3.9989283506118838</v>
      </c>
      <c r="D661" s="16">
        <f>SUMIFS('Contact Hours'!E:E,'Contact Hours'!$A:$A,Hours!$A661,'Contact Hours'!$C:$C,Hours!$B661)</f>
        <v>0</v>
      </c>
      <c r="E661" s="16">
        <f>SUMIFS('Contact Hours'!F:F,'Contact Hours'!$A:$A,Hours!$A661,'Contact Hours'!$C:$C,Hours!$B661)</f>
        <v>768</v>
      </c>
      <c r="F661" s="16">
        <f>SUMIFS('Contact Hours'!G:G,'Contact Hours'!$A:$A,Hours!$A661,'Contact Hours'!$C:$C,Hours!$B661)</f>
        <v>0</v>
      </c>
      <c r="G661" s="16">
        <f>SUMIFS('Contact Hours'!H:H,'Contact Hours'!$A:$A,Hours!$A661,'Contact Hours'!$C:$C,Hours!$B661)</f>
        <v>0</v>
      </c>
      <c r="H661" s="16">
        <f>SUMIFS('Contact Hours'!I:I,'Contact Hours'!$A:$A,Hours!$A661,'Contact Hours'!$C:$C,Hours!$B661)</f>
        <v>0</v>
      </c>
      <c r="I661" s="16">
        <f>SUMIFS('Contact Hours'!J:J,'Contact Hours'!$A:$A,Hours!$A661,'Contact Hours'!$C:$C,Hours!$B661)</f>
        <v>0</v>
      </c>
      <c r="J661" s="16">
        <f>SUMIFS('Contact Hours'!K:K,'Contact Hours'!$A:$A,Hours!$A661,'Contact Hours'!$C:$C,Hours!$B661)</f>
        <v>0</v>
      </c>
      <c r="K661" s="16">
        <f>SUMIFS('Contact Hours'!L:L,'Contact Hours'!$A:$A,Hours!$A661,'Contact Hours'!$C:$C,Hours!$B661)</f>
        <v>0</v>
      </c>
      <c r="L661" s="17">
        <f t="shared" si="66"/>
        <v>768</v>
      </c>
      <c r="M661" s="17">
        <f t="shared" si="67"/>
        <v>76.800000000000011</v>
      </c>
      <c r="N661" s="17">
        <f t="shared" si="64"/>
        <v>844.8</v>
      </c>
      <c r="O661" s="83">
        <f t="shared" si="68"/>
        <v>3378.2946705969193</v>
      </c>
      <c r="P661" s="83">
        <f t="shared" si="65"/>
        <v>0</v>
      </c>
    </row>
    <row r="662" spans="1:16" x14ac:dyDescent="0.2">
      <c r="A662" s="14">
        <v>3583</v>
      </c>
      <c r="B662" s="15">
        <v>11</v>
      </c>
      <c r="C662" s="82">
        <f t="shared" si="63"/>
        <v>2.8515469918399288</v>
      </c>
      <c r="D662" s="16">
        <f>SUMIFS('Contact Hours'!E:E,'Contact Hours'!$A:$A,Hours!$A662,'Contact Hours'!$C:$C,Hours!$B662)</f>
        <v>0</v>
      </c>
      <c r="E662" s="16">
        <f>SUMIFS('Contact Hours'!F:F,'Contact Hours'!$A:$A,Hours!$A662,'Contact Hours'!$C:$C,Hours!$B662)</f>
        <v>1680</v>
      </c>
      <c r="F662" s="16">
        <f>SUMIFS('Contact Hours'!G:G,'Contact Hours'!$A:$A,Hours!$A662,'Contact Hours'!$C:$C,Hours!$B662)</f>
        <v>0</v>
      </c>
      <c r="G662" s="16">
        <f>SUMIFS('Contact Hours'!H:H,'Contact Hours'!$A:$A,Hours!$A662,'Contact Hours'!$C:$C,Hours!$B662)</f>
        <v>0</v>
      </c>
      <c r="H662" s="16">
        <f>SUMIFS('Contact Hours'!I:I,'Contact Hours'!$A:$A,Hours!$A662,'Contact Hours'!$C:$C,Hours!$B662)</f>
        <v>0</v>
      </c>
      <c r="I662" s="16">
        <f>SUMIFS('Contact Hours'!J:J,'Contact Hours'!$A:$A,Hours!$A662,'Contact Hours'!$C:$C,Hours!$B662)</f>
        <v>205184</v>
      </c>
      <c r="J662" s="16">
        <f>SUMIFS('Contact Hours'!K:K,'Contact Hours'!$A:$A,Hours!$A662,'Contact Hours'!$C:$C,Hours!$B662)</f>
        <v>0</v>
      </c>
      <c r="K662" s="16">
        <f>SUMIFS('Contact Hours'!L:L,'Contact Hours'!$A:$A,Hours!$A662,'Contact Hours'!$C:$C,Hours!$B662)</f>
        <v>27536</v>
      </c>
      <c r="L662" s="17">
        <f t="shared" si="66"/>
        <v>234400</v>
      </c>
      <c r="M662" s="17">
        <f t="shared" si="67"/>
        <v>23440</v>
      </c>
      <c r="N662" s="17">
        <f t="shared" si="64"/>
        <v>257840</v>
      </c>
      <c r="O662" s="83">
        <f t="shared" si="68"/>
        <v>735242.87637600722</v>
      </c>
      <c r="P662" s="83">
        <f t="shared" si="65"/>
        <v>0</v>
      </c>
    </row>
    <row r="663" spans="1:16" x14ac:dyDescent="0.2">
      <c r="A663" s="14">
        <v>3583</v>
      </c>
      <c r="B663" s="15">
        <v>12</v>
      </c>
      <c r="C663" s="82">
        <f t="shared" si="63"/>
        <v>2.5044021406594155</v>
      </c>
      <c r="D663" s="16">
        <f>SUMIFS('Contact Hours'!E:E,'Contact Hours'!$A:$A,Hours!$A663,'Contact Hours'!$C:$C,Hours!$B663)</f>
        <v>290688</v>
      </c>
      <c r="E663" s="16">
        <f>SUMIFS('Contact Hours'!F:F,'Contact Hours'!$A:$A,Hours!$A663,'Contact Hours'!$C:$C,Hours!$B663)</f>
        <v>0</v>
      </c>
      <c r="F663" s="16">
        <f>SUMIFS('Contact Hours'!G:G,'Contact Hours'!$A:$A,Hours!$A663,'Contact Hours'!$C:$C,Hours!$B663)</f>
        <v>0</v>
      </c>
      <c r="G663" s="16">
        <f>SUMIFS('Contact Hours'!H:H,'Contact Hours'!$A:$A,Hours!$A663,'Contact Hours'!$C:$C,Hours!$B663)</f>
        <v>104136</v>
      </c>
      <c r="H663" s="16">
        <f>SUMIFS('Contact Hours'!I:I,'Contact Hours'!$A:$A,Hours!$A663,'Contact Hours'!$C:$C,Hours!$B663)</f>
        <v>0</v>
      </c>
      <c r="I663" s="16">
        <f>SUMIFS('Contact Hours'!J:J,'Contact Hours'!$A:$A,Hours!$A663,'Contact Hours'!$C:$C,Hours!$B663)</f>
        <v>0</v>
      </c>
      <c r="J663" s="16">
        <f>SUMIFS('Contact Hours'!K:K,'Contact Hours'!$A:$A,Hours!$A663,'Contact Hours'!$C:$C,Hours!$B663)</f>
        <v>0</v>
      </c>
      <c r="K663" s="16">
        <f>SUMIFS('Contact Hours'!L:L,'Contact Hours'!$A:$A,Hours!$A663,'Contact Hours'!$C:$C,Hours!$B663)</f>
        <v>0</v>
      </c>
      <c r="L663" s="17">
        <f t="shared" si="66"/>
        <v>394824</v>
      </c>
      <c r="M663" s="17">
        <f t="shared" si="67"/>
        <v>0</v>
      </c>
      <c r="N663" s="17">
        <f t="shared" si="64"/>
        <v>394824</v>
      </c>
      <c r="O663" s="83">
        <f t="shared" si="68"/>
        <v>988798.07078371302</v>
      </c>
      <c r="P663" s="83">
        <f t="shared" si="65"/>
        <v>260798.4213197089</v>
      </c>
    </row>
    <row r="664" spans="1:16" x14ac:dyDescent="0.2">
      <c r="A664" s="14">
        <v>3583</v>
      </c>
      <c r="B664" s="15">
        <v>13</v>
      </c>
      <c r="C664" s="82">
        <f t="shared" si="63"/>
        <v>2.4322681456089192</v>
      </c>
      <c r="D664" s="16">
        <f>SUMIFS('Contact Hours'!E:E,'Contact Hours'!$A:$A,Hours!$A664,'Contact Hours'!$C:$C,Hours!$B664)</f>
        <v>6960</v>
      </c>
      <c r="E664" s="16">
        <f>SUMIFS('Contact Hours'!F:F,'Contact Hours'!$A:$A,Hours!$A664,'Contact Hours'!$C:$C,Hours!$B664)</f>
        <v>0</v>
      </c>
      <c r="F664" s="16">
        <f>SUMIFS('Contact Hours'!G:G,'Contact Hours'!$A:$A,Hours!$A664,'Contact Hours'!$C:$C,Hours!$B664)</f>
        <v>0</v>
      </c>
      <c r="G664" s="16">
        <f>SUMIFS('Contact Hours'!H:H,'Contact Hours'!$A:$A,Hours!$A664,'Contact Hours'!$C:$C,Hours!$B664)</f>
        <v>0</v>
      </c>
      <c r="H664" s="16">
        <f>SUMIFS('Contact Hours'!I:I,'Contact Hours'!$A:$A,Hours!$A664,'Contact Hours'!$C:$C,Hours!$B664)</f>
        <v>0</v>
      </c>
      <c r="I664" s="16">
        <f>SUMIFS('Contact Hours'!J:J,'Contact Hours'!$A:$A,Hours!$A664,'Contact Hours'!$C:$C,Hours!$B664)</f>
        <v>0</v>
      </c>
      <c r="J664" s="16">
        <f>SUMIFS('Contact Hours'!K:K,'Contact Hours'!$A:$A,Hours!$A664,'Contact Hours'!$C:$C,Hours!$B664)</f>
        <v>0</v>
      </c>
      <c r="K664" s="16">
        <f>SUMIFS('Contact Hours'!L:L,'Contact Hours'!$A:$A,Hours!$A664,'Contact Hours'!$C:$C,Hours!$B664)</f>
        <v>0</v>
      </c>
      <c r="L664" s="17">
        <f t="shared" si="66"/>
        <v>6960</v>
      </c>
      <c r="M664" s="17">
        <f t="shared" si="67"/>
        <v>0</v>
      </c>
      <c r="N664" s="17">
        <f t="shared" si="64"/>
        <v>6960</v>
      </c>
      <c r="O664" s="83">
        <f t="shared" si="68"/>
        <v>16928.586293438078</v>
      </c>
      <c r="P664" s="83">
        <f t="shared" si="65"/>
        <v>0</v>
      </c>
    </row>
    <row r="665" spans="1:16" x14ac:dyDescent="0.2">
      <c r="A665" s="14">
        <v>3583</v>
      </c>
      <c r="B665" s="15">
        <v>14</v>
      </c>
      <c r="C665" s="82">
        <f t="shared" si="63"/>
        <v>3.8974899200721236</v>
      </c>
      <c r="D665" s="16">
        <f>SUMIFS('Contact Hours'!E:E,'Contact Hours'!$A:$A,Hours!$A665,'Contact Hours'!$C:$C,Hours!$B665)</f>
        <v>0</v>
      </c>
      <c r="E665" s="16">
        <f>SUMIFS('Contact Hours'!F:F,'Contact Hours'!$A:$A,Hours!$A665,'Contact Hours'!$C:$C,Hours!$B665)</f>
        <v>0</v>
      </c>
      <c r="F665" s="16">
        <f>SUMIFS('Contact Hours'!G:G,'Contact Hours'!$A:$A,Hours!$A665,'Contact Hours'!$C:$C,Hours!$B665)</f>
        <v>0</v>
      </c>
      <c r="G665" s="16">
        <f>SUMIFS('Contact Hours'!H:H,'Contact Hours'!$A:$A,Hours!$A665,'Contact Hours'!$C:$C,Hours!$B665)</f>
        <v>0</v>
      </c>
      <c r="H665" s="16">
        <f>SUMIFS('Contact Hours'!I:I,'Contact Hours'!$A:$A,Hours!$A665,'Contact Hours'!$C:$C,Hours!$B665)</f>
        <v>0</v>
      </c>
      <c r="I665" s="16">
        <f>SUMIFS('Contact Hours'!J:J,'Contact Hours'!$A:$A,Hours!$A665,'Contact Hours'!$C:$C,Hours!$B665)</f>
        <v>103136</v>
      </c>
      <c r="J665" s="16">
        <f>SUMIFS('Contact Hours'!K:K,'Contact Hours'!$A:$A,Hours!$A665,'Contact Hours'!$C:$C,Hours!$B665)</f>
        <v>0</v>
      </c>
      <c r="K665" s="16">
        <f>SUMIFS('Contact Hours'!L:L,'Contact Hours'!$A:$A,Hours!$A665,'Contact Hours'!$C:$C,Hours!$B665)</f>
        <v>9732</v>
      </c>
      <c r="L665" s="17">
        <f t="shared" si="66"/>
        <v>112868</v>
      </c>
      <c r="M665" s="17">
        <f t="shared" si="67"/>
        <v>11286.800000000001</v>
      </c>
      <c r="N665" s="17">
        <f t="shared" si="64"/>
        <v>124154.8</v>
      </c>
      <c r="O665" s="83">
        <f t="shared" si="68"/>
        <v>483892.0815285705</v>
      </c>
      <c r="P665" s="83">
        <f t="shared" si="65"/>
        <v>0</v>
      </c>
    </row>
    <row r="666" spans="1:16" x14ac:dyDescent="0.2">
      <c r="A666" s="14">
        <v>3583</v>
      </c>
      <c r="B666" s="15">
        <v>15</v>
      </c>
      <c r="C666" s="82">
        <f t="shared" si="63"/>
        <v>5.6850604849172326</v>
      </c>
      <c r="D666" s="16">
        <f>SUMIFS('Contact Hours'!E:E,'Contact Hours'!$A:$A,Hours!$A666,'Contact Hours'!$C:$C,Hours!$B666)</f>
        <v>0</v>
      </c>
      <c r="E666" s="16">
        <f>SUMIFS('Contact Hours'!F:F,'Contact Hours'!$A:$A,Hours!$A666,'Contact Hours'!$C:$C,Hours!$B666)</f>
        <v>0</v>
      </c>
      <c r="F666" s="16">
        <f>SUMIFS('Contact Hours'!G:G,'Contact Hours'!$A:$A,Hours!$A666,'Contact Hours'!$C:$C,Hours!$B666)</f>
        <v>0</v>
      </c>
      <c r="G666" s="16">
        <f>SUMIFS('Contact Hours'!H:H,'Contact Hours'!$A:$A,Hours!$A666,'Contact Hours'!$C:$C,Hours!$B666)</f>
        <v>0</v>
      </c>
      <c r="H666" s="16">
        <f>SUMIFS('Contact Hours'!I:I,'Contact Hours'!$A:$A,Hours!$A666,'Contact Hours'!$C:$C,Hours!$B666)</f>
        <v>0</v>
      </c>
      <c r="I666" s="16">
        <f>SUMIFS('Contact Hours'!J:J,'Contact Hours'!$A:$A,Hours!$A666,'Contact Hours'!$C:$C,Hours!$B666)</f>
        <v>0</v>
      </c>
      <c r="J666" s="16">
        <f>SUMIFS('Contact Hours'!K:K,'Contact Hours'!$A:$A,Hours!$A666,'Contact Hours'!$C:$C,Hours!$B666)</f>
        <v>0</v>
      </c>
      <c r="K666" s="16">
        <f>SUMIFS('Contact Hours'!L:L,'Contact Hours'!$A:$A,Hours!$A666,'Contact Hours'!$C:$C,Hours!$B666)</f>
        <v>0</v>
      </c>
      <c r="L666" s="17">
        <f t="shared" si="66"/>
        <v>0</v>
      </c>
      <c r="M666" s="17">
        <f t="shared" si="67"/>
        <v>0</v>
      </c>
      <c r="N666" s="17">
        <f t="shared" si="64"/>
        <v>0</v>
      </c>
      <c r="O666" s="83">
        <f t="shared" si="68"/>
        <v>0</v>
      </c>
      <c r="P666" s="83">
        <f t="shared" si="65"/>
        <v>0</v>
      </c>
    </row>
    <row r="667" spans="1:16" x14ac:dyDescent="0.2">
      <c r="A667" s="14">
        <v>3583</v>
      </c>
      <c r="B667" s="15">
        <v>16</v>
      </c>
      <c r="C667" s="82">
        <f t="shared" si="63"/>
        <v>3.2595549013442979</v>
      </c>
      <c r="D667" s="16">
        <f>SUMIFS('Contact Hours'!E:E,'Contact Hours'!$A:$A,Hours!$A667,'Contact Hours'!$C:$C,Hours!$B667)</f>
        <v>27456</v>
      </c>
      <c r="E667" s="16">
        <f>SUMIFS('Contact Hours'!F:F,'Contact Hours'!$A:$A,Hours!$A667,'Contact Hours'!$C:$C,Hours!$B667)</f>
        <v>0</v>
      </c>
      <c r="F667" s="16">
        <f>SUMIFS('Contact Hours'!G:G,'Contact Hours'!$A:$A,Hours!$A667,'Contact Hours'!$C:$C,Hours!$B667)</f>
        <v>0</v>
      </c>
      <c r="G667" s="16">
        <f>SUMIFS('Contact Hours'!H:H,'Contact Hours'!$A:$A,Hours!$A667,'Contact Hours'!$C:$C,Hours!$B667)</f>
        <v>0</v>
      </c>
      <c r="H667" s="16">
        <f>SUMIFS('Contact Hours'!I:I,'Contact Hours'!$A:$A,Hours!$A667,'Contact Hours'!$C:$C,Hours!$B667)</f>
        <v>0</v>
      </c>
      <c r="I667" s="16">
        <f>SUMIFS('Contact Hours'!J:J,'Contact Hours'!$A:$A,Hours!$A667,'Contact Hours'!$C:$C,Hours!$B667)</f>
        <v>8848</v>
      </c>
      <c r="J667" s="16">
        <f>SUMIFS('Contact Hours'!K:K,'Contact Hours'!$A:$A,Hours!$A667,'Contact Hours'!$C:$C,Hours!$B667)</f>
        <v>0</v>
      </c>
      <c r="K667" s="16">
        <f>SUMIFS('Contact Hours'!L:L,'Contact Hours'!$A:$A,Hours!$A667,'Contact Hours'!$C:$C,Hours!$B667)</f>
        <v>7779</v>
      </c>
      <c r="L667" s="17">
        <f t="shared" si="66"/>
        <v>44083</v>
      </c>
      <c r="M667" s="17">
        <f t="shared" si="67"/>
        <v>1662.7</v>
      </c>
      <c r="N667" s="17">
        <f t="shared" si="64"/>
        <v>45745.7</v>
      </c>
      <c r="O667" s="83">
        <f t="shared" si="68"/>
        <v>149110.62065042584</v>
      </c>
      <c r="P667" s="83">
        <f t="shared" si="65"/>
        <v>0</v>
      </c>
    </row>
    <row r="668" spans="1:16" x14ac:dyDescent="0.2">
      <c r="A668" s="14">
        <v>3583</v>
      </c>
      <c r="B668" s="15">
        <v>17</v>
      </c>
      <c r="C668" s="82">
        <f t="shared" si="63"/>
        <v>4.4091904474615813</v>
      </c>
      <c r="D668" s="16">
        <f>SUMIFS('Contact Hours'!E:E,'Contact Hours'!$A:$A,Hours!$A668,'Contact Hours'!$C:$C,Hours!$B668)</f>
        <v>0</v>
      </c>
      <c r="E668" s="16">
        <f>SUMIFS('Contact Hours'!F:F,'Contact Hours'!$A:$A,Hours!$A668,'Contact Hours'!$C:$C,Hours!$B668)</f>
        <v>0</v>
      </c>
      <c r="F668" s="16">
        <f>SUMIFS('Contact Hours'!G:G,'Contact Hours'!$A:$A,Hours!$A668,'Contact Hours'!$C:$C,Hours!$B668)</f>
        <v>0</v>
      </c>
      <c r="G668" s="16">
        <f>SUMIFS('Contact Hours'!H:H,'Contact Hours'!$A:$A,Hours!$A668,'Contact Hours'!$C:$C,Hours!$B668)</f>
        <v>0</v>
      </c>
      <c r="H668" s="16">
        <f>SUMIFS('Contact Hours'!I:I,'Contact Hours'!$A:$A,Hours!$A668,'Contact Hours'!$C:$C,Hours!$B668)</f>
        <v>0</v>
      </c>
      <c r="I668" s="16">
        <f>SUMIFS('Contact Hours'!J:J,'Contact Hours'!$A:$A,Hours!$A668,'Contact Hours'!$C:$C,Hours!$B668)</f>
        <v>0</v>
      </c>
      <c r="J668" s="16">
        <f>SUMIFS('Contact Hours'!K:K,'Contact Hours'!$A:$A,Hours!$A668,'Contact Hours'!$C:$C,Hours!$B668)</f>
        <v>0</v>
      </c>
      <c r="K668" s="16">
        <f>SUMIFS('Contact Hours'!L:L,'Contact Hours'!$A:$A,Hours!$A668,'Contact Hours'!$C:$C,Hours!$B668)</f>
        <v>0</v>
      </c>
      <c r="L668" s="17">
        <f t="shared" si="66"/>
        <v>0</v>
      </c>
      <c r="M668" s="17">
        <f t="shared" si="67"/>
        <v>0</v>
      </c>
      <c r="N668" s="17">
        <f t="shared" si="64"/>
        <v>0</v>
      </c>
      <c r="O668" s="83">
        <f t="shared" si="68"/>
        <v>0</v>
      </c>
      <c r="P668" s="83">
        <f t="shared" si="65"/>
        <v>0</v>
      </c>
    </row>
    <row r="669" spans="1:16" x14ac:dyDescent="0.2">
      <c r="A669" s="14">
        <v>3583</v>
      </c>
      <c r="B669" s="15">
        <v>18</v>
      </c>
      <c r="C669" s="82">
        <f t="shared" si="63"/>
        <v>3.2911135241788898</v>
      </c>
      <c r="D669" s="16">
        <f>SUMIFS('Contact Hours'!E:E,'Contact Hours'!$A:$A,Hours!$A669,'Contact Hours'!$C:$C,Hours!$B669)</f>
        <v>0</v>
      </c>
      <c r="E669" s="16">
        <f>SUMIFS('Contact Hours'!F:F,'Contact Hours'!$A:$A,Hours!$A669,'Contact Hours'!$C:$C,Hours!$B669)</f>
        <v>0</v>
      </c>
      <c r="F669" s="16">
        <f>SUMIFS('Contact Hours'!G:G,'Contact Hours'!$A:$A,Hours!$A669,'Contact Hours'!$C:$C,Hours!$B669)</f>
        <v>0</v>
      </c>
      <c r="G669" s="16">
        <f>SUMIFS('Contact Hours'!H:H,'Contact Hours'!$A:$A,Hours!$A669,'Contact Hours'!$C:$C,Hours!$B669)</f>
        <v>0</v>
      </c>
      <c r="H669" s="16">
        <f>SUMIFS('Contact Hours'!I:I,'Contact Hours'!$A:$A,Hours!$A669,'Contact Hours'!$C:$C,Hours!$B669)</f>
        <v>0</v>
      </c>
      <c r="I669" s="16">
        <f>SUMIFS('Contact Hours'!J:J,'Contact Hours'!$A:$A,Hours!$A669,'Contact Hours'!$C:$C,Hours!$B669)</f>
        <v>44960</v>
      </c>
      <c r="J669" s="16">
        <f>SUMIFS('Contact Hours'!K:K,'Contact Hours'!$A:$A,Hours!$A669,'Contact Hours'!$C:$C,Hours!$B669)</f>
        <v>0</v>
      </c>
      <c r="K669" s="16">
        <f>SUMIFS('Contact Hours'!L:L,'Contact Hours'!$A:$A,Hours!$A669,'Contact Hours'!$C:$C,Hours!$B669)</f>
        <v>0</v>
      </c>
      <c r="L669" s="17">
        <f t="shared" si="66"/>
        <v>44960</v>
      </c>
      <c r="M669" s="17">
        <f t="shared" si="67"/>
        <v>4496</v>
      </c>
      <c r="N669" s="17">
        <f t="shared" si="64"/>
        <v>49456</v>
      </c>
      <c r="O669" s="83">
        <f t="shared" si="68"/>
        <v>162765.31045179119</v>
      </c>
      <c r="P669" s="83">
        <f t="shared" si="65"/>
        <v>0</v>
      </c>
    </row>
    <row r="670" spans="1:16" x14ac:dyDescent="0.2">
      <c r="A670" s="14">
        <v>3583</v>
      </c>
      <c r="B670" s="15">
        <v>19</v>
      </c>
      <c r="C670" s="82">
        <f t="shared" si="63"/>
        <v>2.3804218366663754</v>
      </c>
      <c r="D670" s="16">
        <f>SUMIFS('Contact Hours'!E:E,'Contact Hours'!$A:$A,Hours!$A670,'Contact Hours'!$C:$C,Hours!$B670)</f>
        <v>0</v>
      </c>
      <c r="E670" s="16">
        <f>SUMIFS('Contact Hours'!F:F,'Contact Hours'!$A:$A,Hours!$A670,'Contact Hours'!$C:$C,Hours!$B670)</f>
        <v>134576</v>
      </c>
      <c r="F670" s="16">
        <f>SUMIFS('Contact Hours'!G:G,'Contact Hours'!$A:$A,Hours!$A670,'Contact Hours'!$C:$C,Hours!$B670)</f>
        <v>57800</v>
      </c>
      <c r="G670" s="16">
        <f>SUMIFS('Contact Hours'!H:H,'Contact Hours'!$A:$A,Hours!$A670,'Contact Hours'!$C:$C,Hours!$B670)</f>
        <v>0</v>
      </c>
      <c r="H670" s="16">
        <f>SUMIFS('Contact Hours'!I:I,'Contact Hours'!$A:$A,Hours!$A670,'Contact Hours'!$C:$C,Hours!$B670)</f>
        <v>0</v>
      </c>
      <c r="I670" s="16">
        <f>SUMIFS('Contact Hours'!J:J,'Contact Hours'!$A:$A,Hours!$A670,'Contact Hours'!$C:$C,Hours!$B670)</f>
        <v>27408</v>
      </c>
      <c r="J670" s="16">
        <f>SUMIFS('Contact Hours'!K:K,'Contact Hours'!$A:$A,Hours!$A670,'Contact Hours'!$C:$C,Hours!$B670)</f>
        <v>0</v>
      </c>
      <c r="K670" s="16">
        <f>SUMIFS('Contact Hours'!L:L,'Contact Hours'!$A:$A,Hours!$A670,'Contact Hours'!$C:$C,Hours!$B670)</f>
        <v>0</v>
      </c>
      <c r="L670" s="17">
        <f t="shared" si="66"/>
        <v>219784</v>
      </c>
      <c r="M670" s="17">
        <f t="shared" si="67"/>
        <v>21978.400000000001</v>
      </c>
      <c r="N670" s="17">
        <f t="shared" si="64"/>
        <v>241762.4</v>
      </c>
      <c r="O670" s="83">
        <f t="shared" si="68"/>
        <v>575496.49624487094</v>
      </c>
      <c r="P670" s="83">
        <f t="shared" si="65"/>
        <v>151347.22037524817</v>
      </c>
    </row>
    <row r="671" spans="1:16" x14ac:dyDescent="0.2">
      <c r="A671" s="14">
        <v>3583</v>
      </c>
      <c r="B671" s="15">
        <v>20</v>
      </c>
      <c r="C671" s="82">
        <f t="shared" ref="C671:C734" si="69">C644</f>
        <v>3.0251194174301852</v>
      </c>
      <c r="D671" s="16">
        <f>SUMIFS('Contact Hours'!E:E,'Contact Hours'!$A:$A,Hours!$A671,'Contact Hours'!$C:$C,Hours!$B671)</f>
        <v>0</v>
      </c>
      <c r="E671" s="16">
        <f>SUMIFS('Contact Hours'!F:F,'Contact Hours'!$A:$A,Hours!$A671,'Contact Hours'!$C:$C,Hours!$B671)</f>
        <v>0</v>
      </c>
      <c r="F671" s="16">
        <f>SUMIFS('Contact Hours'!G:G,'Contact Hours'!$A:$A,Hours!$A671,'Contact Hours'!$C:$C,Hours!$B671)</f>
        <v>0</v>
      </c>
      <c r="G671" s="16">
        <f>SUMIFS('Contact Hours'!H:H,'Contact Hours'!$A:$A,Hours!$A671,'Contact Hours'!$C:$C,Hours!$B671)</f>
        <v>0</v>
      </c>
      <c r="H671" s="16">
        <f>SUMIFS('Contact Hours'!I:I,'Contact Hours'!$A:$A,Hours!$A671,'Contact Hours'!$C:$C,Hours!$B671)</f>
        <v>52848</v>
      </c>
      <c r="I671" s="16">
        <f>SUMIFS('Contact Hours'!J:J,'Contact Hours'!$A:$A,Hours!$A671,'Contact Hours'!$C:$C,Hours!$B671)</f>
        <v>0</v>
      </c>
      <c r="J671" s="16">
        <f>SUMIFS('Contact Hours'!K:K,'Contact Hours'!$A:$A,Hours!$A671,'Contact Hours'!$C:$C,Hours!$B671)</f>
        <v>32</v>
      </c>
      <c r="K671" s="16">
        <f>SUMIFS('Contact Hours'!L:L,'Contact Hours'!$A:$A,Hours!$A671,'Contact Hours'!$C:$C,Hours!$B671)</f>
        <v>0</v>
      </c>
      <c r="L671" s="17">
        <f t="shared" si="66"/>
        <v>52880</v>
      </c>
      <c r="M671" s="17">
        <f t="shared" si="67"/>
        <v>0</v>
      </c>
      <c r="N671" s="17">
        <f t="shared" si="64"/>
        <v>52880</v>
      </c>
      <c r="O671" s="83">
        <f t="shared" si="68"/>
        <v>159968.31479370818</v>
      </c>
      <c r="P671" s="83">
        <f t="shared" si="65"/>
        <v>0</v>
      </c>
    </row>
    <row r="672" spans="1:16" x14ac:dyDescent="0.2">
      <c r="A672" s="14">
        <v>3583</v>
      </c>
      <c r="B672" s="15">
        <v>21</v>
      </c>
      <c r="C672" s="82">
        <f t="shared" si="69"/>
        <v>3.2708258380709379</v>
      </c>
      <c r="D672" s="16">
        <f>SUMIFS('Contact Hours'!E:E,'Contact Hours'!$A:$A,Hours!$A672,'Contact Hours'!$C:$C,Hours!$B672)</f>
        <v>0</v>
      </c>
      <c r="E672" s="16">
        <f>SUMIFS('Contact Hours'!F:F,'Contact Hours'!$A:$A,Hours!$A672,'Contact Hours'!$C:$C,Hours!$B672)</f>
        <v>0</v>
      </c>
      <c r="F672" s="16">
        <f>SUMIFS('Contact Hours'!G:G,'Contact Hours'!$A:$A,Hours!$A672,'Contact Hours'!$C:$C,Hours!$B672)</f>
        <v>0</v>
      </c>
      <c r="G672" s="16">
        <f>SUMIFS('Contact Hours'!H:H,'Contact Hours'!$A:$A,Hours!$A672,'Contact Hours'!$C:$C,Hours!$B672)</f>
        <v>0</v>
      </c>
      <c r="H672" s="16">
        <f>SUMIFS('Contact Hours'!I:I,'Contact Hours'!$A:$A,Hours!$A672,'Contact Hours'!$C:$C,Hours!$B672)</f>
        <v>31024</v>
      </c>
      <c r="I672" s="16">
        <f>SUMIFS('Contact Hours'!J:J,'Contact Hours'!$A:$A,Hours!$A672,'Contact Hours'!$C:$C,Hours!$B672)</f>
        <v>0</v>
      </c>
      <c r="J672" s="16">
        <f>SUMIFS('Contact Hours'!K:K,'Contact Hours'!$A:$A,Hours!$A672,'Contact Hours'!$C:$C,Hours!$B672)</f>
        <v>0</v>
      </c>
      <c r="K672" s="16">
        <f>SUMIFS('Contact Hours'!L:L,'Contact Hours'!$A:$A,Hours!$A672,'Contact Hours'!$C:$C,Hours!$B672)</f>
        <v>0</v>
      </c>
      <c r="L672" s="17">
        <f t="shared" si="66"/>
        <v>31024</v>
      </c>
      <c r="M672" s="17">
        <f t="shared" si="67"/>
        <v>0</v>
      </c>
      <c r="N672" s="17">
        <f t="shared" si="64"/>
        <v>31024</v>
      </c>
      <c r="O672" s="83">
        <f t="shared" si="68"/>
        <v>101474.10080031278</v>
      </c>
      <c r="P672" s="83">
        <f t="shared" si="65"/>
        <v>0</v>
      </c>
    </row>
    <row r="673" spans="1:16" x14ac:dyDescent="0.2">
      <c r="A673" s="14">
        <v>3583</v>
      </c>
      <c r="B673" s="15">
        <v>22</v>
      </c>
      <c r="C673" s="82">
        <f t="shared" si="69"/>
        <v>3.5368199448196425</v>
      </c>
      <c r="D673" s="16">
        <f>SUMIFS('Contact Hours'!E:E,'Contact Hours'!$A:$A,Hours!$A673,'Contact Hours'!$C:$C,Hours!$B673)</f>
        <v>0</v>
      </c>
      <c r="E673" s="16">
        <f>SUMIFS('Contact Hours'!F:F,'Contact Hours'!$A:$A,Hours!$A673,'Contact Hours'!$C:$C,Hours!$B673)</f>
        <v>0</v>
      </c>
      <c r="F673" s="16">
        <f>SUMIFS('Contact Hours'!G:G,'Contact Hours'!$A:$A,Hours!$A673,'Contact Hours'!$C:$C,Hours!$B673)</f>
        <v>0</v>
      </c>
      <c r="G673" s="16">
        <f>SUMIFS('Contact Hours'!H:H,'Contact Hours'!$A:$A,Hours!$A673,'Contact Hours'!$C:$C,Hours!$B673)</f>
        <v>0</v>
      </c>
      <c r="H673" s="16">
        <f>SUMIFS('Contact Hours'!I:I,'Contact Hours'!$A:$A,Hours!$A673,'Contact Hours'!$C:$C,Hours!$B673)</f>
        <v>16144</v>
      </c>
      <c r="I673" s="16">
        <f>SUMIFS('Contact Hours'!J:J,'Contact Hours'!$A:$A,Hours!$A673,'Contact Hours'!$C:$C,Hours!$B673)</f>
        <v>0</v>
      </c>
      <c r="J673" s="16">
        <f>SUMIFS('Contact Hours'!K:K,'Contact Hours'!$A:$A,Hours!$A673,'Contact Hours'!$C:$C,Hours!$B673)</f>
        <v>0</v>
      </c>
      <c r="K673" s="16">
        <f>SUMIFS('Contact Hours'!L:L,'Contact Hours'!$A:$A,Hours!$A673,'Contact Hours'!$C:$C,Hours!$B673)</f>
        <v>0</v>
      </c>
      <c r="L673" s="17">
        <f t="shared" si="66"/>
        <v>16144</v>
      </c>
      <c r="M673" s="17">
        <f t="shared" si="67"/>
        <v>0</v>
      </c>
      <c r="N673" s="17">
        <f t="shared" si="64"/>
        <v>16144</v>
      </c>
      <c r="O673" s="83">
        <f t="shared" si="68"/>
        <v>57098.421189168308</v>
      </c>
      <c r="P673" s="83">
        <f t="shared" si="65"/>
        <v>0</v>
      </c>
    </row>
    <row r="674" spans="1:16" x14ac:dyDescent="0.2">
      <c r="A674" s="14">
        <v>3583</v>
      </c>
      <c r="B674" s="15">
        <v>23</v>
      </c>
      <c r="C674" s="82">
        <f t="shared" si="69"/>
        <v>3.4579233877331621</v>
      </c>
      <c r="D674" s="16">
        <f>SUMIFS('Contact Hours'!E:E,'Contact Hours'!$A:$A,Hours!$A674,'Contact Hours'!$C:$C,Hours!$B674)</f>
        <v>30885</v>
      </c>
      <c r="E674" s="16">
        <f>SUMIFS('Contact Hours'!F:F,'Contact Hours'!$A:$A,Hours!$A674,'Contact Hours'!$C:$C,Hours!$B674)</f>
        <v>0</v>
      </c>
      <c r="F674" s="16">
        <f>SUMIFS('Contact Hours'!G:G,'Contact Hours'!$A:$A,Hours!$A674,'Contact Hours'!$C:$C,Hours!$B674)</f>
        <v>0</v>
      </c>
      <c r="G674" s="16">
        <f>SUMIFS('Contact Hours'!H:H,'Contact Hours'!$A:$A,Hours!$A674,'Contact Hours'!$C:$C,Hours!$B674)</f>
        <v>0</v>
      </c>
      <c r="H674" s="16">
        <f>SUMIFS('Contact Hours'!I:I,'Contact Hours'!$A:$A,Hours!$A674,'Contact Hours'!$C:$C,Hours!$B674)</f>
        <v>0</v>
      </c>
      <c r="I674" s="16">
        <f>SUMIFS('Contact Hours'!J:J,'Contact Hours'!$A:$A,Hours!$A674,'Contact Hours'!$C:$C,Hours!$B674)</f>
        <v>0</v>
      </c>
      <c r="J674" s="16">
        <f>SUMIFS('Contact Hours'!K:K,'Contact Hours'!$A:$A,Hours!$A674,'Contact Hours'!$C:$C,Hours!$B674)</f>
        <v>0</v>
      </c>
      <c r="K674" s="16">
        <f>SUMIFS('Contact Hours'!L:L,'Contact Hours'!$A:$A,Hours!$A674,'Contact Hours'!$C:$C,Hours!$B674)</f>
        <v>0</v>
      </c>
      <c r="L674" s="17">
        <f t="shared" si="66"/>
        <v>30885</v>
      </c>
      <c r="M674" s="17">
        <f t="shared" si="67"/>
        <v>0</v>
      </c>
      <c r="N674" s="17">
        <f t="shared" si="64"/>
        <v>30885</v>
      </c>
      <c r="O674" s="83">
        <f t="shared" si="68"/>
        <v>106797.96383013872</v>
      </c>
      <c r="P674" s="83">
        <f t="shared" si="65"/>
        <v>0</v>
      </c>
    </row>
    <row r="675" spans="1:16" x14ac:dyDescent="0.2">
      <c r="A675" s="14">
        <v>3583</v>
      </c>
      <c r="B675" s="15">
        <v>24</v>
      </c>
      <c r="C675" s="82">
        <f t="shared" si="69"/>
        <v>2.7275666878468883</v>
      </c>
      <c r="D675" s="16">
        <f>SUMIFS('Contact Hours'!E:E,'Contact Hours'!$A:$A,Hours!$A675,'Contact Hours'!$C:$C,Hours!$B675)</f>
        <v>33888</v>
      </c>
      <c r="E675" s="16">
        <f>SUMIFS('Contact Hours'!F:F,'Contact Hours'!$A:$A,Hours!$A675,'Contact Hours'!$C:$C,Hours!$B675)</f>
        <v>0</v>
      </c>
      <c r="F675" s="16">
        <f>SUMIFS('Contact Hours'!G:G,'Contact Hours'!$A:$A,Hours!$A675,'Contact Hours'!$C:$C,Hours!$B675)</f>
        <v>0</v>
      </c>
      <c r="G675" s="16">
        <f>SUMIFS('Contact Hours'!H:H,'Contact Hours'!$A:$A,Hours!$A675,'Contact Hours'!$C:$C,Hours!$B675)</f>
        <v>0</v>
      </c>
      <c r="H675" s="16">
        <f>SUMIFS('Contact Hours'!I:I,'Contact Hours'!$A:$A,Hours!$A675,'Contact Hours'!$C:$C,Hours!$B675)</f>
        <v>0</v>
      </c>
      <c r="I675" s="16">
        <f>SUMIFS('Contact Hours'!J:J,'Contact Hours'!$A:$A,Hours!$A675,'Contact Hours'!$C:$C,Hours!$B675)</f>
        <v>0</v>
      </c>
      <c r="J675" s="16">
        <f>SUMIFS('Contact Hours'!K:K,'Contact Hours'!$A:$A,Hours!$A675,'Contact Hours'!$C:$C,Hours!$B675)</f>
        <v>0</v>
      </c>
      <c r="K675" s="16">
        <f>SUMIFS('Contact Hours'!L:L,'Contact Hours'!$A:$A,Hours!$A675,'Contact Hours'!$C:$C,Hours!$B675)</f>
        <v>0</v>
      </c>
      <c r="L675" s="17">
        <f t="shared" si="66"/>
        <v>33888</v>
      </c>
      <c r="M675" s="17">
        <f t="shared" si="67"/>
        <v>0</v>
      </c>
      <c r="N675" s="17">
        <f t="shared" si="64"/>
        <v>33888</v>
      </c>
      <c r="O675" s="83">
        <f t="shared" si="68"/>
        <v>92431.779917755353</v>
      </c>
      <c r="P675" s="83">
        <f t="shared" si="65"/>
        <v>0</v>
      </c>
    </row>
    <row r="676" spans="1:16" x14ac:dyDescent="0.2">
      <c r="A676" s="14">
        <v>3583</v>
      </c>
      <c r="B676" s="15">
        <v>25</v>
      </c>
      <c r="C676" s="82">
        <f t="shared" si="69"/>
        <v>2.1843075376228382</v>
      </c>
      <c r="D676" s="16">
        <f>SUMIFS('Contact Hours'!E:E,'Contact Hours'!$A:$A,Hours!$A676,'Contact Hours'!$C:$C,Hours!$B676)</f>
        <v>362544</v>
      </c>
      <c r="E676" s="16">
        <f>SUMIFS('Contact Hours'!F:F,'Contact Hours'!$A:$A,Hours!$A676,'Contact Hours'!$C:$C,Hours!$B676)</f>
        <v>0</v>
      </c>
      <c r="F676" s="16">
        <f>SUMIFS('Contact Hours'!G:G,'Contact Hours'!$A:$A,Hours!$A676,'Contact Hours'!$C:$C,Hours!$B676)</f>
        <v>0</v>
      </c>
      <c r="G676" s="16">
        <f>SUMIFS('Contact Hours'!H:H,'Contact Hours'!$A:$A,Hours!$A676,'Contact Hours'!$C:$C,Hours!$B676)</f>
        <v>0</v>
      </c>
      <c r="H676" s="16">
        <f>SUMIFS('Contact Hours'!I:I,'Contact Hours'!$A:$A,Hours!$A676,'Contact Hours'!$C:$C,Hours!$B676)</f>
        <v>0</v>
      </c>
      <c r="I676" s="16">
        <f>SUMIFS('Contact Hours'!J:J,'Contact Hours'!$A:$A,Hours!$A676,'Contact Hours'!$C:$C,Hours!$B676)</f>
        <v>0</v>
      </c>
      <c r="J676" s="16">
        <f>SUMIFS('Contact Hours'!K:K,'Contact Hours'!$A:$A,Hours!$A676,'Contact Hours'!$C:$C,Hours!$B676)</f>
        <v>0</v>
      </c>
      <c r="K676" s="16">
        <f>SUMIFS('Contact Hours'!L:L,'Contact Hours'!$A:$A,Hours!$A676,'Contact Hours'!$C:$C,Hours!$B676)</f>
        <v>0</v>
      </c>
      <c r="L676" s="17">
        <f t="shared" si="66"/>
        <v>362544</v>
      </c>
      <c r="M676" s="17">
        <f t="shared" si="67"/>
        <v>0</v>
      </c>
      <c r="N676" s="17">
        <f t="shared" ref="N676:N731" si="70">SUM(L676:M676)</f>
        <v>362544</v>
      </c>
      <c r="O676" s="83">
        <f t="shared" si="68"/>
        <v>791907.59191993426</v>
      </c>
      <c r="P676" s="83">
        <f t="shared" ref="P676:P731" si="71">(G676+F676*1.1)*C676</f>
        <v>0</v>
      </c>
    </row>
    <row r="677" spans="1:16" x14ac:dyDescent="0.2">
      <c r="A677" s="14">
        <v>3583</v>
      </c>
      <c r="B677" s="15">
        <v>26</v>
      </c>
      <c r="C677" s="82">
        <f t="shared" si="69"/>
        <v>2.9124100501637846</v>
      </c>
      <c r="D677" s="16">
        <f>SUMIFS('Contact Hours'!E:E,'Contact Hours'!$A:$A,Hours!$A677,'Contact Hours'!$C:$C,Hours!$B677)</f>
        <v>108608</v>
      </c>
      <c r="E677" s="16">
        <f>SUMIFS('Contact Hours'!F:F,'Contact Hours'!$A:$A,Hours!$A677,'Contact Hours'!$C:$C,Hours!$B677)</f>
        <v>0</v>
      </c>
      <c r="F677" s="16">
        <f>SUMIFS('Contact Hours'!G:G,'Contact Hours'!$A:$A,Hours!$A677,'Contact Hours'!$C:$C,Hours!$B677)</f>
        <v>0</v>
      </c>
      <c r="G677" s="16">
        <f>SUMIFS('Contact Hours'!H:H,'Contact Hours'!$A:$A,Hours!$A677,'Contact Hours'!$C:$C,Hours!$B677)</f>
        <v>0</v>
      </c>
      <c r="H677" s="16">
        <f>SUMIFS('Contact Hours'!I:I,'Contact Hours'!$A:$A,Hours!$A677,'Contact Hours'!$C:$C,Hours!$B677)</f>
        <v>4832</v>
      </c>
      <c r="I677" s="16">
        <f>SUMIFS('Contact Hours'!J:J,'Contact Hours'!$A:$A,Hours!$A677,'Contact Hours'!$C:$C,Hours!$B677)</f>
        <v>0</v>
      </c>
      <c r="J677" s="16">
        <f>SUMIFS('Contact Hours'!K:K,'Contact Hours'!$A:$A,Hours!$A677,'Contact Hours'!$C:$C,Hours!$B677)</f>
        <v>448</v>
      </c>
      <c r="K677" s="16">
        <f>SUMIFS('Contact Hours'!L:L,'Contact Hours'!$A:$A,Hours!$A677,'Contact Hours'!$C:$C,Hours!$B677)</f>
        <v>0</v>
      </c>
      <c r="L677" s="17">
        <f t="shared" ref="L677:L732" si="72">SUM(D677:K677)</f>
        <v>113888</v>
      </c>
      <c r="M677" s="17">
        <f t="shared" ref="M677:M732" si="73">IF(B677&lt;28,E677+F677+I677+K677,0)*0.1</f>
        <v>0</v>
      </c>
      <c r="N677" s="17">
        <f t="shared" si="70"/>
        <v>113888</v>
      </c>
      <c r="O677" s="83">
        <f t="shared" si="68"/>
        <v>331688.55579305312</v>
      </c>
      <c r="P677" s="83">
        <f t="shared" si="71"/>
        <v>0</v>
      </c>
    </row>
    <row r="678" spans="1:16" x14ac:dyDescent="0.2">
      <c r="A678" s="14">
        <v>3583</v>
      </c>
      <c r="B678" s="15">
        <v>27</v>
      </c>
      <c r="C678" s="82">
        <f t="shared" si="69"/>
        <v>0</v>
      </c>
      <c r="D678" s="16">
        <f>SUMIFS('Contact Hours'!E:E,'Contact Hours'!$A:$A,Hours!$A678,'Contact Hours'!$C:$C,Hours!$B678)</f>
        <v>0</v>
      </c>
      <c r="E678" s="16">
        <f>SUMIFS('Contact Hours'!F:F,'Contact Hours'!$A:$A,Hours!$A678,'Contact Hours'!$C:$C,Hours!$B678)</f>
        <v>0</v>
      </c>
      <c r="F678" s="16">
        <f>SUMIFS('Contact Hours'!G:G,'Contact Hours'!$A:$A,Hours!$A678,'Contact Hours'!$C:$C,Hours!$B678)</f>
        <v>0</v>
      </c>
      <c r="G678" s="16">
        <f>SUMIFS('Contact Hours'!H:H,'Contact Hours'!$A:$A,Hours!$A678,'Contact Hours'!$C:$C,Hours!$B678)</f>
        <v>0</v>
      </c>
      <c r="H678" s="16">
        <f>SUMIFS('Contact Hours'!I:I,'Contact Hours'!$A:$A,Hours!$A678,'Contact Hours'!$C:$C,Hours!$B678)</f>
        <v>0</v>
      </c>
      <c r="I678" s="16">
        <f>SUMIFS('Contact Hours'!J:J,'Contact Hours'!$A:$A,Hours!$A678,'Contact Hours'!$C:$C,Hours!$B678)</f>
        <v>0</v>
      </c>
      <c r="J678" s="16">
        <f>SUMIFS('Contact Hours'!K:K,'Contact Hours'!$A:$A,Hours!$A678,'Contact Hours'!$C:$C,Hours!$B678)</f>
        <v>0</v>
      </c>
      <c r="K678" s="16">
        <f>SUMIFS('Contact Hours'!L:L,'Contact Hours'!$A:$A,Hours!$A678,'Contact Hours'!$C:$C,Hours!$B678)</f>
        <v>0</v>
      </c>
      <c r="L678" s="17">
        <f t="shared" si="72"/>
        <v>0</v>
      </c>
      <c r="M678" s="17">
        <f t="shared" si="73"/>
        <v>0</v>
      </c>
      <c r="N678" s="17">
        <f t="shared" si="70"/>
        <v>0</v>
      </c>
      <c r="O678" s="83">
        <f t="shared" si="68"/>
        <v>0</v>
      </c>
      <c r="P678" s="83">
        <f t="shared" si="71"/>
        <v>0</v>
      </c>
    </row>
    <row r="679" spans="1:16" x14ac:dyDescent="0.2">
      <c r="A679" s="14">
        <v>3590</v>
      </c>
      <c r="B679" s="15">
        <v>1</v>
      </c>
      <c r="C679" s="82">
        <f t="shared" si="69"/>
        <v>2.4773518925154794</v>
      </c>
      <c r="D679" s="16">
        <f>SUMIFS('Contact Hours'!E:E,'Contact Hours'!$A:$A,Hours!$A679,'Contact Hours'!$C:$C,Hours!$B679)</f>
        <v>60704</v>
      </c>
      <c r="E679" s="16">
        <f>SUMIFS('Contact Hours'!F:F,'Contact Hours'!$A:$A,Hours!$A679,'Contact Hours'!$C:$C,Hours!$B679)</f>
        <v>0</v>
      </c>
      <c r="F679" s="16">
        <f>SUMIFS('Contact Hours'!G:G,'Contact Hours'!$A:$A,Hours!$A679,'Contact Hours'!$C:$C,Hours!$B679)</f>
        <v>0</v>
      </c>
      <c r="G679" s="16">
        <f>SUMIFS('Contact Hours'!H:H,'Contact Hours'!$A:$A,Hours!$A679,'Contact Hours'!$C:$C,Hours!$B679)</f>
        <v>0</v>
      </c>
      <c r="H679" s="16">
        <f>SUMIFS('Contact Hours'!I:I,'Contact Hours'!$A:$A,Hours!$A679,'Contact Hours'!$C:$C,Hours!$B679)</f>
        <v>0</v>
      </c>
      <c r="I679" s="16">
        <f>SUMIFS('Contact Hours'!J:J,'Contact Hours'!$A:$A,Hours!$A679,'Contact Hours'!$C:$C,Hours!$B679)</f>
        <v>0</v>
      </c>
      <c r="J679" s="16">
        <f>SUMIFS('Contact Hours'!K:K,'Contact Hours'!$A:$A,Hours!$A679,'Contact Hours'!$C:$C,Hours!$B679)</f>
        <v>2156</v>
      </c>
      <c r="K679" s="16">
        <f>SUMIFS('Contact Hours'!L:L,'Contact Hours'!$A:$A,Hours!$A679,'Contact Hours'!$C:$C,Hours!$B679)</f>
        <v>0</v>
      </c>
      <c r="L679" s="17">
        <f t="shared" si="72"/>
        <v>62860</v>
      </c>
      <c r="M679" s="17">
        <f t="shared" si="73"/>
        <v>0</v>
      </c>
      <c r="N679" s="17">
        <f t="shared" si="70"/>
        <v>62860</v>
      </c>
      <c r="O679" s="83">
        <f t="shared" si="68"/>
        <v>155726.33996352303</v>
      </c>
      <c r="P679" s="83">
        <f t="shared" si="71"/>
        <v>0</v>
      </c>
    </row>
    <row r="680" spans="1:16" x14ac:dyDescent="0.2">
      <c r="A680" s="14">
        <v>3590</v>
      </c>
      <c r="B680" s="15">
        <v>2</v>
      </c>
      <c r="C680" s="82">
        <f t="shared" si="69"/>
        <v>2.8538011791852567</v>
      </c>
      <c r="D680" s="16">
        <f>SUMIFS('Contact Hours'!E:E,'Contact Hours'!$A:$A,Hours!$A680,'Contact Hours'!$C:$C,Hours!$B680)</f>
        <v>0</v>
      </c>
      <c r="E680" s="16">
        <f>SUMIFS('Contact Hours'!F:F,'Contact Hours'!$A:$A,Hours!$A680,'Contact Hours'!$C:$C,Hours!$B680)</f>
        <v>0</v>
      </c>
      <c r="F680" s="16">
        <f>SUMIFS('Contact Hours'!G:G,'Contact Hours'!$A:$A,Hours!$A680,'Contact Hours'!$C:$C,Hours!$B680)</f>
        <v>0</v>
      </c>
      <c r="G680" s="16">
        <f>SUMIFS('Contact Hours'!H:H,'Contact Hours'!$A:$A,Hours!$A680,'Contact Hours'!$C:$C,Hours!$B680)</f>
        <v>0</v>
      </c>
      <c r="H680" s="16">
        <f>SUMIFS('Contact Hours'!I:I,'Contact Hours'!$A:$A,Hours!$A680,'Contact Hours'!$C:$C,Hours!$B680)</f>
        <v>0</v>
      </c>
      <c r="I680" s="16">
        <f>SUMIFS('Contact Hours'!J:J,'Contact Hours'!$A:$A,Hours!$A680,'Contact Hours'!$C:$C,Hours!$B680)</f>
        <v>0</v>
      </c>
      <c r="J680" s="16">
        <f>SUMIFS('Contact Hours'!K:K,'Contact Hours'!$A:$A,Hours!$A680,'Contact Hours'!$C:$C,Hours!$B680)</f>
        <v>0</v>
      </c>
      <c r="K680" s="16">
        <f>SUMIFS('Contact Hours'!L:L,'Contact Hours'!$A:$A,Hours!$A680,'Contact Hours'!$C:$C,Hours!$B680)</f>
        <v>0</v>
      </c>
      <c r="L680" s="17">
        <f t="shared" si="72"/>
        <v>0</v>
      </c>
      <c r="M680" s="17">
        <f t="shared" si="73"/>
        <v>0</v>
      </c>
      <c r="N680" s="17">
        <f t="shared" si="70"/>
        <v>0</v>
      </c>
      <c r="O680" s="83">
        <f t="shared" si="68"/>
        <v>0</v>
      </c>
      <c r="P680" s="83">
        <f t="shared" si="71"/>
        <v>0</v>
      </c>
    </row>
    <row r="681" spans="1:16" x14ac:dyDescent="0.2">
      <c r="A681" s="14">
        <v>3590</v>
      </c>
      <c r="B681" s="15">
        <v>3</v>
      </c>
      <c r="C681" s="82">
        <f t="shared" si="69"/>
        <v>2.4074720848103111</v>
      </c>
      <c r="D681" s="16">
        <f>SUMIFS('Contact Hours'!E:E,'Contact Hours'!$A:$A,Hours!$A681,'Contact Hours'!$C:$C,Hours!$B681)</f>
        <v>0</v>
      </c>
      <c r="E681" s="16">
        <f>SUMIFS('Contact Hours'!F:F,'Contact Hours'!$A:$A,Hours!$A681,'Contact Hours'!$C:$C,Hours!$B681)</f>
        <v>517024</v>
      </c>
      <c r="F681" s="16">
        <f>SUMIFS('Contact Hours'!G:G,'Contact Hours'!$A:$A,Hours!$A681,'Contact Hours'!$C:$C,Hours!$B681)</f>
        <v>0</v>
      </c>
      <c r="G681" s="16">
        <f>SUMIFS('Contact Hours'!H:H,'Contact Hours'!$A:$A,Hours!$A681,'Contact Hours'!$C:$C,Hours!$B681)</f>
        <v>0</v>
      </c>
      <c r="H681" s="16">
        <f>SUMIFS('Contact Hours'!I:I,'Contact Hours'!$A:$A,Hours!$A681,'Contact Hours'!$C:$C,Hours!$B681)</f>
        <v>0</v>
      </c>
      <c r="I681" s="16">
        <f>SUMIFS('Contact Hours'!J:J,'Contact Hours'!$A:$A,Hours!$A681,'Contact Hours'!$C:$C,Hours!$B681)</f>
        <v>0</v>
      </c>
      <c r="J681" s="16">
        <f>SUMIFS('Contact Hours'!K:K,'Contact Hours'!$A:$A,Hours!$A681,'Contact Hours'!$C:$C,Hours!$B681)</f>
        <v>0</v>
      </c>
      <c r="K681" s="16">
        <f>SUMIFS('Contact Hours'!L:L,'Contact Hours'!$A:$A,Hours!$A681,'Contact Hours'!$C:$C,Hours!$B681)</f>
        <v>0</v>
      </c>
      <c r="L681" s="17">
        <f t="shared" si="72"/>
        <v>517024</v>
      </c>
      <c r="M681" s="17">
        <f t="shared" si="73"/>
        <v>51702.400000000001</v>
      </c>
      <c r="N681" s="17">
        <f t="shared" si="70"/>
        <v>568726.4</v>
      </c>
      <c r="O681" s="83">
        <f t="shared" si="68"/>
        <v>1369192.931894663</v>
      </c>
      <c r="P681" s="83">
        <f t="shared" si="71"/>
        <v>0</v>
      </c>
    </row>
    <row r="682" spans="1:16" x14ac:dyDescent="0.2">
      <c r="A682" s="14">
        <v>3590</v>
      </c>
      <c r="B682" s="15">
        <v>4</v>
      </c>
      <c r="C682" s="82">
        <f t="shared" si="69"/>
        <v>2.4300139582635913</v>
      </c>
      <c r="D682" s="16">
        <f>SUMIFS('Contact Hours'!E:E,'Contact Hours'!$A:$A,Hours!$A682,'Contact Hours'!$C:$C,Hours!$B682)</f>
        <v>47184</v>
      </c>
      <c r="E682" s="16">
        <f>SUMIFS('Contact Hours'!F:F,'Contact Hours'!$A:$A,Hours!$A682,'Contact Hours'!$C:$C,Hours!$B682)</f>
        <v>32896</v>
      </c>
      <c r="F682" s="16">
        <f>SUMIFS('Contact Hours'!G:G,'Contact Hours'!$A:$A,Hours!$A682,'Contact Hours'!$C:$C,Hours!$B682)</f>
        <v>0</v>
      </c>
      <c r="G682" s="16">
        <f>SUMIFS('Contact Hours'!H:H,'Contact Hours'!$A:$A,Hours!$A682,'Contact Hours'!$C:$C,Hours!$B682)</f>
        <v>0</v>
      </c>
      <c r="H682" s="16">
        <f>SUMIFS('Contact Hours'!I:I,'Contact Hours'!$A:$A,Hours!$A682,'Contact Hours'!$C:$C,Hours!$B682)</f>
        <v>118448</v>
      </c>
      <c r="I682" s="16">
        <f>SUMIFS('Contact Hours'!J:J,'Contact Hours'!$A:$A,Hours!$A682,'Contact Hours'!$C:$C,Hours!$B682)</f>
        <v>64176</v>
      </c>
      <c r="J682" s="16">
        <f>SUMIFS('Contact Hours'!K:K,'Contact Hours'!$A:$A,Hours!$A682,'Contact Hours'!$C:$C,Hours!$B682)</f>
        <v>4527</v>
      </c>
      <c r="K682" s="16">
        <f>SUMIFS('Contact Hours'!L:L,'Contact Hours'!$A:$A,Hours!$A682,'Contact Hours'!$C:$C,Hours!$B682)</f>
        <v>432</v>
      </c>
      <c r="L682" s="17">
        <f t="shared" si="72"/>
        <v>267663</v>
      </c>
      <c r="M682" s="17">
        <f t="shared" si="73"/>
        <v>9750.4</v>
      </c>
      <c r="N682" s="17">
        <f t="shared" si="70"/>
        <v>277413.40000000002</v>
      </c>
      <c r="O682" s="83">
        <f t="shared" si="68"/>
        <v>674118.43420936097</v>
      </c>
      <c r="P682" s="83">
        <f t="shared" si="71"/>
        <v>0</v>
      </c>
    </row>
    <row r="683" spans="1:16" x14ac:dyDescent="0.2">
      <c r="A683" s="14">
        <v>3590</v>
      </c>
      <c r="B683" s="15">
        <v>5</v>
      </c>
      <c r="C683" s="82">
        <f t="shared" si="69"/>
        <v>8.3021719928430482</v>
      </c>
      <c r="D683" s="16">
        <f>SUMIFS('Contact Hours'!E:E,'Contact Hours'!$A:$A,Hours!$A683,'Contact Hours'!$C:$C,Hours!$B683)</f>
        <v>0</v>
      </c>
      <c r="E683" s="16">
        <f>SUMIFS('Contact Hours'!F:F,'Contact Hours'!$A:$A,Hours!$A683,'Contact Hours'!$C:$C,Hours!$B683)</f>
        <v>0</v>
      </c>
      <c r="F683" s="16">
        <f>SUMIFS('Contact Hours'!G:G,'Contact Hours'!$A:$A,Hours!$A683,'Contact Hours'!$C:$C,Hours!$B683)</f>
        <v>0</v>
      </c>
      <c r="G683" s="16">
        <f>SUMIFS('Contact Hours'!H:H,'Contact Hours'!$A:$A,Hours!$A683,'Contact Hours'!$C:$C,Hours!$B683)</f>
        <v>0</v>
      </c>
      <c r="H683" s="16">
        <f>SUMIFS('Contact Hours'!I:I,'Contact Hours'!$A:$A,Hours!$A683,'Contact Hours'!$C:$C,Hours!$B683)</f>
        <v>0</v>
      </c>
      <c r="I683" s="16">
        <f>SUMIFS('Contact Hours'!J:J,'Contact Hours'!$A:$A,Hours!$A683,'Contact Hours'!$C:$C,Hours!$B683)</f>
        <v>0</v>
      </c>
      <c r="J683" s="16">
        <f>SUMIFS('Contact Hours'!K:K,'Contact Hours'!$A:$A,Hours!$A683,'Contact Hours'!$C:$C,Hours!$B683)</f>
        <v>0</v>
      </c>
      <c r="K683" s="16">
        <f>SUMIFS('Contact Hours'!L:L,'Contact Hours'!$A:$A,Hours!$A683,'Contact Hours'!$C:$C,Hours!$B683)</f>
        <v>0</v>
      </c>
      <c r="L683" s="17">
        <f t="shared" si="72"/>
        <v>0</v>
      </c>
      <c r="M683" s="17">
        <f t="shared" si="73"/>
        <v>0</v>
      </c>
      <c r="N683" s="17">
        <f t="shared" si="70"/>
        <v>0</v>
      </c>
      <c r="O683" s="83">
        <f t="shared" si="68"/>
        <v>0</v>
      </c>
      <c r="P683" s="83">
        <f t="shared" si="71"/>
        <v>0</v>
      </c>
    </row>
    <row r="684" spans="1:16" x14ac:dyDescent="0.2">
      <c r="A684" s="14">
        <v>3590</v>
      </c>
      <c r="B684" s="15">
        <v>6</v>
      </c>
      <c r="C684" s="82">
        <f t="shared" si="69"/>
        <v>2.9574937970703448</v>
      </c>
      <c r="D684" s="16">
        <f>SUMIFS('Contact Hours'!E:E,'Contact Hours'!$A:$A,Hours!$A684,'Contact Hours'!$C:$C,Hours!$B684)</f>
        <v>10320</v>
      </c>
      <c r="E684" s="16">
        <f>SUMIFS('Contact Hours'!F:F,'Contact Hours'!$A:$A,Hours!$A684,'Contact Hours'!$C:$C,Hours!$B684)</f>
        <v>0</v>
      </c>
      <c r="F684" s="16">
        <f>SUMIFS('Contact Hours'!G:G,'Contact Hours'!$A:$A,Hours!$A684,'Contact Hours'!$C:$C,Hours!$B684)</f>
        <v>0</v>
      </c>
      <c r="G684" s="16">
        <f>SUMIFS('Contact Hours'!H:H,'Contact Hours'!$A:$A,Hours!$A684,'Contact Hours'!$C:$C,Hours!$B684)</f>
        <v>0</v>
      </c>
      <c r="H684" s="16">
        <f>SUMIFS('Contact Hours'!I:I,'Contact Hours'!$A:$A,Hours!$A684,'Contact Hours'!$C:$C,Hours!$B684)</f>
        <v>9456</v>
      </c>
      <c r="I684" s="16">
        <f>SUMIFS('Contact Hours'!J:J,'Contact Hours'!$A:$A,Hours!$A684,'Contact Hours'!$C:$C,Hours!$B684)</f>
        <v>0</v>
      </c>
      <c r="J684" s="16">
        <f>SUMIFS('Contact Hours'!K:K,'Contact Hours'!$A:$A,Hours!$A684,'Contact Hours'!$C:$C,Hours!$B684)</f>
        <v>128</v>
      </c>
      <c r="K684" s="16">
        <f>SUMIFS('Contact Hours'!L:L,'Contact Hours'!$A:$A,Hours!$A684,'Contact Hours'!$C:$C,Hours!$B684)</f>
        <v>0</v>
      </c>
      <c r="L684" s="17">
        <f t="shared" si="72"/>
        <v>19904</v>
      </c>
      <c r="M684" s="17">
        <f t="shared" si="73"/>
        <v>0</v>
      </c>
      <c r="N684" s="17">
        <f t="shared" si="70"/>
        <v>19904</v>
      </c>
      <c r="O684" s="83">
        <f t="shared" si="68"/>
        <v>58865.956536888145</v>
      </c>
      <c r="P684" s="83">
        <f t="shared" si="71"/>
        <v>0</v>
      </c>
    </row>
    <row r="685" spans="1:16" x14ac:dyDescent="0.2">
      <c r="A685" s="14">
        <v>3590</v>
      </c>
      <c r="B685" s="15">
        <v>7</v>
      </c>
      <c r="C685" s="82">
        <f t="shared" si="69"/>
        <v>3.1107785365526492</v>
      </c>
      <c r="D685" s="16">
        <f>SUMIFS('Contact Hours'!E:E,'Contact Hours'!$A:$A,Hours!$A685,'Contact Hours'!$C:$C,Hours!$B685)</f>
        <v>0</v>
      </c>
      <c r="E685" s="16">
        <f>SUMIFS('Contact Hours'!F:F,'Contact Hours'!$A:$A,Hours!$A685,'Contact Hours'!$C:$C,Hours!$B685)</f>
        <v>26608</v>
      </c>
      <c r="F685" s="16">
        <f>SUMIFS('Contact Hours'!G:G,'Contact Hours'!$A:$A,Hours!$A685,'Contact Hours'!$C:$C,Hours!$B685)</f>
        <v>0</v>
      </c>
      <c r="G685" s="16">
        <f>SUMIFS('Contact Hours'!H:H,'Contact Hours'!$A:$A,Hours!$A685,'Contact Hours'!$C:$C,Hours!$B685)</f>
        <v>0</v>
      </c>
      <c r="H685" s="16">
        <f>SUMIFS('Contact Hours'!I:I,'Contact Hours'!$A:$A,Hours!$A685,'Contact Hours'!$C:$C,Hours!$B685)</f>
        <v>0</v>
      </c>
      <c r="I685" s="16">
        <f>SUMIFS('Contact Hours'!J:J,'Contact Hours'!$A:$A,Hours!$A685,'Contact Hours'!$C:$C,Hours!$B685)</f>
        <v>24368</v>
      </c>
      <c r="J685" s="16">
        <f>SUMIFS('Contact Hours'!K:K,'Contact Hours'!$A:$A,Hours!$A685,'Contact Hours'!$C:$C,Hours!$B685)</f>
        <v>0</v>
      </c>
      <c r="K685" s="16">
        <f>SUMIFS('Contact Hours'!L:L,'Contact Hours'!$A:$A,Hours!$A685,'Contact Hours'!$C:$C,Hours!$B685)</f>
        <v>3538</v>
      </c>
      <c r="L685" s="17">
        <f t="shared" si="72"/>
        <v>54514</v>
      </c>
      <c r="M685" s="17">
        <f t="shared" si="73"/>
        <v>5451.4000000000005</v>
      </c>
      <c r="N685" s="17">
        <f t="shared" si="70"/>
        <v>59965.4</v>
      </c>
      <c r="O685" s="83">
        <f t="shared" si="68"/>
        <v>186539.07925579423</v>
      </c>
      <c r="P685" s="83">
        <f t="shared" si="71"/>
        <v>0</v>
      </c>
    </row>
    <row r="686" spans="1:16" x14ac:dyDescent="0.2">
      <c r="A686" s="14">
        <v>3590</v>
      </c>
      <c r="B686" s="15">
        <v>8</v>
      </c>
      <c r="C686" s="82">
        <f t="shared" si="69"/>
        <v>3.1288120353152737</v>
      </c>
      <c r="D686" s="16">
        <f>SUMIFS('Contact Hours'!E:E,'Contact Hours'!$A:$A,Hours!$A686,'Contact Hours'!$C:$C,Hours!$B686)</f>
        <v>0</v>
      </c>
      <c r="E686" s="16">
        <f>SUMIFS('Contact Hours'!F:F,'Contact Hours'!$A:$A,Hours!$A686,'Contact Hours'!$C:$C,Hours!$B686)</f>
        <v>0</v>
      </c>
      <c r="F686" s="16">
        <f>SUMIFS('Contact Hours'!G:G,'Contact Hours'!$A:$A,Hours!$A686,'Contact Hours'!$C:$C,Hours!$B686)</f>
        <v>0</v>
      </c>
      <c r="G686" s="16">
        <f>SUMIFS('Contact Hours'!H:H,'Contact Hours'!$A:$A,Hours!$A686,'Contact Hours'!$C:$C,Hours!$B686)</f>
        <v>0</v>
      </c>
      <c r="H686" s="16">
        <f>SUMIFS('Contact Hours'!I:I,'Contact Hours'!$A:$A,Hours!$A686,'Contact Hours'!$C:$C,Hours!$B686)</f>
        <v>0</v>
      </c>
      <c r="I686" s="16">
        <f>SUMIFS('Contact Hours'!J:J,'Contact Hours'!$A:$A,Hours!$A686,'Contact Hours'!$C:$C,Hours!$B686)</f>
        <v>0</v>
      </c>
      <c r="J686" s="16">
        <f>SUMIFS('Contact Hours'!K:K,'Contact Hours'!$A:$A,Hours!$A686,'Contact Hours'!$C:$C,Hours!$B686)</f>
        <v>312</v>
      </c>
      <c r="K686" s="16">
        <f>SUMIFS('Contact Hours'!L:L,'Contact Hours'!$A:$A,Hours!$A686,'Contact Hours'!$C:$C,Hours!$B686)</f>
        <v>0</v>
      </c>
      <c r="L686" s="17">
        <f t="shared" si="72"/>
        <v>312</v>
      </c>
      <c r="M686" s="17">
        <f t="shared" si="73"/>
        <v>0</v>
      </c>
      <c r="N686" s="17">
        <f t="shared" si="70"/>
        <v>312</v>
      </c>
      <c r="O686" s="83">
        <f t="shared" si="68"/>
        <v>976.1893550183654</v>
      </c>
      <c r="P686" s="83">
        <f t="shared" si="71"/>
        <v>0</v>
      </c>
    </row>
    <row r="687" spans="1:16" x14ac:dyDescent="0.2">
      <c r="A687" s="14">
        <v>3590</v>
      </c>
      <c r="B687" s="15">
        <v>9</v>
      </c>
      <c r="C687" s="82">
        <f t="shared" si="69"/>
        <v>2.7974464955520566</v>
      </c>
      <c r="D687" s="16">
        <f>SUMIFS('Contact Hours'!E:E,'Contact Hours'!$A:$A,Hours!$A687,'Contact Hours'!$C:$C,Hours!$B687)</f>
        <v>16176</v>
      </c>
      <c r="E687" s="16">
        <f>SUMIFS('Contact Hours'!F:F,'Contact Hours'!$A:$A,Hours!$A687,'Contact Hours'!$C:$C,Hours!$B687)</f>
        <v>27456</v>
      </c>
      <c r="F687" s="16">
        <f>SUMIFS('Contact Hours'!G:G,'Contact Hours'!$A:$A,Hours!$A687,'Contact Hours'!$C:$C,Hours!$B687)</f>
        <v>0</v>
      </c>
      <c r="G687" s="16">
        <f>SUMIFS('Contact Hours'!H:H,'Contact Hours'!$A:$A,Hours!$A687,'Contact Hours'!$C:$C,Hours!$B687)</f>
        <v>0</v>
      </c>
      <c r="H687" s="16">
        <f>SUMIFS('Contact Hours'!I:I,'Contact Hours'!$A:$A,Hours!$A687,'Contact Hours'!$C:$C,Hours!$B687)</f>
        <v>92064</v>
      </c>
      <c r="I687" s="16">
        <f>SUMIFS('Contact Hours'!J:J,'Contact Hours'!$A:$A,Hours!$A687,'Contact Hours'!$C:$C,Hours!$B687)</f>
        <v>0</v>
      </c>
      <c r="J687" s="16">
        <f>SUMIFS('Contact Hours'!K:K,'Contact Hours'!$A:$A,Hours!$A687,'Contact Hours'!$C:$C,Hours!$B687)</f>
        <v>3494</v>
      </c>
      <c r="K687" s="16">
        <f>SUMIFS('Contact Hours'!L:L,'Contact Hours'!$A:$A,Hours!$A687,'Contact Hours'!$C:$C,Hours!$B687)</f>
        <v>812</v>
      </c>
      <c r="L687" s="17">
        <f t="shared" si="72"/>
        <v>140002</v>
      </c>
      <c r="M687" s="17">
        <f t="shared" si="73"/>
        <v>2826.8</v>
      </c>
      <c r="N687" s="17">
        <f t="shared" si="70"/>
        <v>142828.79999999999</v>
      </c>
      <c r="O687" s="83">
        <f t="shared" si="68"/>
        <v>399555.92602390557</v>
      </c>
      <c r="P687" s="83">
        <f t="shared" si="71"/>
        <v>0</v>
      </c>
    </row>
    <row r="688" spans="1:16" x14ac:dyDescent="0.2">
      <c r="A688" s="14">
        <v>3590</v>
      </c>
      <c r="B688" s="15">
        <v>10</v>
      </c>
      <c r="C688" s="82">
        <f t="shared" si="69"/>
        <v>3.9989283506118838</v>
      </c>
      <c r="D688" s="16">
        <f>SUMIFS('Contact Hours'!E:E,'Contact Hours'!$A:$A,Hours!$A688,'Contact Hours'!$C:$C,Hours!$B688)</f>
        <v>0</v>
      </c>
      <c r="E688" s="16">
        <f>SUMIFS('Contact Hours'!F:F,'Contact Hours'!$A:$A,Hours!$A688,'Contact Hours'!$C:$C,Hours!$B688)</f>
        <v>11024</v>
      </c>
      <c r="F688" s="16">
        <f>SUMIFS('Contact Hours'!G:G,'Contact Hours'!$A:$A,Hours!$A688,'Contact Hours'!$C:$C,Hours!$B688)</f>
        <v>0</v>
      </c>
      <c r="G688" s="16">
        <f>SUMIFS('Contact Hours'!H:H,'Contact Hours'!$A:$A,Hours!$A688,'Contact Hours'!$C:$C,Hours!$B688)</f>
        <v>0</v>
      </c>
      <c r="H688" s="16">
        <f>SUMIFS('Contact Hours'!I:I,'Contact Hours'!$A:$A,Hours!$A688,'Contact Hours'!$C:$C,Hours!$B688)</f>
        <v>0</v>
      </c>
      <c r="I688" s="16">
        <f>SUMIFS('Contact Hours'!J:J,'Contact Hours'!$A:$A,Hours!$A688,'Contact Hours'!$C:$C,Hours!$B688)</f>
        <v>0</v>
      </c>
      <c r="J688" s="16">
        <f>SUMIFS('Contact Hours'!K:K,'Contact Hours'!$A:$A,Hours!$A688,'Contact Hours'!$C:$C,Hours!$B688)</f>
        <v>0</v>
      </c>
      <c r="K688" s="16">
        <f>SUMIFS('Contact Hours'!L:L,'Contact Hours'!$A:$A,Hours!$A688,'Contact Hours'!$C:$C,Hours!$B688)</f>
        <v>0</v>
      </c>
      <c r="L688" s="17">
        <f t="shared" si="72"/>
        <v>11024</v>
      </c>
      <c r="M688" s="17">
        <f t="shared" si="73"/>
        <v>1102.4000000000001</v>
      </c>
      <c r="N688" s="17">
        <f t="shared" si="70"/>
        <v>12126.4</v>
      </c>
      <c r="O688" s="83">
        <f t="shared" si="68"/>
        <v>48492.604750859944</v>
      </c>
      <c r="P688" s="83">
        <f t="shared" si="71"/>
        <v>0</v>
      </c>
    </row>
    <row r="689" spans="1:16" x14ac:dyDescent="0.2">
      <c r="A689" s="14">
        <v>3590</v>
      </c>
      <c r="B689" s="15">
        <v>11</v>
      </c>
      <c r="C689" s="82">
        <f t="shared" si="69"/>
        <v>2.8515469918399288</v>
      </c>
      <c r="D689" s="16">
        <f>SUMIFS('Contact Hours'!E:E,'Contact Hours'!$A:$A,Hours!$A689,'Contact Hours'!$C:$C,Hours!$B689)</f>
        <v>0</v>
      </c>
      <c r="E689" s="16">
        <f>SUMIFS('Contact Hours'!F:F,'Contact Hours'!$A:$A,Hours!$A689,'Contact Hours'!$C:$C,Hours!$B689)</f>
        <v>5680</v>
      </c>
      <c r="F689" s="16">
        <f>SUMIFS('Contact Hours'!G:G,'Contact Hours'!$A:$A,Hours!$A689,'Contact Hours'!$C:$C,Hours!$B689)</f>
        <v>0</v>
      </c>
      <c r="G689" s="16">
        <f>SUMIFS('Contact Hours'!H:H,'Contact Hours'!$A:$A,Hours!$A689,'Contact Hours'!$C:$C,Hours!$B689)</f>
        <v>0</v>
      </c>
      <c r="H689" s="16">
        <f>SUMIFS('Contact Hours'!I:I,'Contact Hours'!$A:$A,Hours!$A689,'Contact Hours'!$C:$C,Hours!$B689)</f>
        <v>0</v>
      </c>
      <c r="I689" s="16">
        <f>SUMIFS('Contact Hours'!J:J,'Contact Hours'!$A:$A,Hours!$A689,'Contact Hours'!$C:$C,Hours!$B689)</f>
        <v>768</v>
      </c>
      <c r="J689" s="16">
        <f>SUMIFS('Contact Hours'!K:K,'Contact Hours'!$A:$A,Hours!$A689,'Contact Hours'!$C:$C,Hours!$B689)</f>
        <v>0</v>
      </c>
      <c r="K689" s="16">
        <f>SUMIFS('Contact Hours'!L:L,'Contact Hours'!$A:$A,Hours!$A689,'Contact Hours'!$C:$C,Hours!$B689)</f>
        <v>1656</v>
      </c>
      <c r="L689" s="17">
        <f t="shared" si="72"/>
        <v>8104</v>
      </c>
      <c r="M689" s="17">
        <f t="shared" si="73"/>
        <v>810.40000000000009</v>
      </c>
      <c r="N689" s="17">
        <f t="shared" si="70"/>
        <v>8914.4</v>
      </c>
      <c r="O689" s="83">
        <f t="shared" si="68"/>
        <v>25419.83050405786</v>
      </c>
      <c r="P689" s="83">
        <f t="shared" si="71"/>
        <v>0</v>
      </c>
    </row>
    <row r="690" spans="1:16" x14ac:dyDescent="0.2">
      <c r="A690" s="14">
        <v>3590</v>
      </c>
      <c r="B690" s="15">
        <v>12</v>
      </c>
      <c r="C690" s="82">
        <f t="shared" si="69"/>
        <v>2.5044021406594155</v>
      </c>
      <c r="D690" s="16">
        <f>SUMIFS('Contact Hours'!E:E,'Contact Hours'!$A:$A,Hours!$A690,'Contact Hours'!$C:$C,Hours!$B690)</f>
        <v>473968</v>
      </c>
      <c r="E690" s="16">
        <f>SUMIFS('Contact Hours'!F:F,'Contact Hours'!$A:$A,Hours!$A690,'Contact Hours'!$C:$C,Hours!$B690)</f>
        <v>0</v>
      </c>
      <c r="F690" s="16">
        <f>SUMIFS('Contact Hours'!G:G,'Contact Hours'!$A:$A,Hours!$A690,'Contact Hours'!$C:$C,Hours!$B690)</f>
        <v>0</v>
      </c>
      <c r="G690" s="16">
        <f>SUMIFS('Contact Hours'!H:H,'Contact Hours'!$A:$A,Hours!$A690,'Contact Hours'!$C:$C,Hours!$B690)</f>
        <v>89224</v>
      </c>
      <c r="H690" s="16">
        <f>SUMIFS('Contact Hours'!I:I,'Contact Hours'!$A:$A,Hours!$A690,'Contact Hours'!$C:$C,Hours!$B690)</f>
        <v>1248</v>
      </c>
      <c r="I690" s="16">
        <f>SUMIFS('Contact Hours'!J:J,'Contact Hours'!$A:$A,Hours!$A690,'Contact Hours'!$C:$C,Hours!$B690)</f>
        <v>0</v>
      </c>
      <c r="J690" s="16">
        <f>SUMIFS('Contact Hours'!K:K,'Contact Hours'!$A:$A,Hours!$A690,'Contact Hours'!$C:$C,Hours!$B690)</f>
        <v>0</v>
      </c>
      <c r="K690" s="16">
        <f>SUMIFS('Contact Hours'!L:L,'Contact Hours'!$A:$A,Hours!$A690,'Contact Hours'!$C:$C,Hours!$B690)</f>
        <v>0</v>
      </c>
      <c r="L690" s="17">
        <f t="shared" si="72"/>
        <v>564440</v>
      </c>
      <c r="M690" s="17">
        <f t="shared" si="73"/>
        <v>0</v>
      </c>
      <c r="N690" s="17">
        <f t="shared" si="70"/>
        <v>564440</v>
      </c>
      <c r="O690" s="83">
        <f t="shared" si="68"/>
        <v>1413584.7442738004</v>
      </c>
      <c r="P690" s="83">
        <f t="shared" si="71"/>
        <v>223452.77659819569</v>
      </c>
    </row>
    <row r="691" spans="1:16" x14ac:dyDescent="0.2">
      <c r="A691" s="14">
        <v>3590</v>
      </c>
      <c r="B691" s="15">
        <v>13</v>
      </c>
      <c r="C691" s="82">
        <f t="shared" si="69"/>
        <v>2.4322681456089192</v>
      </c>
      <c r="D691" s="16">
        <f>SUMIFS('Contact Hours'!E:E,'Contact Hours'!$A:$A,Hours!$A691,'Contact Hours'!$C:$C,Hours!$B691)</f>
        <v>56896</v>
      </c>
      <c r="E691" s="16">
        <f>SUMIFS('Contact Hours'!F:F,'Contact Hours'!$A:$A,Hours!$A691,'Contact Hours'!$C:$C,Hours!$B691)</f>
        <v>0</v>
      </c>
      <c r="F691" s="16">
        <f>SUMIFS('Contact Hours'!G:G,'Contact Hours'!$A:$A,Hours!$A691,'Contact Hours'!$C:$C,Hours!$B691)</f>
        <v>0</v>
      </c>
      <c r="G691" s="16">
        <f>SUMIFS('Contact Hours'!H:H,'Contact Hours'!$A:$A,Hours!$A691,'Contact Hours'!$C:$C,Hours!$B691)</f>
        <v>0</v>
      </c>
      <c r="H691" s="16">
        <f>SUMIFS('Contact Hours'!I:I,'Contact Hours'!$A:$A,Hours!$A691,'Contact Hours'!$C:$C,Hours!$B691)</f>
        <v>13360</v>
      </c>
      <c r="I691" s="16">
        <f>SUMIFS('Contact Hours'!J:J,'Contact Hours'!$A:$A,Hours!$A691,'Contact Hours'!$C:$C,Hours!$B691)</f>
        <v>0</v>
      </c>
      <c r="J691" s="16">
        <f>SUMIFS('Contact Hours'!K:K,'Contact Hours'!$A:$A,Hours!$A691,'Contact Hours'!$C:$C,Hours!$B691)</f>
        <v>72</v>
      </c>
      <c r="K691" s="16">
        <f>SUMIFS('Contact Hours'!L:L,'Contact Hours'!$A:$A,Hours!$A691,'Contact Hours'!$C:$C,Hours!$B691)</f>
        <v>0</v>
      </c>
      <c r="L691" s="17">
        <f t="shared" si="72"/>
        <v>70328</v>
      </c>
      <c r="M691" s="17">
        <f t="shared" si="73"/>
        <v>0</v>
      </c>
      <c r="N691" s="17">
        <f t="shared" si="70"/>
        <v>70328</v>
      </c>
      <c r="O691" s="83">
        <f t="shared" si="68"/>
        <v>171056.55414438408</v>
      </c>
      <c r="P691" s="83">
        <f t="shared" si="71"/>
        <v>0</v>
      </c>
    </row>
    <row r="692" spans="1:16" x14ac:dyDescent="0.2">
      <c r="A692" s="14">
        <v>3590</v>
      </c>
      <c r="B692" s="15">
        <v>14</v>
      </c>
      <c r="C692" s="82">
        <f t="shared" si="69"/>
        <v>3.8974899200721236</v>
      </c>
      <c r="D692" s="16">
        <f>SUMIFS('Contact Hours'!E:E,'Contact Hours'!$A:$A,Hours!$A692,'Contact Hours'!$C:$C,Hours!$B692)</f>
        <v>0</v>
      </c>
      <c r="E692" s="16">
        <f>SUMIFS('Contact Hours'!F:F,'Contact Hours'!$A:$A,Hours!$A692,'Contact Hours'!$C:$C,Hours!$B692)</f>
        <v>0</v>
      </c>
      <c r="F692" s="16">
        <f>SUMIFS('Contact Hours'!G:G,'Contact Hours'!$A:$A,Hours!$A692,'Contact Hours'!$C:$C,Hours!$B692)</f>
        <v>0</v>
      </c>
      <c r="G692" s="16">
        <f>SUMIFS('Contact Hours'!H:H,'Contact Hours'!$A:$A,Hours!$A692,'Contact Hours'!$C:$C,Hours!$B692)</f>
        <v>0</v>
      </c>
      <c r="H692" s="16">
        <f>SUMIFS('Contact Hours'!I:I,'Contact Hours'!$A:$A,Hours!$A692,'Contact Hours'!$C:$C,Hours!$B692)</f>
        <v>0</v>
      </c>
      <c r="I692" s="16">
        <f>SUMIFS('Contact Hours'!J:J,'Contact Hours'!$A:$A,Hours!$A692,'Contact Hours'!$C:$C,Hours!$B692)</f>
        <v>123208</v>
      </c>
      <c r="J692" s="16">
        <f>SUMIFS('Contact Hours'!K:K,'Contact Hours'!$A:$A,Hours!$A692,'Contact Hours'!$C:$C,Hours!$B692)</f>
        <v>0</v>
      </c>
      <c r="K692" s="16">
        <f>SUMIFS('Contact Hours'!L:L,'Contact Hours'!$A:$A,Hours!$A692,'Contact Hours'!$C:$C,Hours!$B692)</f>
        <v>1744</v>
      </c>
      <c r="L692" s="17">
        <f t="shared" si="72"/>
        <v>124952</v>
      </c>
      <c r="M692" s="17">
        <f t="shared" si="73"/>
        <v>12495.2</v>
      </c>
      <c r="N692" s="17">
        <f t="shared" si="70"/>
        <v>137447.20000000001</v>
      </c>
      <c r="O692" s="83">
        <f t="shared" si="68"/>
        <v>535699.07654213719</v>
      </c>
      <c r="P692" s="83">
        <f t="shared" si="71"/>
        <v>0</v>
      </c>
    </row>
    <row r="693" spans="1:16" x14ac:dyDescent="0.2">
      <c r="A693" s="14">
        <v>3590</v>
      </c>
      <c r="B693" s="15">
        <v>15</v>
      </c>
      <c r="C693" s="82">
        <f t="shared" si="69"/>
        <v>5.6850604849172326</v>
      </c>
      <c r="D693" s="16">
        <f>SUMIFS('Contact Hours'!E:E,'Contact Hours'!$A:$A,Hours!$A693,'Contact Hours'!$C:$C,Hours!$B693)</f>
        <v>0</v>
      </c>
      <c r="E693" s="16">
        <f>SUMIFS('Contact Hours'!F:F,'Contact Hours'!$A:$A,Hours!$A693,'Contact Hours'!$C:$C,Hours!$B693)</f>
        <v>0</v>
      </c>
      <c r="F693" s="16">
        <f>SUMIFS('Contact Hours'!G:G,'Contact Hours'!$A:$A,Hours!$A693,'Contact Hours'!$C:$C,Hours!$B693)</f>
        <v>0</v>
      </c>
      <c r="G693" s="16">
        <f>SUMIFS('Contact Hours'!H:H,'Contact Hours'!$A:$A,Hours!$A693,'Contact Hours'!$C:$C,Hours!$B693)</f>
        <v>0</v>
      </c>
      <c r="H693" s="16">
        <f>SUMIFS('Contact Hours'!I:I,'Contact Hours'!$A:$A,Hours!$A693,'Contact Hours'!$C:$C,Hours!$B693)</f>
        <v>0</v>
      </c>
      <c r="I693" s="16">
        <f>SUMIFS('Contact Hours'!J:J,'Contact Hours'!$A:$A,Hours!$A693,'Contact Hours'!$C:$C,Hours!$B693)</f>
        <v>0</v>
      </c>
      <c r="J693" s="16">
        <f>SUMIFS('Contact Hours'!K:K,'Contact Hours'!$A:$A,Hours!$A693,'Contact Hours'!$C:$C,Hours!$B693)</f>
        <v>0</v>
      </c>
      <c r="K693" s="16">
        <f>SUMIFS('Contact Hours'!L:L,'Contact Hours'!$A:$A,Hours!$A693,'Contact Hours'!$C:$C,Hours!$B693)</f>
        <v>0</v>
      </c>
      <c r="L693" s="17">
        <f t="shared" si="72"/>
        <v>0</v>
      </c>
      <c r="M693" s="17">
        <f t="shared" si="73"/>
        <v>0</v>
      </c>
      <c r="N693" s="17">
        <f t="shared" si="70"/>
        <v>0</v>
      </c>
      <c r="O693" s="83">
        <f t="shared" si="68"/>
        <v>0</v>
      </c>
      <c r="P693" s="83">
        <f t="shared" si="71"/>
        <v>0</v>
      </c>
    </row>
    <row r="694" spans="1:16" x14ac:dyDescent="0.2">
      <c r="A694" s="14">
        <v>3590</v>
      </c>
      <c r="B694" s="15">
        <v>16</v>
      </c>
      <c r="C694" s="82">
        <f t="shared" si="69"/>
        <v>3.2595549013442979</v>
      </c>
      <c r="D694" s="16">
        <f>SUMIFS('Contact Hours'!E:E,'Contact Hours'!$A:$A,Hours!$A694,'Contact Hours'!$C:$C,Hours!$B694)</f>
        <v>1296</v>
      </c>
      <c r="E694" s="16">
        <f>SUMIFS('Contact Hours'!F:F,'Contact Hours'!$A:$A,Hours!$A694,'Contact Hours'!$C:$C,Hours!$B694)</f>
        <v>896</v>
      </c>
      <c r="F694" s="16">
        <f>SUMIFS('Contact Hours'!G:G,'Contact Hours'!$A:$A,Hours!$A694,'Contact Hours'!$C:$C,Hours!$B694)</f>
        <v>0</v>
      </c>
      <c r="G694" s="16">
        <f>SUMIFS('Contact Hours'!H:H,'Contact Hours'!$A:$A,Hours!$A694,'Contact Hours'!$C:$C,Hours!$B694)</f>
        <v>0</v>
      </c>
      <c r="H694" s="16">
        <f>SUMIFS('Contact Hours'!I:I,'Contact Hours'!$A:$A,Hours!$A694,'Contact Hours'!$C:$C,Hours!$B694)</f>
        <v>4464</v>
      </c>
      <c r="I694" s="16">
        <f>SUMIFS('Contact Hours'!J:J,'Contact Hours'!$A:$A,Hours!$A694,'Contact Hours'!$C:$C,Hours!$B694)</f>
        <v>277136</v>
      </c>
      <c r="J694" s="16">
        <f>SUMIFS('Contact Hours'!K:K,'Contact Hours'!$A:$A,Hours!$A694,'Contact Hours'!$C:$C,Hours!$B694)</f>
        <v>5352</v>
      </c>
      <c r="K694" s="16">
        <f>SUMIFS('Contact Hours'!L:L,'Contact Hours'!$A:$A,Hours!$A694,'Contact Hours'!$C:$C,Hours!$B694)</f>
        <v>52357</v>
      </c>
      <c r="L694" s="17">
        <f t="shared" si="72"/>
        <v>341501</v>
      </c>
      <c r="M694" s="17">
        <f t="shared" si="73"/>
        <v>33038.9</v>
      </c>
      <c r="N694" s="17">
        <f t="shared" si="70"/>
        <v>374539.9</v>
      </c>
      <c r="O694" s="83">
        <f t="shared" si="68"/>
        <v>1220833.3667940032</v>
      </c>
      <c r="P694" s="83">
        <f t="shared" si="71"/>
        <v>0</v>
      </c>
    </row>
    <row r="695" spans="1:16" x14ac:dyDescent="0.2">
      <c r="A695" s="14">
        <v>3590</v>
      </c>
      <c r="B695" s="15">
        <v>17</v>
      </c>
      <c r="C695" s="82">
        <f t="shared" si="69"/>
        <v>4.4091904474615813</v>
      </c>
      <c r="D695" s="16">
        <f>SUMIFS('Contact Hours'!E:E,'Contact Hours'!$A:$A,Hours!$A695,'Contact Hours'!$C:$C,Hours!$B695)</f>
        <v>0</v>
      </c>
      <c r="E695" s="16">
        <f>SUMIFS('Contact Hours'!F:F,'Contact Hours'!$A:$A,Hours!$A695,'Contact Hours'!$C:$C,Hours!$B695)</f>
        <v>0</v>
      </c>
      <c r="F695" s="16">
        <f>SUMIFS('Contact Hours'!G:G,'Contact Hours'!$A:$A,Hours!$A695,'Contact Hours'!$C:$C,Hours!$B695)</f>
        <v>0</v>
      </c>
      <c r="G695" s="16">
        <f>SUMIFS('Contact Hours'!H:H,'Contact Hours'!$A:$A,Hours!$A695,'Contact Hours'!$C:$C,Hours!$B695)</f>
        <v>0</v>
      </c>
      <c r="H695" s="16">
        <f>SUMIFS('Contact Hours'!I:I,'Contact Hours'!$A:$A,Hours!$A695,'Contact Hours'!$C:$C,Hours!$B695)</f>
        <v>0</v>
      </c>
      <c r="I695" s="16">
        <f>SUMIFS('Contact Hours'!J:J,'Contact Hours'!$A:$A,Hours!$A695,'Contact Hours'!$C:$C,Hours!$B695)</f>
        <v>44192</v>
      </c>
      <c r="J695" s="16">
        <f>SUMIFS('Contact Hours'!K:K,'Contact Hours'!$A:$A,Hours!$A695,'Contact Hours'!$C:$C,Hours!$B695)</f>
        <v>0</v>
      </c>
      <c r="K695" s="16">
        <f>SUMIFS('Contact Hours'!L:L,'Contact Hours'!$A:$A,Hours!$A695,'Contact Hours'!$C:$C,Hours!$B695)</f>
        <v>0</v>
      </c>
      <c r="L695" s="17">
        <f t="shared" si="72"/>
        <v>44192</v>
      </c>
      <c r="M695" s="17">
        <f t="shared" si="73"/>
        <v>4419.2</v>
      </c>
      <c r="N695" s="17">
        <f t="shared" si="70"/>
        <v>48611.199999999997</v>
      </c>
      <c r="O695" s="83">
        <f t="shared" si="68"/>
        <v>214336.03867964441</v>
      </c>
      <c r="P695" s="83">
        <f t="shared" si="71"/>
        <v>0</v>
      </c>
    </row>
    <row r="696" spans="1:16" x14ac:dyDescent="0.2">
      <c r="A696" s="14">
        <v>3590</v>
      </c>
      <c r="B696" s="15">
        <v>18</v>
      </c>
      <c r="C696" s="82">
        <f t="shared" si="69"/>
        <v>3.2911135241788898</v>
      </c>
      <c r="D696" s="16">
        <f>SUMIFS('Contact Hours'!E:E,'Contact Hours'!$A:$A,Hours!$A696,'Contact Hours'!$C:$C,Hours!$B696)</f>
        <v>0</v>
      </c>
      <c r="E696" s="16">
        <f>SUMIFS('Contact Hours'!F:F,'Contact Hours'!$A:$A,Hours!$A696,'Contact Hours'!$C:$C,Hours!$B696)</f>
        <v>0</v>
      </c>
      <c r="F696" s="16">
        <f>SUMIFS('Contact Hours'!G:G,'Contact Hours'!$A:$A,Hours!$A696,'Contact Hours'!$C:$C,Hours!$B696)</f>
        <v>0</v>
      </c>
      <c r="G696" s="16">
        <f>SUMIFS('Contact Hours'!H:H,'Contact Hours'!$A:$A,Hours!$A696,'Contact Hours'!$C:$C,Hours!$B696)</f>
        <v>0</v>
      </c>
      <c r="H696" s="16">
        <f>SUMIFS('Contact Hours'!I:I,'Contact Hours'!$A:$A,Hours!$A696,'Contact Hours'!$C:$C,Hours!$B696)</f>
        <v>0</v>
      </c>
      <c r="I696" s="16">
        <f>SUMIFS('Contact Hours'!J:J,'Contact Hours'!$A:$A,Hours!$A696,'Contact Hours'!$C:$C,Hours!$B696)</f>
        <v>61728</v>
      </c>
      <c r="J696" s="16">
        <f>SUMIFS('Contact Hours'!K:K,'Contact Hours'!$A:$A,Hours!$A696,'Contact Hours'!$C:$C,Hours!$B696)</f>
        <v>0</v>
      </c>
      <c r="K696" s="16">
        <f>SUMIFS('Contact Hours'!L:L,'Contact Hours'!$A:$A,Hours!$A696,'Contact Hours'!$C:$C,Hours!$B696)</f>
        <v>0</v>
      </c>
      <c r="L696" s="17">
        <f t="shared" si="72"/>
        <v>61728</v>
      </c>
      <c r="M696" s="17">
        <f t="shared" si="73"/>
        <v>6172.8</v>
      </c>
      <c r="N696" s="17">
        <f t="shared" si="70"/>
        <v>67900.800000000003</v>
      </c>
      <c r="O696" s="83">
        <f t="shared" si="68"/>
        <v>223469.24118256598</v>
      </c>
      <c r="P696" s="83">
        <f t="shared" si="71"/>
        <v>0</v>
      </c>
    </row>
    <row r="697" spans="1:16" x14ac:dyDescent="0.2">
      <c r="A697" s="14">
        <v>3590</v>
      </c>
      <c r="B697" s="15">
        <v>19</v>
      </c>
      <c r="C697" s="82">
        <f t="shared" si="69"/>
        <v>2.3804218366663754</v>
      </c>
      <c r="D697" s="16">
        <f>SUMIFS('Contact Hours'!E:E,'Contact Hours'!$A:$A,Hours!$A697,'Contact Hours'!$C:$C,Hours!$B697)</f>
        <v>0</v>
      </c>
      <c r="E697" s="16">
        <f>SUMIFS('Contact Hours'!F:F,'Contact Hours'!$A:$A,Hours!$A697,'Contact Hours'!$C:$C,Hours!$B697)</f>
        <v>216880</v>
      </c>
      <c r="F697" s="16">
        <f>SUMIFS('Contact Hours'!G:G,'Contact Hours'!$A:$A,Hours!$A697,'Contact Hours'!$C:$C,Hours!$B697)</f>
        <v>89392</v>
      </c>
      <c r="G697" s="16">
        <f>SUMIFS('Contact Hours'!H:H,'Contact Hours'!$A:$A,Hours!$A697,'Contact Hours'!$C:$C,Hours!$B697)</f>
        <v>0</v>
      </c>
      <c r="H697" s="16">
        <f>SUMIFS('Contact Hours'!I:I,'Contact Hours'!$A:$A,Hours!$A697,'Contact Hours'!$C:$C,Hours!$B697)</f>
        <v>0</v>
      </c>
      <c r="I697" s="16">
        <f>SUMIFS('Contact Hours'!J:J,'Contact Hours'!$A:$A,Hours!$A697,'Contact Hours'!$C:$C,Hours!$B697)</f>
        <v>0</v>
      </c>
      <c r="J697" s="16">
        <f>SUMIFS('Contact Hours'!K:K,'Contact Hours'!$A:$A,Hours!$A697,'Contact Hours'!$C:$C,Hours!$B697)</f>
        <v>0</v>
      </c>
      <c r="K697" s="16">
        <f>SUMIFS('Contact Hours'!L:L,'Contact Hours'!$A:$A,Hours!$A697,'Contact Hours'!$C:$C,Hours!$B697)</f>
        <v>0</v>
      </c>
      <c r="L697" s="17">
        <f t="shared" si="72"/>
        <v>306272</v>
      </c>
      <c r="M697" s="17">
        <f t="shared" si="73"/>
        <v>30627.200000000001</v>
      </c>
      <c r="N697" s="17">
        <f t="shared" si="70"/>
        <v>336899.2</v>
      </c>
      <c r="O697" s="83">
        <f t="shared" si="68"/>
        <v>801962.21243543259</v>
      </c>
      <c r="P697" s="83">
        <f t="shared" si="71"/>
        <v>234069.73570560873</v>
      </c>
    </row>
    <row r="698" spans="1:16" x14ac:dyDescent="0.2">
      <c r="A698" s="14">
        <v>3590</v>
      </c>
      <c r="B698" s="15">
        <v>20</v>
      </c>
      <c r="C698" s="82">
        <f t="shared" si="69"/>
        <v>3.0251194174301852</v>
      </c>
      <c r="D698" s="16">
        <f>SUMIFS('Contact Hours'!E:E,'Contact Hours'!$A:$A,Hours!$A698,'Contact Hours'!$C:$C,Hours!$B698)</f>
        <v>0</v>
      </c>
      <c r="E698" s="16">
        <f>SUMIFS('Contact Hours'!F:F,'Contact Hours'!$A:$A,Hours!$A698,'Contact Hours'!$C:$C,Hours!$B698)</f>
        <v>0</v>
      </c>
      <c r="F698" s="16">
        <f>SUMIFS('Contact Hours'!G:G,'Contact Hours'!$A:$A,Hours!$A698,'Contact Hours'!$C:$C,Hours!$B698)</f>
        <v>0</v>
      </c>
      <c r="G698" s="16">
        <f>SUMIFS('Contact Hours'!H:H,'Contact Hours'!$A:$A,Hours!$A698,'Contact Hours'!$C:$C,Hours!$B698)</f>
        <v>0</v>
      </c>
      <c r="H698" s="16">
        <f>SUMIFS('Contact Hours'!I:I,'Contact Hours'!$A:$A,Hours!$A698,'Contact Hours'!$C:$C,Hours!$B698)</f>
        <v>0</v>
      </c>
      <c r="I698" s="16">
        <f>SUMIFS('Contact Hours'!J:J,'Contact Hours'!$A:$A,Hours!$A698,'Contact Hours'!$C:$C,Hours!$B698)</f>
        <v>0</v>
      </c>
      <c r="J698" s="16">
        <f>SUMIFS('Contact Hours'!K:K,'Contact Hours'!$A:$A,Hours!$A698,'Contact Hours'!$C:$C,Hours!$B698)</f>
        <v>0</v>
      </c>
      <c r="K698" s="16">
        <f>SUMIFS('Contact Hours'!L:L,'Contact Hours'!$A:$A,Hours!$A698,'Contact Hours'!$C:$C,Hours!$B698)</f>
        <v>0</v>
      </c>
      <c r="L698" s="17">
        <f t="shared" si="72"/>
        <v>0</v>
      </c>
      <c r="M698" s="17">
        <f t="shared" si="73"/>
        <v>0</v>
      </c>
      <c r="N698" s="17">
        <f t="shared" si="70"/>
        <v>0</v>
      </c>
      <c r="O698" s="83">
        <f t="shared" si="68"/>
        <v>0</v>
      </c>
      <c r="P698" s="83">
        <f t="shared" si="71"/>
        <v>0</v>
      </c>
    </row>
    <row r="699" spans="1:16" x14ac:dyDescent="0.2">
      <c r="A699" s="14">
        <v>3590</v>
      </c>
      <c r="B699" s="15">
        <v>21</v>
      </c>
      <c r="C699" s="82">
        <f t="shared" si="69"/>
        <v>3.2708258380709379</v>
      </c>
      <c r="D699" s="16">
        <f>SUMIFS('Contact Hours'!E:E,'Contact Hours'!$A:$A,Hours!$A699,'Contact Hours'!$C:$C,Hours!$B699)</f>
        <v>0</v>
      </c>
      <c r="E699" s="16">
        <f>SUMIFS('Contact Hours'!F:F,'Contact Hours'!$A:$A,Hours!$A699,'Contact Hours'!$C:$C,Hours!$B699)</f>
        <v>0</v>
      </c>
      <c r="F699" s="16">
        <f>SUMIFS('Contact Hours'!G:G,'Contact Hours'!$A:$A,Hours!$A699,'Contact Hours'!$C:$C,Hours!$B699)</f>
        <v>0</v>
      </c>
      <c r="G699" s="16">
        <f>SUMIFS('Contact Hours'!H:H,'Contact Hours'!$A:$A,Hours!$A699,'Contact Hours'!$C:$C,Hours!$B699)</f>
        <v>0</v>
      </c>
      <c r="H699" s="16">
        <f>SUMIFS('Contact Hours'!I:I,'Contact Hours'!$A:$A,Hours!$A699,'Contact Hours'!$C:$C,Hours!$B699)</f>
        <v>0</v>
      </c>
      <c r="I699" s="16">
        <f>SUMIFS('Contact Hours'!J:J,'Contact Hours'!$A:$A,Hours!$A699,'Contact Hours'!$C:$C,Hours!$B699)</f>
        <v>0</v>
      </c>
      <c r="J699" s="16">
        <f>SUMIFS('Contact Hours'!K:K,'Contact Hours'!$A:$A,Hours!$A699,'Contact Hours'!$C:$C,Hours!$B699)</f>
        <v>18510</v>
      </c>
      <c r="K699" s="16">
        <f>SUMIFS('Contact Hours'!L:L,'Contact Hours'!$A:$A,Hours!$A699,'Contact Hours'!$C:$C,Hours!$B699)</f>
        <v>0</v>
      </c>
      <c r="L699" s="17">
        <f t="shared" si="72"/>
        <v>18510</v>
      </c>
      <c r="M699" s="17">
        <f t="shared" si="73"/>
        <v>0</v>
      </c>
      <c r="N699" s="17">
        <f t="shared" si="70"/>
        <v>18510</v>
      </c>
      <c r="O699" s="83">
        <f t="shared" si="68"/>
        <v>60542.986262693063</v>
      </c>
      <c r="P699" s="83">
        <f t="shared" si="71"/>
        <v>0</v>
      </c>
    </row>
    <row r="700" spans="1:16" x14ac:dyDescent="0.2">
      <c r="A700" s="14">
        <v>3590</v>
      </c>
      <c r="B700" s="15">
        <v>22</v>
      </c>
      <c r="C700" s="82">
        <f t="shared" si="69"/>
        <v>3.5368199448196425</v>
      </c>
      <c r="D700" s="16">
        <f>SUMIFS('Contact Hours'!E:E,'Contact Hours'!$A:$A,Hours!$A700,'Contact Hours'!$C:$C,Hours!$B700)</f>
        <v>0</v>
      </c>
      <c r="E700" s="16">
        <f>SUMIFS('Contact Hours'!F:F,'Contact Hours'!$A:$A,Hours!$A700,'Contact Hours'!$C:$C,Hours!$B700)</f>
        <v>0</v>
      </c>
      <c r="F700" s="16">
        <f>SUMIFS('Contact Hours'!G:G,'Contact Hours'!$A:$A,Hours!$A700,'Contact Hours'!$C:$C,Hours!$B700)</f>
        <v>0</v>
      </c>
      <c r="G700" s="16">
        <f>SUMIFS('Contact Hours'!H:H,'Contact Hours'!$A:$A,Hours!$A700,'Contact Hours'!$C:$C,Hours!$B700)</f>
        <v>0</v>
      </c>
      <c r="H700" s="16">
        <f>SUMIFS('Contact Hours'!I:I,'Contact Hours'!$A:$A,Hours!$A700,'Contact Hours'!$C:$C,Hours!$B700)</f>
        <v>1088</v>
      </c>
      <c r="I700" s="16">
        <f>SUMIFS('Contact Hours'!J:J,'Contact Hours'!$A:$A,Hours!$A700,'Contact Hours'!$C:$C,Hours!$B700)</f>
        <v>0</v>
      </c>
      <c r="J700" s="16">
        <f>SUMIFS('Contact Hours'!K:K,'Contact Hours'!$A:$A,Hours!$A700,'Contact Hours'!$C:$C,Hours!$B700)</f>
        <v>0</v>
      </c>
      <c r="K700" s="16">
        <f>SUMIFS('Contact Hours'!L:L,'Contact Hours'!$A:$A,Hours!$A700,'Contact Hours'!$C:$C,Hours!$B700)</f>
        <v>0</v>
      </c>
      <c r="L700" s="17">
        <f t="shared" si="72"/>
        <v>1088</v>
      </c>
      <c r="M700" s="17">
        <f t="shared" si="73"/>
        <v>0</v>
      </c>
      <c r="N700" s="17">
        <f t="shared" si="70"/>
        <v>1088</v>
      </c>
      <c r="O700" s="83">
        <f t="shared" si="68"/>
        <v>3848.0600999637709</v>
      </c>
      <c r="P700" s="83">
        <f t="shared" si="71"/>
        <v>0</v>
      </c>
    </row>
    <row r="701" spans="1:16" x14ac:dyDescent="0.2">
      <c r="A701" s="14">
        <v>3590</v>
      </c>
      <c r="B701" s="15">
        <v>23</v>
      </c>
      <c r="C701" s="82">
        <f t="shared" si="69"/>
        <v>3.4579233877331621</v>
      </c>
      <c r="D701" s="16">
        <f>SUMIFS('Contact Hours'!E:E,'Contact Hours'!$A:$A,Hours!$A701,'Contact Hours'!$C:$C,Hours!$B701)</f>
        <v>49936</v>
      </c>
      <c r="E701" s="16">
        <f>SUMIFS('Contact Hours'!F:F,'Contact Hours'!$A:$A,Hours!$A701,'Contact Hours'!$C:$C,Hours!$B701)</f>
        <v>0</v>
      </c>
      <c r="F701" s="16">
        <f>SUMIFS('Contact Hours'!G:G,'Contact Hours'!$A:$A,Hours!$A701,'Contact Hours'!$C:$C,Hours!$B701)</f>
        <v>0</v>
      </c>
      <c r="G701" s="16">
        <f>SUMIFS('Contact Hours'!H:H,'Contact Hours'!$A:$A,Hours!$A701,'Contact Hours'!$C:$C,Hours!$B701)</f>
        <v>0</v>
      </c>
      <c r="H701" s="16">
        <f>SUMIFS('Contact Hours'!I:I,'Contact Hours'!$A:$A,Hours!$A701,'Contact Hours'!$C:$C,Hours!$B701)</f>
        <v>0</v>
      </c>
      <c r="I701" s="16">
        <f>SUMIFS('Contact Hours'!J:J,'Contact Hours'!$A:$A,Hours!$A701,'Contact Hours'!$C:$C,Hours!$B701)</f>
        <v>0</v>
      </c>
      <c r="J701" s="16">
        <f>SUMIFS('Contact Hours'!K:K,'Contact Hours'!$A:$A,Hours!$A701,'Contact Hours'!$C:$C,Hours!$B701)</f>
        <v>955</v>
      </c>
      <c r="K701" s="16">
        <f>SUMIFS('Contact Hours'!L:L,'Contact Hours'!$A:$A,Hours!$A701,'Contact Hours'!$C:$C,Hours!$B701)</f>
        <v>0</v>
      </c>
      <c r="L701" s="17">
        <f t="shared" si="72"/>
        <v>50891</v>
      </c>
      <c r="M701" s="17">
        <f t="shared" si="73"/>
        <v>0</v>
      </c>
      <c r="N701" s="17">
        <f t="shared" si="70"/>
        <v>50891</v>
      </c>
      <c r="O701" s="83">
        <f t="shared" si="68"/>
        <v>175977.17912512834</v>
      </c>
      <c r="P701" s="83">
        <f t="shared" si="71"/>
        <v>0</v>
      </c>
    </row>
    <row r="702" spans="1:16" x14ac:dyDescent="0.2">
      <c r="A702" s="14">
        <v>3590</v>
      </c>
      <c r="B702" s="15">
        <v>24</v>
      </c>
      <c r="C702" s="82">
        <f t="shared" si="69"/>
        <v>2.7275666878468883</v>
      </c>
      <c r="D702" s="16">
        <f>SUMIFS('Contact Hours'!E:E,'Contact Hours'!$A:$A,Hours!$A702,'Contact Hours'!$C:$C,Hours!$B702)</f>
        <v>59376</v>
      </c>
      <c r="E702" s="16">
        <f>SUMIFS('Contact Hours'!F:F,'Contact Hours'!$A:$A,Hours!$A702,'Contact Hours'!$C:$C,Hours!$B702)</f>
        <v>0</v>
      </c>
      <c r="F702" s="16">
        <f>SUMIFS('Contact Hours'!G:G,'Contact Hours'!$A:$A,Hours!$A702,'Contact Hours'!$C:$C,Hours!$B702)</f>
        <v>0</v>
      </c>
      <c r="G702" s="16">
        <f>SUMIFS('Contact Hours'!H:H,'Contact Hours'!$A:$A,Hours!$A702,'Contact Hours'!$C:$C,Hours!$B702)</f>
        <v>0</v>
      </c>
      <c r="H702" s="16">
        <f>SUMIFS('Contact Hours'!I:I,'Contact Hours'!$A:$A,Hours!$A702,'Contact Hours'!$C:$C,Hours!$B702)</f>
        <v>42512</v>
      </c>
      <c r="I702" s="16">
        <f>SUMIFS('Contact Hours'!J:J,'Contact Hours'!$A:$A,Hours!$A702,'Contact Hours'!$C:$C,Hours!$B702)</f>
        <v>0</v>
      </c>
      <c r="J702" s="16">
        <f>SUMIFS('Contact Hours'!K:K,'Contact Hours'!$A:$A,Hours!$A702,'Contact Hours'!$C:$C,Hours!$B702)</f>
        <v>52898</v>
      </c>
      <c r="K702" s="16">
        <f>SUMIFS('Contact Hours'!L:L,'Contact Hours'!$A:$A,Hours!$A702,'Contact Hours'!$C:$C,Hours!$B702)</f>
        <v>0</v>
      </c>
      <c r="L702" s="17">
        <f t="shared" si="72"/>
        <v>154786</v>
      </c>
      <c r="M702" s="17">
        <f t="shared" si="73"/>
        <v>0</v>
      </c>
      <c r="N702" s="17">
        <f t="shared" si="70"/>
        <v>154786</v>
      </c>
      <c r="O702" s="83">
        <f t="shared" si="68"/>
        <v>422189.13734506845</v>
      </c>
      <c r="P702" s="83">
        <f t="shared" si="71"/>
        <v>0</v>
      </c>
    </row>
    <row r="703" spans="1:16" x14ac:dyDescent="0.2">
      <c r="A703" s="14">
        <v>3590</v>
      </c>
      <c r="B703" s="15">
        <v>25</v>
      </c>
      <c r="C703" s="82">
        <f t="shared" si="69"/>
        <v>2.1843075376228382</v>
      </c>
      <c r="D703" s="16">
        <f>SUMIFS('Contact Hours'!E:E,'Contact Hours'!$A:$A,Hours!$A703,'Contact Hours'!$C:$C,Hours!$B703)</f>
        <v>717808</v>
      </c>
      <c r="E703" s="16">
        <f>SUMIFS('Contact Hours'!F:F,'Contact Hours'!$A:$A,Hours!$A703,'Contact Hours'!$C:$C,Hours!$B703)</f>
        <v>0</v>
      </c>
      <c r="F703" s="16">
        <f>SUMIFS('Contact Hours'!G:G,'Contact Hours'!$A:$A,Hours!$A703,'Contact Hours'!$C:$C,Hours!$B703)</f>
        <v>0</v>
      </c>
      <c r="G703" s="16">
        <f>SUMIFS('Contact Hours'!H:H,'Contact Hours'!$A:$A,Hours!$A703,'Contact Hours'!$C:$C,Hours!$B703)</f>
        <v>0</v>
      </c>
      <c r="H703" s="16">
        <f>SUMIFS('Contact Hours'!I:I,'Contact Hours'!$A:$A,Hours!$A703,'Contact Hours'!$C:$C,Hours!$B703)</f>
        <v>3408</v>
      </c>
      <c r="I703" s="16">
        <f>SUMIFS('Contact Hours'!J:J,'Contact Hours'!$A:$A,Hours!$A703,'Contact Hours'!$C:$C,Hours!$B703)</f>
        <v>0</v>
      </c>
      <c r="J703" s="16">
        <f>SUMIFS('Contact Hours'!K:K,'Contact Hours'!$A:$A,Hours!$A703,'Contact Hours'!$C:$C,Hours!$B703)</f>
        <v>0</v>
      </c>
      <c r="K703" s="16">
        <f>SUMIFS('Contact Hours'!L:L,'Contact Hours'!$A:$A,Hours!$A703,'Contact Hours'!$C:$C,Hours!$B703)</f>
        <v>0</v>
      </c>
      <c r="L703" s="17">
        <f t="shared" si="72"/>
        <v>721216</v>
      </c>
      <c r="M703" s="17">
        <f t="shared" si="73"/>
        <v>0</v>
      </c>
      <c r="N703" s="17">
        <f t="shared" si="70"/>
        <v>721216</v>
      </c>
      <c r="O703" s="83">
        <f t="shared" si="68"/>
        <v>1575357.5450541929</v>
      </c>
      <c r="P703" s="83">
        <f t="shared" si="71"/>
        <v>0</v>
      </c>
    </row>
    <row r="704" spans="1:16" x14ac:dyDescent="0.2">
      <c r="A704" s="14">
        <v>3590</v>
      </c>
      <c r="B704" s="15">
        <v>26</v>
      </c>
      <c r="C704" s="82">
        <f t="shared" si="69"/>
        <v>2.9124100501637846</v>
      </c>
      <c r="D704" s="16">
        <f>SUMIFS('Contact Hours'!E:E,'Contact Hours'!$A:$A,Hours!$A704,'Contact Hours'!$C:$C,Hours!$B704)</f>
        <v>203648</v>
      </c>
      <c r="E704" s="16">
        <f>SUMIFS('Contact Hours'!F:F,'Contact Hours'!$A:$A,Hours!$A704,'Contact Hours'!$C:$C,Hours!$B704)</f>
        <v>0</v>
      </c>
      <c r="F704" s="16">
        <f>SUMIFS('Contact Hours'!G:G,'Contact Hours'!$A:$A,Hours!$A704,'Contact Hours'!$C:$C,Hours!$B704)</f>
        <v>0</v>
      </c>
      <c r="G704" s="16">
        <f>SUMIFS('Contact Hours'!H:H,'Contact Hours'!$A:$A,Hours!$A704,'Contact Hours'!$C:$C,Hours!$B704)</f>
        <v>0</v>
      </c>
      <c r="H704" s="16">
        <f>SUMIFS('Contact Hours'!I:I,'Contact Hours'!$A:$A,Hours!$A704,'Contact Hours'!$C:$C,Hours!$B704)</f>
        <v>23168</v>
      </c>
      <c r="I704" s="16">
        <f>SUMIFS('Contact Hours'!J:J,'Contact Hours'!$A:$A,Hours!$A704,'Contact Hours'!$C:$C,Hours!$B704)</f>
        <v>0</v>
      </c>
      <c r="J704" s="16">
        <f>SUMIFS('Contact Hours'!K:K,'Contact Hours'!$A:$A,Hours!$A704,'Contact Hours'!$C:$C,Hours!$B704)</f>
        <v>1719</v>
      </c>
      <c r="K704" s="16">
        <f>SUMIFS('Contact Hours'!L:L,'Contact Hours'!$A:$A,Hours!$A704,'Contact Hours'!$C:$C,Hours!$B704)</f>
        <v>0</v>
      </c>
      <c r="L704" s="17">
        <f t="shared" si="72"/>
        <v>228535</v>
      </c>
      <c r="M704" s="17">
        <f t="shared" si="73"/>
        <v>0</v>
      </c>
      <c r="N704" s="17">
        <f t="shared" si="70"/>
        <v>228535</v>
      </c>
      <c r="O704" s="83">
        <f t="shared" si="68"/>
        <v>665587.63081418048</v>
      </c>
      <c r="P704" s="83">
        <f t="shared" si="71"/>
        <v>0</v>
      </c>
    </row>
    <row r="705" spans="1:16" x14ac:dyDescent="0.2">
      <c r="A705" s="14">
        <v>3590</v>
      </c>
      <c r="B705" s="15">
        <v>27</v>
      </c>
      <c r="C705" s="82">
        <f t="shared" si="69"/>
        <v>0</v>
      </c>
      <c r="D705" s="16">
        <f>SUMIFS('Contact Hours'!E:E,'Contact Hours'!$A:$A,Hours!$A705,'Contact Hours'!$C:$C,Hours!$B705)</f>
        <v>0</v>
      </c>
      <c r="E705" s="16">
        <f>SUMIFS('Contact Hours'!F:F,'Contact Hours'!$A:$A,Hours!$A705,'Contact Hours'!$C:$C,Hours!$B705)</f>
        <v>0</v>
      </c>
      <c r="F705" s="16">
        <f>SUMIFS('Contact Hours'!G:G,'Contact Hours'!$A:$A,Hours!$A705,'Contact Hours'!$C:$C,Hours!$B705)</f>
        <v>0</v>
      </c>
      <c r="G705" s="16">
        <f>SUMIFS('Contact Hours'!H:H,'Contact Hours'!$A:$A,Hours!$A705,'Contact Hours'!$C:$C,Hours!$B705)</f>
        <v>0</v>
      </c>
      <c r="H705" s="16">
        <f>SUMIFS('Contact Hours'!I:I,'Contact Hours'!$A:$A,Hours!$A705,'Contact Hours'!$C:$C,Hours!$B705)</f>
        <v>0</v>
      </c>
      <c r="I705" s="16">
        <f>SUMIFS('Contact Hours'!J:J,'Contact Hours'!$A:$A,Hours!$A705,'Contact Hours'!$C:$C,Hours!$B705)</f>
        <v>0</v>
      </c>
      <c r="J705" s="16">
        <f>SUMIFS('Contact Hours'!K:K,'Contact Hours'!$A:$A,Hours!$A705,'Contact Hours'!$C:$C,Hours!$B705)</f>
        <v>0</v>
      </c>
      <c r="K705" s="16">
        <f>SUMIFS('Contact Hours'!L:L,'Contact Hours'!$A:$A,Hours!$A705,'Contact Hours'!$C:$C,Hours!$B705)</f>
        <v>0</v>
      </c>
      <c r="L705" s="17">
        <f t="shared" si="72"/>
        <v>0</v>
      </c>
      <c r="M705" s="17">
        <f t="shared" si="73"/>
        <v>0</v>
      </c>
      <c r="N705" s="17">
        <f t="shared" si="70"/>
        <v>0</v>
      </c>
      <c r="O705" s="83">
        <f t="shared" si="68"/>
        <v>0</v>
      </c>
      <c r="P705" s="83">
        <f t="shared" si="71"/>
        <v>0</v>
      </c>
    </row>
    <row r="706" spans="1:16" x14ac:dyDescent="0.2">
      <c r="A706" s="14">
        <v>9797</v>
      </c>
      <c r="B706" s="15">
        <v>1</v>
      </c>
      <c r="C706" s="82">
        <f t="shared" si="69"/>
        <v>2.4773518925154794</v>
      </c>
      <c r="D706" s="16">
        <f>SUMIFS('Contact Hours'!E:E,'Contact Hours'!$A:$A,Hours!$A706,'Contact Hours'!$C:$C,Hours!$B706)</f>
        <v>9216</v>
      </c>
      <c r="E706" s="16">
        <f>SUMIFS('Contact Hours'!F:F,'Contact Hours'!$A:$A,Hours!$A706,'Contact Hours'!$C:$C,Hours!$B706)</f>
        <v>0</v>
      </c>
      <c r="F706" s="16">
        <f>SUMIFS('Contact Hours'!G:G,'Contact Hours'!$A:$A,Hours!$A706,'Contact Hours'!$C:$C,Hours!$B706)</f>
        <v>0</v>
      </c>
      <c r="G706" s="16">
        <f>SUMIFS('Contact Hours'!H:H,'Contact Hours'!$A:$A,Hours!$A706,'Contact Hours'!$C:$C,Hours!$B706)</f>
        <v>0</v>
      </c>
      <c r="H706" s="16">
        <f>SUMIFS('Contact Hours'!I:I,'Contact Hours'!$A:$A,Hours!$A706,'Contact Hours'!$C:$C,Hours!$B706)</f>
        <v>0</v>
      </c>
      <c r="I706" s="16">
        <f>SUMIFS('Contact Hours'!J:J,'Contact Hours'!$A:$A,Hours!$A706,'Contact Hours'!$C:$C,Hours!$B706)</f>
        <v>0</v>
      </c>
      <c r="J706" s="16">
        <f>SUMIFS('Contact Hours'!K:K,'Contact Hours'!$A:$A,Hours!$A706,'Contact Hours'!$C:$C,Hours!$B706)</f>
        <v>0</v>
      </c>
      <c r="K706" s="16">
        <f>SUMIFS('Contact Hours'!L:L,'Contact Hours'!$A:$A,Hours!$A706,'Contact Hours'!$C:$C,Hours!$B706)</f>
        <v>0</v>
      </c>
      <c r="L706" s="17">
        <f t="shared" si="72"/>
        <v>9216</v>
      </c>
      <c r="M706" s="17">
        <f t="shared" si="73"/>
        <v>0</v>
      </c>
      <c r="N706" s="17">
        <f t="shared" si="70"/>
        <v>9216</v>
      </c>
      <c r="O706" s="83">
        <f t="shared" si="68"/>
        <v>22831.275041422658</v>
      </c>
      <c r="P706" s="83">
        <f t="shared" si="71"/>
        <v>0</v>
      </c>
    </row>
    <row r="707" spans="1:16" x14ac:dyDescent="0.2">
      <c r="A707" s="14">
        <v>9797</v>
      </c>
      <c r="B707" s="15">
        <v>2</v>
      </c>
      <c r="C707" s="82">
        <f t="shared" si="69"/>
        <v>2.8538011791852567</v>
      </c>
      <c r="D707" s="16">
        <f>SUMIFS('Contact Hours'!E:E,'Contact Hours'!$A:$A,Hours!$A707,'Contact Hours'!$C:$C,Hours!$B707)</f>
        <v>0</v>
      </c>
      <c r="E707" s="16">
        <f>SUMIFS('Contact Hours'!F:F,'Contact Hours'!$A:$A,Hours!$A707,'Contact Hours'!$C:$C,Hours!$B707)</f>
        <v>0</v>
      </c>
      <c r="F707" s="16">
        <f>SUMIFS('Contact Hours'!G:G,'Contact Hours'!$A:$A,Hours!$A707,'Contact Hours'!$C:$C,Hours!$B707)</f>
        <v>0</v>
      </c>
      <c r="G707" s="16">
        <f>SUMIFS('Contact Hours'!H:H,'Contact Hours'!$A:$A,Hours!$A707,'Contact Hours'!$C:$C,Hours!$B707)</f>
        <v>0</v>
      </c>
      <c r="H707" s="16">
        <f>SUMIFS('Contact Hours'!I:I,'Contact Hours'!$A:$A,Hours!$A707,'Contact Hours'!$C:$C,Hours!$B707)</f>
        <v>38704</v>
      </c>
      <c r="I707" s="16">
        <f>SUMIFS('Contact Hours'!J:J,'Contact Hours'!$A:$A,Hours!$A707,'Contact Hours'!$C:$C,Hours!$B707)</f>
        <v>0</v>
      </c>
      <c r="J707" s="16">
        <f>SUMIFS('Contact Hours'!K:K,'Contact Hours'!$A:$A,Hours!$A707,'Contact Hours'!$C:$C,Hours!$B707)</f>
        <v>672</v>
      </c>
      <c r="K707" s="16">
        <f>SUMIFS('Contact Hours'!L:L,'Contact Hours'!$A:$A,Hours!$A707,'Contact Hours'!$C:$C,Hours!$B707)</f>
        <v>0</v>
      </c>
      <c r="L707" s="17">
        <f t="shared" si="72"/>
        <v>39376</v>
      </c>
      <c r="M707" s="17">
        <f t="shared" si="73"/>
        <v>0</v>
      </c>
      <c r="N707" s="17">
        <f t="shared" si="70"/>
        <v>39376</v>
      </c>
      <c r="O707" s="83">
        <f t="shared" si="68"/>
        <v>112371.27523159867</v>
      </c>
      <c r="P707" s="83">
        <f t="shared" si="71"/>
        <v>0</v>
      </c>
    </row>
    <row r="708" spans="1:16" x14ac:dyDescent="0.2">
      <c r="A708" s="14">
        <v>9797</v>
      </c>
      <c r="B708" s="15">
        <v>3</v>
      </c>
      <c r="C708" s="82">
        <f t="shared" si="69"/>
        <v>2.4074720848103111</v>
      </c>
      <c r="D708" s="16">
        <f>SUMIFS('Contact Hours'!E:E,'Contact Hours'!$A:$A,Hours!$A708,'Contact Hours'!$C:$C,Hours!$B708)</f>
        <v>0</v>
      </c>
      <c r="E708" s="16">
        <f>SUMIFS('Contact Hours'!F:F,'Contact Hours'!$A:$A,Hours!$A708,'Contact Hours'!$C:$C,Hours!$B708)</f>
        <v>210928</v>
      </c>
      <c r="F708" s="16">
        <f>SUMIFS('Contact Hours'!G:G,'Contact Hours'!$A:$A,Hours!$A708,'Contact Hours'!$C:$C,Hours!$B708)</f>
        <v>0</v>
      </c>
      <c r="G708" s="16">
        <f>SUMIFS('Contact Hours'!H:H,'Contact Hours'!$A:$A,Hours!$A708,'Contact Hours'!$C:$C,Hours!$B708)</f>
        <v>0</v>
      </c>
      <c r="H708" s="16">
        <f>SUMIFS('Contact Hours'!I:I,'Contact Hours'!$A:$A,Hours!$A708,'Contact Hours'!$C:$C,Hours!$B708)</f>
        <v>0</v>
      </c>
      <c r="I708" s="16">
        <f>SUMIFS('Contact Hours'!J:J,'Contact Hours'!$A:$A,Hours!$A708,'Contact Hours'!$C:$C,Hours!$B708)</f>
        <v>0</v>
      </c>
      <c r="J708" s="16">
        <f>SUMIFS('Contact Hours'!K:K,'Contact Hours'!$A:$A,Hours!$A708,'Contact Hours'!$C:$C,Hours!$B708)</f>
        <v>0</v>
      </c>
      <c r="K708" s="16">
        <f>SUMIFS('Contact Hours'!L:L,'Contact Hours'!$A:$A,Hours!$A708,'Contact Hours'!$C:$C,Hours!$B708)</f>
        <v>0</v>
      </c>
      <c r="L708" s="17">
        <f t="shared" si="72"/>
        <v>210928</v>
      </c>
      <c r="M708" s="17">
        <f t="shared" si="73"/>
        <v>21092.800000000003</v>
      </c>
      <c r="N708" s="17">
        <f t="shared" si="70"/>
        <v>232020.8</v>
      </c>
      <c r="O708" s="83">
        <f t="shared" si="68"/>
        <v>558583.59909535618</v>
      </c>
      <c r="P708" s="83">
        <f t="shared" si="71"/>
        <v>0</v>
      </c>
    </row>
    <row r="709" spans="1:16" x14ac:dyDescent="0.2">
      <c r="A709" s="14">
        <v>9797</v>
      </c>
      <c r="B709" s="15">
        <v>4</v>
      </c>
      <c r="C709" s="82">
        <f t="shared" si="69"/>
        <v>2.4300139582635913</v>
      </c>
      <c r="D709" s="16">
        <f>SUMIFS('Contact Hours'!E:E,'Contact Hours'!$A:$A,Hours!$A709,'Contact Hours'!$C:$C,Hours!$B709)</f>
        <v>23152</v>
      </c>
      <c r="E709" s="16">
        <f>SUMIFS('Contact Hours'!F:F,'Contact Hours'!$A:$A,Hours!$A709,'Contact Hours'!$C:$C,Hours!$B709)</f>
        <v>14592</v>
      </c>
      <c r="F709" s="16">
        <f>SUMIFS('Contact Hours'!G:G,'Contact Hours'!$A:$A,Hours!$A709,'Contact Hours'!$C:$C,Hours!$B709)</f>
        <v>0</v>
      </c>
      <c r="G709" s="16">
        <f>SUMIFS('Contact Hours'!H:H,'Contact Hours'!$A:$A,Hours!$A709,'Contact Hours'!$C:$C,Hours!$B709)</f>
        <v>0</v>
      </c>
      <c r="H709" s="16">
        <f>SUMIFS('Contact Hours'!I:I,'Contact Hours'!$A:$A,Hours!$A709,'Contact Hours'!$C:$C,Hours!$B709)</f>
        <v>23904</v>
      </c>
      <c r="I709" s="16">
        <f>SUMIFS('Contact Hours'!J:J,'Contact Hours'!$A:$A,Hours!$A709,'Contact Hours'!$C:$C,Hours!$B709)</f>
        <v>21376</v>
      </c>
      <c r="J709" s="16">
        <f>SUMIFS('Contact Hours'!K:K,'Contact Hours'!$A:$A,Hours!$A709,'Contact Hours'!$C:$C,Hours!$B709)</f>
        <v>10851</v>
      </c>
      <c r="K709" s="16">
        <f>SUMIFS('Contact Hours'!L:L,'Contact Hours'!$A:$A,Hours!$A709,'Contact Hours'!$C:$C,Hours!$B709)</f>
        <v>0</v>
      </c>
      <c r="L709" s="17">
        <f t="shared" si="72"/>
        <v>93875</v>
      </c>
      <c r="M709" s="17">
        <f t="shared" si="73"/>
        <v>3596.8</v>
      </c>
      <c r="N709" s="17">
        <f t="shared" si="70"/>
        <v>97471.8</v>
      </c>
      <c r="O709" s="83">
        <f t="shared" ref="O709:O772" si="74">N709*C709</f>
        <v>236857.83453707714</v>
      </c>
      <c r="P709" s="83">
        <f t="shared" si="71"/>
        <v>0</v>
      </c>
    </row>
    <row r="710" spans="1:16" x14ac:dyDescent="0.2">
      <c r="A710" s="14">
        <v>9797</v>
      </c>
      <c r="B710" s="15">
        <v>5</v>
      </c>
      <c r="C710" s="82">
        <f t="shared" si="69"/>
        <v>8.3021719928430482</v>
      </c>
      <c r="D710" s="16">
        <f>SUMIFS('Contact Hours'!E:E,'Contact Hours'!$A:$A,Hours!$A710,'Contact Hours'!$C:$C,Hours!$B710)</f>
        <v>0</v>
      </c>
      <c r="E710" s="16">
        <f>SUMIFS('Contact Hours'!F:F,'Contact Hours'!$A:$A,Hours!$A710,'Contact Hours'!$C:$C,Hours!$B710)</f>
        <v>0</v>
      </c>
      <c r="F710" s="16">
        <f>SUMIFS('Contact Hours'!G:G,'Contact Hours'!$A:$A,Hours!$A710,'Contact Hours'!$C:$C,Hours!$B710)</f>
        <v>0</v>
      </c>
      <c r="G710" s="16">
        <f>SUMIFS('Contact Hours'!H:H,'Contact Hours'!$A:$A,Hours!$A710,'Contact Hours'!$C:$C,Hours!$B710)</f>
        <v>0</v>
      </c>
      <c r="H710" s="16">
        <f>SUMIFS('Contact Hours'!I:I,'Contact Hours'!$A:$A,Hours!$A710,'Contact Hours'!$C:$C,Hours!$B710)</f>
        <v>0</v>
      </c>
      <c r="I710" s="16">
        <f>SUMIFS('Contact Hours'!J:J,'Contact Hours'!$A:$A,Hours!$A710,'Contact Hours'!$C:$C,Hours!$B710)</f>
        <v>0</v>
      </c>
      <c r="J710" s="16">
        <f>SUMIFS('Contact Hours'!K:K,'Contact Hours'!$A:$A,Hours!$A710,'Contact Hours'!$C:$C,Hours!$B710)</f>
        <v>0</v>
      </c>
      <c r="K710" s="16">
        <f>SUMIFS('Contact Hours'!L:L,'Contact Hours'!$A:$A,Hours!$A710,'Contact Hours'!$C:$C,Hours!$B710)</f>
        <v>0</v>
      </c>
      <c r="L710" s="17">
        <f t="shared" si="72"/>
        <v>0</v>
      </c>
      <c r="M710" s="17">
        <f t="shared" si="73"/>
        <v>0</v>
      </c>
      <c r="N710" s="17">
        <f t="shared" si="70"/>
        <v>0</v>
      </c>
      <c r="O710" s="83">
        <f t="shared" si="74"/>
        <v>0</v>
      </c>
      <c r="P710" s="83">
        <f t="shared" si="71"/>
        <v>0</v>
      </c>
    </row>
    <row r="711" spans="1:16" x14ac:dyDescent="0.2">
      <c r="A711" s="14">
        <v>9797</v>
      </c>
      <c r="B711" s="15">
        <v>6</v>
      </c>
      <c r="C711" s="82">
        <f t="shared" si="69"/>
        <v>2.9574937970703448</v>
      </c>
      <c r="D711" s="16">
        <f>SUMIFS('Contact Hours'!E:E,'Contact Hours'!$A:$A,Hours!$A711,'Contact Hours'!$C:$C,Hours!$B711)</f>
        <v>3552</v>
      </c>
      <c r="E711" s="16">
        <f>SUMIFS('Contact Hours'!F:F,'Contact Hours'!$A:$A,Hours!$A711,'Contact Hours'!$C:$C,Hours!$B711)</f>
        <v>0</v>
      </c>
      <c r="F711" s="16">
        <f>SUMIFS('Contact Hours'!G:G,'Contact Hours'!$A:$A,Hours!$A711,'Contact Hours'!$C:$C,Hours!$B711)</f>
        <v>0</v>
      </c>
      <c r="G711" s="16">
        <f>SUMIFS('Contact Hours'!H:H,'Contact Hours'!$A:$A,Hours!$A711,'Contact Hours'!$C:$C,Hours!$B711)</f>
        <v>0</v>
      </c>
      <c r="H711" s="16">
        <f>SUMIFS('Contact Hours'!I:I,'Contact Hours'!$A:$A,Hours!$A711,'Contact Hours'!$C:$C,Hours!$B711)</f>
        <v>0</v>
      </c>
      <c r="I711" s="16">
        <f>SUMIFS('Contact Hours'!J:J,'Contact Hours'!$A:$A,Hours!$A711,'Contact Hours'!$C:$C,Hours!$B711)</f>
        <v>0</v>
      </c>
      <c r="J711" s="16">
        <f>SUMIFS('Contact Hours'!K:K,'Contact Hours'!$A:$A,Hours!$A711,'Contact Hours'!$C:$C,Hours!$B711)</f>
        <v>2844</v>
      </c>
      <c r="K711" s="16">
        <f>SUMIFS('Contact Hours'!L:L,'Contact Hours'!$A:$A,Hours!$A711,'Contact Hours'!$C:$C,Hours!$B711)</f>
        <v>0</v>
      </c>
      <c r="L711" s="17">
        <f t="shared" si="72"/>
        <v>6396</v>
      </c>
      <c r="M711" s="17">
        <f t="shared" si="73"/>
        <v>0</v>
      </c>
      <c r="N711" s="17">
        <f t="shared" si="70"/>
        <v>6396</v>
      </c>
      <c r="O711" s="83">
        <f t="shared" si="74"/>
        <v>18916.130326061924</v>
      </c>
      <c r="P711" s="83">
        <f t="shared" si="71"/>
        <v>0</v>
      </c>
    </row>
    <row r="712" spans="1:16" x14ac:dyDescent="0.2">
      <c r="A712" s="14">
        <v>9797</v>
      </c>
      <c r="B712" s="15">
        <v>7</v>
      </c>
      <c r="C712" s="82">
        <f t="shared" si="69"/>
        <v>3.1107785365526492</v>
      </c>
      <c r="D712" s="16">
        <f>SUMIFS('Contact Hours'!E:E,'Contact Hours'!$A:$A,Hours!$A712,'Contact Hours'!$C:$C,Hours!$B712)</f>
        <v>0</v>
      </c>
      <c r="E712" s="16">
        <f>SUMIFS('Contact Hours'!F:F,'Contact Hours'!$A:$A,Hours!$A712,'Contact Hours'!$C:$C,Hours!$B712)</f>
        <v>1856</v>
      </c>
      <c r="F712" s="16">
        <f>SUMIFS('Contact Hours'!G:G,'Contact Hours'!$A:$A,Hours!$A712,'Contact Hours'!$C:$C,Hours!$B712)</f>
        <v>0</v>
      </c>
      <c r="G712" s="16">
        <f>SUMIFS('Contact Hours'!H:H,'Contact Hours'!$A:$A,Hours!$A712,'Contact Hours'!$C:$C,Hours!$B712)</f>
        <v>0</v>
      </c>
      <c r="H712" s="16">
        <f>SUMIFS('Contact Hours'!I:I,'Contact Hours'!$A:$A,Hours!$A712,'Contact Hours'!$C:$C,Hours!$B712)</f>
        <v>0</v>
      </c>
      <c r="I712" s="16">
        <f>SUMIFS('Contact Hours'!J:J,'Contact Hours'!$A:$A,Hours!$A712,'Contact Hours'!$C:$C,Hours!$B712)</f>
        <v>33312</v>
      </c>
      <c r="J712" s="16">
        <f>SUMIFS('Contact Hours'!K:K,'Contact Hours'!$A:$A,Hours!$A712,'Contact Hours'!$C:$C,Hours!$B712)</f>
        <v>0</v>
      </c>
      <c r="K712" s="16">
        <f>SUMIFS('Contact Hours'!L:L,'Contact Hours'!$A:$A,Hours!$A712,'Contact Hours'!$C:$C,Hours!$B712)</f>
        <v>778</v>
      </c>
      <c r="L712" s="17">
        <f t="shared" si="72"/>
        <v>35946</v>
      </c>
      <c r="M712" s="17">
        <f t="shared" si="73"/>
        <v>3594.6000000000004</v>
      </c>
      <c r="N712" s="17">
        <f t="shared" si="70"/>
        <v>39540.6</v>
      </c>
      <c r="O712" s="83">
        <f t="shared" si="74"/>
        <v>123002.04980241368</v>
      </c>
      <c r="P712" s="83">
        <f t="shared" si="71"/>
        <v>0</v>
      </c>
    </row>
    <row r="713" spans="1:16" x14ac:dyDescent="0.2">
      <c r="A713" s="14">
        <v>9797</v>
      </c>
      <c r="B713" s="15">
        <v>8</v>
      </c>
      <c r="C713" s="82">
        <f t="shared" si="69"/>
        <v>3.1288120353152737</v>
      </c>
      <c r="D713" s="16">
        <f>SUMIFS('Contact Hours'!E:E,'Contact Hours'!$A:$A,Hours!$A713,'Contact Hours'!$C:$C,Hours!$B713)</f>
        <v>0</v>
      </c>
      <c r="E713" s="16">
        <f>SUMIFS('Contact Hours'!F:F,'Contact Hours'!$A:$A,Hours!$A713,'Contact Hours'!$C:$C,Hours!$B713)</f>
        <v>0</v>
      </c>
      <c r="F713" s="16">
        <f>SUMIFS('Contact Hours'!G:G,'Contact Hours'!$A:$A,Hours!$A713,'Contact Hours'!$C:$C,Hours!$B713)</f>
        <v>0</v>
      </c>
      <c r="G713" s="16">
        <f>SUMIFS('Contact Hours'!H:H,'Contact Hours'!$A:$A,Hours!$A713,'Contact Hours'!$C:$C,Hours!$B713)</f>
        <v>0</v>
      </c>
      <c r="H713" s="16">
        <f>SUMIFS('Contact Hours'!I:I,'Contact Hours'!$A:$A,Hours!$A713,'Contact Hours'!$C:$C,Hours!$B713)</f>
        <v>0</v>
      </c>
      <c r="I713" s="16">
        <f>SUMIFS('Contact Hours'!J:J,'Contact Hours'!$A:$A,Hours!$A713,'Contact Hours'!$C:$C,Hours!$B713)</f>
        <v>0</v>
      </c>
      <c r="J713" s="16">
        <f>SUMIFS('Contact Hours'!K:K,'Contact Hours'!$A:$A,Hours!$A713,'Contact Hours'!$C:$C,Hours!$B713)</f>
        <v>672</v>
      </c>
      <c r="K713" s="16">
        <f>SUMIFS('Contact Hours'!L:L,'Contact Hours'!$A:$A,Hours!$A713,'Contact Hours'!$C:$C,Hours!$B713)</f>
        <v>0</v>
      </c>
      <c r="L713" s="17">
        <f t="shared" si="72"/>
        <v>672</v>
      </c>
      <c r="M713" s="17">
        <f t="shared" si="73"/>
        <v>0</v>
      </c>
      <c r="N713" s="17">
        <f t="shared" si="70"/>
        <v>672</v>
      </c>
      <c r="O713" s="83">
        <f t="shared" si="74"/>
        <v>2102.5616877318639</v>
      </c>
      <c r="P713" s="83">
        <f t="shared" si="71"/>
        <v>0</v>
      </c>
    </row>
    <row r="714" spans="1:16" x14ac:dyDescent="0.2">
      <c r="A714" s="14">
        <v>9797</v>
      </c>
      <c r="B714" s="15">
        <v>9</v>
      </c>
      <c r="C714" s="82">
        <f t="shared" si="69"/>
        <v>2.7974464955520566</v>
      </c>
      <c r="D714" s="16">
        <f>SUMIFS('Contact Hours'!E:E,'Contact Hours'!$A:$A,Hours!$A714,'Contact Hours'!$C:$C,Hours!$B714)</f>
        <v>3744</v>
      </c>
      <c r="E714" s="16">
        <f>SUMIFS('Contact Hours'!F:F,'Contact Hours'!$A:$A,Hours!$A714,'Contact Hours'!$C:$C,Hours!$B714)</f>
        <v>4960</v>
      </c>
      <c r="F714" s="16">
        <f>SUMIFS('Contact Hours'!G:G,'Contact Hours'!$A:$A,Hours!$A714,'Contact Hours'!$C:$C,Hours!$B714)</f>
        <v>0</v>
      </c>
      <c r="G714" s="16">
        <f>SUMIFS('Contact Hours'!H:H,'Contact Hours'!$A:$A,Hours!$A714,'Contact Hours'!$C:$C,Hours!$B714)</f>
        <v>0</v>
      </c>
      <c r="H714" s="16">
        <f>SUMIFS('Contact Hours'!I:I,'Contact Hours'!$A:$A,Hours!$A714,'Contact Hours'!$C:$C,Hours!$B714)</f>
        <v>61248</v>
      </c>
      <c r="I714" s="16">
        <f>SUMIFS('Contact Hours'!J:J,'Contact Hours'!$A:$A,Hours!$A714,'Contact Hours'!$C:$C,Hours!$B714)</f>
        <v>0</v>
      </c>
      <c r="J714" s="16">
        <f>SUMIFS('Contact Hours'!K:K,'Contact Hours'!$A:$A,Hours!$A714,'Contact Hours'!$C:$C,Hours!$B714)</f>
        <v>24</v>
      </c>
      <c r="K714" s="16">
        <f>SUMIFS('Contact Hours'!L:L,'Contact Hours'!$A:$A,Hours!$A714,'Contact Hours'!$C:$C,Hours!$B714)</f>
        <v>0</v>
      </c>
      <c r="L714" s="17">
        <f t="shared" si="72"/>
        <v>69976</v>
      </c>
      <c r="M714" s="17">
        <f t="shared" si="73"/>
        <v>496</v>
      </c>
      <c r="N714" s="17">
        <f t="shared" si="70"/>
        <v>70472</v>
      </c>
      <c r="O714" s="83">
        <f t="shared" si="74"/>
        <v>197141.64943454452</v>
      </c>
      <c r="P714" s="83">
        <f t="shared" si="71"/>
        <v>0</v>
      </c>
    </row>
    <row r="715" spans="1:16" x14ac:dyDescent="0.2">
      <c r="A715" s="14">
        <v>9797</v>
      </c>
      <c r="B715" s="15">
        <v>10</v>
      </c>
      <c r="C715" s="82">
        <f t="shared" si="69"/>
        <v>3.9989283506118838</v>
      </c>
      <c r="D715" s="16">
        <f>SUMIFS('Contact Hours'!E:E,'Contact Hours'!$A:$A,Hours!$A715,'Contact Hours'!$C:$C,Hours!$B715)</f>
        <v>0</v>
      </c>
      <c r="E715" s="16">
        <f>SUMIFS('Contact Hours'!F:F,'Contact Hours'!$A:$A,Hours!$A715,'Contact Hours'!$C:$C,Hours!$B715)</f>
        <v>3600</v>
      </c>
      <c r="F715" s="16">
        <f>SUMIFS('Contact Hours'!G:G,'Contact Hours'!$A:$A,Hours!$A715,'Contact Hours'!$C:$C,Hours!$B715)</f>
        <v>0</v>
      </c>
      <c r="G715" s="16">
        <f>SUMIFS('Contact Hours'!H:H,'Contact Hours'!$A:$A,Hours!$A715,'Contact Hours'!$C:$C,Hours!$B715)</f>
        <v>0</v>
      </c>
      <c r="H715" s="16">
        <f>SUMIFS('Contact Hours'!I:I,'Contact Hours'!$A:$A,Hours!$A715,'Contact Hours'!$C:$C,Hours!$B715)</f>
        <v>0</v>
      </c>
      <c r="I715" s="16">
        <f>SUMIFS('Contact Hours'!J:J,'Contact Hours'!$A:$A,Hours!$A715,'Contact Hours'!$C:$C,Hours!$B715)</f>
        <v>0</v>
      </c>
      <c r="J715" s="16">
        <f>SUMIFS('Contact Hours'!K:K,'Contact Hours'!$A:$A,Hours!$A715,'Contact Hours'!$C:$C,Hours!$B715)</f>
        <v>0</v>
      </c>
      <c r="K715" s="16">
        <f>SUMIFS('Contact Hours'!L:L,'Contact Hours'!$A:$A,Hours!$A715,'Contact Hours'!$C:$C,Hours!$B715)</f>
        <v>488</v>
      </c>
      <c r="L715" s="17">
        <f t="shared" si="72"/>
        <v>4088</v>
      </c>
      <c r="M715" s="17">
        <f t="shared" si="73"/>
        <v>408.8</v>
      </c>
      <c r="N715" s="17">
        <f t="shared" si="70"/>
        <v>4496.8</v>
      </c>
      <c r="O715" s="83">
        <f t="shared" si="74"/>
        <v>17982.381007031519</v>
      </c>
      <c r="P715" s="83">
        <f t="shared" si="71"/>
        <v>0</v>
      </c>
    </row>
    <row r="716" spans="1:16" x14ac:dyDescent="0.2">
      <c r="A716" s="14">
        <v>9797</v>
      </c>
      <c r="B716" s="15">
        <v>11</v>
      </c>
      <c r="C716" s="82">
        <f t="shared" si="69"/>
        <v>2.8515469918399288</v>
      </c>
      <c r="D716" s="16">
        <f>SUMIFS('Contact Hours'!E:E,'Contact Hours'!$A:$A,Hours!$A716,'Contact Hours'!$C:$C,Hours!$B716)</f>
        <v>0</v>
      </c>
      <c r="E716" s="16">
        <f>SUMIFS('Contact Hours'!F:F,'Contact Hours'!$A:$A,Hours!$A716,'Contact Hours'!$C:$C,Hours!$B716)</f>
        <v>1632</v>
      </c>
      <c r="F716" s="16">
        <f>SUMIFS('Contact Hours'!G:G,'Contact Hours'!$A:$A,Hours!$A716,'Contact Hours'!$C:$C,Hours!$B716)</f>
        <v>0</v>
      </c>
      <c r="G716" s="16">
        <f>SUMIFS('Contact Hours'!H:H,'Contact Hours'!$A:$A,Hours!$A716,'Contact Hours'!$C:$C,Hours!$B716)</f>
        <v>0</v>
      </c>
      <c r="H716" s="16">
        <f>SUMIFS('Contact Hours'!I:I,'Contact Hours'!$A:$A,Hours!$A716,'Contact Hours'!$C:$C,Hours!$B716)</f>
        <v>0</v>
      </c>
      <c r="I716" s="16">
        <f>SUMIFS('Contact Hours'!J:J,'Contact Hours'!$A:$A,Hours!$A716,'Contact Hours'!$C:$C,Hours!$B716)</f>
        <v>66112</v>
      </c>
      <c r="J716" s="16">
        <f>SUMIFS('Contact Hours'!K:K,'Contact Hours'!$A:$A,Hours!$A716,'Contact Hours'!$C:$C,Hours!$B716)</f>
        <v>0</v>
      </c>
      <c r="K716" s="16">
        <f>SUMIFS('Contact Hours'!L:L,'Contact Hours'!$A:$A,Hours!$A716,'Contact Hours'!$C:$C,Hours!$B716)</f>
        <v>14475</v>
      </c>
      <c r="L716" s="17">
        <f t="shared" si="72"/>
        <v>82219</v>
      </c>
      <c r="M716" s="17">
        <f t="shared" si="73"/>
        <v>8221.9</v>
      </c>
      <c r="N716" s="17">
        <f t="shared" si="70"/>
        <v>90440.9</v>
      </c>
      <c r="O716" s="83">
        <f t="shared" si="74"/>
        <v>257896.47633429579</v>
      </c>
      <c r="P716" s="83">
        <f t="shared" si="71"/>
        <v>0</v>
      </c>
    </row>
    <row r="717" spans="1:16" x14ac:dyDescent="0.2">
      <c r="A717" s="14">
        <v>9797</v>
      </c>
      <c r="B717" s="15">
        <v>12</v>
      </c>
      <c r="C717" s="82">
        <f t="shared" si="69"/>
        <v>2.5044021406594155</v>
      </c>
      <c r="D717" s="16">
        <f>SUMIFS('Contact Hours'!E:E,'Contact Hours'!$A:$A,Hours!$A717,'Contact Hours'!$C:$C,Hours!$B717)</f>
        <v>235296</v>
      </c>
      <c r="E717" s="16">
        <f>SUMIFS('Contact Hours'!F:F,'Contact Hours'!$A:$A,Hours!$A717,'Contact Hours'!$C:$C,Hours!$B717)</f>
        <v>0</v>
      </c>
      <c r="F717" s="16">
        <f>SUMIFS('Contact Hours'!G:G,'Contact Hours'!$A:$A,Hours!$A717,'Contact Hours'!$C:$C,Hours!$B717)</f>
        <v>0</v>
      </c>
      <c r="G717" s="16">
        <f>SUMIFS('Contact Hours'!H:H,'Contact Hours'!$A:$A,Hours!$A717,'Contact Hours'!$C:$C,Hours!$B717)</f>
        <v>35477</v>
      </c>
      <c r="H717" s="16">
        <f>SUMIFS('Contact Hours'!I:I,'Contact Hours'!$A:$A,Hours!$A717,'Contact Hours'!$C:$C,Hours!$B717)</f>
        <v>0</v>
      </c>
      <c r="I717" s="16">
        <f>SUMIFS('Contact Hours'!J:J,'Contact Hours'!$A:$A,Hours!$A717,'Contact Hours'!$C:$C,Hours!$B717)</f>
        <v>0</v>
      </c>
      <c r="J717" s="16">
        <f>SUMIFS('Contact Hours'!K:K,'Contact Hours'!$A:$A,Hours!$A717,'Contact Hours'!$C:$C,Hours!$B717)</f>
        <v>630</v>
      </c>
      <c r="K717" s="16">
        <f>SUMIFS('Contact Hours'!L:L,'Contact Hours'!$A:$A,Hours!$A717,'Contact Hours'!$C:$C,Hours!$B717)</f>
        <v>0</v>
      </c>
      <c r="L717" s="17">
        <f t="shared" si="72"/>
        <v>271403</v>
      </c>
      <c r="M717" s="17">
        <f t="shared" si="73"/>
        <v>0</v>
      </c>
      <c r="N717" s="17">
        <f t="shared" si="70"/>
        <v>271403</v>
      </c>
      <c r="O717" s="83">
        <f t="shared" si="74"/>
        <v>679702.25418138737</v>
      </c>
      <c r="P717" s="83">
        <f t="shared" si="71"/>
        <v>88848.674744174088</v>
      </c>
    </row>
    <row r="718" spans="1:16" x14ac:dyDescent="0.2">
      <c r="A718" s="14">
        <v>9797</v>
      </c>
      <c r="B718" s="15">
        <v>13</v>
      </c>
      <c r="C718" s="82">
        <f t="shared" si="69"/>
        <v>2.4322681456089192</v>
      </c>
      <c r="D718" s="16">
        <f>SUMIFS('Contact Hours'!E:E,'Contact Hours'!$A:$A,Hours!$A718,'Contact Hours'!$C:$C,Hours!$B718)</f>
        <v>142304</v>
      </c>
      <c r="E718" s="16">
        <f>SUMIFS('Contact Hours'!F:F,'Contact Hours'!$A:$A,Hours!$A718,'Contact Hours'!$C:$C,Hours!$B718)</f>
        <v>0</v>
      </c>
      <c r="F718" s="16">
        <f>SUMIFS('Contact Hours'!G:G,'Contact Hours'!$A:$A,Hours!$A718,'Contact Hours'!$C:$C,Hours!$B718)</f>
        <v>0</v>
      </c>
      <c r="G718" s="16">
        <f>SUMIFS('Contact Hours'!H:H,'Contact Hours'!$A:$A,Hours!$A718,'Contact Hours'!$C:$C,Hours!$B718)</f>
        <v>0</v>
      </c>
      <c r="H718" s="16">
        <f>SUMIFS('Contact Hours'!I:I,'Contact Hours'!$A:$A,Hours!$A718,'Contact Hours'!$C:$C,Hours!$B718)</f>
        <v>0</v>
      </c>
      <c r="I718" s="16">
        <f>SUMIFS('Contact Hours'!J:J,'Contact Hours'!$A:$A,Hours!$A718,'Contact Hours'!$C:$C,Hours!$B718)</f>
        <v>0</v>
      </c>
      <c r="J718" s="16">
        <f>SUMIFS('Contact Hours'!K:K,'Contact Hours'!$A:$A,Hours!$A718,'Contact Hours'!$C:$C,Hours!$B718)</f>
        <v>0</v>
      </c>
      <c r="K718" s="16">
        <f>SUMIFS('Contact Hours'!L:L,'Contact Hours'!$A:$A,Hours!$A718,'Contact Hours'!$C:$C,Hours!$B718)</f>
        <v>0</v>
      </c>
      <c r="L718" s="17">
        <f t="shared" si="72"/>
        <v>142304</v>
      </c>
      <c r="M718" s="17">
        <f t="shared" si="73"/>
        <v>0</v>
      </c>
      <c r="N718" s="17">
        <f t="shared" si="70"/>
        <v>142304</v>
      </c>
      <c r="O718" s="83">
        <f t="shared" si="74"/>
        <v>346121.48619273165</v>
      </c>
      <c r="P718" s="83">
        <f t="shared" si="71"/>
        <v>0</v>
      </c>
    </row>
    <row r="719" spans="1:16" x14ac:dyDescent="0.2">
      <c r="A719" s="14">
        <v>9797</v>
      </c>
      <c r="B719" s="15">
        <v>14</v>
      </c>
      <c r="C719" s="82">
        <f t="shared" si="69"/>
        <v>3.8974899200721236</v>
      </c>
      <c r="D719" s="16">
        <f>SUMIFS('Contact Hours'!E:E,'Contact Hours'!$A:$A,Hours!$A719,'Contact Hours'!$C:$C,Hours!$B719)</f>
        <v>0</v>
      </c>
      <c r="E719" s="16">
        <f>SUMIFS('Contact Hours'!F:F,'Contact Hours'!$A:$A,Hours!$A719,'Contact Hours'!$C:$C,Hours!$B719)</f>
        <v>0</v>
      </c>
      <c r="F719" s="16">
        <f>SUMIFS('Contact Hours'!G:G,'Contact Hours'!$A:$A,Hours!$A719,'Contact Hours'!$C:$C,Hours!$B719)</f>
        <v>0</v>
      </c>
      <c r="G719" s="16">
        <f>SUMIFS('Contact Hours'!H:H,'Contact Hours'!$A:$A,Hours!$A719,'Contact Hours'!$C:$C,Hours!$B719)</f>
        <v>0</v>
      </c>
      <c r="H719" s="16">
        <f>SUMIFS('Contact Hours'!I:I,'Contact Hours'!$A:$A,Hours!$A719,'Contact Hours'!$C:$C,Hours!$B719)</f>
        <v>0</v>
      </c>
      <c r="I719" s="16">
        <f>SUMIFS('Contact Hours'!J:J,'Contact Hours'!$A:$A,Hours!$A719,'Contact Hours'!$C:$C,Hours!$B719)</f>
        <v>87168</v>
      </c>
      <c r="J719" s="16">
        <f>SUMIFS('Contact Hours'!K:K,'Contact Hours'!$A:$A,Hours!$A719,'Contact Hours'!$C:$C,Hours!$B719)</f>
        <v>0</v>
      </c>
      <c r="K719" s="16">
        <f>SUMIFS('Contact Hours'!L:L,'Contact Hours'!$A:$A,Hours!$A719,'Contact Hours'!$C:$C,Hours!$B719)</f>
        <v>32676</v>
      </c>
      <c r="L719" s="17">
        <f t="shared" si="72"/>
        <v>119844</v>
      </c>
      <c r="M719" s="17">
        <f t="shared" si="73"/>
        <v>11984.400000000001</v>
      </c>
      <c r="N719" s="17">
        <f t="shared" si="70"/>
        <v>131828.4</v>
      </c>
      <c r="O719" s="83">
        <f t="shared" si="74"/>
        <v>513799.86017923593</v>
      </c>
      <c r="P719" s="83">
        <f t="shared" si="71"/>
        <v>0</v>
      </c>
    </row>
    <row r="720" spans="1:16" x14ac:dyDescent="0.2">
      <c r="A720" s="14">
        <v>9797</v>
      </c>
      <c r="B720" s="15">
        <v>15</v>
      </c>
      <c r="C720" s="82">
        <f t="shared" si="69"/>
        <v>5.6850604849172326</v>
      </c>
      <c r="D720" s="16">
        <f>SUMIFS('Contact Hours'!E:E,'Contact Hours'!$A:$A,Hours!$A720,'Contact Hours'!$C:$C,Hours!$B720)</f>
        <v>0</v>
      </c>
      <c r="E720" s="16">
        <f>SUMIFS('Contact Hours'!F:F,'Contact Hours'!$A:$A,Hours!$A720,'Contact Hours'!$C:$C,Hours!$B720)</f>
        <v>0</v>
      </c>
      <c r="F720" s="16">
        <f>SUMIFS('Contact Hours'!G:G,'Contact Hours'!$A:$A,Hours!$A720,'Contact Hours'!$C:$C,Hours!$B720)</f>
        <v>0</v>
      </c>
      <c r="G720" s="16">
        <f>SUMIFS('Contact Hours'!H:H,'Contact Hours'!$A:$A,Hours!$A720,'Contact Hours'!$C:$C,Hours!$B720)</f>
        <v>0</v>
      </c>
      <c r="H720" s="16">
        <f>SUMIFS('Contact Hours'!I:I,'Contact Hours'!$A:$A,Hours!$A720,'Contact Hours'!$C:$C,Hours!$B720)</f>
        <v>0</v>
      </c>
      <c r="I720" s="16">
        <f>SUMIFS('Contact Hours'!J:J,'Contact Hours'!$A:$A,Hours!$A720,'Contact Hours'!$C:$C,Hours!$B720)</f>
        <v>0</v>
      </c>
      <c r="J720" s="16">
        <f>SUMIFS('Contact Hours'!K:K,'Contact Hours'!$A:$A,Hours!$A720,'Contact Hours'!$C:$C,Hours!$B720)</f>
        <v>0</v>
      </c>
      <c r="K720" s="16">
        <f>SUMIFS('Contact Hours'!L:L,'Contact Hours'!$A:$A,Hours!$A720,'Contact Hours'!$C:$C,Hours!$B720)</f>
        <v>0</v>
      </c>
      <c r="L720" s="17">
        <f t="shared" si="72"/>
        <v>0</v>
      </c>
      <c r="M720" s="17">
        <f t="shared" si="73"/>
        <v>0</v>
      </c>
      <c r="N720" s="17">
        <f t="shared" si="70"/>
        <v>0</v>
      </c>
      <c r="O720" s="83">
        <f t="shared" si="74"/>
        <v>0</v>
      </c>
      <c r="P720" s="83">
        <f t="shared" si="71"/>
        <v>0</v>
      </c>
    </row>
    <row r="721" spans="1:16" x14ac:dyDescent="0.2">
      <c r="A721" s="14">
        <v>9797</v>
      </c>
      <c r="B721" s="15">
        <v>16</v>
      </c>
      <c r="C721" s="82">
        <f t="shared" si="69"/>
        <v>3.2595549013442979</v>
      </c>
      <c r="D721" s="16">
        <f>SUMIFS('Contact Hours'!E:E,'Contact Hours'!$A:$A,Hours!$A721,'Contact Hours'!$C:$C,Hours!$B721)</f>
        <v>1584</v>
      </c>
      <c r="E721" s="16">
        <f>SUMIFS('Contact Hours'!F:F,'Contact Hours'!$A:$A,Hours!$A721,'Contact Hours'!$C:$C,Hours!$B721)</f>
        <v>528</v>
      </c>
      <c r="F721" s="16">
        <f>SUMIFS('Contact Hours'!G:G,'Contact Hours'!$A:$A,Hours!$A721,'Contact Hours'!$C:$C,Hours!$B721)</f>
        <v>0</v>
      </c>
      <c r="G721" s="16">
        <f>SUMIFS('Contact Hours'!H:H,'Contact Hours'!$A:$A,Hours!$A721,'Contact Hours'!$C:$C,Hours!$B721)</f>
        <v>0</v>
      </c>
      <c r="H721" s="16">
        <f>SUMIFS('Contact Hours'!I:I,'Contact Hours'!$A:$A,Hours!$A721,'Contact Hours'!$C:$C,Hours!$B721)</f>
        <v>0</v>
      </c>
      <c r="I721" s="16">
        <f>SUMIFS('Contact Hours'!J:J,'Contact Hours'!$A:$A,Hours!$A721,'Contact Hours'!$C:$C,Hours!$B721)</f>
        <v>97408</v>
      </c>
      <c r="J721" s="16">
        <f>SUMIFS('Contact Hours'!K:K,'Contact Hours'!$A:$A,Hours!$A721,'Contact Hours'!$C:$C,Hours!$B721)</f>
        <v>4273</v>
      </c>
      <c r="K721" s="16">
        <f>SUMIFS('Contact Hours'!L:L,'Contact Hours'!$A:$A,Hours!$A721,'Contact Hours'!$C:$C,Hours!$B721)</f>
        <v>37186</v>
      </c>
      <c r="L721" s="17">
        <f t="shared" si="72"/>
        <v>140979</v>
      </c>
      <c r="M721" s="17">
        <f t="shared" si="73"/>
        <v>13512.2</v>
      </c>
      <c r="N721" s="17">
        <f t="shared" si="70"/>
        <v>154491.20000000001</v>
      </c>
      <c r="O721" s="83">
        <f t="shared" si="74"/>
        <v>503572.54817456222</v>
      </c>
      <c r="P721" s="83">
        <f t="shared" si="71"/>
        <v>0</v>
      </c>
    </row>
    <row r="722" spans="1:16" x14ac:dyDescent="0.2">
      <c r="A722" s="14">
        <v>9797</v>
      </c>
      <c r="B722" s="15">
        <v>17</v>
      </c>
      <c r="C722" s="82">
        <f t="shared" si="69"/>
        <v>4.4091904474615813</v>
      </c>
      <c r="D722" s="16">
        <f>SUMIFS('Contact Hours'!E:E,'Contact Hours'!$A:$A,Hours!$A722,'Contact Hours'!$C:$C,Hours!$B722)</f>
        <v>0</v>
      </c>
      <c r="E722" s="16">
        <f>SUMIFS('Contact Hours'!F:F,'Contact Hours'!$A:$A,Hours!$A722,'Contact Hours'!$C:$C,Hours!$B722)</f>
        <v>0</v>
      </c>
      <c r="F722" s="16">
        <f>SUMIFS('Contact Hours'!G:G,'Contact Hours'!$A:$A,Hours!$A722,'Contact Hours'!$C:$C,Hours!$B722)</f>
        <v>0</v>
      </c>
      <c r="G722" s="16">
        <f>SUMIFS('Contact Hours'!H:H,'Contact Hours'!$A:$A,Hours!$A722,'Contact Hours'!$C:$C,Hours!$B722)</f>
        <v>0</v>
      </c>
      <c r="H722" s="16">
        <f>SUMIFS('Contact Hours'!I:I,'Contact Hours'!$A:$A,Hours!$A722,'Contact Hours'!$C:$C,Hours!$B722)</f>
        <v>0</v>
      </c>
      <c r="I722" s="16">
        <f>SUMIFS('Contact Hours'!J:J,'Contact Hours'!$A:$A,Hours!$A722,'Contact Hours'!$C:$C,Hours!$B722)</f>
        <v>15472</v>
      </c>
      <c r="J722" s="16">
        <f>SUMIFS('Contact Hours'!K:K,'Contact Hours'!$A:$A,Hours!$A722,'Contact Hours'!$C:$C,Hours!$B722)</f>
        <v>0</v>
      </c>
      <c r="K722" s="16">
        <f>SUMIFS('Contact Hours'!L:L,'Contact Hours'!$A:$A,Hours!$A722,'Contact Hours'!$C:$C,Hours!$B722)</f>
        <v>576</v>
      </c>
      <c r="L722" s="17">
        <f t="shared" si="72"/>
        <v>16048</v>
      </c>
      <c r="M722" s="17">
        <f t="shared" si="73"/>
        <v>1604.8000000000002</v>
      </c>
      <c r="N722" s="17">
        <f t="shared" si="70"/>
        <v>17652.8</v>
      </c>
      <c r="O722" s="83">
        <f t="shared" si="74"/>
        <v>77834.557130949805</v>
      </c>
      <c r="P722" s="83">
        <f t="shared" si="71"/>
        <v>0</v>
      </c>
    </row>
    <row r="723" spans="1:16" x14ac:dyDescent="0.2">
      <c r="A723" s="14">
        <v>9797</v>
      </c>
      <c r="B723" s="15">
        <v>18</v>
      </c>
      <c r="C723" s="82">
        <f t="shared" si="69"/>
        <v>3.2911135241788898</v>
      </c>
      <c r="D723" s="16">
        <f>SUMIFS('Contact Hours'!E:E,'Contact Hours'!$A:$A,Hours!$A723,'Contact Hours'!$C:$C,Hours!$B723)</f>
        <v>0</v>
      </c>
      <c r="E723" s="16">
        <f>SUMIFS('Contact Hours'!F:F,'Contact Hours'!$A:$A,Hours!$A723,'Contact Hours'!$C:$C,Hours!$B723)</f>
        <v>0</v>
      </c>
      <c r="F723" s="16">
        <f>SUMIFS('Contact Hours'!G:G,'Contact Hours'!$A:$A,Hours!$A723,'Contact Hours'!$C:$C,Hours!$B723)</f>
        <v>0</v>
      </c>
      <c r="G723" s="16">
        <f>SUMIFS('Contact Hours'!H:H,'Contact Hours'!$A:$A,Hours!$A723,'Contact Hours'!$C:$C,Hours!$B723)</f>
        <v>0</v>
      </c>
      <c r="H723" s="16">
        <f>SUMIFS('Contact Hours'!I:I,'Contact Hours'!$A:$A,Hours!$A723,'Contact Hours'!$C:$C,Hours!$B723)</f>
        <v>0</v>
      </c>
      <c r="I723" s="16">
        <f>SUMIFS('Contact Hours'!J:J,'Contact Hours'!$A:$A,Hours!$A723,'Contact Hours'!$C:$C,Hours!$B723)</f>
        <v>35056</v>
      </c>
      <c r="J723" s="16">
        <f>SUMIFS('Contact Hours'!K:K,'Contact Hours'!$A:$A,Hours!$A723,'Contact Hours'!$C:$C,Hours!$B723)</f>
        <v>0</v>
      </c>
      <c r="K723" s="16">
        <f>SUMIFS('Contact Hours'!L:L,'Contact Hours'!$A:$A,Hours!$A723,'Contact Hours'!$C:$C,Hours!$B723)</f>
        <v>0</v>
      </c>
      <c r="L723" s="17">
        <f t="shared" si="72"/>
        <v>35056</v>
      </c>
      <c r="M723" s="17">
        <f t="shared" si="73"/>
        <v>3505.6000000000004</v>
      </c>
      <c r="N723" s="17">
        <f t="shared" si="70"/>
        <v>38561.599999999999</v>
      </c>
      <c r="O723" s="83">
        <f t="shared" si="74"/>
        <v>126910.60327397667</v>
      </c>
      <c r="P723" s="83">
        <f t="shared" si="71"/>
        <v>0</v>
      </c>
    </row>
    <row r="724" spans="1:16" x14ac:dyDescent="0.2">
      <c r="A724" s="14">
        <v>9797</v>
      </c>
      <c r="B724" s="15">
        <v>19</v>
      </c>
      <c r="C724" s="82">
        <f t="shared" si="69"/>
        <v>2.3804218366663754</v>
      </c>
      <c r="D724" s="16">
        <f>SUMIFS('Contact Hours'!E:E,'Contact Hours'!$A:$A,Hours!$A724,'Contact Hours'!$C:$C,Hours!$B724)</f>
        <v>0</v>
      </c>
      <c r="E724" s="16">
        <f>SUMIFS('Contact Hours'!F:F,'Contact Hours'!$A:$A,Hours!$A724,'Contact Hours'!$C:$C,Hours!$B724)</f>
        <v>115744</v>
      </c>
      <c r="F724" s="16">
        <f>SUMIFS('Contact Hours'!G:G,'Contact Hours'!$A:$A,Hours!$A724,'Contact Hours'!$C:$C,Hours!$B724)</f>
        <v>55536</v>
      </c>
      <c r="G724" s="16">
        <f>SUMIFS('Contact Hours'!H:H,'Contact Hours'!$A:$A,Hours!$A724,'Contact Hours'!$C:$C,Hours!$B724)</f>
        <v>0</v>
      </c>
      <c r="H724" s="16">
        <f>SUMIFS('Contact Hours'!I:I,'Contact Hours'!$A:$A,Hours!$A724,'Contact Hours'!$C:$C,Hours!$B724)</f>
        <v>0</v>
      </c>
      <c r="I724" s="16">
        <f>SUMIFS('Contact Hours'!J:J,'Contact Hours'!$A:$A,Hours!$A724,'Contact Hours'!$C:$C,Hours!$B724)</f>
        <v>2352</v>
      </c>
      <c r="J724" s="16">
        <f>SUMIFS('Contact Hours'!K:K,'Contact Hours'!$A:$A,Hours!$A724,'Contact Hours'!$C:$C,Hours!$B724)</f>
        <v>0</v>
      </c>
      <c r="K724" s="16">
        <f>SUMIFS('Contact Hours'!L:L,'Contact Hours'!$A:$A,Hours!$A724,'Contact Hours'!$C:$C,Hours!$B724)</f>
        <v>48</v>
      </c>
      <c r="L724" s="17">
        <f t="shared" si="72"/>
        <v>173680</v>
      </c>
      <c r="M724" s="17">
        <f t="shared" si="73"/>
        <v>17368</v>
      </c>
      <c r="N724" s="17">
        <f t="shared" si="70"/>
        <v>191048</v>
      </c>
      <c r="O724" s="83">
        <f t="shared" si="74"/>
        <v>454774.83105143771</v>
      </c>
      <c r="P724" s="83">
        <f t="shared" si="71"/>
        <v>145419.01783321422</v>
      </c>
    </row>
    <row r="725" spans="1:16" x14ac:dyDescent="0.2">
      <c r="A725" s="14">
        <v>9797</v>
      </c>
      <c r="B725" s="15">
        <v>20</v>
      </c>
      <c r="C725" s="82">
        <f t="shared" si="69"/>
        <v>3.0251194174301852</v>
      </c>
      <c r="D725" s="16">
        <f>SUMIFS('Contact Hours'!E:E,'Contact Hours'!$A:$A,Hours!$A725,'Contact Hours'!$C:$C,Hours!$B725)</f>
        <v>0</v>
      </c>
      <c r="E725" s="16">
        <f>SUMIFS('Contact Hours'!F:F,'Contact Hours'!$A:$A,Hours!$A725,'Contact Hours'!$C:$C,Hours!$B725)</f>
        <v>0</v>
      </c>
      <c r="F725" s="16">
        <f>SUMIFS('Contact Hours'!G:G,'Contact Hours'!$A:$A,Hours!$A725,'Contact Hours'!$C:$C,Hours!$B725)</f>
        <v>0</v>
      </c>
      <c r="G725" s="16">
        <f>SUMIFS('Contact Hours'!H:H,'Contact Hours'!$A:$A,Hours!$A725,'Contact Hours'!$C:$C,Hours!$B725)</f>
        <v>0</v>
      </c>
      <c r="H725" s="16">
        <f>SUMIFS('Contact Hours'!I:I,'Contact Hours'!$A:$A,Hours!$A725,'Contact Hours'!$C:$C,Hours!$B725)</f>
        <v>25440</v>
      </c>
      <c r="I725" s="16">
        <f>SUMIFS('Contact Hours'!J:J,'Contact Hours'!$A:$A,Hours!$A725,'Contact Hours'!$C:$C,Hours!$B725)</f>
        <v>0</v>
      </c>
      <c r="J725" s="16">
        <f>SUMIFS('Contact Hours'!K:K,'Contact Hours'!$A:$A,Hours!$A725,'Contact Hours'!$C:$C,Hours!$B725)</f>
        <v>96</v>
      </c>
      <c r="K725" s="16">
        <f>SUMIFS('Contact Hours'!L:L,'Contact Hours'!$A:$A,Hours!$A725,'Contact Hours'!$C:$C,Hours!$B725)</f>
        <v>0</v>
      </c>
      <c r="L725" s="17">
        <f t="shared" si="72"/>
        <v>25536</v>
      </c>
      <c r="M725" s="17">
        <f t="shared" si="73"/>
        <v>0</v>
      </c>
      <c r="N725" s="17">
        <f t="shared" si="70"/>
        <v>25536</v>
      </c>
      <c r="O725" s="83">
        <f t="shared" si="74"/>
        <v>77249.449443497215</v>
      </c>
      <c r="P725" s="83">
        <f t="shared" si="71"/>
        <v>0</v>
      </c>
    </row>
    <row r="726" spans="1:16" x14ac:dyDescent="0.2">
      <c r="A726" s="14">
        <v>9797</v>
      </c>
      <c r="B726" s="15">
        <v>21</v>
      </c>
      <c r="C726" s="82">
        <f t="shared" si="69"/>
        <v>3.2708258380709379</v>
      </c>
      <c r="D726" s="16">
        <f>SUMIFS('Contact Hours'!E:E,'Contact Hours'!$A:$A,Hours!$A726,'Contact Hours'!$C:$C,Hours!$B726)</f>
        <v>0</v>
      </c>
      <c r="E726" s="16">
        <f>SUMIFS('Contact Hours'!F:F,'Contact Hours'!$A:$A,Hours!$A726,'Contact Hours'!$C:$C,Hours!$B726)</f>
        <v>0</v>
      </c>
      <c r="F726" s="16">
        <f>SUMIFS('Contact Hours'!G:G,'Contact Hours'!$A:$A,Hours!$A726,'Contact Hours'!$C:$C,Hours!$B726)</f>
        <v>0</v>
      </c>
      <c r="G726" s="16">
        <f>SUMIFS('Contact Hours'!H:H,'Contact Hours'!$A:$A,Hours!$A726,'Contact Hours'!$C:$C,Hours!$B726)</f>
        <v>0</v>
      </c>
      <c r="H726" s="16">
        <f>SUMIFS('Contact Hours'!I:I,'Contact Hours'!$A:$A,Hours!$A726,'Contact Hours'!$C:$C,Hours!$B726)</f>
        <v>43264</v>
      </c>
      <c r="I726" s="16">
        <f>SUMIFS('Contact Hours'!J:J,'Contact Hours'!$A:$A,Hours!$A726,'Contact Hours'!$C:$C,Hours!$B726)</f>
        <v>0</v>
      </c>
      <c r="J726" s="16">
        <f>SUMIFS('Contact Hours'!K:K,'Contact Hours'!$A:$A,Hours!$A726,'Contact Hours'!$C:$C,Hours!$B726)</f>
        <v>14199</v>
      </c>
      <c r="K726" s="16">
        <f>SUMIFS('Contact Hours'!L:L,'Contact Hours'!$A:$A,Hours!$A726,'Contact Hours'!$C:$C,Hours!$B726)</f>
        <v>0</v>
      </c>
      <c r="L726" s="17">
        <f t="shared" si="72"/>
        <v>57463</v>
      </c>
      <c r="M726" s="17">
        <f t="shared" si="73"/>
        <v>0</v>
      </c>
      <c r="N726" s="17">
        <f t="shared" si="70"/>
        <v>57463</v>
      </c>
      <c r="O726" s="83">
        <f t="shared" si="74"/>
        <v>187951.46513307031</v>
      </c>
      <c r="P726" s="83">
        <f t="shared" si="71"/>
        <v>0</v>
      </c>
    </row>
    <row r="727" spans="1:16" x14ac:dyDescent="0.2">
      <c r="A727" s="14">
        <v>9797</v>
      </c>
      <c r="B727" s="15">
        <v>22</v>
      </c>
      <c r="C727" s="82">
        <f t="shared" si="69"/>
        <v>3.5368199448196425</v>
      </c>
      <c r="D727" s="16">
        <f>SUMIFS('Contact Hours'!E:E,'Contact Hours'!$A:$A,Hours!$A727,'Contact Hours'!$C:$C,Hours!$B727)</f>
        <v>0</v>
      </c>
      <c r="E727" s="16">
        <f>SUMIFS('Contact Hours'!F:F,'Contact Hours'!$A:$A,Hours!$A727,'Contact Hours'!$C:$C,Hours!$B727)</f>
        <v>0</v>
      </c>
      <c r="F727" s="16">
        <f>SUMIFS('Contact Hours'!G:G,'Contact Hours'!$A:$A,Hours!$A727,'Contact Hours'!$C:$C,Hours!$B727)</f>
        <v>0</v>
      </c>
      <c r="G727" s="16">
        <f>SUMIFS('Contact Hours'!H:H,'Contact Hours'!$A:$A,Hours!$A727,'Contact Hours'!$C:$C,Hours!$B727)</f>
        <v>0</v>
      </c>
      <c r="H727" s="16">
        <f>SUMIFS('Contact Hours'!I:I,'Contact Hours'!$A:$A,Hours!$A727,'Contact Hours'!$C:$C,Hours!$B727)</f>
        <v>1456</v>
      </c>
      <c r="I727" s="16">
        <f>SUMIFS('Contact Hours'!J:J,'Contact Hours'!$A:$A,Hours!$A727,'Contact Hours'!$C:$C,Hours!$B727)</f>
        <v>0</v>
      </c>
      <c r="J727" s="16">
        <f>SUMIFS('Contact Hours'!K:K,'Contact Hours'!$A:$A,Hours!$A727,'Contact Hours'!$C:$C,Hours!$B727)</f>
        <v>0</v>
      </c>
      <c r="K727" s="16">
        <f>SUMIFS('Contact Hours'!L:L,'Contact Hours'!$A:$A,Hours!$A727,'Contact Hours'!$C:$C,Hours!$B727)</f>
        <v>0</v>
      </c>
      <c r="L727" s="17">
        <f t="shared" si="72"/>
        <v>1456</v>
      </c>
      <c r="M727" s="17">
        <f t="shared" si="73"/>
        <v>0</v>
      </c>
      <c r="N727" s="17">
        <f t="shared" si="70"/>
        <v>1456</v>
      </c>
      <c r="O727" s="83">
        <f t="shared" si="74"/>
        <v>5149.6098396573998</v>
      </c>
      <c r="P727" s="83">
        <f t="shared" si="71"/>
        <v>0</v>
      </c>
    </row>
    <row r="728" spans="1:16" x14ac:dyDescent="0.2">
      <c r="A728" s="14">
        <v>9797</v>
      </c>
      <c r="B728" s="15">
        <v>23</v>
      </c>
      <c r="C728" s="82">
        <f t="shared" si="69"/>
        <v>3.4579233877331621</v>
      </c>
      <c r="D728" s="16">
        <f>SUMIFS('Contact Hours'!E:E,'Contact Hours'!$A:$A,Hours!$A728,'Contact Hours'!$C:$C,Hours!$B728)</f>
        <v>37296</v>
      </c>
      <c r="E728" s="16">
        <f>SUMIFS('Contact Hours'!F:F,'Contact Hours'!$A:$A,Hours!$A728,'Contact Hours'!$C:$C,Hours!$B728)</f>
        <v>0</v>
      </c>
      <c r="F728" s="16">
        <f>SUMIFS('Contact Hours'!G:G,'Contact Hours'!$A:$A,Hours!$A728,'Contact Hours'!$C:$C,Hours!$B728)</f>
        <v>0</v>
      </c>
      <c r="G728" s="16">
        <f>SUMIFS('Contact Hours'!H:H,'Contact Hours'!$A:$A,Hours!$A728,'Contact Hours'!$C:$C,Hours!$B728)</f>
        <v>0</v>
      </c>
      <c r="H728" s="16">
        <f>SUMIFS('Contact Hours'!I:I,'Contact Hours'!$A:$A,Hours!$A728,'Contact Hours'!$C:$C,Hours!$B728)</f>
        <v>0</v>
      </c>
      <c r="I728" s="16">
        <f>SUMIFS('Contact Hours'!J:J,'Contact Hours'!$A:$A,Hours!$A728,'Contact Hours'!$C:$C,Hours!$B728)</f>
        <v>0</v>
      </c>
      <c r="J728" s="16">
        <f>SUMIFS('Contact Hours'!K:K,'Contact Hours'!$A:$A,Hours!$A728,'Contact Hours'!$C:$C,Hours!$B728)</f>
        <v>120</v>
      </c>
      <c r="K728" s="16">
        <f>SUMIFS('Contact Hours'!L:L,'Contact Hours'!$A:$A,Hours!$A728,'Contact Hours'!$C:$C,Hours!$B728)</f>
        <v>0</v>
      </c>
      <c r="L728" s="17">
        <f t="shared" si="72"/>
        <v>37416</v>
      </c>
      <c r="M728" s="17">
        <f t="shared" si="73"/>
        <v>0</v>
      </c>
      <c r="N728" s="17">
        <f t="shared" si="70"/>
        <v>37416</v>
      </c>
      <c r="O728" s="83">
        <f t="shared" si="74"/>
        <v>129381.661475424</v>
      </c>
      <c r="P728" s="83">
        <f t="shared" si="71"/>
        <v>0</v>
      </c>
    </row>
    <row r="729" spans="1:16" x14ac:dyDescent="0.2">
      <c r="A729" s="14">
        <v>9797</v>
      </c>
      <c r="B729" s="15">
        <v>24</v>
      </c>
      <c r="C729" s="82">
        <f t="shared" si="69"/>
        <v>2.7275666878468883</v>
      </c>
      <c r="D729" s="16">
        <f>SUMIFS('Contact Hours'!E:E,'Contact Hours'!$A:$A,Hours!$A729,'Contact Hours'!$C:$C,Hours!$B729)</f>
        <v>10992</v>
      </c>
      <c r="E729" s="16">
        <f>SUMIFS('Contact Hours'!F:F,'Contact Hours'!$A:$A,Hours!$A729,'Contact Hours'!$C:$C,Hours!$B729)</f>
        <v>0</v>
      </c>
      <c r="F729" s="16">
        <f>SUMIFS('Contact Hours'!G:G,'Contact Hours'!$A:$A,Hours!$A729,'Contact Hours'!$C:$C,Hours!$B729)</f>
        <v>0</v>
      </c>
      <c r="G729" s="16">
        <f>SUMIFS('Contact Hours'!H:H,'Contact Hours'!$A:$A,Hours!$A729,'Contact Hours'!$C:$C,Hours!$B729)</f>
        <v>0</v>
      </c>
      <c r="H729" s="16">
        <f>SUMIFS('Contact Hours'!I:I,'Contact Hours'!$A:$A,Hours!$A729,'Contact Hours'!$C:$C,Hours!$B729)</f>
        <v>6576</v>
      </c>
      <c r="I729" s="16">
        <f>SUMIFS('Contact Hours'!J:J,'Contact Hours'!$A:$A,Hours!$A729,'Contact Hours'!$C:$C,Hours!$B729)</f>
        <v>0</v>
      </c>
      <c r="J729" s="16">
        <f>SUMIFS('Contact Hours'!K:K,'Contact Hours'!$A:$A,Hours!$A729,'Contact Hours'!$C:$C,Hours!$B729)</f>
        <v>10559</v>
      </c>
      <c r="K729" s="16">
        <f>SUMIFS('Contact Hours'!L:L,'Contact Hours'!$A:$A,Hours!$A729,'Contact Hours'!$C:$C,Hours!$B729)</f>
        <v>0</v>
      </c>
      <c r="L729" s="17">
        <f t="shared" si="72"/>
        <v>28127</v>
      </c>
      <c r="M729" s="17">
        <f t="shared" si="73"/>
        <v>0</v>
      </c>
      <c r="N729" s="17">
        <f t="shared" si="70"/>
        <v>28127</v>
      </c>
      <c r="O729" s="83">
        <f t="shared" si="74"/>
        <v>76718.268229069421</v>
      </c>
      <c r="P729" s="83">
        <f t="shared" si="71"/>
        <v>0</v>
      </c>
    </row>
    <row r="730" spans="1:16" x14ac:dyDescent="0.2">
      <c r="A730" s="14">
        <v>9797</v>
      </c>
      <c r="B730" s="15">
        <v>25</v>
      </c>
      <c r="C730" s="82">
        <f t="shared" si="69"/>
        <v>2.1843075376228382</v>
      </c>
      <c r="D730" s="16">
        <f>SUMIFS('Contact Hours'!E:E,'Contact Hours'!$A:$A,Hours!$A730,'Contact Hours'!$C:$C,Hours!$B730)</f>
        <v>320784</v>
      </c>
      <c r="E730" s="16">
        <f>SUMIFS('Contact Hours'!F:F,'Contact Hours'!$A:$A,Hours!$A730,'Contact Hours'!$C:$C,Hours!$B730)</f>
        <v>0</v>
      </c>
      <c r="F730" s="16">
        <f>SUMIFS('Contact Hours'!G:G,'Contact Hours'!$A:$A,Hours!$A730,'Contact Hours'!$C:$C,Hours!$B730)</f>
        <v>0</v>
      </c>
      <c r="G730" s="16">
        <f>SUMIFS('Contact Hours'!H:H,'Contact Hours'!$A:$A,Hours!$A730,'Contact Hours'!$C:$C,Hours!$B730)</f>
        <v>0</v>
      </c>
      <c r="H730" s="16">
        <f>SUMIFS('Contact Hours'!I:I,'Contact Hours'!$A:$A,Hours!$A730,'Contact Hours'!$C:$C,Hours!$B730)</f>
        <v>336</v>
      </c>
      <c r="I730" s="16">
        <f>SUMIFS('Contact Hours'!J:J,'Contact Hours'!$A:$A,Hours!$A730,'Contact Hours'!$C:$C,Hours!$B730)</f>
        <v>0</v>
      </c>
      <c r="J730" s="16">
        <f>SUMIFS('Contact Hours'!K:K,'Contact Hours'!$A:$A,Hours!$A730,'Contact Hours'!$C:$C,Hours!$B730)</f>
        <v>0</v>
      </c>
      <c r="K730" s="16">
        <f>SUMIFS('Contact Hours'!L:L,'Contact Hours'!$A:$A,Hours!$A730,'Contact Hours'!$C:$C,Hours!$B730)</f>
        <v>0</v>
      </c>
      <c r="L730" s="17">
        <f t="shared" si="72"/>
        <v>321120</v>
      </c>
      <c r="M730" s="17">
        <f t="shared" si="73"/>
        <v>0</v>
      </c>
      <c r="N730" s="17">
        <f t="shared" si="70"/>
        <v>321120</v>
      </c>
      <c r="O730" s="83">
        <f t="shared" si="74"/>
        <v>701424.83648144582</v>
      </c>
      <c r="P730" s="83">
        <f t="shared" si="71"/>
        <v>0</v>
      </c>
    </row>
    <row r="731" spans="1:16" x14ac:dyDescent="0.2">
      <c r="A731" s="14">
        <v>9797</v>
      </c>
      <c r="B731" s="15">
        <v>26</v>
      </c>
      <c r="C731" s="82">
        <f t="shared" si="69"/>
        <v>2.9124100501637846</v>
      </c>
      <c r="D731" s="16">
        <f>SUMIFS('Contact Hours'!E:E,'Contact Hours'!$A:$A,Hours!$A731,'Contact Hours'!$C:$C,Hours!$B731)</f>
        <v>83952</v>
      </c>
      <c r="E731" s="16">
        <f>SUMIFS('Contact Hours'!F:F,'Contact Hours'!$A:$A,Hours!$A731,'Contact Hours'!$C:$C,Hours!$B731)</f>
        <v>0</v>
      </c>
      <c r="F731" s="16">
        <f>SUMIFS('Contact Hours'!G:G,'Contact Hours'!$A:$A,Hours!$A731,'Contact Hours'!$C:$C,Hours!$B731)</f>
        <v>0</v>
      </c>
      <c r="G731" s="16">
        <f>SUMIFS('Contact Hours'!H:H,'Contact Hours'!$A:$A,Hours!$A731,'Contact Hours'!$C:$C,Hours!$B731)</f>
        <v>0</v>
      </c>
      <c r="H731" s="16">
        <f>SUMIFS('Contact Hours'!I:I,'Contact Hours'!$A:$A,Hours!$A731,'Contact Hours'!$C:$C,Hours!$B731)</f>
        <v>0</v>
      </c>
      <c r="I731" s="16">
        <f>SUMIFS('Contact Hours'!J:J,'Contact Hours'!$A:$A,Hours!$A731,'Contact Hours'!$C:$C,Hours!$B731)</f>
        <v>0</v>
      </c>
      <c r="J731" s="16">
        <f>SUMIFS('Contact Hours'!K:K,'Contact Hours'!$A:$A,Hours!$A731,'Contact Hours'!$C:$C,Hours!$B731)</f>
        <v>0</v>
      </c>
      <c r="K731" s="16">
        <f>SUMIFS('Contact Hours'!L:L,'Contact Hours'!$A:$A,Hours!$A731,'Contact Hours'!$C:$C,Hours!$B731)</f>
        <v>0</v>
      </c>
      <c r="L731" s="17">
        <f t="shared" si="72"/>
        <v>83952</v>
      </c>
      <c r="M731" s="17">
        <f t="shared" si="73"/>
        <v>0</v>
      </c>
      <c r="N731" s="17">
        <f t="shared" si="70"/>
        <v>83952</v>
      </c>
      <c r="O731" s="83">
        <f t="shared" si="74"/>
        <v>244502.64853135005</v>
      </c>
      <c r="P731" s="83">
        <f t="shared" si="71"/>
        <v>0</v>
      </c>
    </row>
    <row r="732" spans="1:16" x14ac:dyDescent="0.2">
      <c r="A732" s="14">
        <v>9797</v>
      </c>
      <c r="B732" s="15">
        <v>27</v>
      </c>
      <c r="C732" s="82">
        <f t="shared" si="69"/>
        <v>0</v>
      </c>
      <c r="D732" s="16">
        <f>SUMIFS('Contact Hours'!E:E,'Contact Hours'!$A:$A,Hours!$A732,'Contact Hours'!$C:$C,Hours!$B732)</f>
        <v>0</v>
      </c>
      <c r="E732" s="16">
        <f>SUMIFS('Contact Hours'!F:F,'Contact Hours'!$A:$A,Hours!$A732,'Contact Hours'!$C:$C,Hours!$B732)</f>
        <v>0</v>
      </c>
      <c r="F732" s="16">
        <f>SUMIFS('Contact Hours'!G:G,'Contact Hours'!$A:$A,Hours!$A732,'Contact Hours'!$C:$C,Hours!$B732)</f>
        <v>0</v>
      </c>
      <c r="G732" s="16">
        <f>SUMIFS('Contact Hours'!H:H,'Contact Hours'!$A:$A,Hours!$A732,'Contact Hours'!$C:$C,Hours!$B732)</f>
        <v>0</v>
      </c>
      <c r="H732" s="16">
        <f>SUMIFS('Contact Hours'!I:I,'Contact Hours'!$A:$A,Hours!$A732,'Contact Hours'!$C:$C,Hours!$B732)</f>
        <v>0</v>
      </c>
      <c r="I732" s="16">
        <f>SUMIFS('Contact Hours'!J:J,'Contact Hours'!$A:$A,Hours!$A732,'Contact Hours'!$C:$C,Hours!$B732)</f>
        <v>0</v>
      </c>
      <c r="J732" s="16">
        <f>SUMIFS('Contact Hours'!K:K,'Contact Hours'!$A:$A,Hours!$A732,'Contact Hours'!$C:$C,Hours!$B732)</f>
        <v>0</v>
      </c>
      <c r="K732" s="16">
        <f>SUMIFS('Contact Hours'!L:L,'Contact Hours'!$A:$A,Hours!$A732,'Contact Hours'!$C:$C,Hours!$B732)</f>
        <v>0</v>
      </c>
      <c r="L732" s="17">
        <f t="shared" si="72"/>
        <v>0</v>
      </c>
      <c r="M732" s="17">
        <f t="shared" si="73"/>
        <v>0</v>
      </c>
      <c r="N732" s="17">
        <f t="shared" ref="N732:N786" si="75">SUM(L732:M732)</f>
        <v>0</v>
      </c>
      <c r="O732" s="83">
        <f t="shared" si="74"/>
        <v>0</v>
      </c>
      <c r="P732" s="83">
        <f t="shared" ref="P732:P786" si="76">(G732+F732*1.1)*C732</f>
        <v>0</v>
      </c>
    </row>
    <row r="733" spans="1:16" x14ac:dyDescent="0.2">
      <c r="A733" s="14">
        <v>3593</v>
      </c>
      <c r="B733" s="15">
        <v>1</v>
      </c>
      <c r="C733" s="82">
        <f t="shared" si="69"/>
        <v>2.4773518925154794</v>
      </c>
      <c r="D733" s="16">
        <f>SUMIFS('Contact Hours'!E:E,'Contact Hours'!$A:$A,Hours!$A733,'Contact Hours'!$C:$C,Hours!$B733)</f>
        <v>24384</v>
      </c>
      <c r="E733" s="16">
        <f>SUMIFS('Contact Hours'!F:F,'Contact Hours'!$A:$A,Hours!$A733,'Contact Hours'!$C:$C,Hours!$B733)</f>
        <v>0</v>
      </c>
      <c r="F733" s="16">
        <f>SUMIFS('Contact Hours'!G:G,'Contact Hours'!$A:$A,Hours!$A733,'Contact Hours'!$C:$C,Hours!$B733)</f>
        <v>0</v>
      </c>
      <c r="G733" s="16">
        <f>SUMIFS('Contact Hours'!H:H,'Contact Hours'!$A:$A,Hours!$A733,'Contact Hours'!$C:$C,Hours!$B733)</f>
        <v>0</v>
      </c>
      <c r="H733" s="16">
        <f>SUMIFS('Contact Hours'!I:I,'Contact Hours'!$A:$A,Hours!$A733,'Contact Hours'!$C:$C,Hours!$B733)</f>
        <v>1120</v>
      </c>
      <c r="I733" s="16">
        <f>SUMIFS('Contact Hours'!J:J,'Contact Hours'!$A:$A,Hours!$A733,'Contact Hours'!$C:$C,Hours!$B733)</f>
        <v>0</v>
      </c>
      <c r="J733" s="16">
        <f>SUMIFS('Contact Hours'!K:K,'Contact Hours'!$A:$A,Hours!$A733,'Contact Hours'!$C:$C,Hours!$B733)</f>
        <v>0</v>
      </c>
      <c r="K733" s="16">
        <f>SUMIFS('Contact Hours'!L:L,'Contact Hours'!$A:$A,Hours!$A733,'Contact Hours'!$C:$C,Hours!$B733)</f>
        <v>0</v>
      </c>
      <c r="L733" s="17">
        <f t="shared" ref="L733:L786" si="77">SUM(D733:K733)</f>
        <v>25504</v>
      </c>
      <c r="M733" s="17">
        <f t="shared" ref="M733:M786" si="78">IF(B733&lt;28,E733+F733+I733+K733,0)*0.1</f>
        <v>0</v>
      </c>
      <c r="N733" s="17">
        <f t="shared" si="75"/>
        <v>25504</v>
      </c>
      <c r="O733" s="83">
        <f t="shared" si="74"/>
        <v>63182.382666714788</v>
      </c>
      <c r="P733" s="83">
        <f t="shared" si="76"/>
        <v>0</v>
      </c>
    </row>
    <row r="734" spans="1:16" x14ac:dyDescent="0.2">
      <c r="A734" s="14">
        <v>3593</v>
      </c>
      <c r="B734" s="15">
        <v>2</v>
      </c>
      <c r="C734" s="82">
        <f t="shared" si="69"/>
        <v>2.8538011791852567</v>
      </c>
      <c r="D734" s="16">
        <f>SUMIFS('Contact Hours'!E:E,'Contact Hours'!$A:$A,Hours!$A734,'Contact Hours'!$C:$C,Hours!$B734)</f>
        <v>0</v>
      </c>
      <c r="E734" s="16">
        <f>SUMIFS('Contact Hours'!F:F,'Contact Hours'!$A:$A,Hours!$A734,'Contact Hours'!$C:$C,Hours!$B734)</f>
        <v>0</v>
      </c>
      <c r="F734" s="16">
        <f>SUMIFS('Contact Hours'!G:G,'Contact Hours'!$A:$A,Hours!$A734,'Contact Hours'!$C:$C,Hours!$B734)</f>
        <v>0</v>
      </c>
      <c r="G734" s="16">
        <f>SUMIFS('Contact Hours'!H:H,'Contact Hours'!$A:$A,Hours!$A734,'Contact Hours'!$C:$C,Hours!$B734)</f>
        <v>0</v>
      </c>
      <c r="H734" s="16">
        <f>SUMIFS('Contact Hours'!I:I,'Contact Hours'!$A:$A,Hours!$A734,'Contact Hours'!$C:$C,Hours!$B734)</f>
        <v>78384</v>
      </c>
      <c r="I734" s="16">
        <f>SUMIFS('Contact Hours'!J:J,'Contact Hours'!$A:$A,Hours!$A734,'Contact Hours'!$C:$C,Hours!$B734)</f>
        <v>0</v>
      </c>
      <c r="J734" s="16">
        <f>SUMIFS('Contact Hours'!K:K,'Contact Hours'!$A:$A,Hours!$A734,'Contact Hours'!$C:$C,Hours!$B734)</f>
        <v>0</v>
      </c>
      <c r="K734" s="16">
        <f>SUMIFS('Contact Hours'!L:L,'Contact Hours'!$A:$A,Hours!$A734,'Contact Hours'!$C:$C,Hours!$B734)</f>
        <v>0</v>
      </c>
      <c r="L734" s="17">
        <f t="shared" si="77"/>
        <v>78384</v>
      </c>
      <c r="M734" s="17">
        <f t="shared" si="78"/>
        <v>0</v>
      </c>
      <c r="N734" s="17">
        <f t="shared" si="75"/>
        <v>78384</v>
      </c>
      <c r="O734" s="83">
        <f t="shared" si="74"/>
        <v>223692.35162925714</v>
      </c>
      <c r="P734" s="83">
        <f t="shared" si="76"/>
        <v>0</v>
      </c>
    </row>
    <row r="735" spans="1:16" x14ac:dyDescent="0.2">
      <c r="A735" s="14">
        <v>3593</v>
      </c>
      <c r="B735" s="15">
        <v>3</v>
      </c>
      <c r="C735" s="82">
        <f t="shared" ref="C735:C798" si="79">C708</f>
        <v>2.4074720848103111</v>
      </c>
      <c r="D735" s="16">
        <f>SUMIFS('Contact Hours'!E:E,'Contact Hours'!$A:$A,Hours!$A735,'Contact Hours'!$C:$C,Hours!$B735)</f>
        <v>0</v>
      </c>
      <c r="E735" s="16">
        <f>SUMIFS('Contact Hours'!F:F,'Contact Hours'!$A:$A,Hours!$A735,'Contact Hours'!$C:$C,Hours!$B735)</f>
        <v>481536</v>
      </c>
      <c r="F735" s="16">
        <f>SUMIFS('Contact Hours'!G:G,'Contact Hours'!$A:$A,Hours!$A735,'Contact Hours'!$C:$C,Hours!$B735)</f>
        <v>0</v>
      </c>
      <c r="G735" s="16">
        <f>SUMIFS('Contact Hours'!H:H,'Contact Hours'!$A:$A,Hours!$A735,'Contact Hours'!$C:$C,Hours!$B735)</f>
        <v>0</v>
      </c>
      <c r="H735" s="16">
        <f>SUMIFS('Contact Hours'!I:I,'Contact Hours'!$A:$A,Hours!$A735,'Contact Hours'!$C:$C,Hours!$B735)</f>
        <v>0</v>
      </c>
      <c r="I735" s="16">
        <f>SUMIFS('Contact Hours'!J:J,'Contact Hours'!$A:$A,Hours!$A735,'Contact Hours'!$C:$C,Hours!$B735)</f>
        <v>0</v>
      </c>
      <c r="J735" s="16">
        <f>SUMIFS('Contact Hours'!K:K,'Contact Hours'!$A:$A,Hours!$A735,'Contact Hours'!$C:$C,Hours!$B735)</f>
        <v>0</v>
      </c>
      <c r="K735" s="16">
        <f>SUMIFS('Contact Hours'!L:L,'Contact Hours'!$A:$A,Hours!$A735,'Contact Hours'!$C:$C,Hours!$B735)</f>
        <v>0</v>
      </c>
      <c r="L735" s="17">
        <f t="shared" si="77"/>
        <v>481536</v>
      </c>
      <c r="M735" s="17">
        <f t="shared" si="78"/>
        <v>48153.600000000006</v>
      </c>
      <c r="N735" s="17">
        <f t="shared" si="75"/>
        <v>529689.59999999998</v>
      </c>
      <c r="O735" s="83">
        <f t="shared" si="74"/>
        <v>1275212.9256143398</v>
      </c>
      <c r="P735" s="83">
        <f t="shared" si="76"/>
        <v>0</v>
      </c>
    </row>
    <row r="736" spans="1:16" x14ac:dyDescent="0.2">
      <c r="A736" s="14">
        <v>3593</v>
      </c>
      <c r="B736" s="15">
        <v>4</v>
      </c>
      <c r="C736" s="82">
        <f t="shared" si="79"/>
        <v>2.4300139582635913</v>
      </c>
      <c r="D736" s="16">
        <f>SUMIFS('Contact Hours'!E:E,'Contact Hours'!$A:$A,Hours!$A736,'Contact Hours'!$C:$C,Hours!$B736)</f>
        <v>49536</v>
      </c>
      <c r="E736" s="16">
        <f>SUMIFS('Contact Hours'!F:F,'Contact Hours'!$A:$A,Hours!$A736,'Contact Hours'!$C:$C,Hours!$B736)</f>
        <v>0</v>
      </c>
      <c r="F736" s="16">
        <f>SUMIFS('Contact Hours'!G:G,'Contact Hours'!$A:$A,Hours!$A736,'Contact Hours'!$C:$C,Hours!$B736)</f>
        <v>0</v>
      </c>
      <c r="G736" s="16">
        <f>SUMIFS('Contact Hours'!H:H,'Contact Hours'!$A:$A,Hours!$A736,'Contact Hours'!$C:$C,Hours!$B736)</f>
        <v>0</v>
      </c>
      <c r="H736" s="16">
        <f>SUMIFS('Contact Hours'!I:I,'Contact Hours'!$A:$A,Hours!$A736,'Contact Hours'!$C:$C,Hours!$B736)</f>
        <v>66064</v>
      </c>
      <c r="I736" s="16">
        <f>SUMIFS('Contact Hours'!J:J,'Contact Hours'!$A:$A,Hours!$A736,'Contact Hours'!$C:$C,Hours!$B736)</f>
        <v>6672</v>
      </c>
      <c r="J736" s="16">
        <f>SUMIFS('Contact Hours'!K:K,'Contact Hours'!$A:$A,Hours!$A736,'Contact Hours'!$C:$C,Hours!$B736)</f>
        <v>2656</v>
      </c>
      <c r="K736" s="16">
        <f>SUMIFS('Contact Hours'!L:L,'Contact Hours'!$A:$A,Hours!$A736,'Contact Hours'!$C:$C,Hours!$B736)</f>
        <v>0</v>
      </c>
      <c r="L736" s="17">
        <f t="shared" si="77"/>
        <v>124928</v>
      </c>
      <c r="M736" s="17">
        <f t="shared" si="78"/>
        <v>667.2</v>
      </c>
      <c r="N736" s="17">
        <f t="shared" si="75"/>
        <v>125595.2</v>
      </c>
      <c r="O736" s="83">
        <f t="shared" si="74"/>
        <v>305198.08909090742</v>
      </c>
      <c r="P736" s="83">
        <f t="shared" si="76"/>
        <v>0</v>
      </c>
    </row>
    <row r="737" spans="1:16" x14ac:dyDescent="0.2">
      <c r="A737" s="14">
        <v>3593</v>
      </c>
      <c r="B737" s="15">
        <v>5</v>
      </c>
      <c r="C737" s="82">
        <f t="shared" si="79"/>
        <v>8.3021719928430482</v>
      </c>
      <c r="D737" s="16">
        <f>SUMIFS('Contact Hours'!E:E,'Contact Hours'!$A:$A,Hours!$A737,'Contact Hours'!$C:$C,Hours!$B737)</f>
        <v>0</v>
      </c>
      <c r="E737" s="16">
        <f>SUMIFS('Contact Hours'!F:F,'Contact Hours'!$A:$A,Hours!$A737,'Contact Hours'!$C:$C,Hours!$B737)</f>
        <v>0</v>
      </c>
      <c r="F737" s="16">
        <f>SUMIFS('Contact Hours'!G:G,'Contact Hours'!$A:$A,Hours!$A737,'Contact Hours'!$C:$C,Hours!$B737)</f>
        <v>0</v>
      </c>
      <c r="G737" s="16">
        <f>SUMIFS('Contact Hours'!H:H,'Contact Hours'!$A:$A,Hours!$A737,'Contact Hours'!$C:$C,Hours!$B737)</f>
        <v>0</v>
      </c>
      <c r="H737" s="16">
        <f>SUMIFS('Contact Hours'!I:I,'Contact Hours'!$A:$A,Hours!$A737,'Contact Hours'!$C:$C,Hours!$B737)</f>
        <v>0</v>
      </c>
      <c r="I737" s="16">
        <f>SUMIFS('Contact Hours'!J:J,'Contact Hours'!$A:$A,Hours!$A737,'Contact Hours'!$C:$C,Hours!$B737)</f>
        <v>0</v>
      </c>
      <c r="J737" s="16">
        <f>SUMIFS('Contact Hours'!K:K,'Contact Hours'!$A:$A,Hours!$A737,'Contact Hours'!$C:$C,Hours!$B737)</f>
        <v>0</v>
      </c>
      <c r="K737" s="16">
        <f>SUMIFS('Contact Hours'!L:L,'Contact Hours'!$A:$A,Hours!$A737,'Contact Hours'!$C:$C,Hours!$B737)</f>
        <v>0</v>
      </c>
      <c r="L737" s="17">
        <f t="shared" si="77"/>
        <v>0</v>
      </c>
      <c r="M737" s="17">
        <f t="shared" si="78"/>
        <v>0</v>
      </c>
      <c r="N737" s="17">
        <f t="shared" si="75"/>
        <v>0</v>
      </c>
      <c r="O737" s="83">
        <f t="shared" si="74"/>
        <v>0</v>
      </c>
      <c r="P737" s="83">
        <f t="shared" si="76"/>
        <v>0</v>
      </c>
    </row>
    <row r="738" spans="1:16" x14ac:dyDescent="0.2">
      <c r="A738" s="14">
        <v>3593</v>
      </c>
      <c r="B738" s="15">
        <v>6</v>
      </c>
      <c r="C738" s="82">
        <f t="shared" si="79"/>
        <v>2.9574937970703448</v>
      </c>
      <c r="D738" s="16">
        <f>SUMIFS('Contact Hours'!E:E,'Contact Hours'!$A:$A,Hours!$A738,'Contact Hours'!$C:$C,Hours!$B738)</f>
        <v>0</v>
      </c>
      <c r="E738" s="16">
        <f>SUMIFS('Contact Hours'!F:F,'Contact Hours'!$A:$A,Hours!$A738,'Contact Hours'!$C:$C,Hours!$B738)</f>
        <v>0</v>
      </c>
      <c r="F738" s="16">
        <f>SUMIFS('Contact Hours'!G:G,'Contact Hours'!$A:$A,Hours!$A738,'Contact Hours'!$C:$C,Hours!$B738)</f>
        <v>0</v>
      </c>
      <c r="G738" s="16">
        <f>SUMIFS('Contact Hours'!H:H,'Contact Hours'!$A:$A,Hours!$A738,'Contact Hours'!$C:$C,Hours!$B738)</f>
        <v>0</v>
      </c>
      <c r="H738" s="16">
        <f>SUMIFS('Contact Hours'!I:I,'Contact Hours'!$A:$A,Hours!$A738,'Contact Hours'!$C:$C,Hours!$B738)</f>
        <v>0</v>
      </c>
      <c r="I738" s="16">
        <f>SUMIFS('Contact Hours'!J:J,'Contact Hours'!$A:$A,Hours!$A738,'Contact Hours'!$C:$C,Hours!$B738)</f>
        <v>0</v>
      </c>
      <c r="J738" s="16">
        <f>SUMIFS('Contact Hours'!K:K,'Contact Hours'!$A:$A,Hours!$A738,'Contact Hours'!$C:$C,Hours!$B738)</f>
        <v>832</v>
      </c>
      <c r="K738" s="16">
        <f>SUMIFS('Contact Hours'!L:L,'Contact Hours'!$A:$A,Hours!$A738,'Contact Hours'!$C:$C,Hours!$B738)</f>
        <v>0</v>
      </c>
      <c r="L738" s="17">
        <f t="shared" si="77"/>
        <v>832</v>
      </c>
      <c r="M738" s="17">
        <f t="shared" si="78"/>
        <v>0</v>
      </c>
      <c r="N738" s="17">
        <f t="shared" si="75"/>
        <v>832</v>
      </c>
      <c r="O738" s="83">
        <f t="shared" si="74"/>
        <v>2460.634839162527</v>
      </c>
      <c r="P738" s="83">
        <f t="shared" si="76"/>
        <v>0</v>
      </c>
    </row>
    <row r="739" spans="1:16" x14ac:dyDescent="0.2">
      <c r="A739" s="14">
        <v>3593</v>
      </c>
      <c r="B739" s="15">
        <v>7</v>
      </c>
      <c r="C739" s="82">
        <f t="shared" si="79"/>
        <v>3.1107785365526492</v>
      </c>
      <c r="D739" s="16">
        <f>SUMIFS('Contact Hours'!E:E,'Contact Hours'!$A:$A,Hours!$A739,'Contact Hours'!$C:$C,Hours!$B739)</f>
        <v>0</v>
      </c>
      <c r="E739" s="16">
        <f>SUMIFS('Contact Hours'!F:F,'Contact Hours'!$A:$A,Hours!$A739,'Contact Hours'!$C:$C,Hours!$B739)</f>
        <v>146224</v>
      </c>
      <c r="F739" s="16">
        <f>SUMIFS('Contact Hours'!G:G,'Contact Hours'!$A:$A,Hours!$A739,'Contact Hours'!$C:$C,Hours!$B739)</f>
        <v>0</v>
      </c>
      <c r="G739" s="16">
        <f>SUMIFS('Contact Hours'!H:H,'Contact Hours'!$A:$A,Hours!$A739,'Contact Hours'!$C:$C,Hours!$B739)</f>
        <v>0</v>
      </c>
      <c r="H739" s="16">
        <f>SUMIFS('Contact Hours'!I:I,'Contact Hours'!$A:$A,Hours!$A739,'Contact Hours'!$C:$C,Hours!$B739)</f>
        <v>0</v>
      </c>
      <c r="I739" s="16">
        <f>SUMIFS('Contact Hours'!J:J,'Contact Hours'!$A:$A,Hours!$A739,'Contact Hours'!$C:$C,Hours!$B739)</f>
        <v>10768</v>
      </c>
      <c r="J739" s="16">
        <f>SUMIFS('Contact Hours'!K:K,'Contact Hours'!$A:$A,Hours!$A739,'Contact Hours'!$C:$C,Hours!$B739)</f>
        <v>0</v>
      </c>
      <c r="K739" s="16">
        <f>SUMIFS('Contact Hours'!L:L,'Contact Hours'!$A:$A,Hours!$A739,'Contact Hours'!$C:$C,Hours!$B739)</f>
        <v>32</v>
      </c>
      <c r="L739" s="17">
        <f t="shared" si="77"/>
        <v>157024</v>
      </c>
      <c r="M739" s="17">
        <f t="shared" si="78"/>
        <v>15702.400000000001</v>
      </c>
      <c r="N739" s="17">
        <f t="shared" si="75"/>
        <v>172726.39999999999</v>
      </c>
      <c r="O739" s="83">
        <f t="shared" si="74"/>
        <v>537313.57781600754</v>
      </c>
      <c r="P739" s="83">
        <f t="shared" si="76"/>
        <v>0</v>
      </c>
    </row>
    <row r="740" spans="1:16" x14ac:dyDescent="0.2">
      <c r="A740" s="14">
        <v>3593</v>
      </c>
      <c r="B740" s="15">
        <v>8</v>
      </c>
      <c r="C740" s="82">
        <f t="shared" si="79"/>
        <v>3.1288120353152737</v>
      </c>
      <c r="D740" s="16">
        <f>SUMIFS('Contact Hours'!E:E,'Contact Hours'!$A:$A,Hours!$A740,'Contact Hours'!$C:$C,Hours!$B740)</f>
        <v>0</v>
      </c>
      <c r="E740" s="16">
        <f>SUMIFS('Contact Hours'!F:F,'Contact Hours'!$A:$A,Hours!$A740,'Contact Hours'!$C:$C,Hours!$B740)</f>
        <v>0</v>
      </c>
      <c r="F740" s="16">
        <f>SUMIFS('Contact Hours'!G:G,'Contact Hours'!$A:$A,Hours!$A740,'Contact Hours'!$C:$C,Hours!$B740)</f>
        <v>0</v>
      </c>
      <c r="G740" s="16">
        <f>SUMIFS('Contact Hours'!H:H,'Contact Hours'!$A:$A,Hours!$A740,'Contact Hours'!$C:$C,Hours!$B740)</f>
        <v>0</v>
      </c>
      <c r="H740" s="16">
        <f>SUMIFS('Contact Hours'!I:I,'Contact Hours'!$A:$A,Hours!$A740,'Contact Hours'!$C:$C,Hours!$B740)</f>
        <v>944</v>
      </c>
      <c r="I740" s="16">
        <f>SUMIFS('Contact Hours'!J:J,'Contact Hours'!$A:$A,Hours!$A740,'Contact Hours'!$C:$C,Hours!$B740)</f>
        <v>0</v>
      </c>
      <c r="J740" s="16">
        <f>SUMIFS('Contact Hours'!K:K,'Contact Hours'!$A:$A,Hours!$A740,'Contact Hours'!$C:$C,Hours!$B740)</f>
        <v>280</v>
      </c>
      <c r="K740" s="16">
        <f>SUMIFS('Contact Hours'!L:L,'Contact Hours'!$A:$A,Hours!$A740,'Contact Hours'!$C:$C,Hours!$B740)</f>
        <v>0</v>
      </c>
      <c r="L740" s="17">
        <f t="shared" si="77"/>
        <v>1224</v>
      </c>
      <c r="M740" s="17">
        <f t="shared" si="78"/>
        <v>0</v>
      </c>
      <c r="N740" s="17">
        <f t="shared" si="75"/>
        <v>1224</v>
      </c>
      <c r="O740" s="83">
        <f t="shared" si="74"/>
        <v>3829.6659312258948</v>
      </c>
      <c r="P740" s="83">
        <f t="shared" si="76"/>
        <v>0</v>
      </c>
    </row>
    <row r="741" spans="1:16" x14ac:dyDescent="0.2">
      <c r="A741" s="14">
        <v>3593</v>
      </c>
      <c r="B741" s="15">
        <v>9</v>
      </c>
      <c r="C741" s="82">
        <f t="shared" si="79"/>
        <v>2.7974464955520566</v>
      </c>
      <c r="D741" s="16">
        <f>SUMIFS('Contact Hours'!E:E,'Contact Hours'!$A:$A,Hours!$A741,'Contact Hours'!$C:$C,Hours!$B741)</f>
        <v>8400</v>
      </c>
      <c r="E741" s="16">
        <f>SUMIFS('Contact Hours'!F:F,'Contact Hours'!$A:$A,Hours!$A741,'Contact Hours'!$C:$C,Hours!$B741)</f>
        <v>15760</v>
      </c>
      <c r="F741" s="16">
        <f>SUMIFS('Contact Hours'!G:G,'Contact Hours'!$A:$A,Hours!$A741,'Contact Hours'!$C:$C,Hours!$B741)</f>
        <v>0</v>
      </c>
      <c r="G741" s="16">
        <f>SUMIFS('Contact Hours'!H:H,'Contact Hours'!$A:$A,Hours!$A741,'Contact Hours'!$C:$C,Hours!$B741)</f>
        <v>0</v>
      </c>
      <c r="H741" s="16">
        <f>SUMIFS('Contact Hours'!I:I,'Contact Hours'!$A:$A,Hours!$A741,'Contact Hours'!$C:$C,Hours!$B741)</f>
        <v>302480</v>
      </c>
      <c r="I741" s="16">
        <f>SUMIFS('Contact Hours'!J:J,'Contact Hours'!$A:$A,Hours!$A741,'Contact Hours'!$C:$C,Hours!$B741)</f>
        <v>0</v>
      </c>
      <c r="J741" s="16">
        <f>SUMIFS('Contact Hours'!K:K,'Contact Hours'!$A:$A,Hours!$A741,'Contact Hours'!$C:$C,Hours!$B741)</f>
        <v>1064</v>
      </c>
      <c r="K741" s="16">
        <f>SUMIFS('Contact Hours'!L:L,'Contact Hours'!$A:$A,Hours!$A741,'Contact Hours'!$C:$C,Hours!$B741)</f>
        <v>0</v>
      </c>
      <c r="L741" s="17">
        <f t="shared" si="77"/>
        <v>327704</v>
      </c>
      <c r="M741" s="17">
        <f t="shared" si="78"/>
        <v>1576</v>
      </c>
      <c r="N741" s="17">
        <f t="shared" si="75"/>
        <v>329280</v>
      </c>
      <c r="O741" s="83">
        <f t="shared" si="74"/>
        <v>921143.18205538124</v>
      </c>
      <c r="P741" s="83">
        <f t="shared" si="76"/>
        <v>0</v>
      </c>
    </row>
    <row r="742" spans="1:16" x14ac:dyDescent="0.2">
      <c r="A742" s="14">
        <v>3593</v>
      </c>
      <c r="B742" s="15">
        <v>10</v>
      </c>
      <c r="C742" s="82">
        <f t="shared" si="79"/>
        <v>3.9989283506118838</v>
      </c>
      <c r="D742" s="16">
        <f>SUMIFS('Contact Hours'!E:E,'Contact Hours'!$A:$A,Hours!$A742,'Contact Hours'!$C:$C,Hours!$B742)</f>
        <v>0</v>
      </c>
      <c r="E742" s="16">
        <f>SUMIFS('Contact Hours'!F:F,'Contact Hours'!$A:$A,Hours!$A742,'Contact Hours'!$C:$C,Hours!$B742)</f>
        <v>192</v>
      </c>
      <c r="F742" s="16">
        <f>SUMIFS('Contact Hours'!G:G,'Contact Hours'!$A:$A,Hours!$A742,'Contact Hours'!$C:$C,Hours!$B742)</f>
        <v>0</v>
      </c>
      <c r="G742" s="16">
        <f>SUMIFS('Contact Hours'!H:H,'Contact Hours'!$A:$A,Hours!$A742,'Contact Hours'!$C:$C,Hours!$B742)</f>
        <v>0</v>
      </c>
      <c r="H742" s="16">
        <f>SUMIFS('Contact Hours'!I:I,'Contact Hours'!$A:$A,Hours!$A742,'Contact Hours'!$C:$C,Hours!$B742)</f>
        <v>0</v>
      </c>
      <c r="I742" s="16">
        <f>SUMIFS('Contact Hours'!J:J,'Contact Hours'!$A:$A,Hours!$A742,'Contact Hours'!$C:$C,Hours!$B742)</f>
        <v>0</v>
      </c>
      <c r="J742" s="16">
        <f>SUMIFS('Contact Hours'!K:K,'Contact Hours'!$A:$A,Hours!$A742,'Contact Hours'!$C:$C,Hours!$B742)</f>
        <v>0</v>
      </c>
      <c r="K742" s="16">
        <f>SUMIFS('Contact Hours'!L:L,'Contact Hours'!$A:$A,Hours!$A742,'Contact Hours'!$C:$C,Hours!$B742)</f>
        <v>0</v>
      </c>
      <c r="L742" s="17">
        <f t="shared" si="77"/>
        <v>192</v>
      </c>
      <c r="M742" s="17">
        <f t="shared" si="78"/>
        <v>19.200000000000003</v>
      </c>
      <c r="N742" s="17">
        <f t="shared" si="75"/>
        <v>211.2</v>
      </c>
      <c r="O742" s="83">
        <f t="shared" si="74"/>
        <v>844.57366764922983</v>
      </c>
      <c r="P742" s="83">
        <f t="shared" si="76"/>
        <v>0</v>
      </c>
    </row>
    <row r="743" spans="1:16" x14ac:dyDescent="0.2">
      <c r="A743" s="14">
        <v>3593</v>
      </c>
      <c r="B743" s="15">
        <v>11</v>
      </c>
      <c r="C743" s="82">
        <f t="shared" si="79"/>
        <v>2.8515469918399288</v>
      </c>
      <c r="D743" s="16">
        <f>SUMIFS('Contact Hours'!E:E,'Contact Hours'!$A:$A,Hours!$A743,'Contact Hours'!$C:$C,Hours!$B743)</f>
        <v>0</v>
      </c>
      <c r="E743" s="16">
        <f>SUMIFS('Contact Hours'!F:F,'Contact Hours'!$A:$A,Hours!$A743,'Contact Hours'!$C:$C,Hours!$B743)</f>
        <v>0</v>
      </c>
      <c r="F743" s="16">
        <f>SUMIFS('Contact Hours'!G:G,'Contact Hours'!$A:$A,Hours!$A743,'Contact Hours'!$C:$C,Hours!$B743)</f>
        <v>0</v>
      </c>
      <c r="G743" s="16">
        <f>SUMIFS('Contact Hours'!H:H,'Contact Hours'!$A:$A,Hours!$A743,'Contact Hours'!$C:$C,Hours!$B743)</f>
        <v>0</v>
      </c>
      <c r="H743" s="16">
        <f>SUMIFS('Contact Hours'!I:I,'Contact Hours'!$A:$A,Hours!$A743,'Contact Hours'!$C:$C,Hours!$B743)</f>
        <v>0</v>
      </c>
      <c r="I743" s="16">
        <f>SUMIFS('Contact Hours'!J:J,'Contact Hours'!$A:$A,Hours!$A743,'Contact Hours'!$C:$C,Hours!$B743)</f>
        <v>14304</v>
      </c>
      <c r="J743" s="16">
        <f>SUMIFS('Contact Hours'!K:K,'Contact Hours'!$A:$A,Hours!$A743,'Contact Hours'!$C:$C,Hours!$B743)</f>
        <v>0</v>
      </c>
      <c r="K743" s="16">
        <f>SUMIFS('Contact Hours'!L:L,'Contact Hours'!$A:$A,Hours!$A743,'Contact Hours'!$C:$C,Hours!$B743)</f>
        <v>7005</v>
      </c>
      <c r="L743" s="17">
        <f t="shared" si="77"/>
        <v>21309</v>
      </c>
      <c r="M743" s="17">
        <f t="shared" si="78"/>
        <v>2130.9</v>
      </c>
      <c r="N743" s="17">
        <f t="shared" si="75"/>
        <v>23439.9</v>
      </c>
      <c r="O743" s="83">
        <f t="shared" si="74"/>
        <v>66839.976334028746</v>
      </c>
      <c r="P743" s="83">
        <f t="shared" si="76"/>
        <v>0</v>
      </c>
    </row>
    <row r="744" spans="1:16" x14ac:dyDescent="0.2">
      <c r="A744" s="14">
        <v>3593</v>
      </c>
      <c r="B744" s="15">
        <v>12</v>
      </c>
      <c r="C744" s="82">
        <f t="shared" si="79"/>
        <v>2.5044021406594155</v>
      </c>
      <c r="D744" s="16">
        <f>SUMIFS('Contact Hours'!E:E,'Contact Hours'!$A:$A,Hours!$A744,'Contact Hours'!$C:$C,Hours!$B744)</f>
        <v>554096</v>
      </c>
      <c r="E744" s="16">
        <f>SUMIFS('Contact Hours'!F:F,'Contact Hours'!$A:$A,Hours!$A744,'Contact Hours'!$C:$C,Hours!$B744)</f>
        <v>0</v>
      </c>
      <c r="F744" s="16">
        <f>SUMIFS('Contact Hours'!G:G,'Contact Hours'!$A:$A,Hours!$A744,'Contact Hours'!$C:$C,Hours!$B744)</f>
        <v>0</v>
      </c>
      <c r="G744" s="16">
        <f>SUMIFS('Contact Hours'!H:H,'Contact Hours'!$A:$A,Hours!$A744,'Contact Hours'!$C:$C,Hours!$B744)</f>
        <v>54752</v>
      </c>
      <c r="H744" s="16">
        <f>SUMIFS('Contact Hours'!I:I,'Contact Hours'!$A:$A,Hours!$A744,'Contact Hours'!$C:$C,Hours!$B744)</f>
        <v>0</v>
      </c>
      <c r="I744" s="16">
        <f>SUMIFS('Contact Hours'!J:J,'Contact Hours'!$A:$A,Hours!$A744,'Contact Hours'!$C:$C,Hours!$B744)</f>
        <v>0</v>
      </c>
      <c r="J744" s="16">
        <f>SUMIFS('Contact Hours'!K:K,'Contact Hours'!$A:$A,Hours!$A744,'Contact Hours'!$C:$C,Hours!$B744)</f>
        <v>0</v>
      </c>
      <c r="K744" s="16">
        <f>SUMIFS('Contact Hours'!L:L,'Contact Hours'!$A:$A,Hours!$A744,'Contact Hours'!$C:$C,Hours!$B744)</f>
        <v>0</v>
      </c>
      <c r="L744" s="17">
        <f t="shared" si="77"/>
        <v>608848</v>
      </c>
      <c r="M744" s="17">
        <f t="shared" si="78"/>
        <v>0</v>
      </c>
      <c r="N744" s="17">
        <f t="shared" si="75"/>
        <v>608848</v>
      </c>
      <c r="O744" s="83">
        <f t="shared" si="74"/>
        <v>1524800.2345362038</v>
      </c>
      <c r="P744" s="83">
        <f t="shared" si="76"/>
        <v>137121.02600538431</v>
      </c>
    </row>
    <row r="745" spans="1:16" x14ac:dyDescent="0.2">
      <c r="A745" s="14">
        <v>3593</v>
      </c>
      <c r="B745" s="15">
        <v>13</v>
      </c>
      <c r="C745" s="82">
        <f t="shared" si="79"/>
        <v>2.4322681456089192</v>
      </c>
      <c r="D745" s="16">
        <f>SUMIFS('Contact Hours'!E:E,'Contact Hours'!$A:$A,Hours!$A745,'Contact Hours'!$C:$C,Hours!$B745)</f>
        <v>52224</v>
      </c>
      <c r="E745" s="16">
        <f>SUMIFS('Contact Hours'!F:F,'Contact Hours'!$A:$A,Hours!$A745,'Contact Hours'!$C:$C,Hours!$B745)</f>
        <v>0</v>
      </c>
      <c r="F745" s="16">
        <f>SUMIFS('Contact Hours'!G:G,'Contact Hours'!$A:$A,Hours!$A745,'Contact Hours'!$C:$C,Hours!$B745)</f>
        <v>0</v>
      </c>
      <c r="G745" s="16">
        <f>SUMIFS('Contact Hours'!H:H,'Contact Hours'!$A:$A,Hours!$A745,'Contact Hours'!$C:$C,Hours!$B745)</f>
        <v>0</v>
      </c>
      <c r="H745" s="16">
        <f>SUMIFS('Contact Hours'!I:I,'Contact Hours'!$A:$A,Hours!$A745,'Contact Hours'!$C:$C,Hours!$B745)</f>
        <v>0</v>
      </c>
      <c r="I745" s="16">
        <f>SUMIFS('Contact Hours'!J:J,'Contact Hours'!$A:$A,Hours!$A745,'Contact Hours'!$C:$C,Hours!$B745)</f>
        <v>0</v>
      </c>
      <c r="J745" s="16">
        <f>SUMIFS('Contact Hours'!K:K,'Contact Hours'!$A:$A,Hours!$A745,'Contact Hours'!$C:$C,Hours!$B745)</f>
        <v>300</v>
      </c>
      <c r="K745" s="16">
        <f>SUMIFS('Contact Hours'!L:L,'Contact Hours'!$A:$A,Hours!$A745,'Contact Hours'!$C:$C,Hours!$B745)</f>
        <v>0</v>
      </c>
      <c r="L745" s="17">
        <f t="shared" si="77"/>
        <v>52524</v>
      </c>
      <c r="M745" s="17">
        <f t="shared" si="78"/>
        <v>0</v>
      </c>
      <c r="N745" s="17">
        <f t="shared" si="75"/>
        <v>52524</v>
      </c>
      <c r="O745" s="83">
        <f t="shared" si="74"/>
        <v>127752.45207996288</v>
      </c>
      <c r="P745" s="83">
        <f t="shared" si="76"/>
        <v>0</v>
      </c>
    </row>
    <row r="746" spans="1:16" x14ac:dyDescent="0.2">
      <c r="A746" s="14">
        <v>3593</v>
      </c>
      <c r="B746" s="15">
        <v>14</v>
      </c>
      <c r="C746" s="82">
        <f t="shared" si="79"/>
        <v>3.8974899200721236</v>
      </c>
      <c r="D746" s="16">
        <f>SUMIFS('Contact Hours'!E:E,'Contact Hours'!$A:$A,Hours!$A746,'Contact Hours'!$C:$C,Hours!$B746)</f>
        <v>0</v>
      </c>
      <c r="E746" s="16">
        <f>SUMIFS('Contact Hours'!F:F,'Contact Hours'!$A:$A,Hours!$A746,'Contact Hours'!$C:$C,Hours!$B746)</f>
        <v>0</v>
      </c>
      <c r="F746" s="16">
        <f>SUMIFS('Contact Hours'!G:G,'Contact Hours'!$A:$A,Hours!$A746,'Contact Hours'!$C:$C,Hours!$B746)</f>
        <v>0</v>
      </c>
      <c r="G746" s="16">
        <f>SUMIFS('Contact Hours'!H:H,'Contact Hours'!$A:$A,Hours!$A746,'Contact Hours'!$C:$C,Hours!$B746)</f>
        <v>0</v>
      </c>
      <c r="H746" s="16">
        <f>SUMIFS('Contact Hours'!I:I,'Contact Hours'!$A:$A,Hours!$A746,'Contact Hours'!$C:$C,Hours!$B746)</f>
        <v>0</v>
      </c>
      <c r="I746" s="16">
        <f>SUMIFS('Contact Hours'!J:J,'Contact Hours'!$A:$A,Hours!$A746,'Contact Hours'!$C:$C,Hours!$B746)</f>
        <v>153280</v>
      </c>
      <c r="J746" s="16">
        <f>SUMIFS('Contact Hours'!K:K,'Contact Hours'!$A:$A,Hours!$A746,'Contact Hours'!$C:$C,Hours!$B746)</f>
        <v>0</v>
      </c>
      <c r="K746" s="16">
        <f>SUMIFS('Contact Hours'!L:L,'Contact Hours'!$A:$A,Hours!$A746,'Contact Hours'!$C:$C,Hours!$B746)</f>
        <v>6684</v>
      </c>
      <c r="L746" s="17">
        <f t="shared" si="77"/>
        <v>159964</v>
      </c>
      <c r="M746" s="17">
        <f t="shared" si="78"/>
        <v>15996.400000000001</v>
      </c>
      <c r="N746" s="17">
        <f t="shared" si="75"/>
        <v>175960.4</v>
      </c>
      <c r="O746" s="83">
        <f t="shared" si="74"/>
        <v>685803.88533185888</v>
      </c>
      <c r="P746" s="83">
        <f t="shared" si="76"/>
        <v>0</v>
      </c>
    </row>
    <row r="747" spans="1:16" x14ac:dyDescent="0.2">
      <c r="A747" s="14">
        <v>3593</v>
      </c>
      <c r="B747" s="15">
        <v>15</v>
      </c>
      <c r="C747" s="82">
        <f t="shared" si="79"/>
        <v>5.6850604849172326</v>
      </c>
      <c r="D747" s="16">
        <f>SUMIFS('Contact Hours'!E:E,'Contact Hours'!$A:$A,Hours!$A747,'Contact Hours'!$C:$C,Hours!$B747)</f>
        <v>0</v>
      </c>
      <c r="E747" s="16">
        <f>SUMIFS('Contact Hours'!F:F,'Contact Hours'!$A:$A,Hours!$A747,'Contact Hours'!$C:$C,Hours!$B747)</f>
        <v>0</v>
      </c>
      <c r="F747" s="16">
        <f>SUMIFS('Contact Hours'!G:G,'Contact Hours'!$A:$A,Hours!$A747,'Contact Hours'!$C:$C,Hours!$B747)</f>
        <v>0</v>
      </c>
      <c r="G747" s="16">
        <f>SUMIFS('Contact Hours'!H:H,'Contact Hours'!$A:$A,Hours!$A747,'Contact Hours'!$C:$C,Hours!$B747)</f>
        <v>0</v>
      </c>
      <c r="H747" s="16">
        <f>SUMIFS('Contact Hours'!I:I,'Contact Hours'!$A:$A,Hours!$A747,'Contact Hours'!$C:$C,Hours!$B747)</f>
        <v>0</v>
      </c>
      <c r="I747" s="16">
        <f>SUMIFS('Contact Hours'!J:J,'Contact Hours'!$A:$A,Hours!$A747,'Contact Hours'!$C:$C,Hours!$B747)</f>
        <v>0</v>
      </c>
      <c r="J747" s="16">
        <f>SUMIFS('Contact Hours'!K:K,'Contact Hours'!$A:$A,Hours!$A747,'Contact Hours'!$C:$C,Hours!$B747)</f>
        <v>0</v>
      </c>
      <c r="K747" s="16">
        <f>SUMIFS('Contact Hours'!L:L,'Contact Hours'!$A:$A,Hours!$A747,'Contact Hours'!$C:$C,Hours!$B747)</f>
        <v>0</v>
      </c>
      <c r="L747" s="17">
        <f t="shared" si="77"/>
        <v>0</v>
      </c>
      <c r="M747" s="17">
        <f t="shared" si="78"/>
        <v>0</v>
      </c>
      <c r="N747" s="17">
        <f t="shared" si="75"/>
        <v>0</v>
      </c>
      <c r="O747" s="83">
        <f t="shared" si="74"/>
        <v>0</v>
      </c>
      <c r="P747" s="83">
        <f t="shared" si="76"/>
        <v>0</v>
      </c>
    </row>
    <row r="748" spans="1:16" x14ac:dyDescent="0.2">
      <c r="A748" s="14">
        <v>3593</v>
      </c>
      <c r="B748" s="15">
        <v>16</v>
      </c>
      <c r="C748" s="82">
        <f t="shared" si="79"/>
        <v>3.2595549013442979</v>
      </c>
      <c r="D748" s="16">
        <f>SUMIFS('Contact Hours'!E:E,'Contact Hours'!$A:$A,Hours!$A748,'Contact Hours'!$C:$C,Hours!$B748)</f>
        <v>6000</v>
      </c>
      <c r="E748" s="16">
        <f>SUMIFS('Contact Hours'!F:F,'Contact Hours'!$A:$A,Hours!$A748,'Contact Hours'!$C:$C,Hours!$B748)</f>
        <v>0</v>
      </c>
      <c r="F748" s="16">
        <f>SUMIFS('Contact Hours'!G:G,'Contact Hours'!$A:$A,Hours!$A748,'Contact Hours'!$C:$C,Hours!$B748)</f>
        <v>0</v>
      </c>
      <c r="G748" s="16">
        <f>SUMIFS('Contact Hours'!H:H,'Contact Hours'!$A:$A,Hours!$A748,'Contact Hours'!$C:$C,Hours!$B748)</f>
        <v>0</v>
      </c>
      <c r="H748" s="16">
        <f>SUMIFS('Contact Hours'!I:I,'Contact Hours'!$A:$A,Hours!$A748,'Contact Hours'!$C:$C,Hours!$B748)</f>
        <v>7520</v>
      </c>
      <c r="I748" s="16">
        <f>SUMIFS('Contact Hours'!J:J,'Contact Hours'!$A:$A,Hours!$A748,'Contact Hours'!$C:$C,Hours!$B748)</f>
        <v>203104</v>
      </c>
      <c r="J748" s="16">
        <f>SUMIFS('Contact Hours'!K:K,'Contact Hours'!$A:$A,Hours!$A748,'Contact Hours'!$C:$C,Hours!$B748)</f>
        <v>0</v>
      </c>
      <c r="K748" s="16">
        <f>SUMIFS('Contact Hours'!L:L,'Contact Hours'!$A:$A,Hours!$A748,'Contact Hours'!$C:$C,Hours!$B748)</f>
        <v>53302</v>
      </c>
      <c r="L748" s="17">
        <f t="shared" si="77"/>
        <v>269926</v>
      </c>
      <c r="M748" s="17">
        <f t="shared" si="78"/>
        <v>25640.600000000002</v>
      </c>
      <c r="N748" s="17">
        <f t="shared" si="75"/>
        <v>295566.59999999998</v>
      </c>
      <c r="O748" s="83">
        <f t="shared" si="74"/>
        <v>963415.55970366951</v>
      </c>
      <c r="P748" s="83">
        <f t="shared" si="76"/>
        <v>0</v>
      </c>
    </row>
    <row r="749" spans="1:16" x14ac:dyDescent="0.2">
      <c r="A749" s="14">
        <v>3593</v>
      </c>
      <c r="B749" s="15">
        <v>17</v>
      </c>
      <c r="C749" s="82">
        <f t="shared" si="79"/>
        <v>4.4091904474615813</v>
      </c>
      <c r="D749" s="16">
        <f>SUMIFS('Contact Hours'!E:E,'Contact Hours'!$A:$A,Hours!$A749,'Contact Hours'!$C:$C,Hours!$B749)</f>
        <v>0</v>
      </c>
      <c r="E749" s="16">
        <f>SUMIFS('Contact Hours'!F:F,'Contact Hours'!$A:$A,Hours!$A749,'Contact Hours'!$C:$C,Hours!$B749)</f>
        <v>0</v>
      </c>
      <c r="F749" s="16">
        <f>SUMIFS('Contact Hours'!G:G,'Contact Hours'!$A:$A,Hours!$A749,'Contact Hours'!$C:$C,Hours!$B749)</f>
        <v>0</v>
      </c>
      <c r="G749" s="16">
        <f>SUMIFS('Contact Hours'!H:H,'Contact Hours'!$A:$A,Hours!$A749,'Contact Hours'!$C:$C,Hours!$B749)</f>
        <v>0</v>
      </c>
      <c r="H749" s="16">
        <f>SUMIFS('Contact Hours'!I:I,'Contact Hours'!$A:$A,Hours!$A749,'Contact Hours'!$C:$C,Hours!$B749)</f>
        <v>0</v>
      </c>
      <c r="I749" s="16">
        <f>SUMIFS('Contact Hours'!J:J,'Contact Hours'!$A:$A,Hours!$A749,'Contact Hours'!$C:$C,Hours!$B749)</f>
        <v>0</v>
      </c>
      <c r="J749" s="16">
        <f>SUMIFS('Contact Hours'!K:K,'Contact Hours'!$A:$A,Hours!$A749,'Contact Hours'!$C:$C,Hours!$B749)</f>
        <v>0</v>
      </c>
      <c r="K749" s="16">
        <f>SUMIFS('Contact Hours'!L:L,'Contact Hours'!$A:$A,Hours!$A749,'Contact Hours'!$C:$C,Hours!$B749)</f>
        <v>0</v>
      </c>
      <c r="L749" s="17">
        <f t="shared" si="77"/>
        <v>0</v>
      </c>
      <c r="M749" s="17">
        <f t="shared" si="78"/>
        <v>0</v>
      </c>
      <c r="N749" s="17">
        <f t="shared" si="75"/>
        <v>0</v>
      </c>
      <c r="O749" s="83">
        <f t="shared" si="74"/>
        <v>0</v>
      </c>
      <c r="P749" s="83">
        <f t="shared" si="76"/>
        <v>0</v>
      </c>
    </row>
    <row r="750" spans="1:16" x14ac:dyDescent="0.2">
      <c r="A750" s="14">
        <v>3593</v>
      </c>
      <c r="B750" s="15">
        <v>18</v>
      </c>
      <c r="C750" s="82">
        <f t="shared" si="79"/>
        <v>3.2911135241788898</v>
      </c>
      <c r="D750" s="16">
        <f>SUMIFS('Contact Hours'!E:E,'Contact Hours'!$A:$A,Hours!$A750,'Contact Hours'!$C:$C,Hours!$B750)</f>
        <v>0</v>
      </c>
      <c r="E750" s="16">
        <f>SUMIFS('Contact Hours'!F:F,'Contact Hours'!$A:$A,Hours!$A750,'Contact Hours'!$C:$C,Hours!$B750)</f>
        <v>0</v>
      </c>
      <c r="F750" s="16">
        <f>SUMIFS('Contact Hours'!G:G,'Contact Hours'!$A:$A,Hours!$A750,'Contact Hours'!$C:$C,Hours!$B750)</f>
        <v>0</v>
      </c>
      <c r="G750" s="16">
        <f>SUMIFS('Contact Hours'!H:H,'Contact Hours'!$A:$A,Hours!$A750,'Contact Hours'!$C:$C,Hours!$B750)</f>
        <v>0</v>
      </c>
      <c r="H750" s="16">
        <f>SUMIFS('Contact Hours'!I:I,'Contact Hours'!$A:$A,Hours!$A750,'Contact Hours'!$C:$C,Hours!$B750)</f>
        <v>0</v>
      </c>
      <c r="I750" s="16">
        <f>SUMIFS('Contact Hours'!J:J,'Contact Hours'!$A:$A,Hours!$A750,'Contact Hours'!$C:$C,Hours!$B750)</f>
        <v>184688</v>
      </c>
      <c r="J750" s="16">
        <f>SUMIFS('Contact Hours'!K:K,'Contact Hours'!$A:$A,Hours!$A750,'Contact Hours'!$C:$C,Hours!$B750)</f>
        <v>0</v>
      </c>
      <c r="K750" s="16">
        <f>SUMIFS('Contact Hours'!L:L,'Contact Hours'!$A:$A,Hours!$A750,'Contact Hours'!$C:$C,Hours!$B750)</f>
        <v>0</v>
      </c>
      <c r="L750" s="17">
        <f t="shared" si="77"/>
        <v>184688</v>
      </c>
      <c r="M750" s="17">
        <f t="shared" si="78"/>
        <v>18468.8</v>
      </c>
      <c r="N750" s="17">
        <f t="shared" si="75"/>
        <v>203156.8</v>
      </c>
      <c r="O750" s="83">
        <f t="shared" si="74"/>
        <v>668612.09200890583</v>
      </c>
      <c r="P750" s="83">
        <f t="shared" si="76"/>
        <v>0</v>
      </c>
    </row>
    <row r="751" spans="1:16" x14ac:dyDescent="0.2">
      <c r="A751" s="14">
        <v>3593</v>
      </c>
      <c r="B751" s="15">
        <v>19</v>
      </c>
      <c r="C751" s="82">
        <f t="shared" si="79"/>
        <v>2.3804218366663754</v>
      </c>
      <c r="D751" s="16">
        <f>SUMIFS('Contact Hours'!E:E,'Contact Hours'!$A:$A,Hours!$A751,'Contact Hours'!$C:$C,Hours!$B751)</f>
        <v>0</v>
      </c>
      <c r="E751" s="16">
        <f>SUMIFS('Contact Hours'!F:F,'Contact Hours'!$A:$A,Hours!$A751,'Contact Hours'!$C:$C,Hours!$B751)</f>
        <v>222000</v>
      </c>
      <c r="F751" s="16">
        <f>SUMIFS('Contact Hours'!G:G,'Contact Hours'!$A:$A,Hours!$A751,'Contact Hours'!$C:$C,Hours!$B751)</f>
        <v>104640</v>
      </c>
      <c r="G751" s="16">
        <f>SUMIFS('Contact Hours'!H:H,'Contact Hours'!$A:$A,Hours!$A751,'Contact Hours'!$C:$C,Hours!$B751)</f>
        <v>0</v>
      </c>
      <c r="H751" s="16">
        <f>SUMIFS('Contact Hours'!I:I,'Contact Hours'!$A:$A,Hours!$A751,'Contact Hours'!$C:$C,Hours!$B751)</f>
        <v>0</v>
      </c>
      <c r="I751" s="16">
        <f>SUMIFS('Contact Hours'!J:J,'Contact Hours'!$A:$A,Hours!$A751,'Contact Hours'!$C:$C,Hours!$B751)</f>
        <v>0</v>
      </c>
      <c r="J751" s="16">
        <f>SUMIFS('Contact Hours'!K:K,'Contact Hours'!$A:$A,Hours!$A751,'Contact Hours'!$C:$C,Hours!$B751)</f>
        <v>0</v>
      </c>
      <c r="K751" s="16">
        <f>SUMIFS('Contact Hours'!L:L,'Contact Hours'!$A:$A,Hours!$A751,'Contact Hours'!$C:$C,Hours!$B751)</f>
        <v>0</v>
      </c>
      <c r="L751" s="17">
        <f t="shared" si="77"/>
        <v>326640</v>
      </c>
      <c r="M751" s="17">
        <f t="shared" si="78"/>
        <v>32664</v>
      </c>
      <c r="N751" s="17">
        <f t="shared" si="75"/>
        <v>359304</v>
      </c>
      <c r="O751" s="83">
        <f t="shared" si="74"/>
        <v>855295.0876015753</v>
      </c>
      <c r="P751" s="83">
        <f t="shared" si="76"/>
        <v>273996.07508764649</v>
      </c>
    </row>
    <row r="752" spans="1:16" x14ac:dyDescent="0.2">
      <c r="A752" s="14">
        <v>3593</v>
      </c>
      <c r="B752" s="15">
        <v>20</v>
      </c>
      <c r="C752" s="82">
        <f t="shared" si="79"/>
        <v>3.0251194174301852</v>
      </c>
      <c r="D752" s="16">
        <f>SUMIFS('Contact Hours'!E:E,'Contact Hours'!$A:$A,Hours!$A752,'Contact Hours'!$C:$C,Hours!$B752)</f>
        <v>0</v>
      </c>
      <c r="E752" s="16">
        <f>SUMIFS('Contact Hours'!F:F,'Contact Hours'!$A:$A,Hours!$A752,'Contact Hours'!$C:$C,Hours!$B752)</f>
        <v>0</v>
      </c>
      <c r="F752" s="16">
        <f>SUMIFS('Contact Hours'!G:G,'Contact Hours'!$A:$A,Hours!$A752,'Contact Hours'!$C:$C,Hours!$B752)</f>
        <v>0</v>
      </c>
      <c r="G752" s="16">
        <f>SUMIFS('Contact Hours'!H:H,'Contact Hours'!$A:$A,Hours!$A752,'Contact Hours'!$C:$C,Hours!$B752)</f>
        <v>0</v>
      </c>
      <c r="H752" s="16">
        <f>SUMIFS('Contact Hours'!I:I,'Contact Hours'!$A:$A,Hours!$A752,'Contact Hours'!$C:$C,Hours!$B752)</f>
        <v>0</v>
      </c>
      <c r="I752" s="16">
        <f>SUMIFS('Contact Hours'!J:J,'Contact Hours'!$A:$A,Hours!$A752,'Contact Hours'!$C:$C,Hours!$B752)</f>
        <v>0</v>
      </c>
      <c r="J752" s="16">
        <f>SUMIFS('Contact Hours'!K:K,'Contact Hours'!$A:$A,Hours!$A752,'Contact Hours'!$C:$C,Hours!$B752)</f>
        <v>0</v>
      </c>
      <c r="K752" s="16">
        <f>SUMIFS('Contact Hours'!L:L,'Contact Hours'!$A:$A,Hours!$A752,'Contact Hours'!$C:$C,Hours!$B752)</f>
        <v>0</v>
      </c>
      <c r="L752" s="17">
        <f t="shared" si="77"/>
        <v>0</v>
      </c>
      <c r="M752" s="17">
        <f t="shared" si="78"/>
        <v>0</v>
      </c>
      <c r="N752" s="17">
        <f t="shared" si="75"/>
        <v>0</v>
      </c>
      <c r="O752" s="83">
        <f t="shared" si="74"/>
        <v>0</v>
      </c>
      <c r="P752" s="83">
        <f t="shared" si="76"/>
        <v>0</v>
      </c>
    </row>
    <row r="753" spans="1:16" x14ac:dyDescent="0.2">
      <c r="A753" s="14">
        <v>3593</v>
      </c>
      <c r="B753" s="15">
        <v>21</v>
      </c>
      <c r="C753" s="82">
        <f t="shared" si="79"/>
        <v>3.2708258380709379</v>
      </c>
      <c r="D753" s="16">
        <f>SUMIFS('Contact Hours'!E:E,'Contact Hours'!$A:$A,Hours!$A753,'Contact Hours'!$C:$C,Hours!$B753)</f>
        <v>0</v>
      </c>
      <c r="E753" s="16">
        <f>SUMIFS('Contact Hours'!F:F,'Contact Hours'!$A:$A,Hours!$A753,'Contact Hours'!$C:$C,Hours!$B753)</f>
        <v>0</v>
      </c>
      <c r="F753" s="16">
        <f>SUMIFS('Contact Hours'!G:G,'Contact Hours'!$A:$A,Hours!$A753,'Contact Hours'!$C:$C,Hours!$B753)</f>
        <v>0</v>
      </c>
      <c r="G753" s="16">
        <f>SUMIFS('Contact Hours'!H:H,'Contact Hours'!$A:$A,Hours!$A753,'Contact Hours'!$C:$C,Hours!$B753)</f>
        <v>0</v>
      </c>
      <c r="H753" s="16">
        <f>SUMIFS('Contact Hours'!I:I,'Contact Hours'!$A:$A,Hours!$A753,'Contact Hours'!$C:$C,Hours!$B753)</f>
        <v>29064</v>
      </c>
      <c r="I753" s="16">
        <f>SUMIFS('Contact Hours'!J:J,'Contact Hours'!$A:$A,Hours!$A753,'Contact Hours'!$C:$C,Hours!$B753)</f>
        <v>0</v>
      </c>
      <c r="J753" s="16">
        <f>SUMIFS('Contact Hours'!K:K,'Contact Hours'!$A:$A,Hours!$A753,'Contact Hours'!$C:$C,Hours!$B753)</f>
        <v>0</v>
      </c>
      <c r="K753" s="16">
        <f>SUMIFS('Contact Hours'!L:L,'Contact Hours'!$A:$A,Hours!$A753,'Contact Hours'!$C:$C,Hours!$B753)</f>
        <v>0</v>
      </c>
      <c r="L753" s="17">
        <f t="shared" si="77"/>
        <v>29064</v>
      </c>
      <c r="M753" s="17">
        <f t="shared" si="78"/>
        <v>0</v>
      </c>
      <c r="N753" s="17">
        <f t="shared" si="75"/>
        <v>29064</v>
      </c>
      <c r="O753" s="83">
        <f t="shared" si="74"/>
        <v>95063.282157693742</v>
      </c>
      <c r="P753" s="83">
        <f t="shared" si="76"/>
        <v>0</v>
      </c>
    </row>
    <row r="754" spans="1:16" x14ac:dyDescent="0.2">
      <c r="A754" s="14">
        <v>3593</v>
      </c>
      <c r="B754" s="15">
        <v>22</v>
      </c>
      <c r="C754" s="82">
        <f t="shared" si="79"/>
        <v>3.5368199448196425</v>
      </c>
      <c r="D754" s="16">
        <f>SUMIFS('Contact Hours'!E:E,'Contact Hours'!$A:$A,Hours!$A754,'Contact Hours'!$C:$C,Hours!$B754)</f>
        <v>0</v>
      </c>
      <c r="E754" s="16">
        <f>SUMIFS('Contact Hours'!F:F,'Contact Hours'!$A:$A,Hours!$A754,'Contact Hours'!$C:$C,Hours!$B754)</f>
        <v>0</v>
      </c>
      <c r="F754" s="16">
        <f>SUMIFS('Contact Hours'!G:G,'Contact Hours'!$A:$A,Hours!$A754,'Contact Hours'!$C:$C,Hours!$B754)</f>
        <v>0</v>
      </c>
      <c r="G754" s="16">
        <f>SUMIFS('Contact Hours'!H:H,'Contact Hours'!$A:$A,Hours!$A754,'Contact Hours'!$C:$C,Hours!$B754)</f>
        <v>0</v>
      </c>
      <c r="H754" s="16">
        <f>SUMIFS('Contact Hours'!I:I,'Contact Hours'!$A:$A,Hours!$A754,'Contact Hours'!$C:$C,Hours!$B754)</f>
        <v>864</v>
      </c>
      <c r="I754" s="16">
        <f>SUMIFS('Contact Hours'!J:J,'Contact Hours'!$A:$A,Hours!$A754,'Contact Hours'!$C:$C,Hours!$B754)</f>
        <v>0</v>
      </c>
      <c r="J754" s="16">
        <f>SUMIFS('Contact Hours'!K:K,'Contact Hours'!$A:$A,Hours!$A754,'Contact Hours'!$C:$C,Hours!$B754)</f>
        <v>0</v>
      </c>
      <c r="K754" s="16">
        <f>SUMIFS('Contact Hours'!L:L,'Contact Hours'!$A:$A,Hours!$A754,'Contact Hours'!$C:$C,Hours!$B754)</f>
        <v>0</v>
      </c>
      <c r="L754" s="17">
        <f t="shared" si="77"/>
        <v>864</v>
      </c>
      <c r="M754" s="17">
        <f t="shared" si="78"/>
        <v>0</v>
      </c>
      <c r="N754" s="17">
        <f t="shared" si="75"/>
        <v>864</v>
      </c>
      <c r="O754" s="83">
        <f t="shared" si="74"/>
        <v>3055.8124323241709</v>
      </c>
      <c r="P754" s="83">
        <f t="shared" si="76"/>
        <v>0</v>
      </c>
    </row>
    <row r="755" spans="1:16" x14ac:dyDescent="0.2">
      <c r="A755" s="14">
        <v>3593</v>
      </c>
      <c r="B755" s="15">
        <v>23</v>
      </c>
      <c r="C755" s="82">
        <f t="shared" si="79"/>
        <v>3.4579233877331621</v>
      </c>
      <c r="D755" s="16">
        <f>SUMIFS('Contact Hours'!E:E,'Contact Hours'!$A:$A,Hours!$A755,'Contact Hours'!$C:$C,Hours!$B755)</f>
        <v>92880</v>
      </c>
      <c r="E755" s="16">
        <f>SUMIFS('Contact Hours'!F:F,'Contact Hours'!$A:$A,Hours!$A755,'Contact Hours'!$C:$C,Hours!$B755)</f>
        <v>0</v>
      </c>
      <c r="F755" s="16">
        <f>SUMIFS('Contact Hours'!G:G,'Contact Hours'!$A:$A,Hours!$A755,'Contact Hours'!$C:$C,Hours!$B755)</f>
        <v>0</v>
      </c>
      <c r="G755" s="16">
        <f>SUMIFS('Contact Hours'!H:H,'Contact Hours'!$A:$A,Hours!$A755,'Contact Hours'!$C:$C,Hours!$B755)</f>
        <v>0</v>
      </c>
      <c r="H755" s="16">
        <f>SUMIFS('Contact Hours'!I:I,'Contact Hours'!$A:$A,Hours!$A755,'Contact Hours'!$C:$C,Hours!$B755)</f>
        <v>0</v>
      </c>
      <c r="I755" s="16">
        <f>SUMIFS('Contact Hours'!J:J,'Contact Hours'!$A:$A,Hours!$A755,'Contact Hours'!$C:$C,Hours!$B755)</f>
        <v>0</v>
      </c>
      <c r="J755" s="16">
        <f>SUMIFS('Contact Hours'!K:K,'Contact Hours'!$A:$A,Hours!$A755,'Contact Hours'!$C:$C,Hours!$B755)</f>
        <v>0</v>
      </c>
      <c r="K755" s="16">
        <f>SUMIFS('Contact Hours'!L:L,'Contact Hours'!$A:$A,Hours!$A755,'Contact Hours'!$C:$C,Hours!$B755)</f>
        <v>0</v>
      </c>
      <c r="L755" s="17">
        <f t="shared" si="77"/>
        <v>92880</v>
      </c>
      <c r="M755" s="17">
        <f t="shared" si="78"/>
        <v>0</v>
      </c>
      <c r="N755" s="17">
        <f t="shared" si="75"/>
        <v>92880</v>
      </c>
      <c r="O755" s="83">
        <f t="shared" si="74"/>
        <v>321171.92425265611</v>
      </c>
      <c r="P755" s="83">
        <f t="shared" si="76"/>
        <v>0</v>
      </c>
    </row>
    <row r="756" spans="1:16" x14ac:dyDescent="0.2">
      <c r="A756" s="14">
        <v>3593</v>
      </c>
      <c r="B756" s="15">
        <v>24</v>
      </c>
      <c r="C756" s="82">
        <f t="shared" si="79"/>
        <v>2.7275666878468883</v>
      </c>
      <c r="D756" s="16">
        <f>SUMIFS('Contact Hours'!E:E,'Contact Hours'!$A:$A,Hours!$A756,'Contact Hours'!$C:$C,Hours!$B756)</f>
        <v>23904</v>
      </c>
      <c r="E756" s="16">
        <f>SUMIFS('Contact Hours'!F:F,'Contact Hours'!$A:$A,Hours!$A756,'Contact Hours'!$C:$C,Hours!$B756)</f>
        <v>0</v>
      </c>
      <c r="F756" s="16">
        <f>SUMIFS('Contact Hours'!G:G,'Contact Hours'!$A:$A,Hours!$A756,'Contact Hours'!$C:$C,Hours!$B756)</f>
        <v>0</v>
      </c>
      <c r="G756" s="16">
        <f>SUMIFS('Contact Hours'!H:H,'Contact Hours'!$A:$A,Hours!$A756,'Contact Hours'!$C:$C,Hours!$B756)</f>
        <v>0</v>
      </c>
      <c r="H756" s="16">
        <f>SUMIFS('Contact Hours'!I:I,'Contact Hours'!$A:$A,Hours!$A756,'Contact Hours'!$C:$C,Hours!$B756)</f>
        <v>65424</v>
      </c>
      <c r="I756" s="16">
        <f>SUMIFS('Contact Hours'!J:J,'Contact Hours'!$A:$A,Hours!$A756,'Contact Hours'!$C:$C,Hours!$B756)</f>
        <v>0</v>
      </c>
      <c r="J756" s="16">
        <f>SUMIFS('Contact Hours'!K:K,'Contact Hours'!$A:$A,Hours!$A756,'Contact Hours'!$C:$C,Hours!$B756)</f>
        <v>121847</v>
      </c>
      <c r="K756" s="16">
        <f>SUMIFS('Contact Hours'!L:L,'Contact Hours'!$A:$A,Hours!$A756,'Contact Hours'!$C:$C,Hours!$B756)</f>
        <v>0</v>
      </c>
      <c r="L756" s="17">
        <f t="shared" si="77"/>
        <v>211175</v>
      </c>
      <c r="M756" s="17">
        <f t="shared" si="78"/>
        <v>0</v>
      </c>
      <c r="N756" s="17">
        <f t="shared" si="75"/>
        <v>211175</v>
      </c>
      <c r="O756" s="83">
        <f t="shared" si="74"/>
        <v>575993.89530606661</v>
      </c>
      <c r="P756" s="83">
        <f t="shared" si="76"/>
        <v>0</v>
      </c>
    </row>
    <row r="757" spans="1:16" x14ac:dyDescent="0.2">
      <c r="A757" s="14">
        <v>3593</v>
      </c>
      <c r="B757" s="15">
        <v>25</v>
      </c>
      <c r="C757" s="82">
        <f t="shared" si="79"/>
        <v>2.1843075376228382</v>
      </c>
      <c r="D757" s="16">
        <f>SUMIFS('Contact Hours'!E:E,'Contact Hours'!$A:$A,Hours!$A757,'Contact Hours'!$C:$C,Hours!$B757)</f>
        <v>625632</v>
      </c>
      <c r="E757" s="16">
        <f>SUMIFS('Contact Hours'!F:F,'Contact Hours'!$A:$A,Hours!$A757,'Contact Hours'!$C:$C,Hours!$B757)</f>
        <v>0</v>
      </c>
      <c r="F757" s="16">
        <f>SUMIFS('Contact Hours'!G:G,'Contact Hours'!$A:$A,Hours!$A757,'Contact Hours'!$C:$C,Hours!$B757)</f>
        <v>0</v>
      </c>
      <c r="G757" s="16">
        <f>SUMIFS('Contact Hours'!H:H,'Contact Hours'!$A:$A,Hours!$A757,'Contact Hours'!$C:$C,Hours!$B757)</f>
        <v>0</v>
      </c>
      <c r="H757" s="16">
        <f>SUMIFS('Contact Hours'!I:I,'Contact Hours'!$A:$A,Hours!$A757,'Contact Hours'!$C:$C,Hours!$B757)</f>
        <v>0</v>
      </c>
      <c r="I757" s="16">
        <f>SUMIFS('Contact Hours'!J:J,'Contact Hours'!$A:$A,Hours!$A757,'Contact Hours'!$C:$C,Hours!$B757)</f>
        <v>0</v>
      </c>
      <c r="J757" s="16">
        <f>SUMIFS('Contact Hours'!K:K,'Contact Hours'!$A:$A,Hours!$A757,'Contact Hours'!$C:$C,Hours!$B757)</f>
        <v>2168</v>
      </c>
      <c r="K757" s="16">
        <f>SUMIFS('Contact Hours'!L:L,'Contact Hours'!$A:$A,Hours!$A757,'Contact Hours'!$C:$C,Hours!$B757)</f>
        <v>0</v>
      </c>
      <c r="L757" s="17">
        <f t="shared" si="77"/>
        <v>627800</v>
      </c>
      <c r="M757" s="17">
        <f t="shared" si="78"/>
        <v>0</v>
      </c>
      <c r="N757" s="17">
        <f t="shared" si="75"/>
        <v>627800</v>
      </c>
      <c r="O757" s="83">
        <f t="shared" si="74"/>
        <v>1371308.2721196178</v>
      </c>
      <c r="P757" s="83">
        <f t="shared" si="76"/>
        <v>0</v>
      </c>
    </row>
    <row r="758" spans="1:16" x14ac:dyDescent="0.2">
      <c r="A758" s="14">
        <v>3593</v>
      </c>
      <c r="B758" s="15">
        <v>26</v>
      </c>
      <c r="C758" s="82">
        <f t="shared" si="79"/>
        <v>2.9124100501637846</v>
      </c>
      <c r="D758" s="16">
        <f>SUMIFS('Contact Hours'!E:E,'Contact Hours'!$A:$A,Hours!$A758,'Contact Hours'!$C:$C,Hours!$B758)</f>
        <v>192688</v>
      </c>
      <c r="E758" s="16">
        <f>SUMIFS('Contact Hours'!F:F,'Contact Hours'!$A:$A,Hours!$A758,'Contact Hours'!$C:$C,Hours!$B758)</f>
        <v>0</v>
      </c>
      <c r="F758" s="16">
        <f>SUMIFS('Contact Hours'!G:G,'Contact Hours'!$A:$A,Hours!$A758,'Contact Hours'!$C:$C,Hours!$B758)</f>
        <v>0</v>
      </c>
      <c r="G758" s="16">
        <f>SUMIFS('Contact Hours'!H:H,'Contact Hours'!$A:$A,Hours!$A758,'Contact Hours'!$C:$C,Hours!$B758)</f>
        <v>0</v>
      </c>
      <c r="H758" s="16">
        <f>SUMIFS('Contact Hours'!I:I,'Contact Hours'!$A:$A,Hours!$A758,'Contact Hours'!$C:$C,Hours!$B758)</f>
        <v>0</v>
      </c>
      <c r="I758" s="16">
        <f>SUMIFS('Contact Hours'!J:J,'Contact Hours'!$A:$A,Hours!$A758,'Contact Hours'!$C:$C,Hours!$B758)</f>
        <v>0</v>
      </c>
      <c r="J758" s="16">
        <f>SUMIFS('Contact Hours'!K:K,'Contact Hours'!$A:$A,Hours!$A758,'Contact Hours'!$C:$C,Hours!$B758)</f>
        <v>0</v>
      </c>
      <c r="K758" s="16">
        <f>SUMIFS('Contact Hours'!L:L,'Contact Hours'!$A:$A,Hours!$A758,'Contact Hours'!$C:$C,Hours!$B758)</f>
        <v>0</v>
      </c>
      <c r="L758" s="17">
        <f t="shared" si="77"/>
        <v>192688</v>
      </c>
      <c r="M758" s="17">
        <f t="shared" si="78"/>
        <v>0</v>
      </c>
      <c r="N758" s="17">
        <f t="shared" si="75"/>
        <v>192688</v>
      </c>
      <c r="O758" s="83">
        <f t="shared" si="74"/>
        <v>561186.46774595929</v>
      </c>
      <c r="P758" s="83">
        <f t="shared" si="76"/>
        <v>0</v>
      </c>
    </row>
    <row r="759" spans="1:16" x14ac:dyDescent="0.2">
      <c r="A759" s="14">
        <v>3593</v>
      </c>
      <c r="B759" s="15">
        <v>27</v>
      </c>
      <c r="C759" s="82">
        <f t="shared" si="79"/>
        <v>0</v>
      </c>
      <c r="D759" s="16">
        <f>SUMIFS('Contact Hours'!E:E,'Contact Hours'!$A:$A,Hours!$A759,'Contact Hours'!$C:$C,Hours!$B759)</f>
        <v>0</v>
      </c>
      <c r="E759" s="16">
        <f>SUMIFS('Contact Hours'!F:F,'Contact Hours'!$A:$A,Hours!$A759,'Contact Hours'!$C:$C,Hours!$B759)</f>
        <v>0</v>
      </c>
      <c r="F759" s="16">
        <f>SUMIFS('Contact Hours'!G:G,'Contact Hours'!$A:$A,Hours!$A759,'Contact Hours'!$C:$C,Hours!$B759)</f>
        <v>0</v>
      </c>
      <c r="G759" s="16">
        <f>SUMIFS('Contact Hours'!H:H,'Contact Hours'!$A:$A,Hours!$A759,'Contact Hours'!$C:$C,Hours!$B759)</f>
        <v>0</v>
      </c>
      <c r="H759" s="16">
        <f>SUMIFS('Contact Hours'!I:I,'Contact Hours'!$A:$A,Hours!$A759,'Contact Hours'!$C:$C,Hours!$B759)</f>
        <v>0</v>
      </c>
      <c r="I759" s="16">
        <f>SUMIFS('Contact Hours'!J:J,'Contact Hours'!$A:$A,Hours!$A759,'Contact Hours'!$C:$C,Hours!$B759)</f>
        <v>0</v>
      </c>
      <c r="J759" s="16">
        <f>SUMIFS('Contact Hours'!K:K,'Contact Hours'!$A:$A,Hours!$A759,'Contact Hours'!$C:$C,Hours!$B759)</f>
        <v>0</v>
      </c>
      <c r="K759" s="16">
        <f>SUMIFS('Contact Hours'!L:L,'Contact Hours'!$A:$A,Hours!$A759,'Contact Hours'!$C:$C,Hours!$B759)</f>
        <v>0</v>
      </c>
      <c r="L759" s="17">
        <f t="shared" si="77"/>
        <v>0</v>
      </c>
      <c r="M759" s="17">
        <f t="shared" si="78"/>
        <v>0</v>
      </c>
      <c r="N759" s="17">
        <f t="shared" si="75"/>
        <v>0</v>
      </c>
      <c r="O759" s="83">
        <f t="shared" si="74"/>
        <v>0</v>
      </c>
      <c r="P759" s="83">
        <f t="shared" si="76"/>
        <v>0</v>
      </c>
    </row>
    <row r="760" spans="1:16" x14ac:dyDescent="0.2">
      <c r="A760" s="14">
        <v>3558</v>
      </c>
      <c r="B760" s="15">
        <v>1</v>
      </c>
      <c r="C760" s="82">
        <f t="shared" si="79"/>
        <v>2.4773518925154794</v>
      </c>
      <c r="D760" s="16">
        <f>SUMIFS('Contact Hours'!E:E,'Contact Hours'!$A:$A,Hours!$A760,'Contact Hours'!$C:$C,Hours!$B760)</f>
        <v>66064</v>
      </c>
      <c r="E760" s="16">
        <f>SUMIFS('Contact Hours'!F:F,'Contact Hours'!$A:$A,Hours!$A760,'Contact Hours'!$C:$C,Hours!$B760)</f>
        <v>0</v>
      </c>
      <c r="F760" s="16">
        <f>SUMIFS('Contact Hours'!G:G,'Contact Hours'!$A:$A,Hours!$A760,'Contact Hours'!$C:$C,Hours!$B760)</f>
        <v>0</v>
      </c>
      <c r="G760" s="16">
        <f>SUMIFS('Contact Hours'!H:H,'Contact Hours'!$A:$A,Hours!$A760,'Contact Hours'!$C:$C,Hours!$B760)</f>
        <v>0</v>
      </c>
      <c r="H760" s="16">
        <f>SUMIFS('Contact Hours'!I:I,'Contact Hours'!$A:$A,Hours!$A760,'Contact Hours'!$C:$C,Hours!$B760)</f>
        <v>38896</v>
      </c>
      <c r="I760" s="16">
        <f>SUMIFS('Contact Hours'!J:J,'Contact Hours'!$A:$A,Hours!$A760,'Contact Hours'!$C:$C,Hours!$B760)</f>
        <v>0</v>
      </c>
      <c r="J760" s="16">
        <f>SUMIFS('Contact Hours'!K:K,'Contact Hours'!$A:$A,Hours!$A760,'Contact Hours'!$C:$C,Hours!$B760)</f>
        <v>0</v>
      </c>
      <c r="K760" s="16">
        <f>SUMIFS('Contact Hours'!L:L,'Contact Hours'!$A:$A,Hours!$A760,'Contact Hours'!$C:$C,Hours!$B760)</f>
        <v>0</v>
      </c>
      <c r="L760" s="17">
        <f t="shared" si="77"/>
        <v>104960</v>
      </c>
      <c r="M760" s="17">
        <f t="shared" si="78"/>
        <v>0</v>
      </c>
      <c r="N760" s="17">
        <f t="shared" si="75"/>
        <v>104960</v>
      </c>
      <c r="O760" s="83">
        <f t="shared" si="74"/>
        <v>260022.8546384247</v>
      </c>
      <c r="P760" s="83">
        <f t="shared" si="76"/>
        <v>0</v>
      </c>
    </row>
    <row r="761" spans="1:16" x14ac:dyDescent="0.2">
      <c r="A761" s="14">
        <v>3558</v>
      </c>
      <c r="B761" s="15">
        <v>2</v>
      </c>
      <c r="C761" s="82">
        <f t="shared" si="79"/>
        <v>2.8538011791852567</v>
      </c>
      <c r="D761" s="16">
        <f>SUMIFS('Contact Hours'!E:E,'Contact Hours'!$A:$A,Hours!$A761,'Contact Hours'!$C:$C,Hours!$B761)</f>
        <v>0</v>
      </c>
      <c r="E761" s="16">
        <f>SUMIFS('Contact Hours'!F:F,'Contact Hours'!$A:$A,Hours!$A761,'Contact Hours'!$C:$C,Hours!$B761)</f>
        <v>0</v>
      </c>
      <c r="F761" s="16">
        <f>SUMIFS('Contact Hours'!G:G,'Contact Hours'!$A:$A,Hours!$A761,'Contact Hours'!$C:$C,Hours!$B761)</f>
        <v>0</v>
      </c>
      <c r="G761" s="16">
        <f>SUMIFS('Contact Hours'!H:H,'Contact Hours'!$A:$A,Hours!$A761,'Contact Hours'!$C:$C,Hours!$B761)</f>
        <v>0</v>
      </c>
      <c r="H761" s="16">
        <f>SUMIFS('Contact Hours'!I:I,'Contact Hours'!$A:$A,Hours!$A761,'Contact Hours'!$C:$C,Hours!$B761)</f>
        <v>64416</v>
      </c>
      <c r="I761" s="16">
        <f>SUMIFS('Contact Hours'!J:J,'Contact Hours'!$A:$A,Hours!$A761,'Contact Hours'!$C:$C,Hours!$B761)</f>
        <v>0</v>
      </c>
      <c r="J761" s="16">
        <f>SUMIFS('Contact Hours'!K:K,'Contact Hours'!$A:$A,Hours!$A761,'Contact Hours'!$C:$C,Hours!$B761)</f>
        <v>0</v>
      </c>
      <c r="K761" s="16">
        <f>SUMIFS('Contact Hours'!L:L,'Contact Hours'!$A:$A,Hours!$A761,'Contact Hours'!$C:$C,Hours!$B761)</f>
        <v>0</v>
      </c>
      <c r="L761" s="17">
        <f t="shared" si="77"/>
        <v>64416</v>
      </c>
      <c r="M761" s="17">
        <f t="shared" si="78"/>
        <v>0</v>
      </c>
      <c r="N761" s="17">
        <f t="shared" si="75"/>
        <v>64416</v>
      </c>
      <c r="O761" s="83">
        <f t="shared" si="74"/>
        <v>183830.45675839749</v>
      </c>
      <c r="P761" s="83">
        <f t="shared" si="76"/>
        <v>0</v>
      </c>
    </row>
    <row r="762" spans="1:16" x14ac:dyDescent="0.2">
      <c r="A762" s="14">
        <v>3558</v>
      </c>
      <c r="B762" s="15">
        <v>3</v>
      </c>
      <c r="C762" s="82">
        <f t="shared" si="79"/>
        <v>2.4074720848103111</v>
      </c>
      <c r="D762" s="16">
        <f>SUMIFS('Contact Hours'!E:E,'Contact Hours'!$A:$A,Hours!$A762,'Contact Hours'!$C:$C,Hours!$B762)</f>
        <v>0</v>
      </c>
      <c r="E762" s="16">
        <f>SUMIFS('Contact Hours'!F:F,'Contact Hours'!$A:$A,Hours!$A762,'Contact Hours'!$C:$C,Hours!$B762)</f>
        <v>340752</v>
      </c>
      <c r="F762" s="16">
        <f>SUMIFS('Contact Hours'!G:G,'Contact Hours'!$A:$A,Hours!$A762,'Contact Hours'!$C:$C,Hours!$B762)</f>
        <v>0</v>
      </c>
      <c r="G762" s="16">
        <f>SUMIFS('Contact Hours'!H:H,'Contact Hours'!$A:$A,Hours!$A762,'Contact Hours'!$C:$C,Hours!$B762)</f>
        <v>0</v>
      </c>
      <c r="H762" s="16">
        <f>SUMIFS('Contact Hours'!I:I,'Contact Hours'!$A:$A,Hours!$A762,'Contact Hours'!$C:$C,Hours!$B762)</f>
        <v>0</v>
      </c>
      <c r="I762" s="16">
        <f>SUMIFS('Contact Hours'!J:J,'Contact Hours'!$A:$A,Hours!$A762,'Contact Hours'!$C:$C,Hours!$B762)</f>
        <v>640</v>
      </c>
      <c r="J762" s="16">
        <f>SUMIFS('Contact Hours'!K:K,'Contact Hours'!$A:$A,Hours!$A762,'Contact Hours'!$C:$C,Hours!$B762)</f>
        <v>0</v>
      </c>
      <c r="K762" s="16">
        <f>SUMIFS('Contact Hours'!L:L,'Contact Hours'!$A:$A,Hours!$A762,'Contact Hours'!$C:$C,Hours!$B762)</f>
        <v>0</v>
      </c>
      <c r="L762" s="17">
        <f t="shared" si="77"/>
        <v>341392</v>
      </c>
      <c r="M762" s="17">
        <f t="shared" si="78"/>
        <v>34139.200000000004</v>
      </c>
      <c r="N762" s="17">
        <f t="shared" si="75"/>
        <v>375531.2</v>
      </c>
      <c r="O762" s="83">
        <f t="shared" si="74"/>
        <v>904080.88097531791</v>
      </c>
      <c r="P762" s="83">
        <f t="shared" si="76"/>
        <v>0</v>
      </c>
    </row>
    <row r="763" spans="1:16" x14ac:dyDescent="0.2">
      <c r="A763" s="14">
        <v>3558</v>
      </c>
      <c r="B763" s="15">
        <v>4</v>
      </c>
      <c r="C763" s="82">
        <f t="shared" si="79"/>
        <v>2.4300139582635913</v>
      </c>
      <c r="D763" s="16">
        <f>SUMIFS('Contact Hours'!E:E,'Contact Hours'!$A:$A,Hours!$A763,'Contact Hours'!$C:$C,Hours!$B763)</f>
        <v>32976</v>
      </c>
      <c r="E763" s="16">
        <f>SUMIFS('Contact Hours'!F:F,'Contact Hours'!$A:$A,Hours!$A763,'Contact Hours'!$C:$C,Hours!$B763)</f>
        <v>23584</v>
      </c>
      <c r="F763" s="16">
        <f>SUMIFS('Contact Hours'!G:G,'Contact Hours'!$A:$A,Hours!$A763,'Contact Hours'!$C:$C,Hours!$B763)</f>
        <v>0</v>
      </c>
      <c r="G763" s="16">
        <f>SUMIFS('Contact Hours'!H:H,'Contact Hours'!$A:$A,Hours!$A763,'Contact Hours'!$C:$C,Hours!$B763)</f>
        <v>0</v>
      </c>
      <c r="H763" s="16">
        <f>SUMIFS('Contact Hours'!I:I,'Contact Hours'!$A:$A,Hours!$A763,'Contact Hours'!$C:$C,Hours!$B763)</f>
        <v>76672</v>
      </c>
      <c r="I763" s="16">
        <f>SUMIFS('Contact Hours'!J:J,'Contact Hours'!$A:$A,Hours!$A763,'Contact Hours'!$C:$C,Hours!$B763)</f>
        <v>22576</v>
      </c>
      <c r="J763" s="16">
        <f>SUMIFS('Contact Hours'!K:K,'Contact Hours'!$A:$A,Hours!$A763,'Contact Hours'!$C:$C,Hours!$B763)</f>
        <v>2928</v>
      </c>
      <c r="K763" s="16">
        <f>SUMIFS('Contact Hours'!L:L,'Contact Hours'!$A:$A,Hours!$A763,'Contact Hours'!$C:$C,Hours!$B763)</f>
        <v>1850</v>
      </c>
      <c r="L763" s="17">
        <f t="shared" si="77"/>
        <v>160586</v>
      </c>
      <c r="M763" s="17">
        <f t="shared" si="78"/>
        <v>4801</v>
      </c>
      <c r="N763" s="17">
        <f t="shared" si="75"/>
        <v>165387</v>
      </c>
      <c r="O763" s="83">
        <f t="shared" si="74"/>
        <v>401892.71851534059</v>
      </c>
      <c r="P763" s="83">
        <f t="shared" si="76"/>
        <v>0</v>
      </c>
    </row>
    <row r="764" spans="1:16" x14ac:dyDescent="0.2">
      <c r="A764" s="14">
        <v>3558</v>
      </c>
      <c r="B764" s="15">
        <v>5</v>
      </c>
      <c r="C764" s="82">
        <f t="shared" si="79"/>
        <v>8.3021719928430482</v>
      </c>
      <c r="D764" s="16">
        <f>SUMIFS('Contact Hours'!E:E,'Contact Hours'!$A:$A,Hours!$A764,'Contact Hours'!$C:$C,Hours!$B764)</f>
        <v>0</v>
      </c>
      <c r="E764" s="16">
        <f>SUMIFS('Contact Hours'!F:F,'Contact Hours'!$A:$A,Hours!$A764,'Contact Hours'!$C:$C,Hours!$B764)</f>
        <v>0</v>
      </c>
      <c r="F764" s="16">
        <f>SUMIFS('Contact Hours'!G:G,'Contact Hours'!$A:$A,Hours!$A764,'Contact Hours'!$C:$C,Hours!$B764)</f>
        <v>0</v>
      </c>
      <c r="G764" s="16">
        <f>SUMIFS('Contact Hours'!H:H,'Contact Hours'!$A:$A,Hours!$A764,'Contact Hours'!$C:$C,Hours!$B764)</f>
        <v>0</v>
      </c>
      <c r="H764" s="16">
        <f>SUMIFS('Contact Hours'!I:I,'Contact Hours'!$A:$A,Hours!$A764,'Contact Hours'!$C:$C,Hours!$B764)</f>
        <v>0</v>
      </c>
      <c r="I764" s="16">
        <f>SUMIFS('Contact Hours'!J:J,'Contact Hours'!$A:$A,Hours!$A764,'Contact Hours'!$C:$C,Hours!$B764)</f>
        <v>0</v>
      </c>
      <c r="J764" s="16">
        <f>SUMIFS('Contact Hours'!K:K,'Contact Hours'!$A:$A,Hours!$A764,'Contact Hours'!$C:$C,Hours!$B764)</f>
        <v>0</v>
      </c>
      <c r="K764" s="16">
        <f>SUMIFS('Contact Hours'!L:L,'Contact Hours'!$A:$A,Hours!$A764,'Contact Hours'!$C:$C,Hours!$B764)</f>
        <v>0</v>
      </c>
      <c r="L764" s="17">
        <f t="shared" si="77"/>
        <v>0</v>
      </c>
      <c r="M764" s="17">
        <f t="shared" si="78"/>
        <v>0</v>
      </c>
      <c r="N764" s="17">
        <f t="shared" si="75"/>
        <v>0</v>
      </c>
      <c r="O764" s="83">
        <f t="shared" si="74"/>
        <v>0</v>
      </c>
      <c r="P764" s="83">
        <f t="shared" si="76"/>
        <v>0</v>
      </c>
    </row>
    <row r="765" spans="1:16" x14ac:dyDescent="0.2">
      <c r="A765" s="14">
        <v>3558</v>
      </c>
      <c r="B765" s="15">
        <v>6</v>
      </c>
      <c r="C765" s="82">
        <f t="shared" si="79"/>
        <v>2.9574937970703448</v>
      </c>
      <c r="D765" s="16">
        <f>SUMIFS('Contact Hours'!E:E,'Contact Hours'!$A:$A,Hours!$A765,'Contact Hours'!$C:$C,Hours!$B765)</f>
        <v>0</v>
      </c>
      <c r="E765" s="16">
        <f>SUMIFS('Contact Hours'!F:F,'Contact Hours'!$A:$A,Hours!$A765,'Contact Hours'!$C:$C,Hours!$B765)</f>
        <v>0</v>
      </c>
      <c r="F765" s="16">
        <f>SUMIFS('Contact Hours'!G:G,'Contact Hours'!$A:$A,Hours!$A765,'Contact Hours'!$C:$C,Hours!$B765)</f>
        <v>0</v>
      </c>
      <c r="G765" s="16">
        <f>SUMIFS('Contact Hours'!H:H,'Contact Hours'!$A:$A,Hours!$A765,'Contact Hours'!$C:$C,Hours!$B765)</f>
        <v>0</v>
      </c>
      <c r="H765" s="16">
        <f>SUMIFS('Contact Hours'!I:I,'Contact Hours'!$A:$A,Hours!$A765,'Contact Hours'!$C:$C,Hours!$B765)</f>
        <v>7872</v>
      </c>
      <c r="I765" s="16">
        <f>SUMIFS('Contact Hours'!J:J,'Contact Hours'!$A:$A,Hours!$A765,'Contact Hours'!$C:$C,Hours!$B765)</f>
        <v>0</v>
      </c>
      <c r="J765" s="16">
        <f>SUMIFS('Contact Hours'!K:K,'Contact Hours'!$A:$A,Hours!$A765,'Contact Hours'!$C:$C,Hours!$B765)</f>
        <v>3408</v>
      </c>
      <c r="K765" s="16">
        <f>SUMIFS('Contact Hours'!L:L,'Contact Hours'!$A:$A,Hours!$A765,'Contact Hours'!$C:$C,Hours!$B765)</f>
        <v>0</v>
      </c>
      <c r="L765" s="17">
        <f t="shared" si="77"/>
        <v>11280</v>
      </c>
      <c r="M765" s="17">
        <f t="shared" si="78"/>
        <v>0</v>
      </c>
      <c r="N765" s="17">
        <f t="shared" si="75"/>
        <v>11280</v>
      </c>
      <c r="O765" s="83">
        <f t="shared" si="74"/>
        <v>33360.530030953487</v>
      </c>
      <c r="P765" s="83">
        <f t="shared" si="76"/>
        <v>0</v>
      </c>
    </row>
    <row r="766" spans="1:16" x14ac:dyDescent="0.2">
      <c r="A766" s="14">
        <v>3558</v>
      </c>
      <c r="B766" s="15">
        <v>7</v>
      </c>
      <c r="C766" s="82">
        <f t="shared" si="79"/>
        <v>3.1107785365526492</v>
      </c>
      <c r="D766" s="16">
        <f>SUMIFS('Contact Hours'!E:E,'Contact Hours'!$A:$A,Hours!$A766,'Contact Hours'!$C:$C,Hours!$B766)</f>
        <v>0</v>
      </c>
      <c r="E766" s="16">
        <f>SUMIFS('Contact Hours'!F:F,'Contact Hours'!$A:$A,Hours!$A766,'Contact Hours'!$C:$C,Hours!$B766)</f>
        <v>12800</v>
      </c>
      <c r="F766" s="16">
        <f>SUMIFS('Contact Hours'!G:G,'Contact Hours'!$A:$A,Hours!$A766,'Contact Hours'!$C:$C,Hours!$B766)</f>
        <v>0</v>
      </c>
      <c r="G766" s="16">
        <f>SUMIFS('Contact Hours'!H:H,'Contact Hours'!$A:$A,Hours!$A766,'Contact Hours'!$C:$C,Hours!$B766)</f>
        <v>0</v>
      </c>
      <c r="H766" s="16">
        <f>SUMIFS('Contact Hours'!I:I,'Contact Hours'!$A:$A,Hours!$A766,'Contact Hours'!$C:$C,Hours!$B766)</f>
        <v>0</v>
      </c>
      <c r="I766" s="16">
        <f>SUMIFS('Contact Hours'!J:J,'Contact Hours'!$A:$A,Hours!$A766,'Contact Hours'!$C:$C,Hours!$B766)</f>
        <v>78768</v>
      </c>
      <c r="J766" s="16">
        <f>SUMIFS('Contact Hours'!K:K,'Contact Hours'!$A:$A,Hours!$A766,'Contact Hours'!$C:$C,Hours!$B766)</f>
        <v>0</v>
      </c>
      <c r="K766" s="16">
        <f>SUMIFS('Contact Hours'!L:L,'Contact Hours'!$A:$A,Hours!$A766,'Contact Hours'!$C:$C,Hours!$B766)</f>
        <v>1695</v>
      </c>
      <c r="L766" s="17">
        <f t="shared" si="77"/>
        <v>93263</v>
      </c>
      <c r="M766" s="17">
        <f t="shared" si="78"/>
        <v>9326.3000000000011</v>
      </c>
      <c r="N766" s="17">
        <f t="shared" si="75"/>
        <v>102589.3</v>
      </c>
      <c r="O766" s="83">
        <f t="shared" si="74"/>
        <v>319132.59251996072</v>
      </c>
      <c r="P766" s="83">
        <f t="shared" si="76"/>
        <v>0</v>
      </c>
    </row>
    <row r="767" spans="1:16" x14ac:dyDescent="0.2">
      <c r="A767" s="14">
        <v>3558</v>
      </c>
      <c r="B767" s="15">
        <v>8</v>
      </c>
      <c r="C767" s="82">
        <f t="shared" si="79"/>
        <v>3.1288120353152737</v>
      </c>
      <c r="D767" s="16">
        <f>SUMIFS('Contact Hours'!E:E,'Contact Hours'!$A:$A,Hours!$A767,'Contact Hours'!$C:$C,Hours!$B767)</f>
        <v>0</v>
      </c>
      <c r="E767" s="16">
        <f>SUMIFS('Contact Hours'!F:F,'Contact Hours'!$A:$A,Hours!$A767,'Contact Hours'!$C:$C,Hours!$B767)</f>
        <v>0</v>
      </c>
      <c r="F767" s="16">
        <f>SUMIFS('Contact Hours'!G:G,'Contact Hours'!$A:$A,Hours!$A767,'Contact Hours'!$C:$C,Hours!$B767)</f>
        <v>0</v>
      </c>
      <c r="G767" s="16">
        <f>SUMIFS('Contact Hours'!H:H,'Contact Hours'!$A:$A,Hours!$A767,'Contact Hours'!$C:$C,Hours!$B767)</f>
        <v>0</v>
      </c>
      <c r="H767" s="16">
        <f>SUMIFS('Contact Hours'!I:I,'Contact Hours'!$A:$A,Hours!$A767,'Contact Hours'!$C:$C,Hours!$B767)</f>
        <v>4096</v>
      </c>
      <c r="I767" s="16">
        <f>SUMIFS('Contact Hours'!J:J,'Contact Hours'!$A:$A,Hours!$A767,'Contact Hours'!$C:$C,Hours!$B767)</f>
        <v>0</v>
      </c>
      <c r="J767" s="16">
        <f>SUMIFS('Contact Hours'!K:K,'Contact Hours'!$A:$A,Hours!$A767,'Contact Hours'!$C:$C,Hours!$B767)</f>
        <v>0</v>
      </c>
      <c r="K767" s="16">
        <f>SUMIFS('Contact Hours'!L:L,'Contact Hours'!$A:$A,Hours!$A767,'Contact Hours'!$C:$C,Hours!$B767)</f>
        <v>0</v>
      </c>
      <c r="L767" s="17">
        <f t="shared" si="77"/>
        <v>4096</v>
      </c>
      <c r="M767" s="17">
        <f t="shared" si="78"/>
        <v>0</v>
      </c>
      <c r="N767" s="17">
        <f t="shared" si="75"/>
        <v>4096</v>
      </c>
      <c r="O767" s="83">
        <f t="shared" si="74"/>
        <v>12815.614096651361</v>
      </c>
      <c r="P767" s="83">
        <f t="shared" si="76"/>
        <v>0</v>
      </c>
    </row>
    <row r="768" spans="1:16" x14ac:dyDescent="0.2">
      <c r="A768" s="14">
        <v>3558</v>
      </c>
      <c r="B768" s="15">
        <v>9</v>
      </c>
      <c r="C768" s="82">
        <f t="shared" si="79"/>
        <v>2.7974464955520566</v>
      </c>
      <c r="D768" s="16">
        <f>SUMIFS('Contact Hours'!E:E,'Contact Hours'!$A:$A,Hours!$A768,'Contact Hours'!$C:$C,Hours!$B768)</f>
        <v>19392</v>
      </c>
      <c r="E768" s="16">
        <f>SUMIFS('Contact Hours'!F:F,'Contact Hours'!$A:$A,Hours!$A768,'Contact Hours'!$C:$C,Hours!$B768)</f>
        <v>17328</v>
      </c>
      <c r="F768" s="16">
        <f>SUMIFS('Contact Hours'!G:G,'Contact Hours'!$A:$A,Hours!$A768,'Contact Hours'!$C:$C,Hours!$B768)</f>
        <v>0</v>
      </c>
      <c r="G768" s="16">
        <f>SUMIFS('Contact Hours'!H:H,'Contact Hours'!$A:$A,Hours!$A768,'Contact Hours'!$C:$C,Hours!$B768)</f>
        <v>0</v>
      </c>
      <c r="H768" s="16">
        <f>SUMIFS('Contact Hours'!I:I,'Contact Hours'!$A:$A,Hours!$A768,'Contact Hours'!$C:$C,Hours!$B768)</f>
        <v>72256</v>
      </c>
      <c r="I768" s="16">
        <f>SUMIFS('Contact Hours'!J:J,'Contact Hours'!$A:$A,Hours!$A768,'Contact Hours'!$C:$C,Hours!$B768)</f>
        <v>0</v>
      </c>
      <c r="J768" s="16">
        <f>SUMIFS('Contact Hours'!K:K,'Contact Hours'!$A:$A,Hours!$A768,'Contact Hours'!$C:$C,Hours!$B768)</f>
        <v>0</v>
      </c>
      <c r="K768" s="16">
        <f>SUMIFS('Contact Hours'!L:L,'Contact Hours'!$A:$A,Hours!$A768,'Contact Hours'!$C:$C,Hours!$B768)</f>
        <v>0</v>
      </c>
      <c r="L768" s="17">
        <f t="shared" si="77"/>
        <v>108976</v>
      </c>
      <c r="M768" s="17">
        <f t="shared" si="78"/>
        <v>1732.8000000000002</v>
      </c>
      <c r="N768" s="17">
        <f t="shared" si="75"/>
        <v>110708.8</v>
      </c>
      <c r="O768" s="83">
        <f t="shared" si="74"/>
        <v>309701.94458677352</v>
      </c>
      <c r="P768" s="83">
        <f t="shared" si="76"/>
        <v>0</v>
      </c>
    </row>
    <row r="769" spans="1:16" x14ac:dyDescent="0.2">
      <c r="A769" s="14">
        <v>3558</v>
      </c>
      <c r="B769" s="15">
        <v>10</v>
      </c>
      <c r="C769" s="82">
        <f t="shared" si="79"/>
        <v>3.9989283506118838</v>
      </c>
      <c r="D769" s="16">
        <f>SUMIFS('Contact Hours'!E:E,'Contact Hours'!$A:$A,Hours!$A769,'Contact Hours'!$C:$C,Hours!$B769)</f>
        <v>0</v>
      </c>
      <c r="E769" s="16">
        <f>SUMIFS('Contact Hours'!F:F,'Contact Hours'!$A:$A,Hours!$A769,'Contact Hours'!$C:$C,Hours!$B769)</f>
        <v>0</v>
      </c>
      <c r="F769" s="16">
        <f>SUMIFS('Contact Hours'!G:G,'Contact Hours'!$A:$A,Hours!$A769,'Contact Hours'!$C:$C,Hours!$B769)</f>
        <v>0</v>
      </c>
      <c r="G769" s="16">
        <f>SUMIFS('Contact Hours'!H:H,'Contact Hours'!$A:$A,Hours!$A769,'Contact Hours'!$C:$C,Hours!$B769)</f>
        <v>0</v>
      </c>
      <c r="H769" s="16">
        <f>SUMIFS('Contact Hours'!I:I,'Contact Hours'!$A:$A,Hours!$A769,'Contact Hours'!$C:$C,Hours!$B769)</f>
        <v>0</v>
      </c>
      <c r="I769" s="16">
        <f>SUMIFS('Contact Hours'!J:J,'Contact Hours'!$A:$A,Hours!$A769,'Contact Hours'!$C:$C,Hours!$B769)</f>
        <v>0</v>
      </c>
      <c r="J769" s="16">
        <f>SUMIFS('Contact Hours'!K:K,'Contact Hours'!$A:$A,Hours!$A769,'Contact Hours'!$C:$C,Hours!$B769)</f>
        <v>0</v>
      </c>
      <c r="K769" s="16">
        <f>SUMIFS('Contact Hours'!L:L,'Contact Hours'!$A:$A,Hours!$A769,'Contact Hours'!$C:$C,Hours!$B769)</f>
        <v>0</v>
      </c>
      <c r="L769" s="17">
        <f t="shared" si="77"/>
        <v>0</v>
      </c>
      <c r="M769" s="17">
        <f t="shared" si="78"/>
        <v>0</v>
      </c>
      <c r="N769" s="17">
        <f t="shared" si="75"/>
        <v>0</v>
      </c>
      <c r="O769" s="83">
        <f t="shared" si="74"/>
        <v>0</v>
      </c>
      <c r="P769" s="83">
        <f t="shared" si="76"/>
        <v>0</v>
      </c>
    </row>
    <row r="770" spans="1:16" x14ac:dyDescent="0.2">
      <c r="A770" s="14">
        <v>3558</v>
      </c>
      <c r="B770" s="15">
        <v>11</v>
      </c>
      <c r="C770" s="82">
        <f t="shared" si="79"/>
        <v>2.8515469918399288</v>
      </c>
      <c r="D770" s="16">
        <f>SUMIFS('Contact Hours'!E:E,'Contact Hours'!$A:$A,Hours!$A770,'Contact Hours'!$C:$C,Hours!$B770)</f>
        <v>0</v>
      </c>
      <c r="E770" s="16">
        <f>SUMIFS('Contact Hours'!F:F,'Contact Hours'!$A:$A,Hours!$A770,'Contact Hours'!$C:$C,Hours!$B770)</f>
        <v>0</v>
      </c>
      <c r="F770" s="16">
        <f>SUMIFS('Contact Hours'!G:G,'Contact Hours'!$A:$A,Hours!$A770,'Contact Hours'!$C:$C,Hours!$B770)</f>
        <v>0</v>
      </c>
      <c r="G770" s="16">
        <f>SUMIFS('Contact Hours'!H:H,'Contact Hours'!$A:$A,Hours!$A770,'Contact Hours'!$C:$C,Hours!$B770)</f>
        <v>0</v>
      </c>
      <c r="H770" s="16">
        <f>SUMIFS('Contact Hours'!I:I,'Contact Hours'!$A:$A,Hours!$A770,'Contact Hours'!$C:$C,Hours!$B770)</f>
        <v>0</v>
      </c>
      <c r="I770" s="16">
        <f>SUMIFS('Contact Hours'!J:J,'Contact Hours'!$A:$A,Hours!$A770,'Contact Hours'!$C:$C,Hours!$B770)</f>
        <v>46096</v>
      </c>
      <c r="J770" s="16">
        <f>SUMIFS('Contact Hours'!K:K,'Contact Hours'!$A:$A,Hours!$A770,'Contact Hours'!$C:$C,Hours!$B770)</f>
        <v>0</v>
      </c>
      <c r="K770" s="16">
        <f>SUMIFS('Contact Hours'!L:L,'Contact Hours'!$A:$A,Hours!$A770,'Contact Hours'!$C:$C,Hours!$B770)</f>
        <v>524</v>
      </c>
      <c r="L770" s="17">
        <f t="shared" si="77"/>
        <v>46620</v>
      </c>
      <c r="M770" s="17">
        <f t="shared" si="78"/>
        <v>4662</v>
      </c>
      <c r="N770" s="17">
        <f t="shared" si="75"/>
        <v>51282</v>
      </c>
      <c r="O770" s="83">
        <f t="shared" si="74"/>
        <v>146233.03283553524</v>
      </c>
      <c r="P770" s="83">
        <f t="shared" si="76"/>
        <v>0</v>
      </c>
    </row>
    <row r="771" spans="1:16" x14ac:dyDescent="0.2">
      <c r="A771" s="14">
        <v>3558</v>
      </c>
      <c r="B771" s="15">
        <v>12</v>
      </c>
      <c r="C771" s="82">
        <f t="shared" si="79"/>
        <v>2.5044021406594155</v>
      </c>
      <c r="D771" s="16">
        <f>SUMIFS('Contact Hours'!E:E,'Contact Hours'!$A:$A,Hours!$A771,'Contact Hours'!$C:$C,Hours!$B771)</f>
        <v>502848</v>
      </c>
      <c r="E771" s="16">
        <f>SUMIFS('Contact Hours'!F:F,'Contact Hours'!$A:$A,Hours!$A771,'Contact Hours'!$C:$C,Hours!$B771)</f>
        <v>0</v>
      </c>
      <c r="F771" s="16">
        <f>SUMIFS('Contact Hours'!G:G,'Contact Hours'!$A:$A,Hours!$A771,'Contact Hours'!$C:$C,Hours!$B771)</f>
        <v>0</v>
      </c>
      <c r="G771" s="16">
        <f>SUMIFS('Contact Hours'!H:H,'Contact Hours'!$A:$A,Hours!$A771,'Contact Hours'!$C:$C,Hours!$B771)</f>
        <v>23936</v>
      </c>
      <c r="H771" s="16">
        <f>SUMIFS('Contact Hours'!I:I,'Contact Hours'!$A:$A,Hours!$A771,'Contact Hours'!$C:$C,Hours!$B771)</f>
        <v>0</v>
      </c>
      <c r="I771" s="16">
        <f>SUMIFS('Contact Hours'!J:J,'Contact Hours'!$A:$A,Hours!$A771,'Contact Hours'!$C:$C,Hours!$B771)</f>
        <v>0</v>
      </c>
      <c r="J771" s="16">
        <f>SUMIFS('Contact Hours'!K:K,'Contact Hours'!$A:$A,Hours!$A771,'Contact Hours'!$C:$C,Hours!$B771)</f>
        <v>0</v>
      </c>
      <c r="K771" s="16">
        <f>SUMIFS('Contact Hours'!L:L,'Contact Hours'!$A:$A,Hours!$A771,'Contact Hours'!$C:$C,Hours!$B771)</f>
        <v>0</v>
      </c>
      <c r="L771" s="17">
        <f t="shared" si="77"/>
        <v>526784</v>
      </c>
      <c r="M771" s="17">
        <f t="shared" si="78"/>
        <v>0</v>
      </c>
      <c r="N771" s="17">
        <f t="shared" si="75"/>
        <v>526784</v>
      </c>
      <c r="O771" s="83">
        <f t="shared" si="74"/>
        <v>1319278.9772651296</v>
      </c>
      <c r="P771" s="83">
        <f t="shared" si="76"/>
        <v>59945.369638823766</v>
      </c>
    </row>
    <row r="772" spans="1:16" x14ac:dyDescent="0.2">
      <c r="A772" s="14">
        <v>3558</v>
      </c>
      <c r="B772" s="15">
        <v>13</v>
      </c>
      <c r="C772" s="82">
        <f t="shared" si="79"/>
        <v>2.4322681456089192</v>
      </c>
      <c r="D772" s="16">
        <f>SUMIFS('Contact Hours'!E:E,'Contact Hours'!$A:$A,Hours!$A772,'Contact Hours'!$C:$C,Hours!$B772)</f>
        <v>39008</v>
      </c>
      <c r="E772" s="16">
        <f>SUMIFS('Contact Hours'!F:F,'Contact Hours'!$A:$A,Hours!$A772,'Contact Hours'!$C:$C,Hours!$B772)</f>
        <v>0</v>
      </c>
      <c r="F772" s="16">
        <f>SUMIFS('Contact Hours'!G:G,'Contact Hours'!$A:$A,Hours!$A772,'Contact Hours'!$C:$C,Hours!$B772)</f>
        <v>0</v>
      </c>
      <c r="G772" s="16">
        <f>SUMIFS('Contact Hours'!H:H,'Contact Hours'!$A:$A,Hours!$A772,'Contact Hours'!$C:$C,Hours!$B772)</f>
        <v>0</v>
      </c>
      <c r="H772" s="16">
        <f>SUMIFS('Contact Hours'!I:I,'Contact Hours'!$A:$A,Hours!$A772,'Contact Hours'!$C:$C,Hours!$B772)</f>
        <v>0</v>
      </c>
      <c r="I772" s="16">
        <f>SUMIFS('Contact Hours'!J:J,'Contact Hours'!$A:$A,Hours!$A772,'Contact Hours'!$C:$C,Hours!$B772)</f>
        <v>0</v>
      </c>
      <c r="J772" s="16">
        <f>SUMIFS('Contact Hours'!K:K,'Contact Hours'!$A:$A,Hours!$A772,'Contact Hours'!$C:$C,Hours!$B772)</f>
        <v>0</v>
      </c>
      <c r="K772" s="16">
        <f>SUMIFS('Contact Hours'!L:L,'Contact Hours'!$A:$A,Hours!$A772,'Contact Hours'!$C:$C,Hours!$B772)</f>
        <v>0</v>
      </c>
      <c r="L772" s="17">
        <f t="shared" si="77"/>
        <v>39008</v>
      </c>
      <c r="M772" s="17">
        <f t="shared" si="78"/>
        <v>0</v>
      </c>
      <c r="N772" s="17">
        <f t="shared" si="75"/>
        <v>39008</v>
      </c>
      <c r="O772" s="83">
        <f t="shared" si="74"/>
        <v>94877.915823912728</v>
      </c>
      <c r="P772" s="83">
        <f t="shared" si="76"/>
        <v>0</v>
      </c>
    </row>
    <row r="773" spans="1:16" x14ac:dyDescent="0.2">
      <c r="A773" s="14">
        <v>3558</v>
      </c>
      <c r="B773" s="15">
        <v>14</v>
      </c>
      <c r="C773" s="82">
        <f t="shared" si="79"/>
        <v>3.8974899200721236</v>
      </c>
      <c r="D773" s="16">
        <f>SUMIFS('Contact Hours'!E:E,'Contact Hours'!$A:$A,Hours!$A773,'Contact Hours'!$C:$C,Hours!$B773)</f>
        <v>0</v>
      </c>
      <c r="E773" s="16">
        <f>SUMIFS('Contact Hours'!F:F,'Contact Hours'!$A:$A,Hours!$A773,'Contact Hours'!$C:$C,Hours!$B773)</f>
        <v>0</v>
      </c>
      <c r="F773" s="16">
        <f>SUMIFS('Contact Hours'!G:G,'Contact Hours'!$A:$A,Hours!$A773,'Contact Hours'!$C:$C,Hours!$B773)</f>
        <v>0</v>
      </c>
      <c r="G773" s="16">
        <f>SUMIFS('Contact Hours'!H:H,'Contact Hours'!$A:$A,Hours!$A773,'Contact Hours'!$C:$C,Hours!$B773)</f>
        <v>0</v>
      </c>
      <c r="H773" s="16">
        <f>SUMIFS('Contact Hours'!I:I,'Contact Hours'!$A:$A,Hours!$A773,'Contact Hours'!$C:$C,Hours!$B773)</f>
        <v>0</v>
      </c>
      <c r="I773" s="16">
        <f>SUMIFS('Contact Hours'!J:J,'Contact Hours'!$A:$A,Hours!$A773,'Contact Hours'!$C:$C,Hours!$B773)</f>
        <v>149872</v>
      </c>
      <c r="J773" s="16">
        <f>SUMIFS('Contact Hours'!K:K,'Contact Hours'!$A:$A,Hours!$A773,'Contact Hours'!$C:$C,Hours!$B773)</f>
        <v>0</v>
      </c>
      <c r="K773" s="16">
        <f>SUMIFS('Contact Hours'!L:L,'Contact Hours'!$A:$A,Hours!$A773,'Contact Hours'!$C:$C,Hours!$B773)</f>
        <v>11614</v>
      </c>
      <c r="L773" s="17">
        <f t="shared" si="77"/>
        <v>161486</v>
      </c>
      <c r="M773" s="17">
        <f t="shared" si="78"/>
        <v>16148.6</v>
      </c>
      <c r="N773" s="17">
        <f t="shared" si="75"/>
        <v>177634.6</v>
      </c>
      <c r="O773" s="83">
        <f t="shared" ref="O773:O836" si="80">N773*C773</f>
        <v>692329.06295604364</v>
      </c>
      <c r="P773" s="83">
        <f t="shared" si="76"/>
        <v>0</v>
      </c>
    </row>
    <row r="774" spans="1:16" x14ac:dyDescent="0.2">
      <c r="A774" s="14">
        <v>3558</v>
      </c>
      <c r="B774" s="15">
        <v>15</v>
      </c>
      <c r="C774" s="82">
        <f t="shared" si="79"/>
        <v>5.6850604849172326</v>
      </c>
      <c r="D774" s="16">
        <f>SUMIFS('Contact Hours'!E:E,'Contact Hours'!$A:$A,Hours!$A774,'Contact Hours'!$C:$C,Hours!$B774)</f>
        <v>0</v>
      </c>
      <c r="E774" s="16">
        <f>SUMIFS('Contact Hours'!F:F,'Contact Hours'!$A:$A,Hours!$A774,'Contact Hours'!$C:$C,Hours!$B774)</f>
        <v>0</v>
      </c>
      <c r="F774" s="16">
        <f>SUMIFS('Contact Hours'!G:G,'Contact Hours'!$A:$A,Hours!$A774,'Contact Hours'!$C:$C,Hours!$B774)</f>
        <v>0</v>
      </c>
      <c r="G774" s="16">
        <f>SUMIFS('Contact Hours'!H:H,'Contact Hours'!$A:$A,Hours!$A774,'Contact Hours'!$C:$C,Hours!$B774)</f>
        <v>0</v>
      </c>
      <c r="H774" s="16">
        <f>SUMIFS('Contact Hours'!I:I,'Contact Hours'!$A:$A,Hours!$A774,'Contact Hours'!$C:$C,Hours!$B774)</f>
        <v>0</v>
      </c>
      <c r="I774" s="16">
        <f>SUMIFS('Contact Hours'!J:J,'Contact Hours'!$A:$A,Hours!$A774,'Contact Hours'!$C:$C,Hours!$B774)</f>
        <v>0</v>
      </c>
      <c r="J774" s="16">
        <f>SUMIFS('Contact Hours'!K:K,'Contact Hours'!$A:$A,Hours!$A774,'Contact Hours'!$C:$C,Hours!$B774)</f>
        <v>0</v>
      </c>
      <c r="K774" s="16">
        <f>SUMIFS('Contact Hours'!L:L,'Contact Hours'!$A:$A,Hours!$A774,'Contact Hours'!$C:$C,Hours!$B774)</f>
        <v>0</v>
      </c>
      <c r="L774" s="17">
        <f t="shared" si="77"/>
        <v>0</v>
      </c>
      <c r="M774" s="17">
        <f t="shared" si="78"/>
        <v>0</v>
      </c>
      <c r="N774" s="17">
        <f t="shared" si="75"/>
        <v>0</v>
      </c>
      <c r="O774" s="83">
        <f t="shared" si="80"/>
        <v>0</v>
      </c>
      <c r="P774" s="83">
        <f t="shared" si="76"/>
        <v>0</v>
      </c>
    </row>
    <row r="775" spans="1:16" x14ac:dyDescent="0.2">
      <c r="A775" s="14">
        <v>3558</v>
      </c>
      <c r="B775" s="15">
        <v>16</v>
      </c>
      <c r="C775" s="82">
        <f t="shared" si="79"/>
        <v>3.2595549013442979</v>
      </c>
      <c r="D775" s="16">
        <f>SUMIFS('Contact Hours'!E:E,'Contact Hours'!$A:$A,Hours!$A775,'Contact Hours'!$C:$C,Hours!$B775)</f>
        <v>0</v>
      </c>
      <c r="E775" s="16">
        <f>SUMIFS('Contact Hours'!F:F,'Contact Hours'!$A:$A,Hours!$A775,'Contact Hours'!$C:$C,Hours!$B775)</f>
        <v>0</v>
      </c>
      <c r="F775" s="16">
        <f>SUMIFS('Contact Hours'!G:G,'Contact Hours'!$A:$A,Hours!$A775,'Contact Hours'!$C:$C,Hours!$B775)</f>
        <v>0</v>
      </c>
      <c r="G775" s="16">
        <f>SUMIFS('Contact Hours'!H:H,'Contact Hours'!$A:$A,Hours!$A775,'Contact Hours'!$C:$C,Hours!$B775)</f>
        <v>0</v>
      </c>
      <c r="H775" s="16">
        <f>SUMIFS('Contact Hours'!I:I,'Contact Hours'!$A:$A,Hours!$A775,'Contact Hours'!$C:$C,Hours!$B775)</f>
        <v>0</v>
      </c>
      <c r="I775" s="16">
        <f>SUMIFS('Contact Hours'!J:J,'Contact Hours'!$A:$A,Hours!$A775,'Contact Hours'!$C:$C,Hours!$B775)</f>
        <v>88384</v>
      </c>
      <c r="J775" s="16">
        <f>SUMIFS('Contact Hours'!K:K,'Contact Hours'!$A:$A,Hours!$A775,'Contact Hours'!$C:$C,Hours!$B775)</f>
        <v>0</v>
      </c>
      <c r="K775" s="16">
        <f>SUMIFS('Contact Hours'!L:L,'Contact Hours'!$A:$A,Hours!$A775,'Contact Hours'!$C:$C,Hours!$B775)</f>
        <v>16223</v>
      </c>
      <c r="L775" s="17">
        <f t="shared" si="77"/>
        <v>104607</v>
      </c>
      <c r="M775" s="17">
        <f t="shared" si="78"/>
        <v>10460.700000000001</v>
      </c>
      <c r="N775" s="17">
        <f t="shared" si="75"/>
        <v>115067.7</v>
      </c>
      <c r="O775" s="83">
        <f t="shared" si="80"/>
        <v>375069.48552141525</v>
      </c>
      <c r="P775" s="83">
        <f t="shared" si="76"/>
        <v>0</v>
      </c>
    </row>
    <row r="776" spans="1:16" x14ac:dyDescent="0.2">
      <c r="A776" s="14">
        <v>3558</v>
      </c>
      <c r="B776" s="15">
        <v>17</v>
      </c>
      <c r="C776" s="82">
        <f t="shared" si="79"/>
        <v>4.4091904474615813</v>
      </c>
      <c r="D776" s="16">
        <f>SUMIFS('Contact Hours'!E:E,'Contact Hours'!$A:$A,Hours!$A776,'Contact Hours'!$C:$C,Hours!$B776)</f>
        <v>0</v>
      </c>
      <c r="E776" s="16">
        <f>SUMIFS('Contact Hours'!F:F,'Contact Hours'!$A:$A,Hours!$A776,'Contact Hours'!$C:$C,Hours!$B776)</f>
        <v>0</v>
      </c>
      <c r="F776" s="16">
        <f>SUMIFS('Contact Hours'!G:G,'Contact Hours'!$A:$A,Hours!$A776,'Contact Hours'!$C:$C,Hours!$B776)</f>
        <v>0</v>
      </c>
      <c r="G776" s="16">
        <f>SUMIFS('Contact Hours'!H:H,'Contact Hours'!$A:$A,Hours!$A776,'Contact Hours'!$C:$C,Hours!$B776)</f>
        <v>0</v>
      </c>
      <c r="H776" s="16">
        <f>SUMIFS('Contact Hours'!I:I,'Contact Hours'!$A:$A,Hours!$A776,'Contact Hours'!$C:$C,Hours!$B776)</f>
        <v>0</v>
      </c>
      <c r="I776" s="16">
        <f>SUMIFS('Contact Hours'!J:J,'Contact Hours'!$A:$A,Hours!$A776,'Contact Hours'!$C:$C,Hours!$B776)</f>
        <v>0</v>
      </c>
      <c r="J776" s="16">
        <f>SUMIFS('Contact Hours'!K:K,'Contact Hours'!$A:$A,Hours!$A776,'Contact Hours'!$C:$C,Hours!$B776)</f>
        <v>0</v>
      </c>
      <c r="K776" s="16">
        <f>SUMIFS('Contact Hours'!L:L,'Contact Hours'!$A:$A,Hours!$A776,'Contact Hours'!$C:$C,Hours!$B776)</f>
        <v>0</v>
      </c>
      <c r="L776" s="17">
        <f t="shared" si="77"/>
        <v>0</v>
      </c>
      <c r="M776" s="17">
        <f t="shared" si="78"/>
        <v>0</v>
      </c>
      <c r="N776" s="17">
        <f t="shared" si="75"/>
        <v>0</v>
      </c>
      <c r="O776" s="83">
        <f t="shared" si="80"/>
        <v>0</v>
      </c>
      <c r="P776" s="83">
        <f t="shared" si="76"/>
        <v>0</v>
      </c>
    </row>
    <row r="777" spans="1:16" x14ac:dyDescent="0.2">
      <c r="A777" s="14">
        <v>3558</v>
      </c>
      <c r="B777" s="15">
        <v>18</v>
      </c>
      <c r="C777" s="82">
        <f t="shared" si="79"/>
        <v>3.2911135241788898</v>
      </c>
      <c r="D777" s="16">
        <f>SUMIFS('Contact Hours'!E:E,'Contact Hours'!$A:$A,Hours!$A777,'Contact Hours'!$C:$C,Hours!$B777)</f>
        <v>0</v>
      </c>
      <c r="E777" s="16">
        <f>SUMIFS('Contact Hours'!F:F,'Contact Hours'!$A:$A,Hours!$A777,'Contact Hours'!$C:$C,Hours!$B777)</f>
        <v>0</v>
      </c>
      <c r="F777" s="16">
        <f>SUMIFS('Contact Hours'!G:G,'Contact Hours'!$A:$A,Hours!$A777,'Contact Hours'!$C:$C,Hours!$B777)</f>
        <v>0</v>
      </c>
      <c r="G777" s="16">
        <f>SUMIFS('Contact Hours'!H:H,'Contact Hours'!$A:$A,Hours!$A777,'Contact Hours'!$C:$C,Hours!$B777)</f>
        <v>0</v>
      </c>
      <c r="H777" s="16">
        <f>SUMIFS('Contact Hours'!I:I,'Contact Hours'!$A:$A,Hours!$A777,'Contact Hours'!$C:$C,Hours!$B777)</f>
        <v>0</v>
      </c>
      <c r="I777" s="16">
        <f>SUMIFS('Contact Hours'!J:J,'Contact Hours'!$A:$A,Hours!$A777,'Contact Hours'!$C:$C,Hours!$B777)</f>
        <v>171920</v>
      </c>
      <c r="J777" s="16">
        <f>SUMIFS('Contact Hours'!K:K,'Contact Hours'!$A:$A,Hours!$A777,'Contact Hours'!$C:$C,Hours!$B777)</f>
        <v>0</v>
      </c>
      <c r="K777" s="16">
        <f>SUMIFS('Contact Hours'!L:L,'Contact Hours'!$A:$A,Hours!$A777,'Contact Hours'!$C:$C,Hours!$B777)</f>
        <v>0</v>
      </c>
      <c r="L777" s="17">
        <f t="shared" si="77"/>
        <v>171920</v>
      </c>
      <c r="M777" s="17">
        <f t="shared" si="78"/>
        <v>17192</v>
      </c>
      <c r="N777" s="17">
        <f t="shared" si="75"/>
        <v>189112</v>
      </c>
      <c r="O777" s="83">
        <f t="shared" si="80"/>
        <v>622389.06078451825</v>
      </c>
      <c r="P777" s="83">
        <f t="shared" si="76"/>
        <v>0</v>
      </c>
    </row>
    <row r="778" spans="1:16" x14ac:dyDescent="0.2">
      <c r="A778" s="14">
        <v>3558</v>
      </c>
      <c r="B778" s="15">
        <v>19</v>
      </c>
      <c r="C778" s="82">
        <f t="shared" si="79"/>
        <v>2.3804218366663754</v>
      </c>
      <c r="D778" s="16">
        <f>SUMIFS('Contact Hours'!E:E,'Contact Hours'!$A:$A,Hours!$A778,'Contact Hours'!$C:$C,Hours!$B778)</f>
        <v>0</v>
      </c>
      <c r="E778" s="16">
        <f>SUMIFS('Contact Hours'!F:F,'Contact Hours'!$A:$A,Hours!$A778,'Contact Hours'!$C:$C,Hours!$B778)</f>
        <v>298272</v>
      </c>
      <c r="F778" s="16">
        <f>SUMIFS('Contact Hours'!G:G,'Contact Hours'!$A:$A,Hours!$A778,'Contact Hours'!$C:$C,Hours!$B778)</f>
        <v>118864</v>
      </c>
      <c r="G778" s="16">
        <f>SUMIFS('Contact Hours'!H:H,'Contact Hours'!$A:$A,Hours!$A778,'Contact Hours'!$C:$C,Hours!$B778)</f>
        <v>0</v>
      </c>
      <c r="H778" s="16">
        <f>SUMIFS('Contact Hours'!I:I,'Contact Hours'!$A:$A,Hours!$A778,'Contact Hours'!$C:$C,Hours!$B778)</f>
        <v>0</v>
      </c>
      <c r="I778" s="16">
        <f>SUMIFS('Contact Hours'!J:J,'Contact Hours'!$A:$A,Hours!$A778,'Contact Hours'!$C:$C,Hours!$B778)</f>
        <v>4560</v>
      </c>
      <c r="J778" s="16">
        <f>SUMIFS('Contact Hours'!K:K,'Contact Hours'!$A:$A,Hours!$A778,'Contact Hours'!$C:$C,Hours!$B778)</f>
        <v>0</v>
      </c>
      <c r="K778" s="16">
        <f>SUMIFS('Contact Hours'!L:L,'Contact Hours'!$A:$A,Hours!$A778,'Contact Hours'!$C:$C,Hours!$B778)</f>
        <v>0</v>
      </c>
      <c r="L778" s="17">
        <f t="shared" si="77"/>
        <v>421696</v>
      </c>
      <c r="M778" s="17">
        <f t="shared" si="78"/>
        <v>42169.600000000006</v>
      </c>
      <c r="N778" s="17">
        <f t="shared" si="75"/>
        <v>463865.59999999998</v>
      </c>
      <c r="O778" s="83">
        <f t="shared" si="80"/>
        <v>1104195.8035183502</v>
      </c>
      <c r="P778" s="83">
        <f t="shared" si="76"/>
        <v>311241.10731286329</v>
      </c>
    </row>
    <row r="779" spans="1:16" x14ac:dyDescent="0.2">
      <c r="A779" s="14">
        <v>3558</v>
      </c>
      <c r="B779" s="15">
        <v>20</v>
      </c>
      <c r="C779" s="82">
        <f t="shared" si="79"/>
        <v>3.0251194174301852</v>
      </c>
      <c r="D779" s="16">
        <f>SUMIFS('Contact Hours'!E:E,'Contact Hours'!$A:$A,Hours!$A779,'Contact Hours'!$C:$C,Hours!$B779)</f>
        <v>0</v>
      </c>
      <c r="E779" s="16">
        <f>SUMIFS('Contact Hours'!F:F,'Contact Hours'!$A:$A,Hours!$A779,'Contact Hours'!$C:$C,Hours!$B779)</f>
        <v>0</v>
      </c>
      <c r="F779" s="16">
        <f>SUMIFS('Contact Hours'!G:G,'Contact Hours'!$A:$A,Hours!$A779,'Contact Hours'!$C:$C,Hours!$B779)</f>
        <v>0</v>
      </c>
      <c r="G779" s="16">
        <f>SUMIFS('Contact Hours'!H:H,'Contact Hours'!$A:$A,Hours!$A779,'Contact Hours'!$C:$C,Hours!$B779)</f>
        <v>0</v>
      </c>
      <c r="H779" s="16">
        <f>SUMIFS('Contact Hours'!I:I,'Contact Hours'!$A:$A,Hours!$A779,'Contact Hours'!$C:$C,Hours!$B779)</f>
        <v>0</v>
      </c>
      <c r="I779" s="16">
        <f>SUMIFS('Contact Hours'!J:J,'Contact Hours'!$A:$A,Hours!$A779,'Contact Hours'!$C:$C,Hours!$B779)</f>
        <v>0</v>
      </c>
      <c r="J779" s="16">
        <f>SUMIFS('Contact Hours'!K:K,'Contact Hours'!$A:$A,Hours!$A779,'Contact Hours'!$C:$C,Hours!$B779)</f>
        <v>0</v>
      </c>
      <c r="K779" s="16">
        <f>SUMIFS('Contact Hours'!L:L,'Contact Hours'!$A:$A,Hours!$A779,'Contact Hours'!$C:$C,Hours!$B779)</f>
        <v>0</v>
      </c>
      <c r="L779" s="17">
        <f t="shared" si="77"/>
        <v>0</v>
      </c>
      <c r="M779" s="17">
        <f t="shared" si="78"/>
        <v>0</v>
      </c>
      <c r="N779" s="17">
        <f t="shared" si="75"/>
        <v>0</v>
      </c>
      <c r="O779" s="83">
        <f t="shared" si="80"/>
        <v>0</v>
      </c>
      <c r="P779" s="83">
        <f t="shared" si="76"/>
        <v>0</v>
      </c>
    </row>
    <row r="780" spans="1:16" x14ac:dyDescent="0.2">
      <c r="A780" s="14">
        <v>3558</v>
      </c>
      <c r="B780" s="15">
        <v>21</v>
      </c>
      <c r="C780" s="82">
        <f t="shared" si="79"/>
        <v>3.2708258380709379</v>
      </c>
      <c r="D780" s="16">
        <f>SUMIFS('Contact Hours'!E:E,'Contact Hours'!$A:$A,Hours!$A780,'Contact Hours'!$C:$C,Hours!$B780)</f>
        <v>0</v>
      </c>
      <c r="E780" s="16">
        <f>SUMIFS('Contact Hours'!F:F,'Contact Hours'!$A:$A,Hours!$A780,'Contact Hours'!$C:$C,Hours!$B780)</f>
        <v>0</v>
      </c>
      <c r="F780" s="16">
        <f>SUMIFS('Contact Hours'!G:G,'Contact Hours'!$A:$A,Hours!$A780,'Contact Hours'!$C:$C,Hours!$B780)</f>
        <v>0</v>
      </c>
      <c r="G780" s="16">
        <f>SUMIFS('Contact Hours'!H:H,'Contact Hours'!$A:$A,Hours!$A780,'Contact Hours'!$C:$C,Hours!$B780)</f>
        <v>0</v>
      </c>
      <c r="H780" s="16">
        <f>SUMIFS('Contact Hours'!I:I,'Contact Hours'!$A:$A,Hours!$A780,'Contact Hours'!$C:$C,Hours!$B780)</f>
        <v>0</v>
      </c>
      <c r="I780" s="16">
        <f>SUMIFS('Contact Hours'!J:J,'Contact Hours'!$A:$A,Hours!$A780,'Contact Hours'!$C:$C,Hours!$B780)</f>
        <v>0</v>
      </c>
      <c r="J780" s="16">
        <f>SUMIFS('Contact Hours'!K:K,'Contact Hours'!$A:$A,Hours!$A780,'Contact Hours'!$C:$C,Hours!$B780)</f>
        <v>360</v>
      </c>
      <c r="K780" s="16">
        <f>SUMIFS('Contact Hours'!L:L,'Contact Hours'!$A:$A,Hours!$A780,'Contact Hours'!$C:$C,Hours!$B780)</f>
        <v>0</v>
      </c>
      <c r="L780" s="17">
        <f t="shared" si="77"/>
        <v>360</v>
      </c>
      <c r="M780" s="17">
        <f t="shared" si="78"/>
        <v>0</v>
      </c>
      <c r="N780" s="17">
        <f t="shared" si="75"/>
        <v>360</v>
      </c>
      <c r="O780" s="83">
        <f t="shared" si="80"/>
        <v>1177.4973017055377</v>
      </c>
      <c r="P780" s="83">
        <f t="shared" si="76"/>
        <v>0</v>
      </c>
    </row>
    <row r="781" spans="1:16" x14ac:dyDescent="0.2">
      <c r="A781" s="14">
        <v>3558</v>
      </c>
      <c r="B781" s="15">
        <v>22</v>
      </c>
      <c r="C781" s="82">
        <f t="shared" si="79"/>
        <v>3.5368199448196425</v>
      </c>
      <c r="D781" s="16">
        <f>SUMIFS('Contact Hours'!E:E,'Contact Hours'!$A:$A,Hours!$A781,'Contact Hours'!$C:$C,Hours!$B781)</f>
        <v>0</v>
      </c>
      <c r="E781" s="16">
        <f>SUMIFS('Contact Hours'!F:F,'Contact Hours'!$A:$A,Hours!$A781,'Contact Hours'!$C:$C,Hours!$B781)</f>
        <v>0</v>
      </c>
      <c r="F781" s="16">
        <f>SUMIFS('Contact Hours'!G:G,'Contact Hours'!$A:$A,Hours!$A781,'Contact Hours'!$C:$C,Hours!$B781)</f>
        <v>0</v>
      </c>
      <c r="G781" s="16">
        <f>SUMIFS('Contact Hours'!H:H,'Contact Hours'!$A:$A,Hours!$A781,'Contact Hours'!$C:$C,Hours!$B781)</f>
        <v>0</v>
      </c>
      <c r="H781" s="16">
        <f>SUMIFS('Contact Hours'!I:I,'Contact Hours'!$A:$A,Hours!$A781,'Contact Hours'!$C:$C,Hours!$B781)</f>
        <v>4288</v>
      </c>
      <c r="I781" s="16">
        <f>SUMIFS('Contact Hours'!J:J,'Contact Hours'!$A:$A,Hours!$A781,'Contact Hours'!$C:$C,Hours!$B781)</f>
        <v>0</v>
      </c>
      <c r="J781" s="16">
        <f>SUMIFS('Contact Hours'!K:K,'Contact Hours'!$A:$A,Hours!$A781,'Contact Hours'!$C:$C,Hours!$B781)</f>
        <v>0</v>
      </c>
      <c r="K781" s="16">
        <f>SUMIFS('Contact Hours'!L:L,'Contact Hours'!$A:$A,Hours!$A781,'Contact Hours'!$C:$C,Hours!$B781)</f>
        <v>0</v>
      </c>
      <c r="L781" s="17">
        <f t="shared" si="77"/>
        <v>4288</v>
      </c>
      <c r="M781" s="17">
        <f t="shared" si="78"/>
        <v>0</v>
      </c>
      <c r="N781" s="17">
        <f t="shared" si="75"/>
        <v>4288</v>
      </c>
      <c r="O781" s="83">
        <f t="shared" si="80"/>
        <v>15165.883923386627</v>
      </c>
      <c r="P781" s="83">
        <f t="shared" si="76"/>
        <v>0</v>
      </c>
    </row>
    <row r="782" spans="1:16" x14ac:dyDescent="0.2">
      <c r="A782" s="14">
        <v>3558</v>
      </c>
      <c r="B782" s="15">
        <v>23</v>
      </c>
      <c r="C782" s="82">
        <f t="shared" si="79"/>
        <v>3.4579233877331621</v>
      </c>
      <c r="D782" s="16">
        <f>SUMIFS('Contact Hours'!E:E,'Contact Hours'!$A:$A,Hours!$A782,'Contact Hours'!$C:$C,Hours!$B782)</f>
        <v>30672</v>
      </c>
      <c r="E782" s="16">
        <f>SUMIFS('Contact Hours'!F:F,'Contact Hours'!$A:$A,Hours!$A782,'Contact Hours'!$C:$C,Hours!$B782)</f>
        <v>0</v>
      </c>
      <c r="F782" s="16">
        <f>SUMIFS('Contact Hours'!G:G,'Contact Hours'!$A:$A,Hours!$A782,'Contact Hours'!$C:$C,Hours!$B782)</f>
        <v>0</v>
      </c>
      <c r="G782" s="16">
        <f>SUMIFS('Contact Hours'!H:H,'Contact Hours'!$A:$A,Hours!$A782,'Contact Hours'!$C:$C,Hours!$B782)</f>
        <v>0</v>
      </c>
      <c r="H782" s="16">
        <f>SUMIFS('Contact Hours'!I:I,'Contact Hours'!$A:$A,Hours!$A782,'Contact Hours'!$C:$C,Hours!$B782)</f>
        <v>0</v>
      </c>
      <c r="I782" s="16">
        <f>SUMIFS('Contact Hours'!J:J,'Contact Hours'!$A:$A,Hours!$A782,'Contact Hours'!$C:$C,Hours!$B782)</f>
        <v>0</v>
      </c>
      <c r="J782" s="16">
        <f>SUMIFS('Contact Hours'!K:K,'Contact Hours'!$A:$A,Hours!$A782,'Contact Hours'!$C:$C,Hours!$B782)</f>
        <v>0</v>
      </c>
      <c r="K782" s="16">
        <f>SUMIFS('Contact Hours'!L:L,'Contact Hours'!$A:$A,Hours!$A782,'Contact Hours'!$C:$C,Hours!$B782)</f>
        <v>0</v>
      </c>
      <c r="L782" s="17">
        <f t="shared" si="77"/>
        <v>30672</v>
      </c>
      <c r="M782" s="17">
        <f t="shared" si="78"/>
        <v>0</v>
      </c>
      <c r="N782" s="17">
        <f t="shared" si="75"/>
        <v>30672</v>
      </c>
      <c r="O782" s="83">
        <f t="shared" si="80"/>
        <v>106061.42614855155</v>
      </c>
      <c r="P782" s="83">
        <f t="shared" si="76"/>
        <v>0</v>
      </c>
    </row>
    <row r="783" spans="1:16" x14ac:dyDescent="0.2">
      <c r="A783" s="14">
        <v>3558</v>
      </c>
      <c r="B783" s="15">
        <v>24</v>
      </c>
      <c r="C783" s="82">
        <f t="shared" si="79"/>
        <v>2.7275666878468883</v>
      </c>
      <c r="D783" s="16">
        <f>SUMIFS('Contact Hours'!E:E,'Contact Hours'!$A:$A,Hours!$A783,'Contact Hours'!$C:$C,Hours!$B783)</f>
        <v>18192</v>
      </c>
      <c r="E783" s="16">
        <f>SUMIFS('Contact Hours'!F:F,'Contact Hours'!$A:$A,Hours!$A783,'Contact Hours'!$C:$C,Hours!$B783)</f>
        <v>0</v>
      </c>
      <c r="F783" s="16">
        <f>SUMIFS('Contact Hours'!G:G,'Contact Hours'!$A:$A,Hours!$A783,'Contact Hours'!$C:$C,Hours!$B783)</f>
        <v>0</v>
      </c>
      <c r="G783" s="16">
        <f>SUMIFS('Contact Hours'!H:H,'Contact Hours'!$A:$A,Hours!$A783,'Contact Hours'!$C:$C,Hours!$B783)</f>
        <v>0</v>
      </c>
      <c r="H783" s="16">
        <f>SUMIFS('Contact Hours'!I:I,'Contact Hours'!$A:$A,Hours!$A783,'Contact Hours'!$C:$C,Hours!$B783)</f>
        <v>69872</v>
      </c>
      <c r="I783" s="16">
        <f>SUMIFS('Contact Hours'!J:J,'Contact Hours'!$A:$A,Hours!$A783,'Contact Hours'!$C:$C,Hours!$B783)</f>
        <v>0</v>
      </c>
      <c r="J783" s="16">
        <f>SUMIFS('Contact Hours'!K:K,'Contact Hours'!$A:$A,Hours!$A783,'Contact Hours'!$C:$C,Hours!$B783)</f>
        <v>1920</v>
      </c>
      <c r="K783" s="16">
        <f>SUMIFS('Contact Hours'!L:L,'Contact Hours'!$A:$A,Hours!$A783,'Contact Hours'!$C:$C,Hours!$B783)</f>
        <v>0</v>
      </c>
      <c r="L783" s="17">
        <f t="shared" si="77"/>
        <v>89984</v>
      </c>
      <c r="M783" s="17">
        <f t="shared" si="78"/>
        <v>0</v>
      </c>
      <c r="N783" s="17">
        <f t="shared" si="75"/>
        <v>89984</v>
      </c>
      <c r="O783" s="83">
        <f t="shared" si="80"/>
        <v>245437.36083921441</v>
      </c>
      <c r="P783" s="83">
        <f t="shared" si="76"/>
        <v>0</v>
      </c>
    </row>
    <row r="784" spans="1:16" x14ac:dyDescent="0.2">
      <c r="A784" s="14">
        <v>3558</v>
      </c>
      <c r="B784" s="15">
        <v>25</v>
      </c>
      <c r="C784" s="82">
        <f t="shared" si="79"/>
        <v>2.1843075376228382</v>
      </c>
      <c r="D784" s="16">
        <f>SUMIFS('Contact Hours'!E:E,'Contact Hours'!$A:$A,Hours!$A784,'Contact Hours'!$C:$C,Hours!$B784)</f>
        <v>857136</v>
      </c>
      <c r="E784" s="16">
        <f>SUMIFS('Contact Hours'!F:F,'Contact Hours'!$A:$A,Hours!$A784,'Contact Hours'!$C:$C,Hours!$B784)</f>
        <v>0</v>
      </c>
      <c r="F784" s="16">
        <f>SUMIFS('Contact Hours'!G:G,'Contact Hours'!$A:$A,Hours!$A784,'Contact Hours'!$C:$C,Hours!$B784)</f>
        <v>0</v>
      </c>
      <c r="G784" s="16">
        <f>SUMIFS('Contact Hours'!H:H,'Contact Hours'!$A:$A,Hours!$A784,'Contact Hours'!$C:$C,Hours!$B784)</f>
        <v>0</v>
      </c>
      <c r="H784" s="16">
        <f>SUMIFS('Contact Hours'!I:I,'Contact Hours'!$A:$A,Hours!$A784,'Contact Hours'!$C:$C,Hours!$B784)</f>
        <v>0</v>
      </c>
      <c r="I784" s="16">
        <f>SUMIFS('Contact Hours'!J:J,'Contact Hours'!$A:$A,Hours!$A784,'Contact Hours'!$C:$C,Hours!$B784)</f>
        <v>0</v>
      </c>
      <c r="J784" s="16">
        <f>SUMIFS('Contact Hours'!K:K,'Contact Hours'!$A:$A,Hours!$A784,'Contact Hours'!$C:$C,Hours!$B784)</f>
        <v>0</v>
      </c>
      <c r="K784" s="16">
        <f>SUMIFS('Contact Hours'!L:L,'Contact Hours'!$A:$A,Hours!$A784,'Contact Hours'!$C:$C,Hours!$B784)</f>
        <v>0</v>
      </c>
      <c r="L784" s="17">
        <f t="shared" si="77"/>
        <v>857136</v>
      </c>
      <c r="M784" s="17">
        <f t="shared" si="78"/>
        <v>0</v>
      </c>
      <c r="N784" s="17">
        <f t="shared" si="75"/>
        <v>857136</v>
      </c>
      <c r="O784" s="83">
        <f t="shared" si="80"/>
        <v>1872248.6255678891</v>
      </c>
      <c r="P784" s="83">
        <f t="shared" si="76"/>
        <v>0</v>
      </c>
    </row>
    <row r="785" spans="1:16" x14ac:dyDescent="0.2">
      <c r="A785" s="14">
        <v>3558</v>
      </c>
      <c r="B785" s="15">
        <v>26</v>
      </c>
      <c r="C785" s="82">
        <f t="shared" si="79"/>
        <v>2.9124100501637846</v>
      </c>
      <c r="D785" s="16">
        <f>SUMIFS('Contact Hours'!E:E,'Contact Hours'!$A:$A,Hours!$A785,'Contact Hours'!$C:$C,Hours!$B785)</f>
        <v>170368</v>
      </c>
      <c r="E785" s="16">
        <f>SUMIFS('Contact Hours'!F:F,'Contact Hours'!$A:$A,Hours!$A785,'Contact Hours'!$C:$C,Hours!$B785)</f>
        <v>0</v>
      </c>
      <c r="F785" s="16">
        <f>SUMIFS('Contact Hours'!G:G,'Contact Hours'!$A:$A,Hours!$A785,'Contact Hours'!$C:$C,Hours!$B785)</f>
        <v>0</v>
      </c>
      <c r="G785" s="16">
        <f>SUMIFS('Contact Hours'!H:H,'Contact Hours'!$A:$A,Hours!$A785,'Contact Hours'!$C:$C,Hours!$B785)</f>
        <v>0</v>
      </c>
      <c r="H785" s="16">
        <f>SUMIFS('Contact Hours'!I:I,'Contact Hours'!$A:$A,Hours!$A785,'Contact Hours'!$C:$C,Hours!$B785)</f>
        <v>10496</v>
      </c>
      <c r="I785" s="16">
        <f>SUMIFS('Contact Hours'!J:J,'Contact Hours'!$A:$A,Hours!$A785,'Contact Hours'!$C:$C,Hours!$B785)</f>
        <v>0</v>
      </c>
      <c r="J785" s="16">
        <f>SUMIFS('Contact Hours'!K:K,'Contact Hours'!$A:$A,Hours!$A785,'Contact Hours'!$C:$C,Hours!$B785)</f>
        <v>0</v>
      </c>
      <c r="K785" s="16">
        <f>SUMIFS('Contact Hours'!L:L,'Contact Hours'!$A:$A,Hours!$A785,'Contact Hours'!$C:$C,Hours!$B785)</f>
        <v>0</v>
      </c>
      <c r="L785" s="17">
        <f t="shared" si="77"/>
        <v>180864</v>
      </c>
      <c r="M785" s="17">
        <f t="shared" si="78"/>
        <v>0</v>
      </c>
      <c r="N785" s="17">
        <f t="shared" si="75"/>
        <v>180864</v>
      </c>
      <c r="O785" s="83">
        <f t="shared" si="80"/>
        <v>526750.13131282269</v>
      </c>
      <c r="P785" s="83">
        <f t="shared" si="76"/>
        <v>0</v>
      </c>
    </row>
    <row r="786" spans="1:16" x14ac:dyDescent="0.2">
      <c r="A786" s="14">
        <v>3558</v>
      </c>
      <c r="B786" s="15">
        <v>27</v>
      </c>
      <c r="C786" s="82">
        <f t="shared" si="79"/>
        <v>0</v>
      </c>
      <c r="D786" s="16">
        <f>SUMIFS('Contact Hours'!E:E,'Contact Hours'!$A:$A,Hours!$A786,'Contact Hours'!$C:$C,Hours!$B786)</f>
        <v>0</v>
      </c>
      <c r="E786" s="16">
        <f>SUMIFS('Contact Hours'!F:F,'Contact Hours'!$A:$A,Hours!$A786,'Contact Hours'!$C:$C,Hours!$B786)</f>
        <v>0</v>
      </c>
      <c r="F786" s="16">
        <f>SUMIFS('Contact Hours'!G:G,'Contact Hours'!$A:$A,Hours!$A786,'Contact Hours'!$C:$C,Hours!$B786)</f>
        <v>0</v>
      </c>
      <c r="G786" s="16">
        <f>SUMIFS('Contact Hours'!H:H,'Contact Hours'!$A:$A,Hours!$A786,'Contact Hours'!$C:$C,Hours!$B786)</f>
        <v>0</v>
      </c>
      <c r="H786" s="16">
        <f>SUMIFS('Contact Hours'!I:I,'Contact Hours'!$A:$A,Hours!$A786,'Contact Hours'!$C:$C,Hours!$B786)</f>
        <v>0</v>
      </c>
      <c r="I786" s="16">
        <f>SUMIFS('Contact Hours'!J:J,'Contact Hours'!$A:$A,Hours!$A786,'Contact Hours'!$C:$C,Hours!$B786)</f>
        <v>0</v>
      </c>
      <c r="J786" s="16">
        <f>SUMIFS('Contact Hours'!K:K,'Contact Hours'!$A:$A,Hours!$A786,'Contact Hours'!$C:$C,Hours!$B786)</f>
        <v>0</v>
      </c>
      <c r="K786" s="16">
        <f>SUMIFS('Contact Hours'!L:L,'Contact Hours'!$A:$A,Hours!$A786,'Contact Hours'!$C:$C,Hours!$B786)</f>
        <v>0</v>
      </c>
      <c r="L786" s="17">
        <f t="shared" si="77"/>
        <v>0</v>
      </c>
      <c r="M786" s="17">
        <f t="shared" si="78"/>
        <v>0</v>
      </c>
      <c r="N786" s="17">
        <f t="shared" si="75"/>
        <v>0</v>
      </c>
      <c r="O786" s="83">
        <f t="shared" si="80"/>
        <v>0</v>
      </c>
      <c r="P786" s="83">
        <f t="shared" si="76"/>
        <v>0</v>
      </c>
    </row>
    <row r="787" spans="1:16" x14ac:dyDescent="0.2">
      <c r="A787" s="14">
        <v>11145</v>
      </c>
      <c r="B787" s="15">
        <v>1</v>
      </c>
      <c r="C787" s="82">
        <f t="shared" si="79"/>
        <v>2.4773518925154794</v>
      </c>
      <c r="D787" s="16">
        <f>SUMIFS('Contact Hours'!E:E,'Contact Hours'!$A:$A,Hours!$A787,'Contact Hours'!$C:$C,Hours!$B787)</f>
        <v>149472</v>
      </c>
      <c r="E787" s="16">
        <f>SUMIFS('Contact Hours'!F:F,'Contact Hours'!$A:$A,Hours!$A787,'Contact Hours'!$C:$C,Hours!$B787)</f>
        <v>0</v>
      </c>
      <c r="F787" s="16">
        <f>SUMIFS('Contact Hours'!G:G,'Contact Hours'!$A:$A,Hours!$A787,'Contact Hours'!$C:$C,Hours!$B787)</f>
        <v>0</v>
      </c>
      <c r="G787" s="16">
        <f>SUMIFS('Contact Hours'!H:H,'Contact Hours'!$A:$A,Hours!$A787,'Contact Hours'!$C:$C,Hours!$B787)</f>
        <v>0</v>
      </c>
      <c r="H787" s="16">
        <f>SUMIFS('Contact Hours'!I:I,'Contact Hours'!$A:$A,Hours!$A787,'Contact Hours'!$C:$C,Hours!$B787)</f>
        <v>0</v>
      </c>
      <c r="I787" s="16">
        <f>SUMIFS('Contact Hours'!J:J,'Contact Hours'!$A:$A,Hours!$A787,'Contact Hours'!$C:$C,Hours!$B787)</f>
        <v>0</v>
      </c>
      <c r="J787" s="16">
        <f>SUMIFS('Contact Hours'!K:K,'Contact Hours'!$A:$A,Hours!$A787,'Contact Hours'!$C:$C,Hours!$B787)</f>
        <v>1324</v>
      </c>
      <c r="K787" s="16">
        <f>SUMIFS('Contact Hours'!L:L,'Contact Hours'!$A:$A,Hours!$A787,'Contact Hours'!$C:$C,Hours!$B787)</f>
        <v>0</v>
      </c>
      <c r="L787" s="17">
        <f t="shared" ref="L787:L840" si="81">SUM(D787:K787)</f>
        <v>150796</v>
      </c>
      <c r="M787" s="17">
        <f t="shared" ref="M787:M840" si="82">IF(B787&lt;28,E787+F787+I787+K787,0)*0.1</f>
        <v>0</v>
      </c>
      <c r="N787" s="17">
        <f t="shared" ref="N787:N840" si="83">SUM(L787:M787)</f>
        <v>150796</v>
      </c>
      <c r="O787" s="83">
        <f t="shared" si="80"/>
        <v>373574.75598376425</v>
      </c>
      <c r="P787" s="83">
        <f t="shared" ref="P787:P840" si="84">(G787+F787*1.1)*C787</f>
        <v>0</v>
      </c>
    </row>
    <row r="788" spans="1:16" x14ac:dyDescent="0.2">
      <c r="A788" s="14">
        <v>11145</v>
      </c>
      <c r="B788" s="15">
        <v>2</v>
      </c>
      <c r="C788" s="82">
        <f t="shared" si="79"/>
        <v>2.8538011791852567</v>
      </c>
      <c r="D788" s="16">
        <f>SUMIFS('Contact Hours'!E:E,'Contact Hours'!$A:$A,Hours!$A788,'Contact Hours'!$C:$C,Hours!$B788)</f>
        <v>0</v>
      </c>
      <c r="E788" s="16">
        <f>SUMIFS('Contact Hours'!F:F,'Contact Hours'!$A:$A,Hours!$A788,'Contact Hours'!$C:$C,Hours!$B788)</f>
        <v>0</v>
      </c>
      <c r="F788" s="16">
        <f>SUMIFS('Contact Hours'!G:G,'Contact Hours'!$A:$A,Hours!$A788,'Contact Hours'!$C:$C,Hours!$B788)</f>
        <v>0</v>
      </c>
      <c r="G788" s="16">
        <f>SUMIFS('Contact Hours'!H:H,'Contact Hours'!$A:$A,Hours!$A788,'Contact Hours'!$C:$C,Hours!$B788)</f>
        <v>0</v>
      </c>
      <c r="H788" s="16">
        <f>SUMIFS('Contact Hours'!I:I,'Contact Hours'!$A:$A,Hours!$A788,'Contact Hours'!$C:$C,Hours!$B788)</f>
        <v>284240</v>
      </c>
      <c r="I788" s="16">
        <f>SUMIFS('Contact Hours'!J:J,'Contact Hours'!$A:$A,Hours!$A788,'Contact Hours'!$C:$C,Hours!$B788)</f>
        <v>0</v>
      </c>
      <c r="J788" s="16">
        <f>SUMIFS('Contact Hours'!K:K,'Contact Hours'!$A:$A,Hours!$A788,'Contact Hours'!$C:$C,Hours!$B788)</f>
        <v>14108</v>
      </c>
      <c r="K788" s="16">
        <f>SUMIFS('Contact Hours'!L:L,'Contact Hours'!$A:$A,Hours!$A788,'Contact Hours'!$C:$C,Hours!$B788)</f>
        <v>0</v>
      </c>
      <c r="L788" s="17">
        <f t="shared" si="81"/>
        <v>298348</v>
      </c>
      <c r="M788" s="17">
        <f t="shared" si="82"/>
        <v>0</v>
      </c>
      <c r="N788" s="17">
        <f t="shared" si="83"/>
        <v>298348</v>
      </c>
      <c r="O788" s="83">
        <f t="shared" si="80"/>
        <v>851425.874207563</v>
      </c>
      <c r="P788" s="83">
        <f t="shared" si="84"/>
        <v>0</v>
      </c>
    </row>
    <row r="789" spans="1:16" x14ac:dyDescent="0.2">
      <c r="A789" s="14">
        <v>11145</v>
      </c>
      <c r="B789" s="15">
        <v>3</v>
      </c>
      <c r="C789" s="82">
        <f t="shared" si="79"/>
        <v>2.4074720848103111</v>
      </c>
      <c r="D789" s="16">
        <f>SUMIFS('Contact Hours'!E:E,'Contact Hours'!$A:$A,Hours!$A789,'Contact Hours'!$C:$C,Hours!$B789)</f>
        <v>0</v>
      </c>
      <c r="E789" s="16">
        <f>SUMIFS('Contact Hours'!F:F,'Contact Hours'!$A:$A,Hours!$A789,'Contact Hours'!$C:$C,Hours!$B789)</f>
        <v>4262512</v>
      </c>
      <c r="F789" s="16">
        <f>SUMIFS('Contact Hours'!G:G,'Contact Hours'!$A:$A,Hours!$A789,'Contact Hours'!$C:$C,Hours!$B789)</f>
        <v>0</v>
      </c>
      <c r="G789" s="16">
        <f>SUMIFS('Contact Hours'!H:H,'Contact Hours'!$A:$A,Hours!$A789,'Contact Hours'!$C:$C,Hours!$B789)</f>
        <v>0</v>
      </c>
      <c r="H789" s="16">
        <f>SUMIFS('Contact Hours'!I:I,'Contact Hours'!$A:$A,Hours!$A789,'Contact Hours'!$C:$C,Hours!$B789)</f>
        <v>68288</v>
      </c>
      <c r="I789" s="16">
        <f>SUMIFS('Contact Hours'!J:J,'Contact Hours'!$A:$A,Hours!$A789,'Contact Hours'!$C:$C,Hours!$B789)</f>
        <v>5376</v>
      </c>
      <c r="J789" s="16">
        <f>SUMIFS('Contact Hours'!K:K,'Contact Hours'!$A:$A,Hours!$A789,'Contact Hours'!$C:$C,Hours!$B789)</f>
        <v>0</v>
      </c>
      <c r="K789" s="16">
        <f>SUMIFS('Contact Hours'!L:L,'Contact Hours'!$A:$A,Hours!$A789,'Contact Hours'!$C:$C,Hours!$B789)</f>
        <v>3440</v>
      </c>
      <c r="L789" s="17">
        <f t="shared" si="81"/>
        <v>4339616</v>
      </c>
      <c r="M789" s="17">
        <f t="shared" si="82"/>
        <v>427132.80000000005</v>
      </c>
      <c r="N789" s="17">
        <f t="shared" si="83"/>
        <v>4766748.8</v>
      </c>
      <c r="O789" s="83">
        <f t="shared" si="80"/>
        <v>11475814.671303049</v>
      </c>
      <c r="P789" s="83">
        <f t="shared" si="84"/>
        <v>0</v>
      </c>
    </row>
    <row r="790" spans="1:16" x14ac:dyDescent="0.2">
      <c r="A790" s="14">
        <v>11145</v>
      </c>
      <c r="B790" s="15">
        <v>4</v>
      </c>
      <c r="C790" s="82">
        <f t="shared" si="79"/>
        <v>2.4300139582635913</v>
      </c>
      <c r="D790" s="16">
        <f>SUMIFS('Contact Hours'!E:E,'Contact Hours'!$A:$A,Hours!$A790,'Contact Hours'!$C:$C,Hours!$B790)</f>
        <v>480592</v>
      </c>
      <c r="E790" s="16">
        <f>SUMIFS('Contact Hours'!F:F,'Contact Hours'!$A:$A,Hours!$A790,'Contact Hours'!$C:$C,Hours!$B790)</f>
        <v>230480</v>
      </c>
      <c r="F790" s="16">
        <f>SUMIFS('Contact Hours'!G:G,'Contact Hours'!$A:$A,Hours!$A790,'Contact Hours'!$C:$C,Hours!$B790)</f>
        <v>0</v>
      </c>
      <c r="G790" s="16">
        <f>SUMIFS('Contact Hours'!H:H,'Contact Hours'!$A:$A,Hours!$A790,'Contact Hours'!$C:$C,Hours!$B790)</f>
        <v>0</v>
      </c>
      <c r="H790" s="16">
        <f>SUMIFS('Contact Hours'!I:I,'Contact Hours'!$A:$A,Hours!$A790,'Contact Hours'!$C:$C,Hours!$B790)</f>
        <v>595296</v>
      </c>
      <c r="I790" s="16">
        <f>SUMIFS('Contact Hours'!J:J,'Contact Hours'!$A:$A,Hours!$A790,'Contact Hours'!$C:$C,Hours!$B790)</f>
        <v>80080</v>
      </c>
      <c r="J790" s="16">
        <f>SUMIFS('Contact Hours'!K:K,'Contact Hours'!$A:$A,Hours!$A790,'Contact Hours'!$C:$C,Hours!$B790)</f>
        <v>20209</v>
      </c>
      <c r="K790" s="16">
        <f>SUMIFS('Contact Hours'!L:L,'Contact Hours'!$A:$A,Hours!$A790,'Contact Hours'!$C:$C,Hours!$B790)</f>
        <v>1552</v>
      </c>
      <c r="L790" s="17">
        <f t="shared" si="81"/>
        <v>1408209</v>
      </c>
      <c r="M790" s="17">
        <f t="shared" si="82"/>
        <v>31211.200000000001</v>
      </c>
      <c r="N790" s="17">
        <f t="shared" si="83"/>
        <v>1439420.2</v>
      </c>
      <c r="O790" s="83">
        <f t="shared" si="80"/>
        <v>3497811.1778065702</v>
      </c>
      <c r="P790" s="83">
        <f t="shared" si="84"/>
        <v>0</v>
      </c>
    </row>
    <row r="791" spans="1:16" x14ac:dyDescent="0.2">
      <c r="A791" s="14">
        <v>11145</v>
      </c>
      <c r="B791" s="15">
        <v>5</v>
      </c>
      <c r="C791" s="82">
        <f t="shared" si="79"/>
        <v>8.3021719928430482</v>
      </c>
      <c r="D791" s="16">
        <f>SUMIFS('Contact Hours'!E:E,'Contact Hours'!$A:$A,Hours!$A791,'Contact Hours'!$C:$C,Hours!$B791)</f>
        <v>0</v>
      </c>
      <c r="E791" s="16">
        <f>SUMIFS('Contact Hours'!F:F,'Contact Hours'!$A:$A,Hours!$A791,'Contact Hours'!$C:$C,Hours!$B791)</f>
        <v>0</v>
      </c>
      <c r="F791" s="16">
        <f>SUMIFS('Contact Hours'!G:G,'Contact Hours'!$A:$A,Hours!$A791,'Contact Hours'!$C:$C,Hours!$B791)</f>
        <v>0</v>
      </c>
      <c r="G791" s="16">
        <f>SUMIFS('Contact Hours'!H:H,'Contact Hours'!$A:$A,Hours!$A791,'Contact Hours'!$C:$C,Hours!$B791)</f>
        <v>0</v>
      </c>
      <c r="H791" s="16">
        <f>SUMIFS('Contact Hours'!I:I,'Contact Hours'!$A:$A,Hours!$A791,'Contact Hours'!$C:$C,Hours!$B791)</f>
        <v>0</v>
      </c>
      <c r="I791" s="16">
        <f>SUMIFS('Contact Hours'!J:J,'Contact Hours'!$A:$A,Hours!$A791,'Contact Hours'!$C:$C,Hours!$B791)</f>
        <v>0</v>
      </c>
      <c r="J791" s="16">
        <f>SUMIFS('Contact Hours'!K:K,'Contact Hours'!$A:$A,Hours!$A791,'Contact Hours'!$C:$C,Hours!$B791)</f>
        <v>0</v>
      </c>
      <c r="K791" s="16">
        <f>SUMIFS('Contact Hours'!L:L,'Contact Hours'!$A:$A,Hours!$A791,'Contact Hours'!$C:$C,Hours!$B791)</f>
        <v>0</v>
      </c>
      <c r="L791" s="17">
        <f t="shared" si="81"/>
        <v>0</v>
      </c>
      <c r="M791" s="17">
        <f t="shared" si="82"/>
        <v>0</v>
      </c>
      <c r="N791" s="17">
        <f t="shared" si="83"/>
        <v>0</v>
      </c>
      <c r="O791" s="83">
        <f t="shared" si="80"/>
        <v>0</v>
      </c>
      <c r="P791" s="83">
        <f t="shared" si="84"/>
        <v>0</v>
      </c>
    </row>
    <row r="792" spans="1:16" x14ac:dyDescent="0.2">
      <c r="A792" s="14">
        <v>11145</v>
      </c>
      <c r="B792" s="15">
        <v>6</v>
      </c>
      <c r="C792" s="82">
        <f t="shared" si="79"/>
        <v>2.9574937970703448</v>
      </c>
      <c r="D792" s="16">
        <f>SUMIFS('Contact Hours'!E:E,'Contact Hours'!$A:$A,Hours!$A792,'Contact Hours'!$C:$C,Hours!$B792)</f>
        <v>15696</v>
      </c>
      <c r="E792" s="16">
        <f>SUMIFS('Contact Hours'!F:F,'Contact Hours'!$A:$A,Hours!$A792,'Contact Hours'!$C:$C,Hours!$B792)</f>
        <v>0</v>
      </c>
      <c r="F792" s="16">
        <f>SUMIFS('Contact Hours'!G:G,'Contact Hours'!$A:$A,Hours!$A792,'Contact Hours'!$C:$C,Hours!$B792)</f>
        <v>0</v>
      </c>
      <c r="G792" s="16">
        <f>SUMIFS('Contact Hours'!H:H,'Contact Hours'!$A:$A,Hours!$A792,'Contact Hours'!$C:$C,Hours!$B792)</f>
        <v>0</v>
      </c>
      <c r="H792" s="16">
        <f>SUMIFS('Contact Hours'!I:I,'Contact Hours'!$A:$A,Hours!$A792,'Contact Hours'!$C:$C,Hours!$B792)</f>
        <v>98608</v>
      </c>
      <c r="I792" s="16">
        <f>SUMIFS('Contact Hours'!J:J,'Contact Hours'!$A:$A,Hours!$A792,'Contact Hours'!$C:$C,Hours!$B792)</f>
        <v>0</v>
      </c>
      <c r="J792" s="16">
        <f>SUMIFS('Contact Hours'!K:K,'Contact Hours'!$A:$A,Hours!$A792,'Contact Hours'!$C:$C,Hours!$B792)</f>
        <v>568</v>
      </c>
      <c r="K792" s="16">
        <f>SUMIFS('Contact Hours'!L:L,'Contact Hours'!$A:$A,Hours!$A792,'Contact Hours'!$C:$C,Hours!$B792)</f>
        <v>0</v>
      </c>
      <c r="L792" s="17">
        <f t="shared" si="81"/>
        <v>114872</v>
      </c>
      <c r="M792" s="17">
        <f t="shared" si="82"/>
        <v>0</v>
      </c>
      <c r="N792" s="17">
        <f t="shared" si="83"/>
        <v>114872</v>
      </c>
      <c r="O792" s="83">
        <f t="shared" si="80"/>
        <v>339733.22745706467</v>
      </c>
      <c r="P792" s="83">
        <f t="shared" si="84"/>
        <v>0</v>
      </c>
    </row>
    <row r="793" spans="1:16" x14ac:dyDescent="0.2">
      <c r="A793" s="14">
        <v>11145</v>
      </c>
      <c r="B793" s="15">
        <v>7</v>
      </c>
      <c r="C793" s="82">
        <f t="shared" si="79"/>
        <v>3.1107785365526492</v>
      </c>
      <c r="D793" s="16">
        <f>SUMIFS('Contact Hours'!E:E,'Contact Hours'!$A:$A,Hours!$A793,'Contact Hours'!$C:$C,Hours!$B793)</f>
        <v>0</v>
      </c>
      <c r="E793" s="16">
        <f>SUMIFS('Contact Hours'!F:F,'Contact Hours'!$A:$A,Hours!$A793,'Contact Hours'!$C:$C,Hours!$B793)</f>
        <v>262880</v>
      </c>
      <c r="F793" s="16">
        <f>SUMIFS('Contact Hours'!G:G,'Contact Hours'!$A:$A,Hours!$A793,'Contact Hours'!$C:$C,Hours!$B793)</f>
        <v>0</v>
      </c>
      <c r="G793" s="16">
        <f>SUMIFS('Contact Hours'!H:H,'Contact Hours'!$A:$A,Hours!$A793,'Contact Hours'!$C:$C,Hours!$B793)</f>
        <v>0</v>
      </c>
      <c r="H793" s="16">
        <f>SUMIFS('Contact Hours'!I:I,'Contact Hours'!$A:$A,Hours!$A793,'Contact Hours'!$C:$C,Hours!$B793)</f>
        <v>0</v>
      </c>
      <c r="I793" s="16">
        <f>SUMIFS('Contact Hours'!J:J,'Contact Hours'!$A:$A,Hours!$A793,'Contact Hours'!$C:$C,Hours!$B793)</f>
        <v>361264</v>
      </c>
      <c r="J793" s="16">
        <f>SUMIFS('Contact Hours'!K:K,'Contact Hours'!$A:$A,Hours!$A793,'Contact Hours'!$C:$C,Hours!$B793)</f>
        <v>0</v>
      </c>
      <c r="K793" s="16">
        <f>SUMIFS('Contact Hours'!L:L,'Contact Hours'!$A:$A,Hours!$A793,'Contact Hours'!$C:$C,Hours!$B793)</f>
        <v>12944</v>
      </c>
      <c r="L793" s="17">
        <f t="shared" si="81"/>
        <v>637088</v>
      </c>
      <c r="M793" s="17">
        <f t="shared" si="82"/>
        <v>63708.800000000003</v>
      </c>
      <c r="N793" s="17">
        <f t="shared" si="83"/>
        <v>700796.8</v>
      </c>
      <c r="O793" s="83">
        <f t="shared" si="80"/>
        <v>2180023.6439247797</v>
      </c>
      <c r="P793" s="83">
        <f t="shared" si="84"/>
        <v>0</v>
      </c>
    </row>
    <row r="794" spans="1:16" x14ac:dyDescent="0.2">
      <c r="A794" s="14">
        <v>11145</v>
      </c>
      <c r="B794" s="15">
        <v>8</v>
      </c>
      <c r="C794" s="82">
        <f t="shared" si="79"/>
        <v>3.1288120353152737</v>
      </c>
      <c r="D794" s="16">
        <f>SUMIFS('Contact Hours'!E:E,'Contact Hours'!$A:$A,Hours!$A794,'Contact Hours'!$C:$C,Hours!$B794)</f>
        <v>0</v>
      </c>
      <c r="E794" s="16">
        <f>SUMIFS('Contact Hours'!F:F,'Contact Hours'!$A:$A,Hours!$A794,'Contact Hours'!$C:$C,Hours!$B794)</f>
        <v>0</v>
      </c>
      <c r="F794" s="16">
        <f>SUMIFS('Contact Hours'!G:G,'Contact Hours'!$A:$A,Hours!$A794,'Contact Hours'!$C:$C,Hours!$B794)</f>
        <v>0</v>
      </c>
      <c r="G794" s="16">
        <f>SUMIFS('Contact Hours'!H:H,'Contact Hours'!$A:$A,Hours!$A794,'Contact Hours'!$C:$C,Hours!$B794)</f>
        <v>0</v>
      </c>
      <c r="H794" s="16">
        <f>SUMIFS('Contact Hours'!I:I,'Contact Hours'!$A:$A,Hours!$A794,'Contact Hours'!$C:$C,Hours!$B794)</f>
        <v>43104</v>
      </c>
      <c r="I794" s="16">
        <f>SUMIFS('Contact Hours'!J:J,'Contact Hours'!$A:$A,Hours!$A794,'Contact Hours'!$C:$C,Hours!$B794)</f>
        <v>0</v>
      </c>
      <c r="J794" s="16">
        <f>SUMIFS('Contact Hours'!K:K,'Contact Hours'!$A:$A,Hours!$A794,'Contact Hours'!$C:$C,Hours!$B794)</f>
        <v>9343</v>
      </c>
      <c r="K794" s="16">
        <f>SUMIFS('Contact Hours'!L:L,'Contact Hours'!$A:$A,Hours!$A794,'Contact Hours'!$C:$C,Hours!$B794)</f>
        <v>0</v>
      </c>
      <c r="L794" s="17">
        <f t="shared" si="81"/>
        <v>52447</v>
      </c>
      <c r="M794" s="17">
        <f t="shared" si="82"/>
        <v>0</v>
      </c>
      <c r="N794" s="17">
        <f t="shared" si="83"/>
        <v>52447</v>
      </c>
      <c r="O794" s="83">
        <f t="shared" si="80"/>
        <v>164096.80481618017</v>
      </c>
      <c r="P794" s="83">
        <f t="shared" si="84"/>
        <v>0</v>
      </c>
    </row>
    <row r="795" spans="1:16" x14ac:dyDescent="0.2">
      <c r="A795" s="14">
        <v>11145</v>
      </c>
      <c r="B795" s="15">
        <v>9</v>
      </c>
      <c r="C795" s="82">
        <f t="shared" si="79"/>
        <v>2.7974464955520566</v>
      </c>
      <c r="D795" s="16">
        <f>SUMIFS('Contact Hours'!E:E,'Contact Hours'!$A:$A,Hours!$A795,'Contact Hours'!$C:$C,Hours!$B795)</f>
        <v>142944</v>
      </c>
      <c r="E795" s="16">
        <f>SUMIFS('Contact Hours'!F:F,'Contact Hours'!$A:$A,Hours!$A795,'Contact Hours'!$C:$C,Hours!$B795)</f>
        <v>127328</v>
      </c>
      <c r="F795" s="16">
        <f>SUMIFS('Contact Hours'!G:G,'Contact Hours'!$A:$A,Hours!$A795,'Contact Hours'!$C:$C,Hours!$B795)</f>
        <v>0</v>
      </c>
      <c r="G795" s="16">
        <f>SUMIFS('Contact Hours'!H:H,'Contact Hours'!$A:$A,Hours!$A795,'Contact Hours'!$C:$C,Hours!$B795)</f>
        <v>0</v>
      </c>
      <c r="H795" s="16">
        <f>SUMIFS('Contact Hours'!I:I,'Contact Hours'!$A:$A,Hours!$A795,'Contact Hours'!$C:$C,Hours!$B795)</f>
        <v>114080</v>
      </c>
      <c r="I795" s="16">
        <f>SUMIFS('Contact Hours'!J:J,'Contact Hours'!$A:$A,Hours!$A795,'Contact Hours'!$C:$C,Hours!$B795)</f>
        <v>0</v>
      </c>
      <c r="J795" s="16">
        <f>SUMIFS('Contact Hours'!K:K,'Contact Hours'!$A:$A,Hours!$A795,'Contact Hours'!$C:$C,Hours!$B795)</f>
        <v>6120</v>
      </c>
      <c r="K795" s="16">
        <f>SUMIFS('Contact Hours'!L:L,'Contact Hours'!$A:$A,Hours!$A795,'Contact Hours'!$C:$C,Hours!$B795)</f>
        <v>552</v>
      </c>
      <c r="L795" s="17">
        <f t="shared" si="81"/>
        <v>391024</v>
      </c>
      <c r="M795" s="17">
        <f t="shared" si="82"/>
        <v>12788</v>
      </c>
      <c r="N795" s="17">
        <f t="shared" si="83"/>
        <v>403812</v>
      </c>
      <c r="O795" s="83">
        <f t="shared" si="80"/>
        <v>1129642.4642618671</v>
      </c>
      <c r="P795" s="83">
        <f t="shared" si="84"/>
        <v>0</v>
      </c>
    </row>
    <row r="796" spans="1:16" x14ac:dyDescent="0.2">
      <c r="A796" s="14">
        <v>11145</v>
      </c>
      <c r="B796" s="15">
        <v>10</v>
      </c>
      <c r="C796" s="82">
        <f t="shared" si="79"/>
        <v>3.9989283506118838</v>
      </c>
      <c r="D796" s="16">
        <f>SUMIFS('Contact Hours'!E:E,'Contact Hours'!$A:$A,Hours!$A796,'Contact Hours'!$C:$C,Hours!$B796)</f>
        <v>0</v>
      </c>
      <c r="E796" s="16">
        <f>SUMIFS('Contact Hours'!F:F,'Contact Hours'!$A:$A,Hours!$A796,'Contact Hours'!$C:$C,Hours!$B796)</f>
        <v>49328</v>
      </c>
      <c r="F796" s="16">
        <f>SUMIFS('Contact Hours'!G:G,'Contact Hours'!$A:$A,Hours!$A796,'Contact Hours'!$C:$C,Hours!$B796)</f>
        <v>0</v>
      </c>
      <c r="G796" s="16">
        <f>SUMIFS('Contact Hours'!H:H,'Contact Hours'!$A:$A,Hours!$A796,'Contact Hours'!$C:$C,Hours!$B796)</f>
        <v>0</v>
      </c>
      <c r="H796" s="16">
        <f>SUMIFS('Contact Hours'!I:I,'Contact Hours'!$A:$A,Hours!$A796,'Contact Hours'!$C:$C,Hours!$B796)</f>
        <v>0</v>
      </c>
      <c r="I796" s="16">
        <f>SUMIFS('Contact Hours'!J:J,'Contact Hours'!$A:$A,Hours!$A796,'Contact Hours'!$C:$C,Hours!$B796)</f>
        <v>0</v>
      </c>
      <c r="J796" s="16">
        <f>SUMIFS('Contact Hours'!K:K,'Contact Hours'!$A:$A,Hours!$A796,'Contact Hours'!$C:$C,Hours!$B796)</f>
        <v>0</v>
      </c>
      <c r="K796" s="16">
        <f>SUMIFS('Contact Hours'!L:L,'Contact Hours'!$A:$A,Hours!$A796,'Contact Hours'!$C:$C,Hours!$B796)</f>
        <v>0</v>
      </c>
      <c r="L796" s="17">
        <f t="shared" si="81"/>
        <v>49328</v>
      </c>
      <c r="M796" s="17">
        <f t="shared" si="82"/>
        <v>4932.8</v>
      </c>
      <c r="N796" s="17">
        <f t="shared" si="83"/>
        <v>54260.800000000003</v>
      </c>
      <c r="O796" s="83">
        <f t="shared" si="80"/>
        <v>216985.05144688132</v>
      </c>
      <c r="P796" s="83">
        <f t="shared" si="84"/>
        <v>0</v>
      </c>
    </row>
    <row r="797" spans="1:16" x14ac:dyDescent="0.2">
      <c r="A797" s="14">
        <v>11145</v>
      </c>
      <c r="B797" s="15">
        <v>11</v>
      </c>
      <c r="C797" s="82">
        <f t="shared" si="79"/>
        <v>2.8515469918399288</v>
      </c>
      <c r="D797" s="16">
        <f>SUMIFS('Contact Hours'!E:E,'Contact Hours'!$A:$A,Hours!$A797,'Contact Hours'!$C:$C,Hours!$B797)</f>
        <v>0</v>
      </c>
      <c r="E797" s="16">
        <f>SUMIFS('Contact Hours'!F:F,'Contact Hours'!$A:$A,Hours!$A797,'Contact Hours'!$C:$C,Hours!$B797)</f>
        <v>16320</v>
      </c>
      <c r="F797" s="16">
        <f>SUMIFS('Contact Hours'!G:G,'Contact Hours'!$A:$A,Hours!$A797,'Contact Hours'!$C:$C,Hours!$B797)</f>
        <v>0</v>
      </c>
      <c r="G797" s="16">
        <f>SUMIFS('Contact Hours'!H:H,'Contact Hours'!$A:$A,Hours!$A797,'Contact Hours'!$C:$C,Hours!$B797)</f>
        <v>0</v>
      </c>
      <c r="H797" s="16">
        <f>SUMIFS('Contact Hours'!I:I,'Contact Hours'!$A:$A,Hours!$A797,'Contact Hours'!$C:$C,Hours!$B797)</f>
        <v>0</v>
      </c>
      <c r="I797" s="16">
        <f>SUMIFS('Contact Hours'!J:J,'Contact Hours'!$A:$A,Hours!$A797,'Contact Hours'!$C:$C,Hours!$B797)</f>
        <v>300448</v>
      </c>
      <c r="J797" s="16">
        <f>SUMIFS('Contact Hours'!K:K,'Contact Hours'!$A:$A,Hours!$A797,'Contact Hours'!$C:$C,Hours!$B797)</f>
        <v>0</v>
      </c>
      <c r="K797" s="16">
        <f>SUMIFS('Contact Hours'!L:L,'Contact Hours'!$A:$A,Hours!$A797,'Contact Hours'!$C:$C,Hours!$B797)</f>
        <v>39395</v>
      </c>
      <c r="L797" s="17">
        <f t="shared" si="81"/>
        <v>356163</v>
      </c>
      <c r="M797" s="17">
        <f t="shared" si="82"/>
        <v>35616.300000000003</v>
      </c>
      <c r="N797" s="17">
        <f t="shared" si="83"/>
        <v>391779.3</v>
      </c>
      <c r="O797" s="83">
        <f t="shared" si="80"/>
        <v>1117177.0843801529</v>
      </c>
      <c r="P797" s="83">
        <f t="shared" si="84"/>
        <v>0</v>
      </c>
    </row>
    <row r="798" spans="1:16" x14ac:dyDescent="0.2">
      <c r="A798" s="14">
        <v>11145</v>
      </c>
      <c r="B798" s="15">
        <v>12</v>
      </c>
      <c r="C798" s="82">
        <f t="shared" si="79"/>
        <v>2.5044021406594155</v>
      </c>
      <c r="D798" s="16">
        <f>SUMIFS('Contact Hours'!E:E,'Contact Hours'!$A:$A,Hours!$A798,'Contact Hours'!$C:$C,Hours!$B798)</f>
        <v>3934560</v>
      </c>
      <c r="E798" s="16">
        <f>SUMIFS('Contact Hours'!F:F,'Contact Hours'!$A:$A,Hours!$A798,'Contact Hours'!$C:$C,Hours!$B798)</f>
        <v>0</v>
      </c>
      <c r="F798" s="16">
        <f>SUMIFS('Contact Hours'!G:G,'Contact Hours'!$A:$A,Hours!$A798,'Contact Hours'!$C:$C,Hours!$B798)</f>
        <v>0</v>
      </c>
      <c r="G798" s="16">
        <f>SUMIFS('Contact Hours'!H:H,'Contact Hours'!$A:$A,Hours!$A798,'Contact Hours'!$C:$C,Hours!$B798)</f>
        <v>387429</v>
      </c>
      <c r="H798" s="16">
        <f>SUMIFS('Contact Hours'!I:I,'Contact Hours'!$A:$A,Hours!$A798,'Contact Hours'!$C:$C,Hours!$B798)</f>
        <v>0</v>
      </c>
      <c r="I798" s="16">
        <f>SUMIFS('Contact Hours'!J:J,'Contact Hours'!$A:$A,Hours!$A798,'Contact Hours'!$C:$C,Hours!$B798)</f>
        <v>0</v>
      </c>
      <c r="J798" s="16">
        <f>SUMIFS('Contact Hours'!K:K,'Contact Hours'!$A:$A,Hours!$A798,'Contact Hours'!$C:$C,Hours!$B798)</f>
        <v>0</v>
      </c>
      <c r="K798" s="16">
        <f>SUMIFS('Contact Hours'!L:L,'Contact Hours'!$A:$A,Hours!$A798,'Contact Hours'!$C:$C,Hours!$B798)</f>
        <v>0</v>
      </c>
      <c r="L798" s="17">
        <f t="shared" si="81"/>
        <v>4321989</v>
      </c>
      <c r="M798" s="17">
        <f t="shared" si="82"/>
        <v>0</v>
      </c>
      <c r="N798" s="17">
        <f t="shared" si="83"/>
        <v>4321989</v>
      </c>
      <c r="O798" s="83">
        <f t="shared" si="80"/>
        <v>10823998.503506446</v>
      </c>
      <c r="P798" s="83">
        <f t="shared" si="84"/>
        <v>970278.01695353666</v>
      </c>
    </row>
    <row r="799" spans="1:16" x14ac:dyDescent="0.2">
      <c r="A799" s="14">
        <v>11145</v>
      </c>
      <c r="B799" s="15">
        <v>13</v>
      </c>
      <c r="C799" s="82">
        <f t="shared" ref="C799:C862" si="85">C772</f>
        <v>2.4322681456089192</v>
      </c>
      <c r="D799" s="16">
        <f>SUMIFS('Contact Hours'!E:E,'Contact Hours'!$A:$A,Hours!$A799,'Contact Hours'!$C:$C,Hours!$B799)</f>
        <v>445232</v>
      </c>
      <c r="E799" s="16">
        <f>SUMIFS('Contact Hours'!F:F,'Contact Hours'!$A:$A,Hours!$A799,'Contact Hours'!$C:$C,Hours!$B799)</f>
        <v>0</v>
      </c>
      <c r="F799" s="16">
        <f>SUMIFS('Contact Hours'!G:G,'Contact Hours'!$A:$A,Hours!$A799,'Contact Hours'!$C:$C,Hours!$B799)</f>
        <v>0</v>
      </c>
      <c r="G799" s="16">
        <f>SUMIFS('Contact Hours'!H:H,'Contact Hours'!$A:$A,Hours!$A799,'Contact Hours'!$C:$C,Hours!$B799)</f>
        <v>0</v>
      </c>
      <c r="H799" s="16">
        <f>SUMIFS('Contact Hours'!I:I,'Contact Hours'!$A:$A,Hours!$A799,'Contact Hours'!$C:$C,Hours!$B799)</f>
        <v>43872</v>
      </c>
      <c r="I799" s="16">
        <f>SUMIFS('Contact Hours'!J:J,'Contact Hours'!$A:$A,Hours!$A799,'Contact Hours'!$C:$C,Hours!$B799)</f>
        <v>0</v>
      </c>
      <c r="J799" s="16">
        <f>SUMIFS('Contact Hours'!K:K,'Contact Hours'!$A:$A,Hours!$A799,'Contact Hours'!$C:$C,Hours!$B799)</f>
        <v>1776</v>
      </c>
      <c r="K799" s="16">
        <f>SUMIFS('Contact Hours'!L:L,'Contact Hours'!$A:$A,Hours!$A799,'Contact Hours'!$C:$C,Hours!$B799)</f>
        <v>0</v>
      </c>
      <c r="L799" s="17">
        <f t="shared" si="81"/>
        <v>490880</v>
      </c>
      <c r="M799" s="17">
        <f t="shared" si="82"/>
        <v>0</v>
      </c>
      <c r="N799" s="17">
        <f t="shared" si="83"/>
        <v>490880</v>
      </c>
      <c r="O799" s="83">
        <f t="shared" si="80"/>
        <v>1193951.7873165063</v>
      </c>
      <c r="P799" s="83">
        <f t="shared" si="84"/>
        <v>0</v>
      </c>
    </row>
    <row r="800" spans="1:16" x14ac:dyDescent="0.2">
      <c r="A800" s="14">
        <v>11145</v>
      </c>
      <c r="B800" s="15">
        <v>14</v>
      </c>
      <c r="C800" s="82">
        <f t="shared" si="85"/>
        <v>3.8974899200721236</v>
      </c>
      <c r="D800" s="16">
        <f>SUMIFS('Contact Hours'!E:E,'Contact Hours'!$A:$A,Hours!$A800,'Contact Hours'!$C:$C,Hours!$B800)</f>
        <v>0</v>
      </c>
      <c r="E800" s="16">
        <f>SUMIFS('Contact Hours'!F:F,'Contact Hours'!$A:$A,Hours!$A800,'Contact Hours'!$C:$C,Hours!$B800)</f>
        <v>0</v>
      </c>
      <c r="F800" s="16">
        <f>SUMIFS('Contact Hours'!G:G,'Contact Hours'!$A:$A,Hours!$A800,'Contact Hours'!$C:$C,Hours!$B800)</f>
        <v>0</v>
      </c>
      <c r="G800" s="16">
        <f>SUMIFS('Contact Hours'!H:H,'Contact Hours'!$A:$A,Hours!$A800,'Contact Hours'!$C:$C,Hours!$B800)</f>
        <v>0</v>
      </c>
      <c r="H800" s="16">
        <f>SUMIFS('Contact Hours'!I:I,'Contact Hours'!$A:$A,Hours!$A800,'Contact Hours'!$C:$C,Hours!$B800)</f>
        <v>0</v>
      </c>
      <c r="I800" s="16">
        <f>SUMIFS('Contact Hours'!J:J,'Contact Hours'!$A:$A,Hours!$A800,'Contact Hours'!$C:$C,Hours!$B800)</f>
        <v>514272</v>
      </c>
      <c r="J800" s="16">
        <f>SUMIFS('Contact Hours'!K:K,'Contact Hours'!$A:$A,Hours!$A800,'Contact Hours'!$C:$C,Hours!$B800)</f>
        <v>0</v>
      </c>
      <c r="K800" s="16">
        <f>SUMIFS('Contact Hours'!L:L,'Contact Hours'!$A:$A,Hours!$A800,'Contact Hours'!$C:$C,Hours!$B800)</f>
        <v>67192</v>
      </c>
      <c r="L800" s="17">
        <f t="shared" si="81"/>
        <v>581464</v>
      </c>
      <c r="M800" s="17">
        <f t="shared" si="82"/>
        <v>58146.400000000001</v>
      </c>
      <c r="N800" s="17">
        <f t="shared" si="83"/>
        <v>639610.4</v>
      </c>
      <c r="O800" s="83">
        <f t="shared" si="80"/>
        <v>2492875.0867732991</v>
      </c>
      <c r="P800" s="83">
        <f t="shared" si="84"/>
        <v>0</v>
      </c>
    </row>
    <row r="801" spans="1:16" x14ac:dyDescent="0.2">
      <c r="A801" s="14">
        <v>11145</v>
      </c>
      <c r="B801" s="15">
        <v>15</v>
      </c>
      <c r="C801" s="82">
        <f t="shared" si="85"/>
        <v>5.6850604849172326</v>
      </c>
      <c r="D801" s="16">
        <f>SUMIFS('Contact Hours'!E:E,'Contact Hours'!$A:$A,Hours!$A801,'Contact Hours'!$C:$C,Hours!$B801)</f>
        <v>0</v>
      </c>
      <c r="E801" s="16">
        <f>SUMIFS('Contact Hours'!F:F,'Contact Hours'!$A:$A,Hours!$A801,'Contact Hours'!$C:$C,Hours!$B801)</f>
        <v>0</v>
      </c>
      <c r="F801" s="16">
        <f>SUMIFS('Contact Hours'!G:G,'Contact Hours'!$A:$A,Hours!$A801,'Contact Hours'!$C:$C,Hours!$B801)</f>
        <v>0</v>
      </c>
      <c r="G801" s="16">
        <f>SUMIFS('Contact Hours'!H:H,'Contact Hours'!$A:$A,Hours!$A801,'Contact Hours'!$C:$C,Hours!$B801)</f>
        <v>0</v>
      </c>
      <c r="H801" s="16">
        <f>SUMIFS('Contact Hours'!I:I,'Contact Hours'!$A:$A,Hours!$A801,'Contact Hours'!$C:$C,Hours!$B801)</f>
        <v>0</v>
      </c>
      <c r="I801" s="16">
        <f>SUMIFS('Contact Hours'!J:J,'Contact Hours'!$A:$A,Hours!$A801,'Contact Hours'!$C:$C,Hours!$B801)</f>
        <v>26384</v>
      </c>
      <c r="J801" s="16">
        <f>SUMIFS('Contact Hours'!K:K,'Contact Hours'!$A:$A,Hours!$A801,'Contact Hours'!$C:$C,Hours!$B801)</f>
        <v>0</v>
      </c>
      <c r="K801" s="16">
        <f>SUMIFS('Contact Hours'!L:L,'Contact Hours'!$A:$A,Hours!$A801,'Contact Hours'!$C:$C,Hours!$B801)</f>
        <v>0</v>
      </c>
      <c r="L801" s="17">
        <f t="shared" si="81"/>
        <v>26384</v>
      </c>
      <c r="M801" s="17">
        <f t="shared" si="82"/>
        <v>2638.4</v>
      </c>
      <c r="N801" s="17">
        <f t="shared" si="83"/>
        <v>29022.400000000001</v>
      </c>
      <c r="O801" s="83">
        <f t="shared" si="80"/>
        <v>164994.0994174619</v>
      </c>
      <c r="P801" s="83">
        <f t="shared" si="84"/>
        <v>0</v>
      </c>
    </row>
    <row r="802" spans="1:16" x14ac:dyDescent="0.2">
      <c r="A802" s="14">
        <v>11145</v>
      </c>
      <c r="B802" s="15">
        <v>16</v>
      </c>
      <c r="C802" s="82">
        <f t="shared" si="85"/>
        <v>3.2595549013442979</v>
      </c>
      <c r="D802" s="16">
        <f>SUMIFS('Contact Hours'!E:E,'Contact Hours'!$A:$A,Hours!$A802,'Contact Hours'!$C:$C,Hours!$B802)</f>
        <v>8640</v>
      </c>
      <c r="E802" s="16">
        <f>SUMIFS('Contact Hours'!F:F,'Contact Hours'!$A:$A,Hours!$A802,'Contact Hours'!$C:$C,Hours!$B802)</f>
        <v>0</v>
      </c>
      <c r="F802" s="16">
        <f>SUMIFS('Contact Hours'!G:G,'Contact Hours'!$A:$A,Hours!$A802,'Contact Hours'!$C:$C,Hours!$B802)</f>
        <v>0</v>
      </c>
      <c r="G802" s="16">
        <f>SUMIFS('Contact Hours'!H:H,'Contact Hours'!$A:$A,Hours!$A802,'Contact Hours'!$C:$C,Hours!$B802)</f>
        <v>0</v>
      </c>
      <c r="H802" s="16">
        <f>SUMIFS('Contact Hours'!I:I,'Contact Hours'!$A:$A,Hours!$A802,'Contact Hours'!$C:$C,Hours!$B802)</f>
        <v>23600</v>
      </c>
      <c r="I802" s="16">
        <f>SUMIFS('Contact Hours'!J:J,'Contact Hours'!$A:$A,Hours!$A802,'Contact Hours'!$C:$C,Hours!$B802)</f>
        <v>670592</v>
      </c>
      <c r="J802" s="16">
        <f>SUMIFS('Contact Hours'!K:K,'Contact Hours'!$A:$A,Hours!$A802,'Contact Hours'!$C:$C,Hours!$B802)</f>
        <v>0</v>
      </c>
      <c r="K802" s="16">
        <f>SUMIFS('Contact Hours'!L:L,'Contact Hours'!$A:$A,Hours!$A802,'Contact Hours'!$C:$C,Hours!$B802)</f>
        <v>67702</v>
      </c>
      <c r="L802" s="17">
        <f t="shared" si="81"/>
        <v>770534</v>
      </c>
      <c r="M802" s="17">
        <f t="shared" si="82"/>
        <v>73829.400000000009</v>
      </c>
      <c r="N802" s="17">
        <f t="shared" si="83"/>
        <v>844363.4</v>
      </c>
      <c r="O802" s="83">
        <f t="shared" si="80"/>
        <v>2752248.858985736</v>
      </c>
      <c r="P802" s="83">
        <f t="shared" si="84"/>
        <v>0</v>
      </c>
    </row>
    <row r="803" spans="1:16" x14ac:dyDescent="0.2">
      <c r="A803" s="14">
        <v>11145</v>
      </c>
      <c r="B803" s="15">
        <v>17</v>
      </c>
      <c r="C803" s="82">
        <f t="shared" si="85"/>
        <v>4.4091904474615813</v>
      </c>
      <c r="D803" s="16">
        <f>SUMIFS('Contact Hours'!E:E,'Contact Hours'!$A:$A,Hours!$A803,'Contact Hours'!$C:$C,Hours!$B803)</f>
        <v>0</v>
      </c>
      <c r="E803" s="16">
        <f>SUMIFS('Contact Hours'!F:F,'Contact Hours'!$A:$A,Hours!$A803,'Contact Hours'!$C:$C,Hours!$B803)</f>
        <v>0</v>
      </c>
      <c r="F803" s="16">
        <f>SUMIFS('Contact Hours'!G:G,'Contact Hours'!$A:$A,Hours!$A803,'Contact Hours'!$C:$C,Hours!$B803)</f>
        <v>0</v>
      </c>
      <c r="G803" s="16">
        <f>SUMIFS('Contact Hours'!H:H,'Contact Hours'!$A:$A,Hours!$A803,'Contact Hours'!$C:$C,Hours!$B803)</f>
        <v>0</v>
      </c>
      <c r="H803" s="16">
        <f>SUMIFS('Contact Hours'!I:I,'Contact Hours'!$A:$A,Hours!$A803,'Contact Hours'!$C:$C,Hours!$B803)</f>
        <v>0</v>
      </c>
      <c r="I803" s="16">
        <f>SUMIFS('Contact Hours'!J:J,'Contact Hours'!$A:$A,Hours!$A803,'Contact Hours'!$C:$C,Hours!$B803)</f>
        <v>80832</v>
      </c>
      <c r="J803" s="16">
        <f>SUMIFS('Contact Hours'!K:K,'Contact Hours'!$A:$A,Hours!$A803,'Contact Hours'!$C:$C,Hours!$B803)</f>
        <v>0</v>
      </c>
      <c r="K803" s="16">
        <f>SUMIFS('Contact Hours'!L:L,'Contact Hours'!$A:$A,Hours!$A803,'Contact Hours'!$C:$C,Hours!$B803)</f>
        <v>0</v>
      </c>
      <c r="L803" s="17">
        <f t="shared" si="81"/>
        <v>80832</v>
      </c>
      <c r="M803" s="17">
        <f t="shared" si="82"/>
        <v>8083.2000000000007</v>
      </c>
      <c r="N803" s="17">
        <f t="shared" si="83"/>
        <v>88915.199999999997</v>
      </c>
      <c r="O803" s="83">
        <f t="shared" si="80"/>
        <v>392044.05047413596</v>
      </c>
      <c r="P803" s="83">
        <f t="shared" si="84"/>
        <v>0</v>
      </c>
    </row>
    <row r="804" spans="1:16" x14ac:dyDescent="0.2">
      <c r="A804" s="14">
        <v>11145</v>
      </c>
      <c r="B804" s="15">
        <v>18</v>
      </c>
      <c r="C804" s="82">
        <f t="shared" si="85"/>
        <v>3.2911135241788898</v>
      </c>
      <c r="D804" s="16">
        <f>SUMIFS('Contact Hours'!E:E,'Contact Hours'!$A:$A,Hours!$A804,'Contact Hours'!$C:$C,Hours!$B804)</f>
        <v>0</v>
      </c>
      <c r="E804" s="16">
        <f>SUMIFS('Contact Hours'!F:F,'Contact Hours'!$A:$A,Hours!$A804,'Contact Hours'!$C:$C,Hours!$B804)</f>
        <v>0</v>
      </c>
      <c r="F804" s="16">
        <f>SUMIFS('Contact Hours'!G:G,'Contact Hours'!$A:$A,Hours!$A804,'Contact Hours'!$C:$C,Hours!$B804)</f>
        <v>0</v>
      </c>
      <c r="G804" s="16">
        <f>SUMIFS('Contact Hours'!H:H,'Contact Hours'!$A:$A,Hours!$A804,'Contact Hours'!$C:$C,Hours!$B804)</f>
        <v>0</v>
      </c>
      <c r="H804" s="16">
        <f>SUMIFS('Contact Hours'!I:I,'Contact Hours'!$A:$A,Hours!$A804,'Contact Hours'!$C:$C,Hours!$B804)</f>
        <v>0</v>
      </c>
      <c r="I804" s="16">
        <f>SUMIFS('Contact Hours'!J:J,'Contact Hours'!$A:$A,Hours!$A804,'Contact Hours'!$C:$C,Hours!$B804)</f>
        <v>111024</v>
      </c>
      <c r="J804" s="16">
        <f>SUMIFS('Contact Hours'!K:K,'Contact Hours'!$A:$A,Hours!$A804,'Contact Hours'!$C:$C,Hours!$B804)</f>
        <v>0</v>
      </c>
      <c r="K804" s="16">
        <f>SUMIFS('Contact Hours'!L:L,'Contact Hours'!$A:$A,Hours!$A804,'Contact Hours'!$C:$C,Hours!$B804)</f>
        <v>0</v>
      </c>
      <c r="L804" s="17">
        <f t="shared" si="81"/>
        <v>111024</v>
      </c>
      <c r="M804" s="17">
        <f t="shared" si="82"/>
        <v>11102.400000000001</v>
      </c>
      <c r="N804" s="17">
        <f t="shared" si="83"/>
        <v>122126.39999999999</v>
      </c>
      <c r="O804" s="83">
        <f t="shared" si="80"/>
        <v>401931.84669928072</v>
      </c>
      <c r="P804" s="83">
        <f t="shared" si="84"/>
        <v>0</v>
      </c>
    </row>
    <row r="805" spans="1:16" x14ac:dyDescent="0.2">
      <c r="A805" s="14">
        <v>11145</v>
      </c>
      <c r="B805" s="15">
        <v>19</v>
      </c>
      <c r="C805" s="82">
        <f t="shared" si="85"/>
        <v>2.3804218366663754</v>
      </c>
      <c r="D805" s="16">
        <f>SUMIFS('Contact Hours'!E:E,'Contact Hours'!$A:$A,Hours!$A805,'Contact Hours'!$C:$C,Hours!$B805)</f>
        <v>0</v>
      </c>
      <c r="E805" s="16">
        <f>SUMIFS('Contact Hours'!F:F,'Contact Hours'!$A:$A,Hours!$A805,'Contact Hours'!$C:$C,Hours!$B805)</f>
        <v>2430064</v>
      </c>
      <c r="F805" s="16">
        <f>SUMIFS('Contact Hours'!G:G,'Contact Hours'!$A:$A,Hours!$A805,'Contact Hours'!$C:$C,Hours!$B805)</f>
        <v>860812</v>
      </c>
      <c r="G805" s="16">
        <f>SUMIFS('Contact Hours'!H:H,'Contact Hours'!$A:$A,Hours!$A805,'Contact Hours'!$C:$C,Hours!$B805)</f>
        <v>0</v>
      </c>
      <c r="H805" s="16">
        <f>SUMIFS('Contact Hours'!I:I,'Contact Hours'!$A:$A,Hours!$A805,'Contact Hours'!$C:$C,Hours!$B805)</f>
        <v>0</v>
      </c>
      <c r="I805" s="16">
        <f>SUMIFS('Contact Hours'!J:J,'Contact Hours'!$A:$A,Hours!$A805,'Contact Hours'!$C:$C,Hours!$B805)</f>
        <v>704</v>
      </c>
      <c r="J805" s="16">
        <f>SUMIFS('Contact Hours'!K:K,'Contact Hours'!$A:$A,Hours!$A805,'Contact Hours'!$C:$C,Hours!$B805)</f>
        <v>0</v>
      </c>
      <c r="K805" s="16">
        <f>SUMIFS('Contact Hours'!L:L,'Contact Hours'!$A:$A,Hours!$A805,'Contact Hours'!$C:$C,Hours!$B805)</f>
        <v>0</v>
      </c>
      <c r="L805" s="17">
        <f t="shared" si="81"/>
        <v>3291580</v>
      </c>
      <c r="M805" s="17">
        <f t="shared" si="82"/>
        <v>329158</v>
      </c>
      <c r="N805" s="17">
        <f t="shared" si="83"/>
        <v>3620738</v>
      </c>
      <c r="O805" s="83">
        <f t="shared" si="80"/>
        <v>8618883.8000477385</v>
      </c>
      <c r="P805" s="83">
        <f t="shared" si="84"/>
        <v>2254005.2502709017</v>
      </c>
    </row>
    <row r="806" spans="1:16" x14ac:dyDescent="0.2">
      <c r="A806" s="14">
        <v>11145</v>
      </c>
      <c r="B806" s="15">
        <v>20</v>
      </c>
      <c r="C806" s="82">
        <f t="shared" si="85"/>
        <v>3.0251194174301852</v>
      </c>
      <c r="D806" s="16">
        <f>SUMIFS('Contact Hours'!E:E,'Contact Hours'!$A:$A,Hours!$A806,'Contact Hours'!$C:$C,Hours!$B806)</f>
        <v>0</v>
      </c>
      <c r="E806" s="16">
        <f>SUMIFS('Contact Hours'!F:F,'Contact Hours'!$A:$A,Hours!$A806,'Contact Hours'!$C:$C,Hours!$B806)</f>
        <v>0</v>
      </c>
      <c r="F806" s="16">
        <f>SUMIFS('Contact Hours'!G:G,'Contact Hours'!$A:$A,Hours!$A806,'Contact Hours'!$C:$C,Hours!$B806)</f>
        <v>0</v>
      </c>
      <c r="G806" s="16">
        <f>SUMIFS('Contact Hours'!H:H,'Contact Hours'!$A:$A,Hours!$A806,'Contact Hours'!$C:$C,Hours!$B806)</f>
        <v>0</v>
      </c>
      <c r="H806" s="16">
        <f>SUMIFS('Contact Hours'!I:I,'Contact Hours'!$A:$A,Hours!$A806,'Contact Hours'!$C:$C,Hours!$B806)</f>
        <v>128176</v>
      </c>
      <c r="I806" s="16">
        <f>SUMIFS('Contact Hours'!J:J,'Contact Hours'!$A:$A,Hours!$A806,'Contact Hours'!$C:$C,Hours!$B806)</f>
        <v>0</v>
      </c>
      <c r="J806" s="16">
        <f>SUMIFS('Contact Hours'!K:K,'Contact Hours'!$A:$A,Hours!$A806,'Contact Hours'!$C:$C,Hours!$B806)</f>
        <v>672</v>
      </c>
      <c r="K806" s="16">
        <f>SUMIFS('Contact Hours'!L:L,'Contact Hours'!$A:$A,Hours!$A806,'Contact Hours'!$C:$C,Hours!$B806)</f>
        <v>0</v>
      </c>
      <c r="L806" s="17">
        <f t="shared" si="81"/>
        <v>128848</v>
      </c>
      <c r="M806" s="17">
        <f t="shared" si="82"/>
        <v>0</v>
      </c>
      <c r="N806" s="17">
        <f t="shared" si="83"/>
        <v>128848</v>
      </c>
      <c r="O806" s="83">
        <f t="shared" si="80"/>
        <v>389780.58669704449</v>
      </c>
      <c r="P806" s="83">
        <f t="shared" si="84"/>
        <v>0</v>
      </c>
    </row>
    <row r="807" spans="1:16" x14ac:dyDescent="0.2">
      <c r="A807" s="14">
        <v>11145</v>
      </c>
      <c r="B807" s="15">
        <v>21</v>
      </c>
      <c r="C807" s="82">
        <f t="shared" si="85"/>
        <v>3.2708258380709379</v>
      </c>
      <c r="D807" s="16">
        <f>SUMIFS('Contact Hours'!E:E,'Contact Hours'!$A:$A,Hours!$A807,'Contact Hours'!$C:$C,Hours!$B807)</f>
        <v>0</v>
      </c>
      <c r="E807" s="16">
        <f>SUMIFS('Contact Hours'!F:F,'Contact Hours'!$A:$A,Hours!$A807,'Contact Hours'!$C:$C,Hours!$B807)</f>
        <v>0</v>
      </c>
      <c r="F807" s="16">
        <f>SUMIFS('Contact Hours'!G:G,'Contact Hours'!$A:$A,Hours!$A807,'Contact Hours'!$C:$C,Hours!$B807)</f>
        <v>0</v>
      </c>
      <c r="G807" s="16">
        <f>SUMIFS('Contact Hours'!H:H,'Contact Hours'!$A:$A,Hours!$A807,'Contact Hours'!$C:$C,Hours!$B807)</f>
        <v>0</v>
      </c>
      <c r="H807" s="16">
        <f>SUMIFS('Contact Hours'!I:I,'Contact Hours'!$A:$A,Hours!$A807,'Contact Hours'!$C:$C,Hours!$B807)</f>
        <v>30992</v>
      </c>
      <c r="I807" s="16">
        <f>SUMIFS('Contact Hours'!J:J,'Contact Hours'!$A:$A,Hours!$A807,'Contact Hours'!$C:$C,Hours!$B807)</f>
        <v>0</v>
      </c>
      <c r="J807" s="16">
        <f>SUMIFS('Contact Hours'!K:K,'Contact Hours'!$A:$A,Hours!$A807,'Contact Hours'!$C:$C,Hours!$B807)</f>
        <v>73968</v>
      </c>
      <c r="K807" s="16">
        <f>SUMIFS('Contact Hours'!L:L,'Contact Hours'!$A:$A,Hours!$A807,'Contact Hours'!$C:$C,Hours!$B807)</f>
        <v>0</v>
      </c>
      <c r="L807" s="17">
        <f t="shared" si="81"/>
        <v>104960</v>
      </c>
      <c r="M807" s="17">
        <f t="shared" si="82"/>
        <v>0</v>
      </c>
      <c r="N807" s="17">
        <f t="shared" si="83"/>
        <v>104960</v>
      </c>
      <c r="O807" s="83">
        <f t="shared" si="80"/>
        <v>343305.87996392563</v>
      </c>
      <c r="P807" s="83">
        <f t="shared" si="84"/>
        <v>0</v>
      </c>
    </row>
    <row r="808" spans="1:16" x14ac:dyDescent="0.2">
      <c r="A808" s="14">
        <v>11145</v>
      </c>
      <c r="B808" s="15">
        <v>22</v>
      </c>
      <c r="C808" s="82">
        <f t="shared" si="85"/>
        <v>3.5368199448196425</v>
      </c>
      <c r="D808" s="16">
        <f>SUMIFS('Contact Hours'!E:E,'Contact Hours'!$A:$A,Hours!$A808,'Contact Hours'!$C:$C,Hours!$B808)</f>
        <v>0</v>
      </c>
      <c r="E808" s="16">
        <f>SUMIFS('Contact Hours'!F:F,'Contact Hours'!$A:$A,Hours!$A808,'Contact Hours'!$C:$C,Hours!$B808)</f>
        <v>0</v>
      </c>
      <c r="F808" s="16">
        <f>SUMIFS('Contact Hours'!G:G,'Contact Hours'!$A:$A,Hours!$A808,'Contact Hours'!$C:$C,Hours!$B808)</f>
        <v>0</v>
      </c>
      <c r="G808" s="16">
        <f>SUMIFS('Contact Hours'!H:H,'Contact Hours'!$A:$A,Hours!$A808,'Contact Hours'!$C:$C,Hours!$B808)</f>
        <v>0</v>
      </c>
      <c r="H808" s="16">
        <f>SUMIFS('Contact Hours'!I:I,'Contact Hours'!$A:$A,Hours!$A808,'Contact Hours'!$C:$C,Hours!$B808)</f>
        <v>5280</v>
      </c>
      <c r="I808" s="16">
        <f>SUMIFS('Contact Hours'!J:J,'Contact Hours'!$A:$A,Hours!$A808,'Contact Hours'!$C:$C,Hours!$B808)</f>
        <v>0</v>
      </c>
      <c r="J808" s="16">
        <f>SUMIFS('Contact Hours'!K:K,'Contact Hours'!$A:$A,Hours!$A808,'Contact Hours'!$C:$C,Hours!$B808)</f>
        <v>4368</v>
      </c>
      <c r="K808" s="16">
        <f>SUMIFS('Contact Hours'!L:L,'Contact Hours'!$A:$A,Hours!$A808,'Contact Hours'!$C:$C,Hours!$B808)</f>
        <v>0</v>
      </c>
      <c r="L808" s="17">
        <f t="shared" si="81"/>
        <v>9648</v>
      </c>
      <c r="M808" s="17">
        <f t="shared" si="82"/>
        <v>0</v>
      </c>
      <c r="N808" s="17">
        <f t="shared" si="83"/>
        <v>9648</v>
      </c>
      <c r="O808" s="83">
        <f t="shared" si="80"/>
        <v>34123.238827619913</v>
      </c>
      <c r="P808" s="83">
        <f t="shared" si="84"/>
        <v>0</v>
      </c>
    </row>
    <row r="809" spans="1:16" x14ac:dyDescent="0.2">
      <c r="A809" s="14">
        <v>11145</v>
      </c>
      <c r="B809" s="15">
        <v>23</v>
      </c>
      <c r="C809" s="82">
        <f t="shared" si="85"/>
        <v>3.4579233877331621</v>
      </c>
      <c r="D809" s="16">
        <f>SUMIFS('Contact Hours'!E:E,'Contact Hours'!$A:$A,Hours!$A809,'Contact Hours'!$C:$C,Hours!$B809)</f>
        <v>530112</v>
      </c>
      <c r="E809" s="16">
        <f>SUMIFS('Contact Hours'!F:F,'Contact Hours'!$A:$A,Hours!$A809,'Contact Hours'!$C:$C,Hours!$B809)</f>
        <v>0</v>
      </c>
      <c r="F809" s="16">
        <f>SUMIFS('Contact Hours'!G:G,'Contact Hours'!$A:$A,Hours!$A809,'Contact Hours'!$C:$C,Hours!$B809)</f>
        <v>0</v>
      </c>
      <c r="G809" s="16">
        <f>SUMIFS('Contact Hours'!H:H,'Contact Hours'!$A:$A,Hours!$A809,'Contact Hours'!$C:$C,Hours!$B809)</f>
        <v>0</v>
      </c>
      <c r="H809" s="16">
        <f>SUMIFS('Contact Hours'!I:I,'Contact Hours'!$A:$A,Hours!$A809,'Contact Hours'!$C:$C,Hours!$B809)</f>
        <v>0</v>
      </c>
      <c r="I809" s="16">
        <f>SUMIFS('Contact Hours'!J:J,'Contact Hours'!$A:$A,Hours!$A809,'Contact Hours'!$C:$C,Hours!$B809)</f>
        <v>0</v>
      </c>
      <c r="J809" s="16">
        <f>SUMIFS('Contact Hours'!K:K,'Contact Hours'!$A:$A,Hours!$A809,'Contact Hours'!$C:$C,Hours!$B809)</f>
        <v>4400</v>
      </c>
      <c r="K809" s="16">
        <f>SUMIFS('Contact Hours'!L:L,'Contact Hours'!$A:$A,Hours!$A809,'Contact Hours'!$C:$C,Hours!$B809)</f>
        <v>0</v>
      </c>
      <c r="L809" s="17">
        <f t="shared" si="81"/>
        <v>534512</v>
      </c>
      <c r="M809" s="17">
        <f t="shared" si="82"/>
        <v>0</v>
      </c>
      <c r="N809" s="17">
        <f t="shared" si="83"/>
        <v>534512</v>
      </c>
      <c r="O809" s="83">
        <f t="shared" si="80"/>
        <v>1848301.5458240279</v>
      </c>
      <c r="P809" s="83">
        <f t="shared" si="84"/>
        <v>0</v>
      </c>
    </row>
    <row r="810" spans="1:16" x14ac:dyDescent="0.2">
      <c r="A810" s="14">
        <v>11145</v>
      </c>
      <c r="B810" s="15">
        <v>24</v>
      </c>
      <c r="C810" s="82">
        <f t="shared" si="85"/>
        <v>2.7275666878468883</v>
      </c>
      <c r="D810" s="16">
        <f>SUMIFS('Contact Hours'!E:E,'Contact Hours'!$A:$A,Hours!$A810,'Contact Hours'!$C:$C,Hours!$B810)</f>
        <v>198672</v>
      </c>
      <c r="E810" s="16">
        <f>SUMIFS('Contact Hours'!F:F,'Contact Hours'!$A:$A,Hours!$A810,'Contact Hours'!$C:$C,Hours!$B810)</f>
        <v>0</v>
      </c>
      <c r="F810" s="16">
        <f>SUMIFS('Contact Hours'!G:G,'Contact Hours'!$A:$A,Hours!$A810,'Contact Hours'!$C:$C,Hours!$B810)</f>
        <v>0</v>
      </c>
      <c r="G810" s="16">
        <f>SUMIFS('Contact Hours'!H:H,'Contact Hours'!$A:$A,Hours!$A810,'Contact Hours'!$C:$C,Hours!$B810)</f>
        <v>0</v>
      </c>
      <c r="H810" s="16">
        <f>SUMIFS('Contact Hours'!I:I,'Contact Hours'!$A:$A,Hours!$A810,'Contact Hours'!$C:$C,Hours!$B810)</f>
        <v>106112</v>
      </c>
      <c r="I810" s="16">
        <f>SUMIFS('Contact Hours'!J:J,'Contact Hours'!$A:$A,Hours!$A810,'Contact Hours'!$C:$C,Hours!$B810)</f>
        <v>0</v>
      </c>
      <c r="J810" s="16">
        <f>SUMIFS('Contact Hours'!K:K,'Contact Hours'!$A:$A,Hours!$A810,'Contact Hours'!$C:$C,Hours!$B810)</f>
        <v>0</v>
      </c>
      <c r="K810" s="16">
        <f>SUMIFS('Contact Hours'!L:L,'Contact Hours'!$A:$A,Hours!$A810,'Contact Hours'!$C:$C,Hours!$B810)</f>
        <v>0</v>
      </c>
      <c r="L810" s="17">
        <f t="shared" si="81"/>
        <v>304784</v>
      </c>
      <c r="M810" s="17">
        <f t="shared" si="82"/>
        <v>0</v>
      </c>
      <c r="N810" s="17">
        <f t="shared" si="83"/>
        <v>304784</v>
      </c>
      <c r="O810" s="83">
        <f t="shared" si="80"/>
        <v>831318.68538872595</v>
      </c>
      <c r="P810" s="83">
        <f t="shared" si="84"/>
        <v>0</v>
      </c>
    </row>
    <row r="811" spans="1:16" x14ac:dyDescent="0.2">
      <c r="A811" s="14">
        <v>11145</v>
      </c>
      <c r="B811" s="15">
        <v>25</v>
      </c>
      <c r="C811" s="82">
        <f t="shared" si="85"/>
        <v>2.1843075376228382</v>
      </c>
      <c r="D811" s="16">
        <f>SUMIFS('Contact Hours'!E:E,'Contact Hours'!$A:$A,Hours!$A811,'Contact Hours'!$C:$C,Hours!$B811)</f>
        <v>5766912</v>
      </c>
      <c r="E811" s="16">
        <f>SUMIFS('Contact Hours'!F:F,'Contact Hours'!$A:$A,Hours!$A811,'Contact Hours'!$C:$C,Hours!$B811)</f>
        <v>0</v>
      </c>
      <c r="F811" s="16">
        <f>SUMIFS('Contact Hours'!G:G,'Contact Hours'!$A:$A,Hours!$A811,'Contact Hours'!$C:$C,Hours!$B811)</f>
        <v>0</v>
      </c>
      <c r="G811" s="16">
        <f>SUMIFS('Contact Hours'!H:H,'Contact Hours'!$A:$A,Hours!$A811,'Contact Hours'!$C:$C,Hours!$B811)</f>
        <v>0</v>
      </c>
      <c r="H811" s="16">
        <f>SUMIFS('Contact Hours'!I:I,'Contact Hours'!$A:$A,Hours!$A811,'Contact Hours'!$C:$C,Hours!$B811)</f>
        <v>11808</v>
      </c>
      <c r="I811" s="16">
        <f>SUMIFS('Contact Hours'!J:J,'Contact Hours'!$A:$A,Hours!$A811,'Contact Hours'!$C:$C,Hours!$B811)</f>
        <v>0</v>
      </c>
      <c r="J811" s="16">
        <f>SUMIFS('Contact Hours'!K:K,'Contact Hours'!$A:$A,Hours!$A811,'Contact Hours'!$C:$C,Hours!$B811)</f>
        <v>0</v>
      </c>
      <c r="K811" s="16">
        <f>SUMIFS('Contact Hours'!L:L,'Contact Hours'!$A:$A,Hours!$A811,'Contact Hours'!$C:$C,Hours!$B811)</f>
        <v>0</v>
      </c>
      <c r="L811" s="17">
        <f t="shared" si="81"/>
        <v>5778720</v>
      </c>
      <c r="M811" s="17">
        <f t="shared" si="82"/>
        <v>0</v>
      </c>
      <c r="N811" s="17">
        <f t="shared" si="83"/>
        <v>5778720</v>
      </c>
      <c r="O811" s="83">
        <f t="shared" si="80"/>
        <v>12622501.653811848</v>
      </c>
      <c r="P811" s="83">
        <f t="shared" si="84"/>
        <v>0</v>
      </c>
    </row>
    <row r="812" spans="1:16" x14ac:dyDescent="0.2">
      <c r="A812" s="14">
        <v>11145</v>
      </c>
      <c r="B812" s="15">
        <v>26</v>
      </c>
      <c r="C812" s="82">
        <f t="shared" si="85"/>
        <v>2.9124100501637846</v>
      </c>
      <c r="D812" s="16">
        <f>SUMIFS('Contact Hours'!E:E,'Contact Hours'!$A:$A,Hours!$A812,'Contact Hours'!$C:$C,Hours!$B812)</f>
        <v>1116694</v>
      </c>
      <c r="E812" s="16">
        <f>SUMIFS('Contact Hours'!F:F,'Contact Hours'!$A:$A,Hours!$A812,'Contact Hours'!$C:$C,Hours!$B812)</f>
        <v>0</v>
      </c>
      <c r="F812" s="16">
        <f>SUMIFS('Contact Hours'!G:G,'Contact Hours'!$A:$A,Hours!$A812,'Contact Hours'!$C:$C,Hours!$B812)</f>
        <v>0</v>
      </c>
      <c r="G812" s="16">
        <f>SUMIFS('Contact Hours'!H:H,'Contact Hours'!$A:$A,Hours!$A812,'Contact Hours'!$C:$C,Hours!$B812)</f>
        <v>0</v>
      </c>
      <c r="H812" s="16">
        <f>SUMIFS('Contact Hours'!I:I,'Contact Hours'!$A:$A,Hours!$A812,'Contact Hours'!$C:$C,Hours!$B812)</f>
        <v>98736</v>
      </c>
      <c r="I812" s="16">
        <f>SUMIFS('Contact Hours'!J:J,'Contact Hours'!$A:$A,Hours!$A812,'Contact Hours'!$C:$C,Hours!$B812)</f>
        <v>0</v>
      </c>
      <c r="J812" s="16">
        <f>SUMIFS('Contact Hours'!K:K,'Contact Hours'!$A:$A,Hours!$A812,'Contact Hours'!$C:$C,Hours!$B812)</f>
        <v>144</v>
      </c>
      <c r="K812" s="16">
        <f>SUMIFS('Contact Hours'!L:L,'Contact Hours'!$A:$A,Hours!$A812,'Contact Hours'!$C:$C,Hours!$B812)</f>
        <v>0</v>
      </c>
      <c r="L812" s="17">
        <f t="shared" si="81"/>
        <v>1215574</v>
      </c>
      <c r="M812" s="17">
        <f t="shared" si="82"/>
        <v>0</v>
      </c>
      <c r="N812" s="17">
        <f t="shared" si="83"/>
        <v>1215574</v>
      </c>
      <c r="O812" s="83">
        <f t="shared" si="80"/>
        <v>3540249.9343177923</v>
      </c>
      <c r="P812" s="83">
        <f t="shared" si="84"/>
        <v>0</v>
      </c>
    </row>
    <row r="813" spans="1:16" x14ac:dyDescent="0.2">
      <c r="A813" s="14">
        <v>11145</v>
      </c>
      <c r="B813" s="15">
        <v>27</v>
      </c>
      <c r="C813" s="82">
        <f t="shared" si="85"/>
        <v>0</v>
      </c>
      <c r="D813" s="16">
        <f>SUMIFS('Contact Hours'!E:E,'Contact Hours'!$A:$A,Hours!$A813,'Contact Hours'!$C:$C,Hours!$B813)</f>
        <v>0</v>
      </c>
      <c r="E813" s="16">
        <f>SUMIFS('Contact Hours'!F:F,'Contact Hours'!$A:$A,Hours!$A813,'Contact Hours'!$C:$C,Hours!$B813)</f>
        <v>0</v>
      </c>
      <c r="F813" s="16">
        <f>SUMIFS('Contact Hours'!G:G,'Contact Hours'!$A:$A,Hours!$A813,'Contact Hours'!$C:$C,Hours!$B813)</f>
        <v>0</v>
      </c>
      <c r="G813" s="16">
        <f>SUMIFS('Contact Hours'!H:H,'Contact Hours'!$A:$A,Hours!$A813,'Contact Hours'!$C:$C,Hours!$B813)</f>
        <v>0</v>
      </c>
      <c r="H813" s="16">
        <f>SUMIFS('Contact Hours'!I:I,'Contact Hours'!$A:$A,Hours!$A813,'Contact Hours'!$C:$C,Hours!$B813)</f>
        <v>0</v>
      </c>
      <c r="I813" s="16">
        <f>SUMIFS('Contact Hours'!J:J,'Contact Hours'!$A:$A,Hours!$A813,'Contact Hours'!$C:$C,Hours!$B813)</f>
        <v>0</v>
      </c>
      <c r="J813" s="16">
        <f>SUMIFS('Contact Hours'!K:K,'Contact Hours'!$A:$A,Hours!$A813,'Contact Hours'!$C:$C,Hours!$B813)</f>
        <v>0</v>
      </c>
      <c r="K813" s="16">
        <f>SUMIFS('Contact Hours'!L:L,'Contact Hours'!$A:$A,Hours!$A813,'Contact Hours'!$C:$C,Hours!$B813)</f>
        <v>0</v>
      </c>
      <c r="L813" s="17">
        <f t="shared" si="81"/>
        <v>0</v>
      </c>
      <c r="M813" s="17">
        <f t="shared" si="82"/>
        <v>0</v>
      </c>
      <c r="N813" s="17">
        <f t="shared" si="83"/>
        <v>0</v>
      </c>
      <c r="O813" s="83">
        <f t="shared" si="80"/>
        <v>0</v>
      </c>
      <c r="P813" s="83">
        <f t="shared" si="84"/>
        <v>0</v>
      </c>
    </row>
    <row r="814" spans="1:16" x14ac:dyDescent="0.2">
      <c r="A814" s="14">
        <v>23154</v>
      </c>
      <c r="B814" s="15">
        <v>1</v>
      </c>
      <c r="C814" s="82">
        <f t="shared" si="85"/>
        <v>2.4773518925154794</v>
      </c>
      <c r="D814" s="16">
        <f>SUMIFS('Contact Hours'!E:E,'Contact Hours'!$A:$A,Hours!$A814,'Contact Hours'!$C:$C,Hours!$B814)</f>
        <v>13008</v>
      </c>
      <c r="E814" s="16">
        <f>SUMIFS('Contact Hours'!F:F,'Contact Hours'!$A:$A,Hours!$A814,'Contact Hours'!$C:$C,Hours!$B814)</f>
        <v>0</v>
      </c>
      <c r="F814" s="16">
        <f>SUMIFS('Contact Hours'!G:G,'Contact Hours'!$A:$A,Hours!$A814,'Contact Hours'!$C:$C,Hours!$B814)</f>
        <v>0</v>
      </c>
      <c r="G814" s="16">
        <f>SUMIFS('Contact Hours'!H:H,'Contact Hours'!$A:$A,Hours!$A814,'Contact Hours'!$C:$C,Hours!$B814)</f>
        <v>0</v>
      </c>
      <c r="H814" s="16">
        <f>SUMIFS('Contact Hours'!I:I,'Contact Hours'!$A:$A,Hours!$A814,'Contact Hours'!$C:$C,Hours!$B814)</f>
        <v>7008</v>
      </c>
      <c r="I814" s="16">
        <f>SUMIFS('Contact Hours'!J:J,'Contact Hours'!$A:$A,Hours!$A814,'Contact Hours'!$C:$C,Hours!$B814)</f>
        <v>0</v>
      </c>
      <c r="J814" s="16">
        <f>SUMIFS('Contact Hours'!K:K,'Contact Hours'!$A:$A,Hours!$A814,'Contact Hours'!$C:$C,Hours!$B814)</f>
        <v>0</v>
      </c>
      <c r="K814" s="16">
        <f>SUMIFS('Contact Hours'!L:L,'Contact Hours'!$A:$A,Hours!$A814,'Contact Hours'!$C:$C,Hours!$B814)</f>
        <v>0</v>
      </c>
      <c r="L814" s="17">
        <f t="shared" si="81"/>
        <v>20016</v>
      </c>
      <c r="M814" s="17">
        <f t="shared" si="82"/>
        <v>0</v>
      </c>
      <c r="N814" s="17">
        <f t="shared" si="83"/>
        <v>20016</v>
      </c>
      <c r="O814" s="83">
        <f t="shared" si="80"/>
        <v>49586.675480589838</v>
      </c>
      <c r="P814" s="83">
        <f t="shared" si="84"/>
        <v>0</v>
      </c>
    </row>
    <row r="815" spans="1:16" x14ac:dyDescent="0.2">
      <c r="A815" s="14">
        <v>23154</v>
      </c>
      <c r="B815" s="15">
        <v>2</v>
      </c>
      <c r="C815" s="82">
        <f t="shared" si="85"/>
        <v>2.8538011791852567</v>
      </c>
      <c r="D815" s="16">
        <f>SUMIFS('Contact Hours'!E:E,'Contact Hours'!$A:$A,Hours!$A815,'Contact Hours'!$C:$C,Hours!$B815)</f>
        <v>0</v>
      </c>
      <c r="E815" s="16">
        <f>SUMIFS('Contact Hours'!F:F,'Contact Hours'!$A:$A,Hours!$A815,'Contact Hours'!$C:$C,Hours!$B815)</f>
        <v>0</v>
      </c>
      <c r="F815" s="16">
        <f>SUMIFS('Contact Hours'!G:G,'Contact Hours'!$A:$A,Hours!$A815,'Contact Hours'!$C:$C,Hours!$B815)</f>
        <v>0</v>
      </c>
      <c r="G815" s="16">
        <f>SUMIFS('Contact Hours'!H:H,'Contact Hours'!$A:$A,Hours!$A815,'Contact Hours'!$C:$C,Hours!$B815)</f>
        <v>0</v>
      </c>
      <c r="H815" s="16">
        <f>SUMIFS('Contact Hours'!I:I,'Contact Hours'!$A:$A,Hours!$A815,'Contact Hours'!$C:$C,Hours!$B815)</f>
        <v>30288</v>
      </c>
      <c r="I815" s="16">
        <f>SUMIFS('Contact Hours'!J:J,'Contact Hours'!$A:$A,Hours!$A815,'Contact Hours'!$C:$C,Hours!$B815)</f>
        <v>0</v>
      </c>
      <c r="J815" s="16">
        <f>SUMIFS('Contact Hours'!K:K,'Contact Hours'!$A:$A,Hours!$A815,'Contact Hours'!$C:$C,Hours!$B815)</f>
        <v>3576</v>
      </c>
      <c r="K815" s="16">
        <f>SUMIFS('Contact Hours'!L:L,'Contact Hours'!$A:$A,Hours!$A815,'Contact Hours'!$C:$C,Hours!$B815)</f>
        <v>0</v>
      </c>
      <c r="L815" s="17">
        <f t="shared" si="81"/>
        <v>33864</v>
      </c>
      <c r="M815" s="17">
        <f t="shared" si="82"/>
        <v>0</v>
      </c>
      <c r="N815" s="17">
        <f t="shared" si="83"/>
        <v>33864</v>
      </c>
      <c r="O815" s="83">
        <f t="shared" si="80"/>
        <v>96641.123131929533</v>
      </c>
      <c r="P815" s="83">
        <f t="shared" si="84"/>
        <v>0</v>
      </c>
    </row>
    <row r="816" spans="1:16" x14ac:dyDescent="0.2">
      <c r="A816" s="14">
        <v>23154</v>
      </c>
      <c r="B816" s="15">
        <v>3</v>
      </c>
      <c r="C816" s="82">
        <f t="shared" si="85"/>
        <v>2.4074720848103111</v>
      </c>
      <c r="D816" s="16">
        <f>SUMIFS('Contact Hours'!E:E,'Contact Hours'!$A:$A,Hours!$A816,'Contact Hours'!$C:$C,Hours!$B816)</f>
        <v>0</v>
      </c>
      <c r="E816" s="16">
        <f>SUMIFS('Contact Hours'!F:F,'Contact Hours'!$A:$A,Hours!$A816,'Contact Hours'!$C:$C,Hours!$B816)</f>
        <v>169952</v>
      </c>
      <c r="F816" s="16">
        <f>SUMIFS('Contact Hours'!G:G,'Contact Hours'!$A:$A,Hours!$A816,'Contact Hours'!$C:$C,Hours!$B816)</f>
        <v>0</v>
      </c>
      <c r="G816" s="16">
        <f>SUMIFS('Contact Hours'!H:H,'Contact Hours'!$A:$A,Hours!$A816,'Contact Hours'!$C:$C,Hours!$B816)</f>
        <v>0</v>
      </c>
      <c r="H816" s="16">
        <f>SUMIFS('Contact Hours'!I:I,'Contact Hours'!$A:$A,Hours!$A816,'Contact Hours'!$C:$C,Hours!$B816)</f>
        <v>0</v>
      </c>
      <c r="I816" s="16">
        <f>SUMIFS('Contact Hours'!J:J,'Contact Hours'!$A:$A,Hours!$A816,'Contact Hours'!$C:$C,Hours!$B816)</f>
        <v>2784</v>
      </c>
      <c r="J816" s="16">
        <f>SUMIFS('Contact Hours'!K:K,'Contact Hours'!$A:$A,Hours!$A816,'Contact Hours'!$C:$C,Hours!$B816)</f>
        <v>0</v>
      </c>
      <c r="K816" s="16">
        <f>SUMIFS('Contact Hours'!L:L,'Contact Hours'!$A:$A,Hours!$A816,'Contact Hours'!$C:$C,Hours!$B816)</f>
        <v>0</v>
      </c>
      <c r="L816" s="17">
        <f t="shared" si="81"/>
        <v>172736</v>
      </c>
      <c r="M816" s="17">
        <f t="shared" si="82"/>
        <v>17273.600000000002</v>
      </c>
      <c r="N816" s="17">
        <f t="shared" si="83"/>
        <v>190009.60000000001</v>
      </c>
      <c r="O816" s="83">
        <f t="shared" si="80"/>
        <v>457442.80784597329</v>
      </c>
      <c r="P816" s="83">
        <f t="shared" si="84"/>
        <v>0</v>
      </c>
    </row>
    <row r="817" spans="1:16" x14ac:dyDescent="0.2">
      <c r="A817" s="14">
        <v>23154</v>
      </c>
      <c r="B817" s="15">
        <v>4</v>
      </c>
      <c r="C817" s="82">
        <f t="shared" si="85"/>
        <v>2.4300139582635913</v>
      </c>
      <c r="D817" s="16">
        <f>SUMIFS('Contact Hours'!E:E,'Contact Hours'!$A:$A,Hours!$A817,'Contact Hours'!$C:$C,Hours!$B817)</f>
        <v>22080</v>
      </c>
      <c r="E817" s="16">
        <f>SUMIFS('Contact Hours'!F:F,'Contact Hours'!$A:$A,Hours!$A817,'Contact Hours'!$C:$C,Hours!$B817)</f>
        <v>9792</v>
      </c>
      <c r="F817" s="16">
        <f>SUMIFS('Contact Hours'!G:G,'Contact Hours'!$A:$A,Hours!$A817,'Contact Hours'!$C:$C,Hours!$B817)</f>
        <v>0</v>
      </c>
      <c r="G817" s="16">
        <f>SUMIFS('Contact Hours'!H:H,'Contact Hours'!$A:$A,Hours!$A817,'Contact Hours'!$C:$C,Hours!$B817)</f>
        <v>0</v>
      </c>
      <c r="H817" s="16">
        <f>SUMIFS('Contact Hours'!I:I,'Contact Hours'!$A:$A,Hours!$A817,'Contact Hours'!$C:$C,Hours!$B817)</f>
        <v>20688</v>
      </c>
      <c r="I817" s="16">
        <f>SUMIFS('Contact Hours'!J:J,'Contact Hours'!$A:$A,Hours!$A817,'Contact Hours'!$C:$C,Hours!$B817)</f>
        <v>4080</v>
      </c>
      <c r="J817" s="16">
        <f>SUMIFS('Contact Hours'!K:K,'Contact Hours'!$A:$A,Hours!$A817,'Contact Hours'!$C:$C,Hours!$B817)</f>
        <v>504</v>
      </c>
      <c r="K817" s="16">
        <f>SUMIFS('Contact Hours'!L:L,'Contact Hours'!$A:$A,Hours!$A817,'Contact Hours'!$C:$C,Hours!$B817)</f>
        <v>0</v>
      </c>
      <c r="L817" s="17">
        <f t="shared" si="81"/>
        <v>57144</v>
      </c>
      <c r="M817" s="17">
        <f t="shared" si="82"/>
        <v>1387.2</v>
      </c>
      <c r="N817" s="17">
        <f t="shared" si="83"/>
        <v>58531.199999999997</v>
      </c>
      <c r="O817" s="83">
        <f t="shared" si="80"/>
        <v>142231.63299391791</v>
      </c>
      <c r="P817" s="83">
        <f t="shared" si="84"/>
        <v>0</v>
      </c>
    </row>
    <row r="818" spans="1:16" x14ac:dyDescent="0.2">
      <c r="A818" s="14">
        <v>23154</v>
      </c>
      <c r="B818" s="15">
        <v>5</v>
      </c>
      <c r="C818" s="82">
        <f t="shared" si="85"/>
        <v>8.3021719928430482</v>
      </c>
      <c r="D818" s="16">
        <f>SUMIFS('Contact Hours'!E:E,'Contact Hours'!$A:$A,Hours!$A818,'Contact Hours'!$C:$C,Hours!$B818)</f>
        <v>0</v>
      </c>
      <c r="E818" s="16">
        <f>SUMIFS('Contact Hours'!F:F,'Contact Hours'!$A:$A,Hours!$A818,'Contact Hours'!$C:$C,Hours!$B818)</f>
        <v>0</v>
      </c>
      <c r="F818" s="16">
        <f>SUMIFS('Contact Hours'!G:G,'Contact Hours'!$A:$A,Hours!$A818,'Contact Hours'!$C:$C,Hours!$B818)</f>
        <v>0</v>
      </c>
      <c r="G818" s="16">
        <f>SUMIFS('Contact Hours'!H:H,'Contact Hours'!$A:$A,Hours!$A818,'Contact Hours'!$C:$C,Hours!$B818)</f>
        <v>0</v>
      </c>
      <c r="H818" s="16">
        <f>SUMIFS('Contact Hours'!I:I,'Contact Hours'!$A:$A,Hours!$A818,'Contact Hours'!$C:$C,Hours!$B818)</f>
        <v>0</v>
      </c>
      <c r="I818" s="16">
        <f>SUMIFS('Contact Hours'!J:J,'Contact Hours'!$A:$A,Hours!$A818,'Contact Hours'!$C:$C,Hours!$B818)</f>
        <v>0</v>
      </c>
      <c r="J818" s="16">
        <f>SUMIFS('Contact Hours'!K:K,'Contact Hours'!$A:$A,Hours!$A818,'Contact Hours'!$C:$C,Hours!$B818)</f>
        <v>0</v>
      </c>
      <c r="K818" s="16">
        <f>SUMIFS('Contact Hours'!L:L,'Contact Hours'!$A:$A,Hours!$A818,'Contact Hours'!$C:$C,Hours!$B818)</f>
        <v>0</v>
      </c>
      <c r="L818" s="17">
        <f t="shared" si="81"/>
        <v>0</v>
      </c>
      <c r="M818" s="17">
        <f t="shared" si="82"/>
        <v>0</v>
      </c>
      <c r="N818" s="17">
        <f t="shared" si="83"/>
        <v>0</v>
      </c>
      <c r="O818" s="83">
        <f t="shared" si="80"/>
        <v>0</v>
      </c>
      <c r="P818" s="83">
        <f t="shared" si="84"/>
        <v>0</v>
      </c>
    </row>
    <row r="819" spans="1:16" x14ac:dyDescent="0.2">
      <c r="A819" s="14">
        <v>23154</v>
      </c>
      <c r="B819" s="15">
        <v>6</v>
      </c>
      <c r="C819" s="82">
        <f t="shared" si="85"/>
        <v>2.9574937970703448</v>
      </c>
      <c r="D819" s="16">
        <f>SUMIFS('Contact Hours'!E:E,'Contact Hours'!$A:$A,Hours!$A819,'Contact Hours'!$C:$C,Hours!$B819)</f>
        <v>1056</v>
      </c>
      <c r="E819" s="16">
        <f>SUMIFS('Contact Hours'!F:F,'Contact Hours'!$A:$A,Hours!$A819,'Contact Hours'!$C:$C,Hours!$B819)</f>
        <v>0</v>
      </c>
      <c r="F819" s="16">
        <f>SUMIFS('Contact Hours'!G:G,'Contact Hours'!$A:$A,Hours!$A819,'Contact Hours'!$C:$C,Hours!$B819)</f>
        <v>0</v>
      </c>
      <c r="G819" s="16">
        <f>SUMIFS('Contact Hours'!H:H,'Contact Hours'!$A:$A,Hours!$A819,'Contact Hours'!$C:$C,Hours!$B819)</f>
        <v>0</v>
      </c>
      <c r="H819" s="16">
        <f>SUMIFS('Contact Hours'!I:I,'Contact Hours'!$A:$A,Hours!$A819,'Contact Hours'!$C:$C,Hours!$B819)</f>
        <v>0</v>
      </c>
      <c r="I819" s="16">
        <f>SUMIFS('Contact Hours'!J:J,'Contact Hours'!$A:$A,Hours!$A819,'Contact Hours'!$C:$C,Hours!$B819)</f>
        <v>0</v>
      </c>
      <c r="J819" s="16">
        <f>SUMIFS('Contact Hours'!K:K,'Contact Hours'!$A:$A,Hours!$A819,'Contact Hours'!$C:$C,Hours!$B819)</f>
        <v>0</v>
      </c>
      <c r="K819" s="16">
        <f>SUMIFS('Contact Hours'!L:L,'Contact Hours'!$A:$A,Hours!$A819,'Contact Hours'!$C:$C,Hours!$B819)</f>
        <v>0</v>
      </c>
      <c r="L819" s="17">
        <f t="shared" si="81"/>
        <v>1056</v>
      </c>
      <c r="M819" s="17">
        <f t="shared" si="82"/>
        <v>0</v>
      </c>
      <c r="N819" s="17">
        <f t="shared" si="83"/>
        <v>1056</v>
      </c>
      <c r="O819" s="83">
        <f t="shared" si="80"/>
        <v>3123.113449706284</v>
      </c>
      <c r="P819" s="83">
        <f t="shared" si="84"/>
        <v>0</v>
      </c>
    </row>
    <row r="820" spans="1:16" x14ac:dyDescent="0.2">
      <c r="A820" s="14">
        <v>23154</v>
      </c>
      <c r="B820" s="15">
        <v>7</v>
      </c>
      <c r="C820" s="82">
        <f t="shared" si="85"/>
        <v>3.1107785365526492</v>
      </c>
      <c r="D820" s="16">
        <f>SUMIFS('Contact Hours'!E:E,'Contact Hours'!$A:$A,Hours!$A820,'Contact Hours'!$C:$C,Hours!$B820)</f>
        <v>0</v>
      </c>
      <c r="E820" s="16">
        <f>SUMIFS('Contact Hours'!F:F,'Contact Hours'!$A:$A,Hours!$A820,'Contact Hours'!$C:$C,Hours!$B820)</f>
        <v>5152</v>
      </c>
      <c r="F820" s="16">
        <f>SUMIFS('Contact Hours'!G:G,'Contact Hours'!$A:$A,Hours!$A820,'Contact Hours'!$C:$C,Hours!$B820)</f>
        <v>0</v>
      </c>
      <c r="G820" s="16">
        <f>SUMIFS('Contact Hours'!H:H,'Contact Hours'!$A:$A,Hours!$A820,'Contact Hours'!$C:$C,Hours!$B820)</f>
        <v>0</v>
      </c>
      <c r="H820" s="16">
        <f>SUMIFS('Contact Hours'!I:I,'Contact Hours'!$A:$A,Hours!$A820,'Contact Hours'!$C:$C,Hours!$B820)</f>
        <v>0</v>
      </c>
      <c r="I820" s="16">
        <f>SUMIFS('Contact Hours'!J:J,'Contact Hours'!$A:$A,Hours!$A820,'Contact Hours'!$C:$C,Hours!$B820)</f>
        <v>5328</v>
      </c>
      <c r="J820" s="16">
        <f>SUMIFS('Contact Hours'!K:K,'Contact Hours'!$A:$A,Hours!$A820,'Contact Hours'!$C:$C,Hours!$B820)</f>
        <v>0</v>
      </c>
      <c r="K820" s="16">
        <f>SUMIFS('Contact Hours'!L:L,'Contact Hours'!$A:$A,Hours!$A820,'Contact Hours'!$C:$C,Hours!$B820)</f>
        <v>104</v>
      </c>
      <c r="L820" s="17">
        <f t="shared" si="81"/>
        <v>10584</v>
      </c>
      <c r="M820" s="17">
        <f t="shared" si="82"/>
        <v>1058.4000000000001</v>
      </c>
      <c r="N820" s="17">
        <f t="shared" si="83"/>
        <v>11642.4</v>
      </c>
      <c r="O820" s="83">
        <f t="shared" si="80"/>
        <v>36216.928033960561</v>
      </c>
      <c r="P820" s="83">
        <f t="shared" si="84"/>
        <v>0</v>
      </c>
    </row>
    <row r="821" spans="1:16" x14ac:dyDescent="0.2">
      <c r="A821" s="14">
        <v>23154</v>
      </c>
      <c r="B821" s="15">
        <v>8</v>
      </c>
      <c r="C821" s="82">
        <f t="shared" si="85"/>
        <v>3.1288120353152737</v>
      </c>
      <c r="D821" s="16">
        <f>SUMIFS('Contact Hours'!E:E,'Contact Hours'!$A:$A,Hours!$A821,'Contact Hours'!$C:$C,Hours!$B821)</f>
        <v>0</v>
      </c>
      <c r="E821" s="16">
        <f>SUMIFS('Contact Hours'!F:F,'Contact Hours'!$A:$A,Hours!$A821,'Contact Hours'!$C:$C,Hours!$B821)</f>
        <v>0</v>
      </c>
      <c r="F821" s="16">
        <f>SUMIFS('Contact Hours'!G:G,'Contact Hours'!$A:$A,Hours!$A821,'Contact Hours'!$C:$C,Hours!$B821)</f>
        <v>0</v>
      </c>
      <c r="G821" s="16">
        <f>SUMIFS('Contact Hours'!H:H,'Contact Hours'!$A:$A,Hours!$A821,'Contact Hours'!$C:$C,Hours!$B821)</f>
        <v>0</v>
      </c>
      <c r="H821" s="16">
        <f>SUMIFS('Contact Hours'!I:I,'Contact Hours'!$A:$A,Hours!$A821,'Contact Hours'!$C:$C,Hours!$B821)</f>
        <v>26480</v>
      </c>
      <c r="I821" s="16">
        <f>SUMIFS('Contact Hours'!J:J,'Contact Hours'!$A:$A,Hours!$A821,'Contact Hours'!$C:$C,Hours!$B821)</f>
        <v>0</v>
      </c>
      <c r="J821" s="16">
        <f>SUMIFS('Contact Hours'!K:K,'Contact Hours'!$A:$A,Hours!$A821,'Contact Hours'!$C:$C,Hours!$B821)</f>
        <v>240</v>
      </c>
      <c r="K821" s="16">
        <f>SUMIFS('Contact Hours'!L:L,'Contact Hours'!$A:$A,Hours!$A821,'Contact Hours'!$C:$C,Hours!$B821)</f>
        <v>0</v>
      </c>
      <c r="L821" s="17">
        <f t="shared" si="81"/>
        <v>26720</v>
      </c>
      <c r="M821" s="17">
        <f t="shared" si="82"/>
        <v>0</v>
      </c>
      <c r="N821" s="17">
        <f t="shared" si="83"/>
        <v>26720</v>
      </c>
      <c r="O821" s="83">
        <f t="shared" si="80"/>
        <v>83601.857583624122</v>
      </c>
      <c r="P821" s="83">
        <f t="shared" si="84"/>
        <v>0</v>
      </c>
    </row>
    <row r="822" spans="1:16" x14ac:dyDescent="0.2">
      <c r="A822" s="14">
        <v>23154</v>
      </c>
      <c r="B822" s="15">
        <v>9</v>
      </c>
      <c r="C822" s="82">
        <f t="shared" si="85"/>
        <v>2.7974464955520566</v>
      </c>
      <c r="D822" s="16">
        <f>SUMIFS('Contact Hours'!E:E,'Contact Hours'!$A:$A,Hours!$A822,'Contact Hours'!$C:$C,Hours!$B822)</f>
        <v>11472</v>
      </c>
      <c r="E822" s="16">
        <f>SUMIFS('Contact Hours'!F:F,'Contact Hours'!$A:$A,Hours!$A822,'Contact Hours'!$C:$C,Hours!$B822)</f>
        <v>5472</v>
      </c>
      <c r="F822" s="16">
        <f>SUMIFS('Contact Hours'!G:G,'Contact Hours'!$A:$A,Hours!$A822,'Contact Hours'!$C:$C,Hours!$B822)</f>
        <v>0</v>
      </c>
      <c r="G822" s="16">
        <f>SUMIFS('Contact Hours'!H:H,'Contact Hours'!$A:$A,Hours!$A822,'Contact Hours'!$C:$C,Hours!$B822)</f>
        <v>0</v>
      </c>
      <c r="H822" s="16">
        <f>SUMIFS('Contact Hours'!I:I,'Contact Hours'!$A:$A,Hours!$A822,'Contact Hours'!$C:$C,Hours!$B822)</f>
        <v>59520</v>
      </c>
      <c r="I822" s="16">
        <f>SUMIFS('Contact Hours'!J:J,'Contact Hours'!$A:$A,Hours!$A822,'Contact Hours'!$C:$C,Hours!$B822)</f>
        <v>0</v>
      </c>
      <c r="J822" s="16">
        <f>SUMIFS('Contact Hours'!K:K,'Contact Hours'!$A:$A,Hours!$A822,'Contact Hours'!$C:$C,Hours!$B822)</f>
        <v>1816</v>
      </c>
      <c r="K822" s="16">
        <f>SUMIFS('Contact Hours'!L:L,'Contact Hours'!$A:$A,Hours!$A822,'Contact Hours'!$C:$C,Hours!$B822)</f>
        <v>0</v>
      </c>
      <c r="L822" s="17">
        <f t="shared" si="81"/>
        <v>78280</v>
      </c>
      <c r="M822" s="17">
        <f t="shared" si="82"/>
        <v>547.20000000000005</v>
      </c>
      <c r="N822" s="17">
        <f t="shared" si="83"/>
        <v>78827.199999999997</v>
      </c>
      <c r="O822" s="83">
        <f t="shared" si="80"/>
        <v>220514.87439418107</v>
      </c>
      <c r="P822" s="83">
        <f t="shared" si="84"/>
        <v>0</v>
      </c>
    </row>
    <row r="823" spans="1:16" x14ac:dyDescent="0.2">
      <c r="A823" s="14">
        <v>23154</v>
      </c>
      <c r="B823" s="15">
        <v>10</v>
      </c>
      <c r="C823" s="82">
        <f t="shared" si="85"/>
        <v>3.9989283506118838</v>
      </c>
      <c r="D823" s="16">
        <f>SUMIFS('Contact Hours'!E:E,'Contact Hours'!$A:$A,Hours!$A823,'Contact Hours'!$C:$C,Hours!$B823)</f>
        <v>0</v>
      </c>
      <c r="E823" s="16">
        <f>SUMIFS('Contact Hours'!F:F,'Contact Hours'!$A:$A,Hours!$A823,'Contact Hours'!$C:$C,Hours!$B823)</f>
        <v>896</v>
      </c>
      <c r="F823" s="16">
        <f>SUMIFS('Contact Hours'!G:G,'Contact Hours'!$A:$A,Hours!$A823,'Contact Hours'!$C:$C,Hours!$B823)</f>
        <v>0</v>
      </c>
      <c r="G823" s="16">
        <f>SUMIFS('Contact Hours'!H:H,'Contact Hours'!$A:$A,Hours!$A823,'Contact Hours'!$C:$C,Hours!$B823)</f>
        <v>0</v>
      </c>
      <c r="H823" s="16">
        <f>SUMIFS('Contact Hours'!I:I,'Contact Hours'!$A:$A,Hours!$A823,'Contact Hours'!$C:$C,Hours!$B823)</f>
        <v>0</v>
      </c>
      <c r="I823" s="16">
        <f>SUMIFS('Contact Hours'!J:J,'Contact Hours'!$A:$A,Hours!$A823,'Contact Hours'!$C:$C,Hours!$B823)</f>
        <v>0</v>
      </c>
      <c r="J823" s="16">
        <f>SUMIFS('Contact Hours'!K:K,'Contact Hours'!$A:$A,Hours!$A823,'Contact Hours'!$C:$C,Hours!$B823)</f>
        <v>0</v>
      </c>
      <c r="K823" s="16">
        <f>SUMIFS('Contact Hours'!L:L,'Contact Hours'!$A:$A,Hours!$A823,'Contact Hours'!$C:$C,Hours!$B823)</f>
        <v>0</v>
      </c>
      <c r="L823" s="17">
        <f t="shared" si="81"/>
        <v>896</v>
      </c>
      <c r="M823" s="17">
        <f t="shared" si="82"/>
        <v>89.600000000000009</v>
      </c>
      <c r="N823" s="17">
        <f t="shared" si="83"/>
        <v>985.6</v>
      </c>
      <c r="O823" s="83">
        <f t="shared" si="80"/>
        <v>3941.3437823630729</v>
      </c>
      <c r="P823" s="83">
        <f t="shared" si="84"/>
        <v>0</v>
      </c>
    </row>
    <row r="824" spans="1:16" x14ac:dyDescent="0.2">
      <c r="A824" s="14">
        <v>23154</v>
      </c>
      <c r="B824" s="15">
        <v>11</v>
      </c>
      <c r="C824" s="82">
        <f t="shared" si="85"/>
        <v>2.8515469918399288</v>
      </c>
      <c r="D824" s="16">
        <f>SUMIFS('Contact Hours'!E:E,'Contact Hours'!$A:$A,Hours!$A824,'Contact Hours'!$C:$C,Hours!$B824)</f>
        <v>0</v>
      </c>
      <c r="E824" s="16">
        <f>SUMIFS('Contact Hours'!F:F,'Contact Hours'!$A:$A,Hours!$A824,'Contact Hours'!$C:$C,Hours!$B824)</f>
        <v>864</v>
      </c>
      <c r="F824" s="16">
        <f>SUMIFS('Contact Hours'!G:G,'Contact Hours'!$A:$A,Hours!$A824,'Contact Hours'!$C:$C,Hours!$B824)</f>
        <v>0</v>
      </c>
      <c r="G824" s="16">
        <f>SUMIFS('Contact Hours'!H:H,'Contact Hours'!$A:$A,Hours!$A824,'Contact Hours'!$C:$C,Hours!$B824)</f>
        <v>0</v>
      </c>
      <c r="H824" s="16">
        <f>SUMIFS('Contact Hours'!I:I,'Contact Hours'!$A:$A,Hours!$A824,'Contact Hours'!$C:$C,Hours!$B824)</f>
        <v>0</v>
      </c>
      <c r="I824" s="16">
        <f>SUMIFS('Contact Hours'!J:J,'Contact Hours'!$A:$A,Hours!$A824,'Contact Hours'!$C:$C,Hours!$B824)</f>
        <v>8224</v>
      </c>
      <c r="J824" s="16">
        <f>SUMIFS('Contact Hours'!K:K,'Contact Hours'!$A:$A,Hours!$A824,'Contact Hours'!$C:$C,Hours!$B824)</f>
        <v>0</v>
      </c>
      <c r="K824" s="16">
        <f>SUMIFS('Contact Hours'!L:L,'Contact Hours'!$A:$A,Hours!$A824,'Contact Hours'!$C:$C,Hours!$B824)</f>
        <v>1740</v>
      </c>
      <c r="L824" s="17">
        <f t="shared" si="81"/>
        <v>10828</v>
      </c>
      <c r="M824" s="17">
        <f t="shared" si="82"/>
        <v>1082.8</v>
      </c>
      <c r="N824" s="17">
        <f t="shared" si="83"/>
        <v>11910.8</v>
      </c>
      <c r="O824" s="83">
        <f t="shared" si="80"/>
        <v>33964.205910407021</v>
      </c>
      <c r="P824" s="83">
        <f t="shared" si="84"/>
        <v>0</v>
      </c>
    </row>
    <row r="825" spans="1:16" x14ac:dyDescent="0.2">
      <c r="A825" s="14">
        <v>23154</v>
      </c>
      <c r="B825" s="15">
        <v>12</v>
      </c>
      <c r="C825" s="82">
        <f t="shared" si="85"/>
        <v>2.5044021406594155</v>
      </c>
      <c r="D825" s="16">
        <f>SUMIFS('Contact Hours'!E:E,'Contact Hours'!$A:$A,Hours!$A825,'Contact Hours'!$C:$C,Hours!$B825)</f>
        <v>164160</v>
      </c>
      <c r="E825" s="16">
        <f>SUMIFS('Contact Hours'!F:F,'Contact Hours'!$A:$A,Hours!$A825,'Contact Hours'!$C:$C,Hours!$B825)</f>
        <v>0</v>
      </c>
      <c r="F825" s="16">
        <f>SUMIFS('Contact Hours'!G:G,'Contact Hours'!$A:$A,Hours!$A825,'Contact Hours'!$C:$C,Hours!$B825)</f>
        <v>0</v>
      </c>
      <c r="G825" s="16">
        <f>SUMIFS('Contact Hours'!H:H,'Contact Hours'!$A:$A,Hours!$A825,'Contact Hours'!$C:$C,Hours!$B825)</f>
        <v>8336</v>
      </c>
      <c r="H825" s="16">
        <f>SUMIFS('Contact Hours'!I:I,'Contact Hours'!$A:$A,Hours!$A825,'Contact Hours'!$C:$C,Hours!$B825)</f>
        <v>0</v>
      </c>
      <c r="I825" s="16">
        <f>SUMIFS('Contact Hours'!J:J,'Contact Hours'!$A:$A,Hours!$A825,'Contact Hours'!$C:$C,Hours!$B825)</f>
        <v>0</v>
      </c>
      <c r="J825" s="16">
        <f>SUMIFS('Contact Hours'!K:K,'Contact Hours'!$A:$A,Hours!$A825,'Contact Hours'!$C:$C,Hours!$B825)</f>
        <v>0</v>
      </c>
      <c r="K825" s="16">
        <f>SUMIFS('Contact Hours'!L:L,'Contact Hours'!$A:$A,Hours!$A825,'Contact Hours'!$C:$C,Hours!$B825)</f>
        <v>0</v>
      </c>
      <c r="L825" s="17">
        <f t="shared" si="81"/>
        <v>172496</v>
      </c>
      <c r="M825" s="17">
        <f t="shared" si="82"/>
        <v>0</v>
      </c>
      <c r="N825" s="17">
        <f t="shared" si="83"/>
        <v>172496</v>
      </c>
      <c r="O825" s="83">
        <f t="shared" si="80"/>
        <v>431999.3516551865</v>
      </c>
      <c r="P825" s="83">
        <f t="shared" si="84"/>
        <v>20876.696244536888</v>
      </c>
    </row>
    <row r="826" spans="1:16" x14ac:dyDescent="0.2">
      <c r="A826" s="14">
        <v>23154</v>
      </c>
      <c r="B826" s="15">
        <v>13</v>
      </c>
      <c r="C826" s="82">
        <f t="shared" si="85"/>
        <v>2.4322681456089192</v>
      </c>
      <c r="D826" s="16">
        <f>SUMIFS('Contact Hours'!E:E,'Contact Hours'!$A:$A,Hours!$A826,'Contact Hours'!$C:$C,Hours!$B826)</f>
        <v>17184</v>
      </c>
      <c r="E826" s="16">
        <f>SUMIFS('Contact Hours'!F:F,'Contact Hours'!$A:$A,Hours!$A826,'Contact Hours'!$C:$C,Hours!$B826)</f>
        <v>0</v>
      </c>
      <c r="F826" s="16">
        <f>SUMIFS('Contact Hours'!G:G,'Contact Hours'!$A:$A,Hours!$A826,'Contact Hours'!$C:$C,Hours!$B826)</f>
        <v>0</v>
      </c>
      <c r="G826" s="16">
        <f>SUMIFS('Contact Hours'!H:H,'Contact Hours'!$A:$A,Hours!$A826,'Contact Hours'!$C:$C,Hours!$B826)</f>
        <v>0</v>
      </c>
      <c r="H826" s="16">
        <f>SUMIFS('Contact Hours'!I:I,'Contact Hours'!$A:$A,Hours!$A826,'Contact Hours'!$C:$C,Hours!$B826)</f>
        <v>0</v>
      </c>
      <c r="I826" s="16">
        <f>SUMIFS('Contact Hours'!J:J,'Contact Hours'!$A:$A,Hours!$A826,'Contact Hours'!$C:$C,Hours!$B826)</f>
        <v>0</v>
      </c>
      <c r="J826" s="16">
        <f>SUMIFS('Contact Hours'!K:K,'Contact Hours'!$A:$A,Hours!$A826,'Contact Hours'!$C:$C,Hours!$B826)</f>
        <v>0</v>
      </c>
      <c r="K826" s="16">
        <f>SUMIFS('Contact Hours'!L:L,'Contact Hours'!$A:$A,Hours!$A826,'Contact Hours'!$C:$C,Hours!$B826)</f>
        <v>0</v>
      </c>
      <c r="L826" s="17">
        <f t="shared" si="81"/>
        <v>17184</v>
      </c>
      <c r="M826" s="17">
        <f t="shared" si="82"/>
        <v>0</v>
      </c>
      <c r="N826" s="17">
        <f t="shared" si="83"/>
        <v>17184</v>
      </c>
      <c r="O826" s="83">
        <f t="shared" si="80"/>
        <v>41796.095814143671</v>
      </c>
      <c r="P826" s="83">
        <f t="shared" si="84"/>
        <v>0</v>
      </c>
    </row>
    <row r="827" spans="1:16" x14ac:dyDescent="0.2">
      <c r="A827" s="14">
        <v>23154</v>
      </c>
      <c r="B827" s="15">
        <v>14</v>
      </c>
      <c r="C827" s="82">
        <f t="shared" si="85"/>
        <v>3.8974899200721236</v>
      </c>
      <c r="D827" s="16">
        <f>SUMIFS('Contact Hours'!E:E,'Contact Hours'!$A:$A,Hours!$A827,'Contact Hours'!$C:$C,Hours!$B827)</f>
        <v>0</v>
      </c>
      <c r="E827" s="16">
        <f>SUMIFS('Contact Hours'!F:F,'Contact Hours'!$A:$A,Hours!$A827,'Contact Hours'!$C:$C,Hours!$B827)</f>
        <v>0</v>
      </c>
      <c r="F827" s="16">
        <f>SUMIFS('Contact Hours'!G:G,'Contact Hours'!$A:$A,Hours!$A827,'Contact Hours'!$C:$C,Hours!$B827)</f>
        <v>0</v>
      </c>
      <c r="G827" s="16">
        <f>SUMIFS('Contact Hours'!H:H,'Contact Hours'!$A:$A,Hours!$A827,'Contact Hours'!$C:$C,Hours!$B827)</f>
        <v>0</v>
      </c>
      <c r="H827" s="16">
        <f>SUMIFS('Contact Hours'!I:I,'Contact Hours'!$A:$A,Hours!$A827,'Contact Hours'!$C:$C,Hours!$B827)</f>
        <v>0</v>
      </c>
      <c r="I827" s="16">
        <f>SUMIFS('Contact Hours'!J:J,'Contact Hours'!$A:$A,Hours!$A827,'Contact Hours'!$C:$C,Hours!$B827)</f>
        <v>93152</v>
      </c>
      <c r="J827" s="16">
        <f>SUMIFS('Contact Hours'!K:K,'Contact Hours'!$A:$A,Hours!$A827,'Contact Hours'!$C:$C,Hours!$B827)</f>
        <v>0</v>
      </c>
      <c r="K827" s="16">
        <f>SUMIFS('Contact Hours'!L:L,'Contact Hours'!$A:$A,Hours!$A827,'Contact Hours'!$C:$C,Hours!$B827)</f>
        <v>3808</v>
      </c>
      <c r="L827" s="17">
        <f t="shared" si="81"/>
        <v>96960</v>
      </c>
      <c r="M827" s="17">
        <f t="shared" si="82"/>
        <v>9696</v>
      </c>
      <c r="N827" s="17">
        <f t="shared" si="83"/>
        <v>106656</v>
      </c>
      <c r="O827" s="83">
        <f t="shared" si="80"/>
        <v>415690.68491521239</v>
      </c>
      <c r="P827" s="83">
        <f t="shared" si="84"/>
        <v>0</v>
      </c>
    </row>
    <row r="828" spans="1:16" x14ac:dyDescent="0.2">
      <c r="A828" s="14">
        <v>23154</v>
      </c>
      <c r="B828" s="15">
        <v>15</v>
      </c>
      <c r="C828" s="82">
        <f t="shared" si="85"/>
        <v>5.6850604849172326</v>
      </c>
      <c r="D828" s="16">
        <f>SUMIFS('Contact Hours'!E:E,'Contact Hours'!$A:$A,Hours!$A828,'Contact Hours'!$C:$C,Hours!$B828)</f>
        <v>0</v>
      </c>
      <c r="E828" s="16">
        <f>SUMIFS('Contact Hours'!F:F,'Contact Hours'!$A:$A,Hours!$A828,'Contact Hours'!$C:$C,Hours!$B828)</f>
        <v>0</v>
      </c>
      <c r="F828" s="16">
        <f>SUMIFS('Contact Hours'!G:G,'Contact Hours'!$A:$A,Hours!$A828,'Contact Hours'!$C:$C,Hours!$B828)</f>
        <v>0</v>
      </c>
      <c r="G828" s="16">
        <f>SUMIFS('Contact Hours'!H:H,'Contact Hours'!$A:$A,Hours!$A828,'Contact Hours'!$C:$C,Hours!$B828)</f>
        <v>0</v>
      </c>
      <c r="H828" s="16">
        <f>SUMIFS('Contact Hours'!I:I,'Contact Hours'!$A:$A,Hours!$A828,'Contact Hours'!$C:$C,Hours!$B828)</f>
        <v>0</v>
      </c>
      <c r="I828" s="16">
        <f>SUMIFS('Contact Hours'!J:J,'Contact Hours'!$A:$A,Hours!$A828,'Contact Hours'!$C:$C,Hours!$B828)</f>
        <v>0</v>
      </c>
      <c r="J828" s="16">
        <f>SUMIFS('Contact Hours'!K:K,'Contact Hours'!$A:$A,Hours!$A828,'Contact Hours'!$C:$C,Hours!$B828)</f>
        <v>0</v>
      </c>
      <c r="K828" s="16">
        <f>SUMIFS('Contact Hours'!L:L,'Contact Hours'!$A:$A,Hours!$A828,'Contact Hours'!$C:$C,Hours!$B828)</f>
        <v>0</v>
      </c>
      <c r="L828" s="17">
        <f t="shared" si="81"/>
        <v>0</v>
      </c>
      <c r="M828" s="17">
        <f t="shared" si="82"/>
        <v>0</v>
      </c>
      <c r="N828" s="17">
        <f t="shared" si="83"/>
        <v>0</v>
      </c>
      <c r="O828" s="83">
        <f t="shared" si="80"/>
        <v>0</v>
      </c>
      <c r="P828" s="83">
        <f t="shared" si="84"/>
        <v>0</v>
      </c>
    </row>
    <row r="829" spans="1:16" x14ac:dyDescent="0.2">
      <c r="A829" s="14">
        <v>23154</v>
      </c>
      <c r="B829" s="15">
        <v>16</v>
      </c>
      <c r="C829" s="82">
        <f t="shared" si="85"/>
        <v>3.2595549013442979</v>
      </c>
      <c r="D829" s="16">
        <f>SUMIFS('Contact Hours'!E:E,'Contact Hours'!$A:$A,Hours!$A829,'Contact Hours'!$C:$C,Hours!$B829)</f>
        <v>2352</v>
      </c>
      <c r="E829" s="16">
        <f>SUMIFS('Contact Hours'!F:F,'Contact Hours'!$A:$A,Hours!$A829,'Contact Hours'!$C:$C,Hours!$B829)</f>
        <v>624</v>
      </c>
      <c r="F829" s="16">
        <f>SUMIFS('Contact Hours'!G:G,'Contact Hours'!$A:$A,Hours!$A829,'Contact Hours'!$C:$C,Hours!$B829)</f>
        <v>0</v>
      </c>
      <c r="G829" s="16">
        <f>SUMIFS('Contact Hours'!H:H,'Contact Hours'!$A:$A,Hours!$A829,'Contact Hours'!$C:$C,Hours!$B829)</f>
        <v>0</v>
      </c>
      <c r="H829" s="16">
        <f>SUMIFS('Contact Hours'!I:I,'Contact Hours'!$A:$A,Hours!$A829,'Contact Hours'!$C:$C,Hours!$B829)</f>
        <v>7008</v>
      </c>
      <c r="I829" s="16">
        <f>SUMIFS('Contact Hours'!J:J,'Contact Hours'!$A:$A,Hours!$A829,'Contact Hours'!$C:$C,Hours!$B829)</f>
        <v>123232</v>
      </c>
      <c r="J829" s="16">
        <f>SUMIFS('Contact Hours'!K:K,'Contact Hours'!$A:$A,Hours!$A829,'Contact Hours'!$C:$C,Hours!$B829)</f>
        <v>0</v>
      </c>
      <c r="K829" s="16">
        <f>SUMIFS('Contact Hours'!L:L,'Contact Hours'!$A:$A,Hours!$A829,'Contact Hours'!$C:$C,Hours!$B829)</f>
        <v>11471</v>
      </c>
      <c r="L829" s="17">
        <f t="shared" si="81"/>
        <v>144687</v>
      </c>
      <c r="M829" s="17">
        <f t="shared" si="82"/>
        <v>13532.7</v>
      </c>
      <c r="N829" s="17">
        <f t="shared" si="83"/>
        <v>158219.70000000001</v>
      </c>
      <c r="O829" s="83">
        <f t="shared" si="80"/>
        <v>515725.79862422444</v>
      </c>
      <c r="P829" s="83">
        <f t="shared" si="84"/>
        <v>0</v>
      </c>
    </row>
    <row r="830" spans="1:16" x14ac:dyDescent="0.2">
      <c r="A830" s="14">
        <v>23154</v>
      </c>
      <c r="B830" s="15">
        <v>17</v>
      </c>
      <c r="C830" s="82">
        <f t="shared" si="85"/>
        <v>4.4091904474615813</v>
      </c>
      <c r="D830" s="16">
        <f>SUMIFS('Contact Hours'!E:E,'Contact Hours'!$A:$A,Hours!$A830,'Contact Hours'!$C:$C,Hours!$B830)</f>
        <v>0</v>
      </c>
      <c r="E830" s="16">
        <f>SUMIFS('Contact Hours'!F:F,'Contact Hours'!$A:$A,Hours!$A830,'Contact Hours'!$C:$C,Hours!$B830)</f>
        <v>0</v>
      </c>
      <c r="F830" s="16">
        <f>SUMIFS('Contact Hours'!G:G,'Contact Hours'!$A:$A,Hours!$A830,'Contact Hours'!$C:$C,Hours!$B830)</f>
        <v>0</v>
      </c>
      <c r="G830" s="16">
        <f>SUMIFS('Contact Hours'!H:H,'Contact Hours'!$A:$A,Hours!$A830,'Contact Hours'!$C:$C,Hours!$B830)</f>
        <v>0</v>
      </c>
      <c r="H830" s="16">
        <f>SUMIFS('Contact Hours'!I:I,'Contact Hours'!$A:$A,Hours!$A830,'Contact Hours'!$C:$C,Hours!$B830)</f>
        <v>0</v>
      </c>
      <c r="I830" s="16">
        <f>SUMIFS('Contact Hours'!J:J,'Contact Hours'!$A:$A,Hours!$A830,'Contact Hours'!$C:$C,Hours!$B830)</f>
        <v>0</v>
      </c>
      <c r="J830" s="16">
        <f>SUMIFS('Contact Hours'!K:K,'Contact Hours'!$A:$A,Hours!$A830,'Contact Hours'!$C:$C,Hours!$B830)</f>
        <v>0</v>
      </c>
      <c r="K830" s="16">
        <f>SUMIFS('Contact Hours'!L:L,'Contact Hours'!$A:$A,Hours!$A830,'Contact Hours'!$C:$C,Hours!$B830)</f>
        <v>0</v>
      </c>
      <c r="L830" s="17">
        <f t="shared" si="81"/>
        <v>0</v>
      </c>
      <c r="M830" s="17">
        <f t="shared" si="82"/>
        <v>0</v>
      </c>
      <c r="N830" s="17">
        <f t="shared" si="83"/>
        <v>0</v>
      </c>
      <c r="O830" s="83">
        <f t="shared" si="80"/>
        <v>0</v>
      </c>
      <c r="P830" s="83">
        <f t="shared" si="84"/>
        <v>0</v>
      </c>
    </row>
    <row r="831" spans="1:16" x14ac:dyDescent="0.2">
      <c r="A831" s="14">
        <v>23154</v>
      </c>
      <c r="B831" s="15">
        <v>18</v>
      </c>
      <c r="C831" s="82">
        <f t="shared" si="85"/>
        <v>3.2911135241788898</v>
      </c>
      <c r="D831" s="16">
        <f>SUMIFS('Contact Hours'!E:E,'Contact Hours'!$A:$A,Hours!$A831,'Contact Hours'!$C:$C,Hours!$B831)</f>
        <v>0</v>
      </c>
      <c r="E831" s="16">
        <f>SUMIFS('Contact Hours'!F:F,'Contact Hours'!$A:$A,Hours!$A831,'Contact Hours'!$C:$C,Hours!$B831)</f>
        <v>0</v>
      </c>
      <c r="F831" s="16">
        <f>SUMIFS('Contact Hours'!G:G,'Contact Hours'!$A:$A,Hours!$A831,'Contact Hours'!$C:$C,Hours!$B831)</f>
        <v>0</v>
      </c>
      <c r="G831" s="16">
        <f>SUMIFS('Contact Hours'!H:H,'Contact Hours'!$A:$A,Hours!$A831,'Contact Hours'!$C:$C,Hours!$B831)</f>
        <v>0</v>
      </c>
      <c r="H831" s="16">
        <f>SUMIFS('Contact Hours'!I:I,'Contact Hours'!$A:$A,Hours!$A831,'Contact Hours'!$C:$C,Hours!$B831)</f>
        <v>0</v>
      </c>
      <c r="I831" s="16">
        <f>SUMIFS('Contact Hours'!J:J,'Contact Hours'!$A:$A,Hours!$A831,'Contact Hours'!$C:$C,Hours!$B831)</f>
        <v>32560</v>
      </c>
      <c r="J831" s="16">
        <f>SUMIFS('Contact Hours'!K:K,'Contact Hours'!$A:$A,Hours!$A831,'Contact Hours'!$C:$C,Hours!$B831)</f>
        <v>0</v>
      </c>
      <c r="K831" s="16">
        <f>SUMIFS('Contact Hours'!L:L,'Contact Hours'!$A:$A,Hours!$A831,'Contact Hours'!$C:$C,Hours!$B831)</f>
        <v>0</v>
      </c>
      <c r="L831" s="17">
        <f t="shared" si="81"/>
        <v>32560</v>
      </c>
      <c r="M831" s="17">
        <f t="shared" si="82"/>
        <v>3256</v>
      </c>
      <c r="N831" s="17">
        <f t="shared" si="83"/>
        <v>35816</v>
      </c>
      <c r="O831" s="83">
        <f t="shared" si="80"/>
        <v>117874.52198199111</v>
      </c>
      <c r="P831" s="83">
        <f t="shared" si="84"/>
        <v>0</v>
      </c>
    </row>
    <row r="832" spans="1:16" x14ac:dyDescent="0.2">
      <c r="A832" s="14">
        <v>23154</v>
      </c>
      <c r="B832" s="15">
        <v>19</v>
      </c>
      <c r="C832" s="82">
        <f t="shared" si="85"/>
        <v>2.3804218366663754</v>
      </c>
      <c r="D832" s="16">
        <f>SUMIFS('Contact Hours'!E:E,'Contact Hours'!$A:$A,Hours!$A832,'Contact Hours'!$C:$C,Hours!$B832)</f>
        <v>0</v>
      </c>
      <c r="E832" s="16">
        <f>SUMIFS('Contact Hours'!F:F,'Contact Hours'!$A:$A,Hours!$A832,'Contact Hours'!$C:$C,Hours!$B832)</f>
        <v>87344</v>
      </c>
      <c r="F832" s="16">
        <f>SUMIFS('Contact Hours'!G:G,'Contact Hours'!$A:$A,Hours!$A832,'Contact Hours'!$C:$C,Hours!$B832)</f>
        <v>27344</v>
      </c>
      <c r="G832" s="16">
        <f>SUMIFS('Contact Hours'!H:H,'Contact Hours'!$A:$A,Hours!$A832,'Contact Hours'!$C:$C,Hours!$B832)</f>
        <v>0</v>
      </c>
      <c r="H832" s="16">
        <f>SUMIFS('Contact Hours'!I:I,'Contact Hours'!$A:$A,Hours!$A832,'Contact Hours'!$C:$C,Hours!$B832)</f>
        <v>0</v>
      </c>
      <c r="I832" s="16">
        <f>SUMIFS('Contact Hours'!J:J,'Contact Hours'!$A:$A,Hours!$A832,'Contact Hours'!$C:$C,Hours!$B832)</f>
        <v>0</v>
      </c>
      <c r="J832" s="16">
        <f>SUMIFS('Contact Hours'!K:K,'Contact Hours'!$A:$A,Hours!$A832,'Contact Hours'!$C:$C,Hours!$B832)</f>
        <v>0</v>
      </c>
      <c r="K832" s="16">
        <f>SUMIFS('Contact Hours'!L:L,'Contact Hours'!$A:$A,Hours!$A832,'Contact Hours'!$C:$C,Hours!$B832)</f>
        <v>0</v>
      </c>
      <c r="L832" s="17">
        <f t="shared" si="81"/>
        <v>114688</v>
      </c>
      <c r="M832" s="17">
        <f t="shared" si="82"/>
        <v>11468.800000000001</v>
      </c>
      <c r="N832" s="17">
        <f t="shared" si="83"/>
        <v>126156.8</v>
      </c>
      <c r="O832" s="83">
        <f t="shared" si="80"/>
        <v>300306.40156395262</v>
      </c>
      <c r="P832" s="83">
        <f t="shared" si="84"/>
        <v>71599.280171985913</v>
      </c>
    </row>
    <row r="833" spans="1:16" x14ac:dyDescent="0.2">
      <c r="A833" s="14">
        <v>23154</v>
      </c>
      <c r="B833" s="15">
        <v>20</v>
      </c>
      <c r="C833" s="82">
        <f t="shared" si="85"/>
        <v>3.0251194174301852</v>
      </c>
      <c r="D833" s="16">
        <f>SUMIFS('Contact Hours'!E:E,'Contact Hours'!$A:$A,Hours!$A833,'Contact Hours'!$C:$C,Hours!$B833)</f>
        <v>0</v>
      </c>
      <c r="E833" s="16">
        <f>SUMIFS('Contact Hours'!F:F,'Contact Hours'!$A:$A,Hours!$A833,'Contact Hours'!$C:$C,Hours!$B833)</f>
        <v>0</v>
      </c>
      <c r="F833" s="16">
        <f>SUMIFS('Contact Hours'!G:G,'Contact Hours'!$A:$A,Hours!$A833,'Contact Hours'!$C:$C,Hours!$B833)</f>
        <v>0</v>
      </c>
      <c r="G833" s="16">
        <f>SUMIFS('Contact Hours'!H:H,'Contact Hours'!$A:$A,Hours!$A833,'Contact Hours'!$C:$C,Hours!$B833)</f>
        <v>0</v>
      </c>
      <c r="H833" s="16">
        <f>SUMIFS('Contact Hours'!I:I,'Contact Hours'!$A:$A,Hours!$A833,'Contact Hours'!$C:$C,Hours!$B833)</f>
        <v>21120</v>
      </c>
      <c r="I833" s="16">
        <f>SUMIFS('Contact Hours'!J:J,'Contact Hours'!$A:$A,Hours!$A833,'Contact Hours'!$C:$C,Hours!$B833)</f>
        <v>0</v>
      </c>
      <c r="J833" s="16">
        <f>SUMIFS('Contact Hours'!K:K,'Contact Hours'!$A:$A,Hours!$A833,'Contact Hours'!$C:$C,Hours!$B833)</f>
        <v>0</v>
      </c>
      <c r="K833" s="16">
        <f>SUMIFS('Contact Hours'!L:L,'Contact Hours'!$A:$A,Hours!$A833,'Contact Hours'!$C:$C,Hours!$B833)</f>
        <v>0</v>
      </c>
      <c r="L833" s="17">
        <f t="shared" si="81"/>
        <v>21120</v>
      </c>
      <c r="M833" s="17">
        <f t="shared" si="82"/>
        <v>0</v>
      </c>
      <c r="N833" s="17">
        <f t="shared" si="83"/>
        <v>21120</v>
      </c>
      <c r="O833" s="83">
        <f t="shared" si="80"/>
        <v>63890.522096125511</v>
      </c>
      <c r="P833" s="83">
        <f t="shared" si="84"/>
        <v>0</v>
      </c>
    </row>
    <row r="834" spans="1:16" x14ac:dyDescent="0.2">
      <c r="A834" s="14">
        <v>23154</v>
      </c>
      <c r="B834" s="15">
        <v>21</v>
      </c>
      <c r="C834" s="82">
        <f t="shared" si="85"/>
        <v>3.2708258380709379</v>
      </c>
      <c r="D834" s="16">
        <f>SUMIFS('Contact Hours'!E:E,'Contact Hours'!$A:$A,Hours!$A834,'Contact Hours'!$C:$C,Hours!$B834)</f>
        <v>0</v>
      </c>
      <c r="E834" s="16">
        <f>SUMIFS('Contact Hours'!F:F,'Contact Hours'!$A:$A,Hours!$A834,'Contact Hours'!$C:$C,Hours!$B834)</f>
        <v>0</v>
      </c>
      <c r="F834" s="16">
        <f>SUMIFS('Contact Hours'!G:G,'Contact Hours'!$A:$A,Hours!$A834,'Contact Hours'!$C:$C,Hours!$B834)</f>
        <v>0</v>
      </c>
      <c r="G834" s="16">
        <f>SUMIFS('Contact Hours'!H:H,'Contact Hours'!$A:$A,Hours!$A834,'Contact Hours'!$C:$C,Hours!$B834)</f>
        <v>0</v>
      </c>
      <c r="H834" s="16">
        <f>SUMIFS('Contact Hours'!I:I,'Contact Hours'!$A:$A,Hours!$A834,'Contact Hours'!$C:$C,Hours!$B834)</f>
        <v>0</v>
      </c>
      <c r="I834" s="16">
        <f>SUMIFS('Contact Hours'!J:J,'Contact Hours'!$A:$A,Hours!$A834,'Contact Hours'!$C:$C,Hours!$B834)</f>
        <v>0</v>
      </c>
      <c r="J834" s="16">
        <f>SUMIFS('Contact Hours'!K:K,'Contact Hours'!$A:$A,Hours!$A834,'Contact Hours'!$C:$C,Hours!$B834)</f>
        <v>484</v>
      </c>
      <c r="K834" s="16">
        <f>SUMIFS('Contact Hours'!L:L,'Contact Hours'!$A:$A,Hours!$A834,'Contact Hours'!$C:$C,Hours!$B834)</f>
        <v>0</v>
      </c>
      <c r="L834" s="17">
        <f t="shared" si="81"/>
        <v>484</v>
      </c>
      <c r="M834" s="17">
        <f t="shared" si="82"/>
        <v>0</v>
      </c>
      <c r="N834" s="17">
        <f t="shared" si="83"/>
        <v>484</v>
      </c>
      <c r="O834" s="83">
        <f t="shared" si="80"/>
        <v>1583.0797056263339</v>
      </c>
      <c r="P834" s="83">
        <f t="shared" si="84"/>
        <v>0</v>
      </c>
    </row>
    <row r="835" spans="1:16" x14ac:dyDescent="0.2">
      <c r="A835" s="14">
        <v>23154</v>
      </c>
      <c r="B835" s="15">
        <v>22</v>
      </c>
      <c r="C835" s="82">
        <f t="shared" si="85"/>
        <v>3.5368199448196425</v>
      </c>
      <c r="D835" s="16">
        <f>SUMIFS('Contact Hours'!E:E,'Contact Hours'!$A:$A,Hours!$A835,'Contact Hours'!$C:$C,Hours!$B835)</f>
        <v>0</v>
      </c>
      <c r="E835" s="16">
        <f>SUMIFS('Contact Hours'!F:F,'Contact Hours'!$A:$A,Hours!$A835,'Contact Hours'!$C:$C,Hours!$B835)</f>
        <v>0</v>
      </c>
      <c r="F835" s="16">
        <f>SUMIFS('Contact Hours'!G:G,'Contact Hours'!$A:$A,Hours!$A835,'Contact Hours'!$C:$C,Hours!$B835)</f>
        <v>0</v>
      </c>
      <c r="G835" s="16">
        <f>SUMIFS('Contact Hours'!H:H,'Contact Hours'!$A:$A,Hours!$A835,'Contact Hours'!$C:$C,Hours!$B835)</f>
        <v>0</v>
      </c>
      <c r="H835" s="16">
        <f>SUMIFS('Contact Hours'!I:I,'Contact Hours'!$A:$A,Hours!$A835,'Contact Hours'!$C:$C,Hours!$B835)</f>
        <v>256</v>
      </c>
      <c r="I835" s="16">
        <f>SUMIFS('Contact Hours'!J:J,'Contact Hours'!$A:$A,Hours!$A835,'Contact Hours'!$C:$C,Hours!$B835)</f>
        <v>0</v>
      </c>
      <c r="J835" s="16">
        <f>SUMIFS('Contact Hours'!K:K,'Contact Hours'!$A:$A,Hours!$A835,'Contact Hours'!$C:$C,Hours!$B835)</f>
        <v>0</v>
      </c>
      <c r="K835" s="16">
        <f>SUMIFS('Contact Hours'!L:L,'Contact Hours'!$A:$A,Hours!$A835,'Contact Hours'!$C:$C,Hours!$B835)</f>
        <v>0</v>
      </c>
      <c r="L835" s="17">
        <f t="shared" si="81"/>
        <v>256</v>
      </c>
      <c r="M835" s="17">
        <f t="shared" si="82"/>
        <v>0</v>
      </c>
      <c r="N835" s="17">
        <f t="shared" si="83"/>
        <v>256</v>
      </c>
      <c r="O835" s="83">
        <f t="shared" si="80"/>
        <v>905.42590587382847</v>
      </c>
      <c r="P835" s="83">
        <f t="shared" si="84"/>
        <v>0</v>
      </c>
    </row>
    <row r="836" spans="1:16" x14ac:dyDescent="0.2">
      <c r="A836" s="14">
        <v>23154</v>
      </c>
      <c r="B836" s="15">
        <v>23</v>
      </c>
      <c r="C836" s="82">
        <f t="shared" si="85"/>
        <v>3.4579233877331621</v>
      </c>
      <c r="D836" s="16">
        <f>SUMIFS('Contact Hours'!E:E,'Contact Hours'!$A:$A,Hours!$A836,'Contact Hours'!$C:$C,Hours!$B836)</f>
        <v>14352</v>
      </c>
      <c r="E836" s="16">
        <f>SUMIFS('Contact Hours'!F:F,'Contact Hours'!$A:$A,Hours!$A836,'Contact Hours'!$C:$C,Hours!$B836)</f>
        <v>0</v>
      </c>
      <c r="F836" s="16">
        <f>SUMIFS('Contact Hours'!G:G,'Contact Hours'!$A:$A,Hours!$A836,'Contact Hours'!$C:$C,Hours!$B836)</f>
        <v>0</v>
      </c>
      <c r="G836" s="16">
        <f>SUMIFS('Contact Hours'!H:H,'Contact Hours'!$A:$A,Hours!$A836,'Contact Hours'!$C:$C,Hours!$B836)</f>
        <v>0</v>
      </c>
      <c r="H836" s="16">
        <f>SUMIFS('Contact Hours'!I:I,'Contact Hours'!$A:$A,Hours!$A836,'Contact Hours'!$C:$C,Hours!$B836)</f>
        <v>0</v>
      </c>
      <c r="I836" s="16">
        <f>SUMIFS('Contact Hours'!J:J,'Contact Hours'!$A:$A,Hours!$A836,'Contact Hours'!$C:$C,Hours!$B836)</f>
        <v>0</v>
      </c>
      <c r="J836" s="16">
        <f>SUMIFS('Contact Hours'!K:K,'Contact Hours'!$A:$A,Hours!$A836,'Contact Hours'!$C:$C,Hours!$B836)</f>
        <v>0</v>
      </c>
      <c r="K836" s="16">
        <f>SUMIFS('Contact Hours'!L:L,'Contact Hours'!$A:$A,Hours!$A836,'Contact Hours'!$C:$C,Hours!$B836)</f>
        <v>0</v>
      </c>
      <c r="L836" s="17">
        <f t="shared" si="81"/>
        <v>14352</v>
      </c>
      <c r="M836" s="17">
        <f t="shared" si="82"/>
        <v>0</v>
      </c>
      <c r="N836" s="17">
        <f t="shared" si="83"/>
        <v>14352</v>
      </c>
      <c r="O836" s="83">
        <f t="shared" si="80"/>
        <v>49628.116460746343</v>
      </c>
      <c r="P836" s="83">
        <f t="shared" si="84"/>
        <v>0</v>
      </c>
    </row>
    <row r="837" spans="1:16" x14ac:dyDescent="0.2">
      <c r="A837" s="14">
        <v>23154</v>
      </c>
      <c r="B837" s="15">
        <v>24</v>
      </c>
      <c r="C837" s="82">
        <f t="shared" si="85"/>
        <v>2.7275666878468883</v>
      </c>
      <c r="D837" s="16">
        <f>SUMIFS('Contact Hours'!E:E,'Contact Hours'!$A:$A,Hours!$A837,'Contact Hours'!$C:$C,Hours!$B837)</f>
        <v>14016</v>
      </c>
      <c r="E837" s="16">
        <f>SUMIFS('Contact Hours'!F:F,'Contact Hours'!$A:$A,Hours!$A837,'Contact Hours'!$C:$C,Hours!$B837)</f>
        <v>0</v>
      </c>
      <c r="F837" s="16">
        <f>SUMIFS('Contact Hours'!G:G,'Contact Hours'!$A:$A,Hours!$A837,'Contact Hours'!$C:$C,Hours!$B837)</f>
        <v>0</v>
      </c>
      <c r="G837" s="16">
        <f>SUMIFS('Contact Hours'!H:H,'Contact Hours'!$A:$A,Hours!$A837,'Contact Hours'!$C:$C,Hours!$B837)</f>
        <v>0</v>
      </c>
      <c r="H837" s="16">
        <f>SUMIFS('Contact Hours'!I:I,'Contact Hours'!$A:$A,Hours!$A837,'Contact Hours'!$C:$C,Hours!$B837)</f>
        <v>720</v>
      </c>
      <c r="I837" s="16">
        <f>SUMIFS('Contact Hours'!J:J,'Contact Hours'!$A:$A,Hours!$A837,'Contact Hours'!$C:$C,Hours!$B837)</f>
        <v>0</v>
      </c>
      <c r="J837" s="16">
        <f>SUMIFS('Contact Hours'!K:K,'Contact Hours'!$A:$A,Hours!$A837,'Contact Hours'!$C:$C,Hours!$B837)</f>
        <v>3748</v>
      </c>
      <c r="K837" s="16">
        <f>SUMIFS('Contact Hours'!L:L,'Contact Hours'!$A:$A,Hours!$A837,'Contact Hours'!$C:$C,Hours!$B837)</f>
        <v>0</v>
      </c>
      <c r="L837" s="17">
        <f t="shared" si="81"/>
        <v>18484</v>
      </c>
      <c r="M837" s="17">
        <f t="shared" si="82"/>
        <v>0</v>
      </c>
      <c r="N837" s="17">
        <f t="shared" si="83"/>
        <v>18484</v>
      </c>
      <c r="O837" s="83">
        <f t="shared" ref="O837:O900" si="86">N837*C837</f>
        <v>50416.342658161884</v>
      </c>
      <c r="P837" s="83">
        <f t="shared" si="84"/>
        <v>0</v>
      </c>
    </row>
    <row r="838" spans="1:16" x14ac:dyDescent="0.2">
      <c r="A838" s="14">
        <v>23154</v>
      </c>
      <c r="B838" s="15">
        <v>25</v>
      </c>
      <c r="C838" s="82">
        <f t="shared" si="85"/>
        <v>2.1843075376228382</v>
      </c>
      <c r="D838" s="16">
        <f>SUMIFS('Contact Hours'!E:E,'Contact Hours'!$A:$A,Hours!$A838,'Contact Hours'!$C:$C,Hours!$B838)</f>
        <v>239712</v>
      </c>
      <c r="E838" s="16">
        <f>SUMIFS('Contact Hours'!F:F,'Contact Hours'!$A:$A,Hours!$A838,'Contact Hours'!$C:$C,Hours!$B838)</f>
        <v>0</v>
      </c>
      <c r="F838" s="16">
        <f>SUMIFS('Contact Hours'!G:G,'Contact Hours'!$A:$A,Hours!$A838,'Contact Hours'!$C:$C,Hours!$B838)</f>
        <v>0</v>
      </c>
      <c r="G838" s="16">
        <f>SUMIFS('Contact Hours'!H:H,'Contact Hours'!$A:$A,Hours!$A838,'Contact Hours'!$C:$C,Hours!$B838)</f>
        <v>0</v>
      </c>
      <c r="H838" s="16">
        <f>SUMIFS('Contact Hours'!I:I,'Contact Hours'!$A:$A,Hours!$A838,'Contact Hours'!$C:$C,Hours!$B838)</f>
        <v>640</v>
      </c>
      <c r="I838" s="16">
        <f>SUMIFS('Contact Hours'!J:J,'Contact Hours'!$A:$A,Hours!$A838,'Contact Hours'!$C:$C,Hours!$B838)</f>
        <v>0</v>
      </c>
      <c r="J838" s="16">
        <f>SUMIFS('Contact Hours'!K:K,'Contact Hours'!$A:$A,Hours!$A838,'Contact Hours'!$C:$C,Hours!$B838)</f>
        <v>0</v>
      </c>
      <c r="K838" s="16">
        <f>SUMIFS('Contact Hours'!L:L,'Contact Hours'!$A:$A,Hours!$A838,'Contact Hours'!$C:$C,Hours!$B838)</f>
        <v>0</v>
      </c>
      <c r="L838" s="17">
        <f t="shared" si="81"/>
        <v>240352</v>
      </c>
      <c r="M838" s="17">
        <f t="shared" si="82"/>
        <v>0</v>
      </c>
      <c r="N838" s="17">
        <f t="shared" si="83"/>
        <v>240352</v>
      </c>
      <c r="O838" s="83">
        <f t="shared" si="86"/>
        <v>525002.68528272444</v>
      </c>
      <c r="P838" s="83">
        <f t="shared" si="84"/>
        <v>0</v>
      </c>
    </row>
    <row r="839" spans="1:16" x14ac:dyDescent="0.2">
      <c r="A839" s="14">
        <v>23154</v>
      </c>
      <c r="B839" s="15">
        <v>26</v>
      </c>
      <c r="C839" s="82">
        <f t="shared" si="85"/>
        <v>2.9124100501637846</v>
      </c>
      <c r="D839" s="16">
        <f>SUMIFS('Contact Hours'!E:E,'Contact Hours'!$A:$A,Hours!$A839,'Contact Hours'!$C:$C,Hours!$B839)</f>
        <v>45184</v>
      </c>
      <c r="E839" s="16">
        <f>SUMIFS('Contact Hours'!F:F,'Contact Hours'!$A:$A,Hours!$A839,'Contact Hours'!$C:$C,Hours!$B839)</f>
        <v>0</v>
      </c>
      <c r="F839" s="16">
        <f>SUMIFS('Contact Hours'!G:G,'Contact Hours'!$A:$A,Hours!$A839,'Contact Hours'!$C:$C,Hours!$B839)</f>
        <v>0</v>
      </c>
      <c r="G839" s="16">
        <f>SUMIFS('Contact Hours'!H:H,'Contact Hours'!$A:$A,Hours!$A839,'Contact Hours'!$C:$C,Hours!$B839)</f>
        <v>0</v>
      </c>
      <c r="H839" s="16">
        <f>SUMIFS('Contact Hours'!I:I,'Contact Hours'!$A:$A,Hours!$A839,'Contact Hours'!$C:$C,Hours!$B839)</f>
        <v>0</v>
      </c>
      <c r="I839" s="16">
        <f>SUMIFS('Contact Hours'!J:J,'Contact Hours'!$A:$A,Hours!$A839,'Contact Hours'!$C:$C,Hours!$B839)</f>
        <v>0</v>
      </c>
      <c r="J839" s="16">
        <f>SUMIFS('Contact Hours'!K:K,'Contact Hours'!$A:$A,Hours!$A839,'Contact Hours'!$C:$C,Hours!$B839)</f>
        <v>0</v>
      </c>
      <c r="K839" s="16">
        <f>SUMIFS('Contact Hours'!L:L,'Contact Hours'!$A:$A,Hours!$A839,'Contact Hours'!$C:$C,Hours!$B839)</f>
        <v>0</v>
      </c>
      <c r="L839" s="17">
        <f t="shared" si="81"/>
        <v>45184</v>
      </c>
      <c r="M839" s="17">
        <f t="shared" si="82"/>
        <v>0</v>
      </c>
      <c r="N839" s="17">
        <f t="shared" si="83"/>
        <v>45184</v>
      </c>
      <c r="O839" s="83">
        <f t="shared" si="86"/>
        <v>131594.33570660045</v>
      </c>
      <c r="P839" s="83">
        <f t="shared" si="84"/>
        <v>0</v>
      </c>
    </row>
    <row r="840" spans="1:16" x14ac:dyDescent="0.2">
      <c r="A840" s="14">
        <v>23154</v>
      </c>
      <c r="B840" s="15">
        <v>27</v>
      </c>
      <c r="C840" s="82">
        <f t="shared" si="85"/>
        <v>0</v>
      </c>
      <c r="D840" s="16">
        <f>SUMIFS('Contact Hours'!E:E,'Contact Hours'!$A:$A,Hours!$A840,'Contact Hours'!$C:$C,Hours!$B840)</f>
        <v>0</v>
      </c>
      <c r="E840" s="16">
        <f>SUMIFS('Contact Hours'!F:F,'Contact Hours'!$A:$A,Hours!$A840,'Contact Hours'!$C:$C,Hours!$B840)</f>
        <v>0</v>
      </c>
      <c r="F840" s="16">
        <f>SUMIFS('Contact Hours'!G:G,'Contact Hours'!$A:$A,Hours!$A840,'Contact Hours'!$C:$C,Hours!$B840)</f>
        <v>0</v>
      </c>
      <c r="G840" s="16">
        <f>SUMIFS('Contact Hours'!H:H,'Contact Hours'!$A:$A,Hours!$A840,'Contact Hours'!$C:$C,Hours!$B840)</f>
        <v>0</v>
      </c>
      <c r="H840" s="16">
        <f>SUMIFS('Contact Hours'!I:I,'Contact Hours'!$A:$A,Hours!$A840,'Contact Hours'!$C:$C,Hours!$B840)</f>
        <v>0</v>
      </c>
      <c r="I840" s="16">
        <f>SUMIFS('Contact Hours'!J:J,'Contact Hours'!$A:$A,Hours!$A840,'Contact Hours'!$C:$C,Hours!$B840)</f>
        <v>0</v>
      </c>
      <c r="J840" s="16">
        <f>SUMIFS('Contact Hours'!K:K,'Contact Hours'!$A:$A,Hours!$A840,'Contact Hours'!$C:$C,Hours!$B840)</f>
        <v>0</v>
      </c>
      <c r="K840" s="16">
        <f>SUMIFS('Contact Hours'!L:L,'Contact Hours'!$A:$A,Hours!$A840,'Contact Hours'!$C:$C,Hours!$B840)</f>
        <v>0</v>
      </c>
      <c r="L840" s="17">
        <f t="shared" si="81"/>
        <v>0</v>
      </c>
      <c r="M840" s="17">
        <f t="shared" si="82"/>
        <v>0</v>
      </c>
      <c r="N840" s="17">
        <f t="shared" si="83"/>
        <v>0</v>
      </c>
      <c r="O840" s="83">
        <f t="shared" si="86"/>
        <v>0</v>
      </c>
      <c r="P840" s="83">
        <f t="shared" si="84"/>
        <v>0</v>
      </c>
    </row>
    <row r="841" spans="1:16" x14ac:dyDescent="0.2">
      <c r="A841" s="14">
        <v>3596</v>
      </c>
      <c r="B841" s="15">
        <v>1</v>
      </c>
      <c r="C841" s="82">
        <f t="shared" si="85"/>
        <v>2.4773518925154794</v>
      </c>
      <c r="D841" s="16">
        <f>SUMIFS('Contact Hours'!E:E,'Contact Hours'!$A:$A,Hours!$A841,'Contact Hours'!$C:$C,Hours!$B841)</f>
        <v>7022</v>
      </c>
      <c r="E841" s="16">
        <f>SUMIFS('Contact Hours'!F:F,'Contact Hours'!$A:$A,Hours!$A841,'Contact Hours'!$C:$C,Hours!$B841)</f>
        <v>0</v>
      </c>
      <c r="F841" s="16">
        <f>SUMIFS('Contact Hours'!G:G,'Contact Hours'!$A:$A,Hours!$A841,'Contact Hours'!$C:$C,Hours!$B841)</f>
        <v>0</v>
      </c>
      <c r="G841" s="16">
        <f>SUMIFS('Contact Hours'!H:H,'Contact Hours'!$A:$A,Hours!$A841,'Contact Hours'!$C:$C,Hours!$B841)</f>
        <v>0</v>
      </c>
      <c r="H841" s="16">
        <f>SUMIFS('Contact Hours'!I:I,'Contact Hours'!$A:$A,Hours!$A841,'Contact Hours'!$C:$C,Hours!$B841)</f>
        <v>0</v>
      </c>
      <c r="I841" s="16">
        <f>SUMIFS('Contact Hours'!J:J,'Contact Hours'!$A:$A,Hours!$A841,'Contact Hours'!$C:$C,Hours!$B841)</f>
        <v>0</v>
      </c>
      <c r="J841" s="16">
        <f>SUMIFS('Contact Hours'!K:K,'Contact Hours'!$A:$A,Hours!$A841,'Contact Hours'!$C:$C,Hours!$B841)</f>
        <v>14460</v>
      </c>
      <c r="K841" s="16">
        <f>SUMIFS('Contact Hours'!L:L,'Contact Hours'!$A:$A,Hours!$A841,'Contact Hours'!$C:$C,Hours!$B841)</f>
        <v>0</v>
      </c>
      <c r="L841" s="17">
        <f t="shared" ref="L841:L896" si="87">SUM(D841:K841)</f>
        <v>21482</v>
      </c>
      <c r="M841" s="17">
        <f t="shared" ref="M841:M896" si="88">IF(B841&lt;28,E841+F841+I841+K841,0)*0.1</f>
        <v>0</v>
      </c>
      <c r="N841" s="17">
        <f t="shared" ref="N841:N895" si="89">SUM(L841:M841)</f>
        <v>21482</v>
      </c>
      <c r="O841" s="83">
        <f t="shared" si="86"/>
        <v>53218.47335501753</v>
      </c>
      <c r="P841" s="83">
        <f t="shared" ref="P841:P895" si="90">(G841+F841*1.1)*C841</f>
        <v>0</v>
      </c>
    </row>
    <row r="842" spans="1:16" x14ac:dyDescent="0.2">
      <c r="A842" s="14">
        <v>3596</v>
      </c>
      <c r="B842" s="15">
        <v>2</v>
      </c>
      <c r="C842" s="82">
        <f t="shared" si="85"/>
        <v>2.8538011791852567</v>
      </c>
      <c r="D842" s="16">
        <f>SUMIFS('Contact Hours'!E:E,'Contact Hours'!$A:$A,Hours!$A842,'Contact Hours'!$C:$C,Hours!$B842)</f>
        <v>0</v>
      </c>
      <c r="E842" s="16">
        <f>SUMIFS('Contact Hours'!F:F,'Contact Hours'!$A:$A,Hours!$A842,'Contact Hours'!$C:$C,Hours!$B842)</f>
        <v>0</v>
      </c>
      <c r="F842" s="16">
        <f>SUMIFS('Contact Hours'!G:G,'Contact Hours'!$A:$A,Hours!$A842,'Contact Hours'!$C:$C,Hours!$B842)</f>
        <v>0</v>
      </c>
      <c r="G842" s="16">
        <f>SUMIFS('Contact Hours'!H:H,'Contact Hours'!$A:$A,Hours!$A842,'Contact Hours'!$C:$C,Hours!$B842)</f>
        <v>0</v>
      </c>
      <c r="H842" s="16">
        <f>SUMIFS('Contact Hours'!I:I,'Contact Hours'!$A:$A,Hours!$A842,'Contact Hours'!$C:$C,Hours!$B842)</f>
        <v>84768</v>
      </c>
      <c r="I842" s="16">
        <f>SUMIFS('Contact Hours'!J:J,'Contact Hours'!$A:$A,Hours!$A842,'Contact Hours'!$C:$C,Hours!$B842)</f>
        <v>0</v>
      </c>
      <c r="J842" s="16">
        <f>SUMIFS('Contact Hours'!K:K,'Contact Hours'!$A:$A,Hours!$A842,'Contact Hours'!$C:$C,Hours!$B842)</f>
        <v>783</v>
      </c>
      <c r="K842" s="16">
        <f>SUMIFS('Contact Hours'!L:L,'Contact Hours'!$A:$A,Hours!$A842,'Contact Hours'!$C:$C,Hours!$B842)</f>
        <v>0</v>
      </c>
      <c r="L842" s="17">
        <f t="shared" si="87"/>
        <v>85551</v>
      </c>
      <c r="M842" s="17">
        <f t="shared" si="88"/>
        <v>0</v>
      </c>
      <c r="N842" s="17">
        <f t="shared" si="89"/>
        <v>85551</v>
      </c>
      <c r="O842" s="83">
        <f t="shared" si="86"/>
        <v>244145.54468047791</v>
      </c>
      <c r="P842" s="83">
        <f t="shared" si="90"/>
        <v>0</v>
      </c>
    </row>
    <row r="843" spans="1:16" x14ac:dyDescent="0.2">
      <c r="A843" s="14">
        <v>3596</v>
      </c>
      <c r="B843" s="15">
        <v>3</v>
      </c>
      <c r="C843" s="82">
        <f t="shared" si="85"/>
        <v>2.4074720848103111</v>
      </c>
      <c r="D843" s="16">
        <f>SUMIFS('Contact Hours'!E:E,'Contact Hours'!$A:$A,Hours!$A843,'Contact Hours'!$C:$C,Hours!$B843)</f>
        <v>0</v>
      </c>
      <c r="E843" s="16">
        <f>SUMIFS('Contact Hours'!F:F,'Contact Hours'!$A:$A,Hours!$A843,'Contact Hours'!$C:$C,Hours!$B843)</f>
        <v>422340</v>
      </c>
      <c r="F843" s="16">
        <f>SUMIFS('Contact Hours'!G:G,'Contact Hours'!$A:$A,Hours!$A843,'Contact Hours'!$C:$C,Hours!$B843)</f>
        <v>0</v>
      </c>
      <c r="G843" s="16">
        <f>SUMIFS('Contact Hours'!H:H,'Contact Hours'!$A:$A,Hours!$A843,'Contact Hours'!$C:$C,Hours!$B843)</f>
        <v>0</v>
      </c>
      <c r="H843" s="16">
        <f>SUMIFS('Contact Hours'!I:I,'Contact Hours'!$A:$A,Hours!$A843,'Contact Hours'!$C:$C,Hours!$B843)</f>
        <v>9504</v>
      </c>
      <c r="I843" s="16">
        <f>SUMIFS('Contact Hours'!J:J,'Contact Hours'!$A:$A,Hours!$A843,'Contact Hours'!$C:$C,Hours!$B843)</f>
        <v>0</v>
      </c>
      <c r="J843" s="16">
        <f>SUMIFS('Contact Hours'!K:K,'Contact Hours'!$A:$A,Hours!$A843,'Contact Hours'!$C:$C,Hours!$B843)</f>
        <v>0</v>
      </c>
      <c r="K843" s="16">
        <f>SUMIFS('Contact Hours'!L:L,'Contact Hours'!$A:$A,Hours!$A843,'Contact Hours'!$C:$C,Hours!$B843)</f>
        <v>0</v>
      </c>
      <c r="L843" s="17">
        <f t="shared" si="87"/>
        <v>431844</v>
      </c>
      <c r="M843" s="17">
        <f t="shared" si="88"/>
        <v>42234</v>
      </c>
      <c r="N843" s="17">
        <f t="shared" si="89"/>
        <v>474078</v>
      </c>
      <c r="O843" s="83">
        <f t="shared" si="86"/>
        <v>1141329.5510227026</v>
      </c>
      <c r="P843" s="83">
        <f t="shared" si="90"/>
        <v>0</v>
      </c>
    </row>
    <row r="844" spans="1:16" x14ac:dyDescent="0.2">
      <c r="A844" s="14">
        <v>3596</v>
      </c>
      <c r="B844" s="15">
        <v>4</v>
      </c>
      <c r="C844" s="82">
        <f t="shared" si="85"/>
        <v>2.4300139582635913</v>
      </c>
      <c r="D844" s="16">
        <f>SUMIFS('Contact Hours'!E:E,'Contact Hours'!$A:$A,Hours!$A844,'Contact Hours'!$C:$C,Hours!$B844)</f>
        <v>40641</v>
      </c>
      <c r="E844" s="16">
        <f>SUMIFS('Contact Hours'!F:F,'Contact Hours'!$A:$A,Hours!$A844,'Contact Hours'!$C:$C,Hours!$B844)</f>
        <v>51894</v>
      </c>
      <c r="F844" s="16">
        <f>SUMIFS('Contact Hours'!G:G,'Contact Hours'!$A:$A,Hours!$A844,'Contact Hours'!$C:$C,Hours!$B844)</f>
        <v>0</v>
      </c>
      <c r="G844" s="16">
        <f>SUMIFS('Contact Hours'!H:H,'Contact Hours'!$A:$A,Hours!$A844,'Contact Hours'!$C:$C,Hours!$B844)</f>
        <v>0</v>
      </c>
      <c r="H844" s="16">
        <f>SUMIFS('Contact Hours'!I:I,'Contact Hours'!$A:$A,Hours!$A844,'Contact Hours'!$C:$C,Hours!$B844)</f>
        <v>84103</v>
      </c>
      <c r="I844" s="16">
        <f>SUMIFS('Contact Hours'!J:J,'Contact Hours'!$A:$A,Hours!$A844,'Contact Hours'!$C:$C,Hours!$B844)</f>
        <v>9424</v>
      </c>
      <c r="J844" s="16">
        <f>SUMIFS('Contact Hours'!K:K,'Contact Hours'!$A:$A,Hours!$A844,'Contact Hours'!$C:$C,Hours!$B844)</f>
        <v>800</v>
      </c>
      <c r="K844" s="16">
        <f>SUMIFS('Contact Hours'!L:L,'Contact Hours'!$A:$A,Hours!$A844,'Contact Hours'!$C:$C,Hours!$B844)</f>
        <v>0</v>
      </c>
      <c r="L844" s="17">
        <f t="shared" si="87"/>
        <v>186862</v>
      </c>
      <c r="M844" s="17">
        <f t="shared" si="88"/>
        <v>6131.8</v>
      </c>
      <c r="N844" s="17">
        <f t="shared" si="89"/>
        <v>192993.8</v>
      </c>
      <c r="O844" s="83">
        <f t="shared" si="86"/>
        <v>468977.62785833189</v>
      </c>
      <c r="P844" s="83">
        <f t="shared" si="90"/>
        <v>0</v>
      </c>
    </row>
    <row r="845" spans="1:16" x14ac:dyDescent="0.2">
      <c r="A845" s="14">
        <v>3596</v>
      </c>
      <c r="B845" s="15">
        <v>5</v>
      </c>
      <c r="C845" s="82">
        <f t="shared" si="85"/>
        <v>8.3021719928430482</v>
      </c>
      <c r="D845" s="16">
        <f>SUMIFS('Contact Hours'!E:E,'Contact Hours'!$A:$A,Hours!$A845,'Contact Hours'!$C:$C,Hours!$B845)</f>
        <v>0</v>
      </c>
      <c r="E845" s="16">
        <f>SUMIFS('Contact Hours'!F:F,'Contact Hours'!$A:$A,Hours!$A845,'Contact Hours'!$C:$C,Hours!$B845)</f>
        <v>0</v>
      </c>
      <c r="F845" s="16">
        <f>SUMIFS('Contact Hours'!G:G,'Contact Hours'!$A:$A,Hours!$A845,'Contact Hours'!$C:$C,Hours!$B845)</f>
        <v>0</v>
      </c>
      <c r="G845" s="16">
        <f>SUMIFS('Contact Hours'!H:H,'Contact Hours'!$A:$A,Hours!$A845,'Contact Hours'!$C:$C,Hours!$B845)</f>
        <v>0</v>
      </c>
      <c r="H845" s="16">
        <f>SUMIFS('Contact Hours'!I:I,'Contact Hours'!$A:$A,Hours!$A845,'Contact Hours'!$C:$C,Hours!$B845)</f>
        <v>0</v>
      </c>
      <c r="I845" s="16">
        <f>SUMIFS('Contact Hours'!J:J,'Contact Hours'!$A:$A,Hours!$A845,'Contact Hours'!$C:$C,Hours!$B845)</f>
        <v>0</v>
      </c>
      <c r="J845" s="16">
        <f>SUMIFS('Contact Hours'!K:K,'Contact Hours'!$A:$A,Hours!$A845,'Contact Hours'!$C:$C,Hours!$B845)</f>
        <v>0</v>
      </c>
      <c r="K845" s="16">
        <f>SUMIFS('Contact Hours'!L:L,'Contact Hours'!$A:$A,Hours!$A845,'Contact Hours'!$C:$C,Hours!$B845)</f>
        <v>0</v>
      </c>
      <c r="L845" s="17">
        <f t="shared" si="87"/>
        <v>0</v>
      </c>
      <c r="M845" s="17">
        <f t="shared" si="88"/>
        <v>0</v>
      </c>
      <c r="N845" s="17">
        <f t="shared" si="89"/>
        <v>0</v>
      </c>
      <c r="O845" s="83">
        <f t="shared" si="86"/>
        <v>0</v>
      </c>
      <c r="P845" s="83">
        <f t="shared" si="90"/>
        <v>0</v>
      </c>
    </row>
    <row r="846" spans="1:16" x14ac:dyDescent="0.2">
      <c r="A846" s="14">
        <v>3596</v>
      </c>
      <c r="B846" s="15">
        <v>6</v>
      </c>
      <c r="C846" s="82">
        <f t="shared" si="85"/>
        <v>2.9574937970703448</v>
      </c>
      <c r="D846" s="16">
        <f>SUMIFS('Contact Hours'!E:E,'Contact Hours'!$A:$A,Hours!$A846,'Contact Hours'!$C:$C,Hours!$B846)</f>
        <v>18366</v>
      </c>
      <c r="E846" s="16">
        <f>SUMIFS('Contact Hours'!F:F,'Contact Hours'!$A:$A,Hours!$A846,'Contact Hours'!$C:$C,Hours!$B846)</f>
        <v>0</v>
      </c>
      <c r="F846" s="16">
        <f>SUMIFS('Contact Hours'!G:G,'Contact Hours'!$A:$A,Hours!$A846,'Contact Hours'!$C:$C,Hours!$B846)</f>
        <v>0</v>
      </c>
      <c r="G846" s="16">
        <f>SUMIFS('Contact Hours'!H:H,'Contact Hours'!$A:$A,Hours!$A846,'Contact Hours'!$C:$C,Hours!$B846)</f>
        <v>0</v>
      </c>
      <c r="H846" s="16">
        <f>SUMIFS('Contact Hours'!I:I,'Contact Hours'!$A:$A,Hours!$A846,'Contact Hours'!$C:$C,Hours!$B846)</f>
        <v>192</v>
      </c>
      <c r="I846" s="16">
        <f>SUMIFS('Contact Hours'!J:J,'Contact Hours'!$A:$A,Hours!$A846,'Contact Hours'!$C:$C,Hours!$B846)</f>
        <v>0</v>
      </c>
      <c r="J846" s="16">
        <f>SUMIFS('Contact Hours'!K:K,'Contact Hours'!$A:$A,Hours!$A846,'Contact Hours'!$C:$C,Hours!$B846)</f>
        <v>17080</v>
      </c>
      <c r="K846" s="16">
        <f>SUMIFS('Contact Hours'!L:L,'Contact Hours'!$A:$A,Hours!$A846,'Contact Hours'!$C:$C,Hours!$B846)</f>
        <v>0</v>
      </c>
      <c r="L846" s="17">
        <f t="shared" si="87"/>
        <v>35638</v>
      </c>
      <c r="M846" s="17">
        <f t="shared" si="88"/>
        <v>0</v>
      </c>
      <c r="N846" s="17">
        <f t="shared" si="89"/>
        <v>35638</v>
      </c>
      <c r="O846" s="83">
        <f t="shared" si="86"/>
        <v>105399.16393999294</v>
      </c>
      <c r="P846" s="83">
        <f t="shared" si="90"/>
        <v>0</v>
      </c>
    </row>
    <row r="847" spans="1:16" x14ac:dyDescent="0.2">
      <c r="A847" s="14">
        <v>3596</v>
      </c>
      <c r="B847" s="15">
        <v>7</v>
      </c>
      <c r="C847" s="82">
        <f t="shared" si="85"/>
        <v>3.1107785365526492</v>
      </c>
      <c r="D847" s="16">
        <f>SUMIFS('Contact Hours'!E:E,'Contact Hours'!$A:$A,Hours!$A847,'Contact Hours'!$C:$C,Hours!$B847)</f>
        <v>0</v>
      </c>
      <c r="E847" s="16">
        <f>SUMIFS('Contact Hours'!F:F,'Contact Hours'!$A:$A,Hours!$A847,'Contact Hours'!$C:$C,Hours!$B847)</f>
        <v>7140</v>
      </c>
      <c r="F847" s="16">
        <f>SUMIFS('Contact Hours'!G:G,'Contact Hours'!$A:$A,Hours!$A847,'Contact Hours'!$C:$C,Hours!$B847)</f>
        <v>0</v>
      </c>
      <c r="G847" s="16">
        <f>SUMIFS('Contact Hours'!H:H,'Contact Hours'!$A:$A,Hours!$A847,'Contact Hours'!$C:$C,Hours!$B847)</f>
        <v>0</v>
      </c>
      <c r="H847" s="16">
        <f>SUMIFS('Contact Hours'!I:I,'Contact Hours'!$A:$A,Hours!$A847,'Contact Hours'!$C:$C,Hours!$B847)</f>
        <v>0</v>
      </c>
      <c r="I847" s="16">
        <f>SUMIFS('Contact Hours'!J:J,'Contact Hours'!$A:$A,Hours!$A847,'Contact Hours'!$C:$C,Hours!$B847)</f>
        <v>18750</v>
      </c>
      <c r="J847" s="16">
        <f>SUMIFS('Contact Hours'!K:K,'Contact Hours'!$A:$A,Hours!$A847,'Contact Hours'!$C:$C,Hours!$B847)</f>
        <v>0</v>
      </c>
      <c r="K847" s="16">
        <f>SUMIFS('Contact Hours'!L:L,'Contact Hours'!$A:$A,Hours!$A847,'Contact Hours'!$C:$C,Hours!$B847)</f>
        <v>2252</v>
      </c>
      <c r="L847" s="17">
        <f t="shared" si="87"/>
        <v>28142</v>
      </c>
      <c r="M847" s="17">
        <f t="shared" si="88"/>
        <v>2814.2000000000003</v>
      </c>
      <c r="N847" s="17">
        <f t="shared" si="89"/>
        <v>30956.2</v>
      </c>
      <c r="O847" s="83">
        <f t="shared" si="86"/>
        <v>96297.882533231124</v>
      </c>
      <c r="P847" s="83">
        <f t="shared" si="90"/>
        <v>0</v>
      </c>
    </row>
    <row r="848" spans="1:16" x14ac:dyDescent="0.2">
      <c r="A848" s="14">
        <v>3596</v>
      </c>
      <c r="B848" s="15">
        <v>8</v>
      </c>
      <c r="C848" s="82">
        <f t="shared" si="85"/>
        <v>3.1288120353152737</v>
      </c>
      <c r="D848" s="16">
        <f>SUMIFS('Contact Hours'!E:E,'Contact Hours'!$A:$A,Hours!$A848,'Contact Hours'!$C:$C,Hours!$B848)</f>
        <v>0</v>
      </c>
      <c r="E848" s="16">
        <f>SUMIFS('Contact Hours'!F:F,'Contact Hours'!$A:$A,Hours!$A848,'Contact Hours'!$C:$C,Hours!$B848)</f>
        <v>0</v>
      </c>
      <c r="F848" s="16">
        <f>SUMIFS('Contact Hours'!G:G,'Contact Hours'!$A:$A,Hours!$A848,'Contact Hours'!$C:$C,Hours!$B848)</f>
        <v>0</v>
      </c>
      <c r="G848" s="16">
        <f>SUMIFS('Contact Hours'!H:H,'Contact Hours'!$A:$A,Hours!$A848,'Contact Hours'!$C:$C,Hours!$B848)</f>
        <v>0</v>
      </c>
      <c r="H848" s="16">
        <f>SUMIFS('Contact Hours'!I:I,'Contact Hours'!$A:$A,Hours!$A848,'Contact Hours'!$C:$C,Hours!$B848)</f>
        <v>8448</v>
      </c>
      <c r="I848" s="16">
        <f>SUMIFS('Contact Hours'!J:J,'Contact Hours'!$A:$A,Hours!$A848,'Contact Hours'!$C:$C,Hours!$B848)</f>
        <v>0</v>
      </c>
      <c r="J848" s="16">
        <f>SUMIFS('Contact Hours'!K:K,'Contact Hours'!$A:$A,Hours!$A848,'Contact Hours'!$C:$C,Hours!$B848)</f>
        <v>5843</v>
      </c>
      <c r="K848" s="16">
        <f>SUMIFS('Contact Hours'!L:L,'Contact Hours'!$A:$A,Hours!$A848,'Contact Hours'!$C:$C,Hours!$B848)</f>
        <v>0</v>
      </c>
      <c r="L848" s="17">
        <f t="shared" si="87"/>
        <v>14291</v>
      </c>
      <c r="M848" s="17">
        <f t="shared" si="88"/>
        <v>0</v>
      </c>
      <c r="N848" s="17">
        <f t="shared" si="89"/>
        <v>14291</v>
      </c>
      <c r="O848" s="83">
        <f t="shared" si="86"/>
        <v>44713.852796690575</v>
      </c>
      <c r="P848" s="83">
        <f t="shared" si="90"/>
        <v>0</v>
      </c>
    </row>
    <row r="849" spans="1:16" x14ac:dyDescent="0.2">
      <c r="A849" s="14">
        <v>3596</v>
      </c>
      <c r="B849" s="15">
        <v>9</v>
      </c>
      <c r="C849" s="82">
        <f t="shared" si="85"/>
        <v>2.7974464955520566</v>
      </c>
      <c r="D849" s="16">
        <f>SUMIFS('Contact Hours'!E:E,'Contact Hours'!$A:$A,Hours!$A849,'Contact Hours'!$C:$C,Hours!$B849)</f>
        <v>7237</v>
      </c>
      <c r="E849" s="16">
        <f>SUMIFS('Contact Hours'!F:F,'Contact Hours'!$A:$A,Hours!$A849,'Contact Hours'!$C:$C,Hours!$B849)</f>
        <v>31000</v>
      </c>
      <c r="F849" s="16">
        <f>SUMIFS('Contact Hours'!G:G,'Contact Hours'!$A:$A,Hours!$A849,'Contact Hours'!$C:$C,Hours!$B849)</f>
        <v>0</v>
      </c>
      <c r="G849" s="16">
        <f>SUMIFS('Contact Hours'!H:H,'Contact Hours'!$A:$A,Hours!$A849,'Contact Hours'!$C:$C,Hours!$B849)</f>
        <v>0</v>
      </c>
      <c r="H849" s="16">
        <f>SUMIFS('Contact Hours'!I:I,'Contact Hours'!$A:$A,Hours!$A849,'Contact Hours'!$C:$C,Hours!$B849)</f>
        <v>133018</v>
      </c>
      <c r="I849" s="16">
        <f>SUMIFS('Contact Hours'!J:J,'Contact Hours'!$A:$A,Hours!$A849,'Contact Hours'!$C:$C,Hours!$B849)</f>
        <v>0</v>
      </c>
      <c r="J849" s="16">
        <f>SUMIFS('Contact Hours'!K:K,'Contact Hours'!$A:$A,Hours!$A849,'Contact Hours'!$C:$C,Hours!$B849)</f>
        <v>5038</v>
      </c>
      <c r="K849" s="16">
        <f>SUMIFS('Contact Hours'!L:L,'Contact Hours'!$A:$A,Hours!$A849,'Contact Hours'!$C:$C,Hours!$B849)</f>
        <v>0</v>
      </c>
      <c r="L849" s="17">
        <f t="shared" si="87"/>
        <v>176293</v>
      </c>
      <c r="M849" s="17">
        <f t="shared" si="88"/>
        <v>3100</v>
      </c>
      <c r="N849" s="17">
        <f t="shared" si="89"/>
        <v>179393</v>
      </c>
      <c r="O849" s="83">
        <f t="shared" si="86"/>
        <v>501842.3191765701</v>
      </c>
      <c r="P849" s="83">
        <f t="shared" si="90"/>
        <v>0</v>
      </c>
    </row>
    <row r="850" spans="1:16" x14ac:dyDescent="0.2">
      <c r="A850" s="14">
        <v>3596</v>
      </c>
      <c r="B850" s="15">
        <v>10</v>
      </c>
      <c r="C850" s="82">
        <f t="shared" si="85"/>
        <v>3.9989283506118838</v>
      </c>
      <c r="D850" s="16">
        <f>SUMIFS('Contact Hours'!E:E,'Contact Hours'!$A:$A,Hours!$A850,'Contact Hours'!$C:$C,Hours!$B850)</f>
        <v>0</v>
      </c>
      <c r="E850" s="16">
        <f>SUMIFS('Contact Hours'!F:F,'Contact Hours'!$A:$A,Hours!$A850,'Contact Hours'!$C:$C,Hours!$B850)</f>
        <v>2480</v>
      </c>
      <c r="F850" s="16">
        <f>SUMIFS('Contact Hours'!G:G,'Contact Hours'!$A:$A,Hours!$A850,'Contact Hours'!$C:$C,Hours!$B850)</f>
        <v>0</v>
      </c>
      <c r="G850" s="16">
        <f>SUMIFS('Contact Hours'!H:H,'Contact Hours'!$A:$A,Hours!$A850,'Contact Hours'!$C:$C,Hours!$B850)</f>
        <v>0</v>
      </c>
      <c r="H850" s="16">
        <f>SUMIFS('Contact Hours'!I:I,'Contact Hours'!$A:$A,Hours!$A850,'Contact Hours'!$C:$C,Hours!$B850)</f>
        <v>0</v>
      </c>
      <c r="I850" s="16">
        <f>SUMIFS('Contact Hours'!J:J,'Contact Hours'!$A:$A,Hours!$A850,'Contact Hours'!$C:$C,Hours!$B850)</f>
        <v>0</v>
      </c>
      <c r="J850" s="16">
        <f>SUMIFS('Contact Hours'!K:K,'Contact Hours'!$A:$A,Hours!$A850,'Contact Hours'!$C:$C,Hours!$B850)</f>
        <v>0</v>
      </c>
      <c r="K850" s="16">
        <f>SUMIFS('Contact Hours'!L:L,'Contact Hours'!$A:$A,Hours!$A850,'Contact Hours'!$C:$C,Hours!$B850)</f>
        <v>0</v>
      </c>
      <c r="L850" s="17">
        <f t="shared" si="87"/>
        <v>2480</v>
      </c>
      <c r="M850" s="17">
        <f t="shared" si="88"/>
        <v>248</v>
      </c>
      <c r="N850" s="17">
        <f t="shared" si="89"/>
        <v>2728</v>
      </c>
      <c r="O850" s="83">
        <f t="shared" si="86"/>
        <v>10909.076540469219</v>
      </c>
      <c r="P850" s="83">
        <f t="shared" si="90"/>
        <v>0</v>
      </c>
    </row>
    <row r="851" spans="1:16" x14ac:dyDescent="0.2">
      <c r="A851" s="14">
        <v>3596</v>
      </c>
      <c r="B851" s="15">
        <v>11</v>
      </c>
      <c r="C851" s="82">
        <f t="shared" si="85"/>
        <v>2.8515469918399288</v>
      </c>
      <c r="D851" s="16">
        <f>SUMIFS('Contact Hours'!E:E,'Contact Hours'!$A:$A,Hours!$A851,'Contact Hours'!$C:$C,Hours!$B851)</f>
        <v>0</v>
      </c>
      <c r="E851" s="16">
        <f>SUMIFS('Contact Hours'!F:F,'Contact Hours'!$A:$A,Hours!$A851,'Contact Hours'!$C:$C,Hours!$B851)</f>
        <v>0</v>
      </c>
      <c r="F851" s="16">
        <f>SUMIFS('Contact Hours'!G:G,'Contact Hours'!$A:$A,Hours!$A851,'Contact Hours'!$C:$C,Hours!$B851)</f>
        <v>0</v>
      </c>
      <c r="G851" s="16">
        <f>SUMIFS('Contact Hours'!H:H,'Contact Hours'!$A:$A,Hours!$A851,'Contact Hours'!$C:$C,Hours!$B851)</f>
        <v>0</v>
      </c>
      <c r="H851" s="16">
        <f>SUMIFS('Contact Hours'!I:I,'Contact Hours'!$A:$A,Hours!$A851,'Contact Hours'!$C:$C,Hours!$B851)</f>
        <v>0</v>
      </c>
      <c r="I851" s="16">
        <f>SUMIFS('Contact Hours'!J:J,'Contact Hours'!$A:$A,Hours!$A851,'Contact Hours'!$C:$C,Hours!$B851)</f>
        <v>76694</v>
      </c>
      <c r="J851" s="16">
        <f>SUMIFS('Contact Hours'!K:K,'Contact Hours'!$A:$A,Hours!$A851,'Contact Hours'!$C:$C,Hours!$B851)</f>
        <v>0</v>
      </c>
      <c r="K851" s="16">
        <f>SUMIFS('Contact Hours'!L:L,'Contact Hours'!$A:$A,Hours!$A851,'Contact Hours'!$C:$C,Hours!$B851)</f>
        <v>52425</v>
      </c>
      <c r="L851" s="17">
        <f t="shared" si="87"/>
        <v>129119</v>
      </c>
      <c r="M851" s="17">
        <f t="shared" si="88"/>
        <v>12911.900000000001</v>
      </c>
      <c r="N851" s="17">
        <f t="shared" si="89"/>
        <v>142030.9</v>
      </c>
      <c r="O851" s="83">
        <f t="shared" si="86"/>
        <v>405007.78564331774</v>
      </c>
      <c r="P851" s="83">
        <f t="shared" si="90"/>
        <v>0</v>
      </c>
    </row>
    <row r="852" spans="1:16" x14ac:dyDescent="0.2">
      <c r="A852" s="14">
        <v>3596</v>
      </c>
      <c r="B852" s="15">
        <v>12</v>
      </c>
      <c r="C852" s="82">
        <f t="shared" si="85"/>
        <v>2.5044021406594155</v>
      </c>
      <c r="D852" s="16">
        <f>SUMIFS('Contact Hours'!E:E,'Contact Hours'!$A:$A,Hours!$A852,'Contact Hours'!$C:$C,Hours!$B852)</f>
        <v>339893</v>
      </c>
      <c r="E852" s="16">
        <f>SUMIFS('Contact Hours'!F:F,'Contact Hours'!$A:$A,Hours!$A852,'Contact Hours'!$C:$C,Hours!$B852)</f>
        <v>0</v>
      </c>
      <c r="F852" s="16">
        <f>SUMIFS('Contact Hours'!G:G,'Contact Hours'!$A:$A,Hours!$A852,'Contact Hours'!$C:$C,Hours!$B852)</f>
        <v>0</v>
      </c>
      <c r="G852" s="16">
        <f>SUMIFS('Contact Hours'!H:H,'Contact Hours'!$A:$A,Hours!$A852,'Contact Hours'!$C:$C,Hours!$B852)</f>
        <v>63454</v>
      </c>
      <c r="H852" s="16">
        <f>SUMIFS('Contact Hours'!I:I,'Contact Hours'!$A:$A,Hours!$A852,'Contact Hours'!$C:$C,Hours!$B852)</f>
        <v>0</v>
      </c>
      <c r="I852" s="16">
        <f>SUMIFS('Contact Hours'!J:J,'Contact Hours'!$A:$A,Hours!$A852,'Contact Hours'!$C:$C,Hours!$B852)</f>
        <v>0</v>
      </c>
      <c r="J852" s="16">
        <f>SUMIFS('Contact Hours'!K:K,'Contact Hours'!$A:$A,Hours!$A852,'Contact Hours'!$C:$C,Hours!$B852)</f>
        <v>0</v>
      </c>
      <c r="K852" s="16">
        <f>SUMIFS('Contact Hours'!L:L,'Contact Hours'!$A:$A,Hours!$A852,'Contact Hours'!$C:$C,Hours!$B852)</f>
        <v>0</v>
      </c>
      <c r="L852" s="17">
        <f t="shared" si="87"/>
        <v>403347</v>
      </c>
      <c r="M852" s="17">
        <f t="shared" si="88"/>
        <v>0</v>
      </c>
      <c r="N852" s="17">
        <f t="shared" si="89"/>
        <v>403347</v>
      </c>
      <c r="O852" s="83">
        <f t="shared" si="86"/>
        <v>1010143.0902285533</v>
      </c>
      <c r="P852" s="83">
        <f t="shared" si="90"/>
        <v>158914.33343340256</v>
      </c>
    </row>
    <row r="853" spans="1:16" x14ac:dyDescent="0.2">
      <c r="A853" s="14">
        <v>3596</v>
      </c>
      <c r="B853" s="15">
        <v>13</v>
      </c>
      <c r="C853" s="82">
        <f t="shared" si="85"/>
        <v>2.4322681456089192</v>
      </c>
      <c r="D853" s="16">
        <f>SUMIFS('Contact Hours'!E:E,'Contact Hours'!$A:$A,Hours!$A853,'Contact Hours'!$C:$C,Hours!$B853)</f>
        <v>16264</v>
      </c>
      <c r="E853" s="16">
        <f>SUMIFS('Contact Hours'!F:F,'Contact Hours'!$A:$A,Hours!$A853,'Contact Hours'!$C:$C,Hours!$B853)</f>
        <v>0</v>
      </c>
      <c r="F853" s="16">
        <f>SUMIFS('Contact Hours'!G:G,'Contact Hours'!$A:$A,Hours!$A853,'Contact Hours'!$C:$C,Hours!$B853)</f>
        <v>0</v>
      </c>
      <c r="G853" s="16">
        <f>SUMIFS('Contact Hours'!H:H,'Contact Hours'!$A:$A,Hours!$A853,'Contact Hours'!$C:$C,Hours!$B853)</f>
        <v>0</v>
      </c>
      <c r="H853" s="16">
        <f>SUMIFS('Contact Hours'!I:I,'Contact Hours'!$A:$A,Hours!$A853,'Contact Hours'!$C:$C,Hours!$B853)</f>
        <v>1248</v>
      </c>
      <c r="I853" s="16">
        <f>SUMIFS('Contact Hours'!J:J,'Contact Hours'!$A:$A,Hours!$A853,'Contact Hours'!$C:$C,Hours!$B853)</f>
        <v>0</v>
      </c>
      <c r="J853" s="16">
        <f>SUMIFS('Contact Hours'!K:K,'Contact Hours'!$A:$A,Hours!$A853,'Contact Hours'!$C:$C,Hours!$B853)</f>
        <v>0</v>
      </c>
      <c r="K853" s="16">
        <f>SUMIFS('Contact Hours'!L:L,'Contact Hours'!$A:$A,Hours!$A853,'Contact Hours'!$C:$C,Hours!$B853)</f>
        <v>0</v>
      </c>
      <c r="L853" s="17">
        <f t="shared" si="87"/>
        <v>17512</v>
      </c>
      <c r="M853" s="17">
        <f t="shared" si="88"/>
        <v>0</v>
      </c>
      <c r="N853" s="17">
        <f t="shared" si="89"/>
        <v>17512</v>
      </c>
      <c r="O853" s="83">
        <f t="shared" si="86"/>
        <v>42593.879765903395</v>
      </c>
      <c r="P853" s="83">
        <f t="shared" si="90"/>
        <v>0</v>
      </c>
    </row>
    <row r="854" spans="1:16" x14ac:dyDescent="0.2">
      <c r="A854" s="14">
        <v>3596</v>
      </c>
      <c r="B854" s="15">
        <v>14</v>
      </c>
      <c r="C854" s="82">
        <f t="shared" si="85"/>
        <v>3.8974899200721236</v>
      </c>
      <c r="D854" s="16">
        <f>SUMIFS('Contact Hours'!E:E,'Contact Hours'!$A:$A,Hours!$A854,'Contact Hours'!$C:$C,Hours!$B854)</f>
        <v>0</v>
      </c>
      <c r="E854" s="16">
        <f>SUMIFS('Contact Hours'!F:F,'Contact Hours'!$A:$A,Hours!$A854,'Contact Hours'!$C:$C,Hours!$B854)</f>
        <v>0</v>
      </c>
      <c r="F854" s="16">
        <f>SUMIFS('Contact Hours'!G:G,'Contact Hours'!$A:$A,Hours!$A854,'Contact Hours'!$C:$C,Hours!$B854)</f>
        <v>0</v>
      </c>
      <c r="G854" s="16">
        <f>SUMIFS('Contact Hours'!H:H,'Contact Hours'!$A:$A,Hours!$A854,'Contact Hours'!$C:$C,Hours!$B854)</f>
        <v>0</v>
      </c>
      <c r="H854" s="16">
        <f>SUMIFS('Contact Hours'!I:I,'Contact Hours'!$A:$A,Hours!$A854,'Contact Hours'!$C:$C,Hours!$B854)</f>
        <v>0</v>
      </c>
      <c r="I854" s="16">
        <f>SUMIFS('Contact Hours'!J:J,'Contact Hours'!$A:$A,Hours!$A854,'Contact Hours'!$C:$C,Hours!$B854)</f>
        <v>78207</v>
      </c>
      <c r="J854" s="16">
        <f>SUMIFS('Contact Hours'!K:K,'Contact Hours'!$A:$A,Hours!$A854,'Contact Hours'!$C:$C,Hours!$B854)</f>
        <v>0</v>
      </c>
      <c r="K854" s="16">
        <f>SUMIFS('Contact Hours'!L:L,'Contact Hours'!$A:$A,Hours!$A854,'Contact Hours'!$C:$C,Hours!$B854)</f>
        <v>8052</v>
      </c>
      <c r="L854" s="17">
        <f t="shared" si="87"/>
        <v>86259</v>
      </c>
      <c r="M854" s="17">
        <f t="shared" si="88"/>
        <v>8625.9</v>
      </c>
      <c r="N854" s="17">
        <f t="shared" si="89"/>
        <v>94884.9</v>
      </c>
      <c r="O854" s="83">
        <f t="shared" si="86"/>
        <v>369812.94131705142</v>
      </c>
      <c r="P854" s="83">
        <f t="shared" si="90"/>
        <v>0</v>
      </c>
    </row>
    <row r="855" spans="1:16" x14ac:dyDescent="0.2">
      <c r="A855" s="14">
        <v>3596</v>
      </c>
      <c r="B855" s="15">
        <v>15</v>
      </c>
      <c r="C855" s="82">
        <f t="shared" si="85"/>
        <v>5.6850604849172326</v>
      </c>
      <c r="D855" s="16">
        <f>SUMIFS('Contact Hours'!E:E,'Contact Hours'!$A:$A,Hours!$A855,'Contact Hours'!$C:$C,Hours!$B855)</f>
        <v>0</v>
      </c>
      <c r="E855" s="16">
        <f>SUMIFS('Contact Hours'!F:F,'Contact Hours'!$A:$A,Hours!$A855,'Contact Hours'!$C:$C,Hours!$B855)</f>
        <v>0</v>
      </c>
      <c r="F855" s="16">
        <f>SUMIFS('Contact Hours'!G:G,'Contact Hours'!$A:$A,Hours!$A855,'Contact Hours'!$C:$C,Hours!$B855)</f>
        <v>0</v>
      </c>
      <c r="G855" s="16">
        <f>SUMIFS('Contact Hours'!H:H,'Contact Hours'!$A:$A,Hours!$A855,'Contact Hours'!$C:$C,Hours!$B855)</f>
        <v>0</v>
      </c>
      <c r="H855" s="16">
        <f>SUMIFS('Contact Hours'!I:I,'Contact Hours'!$A:$A,Hours!$A855,'Contact Hours'!$C:$C,Hours!$B855)</f>
        <v>0</v>
      </c>
      <c r="I855" s="16">
        <f>SUMIFS('Contact Hours'!J:J,'Contact Hours'!$A:$A,Hours!$A855,'Contact Hours'!$C:$C,Hours!$B855)</f>
        <v>0</v>
      </c>
      <c r="J855" s="16">
        <f>SUMIFS('Contact Hours'!K:K,'Contact Hours'!$A:$A,Hours!$A855,'Contact Hours'!$C:$C,Hours!$B855)</f>
        <v>0</v>
      </c>
      <c r="K855" s="16">
        <f>SUMIFS('Contact Hours'!L:L,'Contact Hours'!$A:$A,Hours!$A855,'Contact Hours'!$C:$C,Hours!$B855)</f>
        <v>0</v>
      </c>
      <c r="L855" s="17">
        <f t="shared" si="87"/>
        <v>0</v>
      </c>
      <c r="M855" s="17">
        <f t="shared" si="88"/>
        <v>0</v>
      </c>
      <c r="N855" s="17">
        <f t="shared" si="89"/>
        <v>0</v>
      </c>
      <c r="O855" s="83">
        <f t="shared" si="86"/>
        <v>0</v>
      </c>
      <c r="P855" s="83">
        <f t="shared" si="90"/>
        <v>0</v>
      </c>
    </row>
    <row r="856" spans="1:16" x14ac:dyDescent="0.2">
      <c r="A856" s="14">
        <v>3596</v>
      </c>
      <c r="B856" s="15">
        <v>16</v>
      </c>
      <c r="C856" s="82">
        <f t="shared" si="85"/>
        <v>3.2595549013442979</v>
      </c>
      <c r="D856" s="16">
        <f>SUMIFS('Contact Hours'!E:E,'Contact Hours'!$A:$A,Hours!$A856,'Contact Hours'!$C:$C,Hours!$B856)</f>
        <v>7913</v>
      </c>
      <c r="E856" s="16">
        <f>SUMIFS('Contact Hours'!F:F,'Contact Hours'!$A:$A,Hours!$A856,'Contact Hours'!$C:$C,Hours!$B856)</f>
        <v>1248</v>
      </c>
      <c r="F856" s="16">
        <f>SUMIFS('Contact Hours'!G:G,'Contact Hours'!$A:$A,Hours!$A856,'Contact Hours'!$C:$C,Hours!$B856)</f>
        <v>0</v>
      </c>
      <c r="G856" s="16">
        <f>SUMIFS('Contact Hours'!H:H,'Contact Hours'!$A:$A,Hours!$A856,'Contact Hours'!$C:$C,Hours!$B856)</f>
        <v>0</v>
      </c>
      <c r="H856" s="16">
        <f>SUMIFS('Contact Hours'!I:I,'Contact Hours'!$A:$A,Hours!$A856,'Contact Hours'!$C:$C,Hours!$B856)</f>
        <v>0</v>
      </c>
      <c r="I856" s="16">
        <f>SUMIFS('Contact Hours'!J:J,'Contact Hours'!$A:$A,Hours!$A856,'Contact Hours'!$C:$C,Hours!$B856)</f>
        <v>109639</v>
      </c>
      <c r="J856" s="16">
        <f>SUMIFS('Contact Hours'!K:K,'Contact Hours'!$A:$A,Hours!$A856,'Contact Hours'!$C:$C,Hours!$B856)</f>
        <v>4076</v>
      </c>
      <c r="K856" s="16">
        <f>SUMIFS('Contact Hours'!L:L,'Contact Hours'!$A:$A,Hours!$A856,'Contact Hours'!$C:$C,Hours!$B856)</f>
        <v>23891</v>
      </c>
      <c r="L856" s="17">
        <f t="shared" si="87"/>
        <v>146767</v>
      </c>
      <c r="M856" s="17">
        <f t="shared" si="88"/>
        <v>13477.800000000001</v>
      </c>
      <c r="N856" s="17">
        <f t="shared" si="89"/>
        <v>160244.79999999999</v>
      </c>
      <c r="O856" s="83">
        <f t="shared" si="86"/>
        <v>522326.72325493669</v>
      </c>
      <c r="P856" s="83">
        <f t="shared" si="90"/>
        <v>0</v>
      </c>
    </row>
    <row r="857" spans="1:16" x14ac:dyDescent="0.2">
      <c r="A857" s="14">
        <v>3596</v>
      </c>
      <c r="B857" s="15">
        <v>17</v>
      </c>
      <c r="C857" s="82">
        <f t="shared" si="85"/>
        <v>4.4091904474615813</v>
      </c>
      <c r="D857" s="16">
        <f>SUMIFS('Contact Hours'!E:E,'Contact Hours'!$A:$A,Hours!$A857,'Contact Hours'!$C:$C,Hours!$B857)</f>
        <v>0</v>
      </c>
      <c r="E857" s="16">
        <f>SUMIFS('Contact Hours'!F:F,'Contact Hours'!$A:$A,Hours!$A857,'Contact Hours'!$C:$C,Hours!$B857)</f>
        <v>0</v>
      </c>
      <c r="F857" s="16">
        <f>SUMIFS('Contact Hours'!G:G,'Contact Hours'!$A:$A,Hours!$A857,'Contact Hours'!$C:$C,Hours!$B857)</f>
        <v>0</v>
      </c>
      <c r="G857" s="16">
        <f>SUMIFS('Contact Hours'!H:H,'Contact Hours'!$A:$A,Hours!$A857,'Contact Hours'!$C:$C,Hours!$B857)</f>
        <v>0</v>
      </c>
      <c r="H857" s="16">
        <f>SUMIFS('Contact Hours'!I:I,'Contact Hours'!$A:$A,Hours!$A857,'Contact Hours'!$C:$C,Hours!$B857)</f>
        <v>0</v>
      </c>
      <c r="I857" s="16">
        <f>SUMIFS('Contact Hours'!J:J,'Contact Hours'!$A:$A,Hours!$A857,'Contact Hours'!$C:$C,Hours!$B857)</f>
        <v>0</v>
      </c>
      <c r="J857" s="16">
        <f>SUMIFS('Contact Hours'!K:K,'Contact Hours'!$A:$A,Hours!$A857,'Contact Hours'!$C:$C,Hours!$B857)</f>
        <v>0</v>
      </c>
      <c r="K857" s="16">
        <f>SUMIFS('Contact Hours'!L:L,'Contact Hours'!$A:$A,Hours!$A857,'Contact Hours'!$C:$C,Hours!$B857)</f>
        <v>0</v>
      </c>
      <c r="L857" s="17">
        <f t="shared" si="87"/>
        <v>0</v>
      </c>
      <c r="M857" s="17">
        <f t="shared" si="88"/>
        <v>0</v>
      </c>
      <c r="N857" s="17">
        <f t="shared" si="89"/>
        <v>0</v>
      </c>
      <c r="O857" s="83">
        <f t="shared" si="86"/>
        <v>0</v>
      </c>
      <c r="P857" s="83">
        <f t="shared" si="90"/>
        <v>0</v>
      </c>
    </row>
    <row r="858" spans="1:16" x14ac:dyDescent="0.2">
      <c r="A858" s="14">
        <v>3596</v>
      </c>
      <c r="B858" s="15">
        <v>18</v>
      </c>
      <c r="C858" s="82">
        <f t="shared" si="85"/>
        <v>3.2911135241788898</v>
      </c>
      <c r="D858" s="16">
        <f>SUMIFS('Contact Hours'!E:E,'Contact Hours'!$A:$A,Hours!$A858,'Contact Hours'!$C:$C,Hours!$B858)</f>
        <v>0</v>
      </c>
      <c r="E858" s="16">
        <f>SUMIFS('Contact Hours'!F:F,'Contact Hours'!$A:$A,Hours!$A858,'Contact Hours'!$C:$C,Hours!$B858)</f>
        <v>0</v>
      </c>
      <c r="F858" s="16">
        <f>SUMIFS('Contact Hours'!G:G,'Contact Hours'!$A:$A,Hours!$A858,'Contact Hours'!$C:$C,Hours!$B858)</f>
        <v>0</v>
      </c>
      <c r="G858" s="16">
        <f>SUMIFS('Contact Hours'!H:H,'Contact Hours'!$A:$A,Hours!$A858,'Contact Hours'!$C:$C,Hours!$B858)</f>
        <v>0</v>
      </c>
      <c r="H858" s="16">
        <f>SUMIFS('Contact Hours'!I:I,'Contact Hours'!$A:$A,Hours!$A858,'Contact Hours'!$C:$C,Hours!$B858)</f>
        <v>0</v>
      </c>
      <c r="I858" s="16">
        <f>SUMIFS('Contact Hours'!J:J,'Contact Hours'!$A:$A,Hours!$A858,'Contact Hours'!$C:$C,Hours!$B858)</f>
        <v>104064</v>
      </c>
      <c r="J858" s="16">
        <f>SUMIFS('Contact Hours'!K:K,'Contact Hours'!$A:$A,Hours!$A858,'Contact Hours'!$C:$C,Hours!$B858)</f>
        <v>0</v>
      </c>
      <c r="K858" s="16">
        <f>SUMIFS('Contact Hours'!L:L,'Contact Hours'!$A:$A,Hours!$A858,'Contact Hours'!$C:$C,Hours!$B858)</f>
        <v>0</v>
      </c>
      <c r="L858" s="17">
        <f t="shared" si="87"/>
        <v>104064</v>
      </c>
      <c r="M858" s="17">
        <f t="shared" si="88"/>
        <v>10406.400000000001</v>
      </c>
      <c r="N858" s="17">
        <f t="shared" si="89"/>
        <v>114470.39999999999</v>
      </c>
      <c r="O858" s="83">
        <f t="shared" si="86"/>
        <v>376735.08155816718</v>
      </c>
      <c r="P858" s="83">
        <f t="shared" si="90"/>
        <v>0</v>
      </c>
    </row>
    <row r="859" spans="1:16" x14ac:dyDescent="0.2">
      <c r="A859" s="14">
        <v>3596</v>
      </c>
      <c r="B859" s="15">
        <v>19</v>
      </c>
      <c r="C859" s="82">
        <f t="shared" si="85"/>
        <v>2.3804218366663754</v>
      </c>
      <c r="D859" s="16">
        <f>SUMIFS('Contact Hours'!E:E,'Contact Hours'!$A:$A,Hours!$A859,'Contact Hours'!$C:$C,Hours!$B859)</f>
        <v>0</v>
      </c>
      <c r="E859" s="16">
        <f>SUMIFS('Contact Hours'!F:F,'Contact Hours'!$A:$A,Hours!$A859,'Contact Hours'!$C:$C,Hours!$B859)</f>
        <v>172710</v>
      </c>
      <c r="F859" s="16">
        <f>SUMIFS('Contact Hours'!G:G,'Contact Hours'!$A:$A,Hours!$A859,'Contact Hours'!$C:$C,Hours!$B859)</f>
        <v>83207</v>
      </c>
      <c r="G859" s="16">
        <f>SUMIFS('Contact Hours'!H:H,'Contact Hours'!$A:$A,Hours!$A859,'Contact Hours'!$C:$C,Hours!$B859)</f>
        <v>0</v>
      </c>
      <c r="H859" s="16">
        <f>SUMIFS('Contact Hours'!I:I,'Contact Hours'!$A:$A,Hours!$A859,'Contact Hours'!$C:$C,Hours!$B859)</f>
        <v>0</v>
      </c>
      <c r="I859" s="16">
        <f>SUMIFS('Contact Hours'!J:J,'Contact Hours'!$A:$A,Hours!$A859,'Contact Hours'!$C:$C,Hours!$B859)</f>
        <v>0</v>
      </c>
      <c r="J859" s="16">
        <f>SUMIFS('Contact Hours'!K:K,'Contact Hours'!$A:$A,Hours!$A859,'Contact Hours'!$C:$C,Hours!$B859)</f>
        <v>0</v>
      </c>
      <c r="K859" s="16">
        <f>SUMIFS('Contact Hours'!L:L,'Contact Hours'!$A:$A,Hours!$A859,'Contact Hours'!$C:$C,Hours!$B859)</f>
        <v>0</v>
      </c>
      <c r="L859" s="17">
        <f t="shared" si="87"/>
        <v>255917</v>
      </c>
      <c r="M859" s="17">
        <f t="shared" si="88"/>
        <v>25591.7</v>
      </c>
      <c r="N859" s="17">
        <f t="shared" si="89"/>
        <v>281508.7</v>
      </c>
      <c r="O859" s="83">
        <f t="shared" si="86"/>
        <v>670109.45669156371</v>
      </c>
      <c r="P859" s="83">
        <f t="shared" si="90"/>
        <v>217874.53573984903</v>
      </c>
    </row>
    <row r="860" spans="1:16" x14ac:dyDescent="0.2">
      <c r="A860" s="14">
        <v>3596</v>
      </c>
      <c r="B860" s="15">
        <v>20</v>
      </c>
      <c r="C860" s="82">
        <f t="shared" si="85"/>
        <v>3.0251194174301852</v>
      </c>
      <c r="D860" s="16">
        <f>SUMIFS('Contact Hours'!E:E,'Contact Hours'!$A:$A,Hours!$A860,'Contact Hours'!$C:$C,Hours!$B860)</f>
        <v>0</v>
      </c>
      <c r="E860" s="16">
        <f>SUMIFS('Contact Hours'!F:F,'Contact Hours'!$A:$A,Hours!$A860,'Contact Hours'!$C:$C,Hours!$B860)</f>
        <v>0</v>
      </c>
      <c r="F860" s="16">
        <f>SUMIFS('Contact Hours'!G:G,'Contact Hours'!$A:$A,Hours!$A860,'Contact Hours'!$C:$C,Hours!$B860)</f>
        <v>0</v>
      </c>
      <c r="G860" s="16">
        <f>SUMIFS('Contact Hours'!H:H,'Contact Hours'!$A:$A,Hours!$A860,'Contact Hours'!$C:$C,Hours!$B860)</f>
        <v>0</v>
      </c>
      <c r="H860" s="16">
        <f>SUMIFS('Contact Hours'!I:I,'Contact Hours'!$A:$A,Hours!$A860,'Contact Hours'!$C:$C,Hours!$B860)</f>
        <v>28608</v>
      </c>
      <c r="I860" s="16">
        <f>SUMIFS('Contact Hours'!J:J,'Contact Hours'!$A:$A,Hours!$A860,'Contact Hours'!$C:$C,Hours!$B860)</f>
        <v>0</v>
      </c>
      <c r="J860" s="16">
        <f>SUMIFS('Contact Hours'!K:K,'Contact Hours'!$A:$A,Hours!$A860,'Contact Hours'!$C:$C,Hours!$B860)</f>
        <v>0</v>
      </c>
      <c r="K860" s="16">
        <f>SUMIFS('Contact Hours'!L:L,'Contact Hours'!$A:$A,Hours!$A860,'Contact Hours'!$C:$C,Hours!$B860)</f>
        <v>0</v>
      </c>
      <c r="L860" s="17">
        <f t="shared" si="87"/>
        <v>28608</v>
      </c>
      <c r="M860" s="17">
        <f t="shared" si="88"/>
        <v>0</v>
      </c>
      <c r="N860" s="17">
        <f t="shared" si="89"/>
        <v>28608</v>
      </c>
      <c r="O860" s="83">
        <f t="shared" si="86"/>
        <v>86542.616293842744</v>
      </c>
      <c r="P860" s="83">
        <f t="shared" si="90"/>
        <v>0</v>
      </c>
    </row>
    <row r="861" spans="1:16" x14ac:dyDescent="0.2">
      <c r="A861" s="14">
        <v>3596</v>
      </c>
      <c r="B861" s="15">
        <v>21</v>
      </c>
      <c r="C861" s="82">
        <f t="shared" si="85"/>
        <v>3.2708258380709379</v>
      </c>
      <c r="D861" s="16">
        <f>SUMIFS('Contact Hours'!E:E,'Contact Hours'!$A:$A,Hours!$A861,'Contact Hours'!$C:$C,Hours!$B861)</f>
        <v>0</v>
      </c>
      <c r="E861" s="16">
        <f>SUMIFS('Contact Hours'!F:F,'Contact Hours'!$A:$A,Hours!$A861,'Contact Hours'!$C:$C,Hours!$B861)</f>
        <v>0</v>
      </c>
      <c r="F861" s="16">
        <f>SUMIFS('Contact Hours'!G:G,'Contact Hours'!$A:$A,Hours!$A861,'Contact Hours'!$C:$C,Hours!$B861)</f>
        <v>0</v>
      </c>
      <c r="G861" s="16">
        <f>SUMIFS('Contact Hours'!H:H,'Contact Hours'!$A:$A,Hours!$A861,'Contact Hours'!$C:$C,Hours!$B861)</f>
        <v>0</v>
      </c>
      <c r="H861" s="16">
        <f>SUMIFS('Contact Hours'!I:I,'Contact Hours'!$A:$A,Hours!$A861,'Contact Hours'!$C:$C,Hours!$B861)</f>
        <v>6800</v>
      </c>
      <c r="I861" s="16">
        <f>SUMIFS('Contact Hours'!J:J,'Contact Hours'!$A:$A,Hours!$A861,'Contact Hours'!$C:$C,Hours!$B861)</f>
        <v>0</v>
      </c>
      <c r="J861" s="16">
        <f>SUMIFS('Contact Hours'!K:K,'Contact Hours'!$A:$A,Hours!$A861,'Contact Hours'!$C:$C,Hours!$B861)</f>
        <v>7500</v>
      </c>
      <c r="K861" s="16">
        <f>SUMIFS('Contact Hours'!L:L,'Contact Hours'!$A:$A,Hours!$A861,'Contact Hours'!$C:$C,Hours!$B861)</f>
        <v>0</v>
      </c>
      <c r="L861" s="17">
        <f t="shared" si="87"/>
        <v>14300</v>
      </c>
      <c r="M861" s="17">
        <f t="shared" si="88"/>
        <v>0</v>
      </c>
      <c r="N861" s="17">
        <f t="shared" si="89"/>
        <v>14300</v>
      </c>
      <c r="O861" s="83">
        <f t="shared" si="86"/>
        <v>46772.809484414414</v>
      </c>
      <c r="P861" s="83">
        <f t="shared" si="90"/>
        <v>0</v>
      </c>
    </row>
    <row r="862" spans="1:16" x14ac:dyDescent="0.2">
      <c r="A862" s="14">
        <v>3596</v>
      </c>
      <c r="B862" s="15">
        <v>22</v>
      </c>
      <c r="C862" s="82">
        <f t="shared" si="85"/>
        <v>3.5368199448196425</v>
      </c>
      <c r="D862" s="16">
        <f>SUMIFS('Contact Hours'!E:E,'Contact Hours'!$A:$A,Hours!$A862,'Contact Hours'!$C:$C,Hours!$B862)</f>
        <v>0</v>
      </c>
      <c r="E862" s="16">
        <f>SUMIFS('Contact Hours'!F:F,'Contact Hours'!$A:$A,Hours!$A862,'Contact Hours'!$C:$C,Hours!$B862)</f>
        <v>0</v>
      </c>
      <c r="F862" s="16">
        <f>SUMIFS('Contact Hours'!G:G,'Contact Hours'!$A:$A,Hours!$A862,'Contact Hours'!$C:$C,Hours!$B862)</f>
        <v>0</v>
      </c>
      <c r="G862" s="16">
        <f>SUMIFS('Contact Hours'!H:H,'Contact Hours'!$A:$A,Hours!$A862,'Contact Hours'!$C:$C,Hours!$B862)</f>
        <v>0</v>
      </c>
      <c r="H862" s="16">
        <f>SUMIFS('Contact Hours'!I:I,'Contact Hours'!$A:$A,Hours!$A862,'Contact Hours'!$C:$C,Hours!$B862)</f>
        <v>9824</v>
      </c>
      <c r="I862" s="16">
        <f>SUMIFS('Contact Hours'!J:J,'Contact Hours'!$A:$A,Hours!$A862,'Contact Hours'!$C:$C,Hours!$B862)</f>
        <v>0</v>
      </c>
      <c r="J862" s="16">
        <f>SUMIFS('Contact Hours'!K:K,'Contact Hours'!$A:$A,Hours!$A862,'Contact Hours'!$C:$C,Hours!$B862)</f>
        <v>0</v>
      </c>
      <c r="K862" s="16">
        <f>SUMIFS('Contact Hours'!L:L,'Contact Hours'!$A:$A,Hours!$A862,'Contact Hours'!$C:$C,Hours!$B862)</f>
        <v>0</v>
      </c>
      <c r="L862" s="17">
        <f t="shared" si="87"/>
        <v>9824</v>
      </c>
      <c r="M862" s="17">
        <f t="shared" si="88"/>
        <v>0</v>
      </c>
      <c r="N862" s="17">
        <f t="shared" si="89"/>
        <v>9824</v>
      </c>
      <c r="O862" s="83">
        <f t="shared" si="86"/>
        <v>34745.719137908171</v>
      </c>
      <c r="P862" s="83">
        <f t="shared" si="90"/>
        <v>0</v>
      </c>
    </row>
    <row r="863" spans="1:16" x14ac:dyDescent="0.2">
      <c r="A863" s="14">
        <v>3596</v>
      </c>
      <c r="B863" s="15">
        <v>23</v>
      </c>
      <c r="C863" s="82">
        <f t="shared" ref="C863:C926" si="91">C836</f>
        <v>3.4579233877331621</v>
      </c>
      <c r="D863" s="16">
        <f>SUMIFS('Contact Hours'!E:E,'Contact Hours'!$A:$A,Hours!$A863,'Contact Hours'!$C:$C,Hours!$B863)</f>
        <v>61279</v>
      </c>
      <c r="E863" s="16">
        <f>SUMIFS('Contact Hours'!F:F,'Contact Hours'!$A:$A,Hours!$A863,'Contact Hours'!$C:$C,Hours!$B863)</f>
        <v>0</v>
      </c>
      <c r="F863" s="16">
        <f>SUMIFS('Contact Hours'!G:G,'Contact Hours'!$A:$A,Hours!$A863,'Contact Hours'!$C:$C,Hours!$B863)</f>
        <v>0</v>
      </c>
      <c r="G863" s="16">
        <f>SUMIFS('Contact Hours'!H:H,'Contact Hours'!$A:$A,Hours!$A863,'Contact Hours'!$C:$C,Hours!$B863)</f>
        <v>0</v>
      </c>
      <c r="H863" s="16">
        <f>SUMIFS('Contact Hours'!I:I,'Contact Hours'!$A:$A,Hours!$A863,'Contact Hours'!$C:$C,Hours!$B863)</f>
        <v>9248</v>
      </c>
      <c r="I863" s="16">
        <f>SUMIFS('Contact Hours'!J:J,'Contact Hours'!$A:$A,Hours!$A863,'Contact Hours'!$C:$C,Hours!$B863)</f>
        <v>0</v>
      </c>
      <c r="J863" s="16">
        <f>SUMIFS('Contact Hours'!K:K,'Contact Hours'!$A:$A,Hours!$A863,'Contact Hours'!$C:$C,Hours!$B863)</f>
        <v>0</v>
      </c>
      <c r="K863" s="16">
        <f>SUMIFS('Contact Hours'!L:L,'Contact Hours'!$A:$A,Hours!$A863,'Contact Hours'!$C:$C,Hours!$B863)</f>
        <v>0</v>
      </c>
      <c r="L863" s="17">
        <f t="shared" si="87"/>
        <v>70527</v>
      </c>
      <c r="M863" s="17">
        <f t="shared" si="88"/>
        <v>0</v>
      </c>
      <c r="N863" s="17">
        <f t="shared" si="89"/>
        <v>70527</v>
      </c>
      <c r="O863" s="83">
        <f t="shared" si="86"/>
        <v>243876.96276665671</v>
      </c>
      <c r="P863" s="83">
        <f t="shared" si="90"/>
        <v>0</v>
      </c>
    </row>
    <row r="864" spans="1:16" x14ac:dyDescent="0.2">
      <c r="A864" s="14">
        <v>3596</v>
      </c>
      <c r="B864" s="15">
        <v>24</v>
      </c>
      <c r="C864" s="82">
        <f t="shared" si="91"/>
        <v>2.7275666878468883</v>
      </c>
      <c r="D864" s="16">
        <f>SUMIFS('Contact Hours'!E:E,'Contact Hours'!$A:$A,Hours!$A864,'Contact Hours'!$C:$C,Hours!$B864)</f>
        <v>40140</v>
      </c>
      <c r="E864" s="16">
        <f>SUMIFS('Contact Hours'!F:F,'Contact Hours'!$A:$A,Hours!$A864,'Contact Hours'!$C:$C,Hours!$B864)</f>
        <v>0</v>
      </c>
      <c r="F864" s="16">
        <f>SUMIFS('Contact Hours'!G:G,'Contact Hours'!$A:$A,Hours!$A864,'Contact Hours'!$C:$C,Hours!$B864)</f>
        <v>0</v>
      </c>
      <c r="G864" s="16">
        <f>SUMIFS('Contact Hours'!H:H,'Contact Hours'!$A:$A,Hours!$A864,'Contact Hours'!$C:$C,Hours!$B864)</f>
        <v>0</v>
      </c>
      <c r="H864" s="16">
        <f>SUMIFS('Contact Hours'!I:I,'Contact Hours'!$A:$A,Hours!$A864,'Contact Hours'!$C:$C,Hours!$B864)</f>
        <v>36250</v>
      </c>
      <c r="I864" s="16">
        <f>SUMIFS('Contact Hours'!J:J,'Contact Hours'!$A:$A,Hours!$A864,'Contact Hours'!$C:$C,Hours!$B864)</f>
        <v>0</v>
      </c>
      <c r="J864" s="16">
        <f>SUMIFS('Contact Hours'!K:K,'Contact Hours'!$A:$A,Hours!$A864,'Contact Hours'!$C:$C,Hours!$B864)</f>
        <v>21054</v>
      </c>
      <c r="K864" s="16">
        <f>SUMIFS('Contact Hours'!L:L,'Contact Hours'!$A:$A,Hours!$A864,'Contact Hours'!$C:$C,Hours!$B864)</f>
        <v>0</v>
      </c>
      <c r="L864" s="17">
        <f t="shared" si="87"/>
        <v>97444</v>
      </c>
      <c r="M864" s="17">
        <f t="shared" si="88"/>
        <v>0</v>
      </c>
      <c r="N864" s="17">
        <f t="shared" si="89"/>
        <v>97444</v>
      </c>
      <c r="O864" s="83">
        <f t="shared" si="86"/>
        <v>265785.0083305522</v>
      </c>
      <c r="P864" s="83">
        <f t="shared" si="90"/>
        <v>0</v>
      </c>
    </row>
    <row r="865" spans="1:16" x14ac:dyDescent="0.2">
      <c r="A865" s="14">
        <v>3596</v>
      </c>
      <c r="B865" s="15">
        <v>25</v>
      </c>
      <c r="C865" s="82">
        <f t="shared" si="91"/>
        <v>2.1843075376228382</v>
      </c>
      <c r="D865" s="16">
        <f>SUMIFS('Contact Hours'!E:E,'Contact Hours'!$A:$A,Hours!$A865,'Contact Hours'!$C:$C,Hours!$B865)</f>
        <v>418205</v>
      </c>
      <c r="E865" s="16">
        <f>SUMIFS('Contact Hours'!F:F,'Contact Hours'!$A:$A,Hours!$A865,'Contact Hours'!$C:$C,Hours!$B865)</f>
        <v>0</v>
      </c>
      <c r="F865" s="16">
        <f>SUMIFS('Contact Hours'!G:G,'Contact Hours'!$A:$A,Hours!$A865,'Contact Hours'!$C:$C,Hours!$B865)</f>
        <v>0</v>
      </c>
      <c r="G865" s="16">
        <f>SUMIFS('Contact Hours'!H:H,'Contact Hours'!$A:$A,Hours!$A865,'Contact Hours'!$C:$C,Hours!$B865)</f>
        <v>0</v>
      </c>
      <c r="H865" s="16">
        <f>SUMIFS('Contact Hours'!I:I,'Contact Hours'!$A:$A,Hours!$A865,'Contact Hours'!$C:$C,Hours!$B865)</f>
        <v>0</v>
      </c>
      <c r="I865" s="16">
        <f>SUMIFS('Contact Hours'!J:J,'Contact Hours'!$A:$A,Hours!$A865,'Contact Hours'!$C:$C,Hours!$B865)</f>
        <v>0</v>
      </c>
      <c r="J865" s="16">
        <f>SUMIFS('Contact Hours'!K:K,'Contact Hours'!$A:$A,Hours!$A865,'Contact Hours'!$C:$C,Hours!$B865)</f>
        <v>0</v>
      </c>
      <c r="K865" s="16">
        <f>SUMIFS('Contact Hours'!L:L,'Contact Hours'!$A:$A,Hours!$A865,'Contact Hours'!$C:$C,Hours!$B865)</f>
        <v>0</v>
      </c>
      <c r="L865" s="17">
        <f t="shared" si="87"/>
        <v>418205</v>
      </c>
      <c r="M865" s="17">
        <f t="shared" si="88"/>
        <v>0</v>
      </c>
      <c r="N865" s="17">
        <f t="shared" si="89"/>
        <v>418205</v>
      </c>
      <c r="O865" s="83">
        <f t="shared" si="86"/>
        <v>913488.33377155906</v>
      </c>
      <c r="P865" s="83">
        <f t="shared" si="90"/>
        <v>0</v>
      </c>
    </row>
    <row r="866" spans="1:16" x14ac:dyDescent="0.2">
      <c r="A866" s="14">
        <v>3596</v>
      </c>
      <c r="B866" s="15">
        <v>26</v>
      </c>
      <c r="C866" s="82">
        <f t="shared" si="91"/>
        <v>2.9124100501637846</v>
      </c>
      <c r="D866" s="16">
        <f>SUMIFS('Contact Hours'!E:E,'Contact Hours'!$A:$A,Hours!$A866,'Contact Hours'!$C:$C,Hours!$B866)</f>
        <v>122909</v>
      </c>
      <c r="E866" s="16">
        <f>SUMIFS('Contact Hours'!F:F,'Contact Hours'!$A:$A,Hours!$A866,'Contact Hours'!$C:$C,Hours!$B866)</f>
        <v>0</v>
      </c>
      <c r="F866" s="16">
        <f>SUMIFS('Contact Hours'!G:G,'Contact Hours'!$A:$A,Hours!$A866,'Contact Hours'!$C:$C,Hours!$B866)</f>
        <v>0</v>
      </c>
      <c r="G866" s="16">
        <f>SUMIFS('Contact Hours'!H:H,'Contact Hours'!$A:$A,Hours!$A866,'Contact Hours'!$C:$C,Hours!$B866)</f>
        <v>0</v>
      </c>
      <c r="H866" s="16">
        <f>SUMIFS('Contact Hours'!I:I,'Contact Hours'!$A:$A,Hours!$A866,'Contact Hours'!$C:$C,Hours!$B866)</f>
        <v>8976</v>
      </c>
      <c r="I866" s="16">
        <f>SUMIFS('Contact Hours'!J:J,'Contact Hours'!$A:$A,Hours!$A866,'Contact Hours'!$C:$C,Hours!$B866)</f>
        <v>0</v>
      </c>
      <c r="J866" s="16">
        <f>SUMIFS('Contact Hours'!K:K,'Contact Hours'!$A:$A,Hours!$A866,'Contact Hours'!$C:$C,Hours!$B866)</f>
        <v>496</v>
      </c>
      <c r="K866" s="16">
        <f>SUMIFS('Contact Hours'!L:L,'Contact Hours'!$A:$A,Hours!$A866,'Contact Hours'!$C:$C,Hours!$B866)</f>
        <v>0</v>
      </c>
      <c r="L866" s="17">
        <f t="shared" si="87"/>
        <v>132381</v>
      </c>
      <c r="M866" s="17">
        <f t="shared" si="88"/>
        <v>0</v>
      </c>
      <c r="N866" s="17">
        <f t="shared" si="89"/>
        <v>132381</v>
      </c>
      <c r="O866" s="83">
        <f t="shared" si="86"/>
        <v>385547.75485073199</v>
      </c>
      <c r="P866" s="83">
        <f t="shared" si="90"/>
        <v>0</v>
      </c>
    </row>
    <row r="867" spans="1:16" x14ac:dyDescent="0.2">
      <c r="A867" s="14">
        <v>3596</v>
      </c>
      <c r="B867" s="15">
        <v>27</v>
      </c>
      <c r="C867" s="82">
        <f t="shared" si="91"/>
        <v>0</v>
      </c>
      <c r="D867" s="16">
        <f>SUMIFS('Contact Hours'!E:E,'Contact Hours'!$A:$A,Hours!$A867,'Contact Hours'!$C:$C,Hours!$B867)</f>
        <v>0</v>
      </c>
      <c r="E867" s="16">
        <f>SUMIFS('Contact Hours'!F:F,'Contact Hours'!$A:$A,Hours!$A867,'Contact Hours'!$C:$C,Hours!$B867)</f>
        <v>0</v>
      </c>
      <c r="F867" s="16">
        <f>SUMIFS('Contact Hours'!G:G,'Contact Hours'!$A:$A,Hours!$A867,'Contact Hours'!$C:$C,Hours!$B867)</f>
        <v>0</v>
      </c>
      <c r="G867" s="16">
        <f>SUMIFS('Contact Hours'!H:H,'Contact Hours'!$A:$A,Hours!$A867,'Contact Hours'!$C:$C,Hours!$B867)</f>
        <v>0</v>
      </c>
      <c r="H867" s="16">
        <f>SUMIFS('Contact Hours'!I:I,'Contact Hours'!$A:$A,Hours!$A867,'Contact Hours'!$C:$C,Hours!$B867)</f>
        <v>0</v>
      </c>
      <c r="I867" s="16">
        <f>SUMIFS('Contact Hours'!J:J,'Contact Hours'!$A:$A,Hours!$A867,'Contact Hours'!$C:$C,Hours!$B867)</f>
        <v>0</v>
      </c>
      <c r="J867" s="16">
        <f>SUMIFS('Contact Hours'!K:K,'Contact Hours'!$A:$A,Hours!$A867,'Contact Hours'!$C:$C,Hours!$B867)</f>
        <v>0</v>
      </c>
      <c r="K867" s="16">
        <f>SUMIFS('Contact Hours'!L:L,'Contact Hours'!$A:$A,Hours!$A867,'Contact Hours'!$C:$C,Hours!$B867)</f>
        <v>0</v>
      </c>
      <c r="L867" s="17">
        <f t="shared" si="87"/>
        <v>0</v>
      </c>
      <c r="M867" s="17">
        <f t="shared" si="88"/>
        <v>0</v>
      </c>
      <c r="N867" s="17">
        <f t="shared" si="89"/>
        <v>0</v>
      </c>
      <c r="O867" s="83">
        <f t="shared" si="86"/>
        <v>0</v>
      </c>
      <c r="P867" s="83">
        <f t="shared" si="90"/>
        <v>0</v>
      </c>
    </row>
    <row r="868" spans="1:16" x14ac:dyDescent="0.2">
      <c r="A868" s="14">
        <v>3600</v>
      </c>
      <c r="B868" s="15">
        <v>1</v>
      </c>
      <c r="C868" s="82">
        <f t="shared" si="91"/>
        <v>2.4773518925154794</v>
      </c>
      <c r="D868" s="16">
        <f>SUMIFS('Contact Hours'!E:E,'Contact Hours'!$A:$A,Hours!$A868,'Contact Hours'!$C:$C,Hours!$B868)</f>
        <v>7728</v>
      </c>
      <c r="E868" s="16">
        <f>SUMIFS('Contact Hours'!F:F,'Contact Hours'!$A:$A,Hours!$A868,'Contact Hours'!$C:$C,Hours!$B868)</f>
        <v>0</v>
      </c>
      <c r="F868" s="16">
        <f>SUMIFS('Contact Hours'!G:G,'Contact Hours'!$A:$A,Hours!$A868,'Contact Hours'!$C:$C,Hours!$B868)</f>
        <v>0</v>
      </c>
      <c r="G868" s="16">
        <f>SUMIFS('Contact Hours'!H:H,'Contact Hours'!$A:$A,Hours!$A868,'Contact Hours'!$C:$C,Hours!$B868)</f>
        <v>0</v>
      </c>
      <c r="H868" s="16">
        <f>SUMIFS('Contact Hours'!I:I,'Contact Hours'!$A:$A,Hours!$A868,'Contact Hours'!$C:$C,Hours!$B868)</f>
        <v>5664</v>
      </c>
      <c r="I868" s="16">
        <f>SUMIFS('Contact Hours'!J:J,'Contact Hours'!$A:$A,Hours!$A868,'Contact Hours'!$C:$C,Hours!$B868)</f>
        <v>0</v>
      </c>
      <c r="J868" s="16">
        <f>SUMIFS('Contact Hours'!K:K,'Contact Hours'!$A:$A,Hours!$A868,'Contact Hours'!$C:$C,Hours!$B868)</f>
        <v>0</v>
      </c>
      <c r="K868" s="16">
        <f>SUMIFS('Contact Hours'!L:L,'Contact Hours'!$A:$A,Hours!$A868,'Contact Hours'!$C:$C,Hours!$B868)</f>
        <v>0</v>
      </c>
      <c r="L868" s="17">
        <f t="shared" si="87"/>
        <v>13392</v>
      </c>
      <c r="M868" s="17">
        <f t="shared" si="88"/>
        <v>0</v>
      </c>
      <c r="N868" s="17">
        <f t="shared" si="89"/>
        <v>13392</v>
      </c>
      <c r="O868" s="83">
        <f t="shared" si="86"/>
        <v>33176.696544567298</v>
      </c>
      <c r="P868" s="83">
        <f t="shared" si="90"/>
        <v>0</v>
      </c>
    </row>
    <row r="869" spans="1:16" x14ac:dyDescent="0.2">
      <c r="A869" s="14">
        <v>3600</v>
      </c>
      <c r="B869" s="15">
        <v>2</v>
      </c>
      <c r="C869" s="82">
        <f t="shared" si="91"/>
        <v>2.8538011791852567</v>
      </c>
      <c r="D869" s="16">
        <f>SUMIFS('Contact Hours'!E:E,'Contact Hours'!$A:$A,Hours!$A869,'Contact Hours'!$C:$C,Hours!$B869)</f>
        <v>0</v>
      </c>
      <c r="E869" s="16">
        <f>SUMIFS('Contact Hours'!F:F,'Contact Hours'!$A:$A,Hours!$A869,'Contact Hours'!$C:$C,Hours!$B869)</f>
        <v>0</v>
      </c>
      <c r="F869" s="16">
        <f>SUMIFS('Contact Hours'!G:G,'Contact Hours'!$A:$A,Hours!$A869,'Contact Hours'!$C:$C,Hours!$B869)</f>
        <v>0</v>
      </c>
      <c r="G869" s="16">
        <f>SUMIFS('Contact Hours'!H:H,'Contact Hours'!$A:$A,Hours!$A869,'Contact Hours'!$C:$C,Hours!$B869)</f>
        <v>0</v>
      </c>
      <c r="H869" s="16">
        <f>SUMIFS('Contact Hours'!I:I,'Contact Hours'!$A:$A,Hours!$A869,'Contact Hours'!$C:$C,Hours!$B869)</f>
        <v>30224</v>
      </c>
      <c r="I869" s="16">
        <f>SUMIFS('Contact Hours'!J:J,'Contact Hours'!$A:$A,Hours!$A869,'Contact Hours'!$C:$C,Hours!$B869)</f>
        <v>0</v>
      </c>
      <c r="J869" s="16">
        <f>SUMIFS('Contact Hours'!K:K,'Contact Hours'!$A:$A,Hours!$A869,'Contact Hours'!$C:$C,Hours!$B869)</f>
        <v>528</v>
      </c>
      <c r="K869" s="16">
        <f>SUMIFS('Contact Hours'!L:L,'Contact Hours'!$A:$A,Hours!$A869,'Contact Hours'!$C:$C,Hours!$B869)</f>
        <v>0</v>
      </c>
      <c r="L869" s="17">
        <f t="shared" si="87"/>
        <v>30752</v>
      </c>
      <c r="M869" s="17">
        <f t="shared" si="88"/>
        <v>0</v>
      </c>
      <c r="N869" s="17">
        <f t="shared" si="89"/>
        <v>30752</v>
      </c>
      <c r="O869" s="83">
        <f t="shared" si="86"/>
        <v>87760.093862305017</v>
      </c>
      <c r="P869" s="83">
        <f t="shared" si="90"/>
        <v>0</v>
      </c>
    </row>
    <row r="870" spans="1:16" x14ac:dyDescent="0.2">
      <c r="A870" s="14">
        <v>3600</v>
      </c>
      <c r="B870" s="15">
        <v>3</v>
      </c>
      <c r="C870" s="82">
        <f t="shared" si="91"/>
        <v>2.4074720848103111</v>
      </c>
      <c r="D870" s="16">
        <f>SUMIFS('Contact Hours'!E:E,'Contact Hours'!$A:$A,Hours!$A870,'Contact Hours'!$C:$C,Hours!$B870)</f>
        <v>0</v>
      </c>
      <c r="E870" s="16">
        <f>SUMIFS('Contact Hours'!F:F,'Contact Hours'!$A:$A,Hours!$A870,'Contact Hours'!$C:$C,Hours!$B870)</f>
        <v>131584</v>
      </c>
      <c r="F870" s="16">
        <f>SUMIFS('Contact Hours'!G:G,'Contact Hours'!$A:$A,Hours!$A870,'Contact Hours'!$C:$C,Hours!$B870)</f>
        <v>0</v>
      </c>
      <c r="G870" s="16">
        <f>SUMIFS('Contact Hours'!H:H,'Contact Hours'!$A:$A,Hours!$A870,'Contact Hours'!$C:$C,Hours!$B870)</f>
        <v>0</v>
      </c>
      <c r="H870" s="16">
        <f>SUMIFS('Contact Hours'!I:I,'Contact Hours'!$A:$A,Hours!$A870,'Contact Hours'!$C:$C,Hours!$B870)</f>
        <v>0</v>
      </c>
      <c r="I870" s="16">
        <f>SUMIFS('Contact Hours'!J:J,'Contact Hours'!$A:$A,Hours!$A870,'Contact Hours'!$C:$C,Hours!$B870)</f>
        <v>832</v>
      </c>
      <c r="J870" s="16">
        <f>SUMIFS('Contact Hours'!K:K,'Contact Hours'!$A:$A,Hours!$A870,'Contact Hours'!$C:$C,Hours!$B870)</f>
        <v>0</v>
      </c>
      <c r="K870" s="16">
        <f>SUMIFS('Contact Hours'!L:L,'Contact Hours'!$A:$A,Hours!$A870,'Contact Hours'!$C:$C,Hours!$B870)</f>
        <v>0</v>
      </c>
      <c r="L870" s="17">
        <f t="shared" si="87"/>
        <v>132416</v>
      </c>
      <c r="M870" s="17">
        <f t="shared" si="88"/>
        <v>13241.6</v>
      </c>
      <c r="N870" s="17">
        <f t="shared" si="89"/>
        <v>145657.60000000001</v>
      </c>
      <c r="O870" s="83">
        <f t="shared" si="86"/>
        <v>350666.6059404664</v>
      </c>
      <c r="P870" s="83">
        <f t="shared" si="90"/>
        <v>0</v>
      </c>
    </row>
    <row r="871" spans="1:16" x14ac:dyDescent="0.2">
      <c r="A871" s="14">
        <v>3600</v>
      </c>
      <c r="B871" s="15">
        <v>4</v>
      </c>
      <c r="C871" s="82">
        <f t="shared" si="91"/>
        <v>2.4300139582635913</v>
      </c>
      <c r="D871" s="16">
        <f>SUMIFS('Contact Hours'!E:E,'Contact Hours'!$A:$A,Hours!$A871,'Contact Hours'!$C:$C,Hours!$B871)</f>
        <v>10896</v>
      </c>
      <c r="E871" s="16">
        <f>SUMIFS('Contact Hours'!F:F,'Contact Hours'!$A:$A,Hours!$A871,'Contact Hours'!$C:$C,Hours!$B871)</f>
        <v>31152</v>
      </c>
      <c r="F871" s="16">
        <f>SUMIFS('Contact Hours'!G:G,'Contact Hours'!$A:$A,Hours!$A871,'Contact Hours'!$C:$C,Hours!$B871)</f>
        <v>0</v>
      </c>
      <c r="G871" s="16">
        <f>SUMIFS('Contact Hours'!H:H,'Contact Hours'!$A:$A,Hours!$A871,'Contact Hours'!$C:$C,Hours!$B871)</f>
        <v>0</v>
      </c>
      <c r="H871" s="16">
        <f>SUMIFS('Contact Hours'!I:I,'Contact Hours'!$A:$A,Hours!$A871,'Contact Hours'!$C:$C,Hours!$B871)</f>
        <v>29424</v>
      </c>
      <c r="I871" s="16">
        <f>SUMIFS('Contact Hours'!J:J,'Contact Hours'!$A:$A,Hours!$A871,'Contact Hours'!$C:$C,Hours!$B871)</f>
        <v>23888</v>
      </c>
      <c r="J871" s="16">
        <f>SUMIFS('Contact Hours'!K:K,'Contact Hours'!$A:$A,Hours!$A871,'Contact Hours'!$C:$C,Hours!$B871)</f>
        <v>1020</v>
      </c>
      <c r="K871" s="16">
        <f>SUMIFS('Contact Hours'!L:L,'Contact Hours'!$A:$A,Hours!$A871,'Contact Hours'!$C:$C,Hours!$B871)</f>
        <v>0</v>
      </c>
      <c r="L871" s="17">
        <f t="shared" si="87"/>
        <v>96380</v>
      </c>
      <c r="M871" s="17">
        <f t="shared" si="88"/>
        <v>5504</v>
      </c>
      <c r="N871" s="17">
        <f t="shared" si="89"/>
        <v>101884</v>
      </c>
      <c r="O871" s="83">
        <f t="shared" si="86"/>
        <v>247579.54212372773</v>
      </c>
      <c r="P871" s="83">
        <f t="shared" si="90"/>
        <v>0</v>
      </c>
    </row>
    <row r="872" spans="1:16" x14ac:dyDescent="0.2">
      <c r="A872" s="14">
        <v>3600</v>
      </c>
      <c r="B872" s="15">
        <v>5</v>
      </c>
      <c r="C872" s="82">
        <f t="shared" si="91"/>
        <v>8.3021719928430482</v>
      </c>
      <c r="D872" s="16">
        <f>SUMIFS('Contact Hours'!E:E,'Contact Hours'!$A:$A,Hours!$A872,'Contact Hours'!$C:$C,Hours!$B872)</f>
        <v>0</v>
      </c>
      <c r="E872" s="16">
        <f>SUMIFS('Contact Hours'!F:F,'Contact Hours'!$A:$A,Hours!$A872,'Contact Hours'!$C:$C,Hours!$B872)</f>
        <v>0</v>
      </c>
      <c r="F872" s="16">
        <f>SUMIFS('Contact Hours'!G:G,'Contact Hours'!$A:$A,Hours!$A872,'Contact Hours'!$C:$C,Hours!$B872)</f>
        <v>0</v>
      </c>
      <c r="G872" s="16">
        <f>SUMIFS('Contact Hours'!H:H,'Contact Hours'!$A:$A,Hours!$A872,'Contact Hours'!$C:$C,Hours!$B872)</f>
        <v>0</v>
      </c>
      <c r="H872" s="16">
        <f>SUMIFS('Contact Hours'!I:I,'Contact Hours'!$A:$A,Hours!$A872,'Contact Hours'!$C:$C,Hours!$B872)</f>
        <v>0</v>
      </c>
      <c r="I872" s="16">
        <f>SUMIFS('Contact Hours'!J:J,'Contact Hours'!$A:$A,Hours!$A872,'Contact Hours'!$C:$C,Hours!$B872)</f>
        <v>0</v>
      </c>
      <c r="J872" s="16">
        <f>SUMIFS('Contact Hours'!K:K,'Contact Hours'!$A:$A,Hours!$A872,'Contact Hours'!$C:$C,Hours!$B872)</f>
        <v>0</v>
      </c>
      <c r="K872" s="16">
        <f>SUMIFS('Contact Hours'!L:L,'Contact Hours'!$A:$A,Hours!$A872,'Contact Hours'!$C:$C,Hours!$B872)</f>
        <v>0</v>
      </c>
      <c r="L872" s="17">
        <f t="shared" si="87"/>
        <v>0</v>
      </c>
      <c r="M872" s="17">
        <f t="shared" si="88"/>
        <v>0</v>
      </c>
      <c r="N872" s="17">
        <f t="shared" si="89"/>
        <v>0</v>
      </c>
      <c r="O872" s="83">
        <f t="shared" si="86"/>
        <v>0</v>
      </c>
      <c r="P872" s="83">
        <f t="shared" si="90"/>
        <v>0</v>
      </c>
    </row>
    <row r="873" spans="1:16" x14ac:dyDescent="0.2">
      <c r="A873" s="14">
        <v>3600</v>
      </c>
      <c r="B873" s="15">
        <v>6</v>
      </c>
      <c r="C873" s="82">
        <f t="shared" si="91"/>
        <v>2.9574937970703448</v>
      </c>
      <c r="D873" s="16">
        <f>SUMIFS('Contact Hours'!E:E,'Contact Hours'!$A:$A,Hours!$A873,'Contact Hours'!$C:$C,Hours!$B873)</f>
        <v>1008</v>
      </c>
      <c r="E873" s="16">
        <f>SUMIFS('Contact Hours'!F:F,'Contact Hours'!$A:$A,Hours!$A873,'Contact Hours'!$C:$C,Hours!$B873)</f>
        <v>0</v>
      </c>
      <c r="F873" s="16">
        <f>SUMIFS('Contact Hours'!G:G,'Contact Hours'!$A:$A,Hours!$A873,'Contact Hours'!$C:$C,Hours!$B873)</f>
        <v>0</v>
      </c>
      <c r="G873" s="16">
        <f>SUMIFS('Contact Hours'!H:H,'Contact Hours'!$A:$A,Hours!$A873,'Contact Hours'!$C:$C,Hours!$B873)</f>
        <v>0</v>
      </c>
      <c r="H873" s="16">
        <f>SUMIFS('Contact Hours'!I:I,'Contact Hours'!$A:$A,Hours!$A873,'Contact Hours'!$C:$C,Hours!$B873)</f>
        <v>0</v>
      </c>
      <c r="I873" s="16">
        <f>SUMIFS('Contact Hours'!J:J,'Contact Hours'!$A:$A,Hours!$A873,'Contact Hours'!$C:$C,Hours!$B873)</f>
        <v>0</v>
      </c>
      <c r="J873" s="16">
        <f>SUMIFS('Contact Hours'!K:K,'Contact Hours'!$A:$A,Hours!$A873,'Contact Hours'!$C:$C,Hours!$B873)</f>
        <v>165</v>
      </c>
      <c r="K873" s="16">
        <f>SUMIFS('Contact Hours'!L:L,'Contact Hours'!$A:$A,Hours!$A873,'Contact Hours'!$C:$C,Hours!$B873)</f>
        <v>0</v>
      </c>
      <c r="L873" s="17">
        <f t="shared" si="87"/>
        <v>1173</v>
      </c>
      <c r="M873" s="17">
        <f t="shared" si="88"/>
        <v>0</v>
      </c>
      <c r="N873" s="17">
        <f t="shared" si="89"/>
        <v>1173</v>
      </c>
      <c r="O873" s="83">
        <f t="shared" si="86"/>
        <v>3469.1402239635145</v>
      </c>
      <c r="P873" s="83">
        <f t="shared" si="90"/>
        <v>0</v>
      </c>
    </row>
    <row r="874" spans="1:16" x14ac:dyDescent="0.2">
      <c r="A874" s="14">
        <v>3600</v>
      </c>
      <c r="B874" s="15">
        <v>7</v>
      </c>
      <c r="C874" s="82">
        <f t="shared" si="91"/>
        <v>3.1107785365526492</v>
      </c>
      <c r="D874" s="16">
        <f>SUMIFS('Contact Hours'!E:E,'Contact Hours'!$A:$A,Hours!$A874,'Contact Hours'!$C:$C,Hours!$B874)</f>
        <v>0</v>
      </c>
      <c r="E874" s="16">
        <f>SUMIFS('Contact Hours'!F:F,'Contact Hours'!$A:$A,Hours!$A874,'Contact Hours'!$C:$C,Hours!$B874)</f>
        <v>3168</v>
      </c>
      <c r="F874" s="16">
        <f>SUMIFS('Contact Hours'!G:G,'Contact Hours'!$A:$A,Hours!$A874,'Contact Hours'!$C:$C,Hours!$B874)</f>
        <v>0</v>
      </c>
      <c r="G874" s="16">
        <f>SUMIFS('Contact Hours'!H:H,'Contact Hours'!$A:$A,Hours!$A874,'Contact Hours'!$C:$C,Hours!$B874)</f>
        <v>0</v>
      </c>
      <c r="H874" s="16">
        <f>SUMIFS('Contact Hours'!I:I,'Contact Hours'!$A:$A,Hours!$A874,'Contact Hours'!$C:$C,Hours!$B874)</f>
        <v>0</v>
      </c>
      <c r="I874" s="16">
        <f>SUMIFS('Contact Hours'!J:J,'Contact Hours'!$A:$A,Hours!$A874,'Contact Hours'!$C:$C,Hours!$B874)</f>
        <v>10080</v>
      </c>
      <c r="J874" s="16">
        <f>SUMIFS('Contact Hours'!K:K,'Contact Hours'!$A:$A,Hours!$A874,'Contact Hours'!$C:$C,Hours!$B874)</f>
        <v>0</v>
      </c>
      <c r="K874" s="16">
        <f>SUMIFS('Contact Hours'!L:L,'Contact Hours'!$A:$A,Hours!$A874,'Contact Hours'!$C:$C,Hours!$B874)</f>
        <v>234</v>
      </c>
      <c r="L874" s="17">
        <f t="shared" si="87"/>
        <v>13482</v>
      </c>
      <c r="M874" s="17">
        <f t="shared" si="88"/>
        <v>1348.2</v>
      </c>
      <c r="N874" s="17">
        <f t="shared" si="89"/>
        <v>14830.2</v>
      </c>
      <c r="O874" s="83">
        <f t="shared" si="86"/>
        <v>46133.467852783098</v>
      </c>
      <c r="P874" s="83">
        <f t="shared" si="90"/>
        <v>0</v>
      </c>
    </row>
    <row r="875" spans="1:16" x14ac:dyDescent="0.2">
      <c r="A875" s="14">
        <v>3600</v>
      </c>
      <c r="B875" s="15">
        <v>8</v>
      </c>
      <c r="C875" s="82">
        <f t="shared" si="91"/>
        <v>3.1288120353152737</v>
      </c>
      <c r="D875" s="16">
        <f>SUMIFS('Contact Hours'!E:E,'Contact Hours'!$A:$A,Hours!$A875,'Contact Hours'!$C:$C,Hours!$B875)</f>
        <v>0</v>
      </c>
      <c r="E875" s="16">
        <f>SUMIFS('Contact Hours'!F:F,'Contact Hours'!$A:$A,Hours!$A875,'Contact Hours'!$C:$C,Hours!$B875)</f>
        <v>0</v>
      </c>
      <c r="F875" s="16">
        <f>SUMIFS('Contact Hours'!G:G,'Contact Hours'!$A:$A,Hours!$A875,'Contact Hours'!$C:$C,Hours!$B875)</f>
        <v>0</v>
      </c>
      <c r="G875" s="16">
        <f>SUMIFS('Contact Hours'!H:H,'Contact Hours'!$A:$A,Hours!$A875,'Contact Hours'!$C:$C,Hours!$B875)</f>
        <v>0</v>
      </c>
      <c r="H875" s="16">
        <f>SUMIFS('Contact Hours'!I:I,'Contact Hours'!$A:$A,Hours!$A875,'Contact Hours'!$C:$C,Hours!$B875)</f>
        <v>12272</v>
      </c>
      <c r="I875" s="16">
        <f>SUMIFS('Contact Hours'!J:J,'Contact Hours'!$A:$A,Hours!$A875,'Contact Hours'!$C:$C,Hours!$B875)</f>
        <v>0</v>
      </c>
      <c r="J875" s="16">
        <f>SUMIFS('Contact Hours'!K:K,'Contact Hours'!$A:$A,Hours!$A875,'Contact Hours'!$C:$C,Hours!$B875)</f>
        <v>0</v>
      </c>
      <c r="K875" s="16">
        <f>SUMIFS('Contact Hours'!L:L,'Contact Hours'!$A:$A,Hours!$A875,'Contact Hours'!$C:$C,Hours!$B875)</f>
        <v>0</v>
      </c>
      <c r="L875" s="17">
        <f t="shared" si="87"/>
        <v>12272</v>
      </c>
      <c r="M875" s="17">
        <f t="shared" si="88"/>
        <v>0</v>
      </c>
      <c r="N875" s="17">
        <f t="shared" si="89"/>
        <v>12272</v>
      </c>
      <c r="O875" s="83">
        <f t="shared" si="86"/>
        <v>38396.78129738904</v>
      </c>
      <c r="P875" s="83">
        <f t="shared" si="90"/>
        <v>0</v>
      </c>
    </row>
    <row r="876" spans="1:16" x14ac:dyDescent="0.2">
      <c r="A876" s="14">
        <v>3600</v>
      </c>
      <c r="B876" s="15">
        <v>9</v>
      </c>
      <c r="C876" s="82">
        <f t="shared" si="91"/>
        <v>2.7974464955520566</v>
      </c>
      <c r="D876" s="16">
        <f>SUMIFS('Contact Hours'!E:E,'Contact Hours'!$A:$A,Hours!$A876,'Contact Hours'!$C:$C,Hours!$B876)</f>
        <v>5280</v>
      </c>
      <c r="E876" s="16">
        <f>SUMIFS('Contact Hours'!F:F,'Contact Hours'!$A:$A,Hours!$A876,'Contact Hours'!$C:$C,Hours!$B876)</f>
        <v>7360</v>
      </c>
      <c r="F876" s="16">
        <f>SUMIFS('Contact Hours'!G:G,'Contact Hours'!$A:$A,Hours!$A876,'Contact Hours'!$C:$C,Hours!$B876)</f>
        <v>0</v>
      </c>
      <c r="G876" s="16">
        <f>SUMIFS('Contact Hours'!H:H,'Contact Hours'!$A:$A,Hours!$A876,'Contact Hours'!$C:$C,Hours!$B876)</f>
        <v>0</v>
      </c>
      <c r="H876" s="16">
        <f>SUMIFS('Contact Hours'!I:I,'Contact Hours'!$A:$A,Hours!$A876,'Contact Hours'!$C:$C,Hours!$B876)</f>
        <v>61568</v>
      </c>
      <c r="I876" s="16">
        <f>SUMIFS('Contact Hours'!J:J,'Contact Hours'!$A:$A,Hours!$A876,'Contact Hours'!$C:$C,Hours!$B876)</f>
        <v>0</v>
      </c>
      <c r="J876" s="16">
        <f>SUMIFS('Contact Hours'!K:K,'Contact Hours'!$A:$A,Hours!$A876,'Contact Hours'!$C:$C,Hours!$B876)</f>
        <v>0</v>
      </c>
      <c r="K876" s="16">
        <f>SUMIFS('Contact Hours'!L:L,'Contact Hours'!$A:$A,Hours!$A876,'Contact Hours'!$C:$C,Hours!$B876)</f>
        <v>42</v>
      </c>
      <c r="L876" s="17">
        <f t="shared" si="87"/>
        <v>74250</v>
      </c>
      <c r="M876" s="17">
        <f t="shared" si="88"/>
        <v>740.2</v>
      </c>
      <c r="N876" s="17">
        <f t="shared" si="89"/>
        <v>74990.2</v>
      </c>
      <c r="O876" s="83">
        <f t="shared" si="86"/>
        <v>209781.07219074783</v>
      </c>
      <c r="P876" s="83">
        <f t="shared" si="90"/>
        <v>0</v>
      </c>
    </row>
    <row r="877" spans="1:16" x14ac:dyDescent="0.2">
      <c r="A877" s="14">
        <v>3600</v>
      </c>
      <c r="B877" s="15">
        <v>10</v>
      </c>
      <c r="C877" s="82">
        <f t="shared" si="91"/>
        <v>3.9989283506118838</v>
      </c>
      <c r="D877" s="16">
        <f>SUMIFS('Contact Hours'!E:E,'Contact Hours'!$A:$A,Hours!$A877,'Contact Hours'!$C:$C,Hours!$B877)</f>
        <v>0</v>
      </c>
      <c r="E877" s="16">
        <f>SUMIFS('Contact Hours'!F:F,'Contact Hours'!$A:$A,Hours!$A877,'Contact Hours'!$C:$C,Hours!$B877)</f>
        <v>0</v>
      </c>
      <c r="F877" s="16">
        <f>SUMIFS('Contact Hours'!G:G,'Contact Hours'!$A:$A,Hours!$A877,'Contact Hours'!$C:$C,Hours!$B877)</f>
        <v>0</v>
      </c>
      <c r="G877" s="16">
        <f>SUMIFS('Contact Hours'!H:H,'Contact Hours'!$A:$A,Hours!$A877,'Contact Hours'!$C:$C,Hours!$B877)</f>
        <v>0</v>
      </c>
      <c r="H877" s="16">
        <f>SUMIFS('Contact Hours'!I:I,'Contact Hours'!$A:$A,Hours!$A877,'Contact Hours'!$C:$C,Hours!$B877)</f>
        <v>0</v>
      </c>
      <c r="I877" s="16">
        <f>SUMIFS('Contact Hours'!J:J,'Contact Hours'!$A:$A,Hours!$A877,'Contact Hours'!$C:$C,Hours!$B877)</f>
        <v>0</v>
      </c>
      <c r="J877" s="16">
        <f>SUMIFS('Contact Hours'!K:K,'Contact Hours'!$A:$A,Hours!$A877,'Contact Hours'!$C:$C,Hours!$B877)</f>
        <v>0</v>
      </c>
      <c r="K877" s="16">
        <f>SUMIFS('Contact Hours'!L:L,'Contact Hours'!$A:$A,Hours!$A877,'Contact Hours'!$C:$C,Hours!$B877)</f>
        <v>0</v>
      </c>
      <c r="L877" s="17">
        <f t="shared" si="87"/>
        <v>0</v>
      </c>
      <c r="M877" s="17">
        <f t="shared" si="88"/>
        <v>0</v>
      </c>
      <c r="N877" s="17">
        <f t="shared" si="89"/>
        <v>0</v>
      </c>
      <c r="O877" s="83">
        <f t="shared" si="86"/>
        <v>0</v>
      </c>
      <c r="P877" s="83">
        <f t="shared" si="90"/>
        <v>0</v>
      </c>
    </row>
    <row r="878" spans="1:16" x14ac:dyDescent="0.2">
      <c r="A878" s="14">
        <v>3600</v>
      </c>
      <c r="B878" s="15">
        <v>11</v>
      </c>
      <c r="C878" s="82">
        <f t="shared" si="91"/>
        <v>2.8515469918399288</v>
      </c>
      <c r="D878" s="16">
        <f>SUMIFS('Contact Hours'!E:E,'Contact Hours'!$A:$A,Hours!$A878,'Contact Hours'!$C:$C,Hours!$B878)</f>
        <v>0</v>
      </c>
      <c r="E878" s="16">
        <f>SUMIFS('Contact Hours'!F:F,'Contact Hours'!$A:$A,Hours!$A878,'Contact Hours'!$C:$C,Hours!$B878)</f>
        <v>0</v>
      </c>
      <c r="F878" s="16">
        <f>SUMIFS('Contact Hours'!G:G,'Contact Hours'!$A:$A,Hours!$A878,'Contact Hours'!$C:$C,Hours!$B878)</f>
        <v>0</v>
      </c>
      <c r="G878" s="16">
        <f>SUMIFS('Contact Hours'!H:H,'Contact Hours'!$A:$A,Hours!$A878,'Contact Hours'!$C:$C,Hours!$B878)</f>
        <v>0</v>
      </c>
      <c r="H878" s="16">
        <f>SUMIFS('Contact Hours'!I:I,'Contact Hours'!$A:$A,Hours!$A878,'Contact Hours'!$C:$C,Hours!$B878)</f>
        <v>0</v>
      </c>
      <c r="I878" s="16">
        <f>SUMIFS('Contact Hours'!J:J,'Contact Hours'!$A:$A,Hours!$A878,'Contact Hours'!$C:$C,Hours!$B878)</f>
        <v>28256</v>
      </c>
      <c r="J878" s="16">
        <f>SUMIFS('Contact Hours'!K:K,'Contact Hours'!$A:$A,Hours!$A878,'Contact Hours'!$C:$C,Hours!$B878)</f>
        <v>0</v>
      </c>
      <c r="K878" s="16">
        <f>SUMIFS('Contact Hours'!L:L,'Contact Hours'!$A:$A,Hours!$A878,'Contact Hours'!$C:$C,Hours!$B878)</f>
        <v>0</v>
      </c>
      <c r="L878" s="17">
        <f t="shared" si="87"/>
        <v>28256</v>
      </c>
      <c r="M878" s="17">
        <f t="shared" si="88"/>
        <v>2825.6000000000004</v>
      </c>
      <c r="N878" s="17">
        <f t="shared" si="89"/>
        <v>31081.599999999999</v>
      </c>
      <c r="O878" s="83">
        <f t="shared" si="86"/>
        <v>88630.642981571931</v>
      </c>
      <c r="P878" s="83">
        <f t="shared" si="90"/>
        <v>0</v>
      </c>
    </row>
    <row r="879" spans="1:16" x14ac:dyDescent="0.2">
      <c r="A879" s="14">
        <v>3600</v>
      </c>
      <c r="B879" s="15">
        <v>12</v>
      </c>
      <c r="C879" s="82">
        <f t="shared" si="91"/>
        <v>2.5044021406594155</v>
      </c>
      <c r="D879" s="16">
        <f>SUMIFS('Contact Hours'!E:E,'Contact Hours'!$A:$A,Hours!$A879,'Contact Hours'!$C:$C,Hours!$B879)</f>
        <v>134320</v>
      </c>
      <c r="E879" s="16">
        <f>SUMIFS('Contact Hours'!F:F,'Contact Hours'!$A:$A,Hours!$A879,'Contact Hours'!$C:$C,Hours!$B879)</f>
        <v>0</v>
      </c>
      <c r="F879" s="16">
        <f>SUMIFS('Contact Hours'!G:G,'Contact Hours'!$A:$A,Hours!$A879,'Contact Hours'!$C:$C,Hours!$B879)</f>
        <v>0</v>
      </c>
      <c r="G879" s="16">
        <f>SUMIFS('Contact Hours'!H:H,'Contact Hours'!$A:$A,Hours!$A879,'Contact Hours'!$C:$C,Hours!$B879)</f>
        <v>9184</v>
      </c>
      <c r="H879" s="16">
        <f>SUMIFS('Contact Hours'!I:I,'Contact Hours'!$A:$A,Hours!$A879,'Contact Hours'!$C:$C,Hours!$B879)</f>
        <v>0</v>
      </c>
      <c r="I879" s="16">
        <f>SUMIFS('Contact Hours'!J:J,'Contact Hours'!$A:$A,Hours!$A879,'Contact Hours'!$C:$C,Hours!$B879)</f>
        <v>0</v>
      </c>
      <c r="J879" s="16">
        <f>SUMIFS('Contact Hours'!K:K,'Contact Hours'!$A:$A,Hours!$A879,'Contact Hours'!$C:$C,Hours!$B879)</f>
        <v>32</v>
      </c>
      <c r="K879" s="16">
        <f>SUMIFS('Contact Hours'!L:L,'Contact Hours'!$A:$A,Hours!$A879,'Contact Hours'!$C:$C,Hours!$B879)</f>
        <v>0</v>
      </c>
      <c r="L879" s="17">
        <f t="shared" si="87"/>
        <v>143536</v>
      </c>
      <c r="M879" s="17">
        <f t="shared" si="88"/>
        <v>0</v>
      </c>
      <c r="N879" s="17">
        <f t="shared" si="89"/>
        <v>143536</v>
      </c>
      <c r="O879" s="83">
        <f t="shared" si="86"/>
        <v>359471.86566168984</v>
      </c>
      <c r="P879" s="83">
        <f t="shared" si="90"/>
        <v>23000.429259816072</v>
      </c>
    </row>
    <row r="880" spans="1:16" x14ac:dyDescent="0.2">
      <c r="A880" s="14">
        <v>3600</v>
      </c>
      <c r="B880" s="15">
        <v>13</v>
      </c>
      <c r="C880" s="82">
        <f t="shared" si="91"/>
        <v>2.4322681456089192</v>
      </c>
      <c r="D880" s="16">
        <f>SUMIFS('Contact Hours'!E:E,'Contact Hours'!$A:$A,Hours!$A880,'Contact Hours'!$C:$C,Hours!$B880)</f>
        <v>8976</v>
      </c>
      <c r="E880" s="16">
        <f>SUMIFS('Contact Hours'!F:F,'Contact Hours'!$A:$A,Hours!$A880,'Contact Hours'!$C:$C,Hours!$B880)</f>
        <v>0</v>
      </c>
      <c r="F880" s="16">
        <f>SUMIFS('Contact Hours'!G:G,'Contact Hours'!$A:$A,Hours!$A880,'Contact Hours'!$C:$C,Hours!$B880)</f>
        <v>0</v>
      </c>
      <c r="G880" s="16">
        <f>SUMIFS('Contact Hours'!H:H,'Contact Hours'!$A:$A,Hours!$A880,'Contact Hours'!$C:$C,Hours!$B880)</f>
        <v>0</v>
      </c>
      <c r="H880" s="16">
        <f>SUMIFS('Contact Hours'!I:I,'Contact Hours'!$A:$A,Hours!$A880,'Contact Hours'!$C:$C,Hours!$B880)</f>
        <v>0</v>
      </c>
      <c r="I880" s="16">
        <f>SUMIFS('Contact Hours'!J:J,'Contact Hours'!$A:$A,Hours!$A880,'Contact Hours'!$C:$C,Hours!$B880)</f>
        <v>0</v>
      </c>
      <c r="J880" s="16">
        <f>SUMIFS('Contact Hours'!K:K,'Contact Hours'!$A:$A,Hours!$A880,'Contact Hours'!$C:$C,Hours!$B880)</f>
        <v>176</v>
      </c>
      <c r="K880" s="16">
        <f>SUMIFS('Contact Hours'!L:L,'Contact Hours'!$A:$A,Hours!$A880,'Contact Hours'!$C:$C,Hours!$B880)</f>
        <v>0</v>
      </c>
      <c r="L880" s="17">
        <f t="shared" si="87"/>
        <v>9152</v>
      </c>
      <c r="M880" s="17">
        <f t="shared" si="88"/>
        <v>0</v>
      </c>
      <c r="N880" s="17">
        <f t="shared" si="89"/>
        <v>9152</v>
      </c>
      <c r="O880" s="83">
        <f t="shared" si="86"/>
        <v>22260.118068612828</v>
      </c>
      <c r="P880" s="83">
        <f t="shared" si="90"/>
        <v>0</v>
      </c>
    </row>
    <row r="881" spans="1:16" x14ac:dyDescent="0.2">
      <c r="A881" s="14">
        <v>3600</v>
      </c>
      <c r="B881" s="15">
        <v>14</v>
      </c>
      <c r="C881" s="82">
        <f t="shared" si="91"/>
        <v>3.8974899200721236</v>
      </c>
      <c r="D881" s="16">
        <f>SUMIFS('Contact Hours'!E:E,'Contact Hours'!$A:$A,Hours!$A881,'Contact Hours'!$C:$C,Hours!$B881)</f>
        <v>0</v>
      </c>
      <c r="E881" s="16">
        <f>SUMIFS('Contact Hours'!F:F,'Contact Hours'!$A:$A,Hours!$A881,'Contact Hours'!$C:$C,Hours!$B881)</f>
        <v>13760</v>
      </c>
      <c r="F881" s="16">
        <f>SUMIFS('Contact Hours'!G:G,'Contact Hours'!$A:$A,Hours!$A881,'Contact Hours'!$C:$C,Hours!$B881)</f>
        <v>0</v>
      </c>
      <c r="G881" s="16">
        <f>SUMIFS('Contact Hours'!H:H,'Contact Hours'!$A:$A,Hours!$A881,'Contact Hours'!$C:$C,Hours!$B881)</f>
        <v>0</v>
      </c>
      <c r="H881" s="16">
        <f>SUMIFS('Contact Hours'!I:I,'Contact Hours'!$A:$A,Hours!$A881,'Contact Hours'!$C:$C,Hours!$B881)</f>
        <v>0</v>
      </c>
      <c r="I881" s="16">
        <f>SUMIFS('Contact Hours'!J:J,'Contact Hours'!$A:$A,Hours!$A881,'Contact Hours'!$C:$C,Hours!$B881)</f>
        <v>83024</v>
      </c>
      <c r="J881" s="16">
        <f>SUMIFS('Contact Hours'!K:K,'Contact Hours'!$A:$A,Hours!$A881,'Contact Hours'!$C:$C,Hours!$B881)</f>
        <v>0</v>
      </c>
      <c r="K881" s="16">
        <f>SUMIFS('Contact Hours'!L:L,'Contact Hours'!$A:$A,Hours!$A881,'Contact Hours'!$C:$C,Hours!$B881)</f>
        <v>13950</v>
      </c>
      <c r="L881" s="17">
        <f t="shared" si="87"/>
        <v>110734</v>
      </c>
      <c r="M881" s="17">
        <f t="shared" si="88"/>
        <v>11073.400000000001</v>
      </c>
      <c r="N881" s="17">
        <f t="shared" si="89"/>
        <v>121807.4</v>
      </c>
      <c r="O881" s="83">
        <f t="shared" si="86"/>
        <v>474743.11369019316</v>
      </c>
      <c r="P881" s="83">
        <f t="shared" si="90"/>
        <v>0</v>
      </c>
    </row>
    <row r="882" spans="1:16" x14ac:dyDescent="0.2">
      <c r="A882" s="14">
        <v>3600</v>
      </c>
      <c r="B882" s="15">
        <v>15</v>
      </c>
      <c r="C882" s="82">
        <f t="shared" si="91"/>
        <v>5.6850604849172326</v>
      </c>
      <c r="D882" s="16">
        <f>SUMIFS('Contact Hours'!E:E,'Contact Hours'!$A:$A,Hours!$A882,'Contact Hours'!$C:$C,Hours!$B882)</f>
        <v>0</v>
      </c>
      <c r="E882" s="16">
        <f>SUMIFS('Contact Hours'!F:F,'Contact Hours'!$A:$A,Hours!$A882,'Contact Hours'!$C:$C,Hours!$B882)</f>
        <v>0</v>
      </c>
      <c r="F882" s="16">
        <f>SUMIFS('Contact Hours'!G:G,'Contact Hours'!$A:$A,Hours!$A882,'Contact Hours'!$C:$C,Hours!$B882)</f>
        <v>0</v>
      </c>
      <c r="G882" s="16">
        <f>SUMIFS('Contact Hours'!H:H,'Contact Hours'!$A:$A,Hours!$A882,'Contact Hours'!$C:$C,Hours!$B882)</f>
        <v>0</v>
      </c>
      <c r="H882" s="16">
        <f>SUMIFS('Contact Hours'!I:I,'Contact Hours'!$A:$A,Hours!$A882,'Contact Hours'!$C:$C,Hours!$B882)</f>
        <v>0</v>
      </c>
      <c r="I882" s="16">
        <f>SUMIFS('Contact Hours'!J:J,'Contact Hours'!$A:$A,Hours!$A882,'Contact Hours'!$C:$C,Hours!$B882)</f>
        <v>0</v>
      </c>
      <c r="J882" s="16">
        <f>SUMIFS('Contact Hours'!K:K,'Contact Hours'!$A:$A,Hours!$A882,'Contact Hours'!$C:$C,Hours!$B882)</f>
        <v>0</v>
      </c>
      <c r="K882" s="16">
        <f>SUMIFS('Contact Hours'!L:L,'Contact Hours'!$A:$A,Hours!$A882,'Contact Hours'!$C:$C,Hours!$B882)</f>
        <v>0</v>
      </c>
      <c r="L882" s="17">
        <f t="shared" si="87"/>
        <v>0</v>
      </c>
      <c r="M882" s="17">
        <f t="shared" si="88"/>
        <v>0</v>
      </c>
      <c r="N882" s="17">
        <f t="shared" si="89"/>
        <v>0</v>
      </c>
      <c r="O882" s="83">
        <f t="shared" si="86"/>
        <v>0</v>
      </c>
      <c r="P882" s="83">
        <f t="shared" si="90"/>
        <v>0</v>
      </c>
    </row>
    <row r="883" spans="1:16" x14ac:dyDescent="0.2">
      <c r="A883" s="14">
        <v>3600</v>
      </c>
      <c r="B883" s="15">
        <v>16</v>
      </c>
      <c r="C883" s="82">
        <f t="shared" si="91"/>
        <v>3.2595549013442979</v>
      </c>
      <c r="D883" s="16">
        <f>SUMIFS('Contact Hours'!E:E,'Contact Hours'!$A:$A,Hours!$A883,'Contact Hours'!$C:$C,Hours!$B883)</f>
        <v>7680</v>
      </c>
      <c r="E883" s="16">
        <f>SUMIFS('Contact Hours'!F:F,'Contact Hours'!$A:$A,Hours!$A883,'Contact Hours'!$C:$C,Hours!$B883)</f>
        <v>864</v>
      </c>
      <c r="F883" s="16">
        <f>SUMIFS('Contact Hours'!G:G,'Contact Hours'!$A:$A,Hours!$A883,'Contact Hours'!$C:$C,Hours!$B883)</f>
        <v>0</v>
      </c>
      <c r="G883" s="16">
        <f>SUMIFS('Contact Hours'!H:H,'Contact Hours'!$A:$A,Hours!$A883,'Contact Hours'!$C:$C,Hours!$B883)</f>
        <v>0</v>
      </c>
      <c r="H883" s="16">
        <f>SUMIFS('Contact Hours'!I:I,'Contact Hours'!$A:$A,Hours!$A883,'Contact Hours'!$C:$C,Hours!$B883)</f>
        <v>0</v>
      </c>
      <c r="I883" s="16">
        <f>SUMIFS('Contact Hours'!J:J,'Contact Hours'!$A:$A,Hours!$A883,'Contact Hours'!$C:$C,Hours!$B883)</f>
        <v>80368</v>
      </c>
      <c r="J883" s="16">
        <f>SUMIFS('Contact Hours'!K:K,'Contact Hours'!$A:$A,Hours!$A883,'Contact Hours'!$C:$C,Hours!$B883)</f>
        <v>0</v>
      </c>
      <c r="K883" s="16">
        <f>SUMIFS('Contact Hours'!L:L,'Contact Hours'!$A:$A,Hours!$A883,'Contact Hours'!$C:$C,Hours!$B883)</f>
        <v>26052</v>
      </c>
      <c r="L883" s="17">
        <f t="shared" si="87"/>
        <v>114964</v>
      </c>
      <c r="M883" s="17">
        <f t="shared" si="88"/>
        <v>10728.400000000001</v>
      </c>
      <c r="N883" s="17">
        <f t="shared" si="89"/>
        <v>125692.4</v>
      </c>
      <c r="O883" s="83">
        <f t="shared" si="86"/>
        <v>409701.27848172799</v>
      </c>
      <c r="P883" s="83">
        <f t="shared" si="90"/>
        <v>0</v>
      </c>
    </row>
    <row r="884" spans="1:16" x14ac:dyDescent="0.2">
      <c r="A884" s="14">
        <v>3600</v>
      </c>
      <c r="B884" s="15">
        <v>17</v>
      </c>
      <c r="C884" s="82">
        <f t="shared" si="91"/>
        <v>4.4091904474615813</v>
      </c>
      <c r="D884" s="16">
        <f>SUMIFS('Contact Hours'!E:E,'Contact Hours'!$A:$A,Hours!$A884,'Contact Hours'!$C:$C,Hours!$B884)</f>
        <v>0</v>
      </c>
      <c r="E884" s="16">
        <f>SUMIFS('Contact Hours'!F:F,'Contact Hours'!$A:$A,Hours!$A884,'Contact Hours'!$C:$C,Hours!$B884)</f>
        <v>0</v>
      </c>
      <c r="F884" s="16">
        <f>SUMIFS('Contact Hours'!G:G,'Contact Hours'!$A:$A,Hours!$A884,'Contact Hours'!$C:$C,Hours!$B884)</f>
        <v>0</v>
      </c>
      <c r="G884" s="16">
        <f>SUMIFS('Contact Hours'!H:H,'Contact Hours'!$A:$A,Hours!$A884,'Contact Hours'!$C:$C,Hours!$B884)</f>
        <v>0</v>
      </c>
      <c r="H884" s="16">
        <f>SUMIFS('Contact Hours'!I:I,'Contact Hours'!$A:$A,Hours!$A884,'Contact Hours'!$C:$C,Hours!$B884)</f>
        <v>0</v>
      </c>
      <c r="I884" s="16">
        <f>SUMIFS('Contact Hours'!J:J,'Contact Hours'!$A:$A,Hours!$A884,'Contact Hours'!$C:$C,Hours!$B884)</f>
        <v>0</v>
      </c>
      <c r="J884" s="16">
        <f>SUMIFS('Contact Hours'!K:K,'Contact Hours'!$A:$A,Hours!$A884,'Contact Hours'!$C:$C,Hours!$B884)</f>
        <v>0</v>
      </c>
      <c r="K884" s="16">
        <f>SUMIFS('Contact Hours'!L:L,'Contact Hours'!$A:$A,Hours!$A884,'Contact Hours'!$C:$C,Hours!$B884)</f>
        <v>0</v>
      </c>
      <c r="L884" s="17">
        <f t="shared" si="87"/>
        <v>0</v>
      </c>
      <c r="M884" s="17">
        <f t="shared" si="88"/>
        <v>0</v>
      </c>
      <c r="N884" s="17">
        <f t="shared" si="89"/>
        <v>0</v>
      </c>
      <c r="O884" s="83">
        <f t="shared" si="86"/>
        <v>0</v>
      </c>
      <c r="P884" s="83">
        <f t="shared" si="90"/>
        <v>0</v>
      </c>
    </row>
    <row r="885" spans="1:16" x14ac:dyDescent="0.2">
      <c r="A885" s="14">
        <v>3600</v>
      </c>
      <c r="B885" s="15">
        <v>18</v>
      </c>
      <c r="C885" s="82">
        <f t="shared" si="91"/>
        <v>3.2911135241788898</v>
      </c>
      <c r="D885" s="16">
        <f>SUMIFS('Contact Hours'!E:E,'Contact Hours'!$A:$A,Hours!$A885,'Contact Hours'!$C:$C,Hours!$B885)</f>
        <v>0</v>
      </c>
      <c r="E885" s="16">
        <f>SUMIFS('Contact Hours'!F:F,'Contact Hours'!$A:$A,Hours!$A885,'Contact Hours'!$C:$C,Hours!$B885)</f>
        <v>0</v>
      </c>
      <c r="F885" s="16">
        <f>SUMIFS('Contact Hours'!G:G,'Contact Hours'!$A:$A,Hours!$A885,'Contact Hours'!$C:$C,Hours!$B885)</f>
        <v>0</v>
      </c>
      <c r="G885" s="16">
        <f>SUMIFS('Contact Hours'!H:H,'Contact Hours'!$A:$A,Hours!$A885,'Contact Hours'!$C:$C,Hours!$B885)</f>
        <v>0</v>
      </c>
      <c r="H885" s="16">
        <f>SUMIFS('Contact Hours'!I:I,'Contact Hours'!$A:$A,Hours!$A885,'Contact Hours'!$C:$C,Hours!$B885)</f>
        <v>0</v>
      </c>
      <c r="I885" s="16">
        <f>SUMIFS('Contact Hours'!J:J,'Contact Hours'!$A:$A,Hours!$A885,'Contact Hours'!$C:$C,Hours!$B885)</f>
        <v>85040</v>
      </c>
      <c r="J885" s="16">
        <f>SUMIFS('Contact Hours'!K:K,'Contact Hours'!$A:$A,Hours!$A885,'Contact Hours'!$C:$C,Hours!$B885)</f>
        <v>0</v>
      </c>
      <c r="K885" s="16">
        <f>SUMIFS('Contact Hours'!L:L,'Contact Hours'!$A:$A,Hours!$A885,'Contact Hours'!$C:$C,Hours!$B885)</f>
        <v>252</v>
      </c>
      <c r="L885" s="17">
        <f t="shared" si="87"/>
        <v>85292</v>
      </c>
      <c r="M885" s="17">
        <f t="shared" si="88"/>
        <v>8529.2000000000007</v>
      </c>
      <c r="N885" s="17">
        <f t="shared" si="89"/>
        <v>93821.2</v>
      </c>
      <c r="O885" s="83">
        <f t="shared" si="86"/>
        <v>308776.22017469245</v>
      </c>
      <c r="P885" s="83">
        <f t="shared" si="90"/>
        <v>0</v>
      </c>
    </row>
    <row r="886" spans="1:16" x14ac:dyDescent="0.2">
      <c r="A886" s="14">
        <v>3600</v>
      </c>
      <c r="B886" s="15">
        <v>19</v>
      </c>
      <c r="C886" s="82">
        <f t="shared" si="91"/>
        <v>2.3804218366663754</v>
      </c>
      <c r="D886" s="16">
        <f>SUMIFS('Contact Hours'!E:E,'Contact Hours'!$A:$A,Hours!$A886,'Contact Hours'!$C:$C,Hours!$B886)</f>
        <v>0</v>
      </c>
      <c r="E886" s="16">
        <f>SUMIFS('Contact Hours'!F:F,'Contact Hours'!$A:$A,Hours!$A886,'Contact Hours'!$C:$C,Hours!$B886)</f>
        <v>51520</v>
      </c>
      <c r="F886" s="16">
        <f>SUMIFS('Contact Hours'!G:G,'Contact Hours'!$A:$A,Hours!$A886,'Contact Hours'!$C:$C,Hours!$B886)</f>
        <v>27898</v>
      </c>
      <c r="G886" s="16">
        <f>SUMIFS('Contact Hours'!H:H,'Contact Hours'!$A:$A,Hours!$A886,'Contact Hours'!$C:$C,Hours!$B886)</f>
        <v>0</v>
      </c>
      <c r="H886" s="16">
        <f>SUMIFS('Contact Hours'!I:I,'Contact Hours'!$A:$A,Hours!$A886,'Contact Hours'!$C:$C,Hours!$B886)</f>
        <v>0</v>
      </c>
      <c r="I886" s="16">
        <f>SUMIFS('Contact Hours'!J:J,'Contact Hours'!$A:$A,Hours!$A886,'Contact Hours'!$C:$C,Hours!$B886)</f>
        <v>0</v>
      </c>
      <c r="J886" s="16">
        <f>SUMIFS('Contact Hours'!K:K,'Contact Hours'!$A:$A,Hours!$A886,'Contact Hours'!$C:$C,Hours!$B886)</f>
        <v>0</v>
      </c>
      <c r="K886" s="16">
        <f>SUMIFS('Contact Hours'!L:L,'Contact Hours'!$A:$A,Hours!$A886,'Contact Hours'!$C:$C,Hours!$B886)</f>
        <v>0</v>
      </c>
      <c r="L886" s="17">
        <f t="shared" si="87"/>
        <v>79418</v>
      </c>
      <c r="M886" s="17">
        <f t="shared" si="88"/>
        <v>7941.8</v>
      </c>
      <c r="N886" s="17">
        <f t="shared" si="89"/>
        <v>87359.8</v>
      </c>
      <c r="O886" s="83">
        <f t="shared" si="86"/>
        <v>207953.17556680724</v>
      </c>
      <c r="P886" s="83">
        <f t="shared" si="90"/>
        <v>73049.909239250395</v>
      </c>
    </row>
    <row r="887" spans="1:16" x14ac:dyDescent="0.2">
      <c r="A887" s="14">
        <v>3600</v>
      </c>
      <c r="B887" s="15">
        <v>20</v>
      </c>
      <c r="C887" s="82">
        <f t="shared" si="91"/>
        <v>3.0251194174301852</v>
      </c>
      <c r="D887" s="16">
        <f>SUMIFS('Contact Hours'!E:E,'Contact Hours'!$A:$A,Hours!$A887,'Contact Hours'!$C:$C,Hours!$B887)</f>
        <v>0</v>
      </c>
      <c r="E887" s="16">
        <f>SUMIFS('Contact Hours'!F:F,'Contact Hours'!$A:$A,Hours!$A887,'Contact Hours'!$C:$C,Hours!$B887)</f>
        <v>0</v>
      </c>
      <c r="F887" s="16">
        <f>SUMIFS('Contact Hours'!G:G,'Contact Hours'!$A:$A,Hours!$A887,'Contact Hours'!$C:$C,Hours!$B887)</f>
        <v>0</v>
      </c>
      <c r="G887" s="16">
        <f>SUMIFS('Contact Hours'!H:H,'Contact Hours'!$A:$A,Hours!$A887,'Contact Hours'!$C:$C,Hours!$B887)</f>
        <v>0</v>
      </c>
      <c r="H887" s="16">
        <f>SUMIFS('Contact Hours'!I:I,'Contact Hours'!$A:$A,Hours!$A887,'Contact Hours'!$C:$C,Hours!$B887)</f>
        <v>1296</v>
      </c>
      <c r="I887" s="16">
        <f>SUMIFS('Contact Hours'!J:J,'Contact Hours'!$A:$A,Hours!$A887,'Contact Hours'!$C:$C,Hours!$B887)</f>
        <v>0</v>
      </c>
      <c r="J887" s="16">
        <f>SUMIFS('Contact Hours'!K:K,'Contact Hours'!$A:$A,Hours!$A887,'Contact Hours'!$C:$C,Hours!$B887)</f>
        <v>0</v>
      </c>
      <c r="K887" s="16">
        <f>SUMIFS('Contact Hours'!L:L,'Contact Hours'!$A:$A,Hours!$A887,'Contact Hours'!$C:$C,Hours!$B887)</f>
        <v>0</v>
      </c>
      <c r="L887" s="17">
        <f t="shared" si="87"/>
        <v>1296</v>
      </c>
      <c r="M887" s="17">
        <f t="shared" si="88"/>
        <v>0</v>
      </c>
      <c r="N887" s="17">
        <f t="shared" si="89"/>
        <v>1296</v>
      </c>
      <c r="O887" s="83">
        <f t="shared" si="86"/>
        <v>3920.5547649895202</v>
      </c>
      <c r="P887" s="83">
        <f t="shared" si="90"/>
        <v>0</v>
      </c>
    </row>
    <row r="888" spans="1:16" x14ac:dyDescent="0.2">
      <c r="A888" s="14">
        <v>3600</v>
      </c>
      <c r="B888" s="15">
        <v>21</v>
      </c>
      <c r="C888" s="82">
        <f t="shared" si="91"/>
        <v>3.2708258380709379</v>
      </c>
      <c r="D888" s="16">
        <f>SUMIFS('Contact Hours'!E:E,'Contact Hours'!$A:$A,Hours!$A888,'Contact Hours'!$C:$C,Hours!$B888)</f>
        <v>0</v>
      </c>
      <c r="E888" s="16">
        <f>SUMIFS('Contact Hours'!F:F,'Contact Hours'!$A:$A,Hours!$A888,'Contact Hours'!$C:$C,Hours!$B888)</f>
        <v>0</v>
      </c>
      <c r="F888" s="16">
        <f>SUMIFS('Contact Hours'!G:G,'Contact Hours'!$A:$A,Hours!$A888,'Contact Hours'!$C:$C,Hours!$B888)</f>
        <v>0</v>
      </c>
      <c r="G888" s="16">
        <f>SUMIFS('Contact Hours'!H:H,'Contact Hours'!$A:$A,Hours!$A888,'Contact Hours'!$C:$C,Hours!$B888)</f>
        <v>0</v>
      </c>
      <c r="H888" s="16">
        <f>SUMIFS('Contact Hours'!I:I,'Contact Hours'!$A:$A,Hours!$A888,'Contact Hours'!$C:$C,Hours!$B888)</f>
        <v>2720</v>
      </c>
      <c r="I888" s="16">
        <f>SUMIFS('Contact Hours'!J:J,'Contact Hours'!$A:$A,Hours!$A888,'Contact Hours'!$C:$C,Hours!$B888)</f>
        <v>0</v>
      </c>
      <c r="J888" s="16">
        <f>SUMIFS('Contact Hours'!K:K,'Contact Hours'!$A:$A,Hours!$A888,'Contact Hours'!$C:$C,Hours!$B888)</f>
        <v>12666</v>
      </c>
      <c r="K888" s="16">
        <f>SUMIFS('Contact Hours'!L:L,'Contact Hours'!$A:$A,Hours!$A888,'Contact Hours'!$C:$C,Hours!$B888)</f>
        <v>0</v>
      </c>
      <c r="L888" s="17">
        <f t="shared" si="87"/>
        <v>15386</v>
      </c>
      <c r="M888" s="17">
        <f t="shared" si="88"/>
        <v>0</v>
      </c>
      <c r="N888" s="17">
        <f t="shared" si="89"/>
        <v>15386</v>
      </c>
      <c r="O888" s="83">
        <f t="shared" si="86"/>
        <v>50324.926344559448</v>
      </c>
      <c r="P888" s="83">
        <f t="shared" si="90"/>
        <v>0</v>
      </c>
    </row>
    <row r="889" spans="1:16" x14ac:dyDescent="0.2">
      <c r="A889" s="14">
        <v>3600</v>
      </c>
      <c r="B889" s="15">
        <v>22</v>
      </c>
      <c r="C889" s="82">
        <f t="shared" si="91"/>
        <v>3.5368199448196425</v>
      </c>
      <c r="D889" s="16">
        <f>SUMIFS('Contact Hours'!E:E,'Contact Hours'!$A:$A,Hours!$A889,'Contact Hours'!$C:$C,Hours!$B889)</f>
        <v>0</v>
      </c>
      <c r="E889" s="16">
        <f>SUMIFS('Contact Hours'!F:F,'Contact Hours'!$A:$A,Hours!$A889,'Contact Hours'!$C:$C,Hours!$B889)</f>
        <v>0</v>
      </c>
      <c r="F889" s="16">
        <f>SUMIFS('Contact Hours'!G:G,'Contact Hours'!$A:$A,Hours!$A889,'Contact Hours'!$C:$C,Hours!$B889)</f>
        <v>0</v>
      </c>
      <c r="G889" s="16">
        <f>SUMIFS('Contact Hours'!H:H,'Contact Hours'!$A:$A,Hours!$A889,'Contact Hours'!$C:$C,Hours!$B889)</f>
        <v>0</v>
      </c>
      <c r="H889" s="16">
        <f>SUMIFS('Contact Hours'!I:I,'Contact Hours'!$A:$A,Hours!$A889,'Contact Hours'!$C:$C,Hours!$B889)</f>
        <v>1152</v>
      </c>
      <c r="I889" s="16">
        <f>SUMIFS('Contact Hours'!J:J,'Contact Hours'!$A:$A,Hours!$A889,'Contact Hours'!$C:$C,Hours!$B889)</f>
        <v>0</v>
      </c>
      <c r="J889" s="16">
        <f>SUMIFS('Contact Hours'!K:K,'Contact Hours'!$A:$A,Hours!$A889,'Contact Hours'!$C:$C,Hours!$B889)</f>
        <v>64</v>
      </c>
      <c r="K889" s="16">
        <f>SUMIFS('Contact Hours'!L:L,'Contact Hours'!$A:$A,Hours!$A889,'Contact Hours'!$C:$C,Hours!$B889)</f>
        <v>0</v>
      </c>
      <c r="L889" s="17">
        <f t="shared" si="87"/>
        <v>1216</v>
      </c>
      <c r="M889" s="17">
        <f t="shared" si="88"/>
        <v>0</v>
      </c>
      <c r="N889" s="17">
        <f t="shared" si="89"/>
        <v>1216</v>
      </c>
      <c r="O889" s="83">
        <f t="shared" si="86"/>
        <v>4300.7730529006849</v>
      </c>
      <c r="P889" s="83">
        <f t="shared" si="90"/>
        <v>0</v>
      </c>
    </row>
    <row r="890" spans="1:16" x14ac:dyDescent="0.2">
      <c r="A890" s="14">
        <v>3600</v>
      </c>
      <c r="B890" s="15">
        <v>23</v>
      </c>
      <c r="C890" s="82">
        <f t="shared" si="91"/>
        <v>3.4579233877331621</v>
      </c>
      <c r="D890" s="16">
        <f>SUMIFS('Contact Hours'!E:E,'Contact Hours'!$A:$A,Hours!$A890,'Contact Hours'!$C:$C,Hours!$B890)</f>
        <v>50464</v>
      </c>
      <c r="E890" s="16">
        <f>SUMIFS('Contact Hours'!F:F,'Contact Hours'!$A:$A,Hours!$A890,'Contact Hours'!$C:$C,Hours!$B890)</f>
        <v>0</v>
      </c>
      <c r="F890" s="16">
        <f>SUMIFS('Contact Hours'!G:G,'Contact Hours'!$A:$A,Hours!$A890,'Contact Hours'!$C:$C,Hours!$B890)</f>
        <v>0</v>
      </c>
      <c r="G890" s="16">
        <f>SUMIFS('Contact Hours'!H:H,'Contact Hours'!$A:$A,Hours!$A890,'Contact Hours'!$C:$C,Hours!$B890)</f>
        <v>0</v>
      </c>
      <c r="H890" s="16">
        <f>SUMIFS('Contact Hours'!I:I,'Contact Hours'!$A:$A,Hours!$A890,'Contact Hours'!$C:$C,Hours!$B890)</f>
        <v>0</v>
      </c>
      <c r="I890" s="16">
        <f>SUMIFS('Contact Hours'!J:J,'Contact Hours'!$A:$A,Hours!$A890,'Contact Hours'!$C:$C,Hours!$B890)</f>
        <v>0</v>
      </c>
      <c r="J890" s="16">
        <f>SUMIFS('Contact Hours'!K:K,'Contact Hours'!$A:$A,Hours!$A890,'Contact Hours'!$C:$C,Hours!$B890)</f>
        <v>48</v>
      </c>
      <c r="K890" s="16">
        <f>SUMIFS('Contact Hours'!L:L,'Contact Hours'!$A:$A,Hours!$A890,'Contact Hours'!$C:$C,Hours!$B890)</f>
        <v>0</v>
      </c>
      <c r="L890" s="17">
        <f t="shared" si="87"/>
        <v>50512</v>
      </c>
      <c r="M890" s="17">
        <f t="shared" si="88"/>
        <v>0</v>
      </c>
      <c r="N890" s="17">
        <f t="shared" si="89"/>
        <v>50512</v>
      </c>
      <c r="O890" s="83">
        <f t="shared" si="86"/>
        <v>174666.6261611775</v>
      </c>
      <c r="P890" s="83">
        <f t="shared" si="90"/>
        <v>0</v>
      </c>
    </row>
    <row r="891" spans="1:16" x14ac:dyDescent="0.2">
      <c r="A891" s="14">
        <v>3600</v>
      </c>
      <c r="B891" s="15">
        <v>24</v>
      </c>
      <c r="C891" s="82">
        <f t="shared" si="91"/>
        <v>2.7275666878468883</v>
      </c>
      <c r="D891" s="16">
        <f>SUMIFS('Contact Hours'!E:E,'Contact Hours'!$A:$A,Hours!$A891,'Contact Hours'!$C:$C,Hours!$B891)</f>
        <v>7824</v>
      </c>
      <c r="E891" s="16">
        <f>SUMIFS('Contact Hours'!F:F,'Contact Hours'!$A:$A,Hours!$A891,'Contact Hours'!$C:$C,Hours!$B891)</f>
        <v>0</v>
      </c>
      <c r="F891" s="16">
        <f>SUMIFS('Contact Hours'!G:G,'Contact Hours'!$A:$A,Hours!$A891,'Contact Hours'!$C:$C,Hours!$B891)</f>
        <v>0</v>
      </c>
      <c r="G891" s="16">
        <f>SUMIFS('Contact Hours'!H:H,'Contact Hours'!$A:$A,Hours!$A891,'Contact Hours'!$C:$C,Hours!$B891)</f>
        <v>0</v>
      </c>
      <c r="H891" s="16">
        <f>SUMIFS('Contact Hours'!I:I,'Contact Hours'!$A:$A,Hours!$A891,'Contact Hours'!$C:$C,Hours!$B891)</f>
        <v>0</v>
      </c>
      <c r="I891" s="16">
        <f>SUMIFS('Contact Hours'!J:J,'Contact Hours'!$A:$A,Hours!$A891,'Contact Hours'!$C:$C,Hours!$B891)</f>
        <v>0</v>
      </c>
      <c r="J891" s="16">
        <f>SUMIFS('Contact Hours'!K:K,'Contact Hours'!$A:$A,Hours!$A891,'Contact Hours'!$C:$C,Hours!$B891)</f>
        <v>0</v>
      </c>
      <c r="K891" s="16">
        <f>SUMIFS('Contact Hours'!L:L,'Contact Hours'!$A:$A,Hours!$A891,'Contact Hours'!$C:$C,Hours!$B891)</f>
        <v>0</v>
      </c>
      <c r="L891" s="17">
        <f t="shared" si="87"/>
        <v>7824</v>
      </c>
      <c r="M891" s="17">
        <f t="shared" si="88"/>
        <v>0</v>
      </c>
      <c r="N891" s="17">
        <f t="shared" si="89"/>
        <v>7824</v>
      </c>
      <c r="O891" s="83">
        <f t="shared" si="86"/>
        <v>21340.481765714052</v>
      </c>
      <c r="P891" s="83">
        <f t="shared" si="90"/>
        <v>0</v>
      </c>
    </row>
    <row r="892" spans="1:16" x14ac:dyDescent="0.2">
      <c r="A892" s="14">
        <v>3600</v>
      </c>
      <c r="B892" s="15">
        <v>25</v>
      </c>
      <c r="C892" s="82">
        <f t="shared" si="91"/>
        <v>2.1843075376228382</v>
      </c>
      <c r="D892" s="16">
        <f>SUMIFS('Contact Hours'!E:E,'Contact Hours'!$A:$A,Hours!$A892,'Contact Hours'!$C:$C,Hours!$B892)</f>
        <v>167888</v>
      </c>
      <c r="E892" s="16">
        <f>SUMIFS('Contact Hours'!F:F,'Contact Hours'!$A:$A,Hours!$A892,'Contact Hours'!$C:$C,Hours!$B892)</f>
        <v>0</v>
      </c>
      <c r="F892" s="16">
        <f>SUMIFS('Contact Hours'!G:G,'Contact Hours'!$A:$A,Hours!$A892,'Contact Hours'!$C:$C,Hours!$B892)</f>
        <v>0</v>
      </c>
      <c r="G892" s="16">
        <f>SUMIFS('Contact Hours'!H:H,'Contact Hours'!$A:$A,Hours!$A892,'Contact Hours'!$C:$C,Hours!$B892)</f>
        <v>0</v>
      </c>
      <c r="H892" s="16">
        <f>SUMIFS('Contact Hours'!I:I,'Contact Hours'!$A:$A,Hours!$A892,'Contact Hours'!$C:$C,Hours!$B892)</f>
        <v>800</v>
      </c>
      <c r="I892" s="16">
        <f>SUMIFS('Contact Hours'!J:J,'Contact Hours'!$A:$A,Hours!$A892,'Contact Hours'!$C:$C,Hours!$B892)</f>
        <v>0</v>
      </c>
      <c r="J892" s="16">
        <f>SUMIFS('Contact Hours'!K:K,'Contact Hours'!$A:$A,Hours!$A892,'Contact Hours'!$C:$C,Hours!$B892)</f>
        <v>0</v>
      </c>
      <c r="K892" s="16">
        <f>SUMIFS('Contact Hours'!L:L,'Contact Hours'!$A:$A,Hours!$A892,'Contact Hours'!$C:$C,Hours!$B892)</f>
        <v>0</v>
      </c>
      <c r="L892" s="17">
        <f t="shared" si="87"/>
        <v>168688</v>
      </c>
      <c r="M892" s="17">
        <f t="shared" si="88"/>
        <v>0</v>
      </c>
      <c r="N892" s="17">
        <f t="shared" si="89"/>
        <v>168688</v>
      </c>
      <c r="O892" s="83">
        <f t="shared" si="86"/>
        <v>368466.46990652132</v>
      </c>
      <c r="P892" s="83">
        <f t="shared" si="90"/>
        <v>0</v>
      </c>
    </row>
    <row r="893" spans="1:16" x14ac:dyDescent="0.2">
      <c r="A893" s="14">
        <v>3600</v>
      </c>
      <c r="B893" s="15">
        <v>26</v>
      </c>
      <c r="C893" s="82">
        <f t="shared" si="91"/>
        <v>2.9124100501637846</v>
      </c>
      <c r="D893" s="16">
        <f>SUMIFS('Contact Hours'!E:E,'Contact Hours'!$A:$A,Hours!$A893,'Contact Hours'!$C:$C,Hours!$B893)</f>
        <v>75776</v>
      </c>
      <c r="E893" s="16">
        <f>SUMIFS('Contact Hours'!F:F,'Contact Hours'!$A:$A,Hours!$A893,'Contact Hours'!$C:$C,Hours!$B893)</f>
        <v>0</v>
      </c>
      <c r="F893" s="16">
        <f>SUMIFS('Contact Hours'!G:G,'Contact Hours'!$A:$A,Hours!$A893,'Contact Hours'!$C:$C,Hours!$B893)</f>
        <v>0</v>
      </c>
      <c r="G893" s="16">
        <f>SUMIFS('Contact Hours'!H:H,'Contact Hours'!$A:$A,Hours!$A893,'Contact Hours'!$C:$C,Hours!$B893)</f>
        <v>0</v>
      </c>
      <c r="H893" s="16">
        <f>SUMIFS('Contact Hours'!I:I,'Contact Hours'!$A:$A,Hours!$A893,'Contact Hours'!$C:$C,Hours!$B893)</f>
        <v>0</v>
      </c>
      <c r="I893" s="16">
        <f>SUMIFS('Contact Hours'!J:J,'Contact Hours'!$A:$A,Hours!$A893,'Contact Hours'!$C:$C,Hours!$B893)</f>
        <v>0</v>
      </c>
      <c r="J893" s="16">
        <f>SUMIFS('Contact Hours'!K:K,'Contact Hours'!$A:$A,Hours!$A893,'Contact Hours'!$C:$C,Hours!$B893)</f>
        <v>240</v>
      </c>
      <c r="K893" s="16">
        <f>SUMIFS('Contact Hours'!L:L,'Contact Hours'!$A:$A,Hours!$A893,'Contact Hours'!$C:$C,Hours!$B893)</f>
        <v>0</v>
      </c>
      <c r="L893" s="17">
        <f t="shared" si="87"/>
        <v>76016</v>
      </c>
      <c r="M893" s="17">
        <f t="shared" si="88"/>
        <v>0</v>
      </c>
      <c r="N893" s="17">
        <f t="shared" si="89"/>
        <v>76016</v>
      </c>
      <c r="O893" s="83">
        <f t="shared" si="86"/>
        <v>221389.76237325024</v>
      </c>
      <c r="P893" s="83">
        <f t="shared" si="90"/>
        <v>0</v>
      </c>
    </row>
    <row r="894" spans="1:16" x14ac:dyDescent="0.2">
      <c r="A894" s="14">
        <v>3600</v>
      </c>
      <c r="B894" s="15">
        <v>27</v>
      </c>
      <c r="C894" s="82">
        <f t="shared" si="91"/>
        <v>0</v>
      </c>
      <c r="D894" s="16">
        <f>SUMIFS('Contact Hours'!E:E,'Contact Hours'!$A:$A,Hours!$A894,'Contact Hours'!$C:$C,Hours!$B894)</f>
        <v>0</v>
      </c>
      <c r="E894" s="16">
        <f>SUMIFS('Contact Hours'!F:F,'Contact Hours'!$A:$A,Hours!$A894,'Contact Hours'!$C:$C,Hours!$B894)</f>
        <v>0</v>
      </c>
      <c r="F894" s="16">
        <f>SUMIFS('Contact Hours'!G:G,'Contact Hours'!$A:$A,Hours!$A894,'Contact Hours'!$C:$C,Hours!$B894)</f>
        <v>0</v>
      </c>
      <c r="G894" s="16">
        <f>SUMIFS('Contact Hours'!H:H,'Contact Hours'!$A:$A,Hours!$A894,'Contact Hours'!$C:$C,Hours!$B894)</f>
        <v>0</v>
      </c>
      <c r="H894" s="16">
        <f>SUMIFS('Contact Hours'!I:I,'Contact Hours'!$A:$A,Hours!$A894,'Contact Hours'!$C:$C,Hours!$B894)</f>
        <v>0</v>
      </c>
      <c r="I894" s="16">
        <f>SUMIFS('Contact Hours'!J:J,'Contact Hours'!$A:$A,Hours!$A894,'Contact Hours'!$C:$C,Hours!$B894)</f>
        <v>0</v>
      </c>
      <c r="J894" s="16">
        <f>SUMIFS('Contact Hours'!K:K,'Contact Hours'!$A:$A,Hours!$A894,'Contact Hours'!$C:$C,Hours!$B894)</f>
        <v>0</v>
      </c>
      <c r="K894" s="16">
        <f>SUMIFS('Contact Hours'!L:L,'Contact Hours'!$A:$A,Hours!$A894,'Contact Hours'!$C:$C,Hours!$B894)</f>
        <v>0</v>
      </c>
      <c r="L894" s="17">
        <f t="shared" si="87"/>
        <v>0</v>
      </c>
      <c r="M894" s="17">
        <f t="shared" si="88"/>
        <v>0</v>
      </c>
      <c r="N894" s="17">
        <f t="shared" si="89"/>
        <v>0</v>
      </c>
      <c r="O894" s="83">
        <f t="shared" si="86"/>
        <v>0</v>
      </c>
      <c r="P894" s="83">
        <f t="shared" si="90"/>
        <v>0</v>
      </c>
    </row>
    <row r="895" spans="1:16" x14ac:dyDescent="0.2">
      <c r="A895" s="14">
        <v>3601</v>
      </c>
      <c r="B895" s="15">
        <v>1</v>
      </c>
      <c r="C895" s="82">
        <f t="shared" si="91"/>
        <v>2.4773518925154794</v>
      </c>
      <c r="D895" s="16">
        <f>SUMIFS('Contact Hours'!E:E,'Contact Hours'!$A:$A,Hours!$A895,'Contact Hours'!$C:$C,Hours!$B895)</f>
        <v>48</v>
      </c>
      <c r="E895" s="16">
        <f>SUMIFS('Contact Hours'!F:F,'Contact Hours'!$A:$A,Hours!$A895,'Contact Hours'!$C:$C,Hours!$B895)</f>
        <v>0</v>
      </c>
      <c r="F895" s="16">
        <f>SUMIFS('Contact Hours'!G:G,'Contact Hours'!$A:$A,Hours!$A895,'Contact Hours'!$C:$C,Hours!$B895)</f>
        <v>0</v>
      </c>
      <c r="G895" s="16">
        <f>SUMIFS('Contact Hours'!H:H,'Contact Hours'!$A:$A,Hours!$A895,'Contact Hours'!$C:$C,Hours!$B895)</f>
        <v>0</v>
      </c>
      <c r="H895" s="16">
        <f>SUMIFS('Contact Hours'!I:I,'Contact Hours'!$A:$A,Hours!$A895,'Contact Hours'!$C:$C,Hours!$B895)</f>
        <v>0</v>
      </c>
      <c r="I895" s="16">
        <f>SUMIFS('Contact Hours'!J:J,'Contact Hours'!$A:$A,Hours!$A895,'Contact Hours'!$C:$C,Hours!$B895)</f>
        <v>0</v>
      </c>
      <c r="J895" s="16">
        <f>SUMIFS('Contact Hours'!K:K,'Contact Hours'!$A:$A,Hours!$A895,'Contact Hours'!$C:$C,Hours!$B895)</f>
        <v>0</v>
      </c>
      <c r="K895" s="16">
        <f>SUMIFS('Contact Hours'!L:L,'Contact Hours'!$A:$A,Hours!$A895,'Contact Hours'!$C:$C,Hours!$B895)</f>
        <v>0</v>
      </c>
      <c r="L895" s="17">
        <f t="shared" si="87"/>
        <v>48</v>
      </c>
      <c r="M895" s="17">
        <f t="shared" si="88"/>
        <v>0</v>
      </c>
      <c r="N895" s="17">
        <f t="shared" si="89"/>
        <v>48</v>
      </c>
      <c r="O895" s="83">
        <f t="shared" si="86"/>
        <v>118.91289084074302</v>
      </c>
      <c r="P895" s="83">
        <f t="shared" si="90"/>
        <v>0</v>
      </c>
    </row>
    <row r="896" spans="1:16" x14ac:dyDescent="0.2">
      <c r="A896" s="14">
        <v>3601</v>
      </c>
      <c r="B896" s="15">
        <v>2</v>
      </c>
      <c r="C896" s="82">
        <f t="shared" si="91"/>
        <v>2.8538011791852567</v>
      </c>
      <c r="D896" s="16">
        <f>SUMIFS('Contact Hours'!E:E,'Contact Hours'!$A:$A,Hours!$A896,'Contact Hours'!$C:$C,Hours!$B896)</f>
        <v>0</v>
      </c>
      <c r="E896" s="16">
        <f>SUMIFS('Contact Hours'!F:F,'Contact Hours'!$A:$A,Hours!$A896,'Contact Hours'!$C:$C,Hours!$B896)</f>
        <v>0</v>
      </c>
      <c r="F896" s="16">
        <f>SUMIFS('Contact Hours'!G:G,'Contact Hours'!$A:$A,Hours!$A896,'Contact Hours'!$C:$C,Hours!$B896)</f>
        <v>0</v>
      </c>
      <c r="G896" s="16">
        <f>SUMIFS('Contact Hours'!H:H,'Contact Hours'!$A:$A,Hours!$A896,'Contact Hours'!$C:$C,Hours!$B896)</f>
        <v>0</v>
      </c>
      <c r="H896" s="16">
        <f>SUMIFS('Contact Hours'!I:I,'Contact Hours'!$A:$A,Hours!$A896,'Contact Hours'!$C:$C,Hours!$B896)</f>
        <v>181408</v>
      </c>
      <c r="I896" s="16">
        <f>SUMIFS('Contact Hours'!J:J,'Contact Hours'!$A:$A,Hours!$A896,'Contact Hours'!$C:$C,Hours!$B896)</f>
        <v>0</v>
      </c>
      <c r="J896" s="16">
        <f>SUMIFS('Contact Hours'!K:K,'Contact Hours'!$A:$A,Hours!$A896,'Contact Hours'!$C:$C,Hours!$B896)</f>
        <v>855</v>
      </c>
      <c r="K896" s="16">
        <f>SUMIFS('Contact Hours'!L:L,'Contact Hours'!$A:$A,Hours!$A896,'Contact Hours'!$C:$C,Hours!$B896)</f>
        <v>0</v>
      </c>
      <c r="L896" s="17">
        <f t="shared" si="87"/>
        <v>182263</v>
      </c>
      <c r="M896" s="17">
        <f t="shared" si="88"/>
        <v>0</v>
      </c>
      <c r="N896" s="17">
        <f t="shared" ref="N896:N951" si="92">SUM(L896:M896)</f>
        <v>182263</v>
      </c>
      <c r="O896" s="83">
        <f t="shared" si="86"/>
        <v>520142.36432184244</v>
      </c>
      <c r="P896" s="83">
        <f t="shared" ref="P896:P951" si="93">(G896+F896*1.1)*C896</f>
        <v>0</v>
      </c>
    </row>
    <row r="897" spans="1:16" x14ac:dyDescent="0.2">
      <c r="A897" s="14">
        <v>3601</v>
      </c>
      <c r="B897" s="15">
        <v>3</v>
      </c>
      <c r="C897" s="82">
        <f t="shared" si="91"/>
        <v>2.4074720848103111</v>
      </c>
      <c r="D897" s="16">
        <f>SUMIFS('Contact Hours'!E:E,'Contact Hours'!$A:$A,Hours!$A897,'Contact Hours'!$C:$C,Hours!$B897)</f>
        <v>0</v>
      </c>
      <c r="E897" s="16">
        <f>SUMIFS('Contact Hours'!F:F,'Contact Hours'!$A:$A,Hours!$A897,'Contact Hours'!$C:$C,Hours!$B897)</f>
        <v>361488</v>
      </c>
      <c r="F897" s="16">
        <f>SUMIFS('Contact Hours'!G:G,'Contact Hours'!$A:$A,Hours!$A897,'Contact Hours'!$C:$C,Hours!$B897)</f>
        <v>0</v>
      </c>
      <c r="G897" s="16">
        <f>SUMIFS('Contact Hours'!H:H,'Contact Hours'!$A:$A,Hours!$A897,'Contact Hours'!$C:$C,Hours!$B897)</f>
        <v>0</v>
      </c>
      <c r="H897" s="16">
        <f>SUMIFS('Contact Hours'!I:I,'Contact Hours'!$A:$A,Hours!$A897,'Contact Hours'!$C:$C,Hours!$B897)</f>
        <v>0</v>
      </c>
      <c r="I897" s="16">
        <f>SUMIFS('Contact Hours'!J:J,'Contact Hours'!$A:$A,Hours!$A897,'Contact Hours'!$C:$C,Hours!$B897)</f>
        <v>0</v>
      </c>
      <c r="J897" s="16">
        <f>SUMIFS('Contact Hours'!K:K,'Contact Hours'!$A:$A,Hours!$A897,'Contact Hours'!$C:$C,Hours!$B897)</f>
        <v>0</v>
      </c>
      <c r="K897" s="16">
        <f>SUMIFS('Contact Hours'!L:L,'Contact Hours'!$A:$A,Hours!$A897,'Contact Hours'!$C:$C,Hours!$B897)</f>
        <v>96</v>
      </c>
      <c r="L897" s="17">
        <f t="shared" ref="L897:L952" si="94">SUM(D897:K897)</f>
        <v>361584</v>
      </c>
      <c r="M897" s="17">
        <f t="shared" ref="M897:M952" si="95">IF(B897&lt;28,E897+F897+I897+K897,0)*0.1</f>
        <v>36158.400000000001</v>
      </c>
      <c r="N897" s="17">
        <f t="shared" si="92"/>
        <v>397742.4</v>
      </c>
      <c r="O897" s="83">
        <f t="shared" si="86"/>
        <v>957553.72494545672</v>
      </c>
      <c r="P897" s="83">
        <f t="shared" si="93"/>
        <v>0</v>
      </c>
    </row>
    <row r="898" spans="1:16" x14ac:dyDescent="0.2">
      <c r="A898" s="14">
        <v>3601</v>
      </c>
      <c r="B898" s="15">
        <v>4</v>
      </c>
      <c r="C898" s="82">
        <f t="shared" si="91"/>
        <v>2.4300139582635913</v>
      </c>
      <c r="D898" s="16">
        <f>SUMIFS('Contact Hours'!E:E,'Contact Hours'!$A:$A,Hours!$A898,'Contact Hours'!$C:$C,Hours!$B898)</f>
        <v>20800</v>
      </c>
      <c r="E898" s="16">
        <f>SUMIFS('Contact Hours'!F:F,'Contact Hours'!$A:$A,Hours!$A898,'Contact Hours'!$C:$C,Hours!$B898)</f>
        <v>33984</v>
      </c>
      <c r="F898" s="16">
        <f>SUMIFS('Contact Hours'!G:G,'Contact Hours'!$A:$A,Hours!$A898,'Contact Hours'!$C:$C,Hours!$B898)</f>
        <v>0</v>
      </c>
      <c r="G898" s="16">
        <f>SUMIFS('Contact Hours'!H:H,'Contact Hours'!$A:$A,Hours!$A898,'Contact Hours'!$C:$C,Hours!$B898)</f>
        <v>0</v>
      </c>
      <c r="H898" s="16">
        <f>SUMIFS('Contact Hours'!I:I,'Contact Hours'!$A:$A,Hours!$A898,'Contact Hours'!$C:$C,Hours!$B898)</f>
        <v>12976</v>
      </c>
      <c r="I898" s="16">
        <f>SUMIFS('Contact Hours'!J:J,'Contact Hours'!$A:$A,Hours!$A898,'Contact Hours'!$C:$C,Hours!$B898)</f>
        <v>12256</v>
      </c>
      <c r="J898" s="16">
        <f>SUMIFS('Contact Hours'!K:K,'Contact Hours'!$A:$A,Hours!$A898,'Contact Hours'!$C:$C,Hours!$B898)</f>
        <v>3940</v>
      </c>
      <c r="K898" s="16">
        <f>SUMIFS('Contact Hours'!L:L,'Contact Hours'!$A:$A,Hours!$A898,'Contact Hours'!$C:$C,Hours!$B898)</f>
        <v>134</v>
      </c>
      <c r="L898" s="17">
        <f t="shared" si="94"/>
        <v>84090</v>
      </c>
      <c r="M898" s="17">
        <f t="shared" si="95"/>
        <v>4637.4000000000005</v>
      </c>
      <c r="N898" s="17">
        <f t="shared" si="92"/>
        <v>88727.4</v>
      </c>
      <c r="O898" s="83">
        <f t="shared" si="86"/>
        <v>215608.82048043696</v>
      </c>
      <c r="P898" s="83">
        <f t="shared" si="93"/>
        <v>0</v>
      </c>
    </row>
    <row r="899" spans="1:16" x14ac:dyDescent="0.2">
      <c r="A899" s="14">
        <v>3601</v>
      </c>
      <c r="B899" s="15">
        <v>5</v>
      </c>
      <c r="C899" s="82">
        <f t="shared" si="91"/>
        <v>8.3021719928430482</v>
      </c>
      <c r="D899" s="16">
        <f>SUMIFS('Contact Hours'!E:E,'Contact Hours'!$A:$A,Hours!$A899,'Contact Hours'!$C:$C,Hours!$B899)</f>
        <v>0</v>
      </c>
      <c r="E899" s="16">
        <f>SUMIFS('Contact Hours'!F:F,'Contact Hours'!$A:$A,Hours!$A899,'Contact Hours'!$C:$C,Hours!$B899)</f>
        <v>0</v>
      </c>
      <c r="F899" s="16">
        <f>SUMIFS('Contact Hours'!G:G,'Contact Hours'!$A:$A,Hours!$A899,'Contact Hours'!$C:$C,Hours!$B899)</f>
        <v>0</v>
      </c>
      <c r="G899" s="16">
        <f>SUMIFS('Contact Hours'!H:H,'Contact Hours'!$A:$A,Hours!$A899,'Contact Hours'!$C:$C,Hours!$B899)</f>
        <v>0</v>
      </c>
      <c r="H899" s="16">
        <f>SUMIFS('Contact Hours'!I:I,'Contact Hours'!$A:$A,Hours!$A899,'Contact Hours'!$C:$C,Hours!$B899)</f>
        <v>0</v>
      </c>
      <c r="I899" s="16">
        <f>SUMIFS('Contact Hours'!J:J,'Contact Hours'!$A:$A,Hours!$A899,'Contact Hours'!$C:$C,Hours!$B899)</f>
        <v>0</v>
      </c>
      <c r="J899" s="16">
        <f>SUMIFS('Contact Hours'!K:K,'Contact Hours'!$A:$A,Hours!$A899,'Contact Hours'!$C:$C,Hours!$B899)</f>
        <v>0</v>
      </c>
      <c r="K899" s="16">
        <f>SUMIFS('Contact Hours'!L:L,'Contact Hours'!$A:$A,Hours!$A899,'Contact Hours'!$C:$C,Hours!$B899)</f>
        <v>0</v>
      </c>
      <c r="L899" s="17">
        <f t="shared" si="94"/>
        <v>0</v>
      </c>
      <c r="M899" s="17">
        <f t="shared" si="95"/>
        <v>0</v>
      </c>
      <c r="N899" s="17">
        <f t="shared" si="92"/>
        <v>0</v>
      </c>
      <c r="O899" s="83">
        <f t="shared" si="86"/>
        <v>0</v>
      </c>
      <c r="P899" s="83">
        <f t="shared" si="93"/>
        <v>0</v>
      </c>
    </row>
    <row r="900" spans="1:16" x14ac:dyDescent="0.2">
      <c r="A900" s="14">
        <v>3601</v>
      </c>
      <c r="B900" s="15">
        <v>6</v>
      </c>
      <c r="C900" s="82">
        <f t="shared" si="91"/>
        <v>2.9574937970703448</v>
      </c>
      <c r="D900" s="16">
        <f>SUMIFS('Contact Hours'!E:E,'Contact Hours'!$A:$A,Hours!$A900,'Contact Hours'!$C:$C,Hours!$B900)</f>
        <v>25728</v>
      </c>
      <c r="E900" s="16">
        <f>SUMIFS('Contact Hours'!F:F,'Contact Hours'!$A:$A,Hours!$A900,'Contact Hours'!$C:$C,Hours!$B900)</f>
        <v>0</v>
      </c>
      <c r="F900" s="16">
        <f>SUMIFS('Contact Hours'!G:G,'Contact Hours'!$A:$A,Hours!$A900,'Contact Hours'!$C:$C,Hours!$B900)</f>
        <v>0</v>
      </c>
      <c r="G900" s="16">
        <f>SUMIFS('Contact Hours'!H:H,'Contact Hours'!$A:$A,Hours!$A900,'Contact Hours'!$C:$C,Hours!$B900)</f>
        <v>0</v>
      </c>
      <c r="H900" s="16">
        <f>SUMIFS('Contact Hours'!I:I,'Contact Hours'!$A:$A,Hours!$A900,'Contact Hours'!$C:$C,Hours!$B900)</f>
        <v>0</v>
      </c>
      <c r="I900" s="16">
        <f>SUMIFS('Contact Hours'!J:J,'Contact Hours'!$A:$A,Hours!$A900,'Contact Hours'!$C:$C,Hours!$B900)</f>
        <v>0</v>
      </c>
      <c r="J900" s="16">
        <f>SUMIFS('Contact Hours'!K:K,'Contact Hours'!$A:$A,Hours!$A900,'Contact Hours'!$C:$C,Hours!$B900)</f>
        <v>0</v>
      </c>
      <c r="K900" s="16">
        <f>SUMIFS('Contact Hours'!L:L,'Contact Hours'!$A:$A,Hours!$A900,'Contact Hours'!$C:$C,Hours!$B900)</f>
        <v>0</v>
      </c>
      <c r="L900" s="17">
        <f t="shared" si="94"/>
        <v>25728</v>
      </c>
      <c r="M900" s="17">
        <f t="shared" si="95"/>
        <v>0</v>
      </c>
      <c r="N900" s="17">
        <f t="shared" si="92"/>
        <v>25728</v>
      </c>
      <c r="O900" s="83">
        <f t="shared" si="86"/>
        <v>76090.400411025825</v>
      </c>
      <c r="P900" s="83">
        <f t="shared" si="93"/>
        <v>0</v>
      </c>
    </row>
    <row r="901" spans="1:16" x14ac:dyDescent="0.2">
      <c r="A901" s="14">
        <v>3601</v>
      </c>
      <c r="B901" s="15">
        <v>7</v>
      </c>
      <c r="C901" s="82">
        <f t="shared" si="91"/>
        <v>3.1107785365526492</v>
      </c>
      <c r="D901" s="16">
        <f>SUMIFS('Contact Hours'!E:E,'Contact Hours'!$A:$A,Hours!$A901,'Contact Hours'!$C:$C,Hours!$B901)</f>
        <v>0</v>
      </c>
      <c r="E901" s="16">
        <f>SUMIFS('Contact Hours'!F:F,'Contact Hours'!$A:$A,Hours!$A901,'Contact Hours'!$C:$C,Hours!$B901)</f>
        <v>57888</v>
      </c>
      <c r="F901" s="16">
        <f>SUMIFS('Contact Hours'!G:G,'Contact Hours'!$A:$A,Hours!$A901,'Contact Hours'!$C:$C,Hours!$B901)</f>
        <v>0</v>
      </c>
      <c r="G901" s="16">
        <f>SUMIFS('Contact Hours'!H:H,'Contact Hours'!$A:$A,Hours!$A901,'Contact Hours'!$C:$C,Hours!$B901)</f>
        <v>0</v>
      </c>
      <c r="H901" s="16">
        <f>SUMIFS('Contact Hours'!I:I,'Contact Hours'!$A:$A,Hours!$A901,'Contact Hours'!$C:$C,Hours!$B901)</f>
        <v>0</v>
      </c>
      <c r="I901" s="16">
        <f>SUMIFS('Contact Hours'!J:J,'Contact Hours'!$A:$A,Hours!$A901,'Contact Hours'!$C:$C,Hours!$B901)</f>
        <v>14448</v>
      </c>
      <c r="J901" s="16">
        <f>SUMIFS('Contact Hours'!K:K,'Contact Hours'!$A:$A,Hours!$A901,'Contact Hours'!$C:$C,Hours!$B901)</f>
        <v>0</v>
      </c>
      <c r="K901" s="16">
        <f>SUMIFS('Contact Hours'!L:L,'Contact Hours'!$A:$A,Hours!$A901,'Contact Hours'!$C:$C,Hours!$B901)</f>
        <v>631</v>
      </c>
      <c r="L901" s="17">
        <f t="shared" si="94"/>
        <v>72967</v>
      </c>
      <c r="M901" s="17">
        <f t="shared" si="95"/>
        <v>7296.7000000000007</v>
      </c>
      <c r="N901" s="17">
        <f t="shared" si="92"/>
        <v>80263.7</v>
      </c>
      <c r="O901" s="83">
        <f t="shared" ref="O901:O964" si="96">N901*C901</f>
        <v>249682.59522430087</v>
      </c>
      <c r="P901" s="83">
        <f t="shared" si="93"/>
        <v>0</v>
      </c>
    </row>
    <row r="902" spans="1:16" x14ac:dyDescent="0.2">
      <c r="A902" s="14">
        <v>3601</v>
      </c>
      <c r="B902" s="15">
        <v>8</v>
      </c>
      <c r="C902" s="82">
        <f t="shared" si="91"/>
        <v>3.1288120353152737</v>
      </c>
      <c r="D902" s="16">
        <f>SUMIFS('Contact Hours'!E:E,'Contact Hours'!$A:$A,Hours!$A902,'Contact Hours'!$C:$C,Hours!$B902)</f>
        <v>0</v>
      </c>
      <c r="E902" s="16">
        <f>SUMIFS('Contact Hours'!F:F,'Contact Hours'!$A:$A,Hours!$A902,'Contact Hours'!$C:$C,Hours!$B902)</f>
        <v>0</v>
      </c>
      <c r="F902" s="16">
        <f>SUMIFS('Contact Hours'!G:G,'Contact Hours'!$A:$A,Hours!$A902,'Contact Hours'!$C:$C,Hours!$B902)</f>
        <v>0</v>
      </c>
      <c r="G902" s="16">
        <f>SUMIFS('Contact Hours'!H:H,'Contact Hours'!$A:$A,Hours!$A902,'Contact Hours'!$C:$C,Hours!$B902)</f>
        <v>0</v>
      </c>
      <c r="H902" s="16">
        <f>SUMIFS('Contact Hours'!I:I,'Contact Hours'!$A:$A,Hours!$A902,'Contact Hours'!$C:$C,Hours!$B902)</f>
        <v>13504</v>
      </c>
      <c r="I902" s="16">
        <f>SUMIFS('Contact Hours'!J:J,'Contact Hours'!$A:$A,Hours!$A902,'Contact Hours'!$C:$C,Hours!$B902)</f>
        <v>0</v>
      </c>
      <c r="J902" s="16">
        <f>SUMIFS('Contact Hours'!K:K,'Contact Hours'!$A:$A,Hours!$A902,'Contact Hours'!$C:$C,Hours!$B902)</f>
        <v>120</v>
      </c>
      <c r="K902" s="16">
        <f>SUMIFS('Contact Hours'!L:L,'Contact Hours'!$A:$A,Hours!$A902,'Contact Hours'!$C:$C,Hours!$B902)</f>
        <v>0</v>
      </c>
      <c r="L902" s="17">
        <f t="shared" si="94"/>
        <v>13624</v>
      </c>
      <c r="M902" s="17">
        <f t="shared" si="95"/>
        <v>0</v>
      </c>
      <c r="N902" s="17">
        <f t="shared" si="92"/>
        <v>13624</v>
      </c>
      <c r="O902" s="83">
        <f t="shared" si="96"/>
        <v>42626.935169135293</v>
      </c>
      <c r="P902" s="83">
        <f t="shared" si="93"/>
        <v>0</v>
      </c>
    </row>
    <row r="903" spans="1:16" x14ac:dyDescent="0.2">
      <c r="A903" s="14">
        <v>3601</v>
      </c>
      <c r="B903" s="15">
        <v>9</v>
      </c>
      <c r="C903" s="82">
        <f t="shared" si="91"/>
        <v>2.7974464955520566</v>
      </c>
      <c r="D903" s="16">
        <f>SUMIFS('Contact Hours'!E:E,'Contact Hours'!$A:$A,Hours!$A903,'Contact Hours'!$C:$C,Hours!$B903)</f>
        <v>27216</v>
      </c>
      <c r="E903" s="16">
        <f>SUMIFS('Contact Hours'!F:F,'Contact Hours'!$A:$A,Hours!$A903,'Contact Hours'!$C:$C,Hours!$B903)</f>
        <v>11264</v>
      </c>
      <c r="F903" s="16">
        <f>SUMIFS('Contact Hours'!G:G,'Contact Hours'!$A:$A,Hours!$A903,'Contact Hours'!$C:$C,Hours!$B903)</f>
        <v>0</v>
      </c>
      <c r="G903" s="16">
        <f>SUMIFS('Contact Hours'!H:H,'Contact Hours'!$A:$A,Hours!$A903,'Contact Hours'!$C:$C,Hours!$B903)</f>
        <v>0</v>
      </c>
      <c r="H903" s="16">
        <f>SUMIFS('Contact Hours'!I:I,'Contact Hours'!$A:$A,Hours!$A903,'Contact Hours'!$C:$C,Hours!$B903)</f>
        <v>42224</v>
      </c>
      <c r="I903" s="16">
        <f>SUMIFS('Contact Hours'!J:J,'Contact Hours'!$A:$A,Hours!$A903,'Contact Hours'!$C:$C,Hours!$B903)</f>
        <v>0</v>
      </c>
      <c r="J903" s="16">
        <f>SUMIFS('Contact Hours'!K:K,'Contact Hours'!$A:$A,Hours!$A903,'Contact Hours'!$C:$C,Hours!$B903)</f>
        <v>3112</v>
      </c>
      <c r="K903" s="16">
        <f>SUMIFS('Contact Hours'!L:L,'Contact Hours'!$A:$A,Hours!$A903,'Contact Hours'!$C:$C,Hours!$B903)</f>
        <v>0</v>
      </c>
      <c r="L903" s="17">
        <f t="shared" si="94"/>
        <v>83816</v>
      </c>
      <c r="M903" s="17">
        <f t="shared" si="95"/>
        <v>1126.4000000000001</v>
      </c>
      <c r="N903" s="17">
        <f t="shared" si="92"/>
        <v>84942.399999999994</v>
      </c>
      <c r="O903" s="83">
        <f t="shared" si="96"/>
        <v>237621.81920378099</v>
      </c>
      <c r="P903" s="83">
        <f t="shared" si="93"/>
        <v>0</v>
      </c>
    </row>
    <row r="904" spans="1:16" x14ac:dyDescent="0.2">
      <c r="A904" s="14">
        <v>3601</v>
      </c>
      <c r="B904" s="15">
        <v>10</v>
      </c>
      <c r="C904" s="82">
        <f t="shared" si="91"/>
        <v>3.9989283506118838</v>
      </c>
      <c r="D904" s="16">
        <f>SUMIFS('Contact Hours'!E:E,'Contact Hours'!$A:$A,Hours!$A904,'Contact Hours'!$C:$C,Hours!$B904)</f>
        <v>0</v>
      </c>
      <c r="E904" s="16">
        <f>SUMIFS('Contact Hours'!F:F,'Contact Hours'!$A:$A,Hours!$A904,'Contact Hours'!$C:$C,Hours!$B904)</f>
        <v>0</v>
      </c>
      <c r="F904" s="16">
        <f>SUMIFS('Contact Hours'!G:G,'Contact Hours'!$A:$A,Hours!$A904,'Contact Hours'!$C:$C,Hours!$B904)</f>
        <v>0</v>
      </c>
      <c r="G904" s="16">
        <f>SUMIFS('Contact Hours'!H:H,'Contact Hours'!$A:$A,Hours!$A904,'Contact Hours'!$C:$C,Hours!$B904)</f>
        <v>0</v>
      </c>
      <c r="H904" s="16">
        <f>SUMIFS('Contact Hours'!I:I,'Contact Hours'!$A:$A,Hours!$A904,'Contact Hours'!$C:$C,Hours!$B904)</f>
        <v>0</v>
      </c>
      <c r="I904" s="16">
        <f>SUMIFS('Contact Hours'!J:J,'Contact Hours'!$A:$A,Hours!$A904,'Contact Hours'!$C:$C,Hours!$B904)</f>
        <v>0</v>
      </c>
      <c r="J904" s="16">
        <f>SUMIFS('Contact Hours'!K:K,'Contact Hours'!$A:$A,Hours!$A904,'Contact Hours'!$C:$C,Hours!$B904)</f>
        <v>0</v>
      </c>
      <c r="K904" s="16">
        <f>SUMIFS('Contact Hours'!L:L,'Contact Hours'!$A:$A,Hours!$A904,'Contact Hours'!$C:$C,Hours!$B904)</f>
        <v>0</v>
      </c>
      <c r="L904" s="17">
        <f t="shared" si="94"/>
        <v>0</v>
      </c>
      <c r="M904" s="17">
        <f t="shared" si="95"/>
        <v>0</v>
      </c>
      <c r="N904" s="17">
        <f t="shared" si="92"/>
        <v>0</v>
      </c>
      <c r="O904" s="83">
        <f t="shared" si="96"/>
        <v>0</v>
      </c>
      <c r="P904" s="83">
        <f t="shared" si="93"/>
        <v>0</v>
      </c>
    </row>
    <row r="905" spans="1:16" x14ac:dyDescent="0.2">
      <c r="A905" s="14">
        <v>3601</v>
      </c>
      <c r="B905" s="15">
        <v>11</v>
      </c>
      <c r="C905" s="82">
        <f t="shared" si="91"/>
        <v>2.8515469918399288</v>
      </c>
      <c r="D905" s="16">
        <f>SUMIFS('Contact Hours'!E:E,'Contact Hours'!$A:$A,Hours!$A905,'Contact Hours'!$C:$C,Hours!$B905)</f>
        <v>0</v>
      </c>
      <c r="E905" s="16">
        <f>SUMIFS('Contact Hours'!F:F,'Contact Hours'!$A:$A,Hours!$A905,'Contact Hours'!$C:$C,Hours!$B905)</f>
        <v>0</v>
      </c>
      <c r="F905" s="16">
        <f>SUMIFS('Contact Hours'!G:G,'Contact Hours'!$A:$A,Hours!$A905,'Contact Hours'!$C:$C,Hours!$B905)</f>
        <v>0</v>
      </c>
      <c r="G905" s="16">
        <f>SUMIFS('Contact Hours'!H:H,'Contact Hours'!$A:$A,Hours!$A905,'Contact Hours'!$C:$C,Hours!$B905)</f>
        <v>0</v>
      </c>
      <c r="H905" s="16">
        <f>SUMIFS('Contact Hours'!I:I,'Contact Hours'!$A:$A,Hours!$A905,'Contact Hours'!$C:$C,Hours!$B905)</f>
        <v>0</v>
      </c>
      <c r="I905" s="16">
        <f>SUMIFS('Contact Hours'!J:J,'Contact Hours'!$A:$A,Hours!$A905,'Contact Hours'!$C:$C,Hours!$B905)</f>
        <v>103240</v>
      </c>
      <c r="J905" s="16">
        <f>SUMIFS('Contact Hours'!K:K,'Contact Hours'!$A:$A,Hours!$A905,'Contact Hours'!$C:$C,Hours!$B905)</f>
        <v>0</v>
      </c>
      <c r="K905" s="16">
        <f>SUMIFS('Contact Hours'!L:L,'Contact Hours'!$A:$A,Hours!$A905,'Contact Hours'!$C:$C,Hours!$B905)</f>
        <v>2008</v>
      </c>
      <c r="L905" s="17">
        <f t="shared" si="94"/>
        <v>105248</v>
      </c>
      <c r="M905" s="17">
        <f t="shared" si="95"/>
        <v>10524.800000000001</v>
      </c>
      <c r="N905" s="17">
        <f t="shared" si="92"/>
        <v>115772.8</v>
      </c>
      <c r="O905" s="83">
        <f t="shared" si="96"/>
        <v>330131.57957688574</v>
      </c>
      <c r="P905" s="83">
        <f t="shared" si="93"/>
        <v>0</v>
      </c>
    </row>
    <row r="906" spans="1:16" x14ac:dyDescent="0.2">
      <c r="A906" s="14">
        <v>3601</v>
      </c>
      <c r="B906" s="15">
        <v>12</v>
      </c>
      <c r="C906" s="82">
        <f t="shared" si="91"/>
        <v>2.5044021406594155</v>
      </c>
      <c r="D906" s="16">
        <f>SUMIFS('Contact Hours'!E:E,'Contact Hours'!$A:$A,Hours!$A906,'Contact Hours'!$C:$C,Hours!$B906)</f>
        <v>252160</v>
      </c>
      <c r="E906" s="16">
        <f>SUMIFS('Contact Hours'!F:F,'Contact Hours'!$A:$A,Hours!$A906,'Contact Hours'!$C:$C,Hours!$B906)</f>
        <v>0</v>
      </c>
      <c r="F906" s="16">
        <f>SUMIFS('Contact Hours'!G:G,'Contact Hours'!$A:$A,Hours!$A906,'Contact Hours'!$C:$C,Hours!$B906)</f>
        <v>0</v>
      </c>
      <c r="G906" s="16">
        <f>SUMIFS('Contact Hours'!H:H,'Contact Hours'!$A:$A,Hours!$A906,'Contact Hours'!$C:$C,Hours!$B906)</f>
        <v>10544</v>
      </c>
      <c r="H906" s="16">
        <f>SUMIFS('Contact Hours'!I:I,'Contact Hours'!$A:$A,Hours!$A906,'Contact Hours'!$C:$C,Hours!$B906)</f>
        <v>0</v>
      </c>
      <c r="I906" s="16">
        <f>SUMIFS('Contact Hours'!J:J,'Contact Hours'!$A:$A,Hours!$A906,'Contact Hours'!$C:$C,Hours!$B906)</f>
        <v>0</v>
      </c>
      <c r="J906" s="16">
        <f>SUMIFS('Contact Hours'!K:K,'Contact Hours'!$A:$A,Hours!$A906,'Contact Hours'!$C:$C,Hours!$B906)</f>
        <v>0</v>
      </c>
      <c r="K906" s="16">
        <f>SUMIFS('Contact Hours'!L:L,'Contact Hours'!$A:$A,Hours!$A906,'Contact Hours'!$C:$C,Hours!$B906)</f>
        <v>0</v>
      </c>
      <c r="L906" s="17">
        <f t="shared" si="94"/>
        <v>262704</v>
      </c>
      <c r="M906" s="17">
        <f t="shared" si="95"/>
        <v>0</v>
      </c>
      <c r="N906" s="17">
        <f t="shared" si="92"/>
        <v>262704</v>
      </c>
      <c r="O906" s="83">
        <f t="shared" si="96"/>
        <v>657916.45995979104</v>
      </c>
      <c r="P906" s="83">
        <f t="shared" si="93"/>
        <v>26406.416171112876</v>
      </c>
    </row>
    <row r="907" spans="1:16" x14ac:dyDescent="0.2">
      <c r="A907" s="14">
        <v>3601</v>
      </c>
      <c r="B907" s="15">
        <v>13</v>
      </c>
      <c r="C907" s="82">
        <f t="shared" si="91"/>
        <v>2.4322681456089192</v>
      </c>
      <c r="D907" s="16">
        <f>SUMIFS('Contact Hours'!E:E,'Contact Hours'!$A:$A,Hours!$A907,'Contact Hours'!$C:$C,Hours!$B907)</f>
        <v>18960</v>
      </c>
      <c r="E907" s="16">
        <f>SUMIFS('Contact Hours'!F:F,'Contact Hours'!$A:$A,Hours!$A907,'Contact Hours'!$C:$C,Hours!$B907)</f>
        <v>0</v>
      </c>
      <c r="F907" s="16">
        <f>SUMIFS('Contact Hours'!G:G,'Contact Hours'!$A:$A,Hours!$A907,'Contact Hours'!$C:$C,Hours!$B907)</f>
        <v>0</v>
      </c>
      <c r="G907" s="16">
        <f>SUMIFS('Contact Hours'!H:H,'Contact Hours'!$A:$A,Hours!$A907,'Contact Hours'!$C:$C,Hours!$B907)</f>
        <v>0</v>
      </c>
      <c r="H907" s="16">
        <f>SUMIFS('Contact Hours'!I:I,'Contact Hours'!$A:$A,Hours!$A907,'Contact Hours'!$C:$C,Hours!$B907)</f>
        <v>384</v>
      </c>
      <c r="I907" s="16">
        <f>SUMIFS('Contact Hours'!J:J,'Contact Hours'!$A:$A,Hours!$A907,'Contact Hours'!$C:$C,Hours!$B907)</f>
        <v>0</v>
      </c>
      <c r="J907" s="16">
        <f>SUMIFS('Contact Hours'!K:K,'Contact Hours'!$A:$A,Hours!$A907,'Contact Hours'!$C:$C,Hours!$B907)</f>
        <v>24</v>
      </c>
      <c r="K907" s="16">
        <f>SUMIFS('Contact Hours'!L:L,'Contact Hours'!$A:$A,Hours!$A907,'Contact Hours'!$C:$C,Hours!$B907)</f>
        <v>0</v>
      </c>
      <c r="L907" s="17">
        <f t="shared" si="94"/>
        <v>19368</v>
      </c>
      <c r="M907" s="17">
        <f t="shared" si="95"/>
        <v>0</v>
      </c>
      <c r="N907" s="17">
        <f t="shared" si="92"/>
        <v>19368</v>
      </c>
      <c r="O907" s="83">
        <f t="shared" si="96"/>
        <v>47108.169444153551</v>
      </c>
      <c r="P907" s="83">
        <f t="shared" si="93"/>
        <v>0</v>
      </c>
    </row>
    <row r="908" spans="1:16" x14ac:dyDescent="0.2">
      <c r="A908" s="14">
        <v>3601</v>
      </c>
      <c r="B908" s="15">
        <v>14</v>
      </c>
      <c r="C908" s="82">
        <f t="shared" si="91"/>
        <v>3.8974899200721236</v>
      </c>
      <c r="D908" s="16">
        <f>SUMIFS('Contact Hours'!E:E,'Contact Hours'!$A:$A,Hours!$A908,'Contact Hours'!$C:$C,Hours!$B908)</f>
        <v>0</v>
      </c>
      <c r="E908" s="16">
        <f>SUMIFS('Contact Hours'!F:F,'Contact Hours'!$A:$A,Hours!$A908,'Contact Hours'!$C:$C,Hours!$B908)</f>
        <v>0</v>
      </c>
      <c r="F908" s="16">
        <f>SUMIFS('Contact Hours'!G:G,'Contact Hours'!$A:$A,Hours!$A908,'Contact Hours'!$C:$C,Hours!$B908)</f>
        <v>0</v>
      </c>
      <c r="G908" s="16">
        <f>SUMIFS('Contact Hours'!H:H,'Contact Hours'!$A:$A,Hours!$A908,'Contact Hours'!$C:$C,Hours!$B908)</f>
        <v>0</v>
      </c>
      <c r="H908" s="16">
        <f>SUMIFS('Contact Hours'!I:I,'Contact Hours'!$A:$A,Hours!$A908,'Contact Hours'!$C:$C,Hours!$B908)</f>
        <v>0</v>
      </c>
      <c r="I908" s="16">
        <f>SUMIFS('Contact Hours'!J:J,'Contact Hours'!$A:$A,Hours!$A908,'Contact Hours'!$C:$C,Hours!$B908)</f>
        <v>48000</v>
      </c>
      <c r="J908" s="16">
        <f>SUMIFS('Contact Hours'!K:K,'Contact Hours'!$A:$A,Hours!$A908,'Contact Hours'!$C:$C,Hours!$B908)</f>
        <v>0</v>
      </c>
      <c r="K908" s="16">
        <f>SUMIFS('Contact Hours'!L:L,'Contact Hours'!$A:$A,Hours!$A908,'Contact Hours'!$C:$C,Hours!$B908)</f>
        <v>14852</v>
      </c>
      <c r="L908" s="17">
        <f t="shared" si="94"/>
        <v>62852</v>
      </c>
      <c r="M908" s="17">
        <f t="shared" si="95"/>
        <v>6285.2000000000007</v>
      </c>
      <c r="N908" s="17">
        <f t="shared" si="92"/>
        <v>69137.2</v>
      </c>
      <c r="O908" s="83">
        <f t="shared" si="96"/>
        <v>269461.54010201042</v>
      </c>
      <c r="P908" s="83">
        <f t="shared" si="93"/>
        <v>0</v>
      </c>
    </row>
    <row r="909" spans="1:16" x14ac:dyDescent="0.2">
      <c r="A909" s="14">
        <v>3601</v>
      </c>
      <c r="B909" s="15">
        <v>15</v>
      </c>
      <c r="C909" s="82">
        <f t="shared" si="91"/>
        <v>5.6850604849172326</v>
      </c>
      <c r="D909" s="16">
        <f>SUMIFS('Contact Hours'!E:E,'Contact Hours'!$A:$A,Hours!$A909,'Contact Hours'!$C:$C,Hours!$B909)</f>
        <v>0</v>
      </c>
      <c r="E909" s="16">
        <f>SUMIFS('Contact Hours'!F:F,'Contact Hours'!$A:$A,Hours!$A909,'Contact Hours'!$C:$C,Hours!$B909)</f>
        <v>0</v>
      </c>
      <c r="F909" s="16">
        <f>SUMIFS('Contact Hours'!G:G,'Contact Hours'!$A:$A,Hours!$A909,'Contact Hours'!$C:$C,Hours!$B909)</f>
        <v>0</v>
      </c>
      <c r="G909" s="16">
        <f>SUMIFS('Contact Hours'!H:H,'Contact Hours'!$A:$A,Hours!$A909,'Contact Hours'!$C:$C,Hours!$B909)</f>
        <v>0</v>
      </c>
      <c r="H909" s="16">
        <f>SUMIFS('Contact Hours'!I:I,'Contact Hours'!$A:$A,Hours!$A909,'Contact Hours'!$C:$C,Hours!$B909)</f>
        <v>0</v>
      </c>
      <c r="I909" s="16">
        <f>SUMIFS('Contact Hours'!J:J,'Contact Hours'!$A:$A,Hours!$A909,'Contact Hours'!$C:$C,Hours!$B909)</f>
        <v>0</v>
      </c>
      <c r="J909" s="16">
        <f>SUMIFS('Contact Hours'!K:K,'Contact Hours'!$A:$A,Hours!$A909,'Contact Hours'!$C:$C,Hours!$B909)</f>
        <v>0</v>
      </c>
      <c r="K909" s="16">
        <f>SUMIFS('Contact Hours'!L:L,'Contact Hours'!$A:$A,Hours!$A909,'Contact Hours'!$C:$C,Hours!$B909)</f>
        <v>0</v>
      </c>
      <c r="L909" s="17">
        <f t="shared" si="94"/>
        <v>0</v>
      </c>
      <c r="M909" s="17">
        <f t="shared" si="95"/>
        <v>0</v>
      </c>
      <c r="N909" s="17">
        <f t="shared" si="92"/>
        <v>0</v>
      </c>
      <c r="O909" s="83">
        <f t="shared" si="96"/>
        <v>0</v>
      </c>
      <c r="P909" s="83">
        <f t="shared" si="93"/>
        <v>0</v>
      </c>
    </row>
    <row r="910" spans="1:16" x14ac:dyDescent="0.2">
      <c r="A910" s="14">
        <v>3601</v>
      </c>
      <c r="B910" s="15">
        <v>16</v>
      </c>
      <c r="C910" s="82">
        <f t="shared" si="91"/>
        <v>3.2595549013442979</v>
      </c>
      <c r="D910" s="16">
        <f>SUMIFS('Contact Hours'!E:E,'Contact Hours'!$A:$A,Hours!$A910,'Contact Hours'!$C:$C,Hours!$B910)</f>
        <v>6720</v>
      </c>
      <c r="E910" s="16">
        <f>SUMIFS('Contact Hours'!F:F,'Contact Hours'!$A:$A,Hours!$A910,'Contact Hours'!$C:$C,Hours!$B910)</f>
        <v>2880</v>
      </c>
      <c r="F910" s="16">
        <f>SUMIFS('Contact Hours'!G:G,'Contact Hours'!$A:$A,Hours!$A910,'Contact Hours'!$C:$C,Hours!$B910)</f>
        <v>0</v>
      </c>
      <c r="G910" s="16">
        <f>SUMIFS('Contact Hours'!H:H,'Contact Hours'!$A:$A,Hours!$A910,'Contact Hours'!$C:$C,Hours!$B910)</f>
        <v>0</v>
      </c>
      <c r="H910" s="16">
        <f>SUMIFS('Contact Hours'!I:I,'Contact Hours'!$A:$A,Hours!$A910,'Contact Hours'!$C:$C,Hours!$B910)</f>
        <v>0</v>
      </c>
      <c r="I910" s="16">
        <f>SUMIFS('Contact Hours'!J:J,'Contact Hours'!$A:$A,Hours!$A910,'Contact Hours'!$C:$C,Hours!$B910)</f>
        <v>125776</v>
      </c>
      <c r="J910" s="16">
        <f>SUMIFS('Contact Hours'!K:K,'Contact Hours'!$A:$A,Hours!$A910,'Contact Hours'!$C:$C,Hours!$B910)</f>
        <v>48</v>
      </c>
      <c r="K910" s="16">
        <f>SUMIFS('Contact Hours'!L:L,'Contact Hours'!$A:$A,Hours!$A910,'Contact Hours'!$C:$C,Hours!$B910)</f>
        <v>25891</v>
      </c>
      <c r="L910" s="17">
        <f t="shared" si="94"/>
        <v>161315</v>
      </c>
      <c r="M910" s="17">
        <f t="shared" si="95"/>
        <v>15454.7</v>
      </c>
      <c r="N910" s="17">
        <f t="shared" si="92"/>
        <v>176769.7</v>
      </c>
      <c r="O910" s="83">
        <f t="shared" si="96"/>
        <v>576190.54204416124</v>
      </c>
      <c r="P910" s="83">
        <f t="shared" si="93"/>
        <v>0</v>
      </c>
    </row>
    <row r="911" spans="1:16" x14ac:dyDescent="0.2">
      <c r="A911" s="14">
        <v>3601</v>
      </c>
      <c r="B911" s="15">
        <v>17</v>
      </c>
      <c r="C911" s="82">
        <f t="shared" si="91"/>
        <v>4.4091904474615813</v>
      </c>
      <c r="D911" s="16">
        <f>SUMIFS('Contact Hours'!E:E,'Contact Hours'!$A:$A,Hours!$A911,'Contact Hours'!$C:$C,Hours!$B911)</f>
        <v>0</v>
      </c>
      <c r="E911" s="16">
        <f>SUMIFS('Contact Hours'!F:F,'Contact Hours'!$A:$A,Hours!$A911,'Contact Hours'!$C:$C,Hours!$B911)</f>
        <v>0</v>
      </c>
      <c r="F911" s="16">
        <f>SUMIFS('Contact Hours'!G:G,'Contact Hours'!$A:$A,Hours!$A911,'Contact Hours'!$C:$C,Hours!$B911)</f>
        <v>0</v>
      </c>
      <c r="G911" s="16">
        <f>SUMIFS('Contact Hours'!H:H,'Contact Hours'!$A:$A,Hours!$A911,'Contact Hours'!$C:$C,Hours!$B911)</f>
        <v>0</v>
      </c>
      <c r="H911" s="16">
        <f>SUMIFS('Contact Hours'!I:I,'Contact Hours'!$A:$A,Hours!$A911,'Contact Hours'!$C:$C,Hours!$B911)</f>
        <v>0</v>
      </c>
      <c r="I911" s="16">
        <f>SUMIFS('Contact Hours'!J:J,'Contact Hours'!$A:$A,Hours!$A911,'Contact Hours'!$C:$C,Hours!$B911)</f>
        <v>0</v>
      </c>
      <c r="J911" s="16">
        <f>SUMIFS('Contact Hours'!K:K,'Contact Hours'!$A:$A,Hours!$A911,'Contact Hours'!$C:$C,Hours!$B911)</f>
        <v>0</v>
      </c>
      <c r="K911" s="16">
        <f>SUMIFS('Contact Hours'!L:L,'Contact Hours'!$A:$A,Hours!$A911,'Contact Hours'!$C:$C,Hours!$B911)</f>
        <v>0</v>
      </c>
      <c r="L911" s="17">
        <f t="shared" si="94"/>
        <v>0</v>
      </c>
      <c r="M911" s="17">
        <f t="shared" si="95"/>
        <v>0</v>
      </c>
      <c r="N911" s="17">
        <f t="shared" si="92"/>
        <v>0</v>
      </c>
      <c r="O911" s="83">
        <f t="shared" si="96"/>
        <v>0</v>
      </c>
      <c r="P911" s="83">
        <f t="shared" si="93"/>
        <v>0</v>
      </c>
    </row>
    <row r="912" spans="1:16" x14ac:dyDescent="0.2">
      <c r="A912" s="14">
        <v>3601</v>
      </c>
      <c r="B912" s="15">
        <v>18</v>
      </c>
      <c r="C912" s="82">
        <f t="shared" si="91"/>
        <v>3.2911135241788898</v>
      </c>
      <c r="D912" s="16">
        <f>SUMIFS('Contact Hours'!E:E,'Contact Hours'!$A:$A,Hours!$A912,'Contact Hours'!$C:$C,Hours!$B912)</f>
        <v>0</v>
      </c>
      <c r="E912" s="16">
        <f>SUMIFS('Contact Hours'!F:F,'Contact Hours'!$A:$A,Hours!$A912,'Contact Hours'!$C:$C,Hours!$B912)</f>
        <v>0</v>
      </c>
      <c r="F912" s="16">
        <f>SUMIFS('Contact Hours'!G:G,'Contact Hours'!$A:$A,Hours!$A912,'Contact Hours'!$C:$C,Hours!$B912)</f>
        <v>0</v>
      </c>
      <c r="G912" s="16">
        <f>SUMIFS('Contact Hours'!H:H,'Contact Hours'!$A:$A,Hours!$A912,'Contact Hours'!$C:$C,Hours!$B912)</f>
        <v>0</v>
      </c>
      <c r="H912" s="16">
        <f>SUMIFS('Contact Hours'!I:I,'Contact Hours'!$A:$A,Hours!$A912,'Contact Hours'!$C:$C,Hours!$B912)</f>
        <v>0</v>
      </c>
      <c r="I912" s="16">
        <f>SUMIFS('Contact Hours'!J:J,'Contact Hours'!$A:$A,Hours!$A912,'Contact Hours'!$C:$C,Hours!$B912)</f>
        <v>58629</v>
      </c>
      <c r="J912" s="16">
        <f>SUMIFS('Contact Hours'!K:K,'Contact Hours'!$A:$A,Hours!$A912,'Contact Hours'!$C:$C,Hours!$B912)</f>
        <v>0</v>
      </c>
      <c r="K912" s="16">
        <f>SUMIFS('Contact Hours'!L:L,'Contact Hours'!$A:$A,Hours!$A912,'Contact Hours'!$C:$C,Hours!$B912)</f>
        <v>752</v>
      </c>
      <c r="L912" s="17">
        <f t="shared" si="94"/>
        <v>59381</v>
      </c>
      <c r="M912" s="17">
        <f t="shared" si="95"/>
        <v>5938.1</v>
      </c>
      <c r="N912" s="17">
        <f t="shared" si="92"/>
        <v>65319.1</v>
      </c>
      <c r="O912" s="83">
        <f t="shared" si="96"/>
        <v>214972.57339719331</v>
      </c>
      <c r="P912" s="83">
        <f t="shared" si="93"/>
        <v>0</v>
      </c>
    </row>
    <row r="913" spans="1:16" x14ac:dyDescent="0.2">
      <c r="A913" s="14">
        <v>3601</v>
      </c>
      <c r="B913" s="15">
        <v>19</v>
      </c>
      <c r="C913" s="82">
        <f t="shared" si="91"/>
        <v>2.3804218366663754</v>
      </c>
      <c r="D913" s="16">
        <f>SUMIFS('Contact Hours'!E:E,'Contact Hours'!$A:$A,Hours!$A913,'Contact Hours'!$C:$C,Hours!$B913)</f>
        <v>0</v>
      </c>
      <c r="E913" s="16">
        <f>SUMIFS('Contact Hours'!F:F,'Contact Hours'!$A:$A,Hours!$A913,'Contact Hours'!$C:$C,Hours!$B913)</f>
        <v>134688</v>
      </c>
      <c r="F913" s="16">
        <f>SUMIFS('Contact Hours'!G:G,'Contact Hours'!$A:$A,Hours!$A913,'Contact Hours'!$C:$C,Hours!$B913)</f>
        <v>60964</v>
      </c>
      <c r="G913" s="16">
        <f>SUMIFS('Contact Hours'!H:H,'Contact Hours'!$A:$A,Hours!$A913,'Contact Hours'!$C:$C,Hours!$B913)</f>
        <v>0</v>
      </c>
      <c r="H913" s="16">
        <f>SUMIFS('Contact Hours'!I:I,'Contact Hours'!$A:$A,Hours!$A913,'Contact Hours'!$C:$C,Hours!$B913)</f>
        <v>0</v>
      </c>
      <c r="I913" s="16">
        <f>SUMIFS('Contact Hours'!J:J,'Contact Hours'!$A:$A,Hours!$A913,'Contact Hours'!$C:$C,Hours!$B913)</f>
        <v>0</v>
      </c>
      <c r="J913" s="16">
        <f>SUMIFS('Contact Hours'!K:K,'Contact Hours'!$A:$A,Hours!$A913,'Contact Hours'!$C:$C,Hours!$B913)</f>
        <v>0</v>
      </c>
      <c r="K913" s="16">
        <f>SUMIFS('Contact Hours'!L:L,'Contact Hours'!$A:$A,Hours!$A913,'Contact Hours'!$C:$C,Hours!$B913)</f>
        <v>0</v>
      </c>
      <c r="L913" s="17">
        <f t="shared" si="94"/>
        <v>195652</v>
      </c>
      <c r="M913" s="17">
        <f t="shared" si="95"/>
        <v>19565.2</v>
      </c>
      <c r="N913" s="17">
        <f t="shared" si="92"/>
        <v>215217.2</v>
      </c>
      <c r="O913" s="83">
        <f t="shared" si="96"/>
        <v>512307.72250619467</v>
      </c>
      <c r="P913" s="83">
        <f t="shared" si="93"/>
        <v>159632.04053558182</v>
      </c>
    </row>
    <row r="914" spans="1:16" x14ac:dyDescent="0.2">
      <c r="A914" s="14">
        <v>3601</v>
      </c>
      <c r="B914" s="15">
        <v>20</v>
      </c>
      <c r="C914" s="82">
        <f t="shared" si="91"/>
        <v>3.0251194174301852</v>
      </c>
      <c r="D914" s="16">
        <f>SUMIFS('Contact Hours'!E:E,'Contact Hours'!$A:$A,Hours!$A914,'Contact Hours'!$C:$C,Hours!$B914)</f>
        <v>0</v>
      </c>
      <c r="E914" s="16">
        <f>SUMIFS('Contact Hours'!F:F,'Contact Hours'!$A:$A,Hours!$A914,'Contact Hours'!$C:$C,Hours!$B914)</f>
        <v>0</v>
      </c>
      <c r="F914" s="16">
        <f>SUMIFS('Contact Hours'!G:G,'Contact Hours'!$A:$A,Hours!$A914,'Contact Hours'!$C:$C,Hours!$B914)</f>
        <v>0</v>
      </c>
      <c r="G914" s="16">
        <f>SUMIFS('Contact Hours'!H:H,'Contact Hours'!$A:$A,Hours!$A914,'Contact Hours'!$C:$C,Hours!$B914)</f>
        <v>0</v>
      </c>
      <c r="H914" s="16">
        <f>SUMIFS('Contact Hours'!I:I,'Contact Hours'!$A:$A,Hours!$A914,'Contact Hours'!$C:$C,Hours!$B914)</f>
        <v>0</v>
      </c>
      <c r="I914" s="16">
        <f>SUMIFS('Contact Hours'!J:J,'Contact Hours'!$A:$A,Hours!$A914,'Contact Hours'!$C:$C,Hours!$B914)</f>
        <v>0</v>
      </c>
      <c r="J914" s="16">
        <f>SUMIFS('Contact Hours'!K:K,'Contact Hours'!$A:$A,Hours!$A914,'Contact Hours'!$C:$C,Hours!$B914)</f>
        <v>0</v>
      </c>
      <c r="K914" s="16">
        <f>SUMIFS('Contact Hours'!L:L,'Contact Hours'!$A:$A,Hours!$A914,'Contact Hours'!$C:$C,Hours!$B914)</f>
        <v>0</v>
      </c>
      <c r="L914" s="17">
        <f t="shared" si="94"/>
        <v>0</v>
      </c>
      <c r="M914" s="17">
        <f t="shared" si="95"/>
        <v>0</v>
      </c>
      <c r="N914" s="17">
        <f t="shared" si="92"/>
        <v>0</v>
      </c>
      <c r="O914" s="83">
        <f t="shared" si="96"/>
        <v>0</v>
      </c>
      <c r="P914" s="83">
        <f t="shared" si="93"/>
        <v>0</v>
      </c>
    </row>
    <row r="915" spans="1:16" x14ac:dyDescent="0.2">
      <c r="A915" s="14">
        <v>3601</v>
      </c>
      <c r="B915" s="15">
        <v>21</v>
      </c>
      <c r="C915" s="82">
        <f t="shared" si="91"/>
        <v>3.2708258380709379</v>
      </c>
      <c r="D915" s="16">
        <f>SUMIFS('Contact Hours'!E:E,'Contact Hours'!$A:$A,Hours!$A915,'Contact Hours'!$C:$C,Hours!$B915)</f>
        <v>0</v>
      </c>
      <c r="E915" s="16">
        <f>SUMIFS('Contact Hours'!F:F,'Contact Hours'!$A:$A,Hours!$A915,'Contact Hours'!$C:$C,Hours!$B915)</f>
        <v>0</v>
      </c>
      <c r="F915" s="16">
        <f>SUMIFS('Contact Hours'!G:G,'Contact Hours'!$A:$A,Hours!$A915,'Contact Hours'!$C:$C,Hours!$B915)</f>
        <v>0</v>
      </c>
      <c r="G915" s="16">
        <f>SUMIFS('Contact Hours'!H:H,'Contact Hours'!$A:$A,Hours!$A915,'Contact Hours'!$C:$C,Hours!$B915)</f>
        <v>0</v>
      </c>
      <c r="H915" s="16">
        <f>SUMIFS('Contact Hours'!I:I,'Contact Hours'!$A:$A,Hours!$A915,'Contact Hours'!$C:$C,Hours!$B915)</f>
        <v>0</v>
      </c>
      <c r="I915" s="16">
        <f>SUMIFS('Contact Hours'!J:J,'Contact Hours'!$A:$A,Hours!$A915,'Contact Hours'!$C:$C,Hours!$B915)</f>
        <v>0</v>
      </c>
      <c r="J915" s="16">
        <f>SUMIFS('Contact Hours'!K:K,'Contact Hours'!$A:$A,Hours!$A915,'Contact Hours'!$C:$C,Hours!$B915)</f>
        <v>3640</v>
      </c>
      <c r="K915" s="16">
        <f>SUMIFS('Contact Hours'!L:L,'Contact Hours'!$A:$A,Hours!$A915,'Contact Hours'!$C:$C,Hours!$B915)</f>
        <v>0</v>
      </c>
      <c r="L915" s="17">
        <f t="shared" si="94"/>
        <v>3640</v>
      </c>
      <c r="M915" s="17">
        <f t="shared" si="95"/>
        <v>0</v>
      </c>
      <c r="N915" s="17">
        <f t="shared" si="92"/>
        <v>3640</v>
      </c>
      <c r="O915" s="83">
        <f t="shared" si="96"/>
        <v>11905.806050578214</v>
      </c>
      <c r="P915" s="83">
        <f t="shared" si="93"/>
        <v>0</v>
      </c>
    </row>
    <row r="916" spans="1:16" x14ac:dyDescent="0.2">
      <c r="A916" s="14">
        <v>3601</v>
      </c>
      <c r="B916" s="15">
        <v>22</v>
      </c>
      <c r="C916" s="82">
        <f t="shared" si="91"/>
        <v>3.5368199448196425</v>
      </c>
      <c r="D916" s="16">
        <f>SUMIFS('Contact Hours'!E:E,'Contact Hours'!$A:$A,Hours!$A916,'Contact Hours'!$C:$C,Hours!$B916)</f>
        <v>0</v>
      </c>
      <c r="E916" s="16">
        <f>SUMIFS('Contact Hours'!F:F,'Contact Hours'!$A:$A,Hours!$A916,'Contact Hours'!$C:$C,Hours!$B916)</f>
        <v>0</v>
      </c>
      <c r="F916" s="16">
        <f>SUMIFS('Contact Hours'!G:G,'Contact Hours'!$A:$A,Hours!$A916,'Contact Hours'!$C:$C,Hours!$B916)</f>
        <v>0</v>
      </c>
      <c r="G916" s="16">
        <f>SUMIFS('Contact Hours'!H:H,'Contact Hours'!$A:$A,Hours!$A916,'Contact Hours'!$C:$C,Hours!$B916)</f>
        <v>0</v>
      </c>
      <c r="H916" s="16">
        <f>SUMIFS('Contact Hours'!I:I,'Contact Hours'!$A:$A,Hours!$A916,'Contact Hours'!$C:$C,Hours!$B916)</f>
        <v>2208</v>
      </c>
      <c r="I916" s="16">
        <f>SUMIFS('Contact Hours'!J:J,'Contact Hours'!$A:$A,Hours!$A916,'Contact Hours'!$C:$C,Hours!$B916)</f>
        <v>0</v>
      </c>
      <c r="J916" s="16">
        <f>SUMIFS('Contact Hours'!K:K,'Contact Hours'!$A:$A,Hours!$A916,'Contact Hours'!$C:$C,Hours!$B916)</f>
        <v>0</v>
      </c>
      <c r="K916" s="16">
        <f>SUMIFS('Contact Hours'!L:L,'Contact Hours'!$A:$A,Hours!$A916,'Contact Hours'!$C:$C,Hours!$B916)</f>
        <v>0</v>
      </c>
      <c r="L916" s="17">
        <f t="shared" si="94"/>
        <v>2208</v>
      </c>
      <c r="M916" s="17">
        <f t="shared" si="95"/>
        <v>0</v>
      </c>
      <c r="N916" s="17">
        <f t="shared" si="92"/>
        <v>2208</v>
      </c>
      <c r="O916" s="83">
        <f t="shared" si="96"/>
        <v>7809.2984381617707</v>
      </c>
      <c r="P916" s="83">
        <f t="shared" si="93"/>
        <v>0</v>
      </c>
    </row>
    <row r="917" spans="1:16" x14ac:dyDescent="0.2">
      <c r="A917" s="14">
        <v>3601</v>
      </c>
      <c r="B917" s="15">
        <v>23</v>
      </c>
      <c r="C917" s="82">
        <f t="shared" si="91"/>
        <v>3.4579233877331621</v>
      </c>
      <c r="D917" s="16">
        <f>SUMIFS('Contact Hours'!E:E,'Contact Hours'!$A:$A,Hours!$A917,'Contact Hours'!$C:$C,Hours!$B917)</f>
        <v>17808</v>
      </c>
      <c r="E917" s="16">
        <f>SUMIFS('Contact Hours'!F:F,'Contact Hours'!$A:$A,Hours!$A917,'Contact Hours'!$C:$C,Hours!$B917)</f>
        <v>0</v>
      </c>
      <c r="F917" s="16">
        <f>SUMIFS('Contact Hours'!G:G,'Contact Hours'!$A:$A,Hours!$A917,'Contact Hours'!$C:$C,Hours!$B917)</f>
        <v>0</v>
      </c>
      <c r="G917" s="16">
        <f>SUMIFS('Contact Hours'!H:H,'Contact Hours'!$A:$A,Hours!$A917,'Contact Hours'!$C:$C,Hours!$B917)</f>
        <v>0</v>
      </c>
      <c r="H917" s="16">
        <f>SUMIFS('Contact Hours'!I:I,'Contact Hours'!$A:$A,Hours!$A917,'Contact Hours'!$C:$C,Hours!$B917)</f>
        <v>0</v>
      </c>
      <c r="I917" s="16">
        <f>SUMIFS('Contact Hours'!J:J,'Contact Hours'!$A:$A,Hours!$A917,'Contact Hours'!$C:$C,Hours!$B917)</f>
        <v>0</v>
      </c>
      <c r="J917" s="16">
        <f>SUMIFS('Contact Hours'!K:K,'Contact Hours'!$A:$A,Hours!$A917,'Contact Hours'!$C:$C,Hours!$B917)</f>
        <v>0</v>
      </c>
      <c r="K917" s="16">
        <f>SUMIFS('Contact Hours'!L:L,'Contact Hours'!$A:$A,Hours!$A917,'Contact Hours'!$C:$C,Hours!$B917)</f>
        <v>0</v>
      </c>
      <c r="L917" s="17">
        <f t="shared" si="94"/>
        <v>17808</v>
      </c>
      <c r="M917" s="17">
        <f t="shared" si="95"/>
        <v>0</v>
      </c>
      <c r="N917" s="17">
        <f t="shared" si="92"/>
        <v>17808</v>
      </c>
      <c r="O917" s="83">
        <f t="shared" si="96"/>
        <v>61578.699688752153</v>
      </c>
      <c r="P917" s="83">
        <f t="shared" si="93"/>
        <v>0</v>
      </c>
    </row>
    <row r="918" spans="1:16" x14ac:dyDescent="0.2">
      <c r="A918" s="14">
        <v>3601</v>
      </c>
      <c r="B918" s="15">
        <v>24</v>
      </c>
      <c r="C918" s="82">
        <f t="shared" si="91"/>
        <v>2.7275666878468883</v>
      </c>
      <c r="D918" s="16">
        <f>SUMIFS('Contact Hours'!E:E,'Contact Hours'!$A:$A,Hours!$A918,'Contact Hours'!$C:$C,Hours!$B918)</f>
        <v>15696</v>
      </c>
      <c r="E918" s="16">
        <f>SUMIFS('Contact Hours'!F:F,'Contact Hours'!$A:$A,Hours!$A918,'Contact Hours'!$C:$C,Hours!$B918)</f>
        <v>0</v>
      </c>
      <c r="F918" s="16">
        <f>SUMIFS('Contact Hours'!G:G,'Contact Hours'!$A:$A,Hours!$A918,'Contact Hours'!$C:$C,Hours!$B918)</f>
        <v>0</v>
      </c>
      <c r="G918" s="16">
        <f>SUMIFS('Contact Hours'!H:H,'Contact Hours'!$A:$A,Hours!$A918,'Contact Hours'!$C:$C,Hours!$B918)</f>
        <v>0</v>
      </c>
      <c r="H918" s="16">
        <f>SUMIFS('Contact Hours'!I:I,'Contact Hours'!$A:$A,Hours!$A918,'Contact Hours'!$C:$C,Hours!$B918)</f>
        <v>336</v>
      </c>
      <c r="I918" s="16">
        <f>SUMIFS('Contact Hours'!J:J,'Contact Hours'!$A:$A,Hours!$A918,'Contact Hours'!$C:$C,Hours!$B918)</f>
        <v>0</v>
      </c>
      <c r="J918" s="16">
        <f>SUMIFS('Contact Hours'!K:K,'Contact Hours'!$A:$A,Hours!$A918,'Contact Hours'!$C:$C,Hours!$B918)</f>
        <v>33312</v>
      </c>
      <c r="K918" s="16">
        <f>SUMIFS('Contact Hours'!L:L,'Contact Hours'!$A:$A,Hours!$A918,'Contact Hours'!$C:$C,Hours!$B918)</f>
        <v>0</v>
      </c>
      <c r="L918" s="17">
        <f t="shared" si="94"/>
        <v>49344</v>
      </c>
      <c r="M918" s="17">
        <f t="shared" si="95"/>
        <v>0</v>
      </c>
      <c r="N918" s="17">
        <f t="shared" si="92"/>
        <v>49344</v>
      </c>
      <c r="O918" s="83">
        <f t="shared" si="96"/>
        <v>134589.05064511686</v>
      </c>
      <c r="P918" s="83">
        <f t="shared" si="93"/>
        <v>0</v>
      </c>
    </row>
    <row r="919" spans="1:16" x14ac:dyDescent="0.2">
      <c r="A919" s="14">
        <v>3601</v>
      </c>
      <c r="B919" s="15">
        <v>25</v>
      </c>
      <c r="C919" s="82">
        <f t="shared" si="91"/>
        <v>2.1843075376228382</v>
      </c>
      <c r="D919" s="16">
        <f>SUMIFS('Contact Hours'!E:E,'Contact Hours'!$A:$A,Hours!$A919,'Contact Hours'!$C:$C,Hours!$B919)</f>
        <v>425280</v>
      </c>
      <c r="E919" s="16">
        <f>SUMIFS('Contact Hours'!F:F,'Contact Hours'!$A:$A,Hours!$A919,'Contact Hours'!$C:$C,Hours!$B919)</f>
        <v>0</v>
      </c>
      <c r="F919" s="16">
        <f>SUMIFS('Contact Hours'!G:G,'Contact Hours'!$A:$A,Hours!$A919,'Contact Hours'!$C:$C,Hours!$B919)</f>
        <v>0</v>
      </c>
      <c r="G919" s="16">
        <f>SUMIFS('Contact Hours'!H:H,'Contact Hours'!$A:$A,Hours!$A919,'Contact Hours'!$C:$C,Hours!$B919)</f>
        <v>0</v>
      </c>
      <c r="H919" s="16">
        <f>SUMIFS('Contact Hours'!I:I,'Contact Hours'!$A:$A,Hours!$A919,'Contact Hours'!$C:$C,Hours!$B919)</f>
        <v>0</v>
      </c>
      <c r="I919" s="16">
        <f>SUMIFS('Contact Hours'!J:J,'Contact Hours'!$A:$A,Hours!$A919,'Contact Hours'!$C:$C,Hours!$B919)</f>
        <v>0</v>
      </c>
      <c r="J919" s="16">
        <f>SUMIFS('Contact Hours'!K:K,'Contact Hours'!$A:$A,Hours!$A919,'Contact Hours'!$C:$C,Hours!$B919)</f>
        <v>0</v>
      </c>
      <c r="K919" s="16">
        <f>SUMIFS('Contact Hours'!L:L,'Contact Hours'!$A:$A,Hours!$A919,'Contact Hours'!$C:$C,Hours!$B919)</f>
        <v>0</v>
      </c>
      <c r="L919" s="17">
        <f t="shared" si="94"/>
        <v>425280</v>
      </c>
      <c r="M919" s="17">
        <f t="shared" si="95"/>
        <v>0</v>
      </c>
      <c r="N919" s="17">
        <f t="shared" si="92"/>
        <v>425280</v>
      </c>
      <c r="O919" s="83">
        <f t="shared" si="96"/>
        <v>928942.30960024067</v>
      </c>
      <c r="P919" s="83">
        <f t="shared" si="93"/>
        <v>0</v>
      </c>
    </row>
    <row r="920" spans="1:16" x14ac:dyDescent="0.2">
      <c r="A920" s="14">
        <v>3601</v>
      </c>
      <c r="B920" s="15">
        <v>26</v>
      </c>
      <c r="C920" s="82">
        <f t="shared" si="91"/>
        <v>2.9124100501637846</v>
      </c>
      <c r="D920" s="16">
        <f>SUMIFS('Contact Hours'!E:E,'Contact Hours'!$A:$A,Hours!$A920,'Contact Hours'!$C:$C,Hours!$B920)</f>
        <v>94384</v>
      </c>
      <c r="E920" s="16">
        <f>SUMIFS('Contact Hours'!F:F,'Contact Hours'!$A:$A,Hours!$A920,'Contact Hours'!$C:$C,Hours!$B920)</f>
        <v>0</v>
      </c>
      <c r="F920" s="16">
        <f>SUMIFS('Contact Hours'!G:G,'Contact Hours'!$A:$A,Hours!$A920,'Contact Hours'!$C:$C,Hours!$B920)</f>
        <v>0</v>
      </c>
      <c r="G920" s="16">
        <f>SUMIFS('Contact Hours'!H:H,'Contact Hours'!$A:$A,Hours!$A920,'Contact Hours'!$C:$C,Hours!$B920)</f>
        <v>0</v>
      </c>
      <c r="H920" s="16">
        <f>SUMIFS('Contact Hours'!I:I,'Contact Hours'!$A:$A,Hours!$A920,'Contact Hours'!$C:$C,Hours!$B920)</f>
        <v>0</v>
      </c>
      <c r="I920" s="16">
        <f>SUMIFS('Contact Hours'!J:J,'Contact Hours'!$A:$A,Hours!$A920,'Contact Hours'!$C:$C,Hours!$B920)</f>
        <v>0</v>
      </c>
      <c r="J920" s="16">
        <f>SUMIFS('Contact Hours'!K:K,'Contact Hours'!$A:$A,Hours!$A920,'Contact Hours'!$C:$C,Hours!$B920)</f>
        <v>1056</v>
      </c>
      <c r="K920" s="16">
        <f>SUMIFS('Contact Hours'!L:L,'Contact Hours'!$A:$A,Hours!$A920,'Contact Hours'!$C:$C,Hours!$B920)</f>
        <v>0</v>
      </c>
      <c r="L920" s="17">
        <f t="shared" si="94"/>
        <v>95440</v>
      </c>
      <c r="M920" s="17">
        <f t="shared" si="95"/>
        <v>0</v>
      </c>
      <c r="N920" s="17">
        <f t="shared" si="92"/>
        <v>95440</v>
      </c>
      <c r="O920" s="83">
        <f t="shared" si="96"/>
        <v>277960.41518763162</v>
      </c>
      <c r="P920" s="83">
        <f t="shared" si="93"/>
        <v>0</v>
      </c>
    </row>
    <row r="921" spans="1:16" x14ac:dyDescent="0.2">
      <c r="A921" s="14">
        <v>3601</v>
      </c>
      <c r="B921" s="15">
        <v>27</v>
      </c>
      <c r="C921" s="82">
        <f t="shared" si="91"/>
        <v>0</v>
      </c>
      <c r="D921" s="16">
        <f>SUMIFS('Contact Hours'!E:E,'Contact Hours'!$A:$A,Hours!$A921,'Contact Hours'!$C:$C,Hours!$B921)</f>
        <v>0</v>
      </c>
      <c r="E921" s="16">
        <f>SUMIFS('Contact Hours'!F:F,'Contact Hours'!$A:$A,Hours!$A921,'Contact Hours'!$C:$C,Hours!$B921)</f>
        <v>0</v>
      </c>
      <c r="F921" s="16">
        <f>SUMIFS('Contact Hours'!G:G,'Contact Hours'!$A:$A,Hours!$A921,'Contact Hours'!$C:$C,Hours!$B921)</f>
        <v>0</v>
      </c>
      <c r="G921" s="16">
        <f>SUMIFS('Contact Hours'!H:H,'Contact Hours'!$A:$A,Hours!$A921,'Contact Hours'!$C:$C,Hours!$B921)</f>
        <v>0</v>
      </c>
      <c r="H921" s="16">
        <f>SUMIFS('Contact Hours'!I:I,'Contact Hours'!$A:$A,Hours!$A921,'Contact Hours'!$C:$C,Hours!$B921)</f>
        <v>0</v>
      </c>
      <c r="I921" s="16">
        <f>SUMIFS('Contact Hours'!J:J,'Contact Hours'!$A:$A,Hours!$A921,'Contact Hours'!$C:$C,Hours!$B921)</f>
        <v>0</v>
      </c>
      <c r="J921" s="16">
        <f>SUMIFS('Contact Hours'!K:K,'Contact Hours'!$A:$A,Hours!$A921,'Contact Hours'!$C:$C,Hours!$B921)</f>
        <v>0</v>
      </c>
      <c r="K921" s="16">
        <f>SUMIFS('Contact Hours'!L:L,'Contact Hours'!$A:$A,Hours!$A921,'Contact Hours'!$C:$C,Hours!$B921)</f>
        <v>0</v>
      </c>
      <c r="L921" s="17">
        <f t="shared" si="94"/>
        <v>0</v>
      </c>
      <c r="M921" s="17">
        <f t="shared" si="95"/>
        <v>0</v>
      </c>
      <c r="N921" s="17">
        <f t="shared" si="92"/>
        <v>0</v>
      </c>
      <c r="O921" s="83">
        <f t="shared" si="96"/>
        <v>0</v>
      </c>
      <c r="P921" s="83">
        <f t="shared" si="93"/>
        <v>0</v>
      </c>
    </row>
    <row r="922" spans="1:16" x14ac:dyDescent="0.2">
      <c r="A922" s="14">
        <v>3603</v>
      </c>
      <c r="B922" s="15">
        <v>1</v>
      </c>
      <c r="C922" s="82">
        <f t="shared" si="91"/>
        <v>2.4773518925154794</v>
      </c>
      <c r="D922" s="16">
        <f>SUMIFS('Contact Hours'!E:E,'Contact Hours'!$A:$A,Hours!$A922,'Contact Hours'!$C:$C,Hours!$B922)</f>
        <v>6144</v>
      </c>
      <c r="E922" s="16">
        <f>SUMIFS('Contact Hours'!F:F,'Contact Hours'!$A:$A,Hours!$A922,'Contact Hours'!$C:$C,Hours!$B922)</f>
        <v>0</v>
      </c>
      <c r="F922" s="16">
        <f>SUMIFS('Contact Hours'!G:G,'Contact Hours'!$A:$A,Hours!$A922,'Contact Hours'!$C:$C,Hours!$B922)</f>
        <v>0</v>
      </c>
      <c r="G922" s="16">
        <f>SUMIFS('Contact Hours'!H:H,'Contact Hours'!$A:$A,Hours!$A922,'Contact Hours'!$C:$C,Hours!$B922)</f>
        <v>0</v>
      </c>
      <c r="H922" s="16">
        <f>SUMIFS('Contact Hours'!I:I,'Contact Hours'!$A:$A,Hours!$A922,'Contact Hours'!$C:$C,Hours!$B922)</f>
        <v>0</v>
      </c>
      <c r="I922" s="16">
        <f>SUMIFS('Contact Hours'!J:J,'Contact Hours'!$A:$A,Hours!$A922,'Contact Hours'!$C:$C,Hours!$B922)</f>
        <v>0</v>
      </c>
      <c r="J922" s="16">
        <f>SUMIFS('Contact Hours'!K:K,'Contact Hours'!$A:$A,Hours!$A922,'Contact Hours'!$C:$C,Hours!$B922)</f>
        <v>0</v>
      </c>
      <c r="K922" s="16">
        <f>SUMIFS('Contact Hours'!L:L,'Contact Hours'!$A:$A,Hours!$A922,'Contact Hours'!$C:$C,Hours!$B922)</f>
        <v>0</v>
      </c>
      <c r="L922" s="17">
        <f t="shared" si="94"/>
        <v>6144</v>
      </c>
      <c r="M922" s="17">
        <f t="shared" si="95"/>
        <v>0</v>
      </c>
      <c r="N922" s="17">
        <f t="shared" si="92"/>
        <v>6144</v>
      </c>
      <c r="O922" s="83">
        <f t="shared" si="96"/>
        <v>15220.850027615106</v>
      </c>
      <c r="P922" s="83">
        <f t="shared" si="93"/>
        <v>0</v>
      </c>
    </row>
    <row r="923" spans="1:16" x14ac:dyDescent="0.2">
      <c r="A923" s="14">
        <v>3603</v>
      </c>
      <c r="B923" s="15">
        <v>2</v>
      </c>
      <c r="C923" s="82">
        <f t="shared" si="91"/>
        <v>2.8538011791852567</v>
      </c>
      <c r="D923" s="16">
        <f>SUMIFS('Contact Hours'!E:E,'Contact Hours'!$A:$A,Hours!$A923,'Contact Hours'!$C:$C,Hours!$B923)</f>
        <v>0</v>
      </c>
      <c r="E923" s="16">
        <f>SUMIFS('Contact Hours'!F:F,'Contact Hours'!$A:$A,Hours!$A923,'Contact Hours'!$C:$C,Hours!$B923)</f>
        <v>0</v>
      </c>
      <c r="F923" s="16">
        <f>SUMIFS('Contact Hours'!G:G,'Contact Hours'!$A:$A,Hours!$A923,'Contact Hours'!$C:$C,Hours!$B923)</f>
        <v>0</v>
      </c>
      <c r="G923" s="16">
        <f>SUMIFS('Contact Hours'!H:H,'Contact Hours'!$A:$A,Hours!$A923,'Contact Hours'!$C:$C,Hours!$B923)</f>
        <v>0</v>
      </c>
      <c r="H923" s="16">
        <f>SUMIFS('Contact Hours'!I:I,'Contact Hours'!$A:$A,Hours!$A923,'Contact Hours'!$C:$C,Hours!$B923)</f>
        <v>61856</v>
      </c>
      <c r="I923" s="16">
        <f>SUMIFS('Contact Hours'!J:J,'Contact Hours'!$A:$A,Hours!$A923,'Contact Hours'!$C:$C,Hours!$B923)</f>
        <v>0</v>
      </c>
      <c r="J923" s="16">
        <f>SUMIFS('Contact Hours'!K:K,'Contact Hours'!$A:$A,Hours!$A923,'Contact Hours'!$C:$C,Hours!$B923)</f>
        <v>1980</v>
      </c>
      <c r="K923" s="16">
        <f>SUMIFS('Contact Hours'!L:L,'Contact Hours'!$A:$A,Hours!$A923,'Contact Hours'!$C:$C,Hours!$B923)</f>
        <v>0</v>
      </c>
      <c r="L923" s="17">
        <f t="shared" si="94"/>
        <v>63836</v>
      </c>
      <c r="M923" s="17">
        <f t="shared" si="95"/>
        <v>0</v>
      </c>
      <c r="N923" s="17">
        <f t="shared" si="92"/>
        <v>63836</v>
      </c>
      <c r="O923" s="83">
        <f t="shared" si="96"/>
        <v>182175.25207447005</v>
      </c>
      <c r="P923" s="83">
        <f t="shared" si="93"/>
        <v>0</v>
      </c>
    </row>
    <row r="924" spans="1:16" x14ac:dyDescent="0.2">
      <c r="A924" s="14">
        <v>3603</v>
      </c>
      <c r="B924" s="15">
        <v>3</v>
      </c>
      <c r="C924" s="82">
        <f t="shared" si="91"/>
        <v>2.4074720848103111</v>
      </c>
      <c r="D924" s="16">
        <f>SUMIFS('Contact Hours'!E:E,'Contact Hours'!$A:$A,Hours!$A924,'Contact Hours'!$C:$C,Hours!$B924)</f>
        <v>0</v>
      </c>
      <c r="E924" s="16">
        <f>SUMIFS('Contact Hours'!F:F,'Contact Hours'!$A:$A,Hours!$A924,'Contact Hours'!$C:$C,Hours!$B924)</f>
        <v>161664</v>
      </c>
      <c r="F924" s="16">
        <f>SUMIFS('Contact Hours'!G:G,'Contact Hours'!$A:$A,Hours!$A924,'Contact Hours'!$C:$C,Hours!$B924)</f>
        <v>0</v>
      </c>
      <c r="G924" s="16">
        <f>SUMIFS('Contact Hours'!H:H,'Contact Hours'!$A:$A,Hours!$A924,'Contact Hours'!$C:$C,Hours!$B924)</f>
        <v>0</v>
      </c>
      <c r="H924" s="16">
        <f>SUMIFS('Contact Hours'!I:I,'Contact Hours'!$A:$A,Hours!$A924,'Contact Hours'!$C:$C,Hours!$B924)</f>
        <v>0</v>
      </c>
      <c r="I924" s="16">
        <f>SUMIFS('Contact Hours'!J:J,'Contact Hours'!$A:$A,Hours!$A924,'Contact Hours'!$C:$C,Hours!$B924)</f>
        <v>0</v>
      </c>
      <c r="J924" s="16">
        <f>SUMIFS('Contact Hours'!K:K,'Contact Hours'!$A:$A,Hours!$A924,'Contact Hours'!$C:$C,Hours!$B924)</f>
        <v>0</v>
      </c>
      <c r="K924" s="16">
        <f>SUMIFS('Contact Hours'!L:L,'Contact Hours'!$A:$A,Hours!$A924,'Contact Hours'!$C:$C,Hours!$B924)</f>
        <v>0</v>
      </c>
      <c r="L924" s="17">
        <f t="shared" si="94"/>
        <v>161664</v>
      </c>
      <c r="M924" s="17">
        <f t="shared" si="95"/>
        <v>16166.400000000001</v>
      </c>
      <c r="N924" s="17">
        <f t="shared" si="92"/>
        <v>177830.39999999999</v>
      </c>
      <c r="O924" s="83">
        <f t="shared" si="96"/>
        <v>428121.72383065155</v>
      </c>
      <c r="P924" s="83">
        <f t="shared" si="93"/>
        <v>0</v>
      </c>
    </row>
    <row r="925" spans="1:16" x14ac:dyDescent="0.2">
      <c r="A925" s="14">
        <v>3603</v>
      </c>
      <c r="B925" s="15">
        <v>4</v>
      </c>
      <c r="C925" s="82">
        <f t="shared" si="91"/>
        <v>2.4300139582635913</v>
      </c>
      <c r="D925" s="16">
        <f>SUMIFS('Contact Hours'!E:E,'Contact Hours'!$A:$A,Hours!$A925,'Contact Hours'!$C:$C,Hours!$B925)</f>
        <v>5424</v>
      </c>
      <c r="E925" s="16">
        <f>SUMIFS('Contact Hours'!F:F,'Contact Hours'!$A:$A,Hours!$A925,'Contact Hours'!$C:$C,Hours!$B925)</f>
        <v>0</v>
      </c>
      <c r="F925" s="16">
        <f>SUMIFS('Contact Hours'!G:G,'Contact Hours'!$A:$A,Hours!$A925,'Contact Hours'!$C:$C,Hours!$B925)</f>
        <v>0</v>
      </c>
      <c r="G925" s="16">
        <f>SUMIFS('Contact Hours'!H:H,'Contact Hours'!$A:$A,Hours!$A925,'Contact Hours'!$C:$C,Hours!$B925)</f>
        <v>0</v>
      </c>
      <c r="H925" s="16">
        <f>SUMIFS('Contact Hours'!I:I,'Contact Hours'!$A:$A,Hours!$A925,'Contact Hours'!$C:$C,Hours!$B925)</f>
        <v>0</v>
      </c>
      <c r="I925" s="16">
        <f>SUMIFS('Contact Hours'!J:J,'Contact Hours'!$A:$A,Hours!$A925,'Contact Hours'!$C:$C,Hours!$B925)</f>
        <v>2464</v>
      </c>
      <c r="J925" s="16">
        <f>SUMIFS('Contact Hours'!K:K,'Contact Hours'!$A:$A,Hours!$A925,'Contact Hours'!$C:$C,Hours!$B925)</f>
        <v>0</v>
      </c>
      <c r="K925" s="16">
        <f>SUMIFS('Contact Hours'!L:L,'Contact Hours'!$A:$A,Hours!$A925,'Contact Hours'!$C:$C,Hours!$B925)</f>
        <v>0</v>
      </c>
      <c r="L925" s="17">
        <f t="shared" si="94"/>
        <v>7888</v>
      </c>
      <c r="M925" s="17">
        <f t="shared" si="95"/>
        <v>246.4</v>
      </c>
      <c r="N925" s="17">
        <f t="shared" si="92"/>
        <v>8134.4</v>
      </c>
      <c r="O925" s="83">
        <f t="shared" si="96"/>
        <v>19766.705542099357</v>
      </c>
      <c r="P925" s="83">
        <f t="shared" si="93"/>
        <v>0</v>
      </c>
    </row>
    <row r="926" spans="1:16" x14ac:dyDescent="0.2">
      <c r="A926" s="14">
        <v>3603</v>
      </c>
      <c r="B926" s="15">
        <v>5</v>
      </c>
      <c r="C926" s="82">
        <f t="shared" si="91"/>
        <v>8.3021719928430482</v>
      </c>
      <c r="D926" s="16">
        <f>SUMIFS('Contact Hours'!E:E,'Contact Hours'!$A:$A,Hours!$A926,'Contact Hours'!$C:$C,Hours!$B926)</f>
        <v>0</v>
      </c>
      <c r="E926" s="16">
        <f>SUMIFS('Contact Hours'!F:F,'Contact Hours'!$A:$A,Hours!$A926,'Contact Hours'!$C:$C,Hours!$B926)</f>
        <v>0</v>
      </c>
      <c r="F926" s="16">
        <f>SUMIFS('Contact Hours'!G:G,'Contact Hours'!$A:$A,Hours!$A926,'Contact Hours'!$C:$C,Hours!$B926)</f>
        <v>0</v>
      </c>
      <c r="G926" s="16">
        <f>SUMIFS('Contact Hours'!H:H,'Contact Hours'!$A:$A,Hours!$A926,'Contact Hours'!$C:$C,Hours!$B926)</f>
        <v>0</v>
      </c>
      <c r="H926" s="16">
        <f>SUMIFS('Contact Hours'!I:I,'Contact Hours'!$A:$A,Hours!$A926,'Contact Hours'!$C:$C,Hours!$B926)</f>
        <v>0</v>
      </c>
      <c r="I926" s="16">
        <f>SUMIFS('Contact Hours'!J:J,'Contact Hours'!$A:$A,Hours!$A926,'Contact Hours'!$C:$C,Hours!$B926)</f>
        <v>0</v>
      </c>
      <c r="J926" s="16">
        <f>SUMIFS('Contact Hours'!K:K,'Contact Hours'!$A:$A,Hours!$A926,'Contact Hours'!$C:$C,Hours!$B926)</f>
        <v>0</v>
      </c>
      <c r="K926" s="16">
        <f>SUMIFS('Contact Hours'!L:L,'Contact Hours'!$A:$A,Hours!$A926,'Contact Hours'!$C:$C,Hours!$B926)</f>
        <v>0</v>
      </c>
      <c r="L926" s="17">
        <f t="shared" si="94"/>
        <v>0</v>
      </c>
      <c r="M926" s="17">
        <f t="shared" si="95"/>
        <v>0</v>
      </c>
      <c r="N926" s="17">
        <f t="shared" si="92"/>
        <v>0</v>
      </c>
      <c r="O926" s="83">
        <f t="shared" si="96"/>
        <v>0</v>
      </c>
      <c r="P926" s="83">
        <f t="shared" si="93"/>
        <v>0</v>
      </c>
    </row>
    <row r="927" spans="1:16" x14ac:dyDescent="0.2">
      <c r="A927" s="14">
        <v>3603</v>
      </c>
      <c r="B927" s="15">
        <v>6</v>
      </c>
      <c r="C927" s="82">
        <f t="shared" ref="C927:C990" si="97">C900</f>
        <v>2.9574937970703448</v>
      </c>
      <c r="D927" s="16">
        <f>SUMIFS('Contact Hours'!E:E,'Contact Hours'!$A:$A,Hours!$A927,'Contact Hours'!$C:$C,Hours!$B927)</f>
        <v>0</v>
      </c>
      <c r="E927" s="16">
        <f>SUMIFS('Contact Hours'!F:F,'Contact Hours'!$A:$A,Hours!$A927,'Contact Hours'!$C:$C,Hours!$B927)</f>
        <v>0</v>
      </c>
      <c r="F927" s="16">
        <f>SUMIFS('Contact Hours'!G:G,'Contact Hours'!$A:$A,Hours!$A927,'Contact Hours'!$C:$C,Hours!$B927)</f>
        <v>0</v>
      </c>
      <c r="G927" s="16">
        <f>SUMIFS('Contact Hours'!H:H,'Contact Hours'!$A:$A,Hours!$A927,'Contact Hours'!$C:$C,Hours!$B927)</f>
        <v>0</v>
      </c>
      <c r="H927" s="16">
        <f>SUMIFS('Contact Hours'!I:I,'Contact Hours'!$A:$A,Hours!$A927,'Contact Hours'!$C:$C,Hours!$B927)</f>
        <v>0</v>
      </c>
      <c r="I927" s="16">
        <f>SUMIFS('Contact Hours'!J:J,'Contact Hours'!$A:$A,Hours!$A927,'Contact Hours'!$C:$C,Hours!$B927)</f>
        <v>0</v>
      </c>
      <c r="J927" s="16">
        <f>SUMIFS('Contact Hours'!K:K,'Contact Hours'!$A:$A,Hours!$A927,'Contact Hours'!$C:$C,Hours!$B927)</f>
        <v>0</v>
      </c>
      <c r="K927" s="16">
        <f>SUMIFS('Contact Hours'!L:L,'Contact Hours'!$A:$A,Hours!$A927,'Contact Hours'!$C:$C,Hours!$B927)</f>
        <v>0</v>
      </c>
      <c r="L927" s="17">
        <f t="shared" si="94"/>
        <v>0</v>
      </c>
      <c r="M927" s="17">
        <f t="shared" si="95"/>
        <v>0</v>
      </c>
      <c r="N927" s="17">
        <f t="shared" si="92"/>
        <v>0</v>
      </c>
      <c r="O927" s="83">
        <f t="shared" si="96"/>
        <v>0</v>
      </c>
      <c r="P927" s="83">
        <f t="shared" si="93"/>
        <v>0</v>
      </c>
    </row>
    <row r="928" spans="1:16" x14ac:dyDescent="0.2">
      <c r="A928" s="14">
        <v>3603</v>
      </c>
      <c r="B928" s="15">
        <v>7</v>
      </c>
      <c r="C928" s="82">
        <f t="shared" si="97"/>
        <v>3.1107785365526492</v>
      </c>
      <c r="D928" s="16">
        <f>SUMIFS('Contact Hours'!E:E,'Contact Hours'!$A:$A,Hours!$A928,'Contact Hours'!$C:$C,Hours!$B928)</f>
        <v>0</v>
      </c>
      <c r="E928" s="16">
        <f>SUMIFS('Contact Hours'!F:F,'Contact Hours'!$A:$A,Hours!$A928,'Contact Hours'!$C:$C,Hours!$B928)</f>
        <v>2560</v>
      </c>
      <c r="F928" s="16">
        <f>SUMIFS('Contact Hours'!G:G,'Contact Hours'!$A:$A,Hours!$A928,'Contact Hours'!$C:$C,Hours!$B928)</f>
        <v>0</v>
      </c>
      <c r="G928" s="16">
        <f>SUMIFS('Contact Hours'!H:H,'Contact Hours'!$A:$A,Hours!$A928,'Contact Hours'!$C:$C,Hours!$B928)</f>
        <v>0</v>
      </c>
      <c r="H928" s="16">
        <f>SUMIFS('Contact Hours'!I:I,'Contact Hours'!$A:$A,Hours!$A928,'Contact Hours'!$C:$C,Hours!$B928)</f>
        <v>0</v>
      </c>
      <c r="I928" s="16">
        <f>SUMIFS('Contact Hours'!J:J,'Contact Hours'!$A:$A,Hours!$A928,'Contact Hours'!$C:$C,Hours!$B928)</f>
        <v>0</v>
      </c>
      <c r="J928" s="16">
        <f>SUMIFS('Contact Hours'!K:K,'Contact Hours'!$A:$A,Hours!$A928,'Contact Hours'!$C:$C,Hours!$B928)</f>
        <v>0</v>
      </c>
      <c r="K928" s="16">
        <f>SUMIFS('Contact Hours'!L:L,'Contact Hours'!$A:$A,Hours!$A928,'Contact Hours'!$C:$C,Hours!$B928)</f>
        <v>24</v>
      </c>
      <c r="L928" s="17">
        <f t="shared" si="94"/>
        <v>2584</v>
      </c>
      <c r="M928" s="17">
        <f t="shared" si="95"/>
        <v>258.40000000000003</v>
      </c>
      <c r="N928" s="17">
        <f t="shared" si="92"/>
        <v>2842.4</v>
      </c>
      <c r="O928" s="83">
        <f t="shared" si="96"/>
        <v>8842.0769122972506</v>
      </c>
      <c r="P928" s="83">
        <f t="shared" si="93"/>
        <v>0</v>
      </c>
    </row>
    <row r="929" spans="1:16" x14ac:dyDescent="0.2">
      <c r="A929" s="14">
        <v>3603</v>
      </c>
      <c r="B929" s="15">
        <v>8</v>
      </c>
      <c r="C929" s="82">
        <f t="shared" si="97"/>
        <v>3.1288120353152737</v>
      </c>
      <c r="D929" s="16">
        <f>SUMIFS('Contact Hours'!E:E,'Contact Hours'!$A:$A,Hours!$A929,'Contact Hours'!$C:$C,Hours!$B929)</f>
        <v>0</v>
      </c>
      <c r="E929" s="16">
        <f>SUMIFS('Contact Hours'!F:F,'Contact Hours'!$A:$A,Hours!$A929,'Contact Hours'!$C:$C,Hours!$B929)</f>
        <v>0</v>
      </c>
      <c r="F929" s="16">
        <f>SUMIFS('Contact Hours'!G:G,'Contact Hours'!$A:$A,Hours!$A929,'Contact Hours'!$C:$C,Hours!$B929)</f>
        <v>0</v>
      </c>
      <c r="G929" s="16">
        <f>SUMIFS('Contact Hours'!H:H,'Contact Hours'!$A:$A,Hours!$A929,'Contact Hours'!$C:$C,Hours!$B929)</f>
        <v>0</v>
      </c>
      <c r="H929" s="16">
        <f>SUMIFS('Contact Hours'!I:I,'Contact Hours'!$A:$A,Hours!$A929,'Contact Hours'!$C:$C,Hours!$B929)</f>
        <v>0</v>
      </c>
      <c r="I929" s="16">
        <f>SUMIFS('Contact Hours'!J:J,'Contact Hours'!$A:$A,Hours!$A929,'Contact Hours'!$C:$C,Hours!$B929)</f>
        <v>0</v>
      </c>
      <c r="J929" s="16">
        <f>SUMIFS('Contact Hours'!K:K,'Contact Hours'!$A:$A,Hours!$A929,'Contact Hours'!$C:$C,Hours!$B929)</f>
        <v>96</v>
      </c>
      <c r="K929" s="16">
        <f>SUMIFS('Contact Hours'!L:L,'Contact Hours'!$A:$A,Hours!$A929,'Contact Hours'!$C:$C,Hours!$B929)</f>
        <v>0</v>
      </c>
      <c r="L929" s="17">
        <f t="shared" si="94"/>
        <v>96</v>
      </c>
      <c r="M929" s="17">
        <f t="shared" si="95"/>
        <v>0</v>
      </c>
      <c r="N929" s="17">
        <f t="shared" si="92"/>
        <v>96</v>
      </c>
      <c r="O929" s="83">
        <f t="shared" si="96"/>
        <v>300.36595539026627</v>
      </c>
      <c r="P929" s="83">
        <f t="shared" si="93"/>
        <v>0</v>
      </c>
    </row>
    <row r="930" spans="1:16" x14ac:dyDescent="0.2">
      <c r="A930" s="14">
        <v>3603</v>
      </c>
      <c r="B930" s="15">
        <v>9</v>
      </c>
      <c r="C930" s="82">
        <f t="shared" si="97"/>
        <v>2.7974464955520566</v>
      </c>
      <c r="D930" s="16">
        <f>SUMIFS('Contact Hours'!E:E,'Contact Hours'!$A:$A,Hours!$A930,'Contact Hours'!$C:$C,Hours!$B930)</f>
        <v>3984</v>
      </c>
      <c r="E930" s="16">
        <f>SUMIFS('Contact Hours'!F:F,'Contact Hours'!$A:$A,Hours!$A930,'Contact Hours'!$C:$C,Hours!$B930)</f>
        <v>1488</v>
      </c>
      <c r="F930" s="16">
        <f>SUMIFS('Contact Hours'!G:G,'Contact Hours'!$A:$A,Hours!$A930,'Contact Hours'!$C:$C,Hours!$B930)</f>
        <v>0</v>
      </c>
      <c r="G930" s="16">
        <f>SUMIFS('Contact Hours'!H:H,'Contact Hours'!$A:$A,Hours!$A930,'Contact Hours'!$C:$C,Hours!$B930)</f>
        <v>0</v>
      </c>
      <c r="H930" s="16">
        <f>SUMIFS('Contact Hours'!I:I,'Contact Hours'!$A:$A,Hours!$A930,'Contact Hours'!$C:$C,Hours!$B930)</f>
        <v>67984</v>
      </c>
      <c r="I930" s="16">
        <f>SUMIFS('Contact Hours'!J:J,'Contact Hours'!$A:$A,Hours!$A930,'Contact Hours'!$C:$C,Hours!$B930)</f>
        <v>0</v>
      </c>
      <c r="J930" s="16">
        <f>SUMIFS('Contact Hours'!K:K,'Contact Hours'!$A:$A,Hours!$A930,'Contact Hours'!$C:$C,Hours!$B930)</f>
        <v>0</v>
      </c>
      <c r="K930" s="16">
        <f>SUMIFS('Contact Hours'!L:L,'Contact Hours'!$A:$A,Hours!$A930,'Contact Hours'!$C:$C,Hours!$B930)</f>
        <v>0</v>
      </c>
      <c r="L930" s="17">
        <f t="shared" si="94"/>
        <v>73456</v>
      </c>
      <c r="M930" s="17">
        <f t="shared" si="95"/>
        <v>148.80000000000001</v>
      </c>
      <c r="N930" s="17">
        <f t="shared" si="92"/>
        <v>73604.800000000003</v>
      </c>
      <c r="O930" s="83">
        <f t="shared" si="96"/>
        <v>205905.48981581003</v>
      </c>
      <c r="P930" s="83">
        <f t="shared" si="93"/>
        <v>0</v>
      </c>
    </row>
    <row r="931" spans="1:16" x14ac:dyDescent="0.2">
      <c r="A931" s="14">
        <v>3603</v>
      </c>
      <c r="B931" s="15">
        <v>10</v>
      </c>
      <c r="C931" s="82">
        <f t="shared" si="97"/>
        <v>3.9989283506118838</v>
      </c>
      <c r="D931" s="16">
        <f>SUMIFS('Contact Hours'!E:E,'Contact Hours'!$A:$A,Hours!$A931,'Contact Hours'!$C:$C,Hours!$B931)</f>
        <v>0</v>
      </c>
      <c r="E931" s="16">
        <f>SUMIFS('Contact Hours'!F:F,'Contact Hours'!$A:$A,Hours!$A931,'Contact Hours'!$C:$C,Hours!$B931)</f>
        <v>0</v>
      </c>
      <c r="F931" s="16">
        <f>SUMIFS('Contact Hours'!G:G,'Contact Hours'!$A:$A,Hours!$A931,'Contact Hours'!$C:$C,Hours!$B931)</f>
        <v>0</v>
      </c>
      <c r="G931" s="16">
        <f>SUMIFS('Contact Hours'!H:H,'Contact Hours'!$A:$A,Hours!$A931,'Contact Hours'!$C:$C,Hours!$B931)</f>
        <v>0</v>
      </c>
      <c r="H931" s="16">
        <f>SUMIFS('Contact Hours'!I:I,'Contact Hours'!$A:$A,Hours!$A931,'Contact Hours'!$C:$C,Hours!$B931)</f>
        <v>0</v>
      </c>
      <c r="I931" s="16">
        <f>SUMIFS('Contact Hours'!J:J,'Contact Hours'!$A:$A,Hours!$A931,'Contact Hours'!$C:$C,Hours!$B931)</f>
        <v>0</v>
      </c>
      <c r="J931" s="16">
        <f>SUMIFS('Contact Hours'!K:K,'Contact Hours'!$A:$A,Hours!$A931,'Contact Hours'!$C:$C,Hours!$B931)</f>
        <v>0</v>
      </c>
      <c r="K931" s="16">
        <f>SUMIFS('Contact Hours'!L:L,'Contact Hours'!$A:$A,Hours!$A931,'Contact Hours'!$C:$C,Hours!$B931)</f>
        <v>0</v>
      </c>
      <c r="L931" s="17">
        <f t="shared" si="94"/>
        <v>0</v>
      </c>
      <c r="M931" s="17">
        <f t="shared" si="95"/>
        <v>0</v>
      </c>
      <c r="N931" s="17">
        <f t="shared" si="92"/>
        <v>0</v>
      </c>
      <c r="O931" s="83">
        <f t="shared" si="96"/>
        <v>0</v>
      </c>
      <c r="P931" s="83">
        <f t="shared" si="93"/>
        <v>0</v>
      </c>
    </row>
    <row r="932" spans="1:16" x14ac:dyDescent="0.2">
      <c r="A932" s="14">
        <v>3603</v>
      </c>
      <c r="B932" s="15">
        <v>11</v>
      </c>
      <c r="C932" s="82">
        <f t="shared" si="97"/>
        <v>2.8515469918399288</v>
      </c>
      <c r="D932" s="16">
        <f>SUMIFS('Contact Hours'!E:E,'Contact Hours'!$A:$A,Hours!$A932,'Contact Hours'!$C:$C,Hours!$B932)</f>
        <v>0</v>
      </c>
      <c r="E932" s="16">
        <f>SUMIFS('Contact Hours'!F:F,'Contact Hours'!$A:$A,Hours!$A932,'Contact Hours'!$C:$C,Hours!$B932)</f>
        <v>0</v>
      </c>
      <c r="F932" s="16">
        <f>SUMIFS('Contact Hours'!G:G,'Contact Hours'!$A:$A,Hours!$A932,'Contact Hours'!$C:$C,Hours!$B932)</f>
        <v>0</v>
      </c>
      <c r="G932" s="16">
        <f>SUMIFS('Contact Hours'!H:H,'Contact Hours'!$A:$A,Hours!$A932,'Contact Hours'!$C:$C,Hours!$B932)</f>
        <v>0</v>
      </c>
      <c r="H932" s="16">
        <f>SUMIFS('Contact Hours'!I:I,'Contact Hours'!$A:$A,Hours!$A932,'Contact Hours'!$C:$C,Hours!$B932)</f>
        <v>0</v>
      </c>
      <c r="I932" s="16">
        <f>SUMIFS('Contact Hours'!J:J,'Contact Hours'!$A:$A,Hours!$A932,'Contact Hours'!$C:$C,Hours!$B932)</f>
        <v>748</v>
      </c>
      <c r="J932" s="16">
        <f>SUMIFS('Contact Hours'!K:K,'Contact Hours'!$A:$A,Hours!$A932,'Contact Hours'!$C:$C,Hours!$B932)</f>
        <v>0</v>
      </c>
      <c r="K932" s="16">
        <f>SUMIFS('Contact Hours'!L:L,'Contact Hours'!$A:$A,Hours!$A932,'Contact Hours'!$C:$C,Hours!$B932)</f>
        <v>3826</v>
      </c>
      <c r="L932" s="17">
        <f t="shared" si="94"/>
        <v>4574</v>
      </c>
      <c r="M932" s="17">
        <f t="shared" si="95"/>
        <v>457.40000000000003</v>
      </c>
      <c r="N932" s="17">
        <f t="shared" si="92"/>
        <v>5031.3999999999996</v>
      </c>
      <c r="O932" s="83">
        <f t="shared" si="96"/>
        <v>14347.273534743417</v>
      </c>
      <c r="P932" s="83">
        <f t="shared" si="93"/>
        <v>0</v>
      </c>
    </row>
    <row r="933" spans="1:16" x14ac:dyDescent="0.2">
      <c r="A933" s="14">
        <v>3603</v>
      </c>
      <c r="B933" s="15">
        <v>12</v>
      </c>
      <c r="C933" s="82">
        <f t="shared" si="97"/>
        <v>2.5044021406594155</v>
      </c>
      <c r="D933" s="16">
        <f>SUMIFS('Contact Hours'!E:E,'Contact Hours'!$A:$A,Hours!$A933,'Contact Hours'!$C:$C,Hours!$B933)</f>
        <v>136560</v>
      </c>
      <c r="E933" s="16">
        <f>SUMIFS('Contact Hours'!F:F,'Contact Hours'!$A:$A,Hours!$A933,'Contact Hours'!$C:$C,Hours!$B933)</f>
        <v>0</v>
      </c>
      <c r="F933" s="16">
        <f>SUMIFS('Contact Hours'!G:G,'Contact Hours'!$A:$A,Hours!$A933,'Contact Hours'!$C:$C,Hours!$B933)</f>
        <v>0</v>
      </c>
      <c r="G933" s="16">
        <f>SUMIFS('Contact Hours'!H:H,'Contact Hours'!$A:$A,Hours!$A933,'Contact Hours'!$C:$C,Hours!$B933)</f>
        <v>10032</v>
      </c>
      <c r="H933" s="16">
        <f>SUMIFS('Contact Hours'!I:I,'Contact Hours'!$A:$A,Hours!$A933,'Contact Hours'!$C:$C,Hours!$B933)</f>
        <v>0</v>
      </c>
      <c r="I933" s="16">
        <f>SUMIFS('Contact Hours'!J:J,'Contact Hours'!$A:$A,Hours!$A933,'Contact Hours'!$C:$C,Hours!$B933)</f>
        <v>0</v>
      </c>
      <c r="J933" s="16">
        <f>SUMIFS('Contact Hours'!K:K,'Contact Hours'!$A:$A,Hours!$A933,'Contact Hours'!$C:$C,Hours!$B933)</f>
        <v>0</v>
      </c>
      <c r="K933" s="16">
        <f>SUMIFS('Contact Hours'!L:L,'Contact Hours'!$A:$A,Hours!$A933,'Contact Hours'!$C:$C,Hours!$B933)</f>
        <v>0</v>
      </c>
      <c r="L933" s="17">
        <f t="shared" si="94"/>
        <v>146592</v>
      </c>
      <c r="M933" s="17">
        <f t="shared" si="95"/>
        <v>0</v>
      </c>
      <c r="N933" s="17">
        <f t="shared" si="92"/>
        <v>146592</v>
      </c>
      <c r="O933" s="83">
        <f t="shared" si="96"/>
        <v>367125.31860354502</v>
      </c>
      <c r="P933" s="83">
        <f t="shared" si="93"/>
        <v>25124.162275095256</v>
      </c>
    </row>
    <row r="934" spans="1:16" x14ac:dyDescent="0.2">
      <c r="A934" s="14">
        <v>3603</v>
      </c>
      <c r="B934" s="15">
        <v>13</v>
      </c>
      <c r="C934" s="82">
        <f t="shared" si="97"/>
        <v>2.4322681456089192</v>
      </c>
      <c r="D934" s="16">
        <f>SUMIFS('Contact Hours'!E:E,'Contact Hours'!$A:$A,Hours!$A934,'Contact Hours'!$C:$C,Hours!$B934)</f>
        <v>18768</v>
      </c>
      <c r="E934" s="16">
        <f>SUMIFS('Contact Hours'!F:F,'Contact Hours'!$A:$A,Hours!$A934,'Contact Hours'!$C:$C,Hours!$B934)</f>
        <v>0</v>
      </c>
      <c r="F934" s="16">
        <f>SUMIFS('Contact Hours'!G:G,'Contact Hours'!$A:$A,Hours!$A934,'Contact Hours'!$C:$C,Hours!$B934)</f>
        <v>0</v>
      </c>
      <c r="G934" s="16">
        <f>SUMIFS('Contact Hours'!H:H,'Contact Hours'!$A:$A,Hours!$A934,'Contact Hours'!$C:$C,Hours!$B934)</f>
        <v>0</v>
      </c>
      <c r="H934" s="16">
        <f>SUMIFS('Contact Hours'!I:I,'Contact Hours'!$A:$A,Hours!$A934,'Contact Hours'!$C:$C,Hours!$B934)</f>
        <v>0</v>
      </c>
      <c r="I934" s="16">
        <f>SUMIFS('Contact Hours'!J:J,'Contact Hours'!$A:$A,Hours!$A934,'Contact Hours'!$C:$C,Hours!$B934)</f>
        <v>0</v>
      </c>
      <c r="J934" s="16">
        <f>SUMIFS('Contact Hours'!K:K,'Contact Hours'!$A:$A,Hours!$A934,'Contact Hours'!$C:$C,Hours!$B934)</f>
        <v>0</v>
      </c>
      <c r="K934" s="16">
        <f>SUMIFS('Contact Hours'!L:L,'Contact Hours'!$A:$A,Hours!$A934,'Contact Hours'!$C:$C,Hours!$B934)</f>
        <v>0</v>
      </c>
      <c r="L934" s="17">
        <f t="shared" si="94"/>
        <v>18768</v>
      </c>
      <c r="M934" s="17">
        <f t="shared" si="95"/>
        <v>0</v>
      </c>
      <c r="N934" s="17">
        <f t="shared" si="92"/>
        <v>18768</v>
      </c>
      <c r="O934" s="83">
        <f t="shared" si="96"/>
        <v>45648.808556788194</v>
      </c>
      <c r="P934" s="83">
        <f t="shared" si="93"/>
        <v>0</v>
      </c>
    </row>
    <row r="935" spans="1:16" x14ac:dyDescent="0.2">
      <c r="A935" s="14">
        <v>3603</v>
      </c>
      <c r="B935" s="15">
        <v>14</v>
      </c>
      <c r="C935" s="82">
        <f t="shared" si="97"/>
        <v>3.8974899200721236</v>
      </c>
      <c r="D935" s="16">
        <f>SUMIFS('Contact Hours'!E:E,'Contact Hours'!$A:$A,Hours!$A935,'Contact Hours'!$C:$C,Hours!$B935)</f>
        <v>0</v>
      </c>
      <c r="E935" s="16">
        <f>SUMIFS('Contact Hours'!F:F,'Contact Hours'!$A:$A,Hours!$A935,'Contact Hours'!$C:$C,Hours!$B935)</f>
        <v>4032</v>
      </c>
      <c r="F935" s="16">
        <f>SUMIFS('Contact Hours'!G:G,'Contact Hours'!$A:$A,Hours!$A935,'Contact Hours'!$C:$C,Hours!$B935)</f>
        <v>0</v>
      </c>
      <c r="G935" s="16">
        <f>SUMIFS('Contact Hours'!H:H,'Contact Hours'!$A:$A,Hours!$A935,'Contact Hours'!$C:$C,Hours!$B935)</f>
        <v>0</v>
      </c>
      <c r="H935" s="16">
        <f>SUMIFS('Contact Hours'!I:I,'Contact Hours'!$A:$A,Hours!$A935,'Contact Hours'!$C:$C,Hours!$B935)</f>
        <v>0</v>
      </c>
      <c r="I935" s="16">
        <f>SUMIFS('Contact Hours'!J:J,'Contact Hours'!$A:$A,Hours!$A935,'Contact Hours'!$C:$C,Hours!$B935)</f>
        <v>68256</v>
      </c>
      <c r="J935" s="16">
        <f>SUMIFS('Contact Hours'!K:K,'Contact Hours'!$A:$A,Hours!$A935,'Contact Hours'!$C:$C,Hours!$B935)</f>
        <v>0</v>
      </c>
      <c r="K935" s="16">
        <f>SUMIFS('Contact Hours'!L:L,'Contact Hours'!$A:$A,Hours!$A935,'Contact Hours'!$C:$C,Hours!$B935)</f>
        <v>0</v>
      </c>
      <c r="L935" s="17">
        <f t="shared" si="94"/>
        <v>72288</v>
      </c>
      <c r="M935" s="17">
        <f t="shared" si="95"/>
        <v>7228.8</v>
      </c>
      <c r="N935" s="17">
        <f t="shared" si="92"/>
        <v>79516.800000000003</v>
      </c>
      <c r="O935" s="83">
        <f t="shared" si="96"/>
        <v>309915.92647639103</v>
      </c>
      <c r="P935" s="83">
        <f t="shared" si="93"/>
        <v>0</v>
      </c>
    </row>
    <row r="936" spans="1:16" x14ac:dyDescent="0.2">
      <c r="A936" s="14">
        <v>3603</v>
      </c>
      <c r="B936" s="15">
        <v>15</v>
      </c>
      <c r="C936" s="82">
        <f t="shared" si="97"/>
        <v>5.6850604849172326</v>
      </c>
      <c r="D936" s="16">
        <f>SUMIFS('Contact Hours'!E:E,'Contact Hours'!$A:$A,Hours!$A936,'Contact Hours'!$C:$C,Hours!$B936)</f>
        <v>0</v>
      </c>
      <c r="E936" s="16">
        <f>SUMIFS('Contact Hours'!F:F,'Contact Hours'!$A:$A,Hours!$A936,'Contact Hours'!$C:$C,Hours!$B936)</f>
        <v>0</v>
      </c>
      <c r="F936" s="16">
        <f>SUMIFS('Contact Hours'!G:G,'Contact Hours'!$A:$A,Hours!$A936,'Contact Hours'!$C:$C,Hours!$B936)</f>
        <v>0</v>
      </c>
      <c r="G936" s="16">
        <f>SUMIFS('Contact Hours'!H:H,'Contact Hours'!$A:$A,Hours!$A936,'Contact Hours'!$C:$C,Hours!$B936)</f>
        <v>0</v>
      </c>
      <c r="H936" s="16">
        <f>SUMIFS('Contact Hours'!I:I,'Contact Hours'!$A:$A,Hours!$A936,'Contact Hours'!$C:$C,Hours!$B936)</f>
        <v>0</v>
      </c>
      <c r="I936" s="16">
        <f>SUMIFS('Contact Hours'!J:J,'Contact Hours'!$A:$A,Hours!$A936,'Contact Hours'!$C:$C,Hours!$B936)</f>
        <v>0</v>
      </c>
      <c r="J936" s="16">
        <f>SUMIFS('Contact Hours'!K:K,'Contact Hours'!$A:$A,Hours!$A936,'Contact Hours'!$C:$C,Hours!$B936)</f>
        <v>0</v>
      </c>
      <c r="K936" s="16">
        <f>SUMIFS('Contact Hours'!L:L,'Contact Hours'!$A:$A,Hours!$A936,'Contact Hours'!$C:$C,Hours!$B936)</f>
        <v>0</v>
      </c>
      <c r="L936" s="17">
        <f t="shared" si="94"/>
        <v>0</v>
      </c>
      <c r="M936" s="17">
        <f t="shared" si="95"/>
        <v>0</v>
      </c>
      <c r="N936" s="17">
        <f t="shared" si="92"/>
        <v>0</v>
      </c>
      <c r="O936" s="83">
        <f t="shared" si="96"/>
        <v>0</v>
      </c>
      <c r="P936" s="83">
        <f t="shared" si="93"/>
        <v>0</v>
      </c>
    </row>
    <row r="937" spans="1:16" x14ac:dyDescent="0.2">
      <c r="A937" s="14">
        <v>3603</v>
      </c>
      <c r="B937" s="15">
        <v>16</v>
      </c>
      <c r="C937" s="82">
        <f t="shared" si="97"/>
        <v>3.2595549013442979</v>
      </c>
      <c r="D937" s="16">
        <f>SUMIFS('Contact Hours'!E:E,'Contact Hours'!$A:$A,Hours!$A937,'Contact Hours'!$C:$C,Hours!$B937)</f>
        <v>11280</v>
      </c>
      <c r="E937" s="16">
        <f>SUMIFS('Contact Hours'!F:F,'Contact Hours'!$A:$A,Hours!$A937,'Contact Hours'!$C:$C,Hours!$B937)</f>
        <v>0</v>
      </c>
      <c r="F937" s="16">
        <f>SUMIFS('Contact Hours'!G:G,'Contact Hours'!$A:$A,Hours!$A937,'Contact Hours'!$C:$C,Hours!$B937)</f>
        <v>0</v>
      </c>
      <c r="G937" s="16">
        <f>SUMIFS('Contact Hours'!H:H,'Contact Hours'!$A:$A,Hours!$A937,'Contact Hours'!$C:$C,Hours!$B937)</f>
        <v>0</v>
      </c>
      <c r="H937" s="16">
        <f>SUMIFS('Contact Hours'!I:I,'Contact Hours'!$A:$A,Hours!$A937,'Contact Hours'!$C:$C,Hours!$B937)</f>
        <v>0</v>
      </c>
      <c r="I937" s="16">
        <f>SUMIFS('Contact Hours'!J:J,'Contact Hours'!$A:$A,Hours!$A937,'Contact Hours'!$C:$C,Hours!$B937)</f>
        <v>4928</v>
      </c>
      <c r="J937" s="16">
        <f>SUMIFS('Contact Hours'!K:K,'Contact Hours'!$A:$A,Hours!$A937,'Contact Hours'!$C:$C,Hours!$B937)</f>
        <v>0</v>
      </c>
      <c r="K937" s="16">
        <f>SUMIFS('Contact Hours'!L:L,'Contact Hours'!$A:$A,Hours!$A937,'Contact Hours'!$C:$C,Hours!$B937)</f>
        <v>1208</v>
      </c>
      <c r="L937" s="17">
        <f t="shared" si="94"/>
        <v>17416</v>
      </c>
      <c r="M937" s="17">
        <f t="shared" si="95"/>
        <v>613.6</v>
      </c>
      <c r="N937" s="17">
        <f t="shared" si="92"/>
        <v>18029.599999999999</v>
      </c>
      <c r="O937" s="83">
        <f t="shared" si="96"/>
        <v>58768.471049277148</v>
      </c>
      <c r="P937" s="83">
        <f t="shared" si="93"/>
        <v>0</v>
      </c>
    </row>
    <row r="938" spans="1:16" x14ac:dyDescent="0.2">
      <c r="A938" s="14">
        <v>3603</v>
      </c>
      <c r="B938" s="15">
        <v>17</v>
      </c>
      <c r="C938" s="82">
        <f t="shared" si="97"/>
        <v>4.4091904474615813</v>
      </c>
      <c r="D938" s="16">
        <f>SUMIFS('Contact Hours'!E:E,'Contact Hours'!$A:$A,Hours!$A938,'Contact Hours'!$C:$C,Hours!$B938)</f>
        <v>0</v>
      </c>
      <c r="E938" s="16">
        <f>SUMIFS('Contact Hours'!F:F,'Contact Hours'!$A:$A,Hours!$A938,'Contact Hours'!$C:$C,Hours!$B938)</f>
        <v>0</v>
      </c>
      <c r="F938" s="16">
        <f>SUMIFS('Contact Hours'!G:G,'Contact Hours'!$A:$A,Hours!$A938,'Contact Hours'!$C:$C,Hours!$B938)</f>
        <v>0</v>
      </c>
      <c r="G938" s="16">
        <f>SUMIFS('Contact Hours'!H:H,'Contact Hours'!$A:$A,Hours!$A938,'Contact Hours'!$C:$C,Hours!$B938)</f>
        <v>0</v>
      </c>
      <c r="H938" s="16">
        <f>SUMIFS('Contact Hours'!I:I,'Contact Hours'!$A:$A,Hours!$A938,'Contact Hours'!$C:$C,Hours!$B938)</f>
        <v>0</v>
      </c>
      <c r="I938" s="16">
        <f>SUMIFS('Contact Hours'!J:J,'Contact Hours'!$A:$A,Hours!$A938,'Contact Hours'!$C:$C,Hours!$B938)</f>
        <v>0</v>
      </c>
      <c r="J938" s="16">
        <f>SUMIFS('Contact Hours'!K:K,'Contact Hours'!$A:$A,Hours!$A938,'Contact Hours'!$C:$C,Hours!$B938)</f>
        <v>0</v>
      </c>
      <c r="K938" s="16">
        <f>SUMIFS('Contact Hours'!L:L,'Contact Hours'!$A:$A,Hours!$A938,'Contact Hours'!$C:$C,Hours!$B938)</f>
        <v>0</v>
      </c>
      <c r="L938" s="17">
        <f t="shared" si="94"/>
        <v>0</v>
      </c>
      <c r="M938" s="17">
        <f t="shared" si="95"/>
        <v>0</v>
      </c>
      <c r="N938" s="17">
        <f t="shared" si="92"/>
        <v>0</v>
      </c>
      <c r="O938" s="83">
        <f t="shared" si="96"/>
        <v>0</v>
      </c>
      <c r="P938" s="83">
        <f t="shared" si="93"/>
        <v>0</v>
      </c>
    </row>
    <row r="939" spans="1:16" x14ac:dyDescent="0.2">
      <c r="A939" s="14">
        <v>3603</v>
      </c>
      <c r="B939" s="15">
        <v>18</v>
      </c>
      <c r="C939" s="82">
        <f t="shared" si="97"/>
        <v>3.2911135241788898</v>
      </c>
      <c r="D939" s="16">
        <f>SUMIFS('Contact Hours'!E:E,'Contact Hours'!$A:$A,Hours!$A939,'Contact Hours'!$C:$C,Hours!$B939)</f>
        <v>0</v>
      </c>
      <c r="E939" s="16">
        <f>SUMIFS('Contact Hours'!F:F,'Contact Hours'!$A:$A,Hours!$A939,'Contact Hours'!$C:$C,Hours!$B939)</f>
        <v>0</v>
      </c>
      <c r="F939" s="16">
        <f>SUMIFS('Contact Hours'!G:G,'Contact Hours'!$A:$A,Hours!$A939,'Contact Hours'!$C:$C,Hours!$B939)</f>
        <v>0</v>
      </c>
      <c r="G939" s="16">
        <f>SUMIFS('Contact Hours'!H:H,'Contact Hours'!$A:$A,Hours!$A939,'Contact Hours'!$C:$C,Hours!$B939)</f>
        <v>0</v>
      </c>
      <c r="H939" s="16">
        <f>SUMIFS('Contact Hours'!I:I,'Contact Hours'!$A:$A,Hours!$A939,'Contact Hours'!$C:$C,Hours!$B939)</f>
        <v>0</v>
      </c>
      <c r="I939" s="16">
        <f>SUMIFS('Contact Hours'!J:J,'Contact Hours'!$A:$A,Hours!$A939,'Contact Hours'!$C:$C,Hours!$B939)</f>
        <v>31104</v>
      </c>
      <c r="J939" s="16">
        <f>SUMIFS('Contact Hours'!K:K,'Contact Hours'!$A:$A,Hours!$A939,'Contact Hours'!$C:$C,Hours!$B939)</f>
        <v>0</v>
      </c>
      <c r="K939" s="16">
        <f>SUMIFS('Contact Hours'!L:L,'Contact Hours'!$A:$A,Hours!$A939,'Contact Hours'!$C:$C,Hours!$B939)</f>
        <v>0</v>
      </c>
      <c r="L939" s="17">
        <f t="shared" si="94"/>
        <v>31104</v>
      </c>
      <c r="M939" s="17">
        <f t="shared" si="95"/>
        <v>3110.4</v>
      </c>
      <c r="N939" s="17">
        <f t="shared" si="92"/>
        <v>34214.400000000001</v>
      </c>
      <c r="O939" s="83">
        <f t="shared" si="96"/>
        <v>112603.47456166621</v>
      </c>
      <c r="P939" s="83">
        <f t="shared" si="93"/>
        <v>0</v>
      </c>
    </row>
    <row r="940" spans="1:16" x14ac:dyDescent="0.2">
      <c r="A940" s="14">
        <v>3603</v>
      </c>
      <c r="B940" s="15">
        <v>19</v>
      </c>
      <c r="C940" s="82">
        <f t="shared" si="97"/>
        <v>2.3804218366663754</v>
      </c>
      <c r="D940" s="16">
        <f>SUMIFS('Contact Hours'!E:E,'Contact Hours'!$A:$A,Hours!$A940,'Contact Hours'!$C:$C,Hours!$B940)</f>
        <v>0</v>
      </c>
      <c r="E940" s="16">
        <f>SUMIFS('Contact Hours'!F:F,'Contact Hours'!$A:$A,Hours!$A940,'Contact Hours'!$C:$C,Hours!$B940)</f>
        <v>54816</v>
      </c>
      <c r="F940" s="16">
        <f>SUMIFS('Contact Hours'!G:G,'Contact Hours'!$A:$A,Hours!$A940,'Contact Hours'!$C:$C,Hours!$B940)</f>
        <v>22320</v>
      </c>
      <c r="G940" s="16">
        <f>SUMIFS('Contact Hours'!H:H,'Contact Hours'!$A:$A,Hours!$A940,'Contact Hours'!$C:$C,Hours!$B940)</f>
        <v>0</v>
      </c>
      <c r="H940" s="16">
        <f>SUMIFS('Contact Hours'!I:I,'Contact Hours'!$A:$A,Hours!$A940,'Contact Hours'!$C:$C,Hours!$B940)</f>
        <v>0</v>
      </c>
      <c r="I940" s="16">
        <f>SUMIFS('Contact Hours'!J:J,'Contact Hours'!$A:$A,Hours!$A940,'Contact Hours'!$C:$C,Hours!$B940)</f>
        <v>0</v>
      </c>
      <c r="J940" s="16">
        <f>SUMIFS('Contact Hours'!K:K,'Contact Hours'!$A:$A,Hours!$A940,'Contact Hours'!$C:$C,Hours!$B940)</f>
        <v>0</v>
      </c>
      <c r="K940" s="16">
        <f>SUMIFS('Contact Hours'!L:L,'Contact Hours'!$A:$A,Hours!$A940,'Contact Hours'!$C:$C,Hours!$B940)</f>
        <v>0</v>
      </c>
      <c r="L940" s="17">
        <f t="shared" si="94"/>
        <v>77136</v>
      </c>
      <c r="M940" s="17">
        <f t="shared" si="95"/>
        <v>7713.6</v>
      </c>
      <c r="N940" s="17">
        <f t="shared" si="92"/>
        <v>84849.600000000006</v>
      </c>
      <c r="O940" s="83">
        <f t="shared" si="96"/>
        <v>201977.8406724073</v>
      </c>
      <c r="P940" s="83">
        <f t="shared" si="93"/>
        <v>58444.116933832855</v>
      </c>
    </row>
    <row r="941" spans="1:16" x14ac:dyDescent="0.2">
      <c r="A941" s="14">
        <v>3603</v>
      </c>
      <c r="B941" s="15">
        <v>20</v>
      </c>
      <c r="C941" s="82">
        <f t="shared" si="97"/>
        <v>3.0251194174301852</v>
      </c>
      <c r="D941" s="16">
        <f>SUMIFS('Contact Hours'!E:E,'Contact Hours'!$A:$A,Hours!$A941,'Contact Hours'!$C:$C,Hours!$B941)</f>
        <v>0</v>
      </c>
      <c r="E941" s="16">
        <f>SUMIFS('Contact Hours'!F:F,'Contact Hours'!$A:$A,Hours!$A941,'Contact Hours'!$C:$C,Hours!$B941)</f>
        <v>0</v>
      </c>
      <c r="F941" s="16">
        <f>SUMIFS('Contact Hours'!G:G,'Contact Hours'!$A:$A,Hours!$A941,'Contact Hours'!$C:$C,Hours!$B941)</f>
        <v>0</v>
      </c>
      <c r="G941" s="16">
        <f>SUMIFS('Contact Hours'!H:H,'Contact Hours'!$A:$A,Hours!$A941,'Contact Hours'!$C:$C,Hours!$B941)</f>
        <v>0</v>
      </c>
      <c r="H941" s="16">
        <f>SUMIFS('Contact Hours'!I:I,'Contact Hours'!$A:$A,Hours!$A941,'Contact Hours'!$C:$C,Hours!$B941)</f>
        <v>0</v>
      </c>
      <c r="I941" s="16">
        <f>SUMIFS('Contact Hours'!J:J,'Contact Hours'!$A:$A,Hours!$A941,'Contact Hours'!$C:$C,Hours!$B941)</f>
        <v>0</v>
      </c>
      <c r="J941" s="16">
        <f>SUMIFS('Contact Hours'!K:K,'Contact Hours'!$A:$A,Hours!$A941,'Contact Hours'!$C:$C,Hours!$B941)</f>
        <v>0</v>
      </c>
      <c r="K941" s="16">
        <f>SUMIFS('Contact Hours'!L:L,'Contact Hours'!$A:$A,Hours!$A941,'Contact Hours'!$C:$C,Hours!$B941)</f>
        <v>0</v>
      </c>
      <c r="L941" s="17">
        <f t="shared" si="94"/>
        <v>0</v>
      </c>
      <c r="M941" s="17">
        <f t="shared" si="95"/>
        <v>0</v>
      </c>
      <c r="N941" s="17">
        <f t="shared" si="92"/>
        <v>0</v>
      </c>
      <c r="O941" s="83">
        <f t="shared" si="96"/>
        <v>0</v>
      </c>
      <c r="P941" s="83">
        <f t="shared" si="93"/>
        <v>0</v>
      </c>
    </row>
    <row r="942" spans="1:16" x14ac:dyDescent="0.2">
      <c r="A942" s="14">
        <v>3603</v>
      </c>
      <c r="B942" s="15">
        <v>21</v>
      </c>
      <c r="C942" s="82">
        <f t="shared" si="97"/>
        <v>3.2708258380709379</v>
      </c>
      <c r="D942" s="16">
        <f>SUMIFS('Contact Hours'!E:E,'Contact Hours'!$A:$A,Hours!$A942,'Contact Hours'!$C:$C,Hours!$B942)</f>
        <v>0</v>
      </c>
      <c r="E942" s="16">
        <f>SUMIFS('Contact Hours'!F:F,'Contact Hours'!$A:$A,Hours!$A942,'Contact Hours'!$C:$C,Hours!$B942)</f>
        <v>0</v>
      </c>
      <c r="F942" s="16">
        <f>SUMIFS('Contact Hours'!G:G,'Contact Hours'!$A:$A,Hours!$A942,'Contact Hours'!$C:$C,Hours!$B942)</f>
        <v>0</v>
      </c>
      <c r="G942" s="16">
        <f>SUMIFS('Contact Hours'!H:H,'Contact Hours'!$A:$A,Hours!$A942,'Contact Hours'!$C:$C,Hours!$B942)</f>
        <v>0</v>
      </c>
      <c r="H942" s="16">
        <f>SUMIFS('Contact Hours'!I:I,'Contact Hours'!$A:$A,Hours!$A942,'Contact Hours'!$C:$C,Hours!$B942)</f>
        <v>0</v>
      </c>
      <c r="I942" s="16">
        <f>SUMIFS('Contact Hours'!J:J,'Contact Hours'!$A:$A,Hours!$A942,'Contact Hours'!$C:$C,Hours!$B942)</f>
        <v>0</v>
      </c>
      <c r="J942" s="16">
        <f>SUMIFS('Contact Hours'!K:K,'Contact Hours'!$A:$A,Hours!$A942,'Contact Hours'!$C:$C,Hours!$B942)</f>
        <v>2240</v>
      </c>
      <c r="K942" s="16">
        <f>SUMIFS('Contact Hours'!L:L,'Contact Hours'!$A:$A,Hours!$A942,'Contact Hours'!$C:$C,Hours!$B942)</f>
        <v>0</v>
      </c>
      <c r="L942" s="17">
        <f t="shared" si="94"/>
        <v>2240</v>
      </c>
      <c r="M942" s="17">
        <f t="shared" si="95"/>
        <v>0</v>
      </c>
      <c r="N942" s="17">
        <f t="shared" si="92"/>
        <v>2240</v>
      </c>
      <c r="O942" s="83">
        <f t="shared" si="96"/>
        <v>7326.6498772789009</v>
      </c>
      <c r="P942" s="83">
        <f t="shared" si="93"/>
        <v>0</v>
      </c>
    </row>
    <row r="943" spans="1:16" x14ac:dyDescent="0.2">
      <c r="A943" s="14">
        <v>3603</v>
      </c>
      <c r="B943" s="15">
        <v>22</v>
      </c>
      <c r="C943" s="82">
        <f t="shared" si="97"/>
        <v>3.5368199448196425</v>
      </c>
      <c r="D943" s="16">
        <f>SUMIFS('Contact Hours'!E:E,'Contact Hours'!$A:$A,Hours!$A943,'Contact Hours'!$C:$C,Hours!$B943)</f>
        <v>0</v>
      </c>
      <c r="E943" s="16">
        <f>SUMIFS('Contact Hours'!F:F,'Contact Hours'!$A:$A,Hours!$A943,'Contact Hours'!$C:$C,Hours!$B943)</f>
        <v>0</v>
      </c>
      <c r="F943" s="16">
        <f>SUMIFS('Contact Hours'!G:G,'Contact Hours'!$A:$A,Hours!$A943,'Contact Hours'!$C:$C,Hours!$B943)</f>
        <v>0</v>
      </c>
      <c r="G943" s="16">
        <f>SUMIFS('Contact Hours'!H:H,'Contact Hours'!$A:$A,Hours!$A943,'Contact Hours'!$C:$C,Hours!$B943)</f>
        <v>0</v>
      </c>
      <c r="H943" s="16">
        <f>SUMIFS('Contact Hours'!I:I,'Contact Hours'!$A:$A,Hours!$A943,'Contact Hours'!$C:$C,Hours!$B943)</f>
        <v>0</v>
      </c>
      <c r="I943" s="16">
        <f>SUMIFS('Contact Hours'!J:J,'Contact Hours'!$A:$A,Hours!$A943,'Contact Hours'!$C:$C,Hours!$B943)</f>
        <v>0</v>
      </c>
      <c r="J943" s="16">
        <f>SUMIFS('Contact Hours'!K:K,'Contact Hours'!$A:$A,Hours!$A943,'Contact Hours'!$C:$C,Hours!$B943)</f>
        <v>640</v>
      </c>
      <c r="K943" s="16">
        <f>SUMIFS('Contact Hours'!L:L,'Contact Hours'!$A:$A,Hours!$A943,'Contact Hours'!$C:$C,Hours!$B943)</f>
        <v>0</v>
      </c>
      <c r="L943" s="17">
        <f t="shared" si="94"/>
        <v>640</v>
      </c>
      <c r="M943" s="17">
        <f t="shared" si="95"/>
        <v>0</v>
      </c>
      <c r="N943" s="17">
        <f t="shared" si="92"/>
        <v>640</v>
      </c>
      <c r="O943" s="83">
        <f t="shared" si="96"/>
        <v>2263.5647646845709</v>
      </c>
      <c r="P943" s="83">
        <f t="shared" si="93"/>
        <v>0</v>
      </c>
    </row>
    <row r="944" spans="1:16" x14ac:dyDescent="0.2">
      <c r="A944" s="14">
        <v>3603</v>
      </c>
      <c r="B944" s="15">
        <v>23</v>
      </c>
      <c r="C944" s="82">
        <f t="shared" si="97"/>
        <v>3.4579233877331621</v>
      </c>
      <c r="D944" s="16">
        <f>SUMIFS('Contact Hours'!E:E,'Contact Hours'!$A:$A,Hours!$A944,'Contact Hours'!$C:$C,Hours!$B944)</f>
        <v>35424</v>
      </c>
      <c r="E944" s="16">
        <f>SUMIFS('Contact Hours'!F:F,'Contact Hours'!$A:$A,Hours!$A944,'Contact Hours'!$C:$C,Hours!$B944)</f>
        <v>0</v>
      </c>
      <c r="F944" s="16">
        <f>SUMIFS('Contact Hours'!G:G,'Contact Hours'!$A:$A,Hours!$A944,'Contact Hours'!$C:$C,Hours!$B944)</f>
        <v>0</v>
      </c>
      <c r="G944" s="16">
        <f>SUMIFS('Contact Hours'!H:H,'Contact Hours'!$A:$A,Hours!$A944,'Contact Hours'!$C:$C,Hours!$B944)</f>
        <v>0</v>
      </c>
      <c r="H944" s="16">
        <f>SUMIFS('Contact Hours'!I:I,'Contact Hours'!$A:$A,Hours!$A944,'Contact Hours'!$C:$C,Hours!$B944)</f>
        <v>0</v>
      </c>
      <c r="I944" s="16">
        <f>SUMIFS('Contact Hours'!J:J,'Contact Hours'!$A:$A,Hours!$A944,'Contact Hours'!$C:$C,Hours!$B944)</f>
        <v>0</v>
      </c>
      <c r="J944" s="16">
        <f>SUMIFS('Contact Hours'!K:K,'Contact Hours'!$A:$A,Hours!$A944,'Contact Hours'!$C:$C,Hours!$B944)</f>
        <v>0</v>
      </c>
      <c r="K944" s="16">
        <f>SUMIFS('Contact Hours'!L:L,'Contact Hours'!$A:$A,Hours!$A944,'Contact Hours'!$C:$C,Hours!$B944)</f>
        <v>0</v>
      </c>
      <c r="L944" s="17">
        <f t="shared" si="94"/>
        <v>35424</v>
      </c>
      <c r="M944" s="17">
        <f t="shared" si="95"/>
        <v>0</v>
      </c>
      <c r="N944" s="17">
        <f t="shared" si="92"/>
        <v>35424</v>
      </c>
      <c r="O944" s="83">
        <f t="shared" si="96"/>
        <v>122493.47808705953</v>
      </c>
      <c r="P944" s="83">
        <f t="shared" si="93"/>
        <v>0</v>
      </c>
    </row>
    <row r="945" spans="1:16" x14ac:dyDescent="0.2">
      <c r="A945" s="14">
        <v>3603</v>
      </c>
      <c r="B945" s="15">
        <v>24</v>
      </c>
      <c r="C945" s="82">
        <f t="shared" si="97"/>
        <v>2.7275666878468883</v>
      </c>
      <c r="D945" s="16">
        <f>SUMIFS('Contact Hours'!E:E,'Contact Hours'!$A:$A,Hours!$A945,'Contact Hours'!$C:$C,Hours!$B945)</f>
        <v>3024</v>
      </c>
      <c r="E945" s="16">
        <f>SUMIFS('Contact Hours'!F:F,'Contact Hours'!$A:$A,Hours!$A945,'Contact Hours'!$C:$C,Hours!$B945)</f>
        <v>0</v>
      </c>
      <c r="F945" s="16">
        <f>SUMIFS('Contact Hours'!G:G,'Contact Hours'!$A:$A,Hours!$A945,'Contact Hours'!$C:$C,Hours!$B945)</f>
        <v>0</v>
      </c>
      <c r="G945" s="16">
        <f>SUMIFS('Contact Hours'!H:H,'Contact Hours'!$A:$A,Hours!$A945,'Contact Hours'!$C:$C,Hours!$B945)</f>
        <v>0</v>
      </c>
      <c r="H945" s="16">
        <f>SUMIFS('Contact Hours'!I:I,'Contact Hours'!$A:$A,Hours!$A945,'Contact Hours'!$C:$C,Hours!$B945)</f>
        <v>0</v>
      </c>
      <c r="I945" s="16">
        <f>SUMIFS('Contact Hours'!J:J,'Contact Hours'!$A:$A,Hours!$A945,'Contact Hours'!$C:$C,Hours!$B945)</f>
        <v>0</v>
      </c>
      <c r="J945" s="16">
        <f>SUMIFS('Contact Hours'!K:K,'Contact Hours'!$A:$A,Hours!$A945,'Contact Hours'!$C:$C,Hours!$B945)</f>
        <v>42192</v>
      </c>
      <c r="K945" s="16">
        <f>SUMIFS('Contact Hours'!L:L,'Contact Hours'!$A:$A,Hours!$A945,'Contact Hours'!$C:$C,Hours!$B945)</f>
        <v>0</v>
      </c>
      <c r="L945" s="17">
        <f t="shared" si="94"/>
        <v>45216</v>
      </c>
      <c r="M945" s="17">
        <f t="shared" si="95"/>
        <v>0</v>
      </c>
      <c r="N945" s="17">
        <f t="shared" si="92"/>
        <v>45216</v>
      </c>
      <c r="O945" s="83">
        <f t="shared" si="96"/>
        <v>123329.6553576849</v>
      </c>
      <c r="P945" s="83">
        <f t="shared" si="93"/>
        <v>0</v>
      </c>
    </row>
    <row r="946" spans="1:16" x14ac:dyDescent="0.2">
      <c r="A946" s="14">
        <v>3603</v>
      </c>
      <c r="B946" s="15">
        <v>25</v>
      </c>
      <c r="C946" s="82">
        <f t="shared" si="97"/>
        <v>2.1843075376228382</v>
      </c>
      <c r="D946" s="16">
        <f>SUMIFS('Contact Hours'!E:E,'Contact Hours'!$A:$A,Hours!$A946,'Contact Hours'!$C:$C,Hours!$B946)</f>
        <v>198560</v>
      </c>
      <c r="E946" s="16">
        <f>SUMIFS('Contact Hours'!F:F,'Contact Hours'!$A:$A,Hours!$A946,'Contact Hours'!$C:$C,Hours!$B946)</f>
        <v>0</v>
      </c>
      <c r="F946" s="16">
        <f>SUMIFS('Contact Hours'!G:G,'Contact Hours'!$A:$A,Hours!$A946,'Contact Hours'!$C:$C,Hours!$B946)</f>
        <v>0</v>
      </c>
      <c r="G946" s="16">
        <f>SUMIFS('Contact Hours'!H:H,'Contact Hours'!$A:$A,Hours!$A946,'Contact Hours'!$C:$C,Hours!$B946)</f>
        <v>0</v>
      </c>
      <c r="H946" s="16">
        <f>SUMIFS('Contact Hours'!I:I,'Contact Hours'!$A:$A,Hours!$A946,'Contact Hours'!$C:$C,Hours!$B946)</f>
        <v>0</v>
      </c>
      <c r="I946" s="16">
        <f>SUMIFS('Contact Hours'!J:J,'Contact Hours'!$A:$A,Hours!$A946,'Contact Hours'!$C:$C,Hours!$B946)</f>
        <v>0</v>
      </c>
      <c r="J946" s="16">
        <f>SUMIFS('Contact Hours'!K:K,'Contact Hours'!$A:$A,Hours!$A946,'Contact Hours'!$C:$C,Hours!$B946)</f>
        <v>900</v>
      </c>
      <c r="K946" s="16">
        <f>SUMIFS('Contact Hours'!L:L,'Contact Hours'!$A:$A,Hours!$A946,'Contact Hours'!$C:$C,Hours!$B946)</f>
        <v>0</v>
      </c>
      <c r="L946" s="17">
        <f t="shared" si="94"/>
        <v>199460</v>
      </c>
      <c r="M946" s="17">
        <f t="shared" si="95"/>
        <v>0</v>
      </c>
      <c r="N946" s="17">
        <f t="shared" si="92"/>
        <v>199460</v>
      </c>
      <c r="O946" s="83">
        <f t="shared" si="96"/>
        <v>435681.98145425133</v>
      </c>
      <c r="P946" s="83">
        <f t="shared" si="93"/>
        <v>0</v>
      </c>
    </row>
    <row r="947" spans="1:16" x14ac:dyDescent="0.2">
      <c r="A947" s="14">
        <v>3603</v>
      </c>
      <c r="B947" s="15">
        <v>26</v>
      </c>
      <c r="C947" s="82">
        <f t="shared" si="97"/>
        <v>2.9124100501637846</v>
      </c>
      <c r="D947" s="16">
        <f>SUMIFS('Contact Hours'!E:E,'Contact Hours'!$A:$A,Hours!$A947,'Contact Hours'!$C:$C,Hours!$B947)</f>
        <v>37392</v>
      </c>
      <c r="E947" s="16">
        <f>SUMIFS('Contact Hours'!F:F,'Contact Hours'!$A:$A,Hours!$A947,'Contact Hours'!$C:$C,Hours!$B947)</f>
        <v>0</v>
      </c>
      <c r="F947" s="16">
        <f>SUMIFS('Contact Hours'!G:G,'Contact Hours'!$A:$A,Hours!$A947,'Contact Hours'!$C:$C,Hours!$B947)</f>
        <v>0</v>
      </c>
      <c r="G947" s="16">
        <f>SUMIFS('Contact Hours'!H:H,'Contact Hours'!$A:$A,Hours!$A947,'Contact Hours'!$C:$C,Hours!$B947)</f>
        <v>0</v>
      </c>
      <c r="H947" s="16">
        <f>SUMIFS('Contact Hours'!I:I,'Contact Hours'!$A:$A,Hours!$A947,'Contact Hours'!$C:$C,Hours!$B947)</f>
        <v>0</v>
      </c>
      <c r="I947" s="16">
        <f>SUMIFS('Contact Hours'!J:J,'Contact Hours'!$A:$A,Hours!$A947,'Contact Hours'!$C:$C,Hours!$B947)</f>
        <v>0</v>
      </c>
      <c r="J947" s="16">
        <f>SUMIFS('Contact Hours'!K:K,'Contact Hours'!$A:$A,Hours!$A947,'Contact Hours'!$C:$C,Hours!$B947)</f>
        <v>0</v>
      </c>
      <c r="K947" s="16">
        <f>SUMIFS('Contact Hours'!L:L,'Contact Hours'!$A:$A,Hours!$A947,'Contact Hours'!$C:$C,Hours!$B947)</f>
        <v>0</v>
      </c>
      <c r="L947" s="17">
        <f t="shared" si="94"/>
        <v>37392</v>
      </c>
      <c r="M947" s="17">
        <f t="shared" si="95"/>
        <v>0</v>
      </c>
      <c r="N947" s="17">
        <f t="shared" si="92"/>
        <v>37392</v>
      </c>
      <c r="O947" s="83">
        <f t="shared" si="96"/>
        <v>108900.83659572423</v>
      </c>
      <c r="P947" s="83">
        <f t="shared" si="93"/>
        <v>0</v>
      </c>
    </row>
    <row r="948" spans="1:16" x14ac:dyDescent="0.2">
      <c r="A948" s="14">
        <v>3603</v>
      </c>
      <c r="B948" s="15">
        <v>27</v>
      </c>
      <c r="C948" s="82">
        <f t="shared" si="97"/>
        <v>0</v>
      </c>
      <c r="D948" s="16">
        <f>SUMIFS('Contact Hours'!E:E,'Contact Hours'!$A:$A,Hours!$A948,'Contact Hours'!$C:$C,Hours!$B948)</f>
        <v>0</v>
      </c>
      <c r="E948" s="16">
        <f>SUMIFS('Contact Hours'!F:F,'Contact Hours'!$A:$A,Hours!$A948,'Contact Hours'!$C:$C,Hours!$B948)</f>
        <v>0</v>
      </c>
      <c r="F948" s="16">
        <f>SUMIFS('Contact Hours'!G:G,'Contact Hours'!$A:$A,Hours!$A948,'Contact Hours'!$C:$C,Hours!$B948)</f>
        <v>0</v>
      </c>
      <c r="G948" s="16">
        <f>SUMIFS('Contact Hours'!H:H,'Contact Hours'!$A:$A,Hours!$A948,'Contact Hours'!$C:$C,Hours!$B948)</f>
        <v>0</v>
      </c>
      <c r="H948" s="16">
        <f>SUMIFS('Contact Hours'!I:I,'Contact Hours'!$A:$A,Hours!$A948,'Contact Hours'!$C:$C,Hours!$B948)</f>
        <v>0</v>
      </c>
      <c r="I948" s="16">
        <f>SUMIFS('Contact Hours'!J:J,'Contact Hours'!$A:$A,Hours!$A948,'Contact Hours'!$C:$C,Hours!$B948)</f>
        <v>0</v>
      </c>
      <c r="J948" s="16">
        <f>SUMIFS('Contact Hours'!K:K,'Contact Hours'!$A:$A,Hours!$A948,'Contact Hours'!$C:$C,Hours!$B948)</f>
        <v>0</v>
      </c>
      <c r="K948" s="16">
        <f>SUMIFS('Contact Hours'!L:L,'Contact Hours'!$A:$A,Hours!$A948,'Contact Hours'!$C:$C,Hours!$B948)</f>
        <v>0</v>
      </c>
      <c r="L948" s="17">
        <f t="shared" si="94"/>
        <v>0</v>
      </c>
      <c r="M948" s="17">
        <f t="shared" si="95"/>
        <v>0</v>
      </c>
      <c r="N948" s="17">
        <f t="shared" si="92"/>
        <v>0</v>
      </c>
      <c r="O948" s="83">
        <f t="shared" si="96"/>
        <v>0</v>
      </c>
      <c r="P948" s="83">
        <f t="shared" si="93"/>
        <v>0</v>
      </c>
    </row>
    <row r="949" spans="1:16" x14ac:dyDescent="0.2">
      <c r="A949" s="14">
        <v>29137</v>
      </c>
      <c r="B949" s="15">
        <v>1</v>
      </c>
      <c r="C949" s="82">
        <f t="shared" si="97"/>
        <v>2.4773518925154794</v>
      </c>
      <c r="D949" s="16">
        <f>SUMIFS('Contact Hours'!E:E,'Contact Hours'!$A:$A,Hours!$A949,'Contact Hours'!$C:$C,Hours!$B949)</f>
        <v>9024</v>
      </c>
      <c r="E949" s="16">
        <f>SUMIFS('Contact Hours'!F:F,'Contact Hours'!$A:$A,Hours!$A949,'Contact Hours'!$C:$C,Hours!$B949)</f>
        <v>0</v>
      </c>
      <c r="F949" s="16">
        <f>SUMIFS('Contact Hours'!G:G,'Contact Hours'!$A:$A,Hours!$A949,'Contact Hours'!$C:$C,Hours!$B949)</f>
        <v>0</v>
      </c>
      <c r="G949" s="16">
        <f>SUMIFS('Contact Hours'!H:H,'Contact Hours'!$A:$A,Hours!$A949,'Contact Hours'!$C:$C,Hours!$B949)</f>
        <v>0</v>
      </c>
      <c r="H949" s="16">
        <f>SUMIFS('Contact Hours'!I:I,'Contact Hours'!$A:$A,Hours!$A949,'Contact Hours'!$C:$C,Hours!$B949)</f>
        <v>0</v>
      </c>
      <c r="I949" s="16">
        <f>SUMIFS('Contact Hours'!J:J,'Contact Hours'!$A:$A,Hours!$A949,'Contact Hours'!$C:$C,Hours!$B949)</f>
        <v>0</v>
      </c>
      <c r="J949" s="16">
        <f>SUMIFS('Contact Hours'!K:K,'Contact Hours'!$A:$A,Hours!$A949,'Contact Hours'!$C:$C,Hours!$B949)</f>
        <v>0</v>
      </c>
      <c r="K949" s="16">
        <f>SUMIFS('Contact Hours'!L:L,'Contact Hours'!$A:$A,Hours!$A949,'Contact Hours'!$C:$C,Hours!$B949)</f>
        <v>0</v>
      </c>
      <c r="L949" s="17">
        <f t="shared" si="94"/>
        <v>9024</v>
      </c>
      <c r="M949" s="17">
        <f t="shared" si="95"/>
        <v>0</v>
      </c>
      <c r="N949" s="17">
        <f t="shared" si="92"/>
        <v>9024</v>
      </c>
      <c r="O949" s="83">
        <f t="shared" si="96"/>
        <v>22355.623478059686</v>
      </c>
      <c r="P949" s="83">
        <f t="shared" si="93"/>
        <v>0</v>
      </c>
    </row>
    <row r="950" spans="1:16" x14ac:dyDescent="0.2">
      <c r="A950" s="14">
        <v>29137</v>
      </c>
      <c r="B950" s="15">
        <v>2</v>
      </c>
      <c r="C950" s="82">
        <f t="shared" si="97"/>
        <v>2.8538011791852567</v>
      </c>
      <c r="D950" s="16">
        <f>SUMIFS('Contact Hours'!E:E,'Contact Hours'!$A:$A,Hours!$A950,'Contact Hours'!$C:$C,Hours!$B950)</f>
        <v>0</v>
      </c>
      <c r="E950" s="16">
        <f>SUMIFS('Contact Hours'!F:F,'Contact Hours'!$A:$A,Hours!$A950,'Contact Hours'!$C:$C,Hours!$B950)</f>
        <v>0</v>
      </c>
      <c r="F950" s="16">
        <f>SUMIFS('Contact Hours'!G:G,'Contact Hours'!$A:$A,Hours!$A950,'Contact Hours'!$C:$C,Hours!$B950)</f>
        <v>0</v>
      </c>
      <c r="G950" s="16">
        <f>SUMIFS('Contact Hours'!H:H,'Contact Hours'!$A:$A,Hours!$A950,'Contact Hours'!$C:$C,Hours!$B950)</f>
        <v>0</v>
      </c>
      <c r="H950" s="16">
        <f>SUMIFS('Contact Hours'!I:I,'Contact Hours'!$A:$A,Hours!$A950,'Contact Hours'!$C:$C,Hours!$B950)</f>
        <v>302719</v>
      </c>
      <c r="I950" s="16">
        <f>SUMIFS('Contact Hours'!J:J,'Contact Hours'!$A:$A,Hours!$A950,'Contact Hours'!$C:$C,Hours!$B950)</f>
        <v>0</v>
      </c>
      <c r="J950" s="16">
        <f>SUMIFS('Contact Hours'!K:K,'Contact Hours'!$A:$A,Hours!$A950,'Contact Hours'!$C:$C,Hours!$B950)</f>
        <v>59144</v>
      </c>
      <c r="K950" s="16">
        <f>SUMIFS('Contact Hours'!L:L,'Contact Hours'!$A:$A,Hours!$A950,'Contact Hours'!$C:$C,Hours!$B950)</f>
        <v>0</v>
      </c>
      <c r="L950" s="17">
        <f t="shared" si="94"/>
        <v>361863</v>
      </c>
      <c r="M950" s="17">
        <f t="shared" si="95"/>
        <v>0</v>
      </c>
      <c r="N950" s="17">
        <f t="shared" si="92"/>
        <v>361863</v>
      </c>
      <c r="O950" s="83">
        <f t="shared" si="96"/>
        <v>1032685.0561035145</v>
      </c>
      <c r="P950" s="83">
        <f t="shared" si="93"/>
        <v>0</v>
      </c>
    </row>
    <row r="951" spans="1:16" x14ac:dyDescent="0.2">
      <c r="A951" s="14">
        <v>29137</v>
      </c>
      <c r="B951" s="15">
        <v>3</v>
      </c>
      <c r="C951" s="82">
        <f t="shared" si="97"/>
        <v>2.4074720848103111</v>
      </c>
      <c r="D951" s="16">
        <f>SUMIFS('Contact Hours'!E:E,'Contact Hours'!$A:$A,Hours!$A951,'Contact Hours'!$C:$C,Hours!$B951)</f>
        <v>0</v>
      </c>
      <c r="E951" s="16">
        <f>SUMIFS('Contact Hours'!F:F,'Contact Hours'!$A:$A,Hours!$A951,'Contact Hours'!$C:$C,Hours!$B951)</f>
        <v>1813056</v>
      </c>
      <c r="F951" s="16">
        <f>SUMIFS('Contact Hours'!G:G,'Contact Hours'!$A:$A,Hours!$A951,'Contact Hours'!$C:$C,Hours!$B951)</f>
        <v>0</v>
      </c>
      <c r="G951" s="16">
        <f>SUMIFS('Contact Hours'!H:H,'Contact Hours'!$A:$A,Hours!$A951,'Contact Hours'!$C:$C,Hours!$B951)</f>
        <v>0</v>
      </c>
      <c r="H951" s="16">
        <f>SUMIFS('Contact Hours'!I:I,'Contact Hours'!$A:$A,Hours!$A951,'Contact Hours'!$C:$C,Hours!$B951)</f>
        <v>159792</v>
      </c>
      <c r="I951" s="16">
        <f>SUMIFS('Contact Hours'!J:J,'Contact Hours'!$A:$A,Hours!$A951,'Contact Hours'!$C:$C,Hours!$B951)</f>
        <v>19664</v>
      </c>
      <c r="J951" s="16">
        <f>SUMIFS('Contact Hours'!K:K,'Contact Hours'!$A:$A,Hours!$A951,'Contact Hours'!$C:$C,Hours!$B951)</f>
        <v>1448</v>
      </c>
      <c r="K951" s="16">
        <f>SUMIFS('Contact Hours'!L:L,'Contact Hours'!$A:$A,Hours!$A951,'Contact Hours'!$C:$C,Hours!$B951)</f>
        <v>640</v>
      </c>
      <c r="L951" s="17">
        <f t="shared" si="94"/>
        <v>1994600</v>
      </c>
      <c r="M951" s="17">
        <f t="shared" si="95"/>
        <v>183336</v>
      </c>
      <c r="N951" s="17">
        <f t="shared" si="92"/>
        <v>2177936</v>
      </c>
      <c r="O951" s="83">
        <f t="shared" si="96"/>
        <v>5243320.1225034297</v>
      </c>
      <c r="P951" s="83">
        <f t="shared" si="93"/>
        <v>0</v>
      </c>
    </row>
    <row r="952" spans="1:16" x14ac:dyDescent="0.2">
      <c r="A952" s="14">
        <v>29137</v>
      </c>
      <c r="B952" s="15">
        <v>4</v>
      </c>
      <c r="C952" s="82">
        <f t="shared" si="97"/>
        <v>2.4300139582635913</v>
      </c>
      <c r="D952" s="16">
        <f>SUMIFS('Contact Hours'!E:E,'Contact Hours'!$A:$A,Hours!$A952,'Contact Hours'!$C:$C,Hours!$B952)</f>
        <v>156974</v>
      </c>
      <c r="E952" s="16">
        <f>SUMIFS('Contact Hours'!F:F,'Contact Hours'!$A:$A,Hours!$A952,'Contact Hours'!$C:$C,Hours!$B952)</f>
        <v>391221</v>
      </c>
      <c r="F952" s="16">
        <f>SUMIFS('Contact Hours'!G:G,'Contact Hours'!$A:$A,Hours!$A952,'Contact Hours'!$C:$C,Hours!$B952)</f>
        <v>0</v>
      </c>
      <c r="G952" s="16">
        <f>SUMIFS('Contact Hours'!H:H,'Contact Hours'!$A:$A,Hours!$A952,'Contact Hours'!$C:$C,Hours!$B952)</f>
        <v>0</v>
      </c>
      <c r="H952" s="16">
        <f>SUMIFS('Contact Hours'!I:I,'Contact Hours'!$A:$A,Hours!$A952,'Contact Hours'!$C:$C,Hours!$B952)</f>
        <v>278544</v>
      </c>
      <c r="I952" s="16">
        <f>SUMIFS('Contact Hours'!J:J,'Contact Hours'!$A:$A,Hours!$A952,'Contact Hours'!$C:$C,Hours!$B952)</f>
        <v>133072</v>
      </c>
      <c r="J952" s="16">
        <f>SUMIFS('Contact Hours'!K:K,'Contact Hours'!$A:$A,Hours!$A952,'Contact Hours'!$C:$C,Hours!$B952)</f>
        <v>36329</v>
      </c>
      <c r="K952" s="16">
        <f>SUMIFS('Contact Hours'!L:L,'Contact Hours'!$A:$A,Hours!$A952,'Contact Hours'!$C:$C,Hours!$B952)</f>
        <v>0</v>
      </c>
      <c r="L952" s="17">
        <f t="shared" si="94"/>
        <v>996140</v>
      </c>
      <c r="M952" s="17">
        <f t="shared" si="95"/>
        <v>52429.3</v>
      </c>
      <c r="N952" s="17">
        <f t="shared" ref="N952:N1007" si="98">SUM(L952:M952)</f>
        <v>1048569.3</v>
      </c>
      <c r="O952" s="83">
        <f t="shared" si="96"/>
        <v>2548038.0352066834</v>
      </c>
      <c r="P952" s="83">
        <f t="shared" ref="P952:P1007" si="99">(G952+F952*1.1)*C952</f>
        <v>0</v>
      </c>
    </row>
    <row r="953" spans="1:16" x14ac:dyDescent="0.2">
      <c r="A953" s="14">
        <v>29137</v>
      </c>
      <c r="B953" s="15">
        <v>5</v>
      </c>
      <c r="C953" s="82">
        <f t="shared" si="97"/>
        <v>8.3021719928430482</v>
      </c>
      <c r="D953" s="16">
        <f>SUMIFS('Contact Hours'!E:E,'Contact Hours'!$A:$A,Hours!$A953,'Contact Hours'!$C:$C,Hours!$B953)</f>
        <v>0</v>
      </c>
      <c r="E953" s="16">
        <f>SUMIFS('Contact Hours'!F:F,'Contact Hours'!$A:$A,Hours!$A953,'Contact Hours'!$C:$C,Hours!$B953)</f>
        <v>0</v>
      </c>
      <c r="F953" s="16">
        <f>SUMIFS('Contact Hours'!G:G,'Contact Hours'!$A:$A,Hours!$A953,'Contact Hours'!$C:$C,Hours!$B953)</f>
        <v>0</v>
      </c>
      <c r="G953" s="16">
        <f>SUMIFS('Contact Hours'!H:H,'Contact Hours'!$A:$A,Hours!$A953,'Contact Hours'!$C:$C,Hours!$B953)</f>
        <v>0</v>
      </c>
      <c r="H953" s="16">
        <f>SUMIFS('Contact Hours'!I:I,'Contact Hours'!$A:$A,Hours!$A953,'Contact Hours'!$C:$C,Hours!$B953)</f>
        <v>0</v>
      </c>
      <c r="I953" s="16">
        <f>SUMIFS('Contact Hours'!J:J,'Contact Hours'!$A:$A,Hours!$A953,'Contact Hours'!$C:$C,Hours!$B953)</f>
        <v>0</v>
      </c>
      <c r="J953" s="16">
        <f>SUMIFS('Contact Hours'!K:K,'Contact Hours'!$A:$A,Hours!$A953,'Contact Hours'!$C:$C,Hours!$B953)</f>
        <v>0</v>
      </c>
      <c r="K953" s="16">
        <f>SUMIFS('Contact Hours'!L:L,'Contact Hours'!$A:$A,Hours!$A953,'Contact Hours'!$C:$C,Hours!$B953)</f>
        <v>0</v>
      </c>
      <c r="L953" s="17">
        <f t="shared" ref="L953:L1008" si="100">SUM(D953:K953)</f>
        <v>0</v>
      </c>
      <c r="M953" s="17">
        <f t="shared" ref="M953:M1008" si="101">IF(B953&lt;28,E953+F953+I953+K953,0)*0.1</f>
        <v>0</v>
      </c>
      <c r="N953" s="17">
        <f t="shared" si="98"/>
        <v>0</v>
      </c>
      <c r="O953" s="83">
        <f t="shared" si="96"/>
        <v>0</v>
      </c>
      <c r="P953" s="83">
        <f t="shared" si="99"/>
        <v>0</v>
      </c>
    </row>
    <row r="954" spans="1:16" x14ac:dyDescent="0.2">
      <c r="A954" s="14">
        <v>29137</v>
      </c>
      <c r="B954" s="15">
        <v>6</v>
      </c>
      <c r="C954" s="82">
        <f t="shared" si="97"/>
        <v>2.9574937970703448</v>
      </c>
      <c r="D954" s="16">
        <f>SUMIFS('Contact Hours'!E:E,'Contact Hours'!$A:$A,Hours!$A954,'Contact Hours'!$C:$C,Hours!$B954)</f>
        <v>11088</v>
      </c>
      <c r="E954" s="16">
        <f>SUMIFS('Contact Hours'!F:F,'Contact Hours'!$A:$A,Hours!$A954,'Contact Hours'!$C:$C,Hours!$B954)</f>
        <v>0</v>
      </c>
      <c r="F954" s="16">
        <f>SUMIFS('Contact Hours'!G:G,'Contact Hours'!$A:$A,Hours!$A954,'Contact Hours'!$C:$C,Hours!$B954)</f>
        <v>0</v>
      </c>
      <c r="G954" s="16">
        <f>SUMIFS('Contact Hours'!H:H,'Contact Hours'!$A:$A,Hours!$A954,'Contact Hours'!$C:$C,Hours!$B954)</f>
        <v>0</v>
      </c>
      <c r="H954" s="16">
        <f>SUMIFS('Contact Hours'!I:I,'Contact Hours'!$A:$A,Hours!$A954,'Contact Hours'!$C:$C,Hours!$B954)</f>
        <v>45104</v>
      </c>
      <c r="I954" s="16">
        <f>SUMIFS('Contact Hours'!J:J,'Contact Hours'!$A:$A,Hours!$A954,'Contact Hours'!$C:$C,Hours!$B954)</f>
        <v>0</v>
      </c>
      <c r="J954" s="16">
        <f>SUMIFS('Contact Hours'!K:K,'Contact Hours'!$A:$A,Hours!$A954,'Contact Hours'!$C:$C,Hours!$B954)</f>
        <v>15232</v>
      </c>
      <c r="K954" s="16">
        <f>SUMIFS('Contact Hours'!L:L,'Contact Hours'!$A:$A,Hours!$A954,'Contact Hours'!$C:$C,Hours!$B954)</f>
        <v>0</v>
      </c>
      <c r="L954" s="17">
        <f t="shared" si="100"/>
        <v>71424</v>
      </c>
      <c r="M954" s="17">
        <f t="shared" si="101"/>
        <v>0</v>
      </c>
      <c r="N954" s="17">
        <f t="shared" si="98"/>
        <v>71424</v>
      </c>
      <c r="O954" s="83">
        <f t="shared" si="96"/>
        <v>211236.03696195231</v>
      </c>
      <c r="P954" s="83">
        <f t="shared" si="99"/>
        <v>0</v>
      </c>
    </row>
    <row r="955" spans="1:16" x14ac:dyDescent="0.2">
      <c r="A955" s="14">
        <v>29137</v>
      </c>
      <c r="B955" s="15">
        <v>7</v>
      </c>
      <c r="C955" s="82">
        <f t="shared" si="97"/>
        <v>3.1107785365526492</v>
      </c>
      <c r="D955" s="16">
        <f>SUMIFS('Contact Hours'!E:E,'Contact Hours'!$A:$A,Hours!$A955,'Contact Hours'!$C:$C,Hours!$B955)</f>
        <v>0</v>
      </c>
      <c r="E955" s="16">
        <f>SUMIFS('Contact Hours'!F:F,'Contact Hours'!$A:$A,Hours!$A955,'Contact Hours'!$C:$C,Hours!$B955)</f>
        <v>53392</v>
      </c>
      <c r="F955" s="16">
        <f>SUMIFS('Contact Hours'!G:G,'Contact Hours'!$A:$A,Hours!$A955,'Contact Hours'!$C:$C,Hours!$B955)</f>
        <v>0</v>
      </c>
      <c r="G955" s="16">
        <f>SUMIFS('Contact Hours'!H:H,'Contact Hours'!$A:$A,Hours!$A955,'Contact Hours'!$C:$C,Hours!$B955)</f>
        <v>0</v>
      </c>
      <c r="H955" s="16">
        <f>SUMIFS('Contact Hours'!I:I,'Contact Hours'!$A:$A,Hours!$A955,'Contact Hours'!$C:$C,Hours!$B955)</f>
        <v>0</v>
      </c>
      <c r="I955" s="16">
        <f>SUMIFS('Contact Hours'!J:J,'Contact Hours'!$A:$A,Hours!$A955,'Contact Hours'!$C:$C,Hours!$B955)</f>
        <v>207196</v>
      </c>
      <c r="J955" s="16">
        <f>SUMIFS('Contact Hours'!K:K,'Contact Hours'!$A:$A,Hours!$A955,'Contact Hours'!$C:$C,Hours!$B955)</f>
        <v>0</v>
      </c>
      <c r="K955" s="16">
        <f>SUMIFS('Contact Hours'!L:L,'Contact Hours'!$A:$A,Hours!$A955,'Contact Hours'!$C:$C,Hours!$B955)</f>
        <v>1069</v>
      </c>
      <c r="L955" s="17">
        <f t="shared" si="100"/>
        <v>261657</v>
      </c>
      <c r="M955" s="17">
        <f t="shared" si="101"/>
        <v>26165.7</v>
      </c>
      <c r="N955" s="17">
        <f t="shared" si="98"/>
        <v>287822.7</v>
      </c>
      <c r="O955" s="83">
        <f t="shared" si="96"/>
        <v>895352.67749263218</v>
      </c>
      <c r="P955" s="83">
        <f t="shared" si="99"/>
        <v>0</v>
      </c>
    </row>
    <row r="956" spans="1:16" x14ac:dyDescent="0.2">
      <c r="A956" s="14">
        <v>29137</v>
      </c>
      <c r="B956" s="15">
        <v>8</v>
      </c>
      <c r="C956" s="82">
        <f t="shared" si="97"/>
        <v>3.1288120353152737</v>
      </c>
      <c r="D956" s="16">
        <f>SUMIFS('Contact Hours'!E:E,'Contact Hours'!$A:$A,Hours!$A956,'Contact Hours'!$C:$C,Hours!$B956)</f>
        <v>0</v>
      </c>
      <c r="E956" s="16">
        <f>SUMIFS('Contact Hours'!F:F,'Contact Hours'!$A:$A,Hours!$A956,'Contact Hours'!$C:$C,Hours!$B956)</f>
        <v>0</v>
      </c>
      <c r="F956" s="16">
        <f>SUMIFS('Contact Hours'!G:G,'Contact Hours'!$A:$A,Hours!$A956,'Contact Hours'!$C:$C,Hours!$B956)</f>
        <v>0</v>
      </c>
      <c r="G956" s="16">
        <f>SUMIFS('Contact Hours'!H:H,'Contact Hours'!$A:$A,Hours!$A956,'Contact Hours'!$C:$C,Hours!$B956)</f>
        <v>0</v>
      </c>
      <c r="H956" s="16">
        <f>SUMIFS('Contact Hours'!I:I,'Contact Hours'!$A:$A,Hours!$A956,'Contact Hours'!$C:$C,Hours!$B956)</f>
        <v>65533</v>
      </c>
      <c r="I956" s="16">
        <f>SUMIFS('Contact Hours'!J:J,'Contact Hours'!$A:$A,Hours!$A956,'Contact Hours'!$C:$C,Hours!$B956)</f>
        <v>0</v>
      </c>
      <c r="J956" s="16">
        <f>SUMIFS('Contact Hours'!K:K,'Contact Hours'!$A:$A,Hours!$A956,'Contact Hours'!$C:$C,Hours!$B956)</f>
        <v>9872</v>
      </c>
      <c r="K956" s="16">
        <f>SUMIFS('Contact Hours'!L:L,'Contact Hours'!$A:$A,Hours!$A956,'Contact Hours'!$C:$C,Hours!$B956)</f>
        <v>0</v>
      </c>
      <c r="L956" s="17">
        <f t="shared" si="100"/>
        <v>75405</v>
      </c>
      <c r="M956" s="17">
        <f t="shared" si="101"/>
        <v>0</v>
      </c>
      <c r="N956" s="17">
        <f t="shared" si="98"/>
        <v>75405</v>
      </c>
      <c r="O956" s="83">
        <f t="shared" si="96"/>
        <v>235928.07152294822</v>
      </c>
      <c r="P956" s="83">
        <f t="shared" si="99"/>
        <v>0</v>
      </c>
    </row>
    <row r="957" spans="1:16" x14ac:dyDescent="0.2">
      <c r="A957" s="14">
        <v>29137</v>
      </c>
      <c r="B957" s="15">
        <v>9</v>
      </c>
      <c r="C957" s="82">
        <f t="shared" si="97"/>
        <v>2.7974464955520566</v>
      </c>
      <c r="D957" s="16">
        <f>SUMIFS('Contact Hours'!E:E,'Contact Hours'!$A:$A,Hours!$A957,'Contact Hours'!$C:$C,Hours!$B957)</f>
        <v>34080</v>
      </c>
      <c r="E957" s="16">
        <f>SUMIFS('Contact Hours'!F:F,'Contact Hours'!$A:$A,Hours!$A957,'Contact Hours'!$C:$C,Hours!$B957)</f>
        <v>92088</v>
      </c>
      <c r="F957" s="16">
        <f>SUMIFS('Contact Hours'!G:G,'Contact Hours'!$A:$A,Hours!$A957,'Contact Hours'!$C:$C,Hours!$B957)</f>
        <v>0</v>
      </c>
      <c r="G957" s="16">
        <f>SUMIFS('Contact Hours'!H:H,'Contact Hours'!$A:$A,Hours!$A957,'Contact Hours'!$C:$C,Hours!$B957)</f>
        <v>0</v>
      </c>
      <c r="H957" s="16">
        <f>SUMIFS('Contact Hours'!I:I,'Contact Hours'!$A:$A,Hours!$A957,'Contact Hours'!$C:$C,Hours!$B957)</f>
        <v>464311</v>
      </c>
      <c r="I957" s="16">
        <f>SUMIFS('Contact Hours'!J:J,'Contact Hours'!$A:$A,Hours!$A957,'Contact Hours'!$C:$C,Hours!$B957)</f>
        <v>0</v>
      </c>
      <c r="J957" s="16">
        <f>SUMIFS('Contact Hours'!K:K,'Contact Hours'!$A:$A,Hours!$A957,'Contact Hours'!$C:$C,Hours!$B957)</f>
        <v>18264</v>
      </c>
      <c r="K957" s="16">
        <f>SUMIFS('Contact Hours'!L:L,'Contact Hours'!$A:$A,Hours!$A957,'Contact Hours'!$C:$C,Hours!$B957)</f>
        <v>1176</v>
      </c>
      <c r="L957" s="17">
        <f t="shared" si="100"/>
        <v>609919</v>
      </c>
      <c r="M957" s="17">
        <f t="shared" si="101"/>
        <v>9326.4</v>
      </c>
      <c r="N957" s="17">
        <f t="shared" si="98"/>
        <v>619245.4</v>
      </c>
      <c r="O957" s="83">
        <f t="shared" si="96"/>
        <v>1732305.8741167316</v>
      </c>
      <c r="P957" s="83">
        <f t="shared" si="99"/>
        <v>0</v>
      </c>
    </row>
    <row r="958" spans="1:16" x14ac:dyDescent="0.2">
      <c r="A958" s="14">
        <v>29137</v>
      </c>
      <c r="B958" s="15">
        <v>10</v>
      </c>
      <c r="C958" s="82">
        <f t="shared" si="97"/>
        <v>3.9989283506118838</v>
      </c>
      <c r="D958" s="16">
        <f>SUMIFS('Contact Hours'!E:E,'Contact Hours'!$A:$A,Hours!$A958,'Contact Hours'!$C:$C,Hours!$B958)</f>
        <v>0</v>
      </c>
      <c r="E958" s="16">
        <f>SUMIFS('Contact Hours'!F:F,'Contact Hours'!$A:$A,Hours!$A958,'Contact Hours'!$C:$C,Hours!$B958)</f>
        <v>41056</v>
      </c>
      <c r="F958" s="16">
        <f>SUMIFS('Contact Hours'!G:G,'Contact Hours'!$A:$A,Hours!$A958,'Contact Hours'!$C:$C,Hours!$B958)</f>
        <v>0</v>
      </c>
      <c r="G958" s="16">
        <f>SUMIFS('Contact Hours'!H:H,'Contact Hours'!$A:$A,Hours!$A958,'Contact Hours'!$C:$C,Hours!$B958)</f>
        <v>0</v>
      </c>
      <c r="H958" s="16">
        <f>SUMIFS('Contact Hours'!I:I,'Contact Hours'!$A:$A,Hours!$A958,'Contact Hours'!$C:$C,Hours!$B958)</f>
        <v>0</v>
      </c>
      <c r="I958" s="16">
        <f>SUMIFS('Contact Hours'!J:J,'Contact Hours'!$A:$A,Hours!$A958,'Contact Hours'!$C:$C,Hours!$B958)</f>
        <v>0</v>
      </c>
      <c r="J958" s="16">
        <f>SUMIFS('Contact Hours'!K:K,'Contact Hours'!$A:$A,Hours!$A958,'Contact Hours'!$C:$C,Hours!$B958)</f>
        <v>0</v>
      </c>
      <c r="K958" s="16">
        <f>SUMIFS('Contact Hours'!L:L,'Contact Hours'!$A:$A,Hours!$A958,'Contact Hours'!$C:$C,Hours!$B958)</f>
        <v>0</v>
      </c>
      <c r="L958" s="17">
        <f t="shared" si="100"/>
        <v>41056</v>
      </c>
      <c r="M958" s="17">
        <f t="shared" si="101"/>
        <v>4105.6000000000004</v>
      </c>
      <c r="N958" s="17">
        <f t="shared" si="98"/>
        <v>45161.599999999999</v>
      </c>
      <c r="O958" s="83">
        <f t="shared" si="96"/>
        <v>180598.00259899365</v>
      </c>
      <c r="P958" s="83">
        <f t="shared" si="99"/>
        <v>0</v>
      </c>
    </row>
    <row r="959" spans="1:16" x14ac:dyDescent="0.2">
      <c r="A959" s="14">
        <v>29137</v>
      </c>
      <c r="B959" s="15">
        <v>11</v>
      </c>
      <c r="C959" s="82">
        <f t="shared" si="97"/>
        <v>2.8515469918399288</v>
      </c>
      <c r="D959" s="16">
        <f>SUMIFS('Contact Hours'!E:E,'Contact Hours'!$A:$A,Hours!$A959,'Contact Hours'!$C:$C,Hours!$B959)</f>
        <v>0</v>
      </c>
      <c r="E959" s="16">
        <f>SUMIFS('Contact Hours'!F:F,'Contact Hours'!$A:$A,Hours!$A959,'Contact Hours'!$C:$C,Hours!$B959)</f>
        <v>8512</v>
      </c>
      <c r="F959" s="16">
        <f>SUMIFS('Contact Hours'!G:G,'Contact Hours'!$A:$A,Hours!$A959,'Contact Hours'!$C:$C,Hours!$B959)</f>
        <v>0</v>
      </c>
      <c r="G959" s="16">
        <f>SUMIFS('Contact Hours'!H:H,'Contact Hours'!$A:$A,Hours!$A959,'Contact Hours'!$C:$C,Hours!$B959)</f>
        <v>0</v>
      </c>
      <c r="H959" s="16">
        <f>SUMIFS('Contact Hours'!I:I,'Contact Hours'!$A:$A,Hours!$A959,'Contact Hours'!$C:$C,Hours!$B959)</f>
        <v>0</v>
      </c>
      <c r="I959" s="16">
        <f>SUMIFS('Contact Hours'!J:J,'Contact Hours'!$A:$A,Hours!$A959,'Contact Hours'!$C:$C,Hours!$B959)</f>
        <v>461607</v>
      </c>
      <c r="J959" s="16">
        <f>SUMIFS('Contact Hours'!K:K,'Contact Hours'!$A:$A,Hours!$A959,'Contact Hours'!$C:$C,Hours!$B959)</f>
        <v>0</v>
      </c>
      <c r="K959" s="16">
        <f>SUMIFS('Contact Hours'!L:L,'Contact Hours'!$A:$A,Hours!$A959,'Contact Hours'!$C:$C,Hours!$B959)</f>
        <v>33634</v>
      </c>
      <c r="L959" s="17">
        <f t="shared" si="100"/>
        <v>503753</v>
      </c>
      <c r="M959" s="17">
        <f t="shared" si="101"/>
        <v>50375.3</v>
      </c>
      <c r="N959" s="17">
        <f t="shared" si="98"/>
        <v>554128.30000000005</v>
      </c>
      <c r="O959" s="83">
        <f t="shared" si="96"/>
        <v>1580122.8869583737</v>
      </c>
      <c r="P959" s="83">
        <f t="shared" si="99"/>
        <v>0</v>
      </c>
    </row>
    <row r="960" spans="1:16" x14ac:dyDescent="0.2">
      <c r="A960" s="14">
        <v>29137</v>
      </c>
      <c r="B960" s="15">
        <v>12</v>
      </c>
      <c r="C960" s="82">
        <f t="shared" si="97"/>
        <v>2.5044021406594155</v>
      </c>
      <c r="D960" s="16">
        <f>SUMIFS('Contact Hours'!E:E,'Contact Hours'!$A:$A,Hours!$A960,'Contact Hours'!$C:$C,Hours!$B960)</f>
        <v>1433027</v>
      </c>
      <c r="E960" s="16">
        <f>SUMIFS('Contact Hours'!F:F,'Contact Hours'!$A:$A,Hours!$A960,'Contact Hours'!$C:$C,Hours!$B960)</f>
        <v>0</v>
      </c>
      <c r="F960" s="16">
        <f>SUMIFS('Contact Hours'!G:G,'Contact Hours'!$A:$A,Hours!$A960,'Contact Hours'!$C:$C,Hours!$B960)</f>
        <v>0</v>
      </c>
      <c r="G960" s="16">
        <f>SUMIFS('Contact Hours'!H:H,'Contact Hours'!$A:$A,Hours!$A960,'Contact Hours'!$C:$C,Hours!$B960)</f>
        <v>373344</v>
      </c>
      <c r="H960" s="16">
        <f>SUMIFS('Contact Hours'!I:I,'Contact Hours'!$A:$A,Hours!$A960,'Contact Hours'!$C:$C,Hours!$B960)</f>
        <v>17808</v>
      </c>
      <c r="I960" s="16">
        <f>SUMIFS('Contact Hours'!J:J,'Contact Hours'!$A:$A,Hours!$A960,'Contact Hours'!$C:$C,Hours!$B960)</f>
        <v>0</v>
      </c>
      <c r="J960" s="16">
        <f>SUMIFS('Contact Hours'!K:K,'Contact Hours'!$A:$A,Hours!$A960,'Contact Hours'!$C:$C,Hours!$B960)</f>
        <v>0</v>
      </c>
      <c r="K960" s="16">
        <f>SUMIFS('Contact Hours'!L:L,'Contact Hours'!$A:$A,Hours!$A960,'Contact Hours'!$C:$C,Hours!$B960)</f>
        <v>0</v>
      </c>
      <c r="L960" s="17">
        <f t="shared" si="100"/>
        <v>1824179</v>
      </c>
      <c r="M960" s="17">
        <f t="shared" si="101"/>
        <v>0</v>
      </c>
      <c r="N960" s="17">
        <f t="shared" si="98"/>
        <v>1824179</v>
      </c>
      <c r="O960" s="83">
        <f t="shared" si="96"/>
        <v>4568477.7925459519</v>
      </c>
      <c r="P960" s="83">
        <f t="shared" si="99"/>
        <v>935003.51280234882</v>
      </c>
    </row>
    <row r="961" spans="1:16" x14ac:dyDescent="0.2">
      <c r="A961" s="14">
        <v>29137</v>
      </c>
      <c r="B961" s="15">
        <v>13</v>
      </c>
      <c r="C961" s="82">
        <f t="shared" si="97"/>
        <v>2.4322681456089192</v>
      </c>
      <c r="D961" s="16">
        <f>SUMIFS('Contact Hours'!E:E,'Contact Hours'!$A:$A,Hours!$A961,'Contact Hours'!$C:$C,Hours!$B961)</f>
        <v>147520</v>
      </c>
      <c r="E961" s="16">
        <f>SUMIFS('Contact Hours'!F:F,'Contact Hours'!$A:$A,Hours!$A961,'Contact Hours'!$C:$C,Hours!$B961)</f>
        <v>0</v>
      </c>
      <c r="F961" s="16">
        <f>SUMIFS('Contact Hours'!G:G,'Contact Hours'!$A:$A,Hours!$A961,'Contact Hours'!$C:$C,Hours!$B961)</f>
        <v>0</v>
      </c>
      <c r="G961" s="16">
        <f>SUMIFS('Contact Hours'!H:H,'Contact Hours'!$A:$A,Hours!$A961,'Contact Hours'!$C:$C,Hours!$B961)</f>
        <v>0</v>
      </c>
      <c r="H961" s="16">
        <f>SUMIFS('Contact Hours'!I:I,'Contact Hours'!$A:$A,Hours!$A961,'Contact Hours'!$C:$C,Hours!$B961)</f>
        <v>0</v>
      </c>
      <c r="I961" s="16">
        <f>SUMIFS('Contact Hours'!J:J,'Contact Hours'!$A:$A,Hours!$A961,'Contact Hours'!$C:$C,Hours!$B961)</f>
        <v>0</v>
      </c>
      <c r="J961" s="16">
        <f>SUMIFS('Contact Hours'!K:K,'Contact Hours'!$A:$A,Hours!$A961,'Contact Hours'!$C:$C,Hours!$B961)</f>
        <v>0</v>
      </c>
      <c r="K961" s="16">
        <f>SUMIFS('Contact Hours'!L:L,'Contact Hours'!$A:$A,Hours!$A961,'Contact Hours'!$C:$C,Hours!$B961)</f>
        <v>0</v>
      </c>
      <c r="L961" s="17">
        <f t="shared" si="100"/>
        <v>147520</v>
      </c>
      <c r="M961" s="17">
        <f t="shared" si="101"/>
        <v>0</v>
      </c>
      <c r="N961" s="17">
        <f t="shared" si="98"/>
        <v>147520</v>
      </c>
      <c r="O961" s="83">
        <f t="shared" si="96"/>
        <v>358808.19684022776</v>
      </c>
      <c r="P961" s="83">
        <f t="shared" si="99"/>
        <v>0</v>
      </c>
    </row>
    <row r="962" spans="1:16" x14ac:dyDescent="0.2">
      <c r="A962" s="14">
        <v>29137</v>
      </c>
      <c r="B962" s="15">
        <v>14</v>
      </c>
      <c r="C962" s="82">
        <f t="shared" si="97"/>
        <v>3.8974899200721236</v>
      </c>
      <c r="D962" s="16">
        <f>SUMIFS('Contact Hours'!E:E,'Contact Hours'!$A:$A,Hours!$A962,'Contact Hours'!$C:$C,Hours!$B962)</f>
        <v>0</v>
      </c>
      <c r="E962" s="16">
        <f>SUMIFS('Contact Hours'!F:F,'Contact Hours'!$A:$A,Hours!$A962,'Contact Hours'!$C:$C,Hours!$B962)</f>
        <v>0</v>
      </c>
      <c r="F962" s="16">
        <f>SUMIFS('Contact Hours'!G:G,'Contact Hours'!$A:$A,Hours!$A962,'Contact Hours'!$C:$C,Hours!$B962)</f>
        <v>0</v>
      </c>
      <c r="G962" s="16">
        <f>SUMIFS('Contact Hours'!H:H,'Contact Hours'!$A:$A,Hours!$A962,'Contact Hours'!$C:$C,Hours!$B962)</f>
        <v>0</v>
      </c>
      <c r="H962" s="16">
        <f>SUMIFS('Contact Hours'!I:I,'Contact Hours'!$A:$A,Hours!$A962,'Contact Hours'!$C:$C,Hours!$B962)</f>
        <v>0</v>
      </c>
      <c r="I962" s="16">
        <f>SUMIFS('Contact Hours'!J:J,'Contact Hours'!$A:$A,Hours!$A962,'Contact Hours'!$C:$C,Hours!$B962)</f>
        <v>394489</v>
      </c>
      <c r="J962" s="16">
        <f>SUMIFS('Contact Hours'!K:K,'Contact Hours'!$A:$A,Hours!$A962,'Contact Hours'!$C:$C,Hours!$B962)</f>
        <v>0</v>
      </c>
      <c r="K962" s="16">
        <f>SUMIFS('Contact Hours'!L:L,'Contact Hours'!$A:$A,Hours!$A962,'Contact Hours'!$C:$C,Hours!$B962)</f>
        <v>13008</v>
      </c>
      <c r="L962" s="17">
        <f t="shared" si="100"/>
        <v>407497</v>
      </c>
      <c r="M962" s="17">
        <f t="shared" si="101"/>
        <v>40749.700000000004</v>
      </c>
      <c r="N962" s="17">
        <f t="shared" si="98"/>
        <v>448246.7</v>
      </c>
      <c r="O962" s="83">
        <f t="shared" si="96"/>
        <v>1747036.9949555933</v>
      </c>
      <c r="P962" s="83">
        <f t="shared" si="99"/>
        <v>0</v>
      </c>
    </row>
    <row r="963" spans="1:16" x14ac:dyDescent="0.2">
      <c r="A963" s="14">
        <v>29137</v>
      </c>
      <c r="B963" s="15">
        <v>15</v>
      </c>
      <c r="C963" s="82">
        <f t="shared" si="97"/>
        <v>5.6850604849172326</v>
      </c>
      <c r="D963" s="16">
        <f>SUMIFS('Contact Hours'!E:E,'Contact Hours'!$A:$A,Hours!$A963,'Contact Hours'!$C:$C,Hours!$B963)</f>
        <v>0</v>
      </c>
      <c r="E963" s="16">
        <f>SUMIFS('Contact Hours'!F:F,'Contact Hours'!$A:$A,Hours!$A963,'Contact Hours'!$C:$C,Hours!$B963)</f>
        <v>0</v>
      </c>
      <c r="F963" s="16">
        <f>SUMIFS('Contact Hours'!G:G,'Contact Hours'!$A:$A,Hours!$A963,'Contact Hours'!$C:$C,Hours!$B963)</f>
        <v>0</v>
      </c>
      <c r="G963" s="16">
        <f>SUMIFS('Contact Hours'!H:H,'Contact Hours'!$A:$A,Hours!$A963,'Contact Hours'!$C:$C,Hours!$B963)</f>
        <v>0</v>
      </c>
      <c r="H963" s="16">
        <f>SUMIFS('Contact Hours'!I:I,'Contact Hours'!$A:$A,Hours!$A963,'Contact Hours'!$C:$C,Hours!$B963)</f>
        <v>0</v>
      </c>
      <c r="I963" s="16">
        <f>SUMIFS('Contact Hours'!J:J,'Contact Hours'!$A:$A,Hours!$A963,'Contact Hours'!$C:$C,Hours!$B963)</f>
        <v>0</v>
      </c>
      <c r="J963" s="16">
        <f>SUMIFS('Contact Hours'!K:K,'Contact Hours'!$A:$A,Hours!$A963,'Contact Hours'!$C:$C,Hours!$B963)</f>
        <v>0</v>
      </c>
      <c r="K963" s="16">
        <f>SUMIFS('Contact Hours'!L:L,'Contact Hours'!$A:$A,Hours!$A963,'Contact Hours'!$C:$C,Hours!$B963)</f>
        <v>0</v>
      </c>
      <c r="L963" s="17">
        <f t="shared" si="100"/>
        <v>0</v>
      </c>
      <c r="M963" s="17">
        <f t="shared" si="101"/>
        <v>0</v>
      </c>
      <c r="N963" s="17">
        <f t="shared" si="98"/>
        <v>0</v>
      </c>
      <c r="O963" s="83">
        <f t="shared" si="96"/>
        <v>0</v>
      </c>
      <c r="P963" s="83">
        <f t="shared" si="99"/>
        <v>0</v>
      </c>
    </row>
    <row r="964" spans="1:16" x14ac:dyDescent="0.2">
      <c r="A964" s="14">
        <v>29137</v>
      </c>
      <c r="B964" s="15">
        <v>16</v>
      </c>
      <c r="C964" s="82">
        <f t="shared" si="97"/>
        <v>3.2595549013442979</v>
      </c>
      <c r="D964" s="16">
        <f>SUMIFS('Contact Hours'!E:E,'Contact Hours'!$A:$A,Hours!$A964,'Contact Hours'!$C:$C,Hours!$B964)</f>
        <v>13609</v>
      </c>
      <c r="E964" s="16">
        <f>SUMIFS('Contact Hours'!F:F,'Contact Hours'!$A:$A,Hours!$A964,'Contact Hours'!$C:$C,Hours!$B964)</f>
        <v>720</v>
      </c>
      <c r="F964" s="16">
        <f>SUMIFS('Contact Hours'!G:G,'Contact Hours'!$A:$A,Hours!$A964,'Contact Hours'!$C:$C,Hours!$B964)</f>
        <v>0</v>
      </c>
      <c r="G964" s="16">
        <f>SUMIFS('Contact Hours'!H:H,'Contact Hours'!$A:$A,Hours!$A964,'Contact Hours'!$C:$C,Hours!$B964)</f>
        <v>0</v>
      </c>
      <c r="H964" s="16">
        <f>SUMIFS('Contact Hours'!I:I,'Contact Hours'!$A:$A,Hours!$A964,'Contact Hours'!$C:$C,Hours!$B964)</f>
        <v>21601</v>
      </c>
      <c r="I964" s="16">
        <f>SUMIFS('Contact Hours'!J:J,'Contact Hours'!$A:$A,Hours!$A964,'Contact Hours'!$C:$C,Hours!$B964)</f>
        <v>634684</v>
      </c>
      <c r="J964" s="16">
        <f>SUMIFS('Contact Hours'!K:K,'Contact Hours'!$A:$A,Hours!$A964,'Contact Hours'!$C:$C,Hours!$B964)</f>
        <v>0</v>
      </c>
      <c r="K964" s="16">
        <f>SUMIFS('Contact Hours'!L:L,'Contact Hours'!$A:$A,Hours!$A964,'Contact Hours'!$C:$C,Hours!$B964)</f>
        <v>42212</v>
      </c>
      <c r="L964" s="17">
        <f t="shared" si="100"/>
        <v>712826</v>
      </c>
      <c r="M964" s="17">
        <f t="shared" si="101"/>
        <v>67761.600000000006</v>
      </c>
      <c r="N964" s="17">
        <f t="shared" si="98"/>
        <v>780587.6</v>
      </c>
      <c r="O964" s="83">
        <f t="shared" si="96"/>
        <v>2544368.1375085823</v>
      </c>
      <c r="P964" s="83">
        <f t="shared" si="99"/>
        <v>0</v>
      </c>
    </row>
    <row r="965" spans="1:16" x14ac:dyDescent="0.2">
      <c r="A965" s="14">
        <v>29137</v>
      </c>
      <c r="B965" s="15">
        <v>17</v>
      </c>
      <c r="C965" s="82">
        <f t="shared" si="97"/>
        <v>4.4091904474615813</v>
      </c>
      <c r="D965" s="16">
        <f>SUMIFS('Contact Hours'!E:E,'Contact Hours'!$A:$A,Hours!$A965,'Contact Hours'!$C:$C,Hours!$B965)</f>
        <v>0</v>
      </c>
      <c r="E965" s="16">
        <f>SUMIFS('Contact Hours'!F:F,'Contact Hours'!$A:$A,Hours!$A965,'Contact Hours'!$C:$C,Hours!$B965)</f>
        <v>0</v>
      </c>
      <c r="F965" s="16">
        <f>SUMIFS('Contact Hours'!G:G,'Contact Hours'!$A:$A,Hours!$A965,'Contact Hours'!$C:$C,Hours!$B965)</f>
        <v>0</v>
      </c>
      <c r="G965" s="16">
        <f>SUMIFS('Contact Hours'!H:H,'Contact Hours'!$A:$A,Hours!$A965,'Contact Hours'!$C:$C,Hours!$B965)</f>
        <v>0</v>
      </c>
      <c r="H965" s="16">
        <f>SUMIFS('Contact Hours'!I:I,'Contact Hours'!$A:$A,Hours!$A965,'Contact Hours'!$C:$C,Hours!$B965)</f>
        <v>0</v>
      </c>
      <c r="I965" s="16">
        <f>SUMIFS('Contact Hours'!J:J,'Contact Hours'!$A:$A,Hours!$A965,'Contact Hours'!$C:$C,Hours!$B965)</f>
        <v>82224</v>
      </c>
      <c r="J965" s="16">
        <f>SUMIFS('Contact Hours'!K:K,'Contact Hours'!$A:$A,Hours!$A965,'Contact Hours'!$C:$C,Hours!$B965)</f>
        <v>0</v>
      </c>
      <c r="K965" s="16">
        <f>SUMIFS('Contact Hours'!L:L,'Contact Hours'!$A:$A,Hours!$A965,'Contact Hours'!$C:$C,Hours!$B965)</f>
        <v>0</v>
      </c>
      <c r="L965" s="17">
        <f t="shared" si="100"/>
        <v>82224</v>
      </c>
      <c r="M965" s="17">
        <f t="shared" si="101"/>
        <v>8222.4</v>
      </c>
      <c r="N965" s="17">
        <f t="shared" si="98"/>
        <v>90446.399999999994</v>
      </c>
      <c r="O965" s="83">
        <f t="shared" ref="O965:O1028" si="102">N965*C965</f>
        <v>398795.40288728912</v>
      </c>
      <c r="P965" s="83">
        <f t="shared" si="99"/>
        <v>0</v>
      </c>
    </row>
    <row r="966" spans="1:16" x14ac:dyDescent="0.2">
      <c r="A966" s="14">
        <v>29137</v>
      </c>
      <c r="B966" s="15">
        <v>18</v>
      </c>
      <c r="C966" s="82">
        <f t="shared" si="97"/>
        <v>3.2911135241788898</v>
      </c>
      <c r="D966" s="16">
        <f>SUMIFS('Contact Hours'!E:E,'Contact Hours'!$A:$A,Hours!$A966,'Contact Hours'!$C:$C,Hours!$B966)</f>
        <v>0</v>
      </c>
      <c r="E966" s="16">
        <f>SUMIFS('Contact Hours'!F:F,'Contact Hours'!$A:$A,Hours!$A966,'Contact Hours'!$C:$C,Hours!$B966)</f>
        <v>0</v>
      </c>
      <c r="F966" s="16">
        <f>SUMIFS('Contact Hours'!G:G,'Contact Hours'!$A:$A,Hours!$A966,'Contact Hours'!$C:$C,Hours!$B966)</f>
        <v>0</v>
      </c>
      <c r="G966" s="16">
        <f>SUMIFS('Contact Hours'!H:H,'Contact Hours'!$A:$A,Hours!$A966,'Contact Hours'!$C:$C,Hours!$B966)</f>
        <v>0</v>
      </c>
      <c r="H966" s="16">
        <f>SUMIFS('Contact Hours'!I:I,'Contact Hours'!$A:$A,Hours!$A966,'Contact Hours'!$C:$C,Hours!$B966)</f>
        <v>0</v>
      </c>
      <c r="I966" s="16">
        <f>SUMIFS('Contact Hours'!J:J,'Contact Hours'!$A:$A,Hours!$A966,'Contact Hours'!$C:$C,Hours!$B966)</f>
        <v>270575</v>
      </c>
      <c r="J966" s="16">
        <f>SUMIFS('Contact Hours'!K:K,'Contact Hours'!$A:$A,Hours!$A966,'Contact Hours'!$C:$C,Hours!$B966)</f>
        <v>0</v>
      </c>
      <c r="K966" s="16">
        <f>SUMIFS('Contact Hours'!L:L,'Contact Hours'!$A:$A,Hours!$A966,'Contact Hours'!$C:$C,Hours!$B966)</f>
        <v>0</v>
      </c>
      <c r="L966" s="17">
        <f t="shared" si="100"/>
        <v>270575</v>
      </c>
      <c r="M966" s="17">
        <f t="shared" si="101"/>
        <v>27057.5</v>
      </c>
      <c r="N966" s="17">
        <f t="shared" si="98"/>
        <v>297632.5</v>
      </c>
      <c r="O966" s="83">
        <f t="shared" si="102"/>
        <v>979542.34598517336</v>
      </c>
      <c r="P966" s="83">
        <f t="shared" si="99"/>
        <v>0</v>
      </c>
    </row>
    <row r="967" spans="1:16" x14ac:dyDescent="0.2">
      <c r="A967" s="14">
        <v>29137</v>
      </c>
      <c r="B967" s="15">
        <v>19</v>
      </c>
      <c r="C967" s="82">
        <f t="shared" si="97"/>
        <v>2.3804218366663754</v>
      </c>
      <c r="D967" s="16">
        <f>SUMIFS('Contact Hours'!E:E,'Contact Hours'!$A:$A,Hours!$A967,'Contact Hours'!$C:$C,Hours!$B967)</f>
        <v>0</v>
      </c>
      <c r="E967" s="16">
        <f>SUMIFS('Contact Hours'!F:F,'Contact Hours'!$A:$A,Hours!$A967,'Contact Hours'!$C:$C,Hours!$B967)</f>
        <v>861163</v>
      </c>
      <c r="F967" s="16">
        <f>SUMIFS('Contact Hours'!G:G,'Contact Hours'!$A:$A,Hours!$A967,'Contact Hours'!$C:$C,Hours!$B967)</f>
        <v>326960</v>
      </c>
      <c r="G967" s="16">
        <f>SUMIFS('Contact Hours'!H:H,'Contact Hours'!$A:$A,Hours!$A967,'Contact Hours'!$C:$C,Hours!$B967)</f>
        <v>0</v>
      </c>
      <c r="H967" s="16">
        <f>SUMIFS('Contact Hours'!I:I,'Contact Hours'!$A:$A,Hours!$A967,'Contact Hours'!$C:$C,Hours!$B967)</f>
        <v>0</v>
      </c>
      <c r="I967" s="16">
        <f>SUMIFS('Contact Hours'!J:J,'Contact Hours'!$A:$A,Hours!$A967,'Contact Hours'!$C:$C,Hours!$B967)</f>
        <v>21120</v>
      </c>
      <c r="J967" s="16">
        <f>SUMIFS('Contact Hours'!K:K,'Contact Hours'!$A:$A,Hours!$A967,'Contact Hours'!$C:$C,Hours!$B967)</f>
        <v>0</v>
      </c>
      <c r="K967" s="16">
        <f>SUMIFS('Contact Hours'!L:L,'Contact Hours'!$A:$A,Hours!$A967,'Contact Hours'!$C:$C,Hours!$B967)</f>
        <v>0</v>
      </c>
      <c r="L967" s="17">
        <f t="shared" si="100"/>
        <v>1209243</v>
      </c>
      <c r="M967" s="17">
        <f t="shared" si="101"/>
        <v>120924.3</v>
      </c>
      <c r="N967" s="17">
        <f t="shared" si="98"/>
        <v>1330167.3</v>
      </c>
      <c r="O967" s="83">
        <f t="shared" si="102"/>
        <v>3166359.2873395537</v>
      </c>
      <c r="P967" s="83">
        <f t="shared" si="99"/>
        <v>856132.99608808197</v>
      </c>
    </row>
    <row r="968" spans="1:16" x14ac:dyDescent="0.2">
      <c r="A968" s="14">
        <v>29137</v>
      </c>
      <c r="B968" s="15">
        <v>20</v>
      </c>
      <c r="C968" s="82">
        <f t="shared" si="97"/>
        <v>3.0251194174301852</v>
      </c>
      <c r="D968" s="16">
        <f>SUMIFS('Contact Hours'!E:E,'Contact Hours'!$A:$A,Hours!$A968,'Contact Hours'!$C:$C,Hours!$B968)</f>
        <v>0</v>
      </c>
      <c r="E968" s="16">
        <f>SUMIFS('Contact Hours'!F:F,'Contact Hours'!$A:$A,Hours!$A968,'Contact Hours'!$C:$C,Hours!$B968)</f>
        <v>0</v>
      </c>
      <c r="F968" s="16">
        <f>SUMIFS('Contact Hours'!G:G,'Contact Hours'!$A:$A,Hours!$A968,'Contact Hours'!$C:$C,Hours!$B968)</f>
        <v>0</v>
      </c>
      <c r="G968" s="16">
        <f>SUMIFS('Contact Hours'!H:H,'Contact Hours'!$A:$A,Hours!$A968,'Contact Hours'!$C:$C,Hours!$B968)</f>
        <v>0</v>
      </c>
      <c r="H968" s="16">
        <f>SUMIFS('Contact Hours'!I:I,'Contact Hours'!$A:$A,Hours!$A968,'Contact Hours'!$C:$C,Hours!$B968)</f>
        <v>256973</v>
      </c>
      <c r="I968" s="16">
        <f>SUMIFS('Contact Hours'!J:J,'Contact Hours'!$A:$A,Hours!$A968,'Contact Hours'!$C:$C,Hours!$B968)</f>
        <v>0</v>
      </c>
      <c r="J968" s="16">
        <f>SUMIFS('Contact Hours'!K:K,'Contact Hours'!$A:$A,Hours!$A968,'Contact Hours'!$C:$C,Hours!$B968)</f>
        <v>1536</v>
      </c>
      <c r="K968" s="16">
        <f>SUMIFS('Contact Hours'!L:L,'Contact Hours'!$A:$A,Hours!$A968,'Contact Hours'!$C:$C,Hours!$B968)</f>
        <v>0</v>
      </c>
      <c r="L968" s="17">
        <f t="shared" si="100"/>
        <v>258509</v>
      </c>
      <c r="M968" s="17">
        <f t="shared" si="101"/>
        <v>0</v>
      </c>
      <c r="N968" s="17">
        <f t="shared" si="98"/>
        <v>258509</v>
      </c>
      <c r="O968" s="83">
        <f t="shared" si="102"/>
        <v>782020.59548045974</v>
      </c>
      <c r="P968" s="83">
        <f t="shared" si="99"/>
        <v>0</v>
      </c>
    </row>
    <row r="969" spans="1:16" x14ac:dyDescent="0.2">
      <c r="A969" s="14">
        <v>29137</v>
      </c>
      <c r="B969" s="15">
        <v>21</v>
      </c>
      <c r="C969" s="82">
        <f t="shared" si="97"/>
        <v>3.2708258380709379</v>
      </c>
      <c r="D969" s="16">
        <f>SUMIFS('Contact Hours'!E:E,'Contact Hours'!$A:$A,Hours!$A969,'Contact Hours'!$C:$C,Hours!$B969)</f>
        <v>0</v>
      </c>
      <c r="E969" s="16">
        <f>SUMIFS('Contact Hours'!F:F,'Contact Hours'!$A:$A,Hours!$A969,'Contact Hours'!$C:$C,Hours!$B969)</f>
        <v>0</v>
      </c>
      <c r="F969" s="16">
        <f>SUMIFS('Contact Hours'!G:G,'Contact Hours'!$A:$A,Hours!$A969,'Contact Hours'!$C:$C,Hours!$B969)</f>
        <v>0</v>
      </c>
      <c r="G969" s="16">
        <f>SUMIFS('Contact Hours'!H:H,'Contact Hours'!$A:$A,Hours!$A969,'Contact Hours'!$C:$C,Hours!$B969)</f>
        <v>0</v>
      </c>
      <c r="H969" s="16">
        <f>SUMIFS('Contact Hours'!I:I,'Contact Hours'!$A:$A,Hours!$A969,'Contact Hours'!$C:$C,Hours!$B969)</f>
        <v>135157</v>
      </c>
      <c r="I969" s="16">
        <f>SUMIFS('Contact Hours'!J:J,'Contact Hours'!$A:$A,Hours!$A969,'Contact Hours'!$C:$C,Hours!$B969)</f>
        <v>0</v>
      </c>
      <c r="J969" s="16">
        <f>SUMIFS('Contact Hours'!K:K,'Contact Hours'!$A:$A,Hours!$A969,'Contact Hours'!$C:$C,Hours!$B969)</f>
        <v>41411</v>
      </c>
      <c r="K969" s="16">
        <f>SUMIFS('Contact Hours'!L:L,'Contact Hours'!$A:$A,Hours!$A969,'Contact Hours'!$C:$C,Hours!$B969)</f>
        <v>0</v>
      </c>
      <c r="L969" s="17">
        <f t="shared" si="100"/>
        <v>176568</v>
      </c>
      <c r="M969" s="17">
        <f t="shared" si="101"/>
        <v>0</v>
      </c>
      <c r="N969" s="17">
        <f t="shared" si="98"/>
        <v>176568</v>
      </c>
      <c r="O969" s="83">
        <f t="shared" si="102"/>
        <v>577523.17657650937</v>
      </c>
      <c r="P969" s="83">
        <f t="shared" si="99"/>
        <v>0</v>
      </c>
    </row>
    <row r="970" spans="1:16" x14ac:dyDescent="0.2">
      <c r="A970" s="14">
        <v>29137</v>
      </c>
      <c r="B970" s="15">
        <v>22</v>
      </c>
      <c r="C970" s="82">
        <f t="shared" si="97"/>
        <v>3.5368199448196425</v>
      </c>
      <c r="D970" s="16">
        <f>SUMIFS('Contact Hours'!E:E,'Contact Hours'!$A:$A,Hours!$A970,'Contact Hours'!$C:$C,Hours!$B970)</f>
        <v>0</v>
      </c>
      <c r="E970" s="16">
        <f>SUMIFS('Contact Hours'!F:F,'Contact Hours'!$A:$A,Hours!$A970,'Contact Hours'!$C:$C,Hours!$B970)</f>
        <v>0</v>
      </c>
      <c r="F970" s="16">
        <f>SUMIFS('Contact Hours'!G:G,'Contact Hours'!$A:$A,Hours!$A970,'Contact Hours'!$C:$C,Hours!$B970)</f>
        <v>0</v>
      </c>
      <c r="G970" s="16">
        <f>SUMIFS('Contact Hours'!H:H,'Contact Hours'!$A:$A,Hours!$A970,'Contact Hours'!$C:$C,Hours!$B970)</f>
        <v>0</v>
      </c>
      <c r="H970" s="16">
        <f>SUMIFS('Contact Hours'!I:I,'Contact Hours'!$A:$A,Hours!$A970,'Contact Hours'!$C:$C,Hours!$B970)</f>
        <v>6848</v>
      </c>
      <c r="I970" s="16">
        <f>SUMIFS('Contact Hours'!J:J,'Contact Hours'!$A:$A,Hours!$A970,'Contact Hours'!$C:$C,Hours!$B970)</f>
        <v>0</v>
      </c>
      <c r="J970" s="16">
        <f>SUMIFS('Contact Hours'!K:K,'Contact Hours'!$A:$A,Hours!$A970,'Contact Hours'!$C:$C,Hours!$B970)</f>
        <v>1944</v>
      </c>
      <c r="K970" s="16">
        <f>SUMIFS('Contact Hours'!L:L,'Contact Hours'!$A:$A,Hours!$A970,'Contact Hours'!$C:$C,Hours!$B970)</f>
        <v>0</v>
      </c>
      <c r="L970" s="17">
        <f t="shared" si="100"/>
        <v>8792</v>
      </c>
      <c r="M970" s="17">
        <f t="shared" si="101"/>
        <v>0</v>
      </c>
      <c r="N970" s="17">
        <f t="shared" si="98"/>
        <v>8792</v>
      </c>
      <c r="O970" s="83">
        <f t="shared" si="102"/>
        <v>31095.720954854296</v>
      </c>
      <c r="P970" s="83">
        <f t="shared" si="99"/>
        <v>0</v>
      </c>
    </row>
    <row r="971" spans="1:16" x14ac:dyDescent="0.2">
      <c r="A971" s="14">
        <v>29137</v>
      </c>
      <c r="B971" s="15">
        <v>23</v>
      </c>
      <c r="C971" s="82">
        <f t="shared" si="97"/>
        <v>3.4579233877331621</v>
      </c>
      <c r="D971" s="16">
        <f>SUMIFS('Contact Hours'!E:E,'Contact Hours'!$A:$A,Hours!$A971,'Contact Hours'!$C:$C,Hours!$B971)</f>
        <v>66123</v>
      </c>
      <c r="E971" s="16">
        <f>SUMIFS('Contact Hours'!F:F,'Contact Hours'!$A:$A,Hours!$A971,'Contact Hours'!$C:$C,Hours!$B971)</f>
        <v>0</v>
      </c>
      <c r="F971" s="16">
        <f>SUMIFS('Contact Hours'!G:G,'Contact Hours'!$A:$A,Hours!$A971,'Contact Hours'!$C:$C,Hours!$B971)</f>
        <v>0</v>
      </c>
      <c r="G971" s="16">
        <f>SUMIFS('Contact Hours'!H:H,'Contact Hours'!$A:$A,Hours!$A971,'Contact Hours'!$C:$C,Hours!$B971)</f>
        <v>0</v>
      </c>
      <c r="H971" s="16">
        <f>SUMIFS('Contact Hours'!I:I,'Contact Hours'!$A:$A,Hours!$A971,'Contact Hours'!$C:$C,Hours!$B971)</f>
        <v>6624</v>
      </c>
      <c r="I971" s="16">
        <f>SUMIFS('Contact Hours'!J:J,'Contact Hours'!$A:$A,Hours!$A971,'Contact Hours'!$C:$C,Hours!$B971)</f>
        <v>0</v>
      </c>
      <c r="J971" s="16">
        <f>SUMIFS('Contact Hours'!K:K,'Contact Hours'!$A:$A,Hours!$A971,'Contact Hours'!$C:$C,Hours!$B971)</f>
        <v>0</v>
      </c>
      <c r="K971" s="16">
        <f>SUMIFS('Contact Hours'!L:L,'Contact Hours'!$A:$A,Hours!$A971,'Contact Hours'!$C:$C,Hours!$B971)</f>
        <v>0</v>
      </c>
      <c r="L971" s="17">
        <f t="shared" si="100"/>
        <v>72747</v>
      </c>
      <c r="M971" s="17">
        <f t="shared" si="101"/>
        <v>0</v>
      </c>
      <c r="N971" s="17">
        <f t="shared" si="98"/>
        <v>72747</v>
      </c>
      <c r="O971" s="83">
        <f t="shared" si="102"/>
        <v>251553.55268742435</v>
      </c>
      <c r="P971" s="83">
        <f t="shared" si="99"/>
        <v>0</v>
      </c>
    </row>
    <row r="972" spans="1:16" x14ac:dyDescent="0.2">
      <c r="A972" s="14">
        <v>29137</v>
      </c>
      <c r="B972" s="15">
        <v>24</v>
      </c>
      <c r="C972" s="82">
        <f t="shared" si="97"/>
        <v>2.7275666878468883</v>
      </c>
      <c r="D972" s="16">
        <f>SUMIFS('Contact Hours'!E:E,'Contact Hours'!$A:$A,Hours!$A972,'Contact Hours'!$C:$C,Hours!$B972)</f>
        <v>94620</v>
      </c>
      <c r="E972" s="16">
        <f>SUMIFS('Contact Hours'!F:F,'Contact Hours'!$A:$A,Hours!$A972,'Contact Hours'!$C:$C,Hours!$B972)</f>
        <v>0</v>
      </c>
      <c r="F972" s="16">
        <f>SUMIFS('Contact Hours'!G:G,'Contact Hours'!$A:$A,Hours!$A972,'Contact Hours'!$C:$C,Hours!$B972)</f>
        <v>0</v>
      </c>
      <c r="G972" s="16">
        <f>SUMIFS('Contact Hours'!H:H,'Contact Hours'!$A:$A,Hours!$A972,'Contact Hours'!$C:$C,Hours!$B972)</f>
        <v>0</v>
      </c>
      <c r="H972" s="16">
        <f>SUMIFS('Contact Hours'!I:I,'Contact Hours'!$A:$A,Hours!$A972,'Contact Hours'!$C:$C,Hours!$B972)</f>
        <v>59056</v>
      </c>
      <c r="I972" s="16">
        <f>SUMIFS('Contact Hours'!J:J,'Contact Hours'!$A:$A,Hours!$A972,'Contact Hours'!$C:$C,Hours!$B972)</f>
        <v>0</v>
      </c>
      <c r="J972" s="16">
        <f>SUMIFS('Contact Hours'!K:K,'Contact Hours'!$A:$A,Hours!$A972,'Contact Hours'!$C:$C,Hours!$B972)</f>
        <v>5808</v>
      </c>
      <c r="K972" s="16">
        <f>SUMIFS('Contact Hours'!L:L,'Contact Hours'!$A:$A,Hours!$A972,'Contact Hours'!$C:$C,Hours!$B972)</f>
        <v>0</v>
      </c>
      <c r="L972" s="17">
        <f t="shared" si="100"/>
        <v>159484</v>
      </c>
      <c r="M972" s="17">
        <f t="shared" si="101"/>
        <v>0</v>
      </c>
      <c r="N972" s="17">
        <f t="shared" si="98"/>
        <v>159484</v>
      </c>
      <c r="O972" s="83">
        <f t="shared" si="102"/>
        <v>435003.24564457312</v>
      </c>
      <c r="P972" s="83">
        <f t="shared" si="99"/>
        <v>0</v>
      </c>
    </row>
    <row r="973" spans="1:16" x14ac:dyDescent="0.2">
      <c r="A973" s="14">
        <v>29137</v>
      </c>
      <c r="B973" s="15">
        <v>25</v>
      </c>
      <c r="C973" s="82">
        <f t="shared" si="97"/>
        <v>2.1843075376228382</v>
      </c>
      <c r="D973" s="16">
        <f>SUMIFS('Contact Hours'!E:E,'Contact Hours'!$A:$A,Hours!$A973,'Contact Hours'!$C:$C,Hours!$B973)</f>
        <v>2232660</v>
      </c>
      <c r="E973" s="16">
        <f>SUMIFS('Contact Hours'!F:F,'Contact Hours'!$A:$A,Hours!$A973,'Contact Hours'!$C:$C,Hours!$B973)</f>
        <v>0</v>
      </c>
      <c r="F973" s="16">
        <f>SUMIFS('Contact Hours'!G:G,'Contact Hours'!$A:$A,Hours!$A973,'Contact Hours'!$C:$C,Hours!$B973)</f>
        <v>0</v>
      </c>
      <c r="G973" s="16">
        <f>SUMIFS('Contact Hours'!H:H,'Contact Hours'!$A:$A,Hours!$A973,'Contact Hours'!$C:$C,Hours!$B973)</f>
        <v>0</v>
      </c>
      <c r="H973" s="16">
        <f>SUMIFS('Contact Hours'!I:I,'Contact Hours'!$A:$A,Hours!$A973,'Contact Hours'!$C:$C,Hours!$B973)</f>
        <v>4320</v>
      </c>
      <c r="I973" s="16">
        <f>SUMIFS('Contact Hours'!J:J,'Contact Hours'!$A:$A,Hours!$A973,'Contact Hours'!$C:$C,Hours!$B973)</f>
        <v>0</v>
      </c>
      <c r="J973" s="16">
        <f>SUMIFS('Contact Hours'!K:K,'Contact Hours'!$A:$A,Hours!$A973,'Contact Hours'!$C:$C,Hours!$B973)</f>
        <v>0</v>
      </c>
      <c r="K973" s="16">
        <f>SUMIFS('Contact Hours'!L:L,'Contact Hours'!$A:$A,Hours!$A973,'Contact Hours'!$C:$C,Hours!$B973)</f>
        <v>0</v>
      </c>
      <c r="L973" s="17">
        <f t="shared" si="100"/>
        <v>2236980</v>
      </c>
      <c r="M973" s="17">
        <f t="shared" si="101"/>
        <v>0</v>
      </c>
      <c r="N973" s="17">
        <f t="shared" si="98"/>
        <v>2236980</v>
      </c>
      <c r="O973" s="83">
        <f t="shared" si="102"/>
        <v>4886252.2755115367</v>
      </c>
      <c r="P973" s="83">
        <f t="shared" si="99"/>
        <v>0</v>
      </c>
    </row>
    <row r="974" spans="1:16" x14ac:dyDescent="0.2">
      <c r="A974" s="14">
        <v>29137</v>
      </c>
      <c r="B974" s="15">
        <v>26</v>
      </c>
      <c r="C974" s="82">
        <f t="shared" si="97"/>
        <v>2.9124100501637846</v>
      </c>
      <c r="D974" s="16">
        <f>SUMIFS('Contact Hours'!E:E,'Contact Hours'!$A:$A,Hours!$A974,'Contact Hours'!$C:$C,Hours!$B974)</f>
        <v>572294</v>
      </c>
      <c r="E974" s="16">
        <f>SUMIFS('Contact Hours'!F:F,'Contact Hours'!$A:$A,Hours!$A974,'Contact Hours'!$C:$C,Hours!$B974)</f>
        <v>0</v>
      </c>
      <c r="F974" s="16">
        <f>SUMIFS('Contact Hours'!G:G,'Contact Hours'!$A:$A,Hours!$A974,'Contact Hours'!$C:$C,Hours!$B974)</f>
        <v>0</v>
      </c>
      <c r="G974" s="16">
        <f>SUMIFS('Contact Hours'!H:H,'Contact Hours'!$A:$A,Hours!$A974,'Contact Hours'!$C:$C,Hours!$B974)</f>
        <v>0</v>
      </c>
      <c r="H974" s="16">
        <f>SUMIFS('Contact Hours'!I:I,'Contact Hours'!$A:$A,Hours!$A974,'Contact Hours'!$C:$C,Hours!$B974)</f>
        <v>47184</v>
      </c>
      <c r="I974" s="16">
        <f>SUMIFS('Contact Hours'!J:J,'Contact Hours'!$A:$A,Hours!$A974,'Contact Hours'!$C:$C,Hours!$B974)</f>
        <v>0</v>
      </c>
      <c r="J974" s="16">
        <f>SUMIFS('Contact Hours'!K:K,'Contact Hours'!$A:$A,Hours!$A974,'Contact Hours'!$C:$C,Hours!$B974)</f>
        <v>320</v>
      </c>
      <c r="K974" s="16">
        <f>SUMIFS('Contact Hours'!L:L,'Contact Hours'!$A:$A,Hours!$A974,'Contact Hours'!$C:$C,Hours!$B974)</f>
        <v>0</v>
      </c>
      <c r="L974" s="17">
        <f t="shared" si="100"/>
        <v>619798</v>
      </c>
      <c r="M974" s="17">
        <f t="shared" si="101"/>
        <v>0</v>
      </c>
      <c r="N974" s="17">
        <f t="shared" si="98"/>
        <v>619798</v>
      </c>
      <c r="O974" s="83">
        <f t="shared" si="102"/>
        <v>1805105.9242714134</v>
      </c>
      <c r="P974" s="83">
        <f t="shared" si="99"/>
        <v>0</v>
      </c>
    </row>
    <row r="975" spans="1:16" x14ac:dyDescent="0.2">
      <c r="A975" s="14">
        <v>29137</v>
      </c>
      <c r="B975" s="15">
        <v>27</v>
      </c>
      <c r="C975" s="82">
        <f t="shared" si="97"/>
        <v>0</v>
      </c>
      <c r="D975" s="16">
        <f>SUMIFS('Contact Hours'!E:E,'Contact Hours'!$A:$A,Hours!$A975,'Contact Hours'!$C:$C,Hours!$B975)</f>
        <v>0</v>
      </c>
      <c r="E975" s="16">
        <f>SUMIFS('Contact Hours'!F:F,'Contact Hours'!$A:$A,Hours!$A975,'Contact Hours'!$C:$C,Hours!$B975)</f>
        <v>0</v>
      </c>
      <c r="F975" s="16">
        <f>SUMIFS('Contact Hours'!G:G,'Contact Hours'!$A:$A,Hours!$A975,'Contact Hours'!$C:$C,Hours!$B975)</f>
        <v>0</v>
      </c>
      <c r="G975" s="16">
        <f>SUMIFS('Contact Hours'!H:H,'Contact Hours'!$A:$A,Hours!$A975,'Contact Hours'!$C:$C,Hours!$B975)</f>
        <v>0</v>
      </c>
      <c r="H975" s="16">
        <f>SUMIFS('Contact Hours'!I:I,'Contact Hours'!$A:$A,Hours!$A975,'Contact Hours'!$C:$C,Hours!$B975)</f>
        <v>0</v>
      </c>
      <c r="I975" s="16">
        <f>SUMIFS('Contact Hours'!J:J,'Contact Hours'!$A:$A,Hours!$A975,'Contact Hours'!$C:$C,Hours!$B975)</f>
        <v>0</v>
      </c>
      <c r="J975" s="16">
        <f>SUMIFS('Contact Hours'!K:K,'Contact Hours'!$A:$A,Hours!$A975,'Contact Hours'!$C:$C,Hours!$B975)</f>
        <v>0</v>
      </c>
      <c r="K975" s="16">
        <f>SUMIFS('Contact Hours'!L:L,'Contact Hours'!$A:$A,Hours!$A975,'Contact Hours'!$C:$C,Hours!$B975)</f>
        <v>0</v>
      </c>
      <c r="L975" s="17">
        <f t="shared" si="100"/>
        <v>0</v>
      </c>
      <c r="M975" s="17">
        <f t="shared" si="101"/>
        <v>0</v>
      </c>
      <c r="N975" s="17">
        <f t="shared" si="98"/>
        <v>0</v>
      </c>
      <c r="O975" s="83">
        <f t="shared" si="102"/>
        <v>0</v>
      </c>
      <c r="P975" s="83">
        <f t="shared" si="99"/>
        <v>0</v>
      </c>
    </row>
    <row r="976" spans="1:16" x14ac:dyDescent="0.2">
      <c r="A976" s="14">
        <v>3611</v>
      </c>
      <c r="B976" s="15">
        <v>1</v>
      </c>
      <c r="C976" s="82">
        <f t="shared" si="97"/>
        <v>2.4773518925154794</v>
      </c>
      <c r="D976" s="16">
        <f>SUMIFS('Contact Hours'!E:E,'Contact Hours'!$A:$A,Hours!$A976,'Contact Hours'!$C:$C,Hours!$B976)</f>
        <v>32144</v>
      </c>
      <c r="E976" s="16">
        <f>SUMIFS('Contact Hours'!F:F,'Contact Hours'!$A:$A,Hours!$A976,'Contact Hours'!$C:$C,Hours!$B976)</f>
        <v>0</v>
      </c>
      <c r="F976" s="16">
        <f>SUMIFS('Contact Hours'!G:G,'Contact Hours'!$A:$A,Hours!$A976,'Contact Hours'!$C:$C,Hours!$B976)</f>
        <v>0</v>
      </c>
      <c r="G976" s="16">
        <f>SUMIFS('Contact Hours'!H:H,'Contact Hours'!$A:$A,Hours!$A976,'Contact Hours'!$C:$C,Hours!$B976)</f>
        <v>0</v>
      </c>
      <c r="H976" s="16">
        <f>SUMIFS('Contact Hours'!I:I,'Contact Hours'!$A:$A,Hours!$A976,'Contact Hours'!$C:$C,Hours!$B976)</f>
        <v>0</v>
      </c>
      <c r="I976" s="16">
        <f>SUMIFS('Contact Hours'!J:J,'Contact Hours'!$A:$A,Hours!$A976,'Contact Hours'!$C:$C,Hours!$B976)</f>
        <v>0</v>
      </c>
      <c r="J976" s="16">
        <f>SUMIFS('Contact Hours'!K:K,'Contact Hours'!$A:$A,Hours!$A976,'Contact Hours'!$C:$C,Hours!$B976)</f>
        <v>0</v>
      </c>
      <c r="K976" s="16">
        <f>SUMIFS('Contact Hours'!L:L,'Contact Hours'!$A:$A,Hours!$A976,'Contact Hours'!$C:$C,Hours!$B976)</f>
        <v>0</v>
      </c>
      <c r="L976" s="17">
        <f t="shared" si="100"/>
        <v>32144</v>
      </c>
      <c r="M976" s="17">
        <f t="shared" si="101"/>
        <v>0</v>
      </c>
      <c r="N976" s="17">
        <f t="shared" si="98"/>
        <v>32144</v>
      </c>
      <c r="O976" s="83">
        <f t="shared" si="102"/>
        <v>79631.999233017574</v>
      </c>
      <c r="P976" s="83">
        <f t="shared" si="99"/>
        <v>0</v>
      </c>
    </row>
    <row r="977" spans="1:16" x14ac:dyDescent="0.2">
      <c r="A977" s="14">
        <v>3611</v>
      </c>
      <c r="B977" s="15">
        <v>2</v>
      </c>
      <c r="C977" s="82">
        <f t="shared" si="97"/>
        <v>2.8538011791852567</v>
      </c>
      <c r="D977" s="16">
        <f>SUMIFS('Contact Hours'!E:E,'Contact Hours'!$A:$A,Hours!$A977,'Contact Hours'!$C:$C,Hours!$B977)</f>
        <v>0</v>
      </c>
      <c r="E977" s="16">
        <f>SUMIFS('Contact Hours'!F:F,'Contact Hours'!$A:$A,Hours!$A977,'Contact Hours'!$C:$C,Hours!$B977)</f>
        <v>0</v>
      </c>
      <c r="F977" s="16">
        <f>SUMIFS('Contact Hours'!G:G,'Contact Hours'!$A:$A,Hours!$A977,'Contact Hours'!$C:$C,Hours!$B977)</f>
        <v>0</v>
      </c>
      <c r="G977" s="16">
        <f>SUMIFS('Contact Hours'!H:H,'Contact Hours'!$A:$A,Hours!$A977,'Contact Hours'!$C:$C,Hours!$B977)</f>
        <v>0</v>
      </c>
      <c r="H977" s="16">
        <f>SUMIFS('Contact Hours'!I:I,'Contact Hours'!$A:$A,Hours!$A977,'Contact Hours'!$C:$C,Hours!$B977)</f>
        <v>119664</v>
      </c>
      <c r="I977" s="16">
        <f>SUMIFS('Contact Hours'!J:J,'Contact Hours'!$A:$A,Hours!$A977,'Contact Hours'!$C:$C,Hours!$B977)</f>
        <v>0</v>
      </c>
      <c r="J977" s="16">
        <f>SUMIFS('Contact Hours'!K:K,'Contact Hours'!$A:$A,Hours!$A977,'Contact Hours'!$C:$C,Hours!$B977)</f>
        <v>384</v>
      </c>
      <c r="K977" s="16">
        <f>SUMIFS('Contact Hours'!L:L,'Contact Hours'!$A:$A,Hours!$A977,'Contact Hours'!$C:$C,Hours!$B977)</f>
        <v>0</v>
      </c>
      <c r="L977" s="17">
        <f t="shared" si="100"/>
        <v>120048</v>
      </c>
      <c r="M977" s="17">
        <f t="shared" si="101"/>
        <v>0</v>
      </c>
      <c r="N977" s="17">
        <f t="shared" si="98"/>
        <v>120048</v>
      </c>
      <c r="O977" s="83">
        <f t="shared" si="102"/>
        <v>342593.12395883171</v>
      </c>
      <c r="P977" s="83">
        <f t="shared" si="99"/>
        <v>0</v>
      </c>
    </row>
    <row r="978" spans="1:16" x14ac:dyDescent="0.2">
      <c r="A978" s="14">
        <v>3611</v>
      </c>
      <c r="B978" s="15">
        <v>3</v>
      </c>
      <c r="C978" s="82">
        <f t="shared" si="97"/>
        <v>2.4074720848103111</v>
      </c>
      <c r="D978" s="16">
        <f>SUMIFS('Contact Hours'!E:E,'Contact Hours'!$A:$A,Hours!$A978,'Contact Hours'!$C:$C,Hours!$B978)</f>
        <v>0</v>
      </c>
      <c r="E978" s="16">
        <f>SUMIFS('Contact Hours'!F:F,'Contact Hours'!$A:$A,Hours!$A978,'Contact Hours'!$C:$C,Hours!$B978)</f>
        <v>474992</v>
      </c>
      <c r="F978" s="16">
        <f>SUMIFS('Contact Hours'!G:G,'Contact Hours'!$A:$A,Hours!$A978,'Contact Hours'!$C:$C,Hours!$B978)</f>
        <v>0</v>
      </c>
      <c r="G978" s="16">
        <f>SUMIFS('Contact Hours'!H:H,'Contact Hours'!$A:$A,Hours!$A978,'Contact Hours'!$C:$C,Hours!$B978)</f>
        <v>0</v>
      </c>
      <c r="H978" s="16">
        <f>SUMIFS('Contact Hours'!I:I,'Contact Hours'!$A:$A,Hours!$A978,'Contact Hours'!$C:$C,Hours!$B978)</f>
        <v>0</v>
      </c>
      <c r="I978" s="16">
        <f>SUMIFS('Contact Hours'!J:J,'Contact Hours'!$A:$A,Hours!$A978,'Contact Hours'!$C:$C,Hours!$B978)</f>
        <v>1056</v>
      </c>
      <c r="J978" s="16">
        <f>SUMIFS('Contact Hours'!K:K,'Contact Hours'!$A:$A,Hours!$A978,'Contact Hours'!$C:$C,Hours!$B978)</f>
        <v>0</v>
      </c>
      <c r="K978" s="16">
        <f>SUMIFS('Contact Hours'!L:L,'Contact Hours'!$A:$A,Hours!$A978,'Contact Hours'!$C:$C,Hours!$B978)</f>
        <v>0</v>
      </c>
      <c r="L978" s="17">
        <f t="shared" si="100"/>
        <v>476048</v>
      </c>
      <c r="M978" s="17">
        <f t="shared" si="101"/>
        <v>47604.800000000003</v>
      </c>
      <c r="N978" s="17">
        <f t="shared" si="98"/>
        <v>523652.8</v>
      </c>
      <c r="O978" s="83">
        <f t="shared" si="102"/>
        <v>1260679.4981327569</v>
      </c>
      <c r="P978" s="83">
        <f t="shared" si="99"/>
        <v>0</v>
      </c>
    </row>
    <row r="979" spans="1:16" x14ac:dyDescent="0.2">
      <c r="A979" s="14">
        <v>3611</v>
      </c>
      <c r="B979" s="15">
        <v>4</v>
      </c>
      <c r="C979" s="82">
        <f t="shared" si="97"/>
        <v>2.4300139582635913</v>
      </c>
      <c r="D979" s="16">
        <f>SUMIFS('Contact Hours'!E:E,'Contact Hours'!$A:$A,Hours!$A979,'Contact Hours'!$C:$C,Hours!$B979)</f>
        <v>52128</v>
      </c>
      <c r="E979" s="16">
        <f>SUMIFS('Contact Hours'!F:F,'Contact Hours'!$A:$A,Hours!$A979,'Contact Hours'!$C:$C,Hours!$B979)</f>
        <v>103104</v>
      </c>
      <c r="F979" s="16">
        <f>SUMIFS('Contact Hours'!G:G,'Contact Hours'!$A:$A,Hours!$A979,'Contact Hours'!$C:$C,Hours!$B979)</f>
        <v>0</v>
      </c>
      <c r="G979" s="16">
        <f>SUMIFS('Contact Hours'!H:H,'Contact Hours'!$A:$A,Hours!$A979,'Contact Hours'!$C:$C,Hours!$B979)</f>
        <v>0</v>
      </c>
      <c r="H979" s="16">
        <f>SUMIFS('Contact Hours'!I:I,'Contact Hours'!$A:$A,Hours!$A979,'Contact Hours'!$C:$C,Hours!$B979)</f>
        <v>76144</v>
      </c>
      <c r="I979" s="16">
        <f>SUMIFS('Contact Hours'!J:J,'Contact Hours'!$A:$A,Hours!$A979,'Contact Hours'!$C:$C,Hours!$B979)</f>
        <v>26280</v>
      </c>
      <c r="J979" s="16">
        <f>SUMIFS('Contact Hours'!K:K,'Contact Hours'!$A:$A,Hours!$A979,'Contact Hours'!$C:$C,Hours!$B979)</f>
        <v>80</v>
      </c>
      <c r="K979" s="16">
        <f>SUMIFS('Contact Hours'!L:L,'Contact Hours'!$A:$A,Hours!$A979,'Contact Hours'!$C:$C,Hours!$B979)</f>
        <v>0</v>
      </c>
      <c r="L979" s="17">
        <f t="shared" si="100"/>
        <v>257736</v>
      </c>
      <c r="M979" s="17">
        <f t="shared" si="101"/>
        <v>12938.400000000001</v>
      </c>
      <c r="N979" s="17">
        <f t="shared" si="98"/>
        <v>270674.40000000002</v>
      </c>
      <c r="O979" s="83">
        <f t="shared" si="102"/>
        <v>657742.5701446227</v>
      </c>
      <c r="P979" s="83">
        <f t="shared" si="99"/>
        <v>0</v>
      </c>
    </row>
    <row r="980" spans="1:16" x14ac:dyDescent="0.2">
      <c r="A980" s="14">
        <v>3611</v>
      </c>
      <c r="B980" s="15">
        <v>5</v>
      </c>
      <c r="C980" s="82">
        <f t="shared" si="97"/>
        <v>8.3021719928430482</v>
      </c>
      <c r="D980" s="16">
        <f>SUMIFS('Contact Hours'!E:E,'Contact Hours'!$A:$A,Hours!$A980,'Contact Hours'!$C:$C,Hours!$B980)</f>
        <v>0</v>
      </c>
      <c r="E980" s="16">
        <f>SUMIFS('Contact Hours'!F:F,'Contact Hours'!$A:$A,Hours!$A980,'Contact Hours'!$C:$C,Hours!$B980)</f>
        <v>0</v>
      </c>
      <c r="F980" s="16">
        <f>SUMIFS('Contact Hours'!G:G,'Contact Hours'!$A:$A,Hours!$A980,'Contact Hours'!$C:$C,Hours!$B980)</f>
        <v>0</v>
      </c>
      <c r="G980" s="16">
        <f>SUMIFS('Contact Hours'!H:H,'Contact Hours'!$A:$A,Hours!$A980,'Contact Hours'!$C:$C,Hours!$B980)</f>
        <v>0</v>
      </c>
      <c r="H980" s="16">
        <f>SUMIFS('Contact Hours'!I:I,'Contact Hours'!$A:$A,Hours!$A980,'Contact Hours'!$C:$C,Hours!$B980)</f>
        <v>0</v>
      </c>
      <c r="I980" s="16">
        <f>SUMIFS('Contact Hours'!J:J,'Contact Hours'!$A:$A,Hours!$A980,'Contact Hours'!$C:$C,Hours!$B980)</f>
        <v>0</v>
      </c>
      <c r="J980" s="16">
        <f>SUMIFS('Contact Hours'!K:K,'Contact Hours'!$A:$A,Hours!$A980,'Contact Hours'!$C:$C,Hours!$B980)</f>
        <v>0</v>
      </c>
      <c r="K980" s="16">
        <f>SUMIFS('Contact Hours'!L:L,'Contact Hours'!$A:$A,Hours!$A980,'Contact Hours'!$C:$C,Hours!$B980)</f>
        <v>0</v>
      </c>
      <c r="L980" s="17">
        <f t="shared" si="100"/>
        <v>0</v>
      </c>
      <c r="M980" s="17">
        <f t="shared" si="101"/>
        <v>0</v>
      </c>
      <c r="N980" s="17">
        <f t="shared" si="98"/>
        <v>0</v>
      </c>
      <c r="O980" s="83">
        <f t="shared" si="102"/>
        <v>0</v>
      </c>
      <c r="P980" s="83">
        <f t="shared" si="99"/>
        <v>0</v>
      </c>
    </row>
    <row r="981" spans="1:16" x14ac:dyDescent="0.2">
      <c r="A981" s="14">
        <v>3611</v>
      </c>
      <c r="B981" s="15">
        <v>6</v>
      </c>
      <c r="C981" s="82">
        <f t="shared" si="97"/>
        <v>2.9574937970703448</v>
      </c>
      <c r="D981" s="16">
        <f>SUMIFS('Contact Hours'!E:E,'Contact Hours'!$A:$A,Hours!$A981,'Contact Hours'!$C:$C,Hours!$B981)</f>
        <v>20320</v>
      </c>
      <c r="E981" s="16">
        <f>SUMIFS('Contact Hours'!F:F,'Contact Hours'!$A:$A,Hours!$A981,'Contact Hours'!$C:$C,Hours!$B981)</f>
        <v>0</v>
      </c>
      <c r="F981" s="16">
        <f>SUMIFS('Contact Hours'!G:G,'Contact Hours'!$A:$A,Hours!$A981,'Contact Hours'!$C:$C,Hours!$B981)</f>
        <v>0</v>
      </c>
      <c r="G981" s="16">
        <f>SUMIFS('Contact Hours'!H:H,'Contact Hours'!$A:$A,Hours!$A981,'Contact Hours'!$C:$C,Hours!$B981)</f>
        <v>0</v>
      </c>
      <c r="H981" s="16">
        <f>SUMIFS('Contact Hours'!I:I,'Contact Hours'!$A:$A,Hours!$A981,'Contact Hours'!$C:$C,Hours!$B981)</f>
        <v>34480</v>
      </c>
      <c r="I981" s="16">
        <f>SUMIFS('Contact Hours'!J:J,'Contact Hours'!$A:$A,Hours!$A981,'Contact Hours'!$C:$C,Hours!$B981)</f>
        <v>0</v>
      </c>
      <c r="J981" s="16">
        <f>SUMIFS('Contact Hours'!K:K,'Contact Hours'!$A:$A,Hours!$A981,'Contact Hours'!$C:$C,Hours!$B981)</f>
        <v>0</v>
      </c>
      <c r="K981" s="16">
        <f>SUMIFS('Contact Hours'!L:L,'Contact Hours'!$A:$A,Hours!$A981,'Contact Hours'!$C:$C,Hours!$B981)</f>
        <v>0</v>
      </c>
      <c r="L981" s="17">
        <f t="shared" si="100"/>
        <v>54800</v>
      </c>
      <c r="M981" s="17">
        <f t="shared" si="101"/>
        <v>0</v>
      </c>
      <c r="N981" s="17">
        <f t="shared" si="98"/>
        <v>54800</v>
      </c>
      <c r="O981" s="83">
        <f t="shared" si="102"/>
        <v>162070.66007945489</v>
      </c>
      <c r="P981" s="83">
        <f t="shared" si="99"/>
        <v>0</v>
      </c>
    </row>
    <row r="982" spans="1:16" x14ac:dyDescent="0.2">
      <c r="A982" s="14">
        <v>3611</v>
      </c>
      <c r="B982" s="15">
        <v>7</v>
      </c>
      <c r="C982" s="82">
        <f t="shared" si="97"/>
        <v>3.1107785365526492</v>
      </c>
      <c r="D982" s="16">
        <f>SUMIFS('Contact Hours'!E:E,'Contact Hours'!$A:$A,Hours!$A982,'Contact Hours'!$C:$C,Hours!$B982)</f>
        <v>0</v>
      </c>
      <c r="E982" s="16">
        <f>SUMIFS('Contact Hours'!F:F,'Contact Hours'!$A:$A,Hours!$A982,'Contact Hours'!$C:$C,Hours!$B982)</f>
        <v>12576</v>
      </c>
      <c r="F982" s="16">
        <f>SUMIFS('Contact Hours'!G:G,'Contact Hours'!$A:$A,Hours!$A982,'Contact Hours'!$C:$C,Hours!$B982)</f>
        <v>0</v>
      </c>
      <c r="G982" s="16">
        <f>SUMIFS('Contact Hours'!H:H,'Contact Hours'!$A:$A,Hours!$A982,'Contact Hours'!$C:$C,Hours!$B982)</f>
        <v>0</v>
      </c>
      <c r="H982" s="16">
        <f>SUMIFS('Contact Hours'!I:I,'Contact Hours'!$A:$A,Hours!$A982,'Contact Hours'!$C:$C,Hours!$B982)</f>
        <v>0</v>
      </c>
      <c r="I982" s="16">
        <f>SUMIFS('Contact Hours'!J:J,'Contact Hours'!$A:$A,Hours!$A982,'Contact Hours'!$C:$C,Hours!$B982)</f>
        <v>39232</v>
      </c>
      <c r="J982" s="16">
        <f>SUMIFS('Contact Hours'!K:K,'Contact Hours'!$A:$A,Hours!$A982,'Contact Hours'!$C:$C,Hours!$B982)</f>
        <v>0</v>
      </c>
      <c r="K982" s="16">
        <f>SUMIFS('Contact Hours'!L:L,'Contact Hours'!$A:$A,Hours!$A982,'Contact Hours'!$C:$C,Hours!$B982)</f>
        <v>8114</v>
      </c>
      <c r="L982" s="17">
        <f t="shared" si="100"/>
        <v>59922</v>
      </c>
      <c r="M982" s="17">
        <f t="shared" si="101"/>
        <v>5992.2000000000007</v>
      </c>
      <c r="N982" s="17">
        <f t="shared" si="98"/>
        <v>65914.2</v>
      </c>
      <c r="O982" s="83">
        <f t="shared" si="102"/>
        <v>205044.47861403861</v>
      </c>
      <c r="P982" s="83">
        <f t="shared" si="99"/>
        <v>0</v>
      </c>
    </row>
    <row r="983" spans="1:16" x14ac:dyDescent="0.2">
      <c r="A983" s="14">
        <v>3611</v>
      </c>
      <c r="B983" s="15">
        <v>8</v>
      </c>
      <c r="C983" s="82">
        <f t="shared" si="97"/>
        <v>3.1288120353152737</v>
      </c>
      <c r="D983" s="16">
        <f>SUMIFS('Contact Hours'!E:E,'Contact Hours'!$A:$A,Hours!$A983,'Contact Hours'!$C:$C,Hours!$B983)</f>
        <v>0</v>
      </c>
      <c r="E983" s="16">
        <f>SUMIFS('Contact Hours'!F:F,'Contact Hours'!$A:$A,Hours!$A983,'Contact Hours'!$C:$C,Hours!$B983)</f>
        <v>0</v>
      </c>
      <c r="F983" s="16">
        <f>SUMIFS('Contact Hours'!G:G,'Contact Hours'!$A:$A,Hours!$A983,'Contact Hours'!$C:$C,Hours!$B983)</f>
        <v>0</v>
      </c>
      <c r="G983" s="16">
        <f>SUMIFS('Contact Hours'!H:H,'Contact Hours'!$A:$A,Hours!$A983,'Contact Hours'!$C:$C,Hours!$B983)</f>
        <v>0</v>
      </c>
      <c r="H983" s="16">
        <f>SUMIFS('Contact Hours'!I:I,'Contact Hours'!$A:$A,Hours!$A983,'Contact Hours'!$C:$C,Hours!$B983)</f>
        <v>18064</v>
      </c>
      <c r="I983" s="16">
        <f>SUMIFS('Contact Hours'!J:J,'Contact Hours'!$A:$A,Hours!$A983,'Contact Hours'!$C:$C,Hours!$B983)</f>
        <v>0</v>
      </c>
      <c r="J983" s="16">
        <f>SUMIFS('Contact Hours'!K:K,'Contact Hours'!$A:$A,Hours!$A983,'Contact Hours'!$C:$C,Hours!$B983)</f>
        <v>80</v>
      </c>
      <c r="K983" s="16">
        <f>SUMIFS('Contact Hours'!L:L,'Contact Hours'!$A:$A,Hours!$A983,'Contact Hours'!$C:$C,Hours!$B983)</f>
        <v>0</v>
      </c>
      <c r="L983" s="17">
        <f t="shared" si="100"/>
        <v>18144</v>
      </c>
      <c r="M983" s="17">
        <f t="shared" si="101"/>
        <v>0</v>
      </c>
      <c r="N983" s="17">
        <f t="shared" si="98"/>
        <v>18144</v>
      </c>
      <c r="O983" s="83">
        <f t="shared" si="102"/>
        <v>56769.165568760327</v>
      </c>
      <c r="P983" s="83">
        <f t="shared" si="99"/>
        <v>0</v>
      </c>
    </row>
    <row r="984" spans="1:16" x14ac:dyDescent="0.2">
      <c r="A984" s="14">
        <v>3611</v>
      </c>
      <c r="B984" s="15">
        <v>9</v>
      </c>
      <c r="C984" s="82">
        <f t="shared" si="97"/>
        <v>2.7974464955520566</v>
      </c>
      <c r="D984" s="16">
        <f>SUMIFS('Contact Hours'!E:E,'Contact Hours'!$A:$A,Hours!$A984,'Contact Hours'!$C:$C,Hours!$B984)</f>
        <v>27408</v>
      </c>
      <c r="E984" s="16">
        <f>SUMIFS('Contact Hours'!F:F,'Contact Hours'!$A:$A,Hours!$A984,'Contact Hours'!$C:$C,Hours!$B984)</f>
        <v>10304</v>
      </c>
      <c r="F984" s="16">
        <f>SUMIFS('Contact Hours'!G:G,'Contact Hours'!$A:$A,Hours!$A984,'Contact Hours'!$C:$C,Hours!$B984)</f>
        <v>0</v>
      </c>
      <c r="G984" s="16">
        <f>SUMIFS('Contact Hours'!H:H,'Contact Hours'!$A:$A,Hours!$A984,'Contact Hours'!$C:$C,Hours!$B984)</f>
        <v>0</v>
      </c>
      <c r="H984" s="16">
        <f>SUMIFS('Contact Hours'!I:I,'Contact Hours'!$A:$A,Hours!$A984,'Contact Hours'!$C:$C,Hours!$B984)</f>
        <v>148512</v>
      </c>
      <c r="I984" s="16">
        <f>SUMIFS('Contact Hours'!J:J,'Contact Hours'!$A:$A,Hours!$A984,'Contact Hours'!$C:$C,Hours!$B984)</f>
        <v>0</v>
      </c>
      <c r="J984" s="16">
        <f>SUMIFS('Contact Hours'!K:K,'Contact Hours'!$A:$A,Hours!$A984,'Contact Hours'!$C:$C,Hours!$B984)</f>
        <v>0</v>
      </c>
      <c r="K984" s="16">
        <f>SUMIFS('Contact Hours'!L:L,'Contact Hours'!$A:$A,Hours!$A984,'Contact Hours'!$C:$C,Hours!$B984)</f>
        <v>0</v>
      </c>
      <c r="L984" s="17">
        <f t="shared" si="100"/>
        <v>186224</v>
      </c>
      <c r="M984" s="17">
        <f t="shared" si="101"/>
        <v>1030.4000000000001</v>
      </c>
      <c r="N984" s="17">
        <f t="shared" si="98"/>
        <v>187254.39999999999</v>
      </c>
      <c r="O984" s="83">
        <f t="shared" si="102"/>
        <v>523834.16505670303</v>
      </c>
      <c r="P984" s="83">
        <f t="shared" si="99"/>
        <v>0</v>
      </c>
    </row>
    <row r="985" spans="1:16" x14ac:dyDescent="0.2">
      <c r="A985" s="14">
        <v>3611</v>
      </c>
      <c r="B985" s="15">
        <v>10</v>
      </c>
      <c r="C985" s="82">
        <f t="shared" si="97"/>
        <v>3.9989283506118838</v>
      </c>
      <c r="D985" s="16">
        <f>SUMIFS('Contact Hours'!E:E,'Contact Hours'!$A:$A,Hours!$A985,'Contact Hours'!$C:$C,Hours!$B985)</f>
        <v>0</v>
      </c>
      <c r="E985" s="16">
        <f>SUMIFS('Contact Hours'!F:F,'Contact Hours'!$A:$A,Hours!$A985,'Contact Hours'!$C:$C,Hours!$B985)</f>
        <v>8608</v>
      </c>
      <c r="F985" s="16">
        <f>SUMIFS('Contact Hours'!G:G,'Contact Hours'!$A:$A,Hours!$A985,'Contact Hours'!$C:$C,Hours!$B985)</f>
        <v>0</v>
      </c>
      <c r="G985" s="16">
        <f>SUMIFS('Contact Hours'!H:H,'Contact Hours'!$A:$A,Hours!$A985,'Contact Hours'!$C:$C,Hours!$B985)</f>
        <v>0</v>
      </c>
      <c r="H985" s="16">
        <f>SUMIFS('Contact Hours'!I:I,'Contact Hours'!$A:$A,Hours!$A985,'Contact Hours'!$C:$C,Hours!$B985)</f>
        <v>0</v>
      </c>
      <c r="I985" s="16">
        <f>SUMIFS('Contact Hours'!J:J,'Contact Hours'!$A:$A,Hours!$A985,'Contact Hours'!$C:$C,Hours!$B985)</f>
        <v>0</v>
      </c>
      <c r="J985" s="16">
        <f>SUMIFS('Contact Hours'!K:K,'Contact Hours'!$A:$A,Hours!$A985,'Contact Hours'!$C:$C,Hours!$B985)</f>
        <v>0</v>
      </c>
      <c r="K985" s="16">
        <f>SUMIFS('Contact Hours'!L:L,'Contact Hours'!$A:$A,Hours!$A985,'Contact Hours'!$C:$C,Hours!$B985)</f>
        <v>0</v>
      </c>
      <c r="L985" s="17">
        <f t="shared" si="100"/>
        <v>8608</v>
      </c>
      <c r="M985" s="17">
        <f t="shared" si="101"/>
        <v>860.80000000000007</v>
      </c>
      <c r="N985" s="17">
        <f t="shared" si="98"/>
        <v>9468.7999999999993</v>
      </c>
      <c r="O985" s="83">
        <f t="shared" si="102"/>
        <v>37865.052766273802</v>
      </c>
      <c r="P985" s="83">
        <f t="shared" si="99"/>
        <v>0</v>
      </c>
    </row>
    <row r="986" spans="1:16" x14ac:dyDescent="0.2">
      <c r="A986" s="14">
        <v>3611</v>
      </c>
      <c r="B986" s="15">
        <v>11</v>
      </c>
      <c r="C986" s="82">
        <f t="shared" si="97"/>
        <v>2.8515469918399288</v>
      </c>
      <c r="D986" s="16">
        <f>SUMIFS('Contact Hours'!E:E,'Contact Hours'!$A:$A,Hours!$A986,'Contact Hours'!$C:$C,Hours!$B986)</f>
        <v>0</v>
      </c>
      <c r="E986" s="16">
        <f>SUMIFS('Contact Hours'!F:F,'Contact Hours'!$A:$A,Hours!$A986,'Contact Hours'!$C:$C,Hours!$B986)</f>
        <v>6048</v>
      </c>
      <c r="F986" s="16">
        <f>SUMIFS('Contact Hours'!G:G,'Contact Hours'!$A:$A,Hours!$A986,'Contact Hours'!$C:$C,Hours!$B986)</f>
        <v>0</v>
      </c>
      <c r="G986" s="16">
        <f>SUMIFS('Contact Hours'!H:H,'Contact Hours'!$A:$A,Hours!$A986,'Contact Hours'!$C:$C,Hours!$B986)</f>
        <v>0</v>
      </c>
      <c r="H986" s="16">
        <f>SUMIFS('Contact Hours'!I:I,'Contact Hours'!$A:$A,Hours!$A986,'Contact Hours'!$C:$C,Hours!$B986)</f>
        <v>0</v>
      </c>
      <c r="I986" s="16">
        <f>SUMIFS('Contact Hours'!J:J,'Contact Hours'!$A:$A,Hours!$A986,'Contact Hours'!$C:$C,Hours!$B986)</f>
        <v>37168</v>
      </c>
      <c r="J986" s="16">
        <f>SUMIFS('Contact Hours'!K:K,'Contact Hours'!$A:$A,Hours!$A986,'Contact Hours'!$C:$C,Hours!$B986)</f>
        <v>0</v>
      </c>
      <c r="K986" s="16">
        <f>SUMIFS('Contact Hours'!L:L,'Contact Hours'!$A:$A,Hours!$A986,'Contact Hours'!$C:$C,Hours!$B986)</f>
        <v>0</v>
      </c>
      <c r="L986" s="17">
        <f t="shared" si="100"/>
        <v>43216</v>
      </c>
      <c r="M986" s="17">
        <f t="shared" si="101"/>
        <v>4321.6000000000004</v>
      </c>
      <c r="N986" s="17">
        <f t="shared" si="98"/>
        <v>47537.599999999999</v>
      </c>
      <c r="O986" s="83">
        <f t="shared" si="102"/>
        <v>135555.7002792898</v>
      </c>
      <c r="P986" s="83">
        <f t="shared" si="99"/>
        <v>0</v>
      </c>
    </row>
    <row r="987" spans="1:16" x14ac:dyDescent="0.2">
      <c r="A987" s="14">
        <v>3611</v>
      </c>
      <c r="B987" s="15">
        <v>12</v>
      </c>
      <c r="C987" s="82">
        <f t="shared" si="97"/>
        <v>2.5044021406594155</v>
      </c>
      <c r="D987" s="16">
        <f>SUMIFS('Contact Hours'!E:E,'Contact Hours'!$A:$A,Hours!$A987,'Contact Hours'!$C:$C,Hours!$B987)</f>
        <v>502752</v>
      </c>
      <c r="E987" s="16">
        <f>SUMIFS('Contact Hours'!F:F,'Contact Hours'!$A:$A,Hours!$A987,'Contact Hours'!$C:$C,Hours!$B987)</f>
        <v>0</v>
      </c>
      <c r="F987" s="16">
        <f>SUMIFS('Contact Hours'!G:G,'Contact Hours'!$A:$A,Hours!$A987,'Contact Hours'!$C:$C,Hours!$B987)</f>
        <v>0</v>
      </c>
      <c r="G987" s="16">
        <f>SUMIFS('Contact Hours'!H:H,'Contact Hours'!$A:$A,Hours!$A987,'Contact Hours'!$C:$C,Hours!$B987)</f>
        <v>47448</v>
      </c>
      <c r="H987" s="16">
        <f>SUMIFS('Contact Hours'!I:I,'Contact Hours'!$A:$A,Hours!$A987,'Contact Hours'!$C:$C,Hours!$B987)</f>
        <v>384</v>
      </c>
      <c r="I987" s="16">
        <f>SUMIFS('Contact Hours'!J:J,'Contact Hours'!$A:$A,Hours!$A987,'Contact Hours'!$C:$C,Hours!$B987)</f>
        <v>0</v>
      </c>
      <c r="J987" s="16">
        <f>SUMIFS('Contact Hours'!K:K,'Contact Hours'!$A:$A,Hours!$A987,'Contact Hours'!$C:$C,Hours!$B987)</f>
        <v>0</v>
      </c>
      <c r="K987" s="16">
        <f>SUMIFS('Contact Hours'!L:L,'Contact Hours'!$A:$A,Hours!$A987,'Contact Hours'!$C:$C,Hours!$B987)</f>
        <v>0</v>
      </c>
      <c r="L987" s="17">
        <f t="shared" si="100"/>
        <v>550584</v>
      </c>
      <c r="M987" s="17">
        <f t="shared" si="101"/>
        <v>0</v>
      </c>
      <c r="N987" s="17">
        <f t="shared" si="98"/>
        <v>550584</v>
      </c>
      <c r="O987" s="83">
        <f t="shared" si="102"/>
        <v>1378883.7482128236</v>
      </c>
      <c r="P987" s="83">
        <f t="shared" si="99"/>
        <v>118828.87277000795</v>
      </c>
    </row>
    <row r="988" spans="1:16" x14ac:dyDescent="0.2">
      <c r="A988" s="14">
        <v>3611</v>
      </c>
      <c r="B988" s="15">
        <v>13</v>
      </c>
      <c r="C988" s="82">
        <f t="shared" si="97"/>
        <v>2.4322681456089192</v>
      </c>
      <c r="D988" s="16">
        <f>SUMIFS('Contact Hours'!E:E,'Contact Hours'!$A:$A,Hours!$A988,'Contact Hours'!$C:$C,Hours!$B988)</f>
        <v>61968</v>
      </c>
      <c r="E988" s="16">
        <f>SUMIFS('Contact Hours'!F:F,'Contact Hours'!$A:$A,Hours!$A988,'Contact Hours'!$C:$C,Hours!$B988)</f>
        <v>0</v>
      </c>
      <c r="F988" s="16">
        <f>SUMIFS('Contact Hours'!G:G,'Contact Hours'!$A:$A,Hours!$A988,'Contact Hours'!$C:$C,Hours!$B988)</f>
        <v>0</v>
      </c>
      <c r="G988" s="16">
        <f>SUMIFS('Contact Hours'!H:H,'Contact Hours'!$A:$A,Hours!$A988,'Contact Hours'!$C:$C,Hours!$B988)</f>
        <v>0</v>
      </c>
      <c r="H988" s="16">
        <f>SUMIFS('Contact Hours'!I:I,'Contact Hours'!$A:$A,Hours!$A988,'Contact Hours'!$C:$C,Hours!$B988)</f>
        <v>0</v>
      </c>
      <c r="I988" s="16">
        <f>SUMIFS('Contact Hours'!J:J,'Contact Hours'!$A:$A,Hours!$A988,'Contact Hours'!$C:$C,Hours!$B988)</f>
        <v>0</v>
      </c>
      <c r="J988" s="16">
        <f>SUMIFS('Contact Hours'!K:K,'Contact Hours'!$A:$A,Hours!$A988,'Contact Hours'!$C:$C,Hours!$B988)</f>
        <v>0</v>
      </c>
      <c r="K988" s="16">
        <f>SUMIFS('Contact Hours'!L:L,'Contact Hours'!$A:$A,Hours!$A988,'Contact Hours'!$C:$C,Hours!$B988)</f>
        <v>0</v>
      </c>
      <c r="L988" s="17">
        <f t="shared" si="100"/>
        <v>61968</v>
      </c>
      <c r="M988" s="17">
        <f t="shared" si="101"/>
        <v>0</v>
      </c>
      <c r="N988" s="17">
        <f t="shared" si="98"/>
        <v>61968</v>
      </c>
      <c r="O988" s="83">
        <f t="shared" si="102"/>
        <v>150722.7924470935</v>
      </c>
      <c r="P988" s="83">
        <f t="shared" si="99"/>
        <v>0</v>
      </c>
    </row>
    <row r="989" spans="1:16" x14ac:dyDescent="0.2">
      <c r="A989" s="14">
        <v>3611</v>
      </c>
      <c r="B989" s="15">
        <v>14</v>
      </c>
      <c r="C989" s="82">
        <f t="shared" si="97"/>
        <v>3.8974899200721236</v>
      </c>
      <c r="D989" s="16">
        <f>SUMIFS('Contact Hours'!E:E,'Contact Hours'!$A:$A,Hours!$A989,'Contact Hours'!$C:$C,Hours!$B989)</f>
        <v>0</v>
      </c>
      <c r="E989" s="16">
        <f>SUMIFS('Contact Hours'!F:F,'Contact Hours'!$A:$A,Hours!$A989,'Contact Hours'!$C:$C,Hours!$B989)</f>
        <v>0</v>
      </c>
      <c r="F989" s="16">
        <f>SUMIFS('Contact Hours'!G:G,'Contact Hours'!$A:$A,Hours!$A989,'Contact Hours'!$C:$C,Hours!$B989)</f>
        <v>0</v>
      </c>
      <c r="G989" s="16">
        <f>SUMIFS('Contact Hours'!H:H,'Contact Hours'!$A:$A,Hours!$A989,'Contact Hours'!$C:$C,Hours!$B989)</f>
        <v>0</v>
      </c>
      <c r="H989" s="16">
        <f>SUMIFS('Contact Hours'!I:I,'Contact Hours'!$A:$A,Hours!$A989,'Contact Hours'!$C:$C,Hours!$B989)</f>
        <v>0</v>
      </c>
      <c r="I989" s="16">
        <f>SUMIFS('Contact Hours'!J:J,'Contact Hours'!$A:$A,Hours!$A989,'Contact Hours'!$C:$C,Hours!$B989)</f>
        <v>135840</v>
      </c>
      <c r="J989" s="16">
        <f>SUMIFS('Contact Hours'!K:K,'Contact Hours'!$A:$A,Hours!$A989,'Contact Hours'!$C:$C,Hours!$B989)</f>
        <v>0</v>
      </c>
      <c r="K989" s="16">
        <f>SUMIFS('Contact Hours'!L:L,'Contact Hours'!$A:$A,Hours!$A989,'Contact Hours'!$C:$C,Hours!$B989)</f>
        <v>6480</v>
      </c>
      <c r="L989" s="17">
        <f t="shared" si="100"/>
        <v>142320</v>
      </c>
      <c r="M989" s="17">
        <f t="shared" si="101"/>
        <v>14232</v>
      </c>
      <c r="N989" s="17">
        <f t="shared" si="98"/>
        <v>156552</v>
      </c>
      <c r="O989" s="83">
        <f t="shared" si="102"/>
        <v>610159.84196713113</v>
      </c>
      <c r="P989" s="83">
        <f t="shared" si="99"/>
        <v>0</v>
      </c>
    </row>
    <row r="990" spans="1:16" x14ac:dyDescent="0.2">
      <c r="A990" s="14">
        <v>3611</v>
      </c>
      <c r="B990" s="15">
        <v>15</v>
      </c>
      <c r="C990" s="82">
        <f t="shared" si="97"/>
        <v>5.6850604849172326</v>
      </c>
      <c r="D990" s="16">
        <f>SUMIFS('Contact Hours'!E:E,'Contact Hours'!$A:$A,Hours!$A990,'Contact Hours'!$C:$C,Hours!$B990)</f>
        <v>0</v>
      </c>
      <c r="E990" s="16">
        <f>SUMIFS('Contact Hours'!F:F,'Contact Hours'!$A:$A,Hours!$A990,'Contact Hours'!$C:$C,Hours!$B990)</f>
        <v>0</v>
      </c>
      <c r="F990" s="16">
        <f>SUMIFS('Contact Hours'!G:G,'Contact Hours'!$A:$A,Hours!$A990,'Contact Hours'!$C:$C,Hours!$B990)</f>
        <v>0</v>
      </c>
      <c r="G990" s="16">
        <f>SUMIFS('Contact Hours'!H:H,'Contact Hours'!$A:$A,Hours!$A990,'Contact Hours'!$C:$C,Hours!$B990)</f>
        <v>0</v>
      </c>
      <c r="H990" s="16">
        <f>SUMIFS('Contact Hours'!I:I,'Contact Hours'!$A:$A,Hours!$A990,'Contact Hours'!$C:$C,Hours!$B990)</f>
        <v>0</v>
      </c>
      <c r="I990" s="16">
        <f>SUMIFS('Contact Hours'!J:J,'Contact Hours'!$A:$A,Hours!$A990,'Contact Hours'!$C:$C,Hours!$B990)</f>
        <v>0</v>
      </c>
      <c r="J990" s="16">
        <f>SUMIFS('Contact Hours'!K:K,'Contact Hours'!$A:$A,Hours!$A990,'Contact Hours'!$C:$C,Hours!$B990)</f>
        <v>0</v>
      </c>
      <c r="K990" s="16">
        <f>SUMIFS('Contact Hours'!L:L,'Contact Hours'!$A:$A,Hours!$A990,'Contact Hours'!$C:$C,Hours!$B990)</f>
        <v>0</v>
      </c>
      <c r="L990" s="17">
        <f t="shared" si="100"/>
        <v>0</v>
      </c>
      <c r="M990" s="17">
        <f t="shared" si="101"/>
        <v>0</v>
      </c>
      <c r="N990" s="17">
        <f t="shared" si="98"/>
        <v>0</v>
      </c>
      <c r="O990" s="83">
        <f t="shared" si="102"/>
        <v>0</v>
      </c>
      <c r="P990" s="83">
        <f t="shared" si="99"/>
        <v>0</v>
      </c>
    </row>
    <row r="991" spans="1:16" x14ac:dyDescent="0.2">
      <c r="A991" s="14">
        <v>3611</v>
      </c>
      <c r="B991" s="15">
        <v>16</v>
      </c>
      <c r="C991" s="82">
        <f t="shared" ref="C991:C1054" si="103">C964</f>
        <v>3.2595549013442979</v>
      </c>
      <c r="D991" s="16">
        <f>SUMIFS('Contact Hours'!E:E,'Contact Hours'!$A:$A,Hours!$A991,'Contact Hours'!$C:$C,Hours!$B991)</f>
        <v>25200</v>
      </c>
      <c r="E991" s="16">
        <f>SUMIFS('Contact Hours'!F:F,'Contact Hours'!$A:$A,Hours!$A991,'Contact Hours'!$C:$C,Hours!$B991)</f>
        <v>528</v>
      </c>
      <c r="F991" s="16">
        <f>SUMIFS('Contact Hours'!G:G,'Contact Hours'!$A:$A,Hours!$A991,'Contact Hours'!$C:$C,Hours!$B991)</f>
        <v>0</v>
      </c>
      <c r="G991" s="16">
        <f>SUMIFS('Contact Hours'!H:H,'Contact Hours'!$A:$A,Hours!$A991,'Contact Hours'!$C:$C,Hours!$B991)</f>
        <v>0</v>
      </c>
      <c r="H991" s="16">
        <f>SUMIFS('Contact Hours'!I:I,'Contact Hours'!$A:$A,Hours!$A991,'Contact Hours'!$C:$C,Hours!$B991)</f>
        <v>0</v>
      </c>
      <c r="I991" s="16">
        <f>SUMIFS('Contact Hours'!J:J,'Contact Hours'!$A:$A,Hours!$A991,'Contact Hours'!$C:$C,Hours!$B991)</f>
        <v>115008</v>
      </c>
      <c r="J991" s="16">
        <f>SUMIFS('Contact Hours'!K:K,'Contact Hours'!$A:$A,Hours!$A991,'Contact Hours'!$C:$C,Hours!$B991)</f>
        <v>0</v>
      </c>
      <c r="K991" s="16">
        <f>SUMIFS('Contact Hours'!L:L,'Contact Hours'!$A:$A,Hours!$A991,'Contact Hours'!$C:$C,Hours!$B991)</f>
        <v>32627</v>
      </c>
      <c r="L991" s="17">
        <f t="shared" si="100"/>
        <v>173363</v>
      </c>
      <c r="M991" s="17">
        <f t="shared" si="101"/>
        <v>14816.300000000001</v>
      </c>
      <c r="N991" s="17">
        <f t="shared" si="98"/>
        <v>188179.3</v>
      </c>
      <c r="O991" s="83">
        <f t="shared" si="102"/>
        <v>613380.75964653899</v>
      </c>
      <c r="P991" s="83">
        <f t="shared" si="99"/>
        <v>0</v>
      </c>
    </row>
    <row r="992" spans="1:16" x14ac:dyDescent="0.2">
      <c r="A992" s="14">
        <v>3611</v>
      </c>
      <c r="B992" s="15">
        <v>17</v>
      </c>
      <c r="C992" s="82">
        <f t="shared" si="103"/>
        <v>4.4091904474615813</v>
      </c>
      <c r="D992" s="16">
        <f>SUMIFS('Contact Hours'!E:E,'Contact Hours'!$A:$A,Hours!$A992,'Contact Hours'!$C:$C,Hours!$B992)</f>
        <v>0</v>
      </c>
      <c r="E992" s="16">
        <f>SUMIFS('Contact Hours'!F:F,'Contact Hours'!$A:$A,Hours!$A992,'Contact Hours'!$C:$C,Hours!$B992)</f>
        <v>0</v>
      </c>
      <c r="F992" s="16">
        <f>SUMIFS('Contact Hours'!G:G,'Contact Hours'!$A:$A,Hours!$A992,'Contact Hours'!$C:$C,Hours!$B992)</f>
        <v>0</v>
      </c>
      <c r="G992" s="16">
        <f>SUMIFS('Contact Hours'!H:H,'Contact Hours'!$A:$A,Hours!$A992,'Contact Hours'!$C:$C,Hours!$B992)</f>
        <v>0</v>
      </c>
      <c r="H992" s="16">
        <f>SUMIFS('Contact Hours'!I:I,'Contact Hours'!$A:$A,Hours!$A992,'Contact Hours'!$C:$C,Hours!$B992)</f>
        <v>0</v>
      </c>
      <c r="I992" s="16">
        <f>SUMIFS('Contact Hours'!J:J,'Contact Hours'!$A:$A,Hours!$A992,'Contact Hours'!$C:$C,Hours!$B992)</f>
        <v>24192</v>
      </c>
      <c r="J992" s="16">
        <f>SUMIFS('Contact Hours'!K:K,'Contact Hours'!$A:$A,Hours!$A992,'Contact Hours'!$C:$C,Hours!$B992)</f>
        <v>0</v>
      </c>
      <c r="K992" s="16">
        <f>SUMIFS('Contact Hours'!L:L,'Contact Hours'!$A:$A,Hours!$A992,'Contact Hours'!$C:$C,Hours!$B992)</f>
        <v>0</v>
      </c>
      <c r="L992" s="17">
        <f t="shared" si="100"/>
        <v>24192</v>
      </c>
      <c r="M992" s="17">
        <f t="shared" si="101"/>
        <v>2419.2000000000003</v>
      </c>
      <c r="N992" s="17">
        <f t="shared" si="98"/>
        <v>26611.200000000001</v>
      </c>
      <c r="O992" s="83">
        <f t="shared" si="102"/>
        <v>117333.84883548964</v>
      </c>
      <c r="P992" s="83">
        <f t="shared" si="99"/>
        <v>0</v>
      </c>
    </row>
    <row r="993" spans="1:16" x14ac:dyDescent="0.2">
      <c r="A993" s="14">
        <v>3611</v>
      </c>
      <c r="B993" s="15">
        <v>18</v>
      </c>
      <c r="C993" s="82">
        <f t="shared" si="103"/>
        <v>3.2911135241788898</v>
      </c>
      <c r="D993" s="16">
        <f>SUMIFS('Contact Hours'!E:E,'Contact Hours'!$A:$A,Hours!$A993,'Contact Hours'!$C:$C,Hours!$B993)</f>
        <v>0</v>
      </c>
      <c r="E993" s="16">
        <f>SUMIFS('Contact Hours'!F:F,'Contact Hours'!$A:$A,Hours!$A993,'Contact Hours'!$C:$C,Hours!$B993)</f>
        <v>0</v>
      </c>
      <c r="F993" s="16">
        <f>SUMIFS('Contact Hours'!G:G,'Contact Hours'!$A:$A,Hours!$A993,'Contact Hours'!$C:$C,Hours!$B993)</f>
        <v>0</v>
      </c>
      <c r="G993" s="16">
        <f>SUMIFS('Contact Hours'!H:H,'Contact Hours'!$A:$A,Hours!$A993,'Contact Hours'!$C:$C,Hours!$B993)</f>
        <v>0</v>
      </c>
      <c r="H993" s="16">
        <f>SUMIFS('Contact Hours'!I:I,'Contact Hours'!$A:$A,Hours!$A993,'Contact Hours'!$C:$C,Hours!$B993)</f>
        <v>0</v>
      </c>
      <c r="I993" s="16">
        <f>SUMIFS('Contact Hours'!J:J,'Contact Hours'!$A:$A,Hours!$A993,'Contact Hours'!$C:$C,Hours!$B993)</f>
        <v>125920</v>
      </c>
      <c r="J993" s="16">
        <f>SUMIFS('Contact Hours'!K:K,'Contact Hours'!$A:$A,Hours!$A993,'Contact Hours'!$C:$C,Hours!$B993)</f>
        <v>0</v>
      </c>
      <c r="K993" s="16">
        <f>SUMIFS('Contact Hours'!L:L,'Contact Hours'!$A:$A,Hours!$A993,'Contact Hours'!$C:$C,Hours!$B993)</f>
        <v>0</v>
      </c>
      <c r="L993" s="17">
        <f t="shared" si="100"/>
        <v>125920</v>
      </c>
      <c r="M993" s="17">
        <f t="shared" si="101"/>
        <v>12592</v>
      </c>
      <c r="N993" s="17">
        <f t="shared" si="98"/>
        <v>138512</v>
      </c>
      <c r="O993" s="83">
        <f t="shared" si="102"/>
        <v>455858.71646106639</v>
      </c>
      <c r="P993" s="83">
        <f t="shared" si="99"/>
        <v>0</v>
      </c>
    </row>
    <row r="994" spans="1:16" x14ac:dyDescent="0.2">
      <c r="A994" s="14">
        <v>3611</v>
      </c>
      <c r="B994" s="15">
        <v>19</v>
      </c>
      <c r="C994" s="82">
        <f t="shared" si="103"/>
        <v>2.3804218366663754</v>
      </c>
      <c r="D994" s="16">
        <f>SUMIFS('Contact Hours'!E:E,'Contact Hours'!$A:$A,Hours!$A994,'Contact Hours'!$C:$C,Hours!$B994)</f>
        <v>0</v>
      </c>
      <c r="E994" s="16">
        <f>SUMIFS('Contact Hours'!F:F,'Contact Hours'!$A:$A,Hours!$A994,'Contact Hours'!$C:$C,Hours!$B994)</f>
        <v>287360</v>
      </c>
      <c r="F994" s="16">
        <f>SUMIFS('Contact Hours'!G:G,'Contact Hours'!$A:$A,Hours!$A994,'Contact Hours'!$C:$C,Hours!$B994)</f>
        <v>149180</v>
      </c>
      <c r="G994" s="16">
        <f>SUMIFS('Contact Hours'!H:H,'Contact Hours'!$A:$A,Hours!$A994,'Contact Hours'!$C:$C,Hours!$B994)</f>
        <v>0</v>
      </c>
      <c r="H994" s="16">
        <f>SUMIFS('Contact Hours'!I:I,'Contact Hours'!$A:$A,Hours!$A994,'Contact Hours'!$C:$C,Hours!$B994)</f>
        <v>0</v>
      </c>
      <c r="I994" s="16">
        <f>SUMIFS('Contact Hours'!J:J,'Contact Hours'!$A:$A,Hours!$A994,'Contact Hours'!$C:$C,Hours!$B994)</f>
        <v>1280</v>
      </c>
      <c r="J994" s="16">
        <f>SUMIFS('Contact Hours'!K:K,'Contact Hours'!$A:$A,Hours!$A994,'Contact Hours'!$C:$C,Hours!$B994)</f>
        <v>0</v>
      </c>
      <c r="K994" s="16">
        <f>SUMIFS('Contact Hours'!L:L,'Contact Hours'!$A:$A,Hours!$A994,'Contact Hours'!$C:$C,Hours!$B994)</f>
        <v>0</v>
      </c>
      <c r="L994" s="17">
        <f t="shared" si="100"/>
        <v>437820</v>
      </c>
      <c r="M994" s="17">
        <f t="shared" si="101"/>
        <v>43782</v>
      </c>
      <c r="N994" s="17">
        <f t="shared" si="98"/>
        <v>481602</v>
      </c>
      <c r="O994" s="83">
        <f t="shared" si="102"/>
        <v>1146415.9173821998</v>
      </c>
      <c r="P994" s="83">
        <f t="shared" si="99"/>
        <v>390622.46255327889</v>
      </c>
    </row>
    <row r="995" spans="1:16" x14ac:dyDescent="0.2">
      <c r="A995" s="14">
        <v>3611</v>
      </c>
      <c r="B995" s="15">
        <v>20</v>
      </c>
      <c r="C995" s="82">
        <f t="shared" si="103"/>
        <v>3.0251194174301852</v>
      </c>
      <c r="D995" s="16">
        <f>SUMIFS('Contact Hours'!E:E,'Contact Hours'!$A:$A,Hours!$A995,'Contact Hours'!$C:$C,Hours!$B995)</f>
        <v>0</v>
      </c>
      <c r="E995" s="16">
        <f>SUMIFS('Contact Hours'!F:F,'Contact Hours'!$A:$A,Hours!$A995,'Contact Hours'!$C:$C,Hours!$B995)</f>
        <v>0</v>
      </c>
      <c r="F995" s="16">
        <f>SUMIFS('Contact Hours'!G:G,'Contact Hours'!$A:$A,Hours!$A995,'Contact Hours'!$C:$C,Hours!$B995)</f>
        <v>0</v>
      </c>
      <c r="G995" s="16">
        <f>SUMIFS('Contact Hours'!H:H,'Contact Hours'!$A:$A,Hours!$A995,'Contact Hours'!$C:$C,Hours!$B995)</f>
        <v>0</v>
      </c>
      <c r="H995" s="16">
        <f>SUMIFS('Contact Hours'!I:I,'Contact Hours'!$A:$A,Hours!$A995,'Contact Hours'!$C:$C,Hours!$B995)</f>
        <v>56768</v>
      </c>
      <c r="I995" s="16">
        <f>SUMIFS('Contact Hours'!J:J,'Contact Hours'!$A:$A,Hours!$A995,'Contact Hours'!$C:$C,Hours!$B995)</f>
        <v>0</v>
      </c>
      <c r="J995" s="16">
        <f>SUMIFS('Contact Hours'!K:K,'Contact Hours'!$A:$A,Hours!$A995,'Contact Hours'!$C:$C,Hours!$B995)</f>
        <v>0</v>
      </c>
      <c r="K995" s="16">
        <f>SUMIFS('Contact Hours'!L:L,'Contact Hours'!$A:$A,Hours!$A995,'Contact Hours'!$C:$C,Hours!$B995)</f>
        <v>0</v>
      </c>
      <c r="L995" s="17">
        <f t="shared" si="100"/>
        <v>56768</v>
      </c>
      <c r="M995" s="17">
        <f t="shared" si="101"/>
        <v>0</v>
      </c>
      <c r="N995" s="17">
        <f t="shared" si="98"/>
        <v>56768</v>
      </c>
      <c r="O995" s="83">
        <f t="shared" si="102"/>
        <v>171729.97908867674</v>
      </c>
      <c r="P995" s="83">
        <f t="shared" si="99"/>
        <v>0</v>
      </c>
    </row>
    <row r="996" spans="1:16" x14ac:dyDescent="0.2">
      <c r="A996" s="14">
        <v>3611</v>
      </c>
      <c r="B996" s="15">
        <v>21</v>
      </c>
      <c r="C996" s="82">
        <f t="shared" si="103"/>
        <v>3.2708258380709379</v>
      </c>
      <c r="D996" s="16">
        <f>SUMIFS('Contact Hours'!E:E,'Contact Hours'!$A:$A,Hours!$A996,'Contact Hours'!$C:$C,Hours!$B996)</f>
        <v>0</v>
      </c>
      <c r="E996" s="16">
        <f>SUMIFS('Contact Hours'!F:F,'Contact Hours'!$A:$A,Hours!$A996,'Contact Hours'!$C:$C,Hours!$B996)</f>
        <v>0</v>
      </c>
      <c r="F996" s="16">
        <f>SUMIFS('Contact Hours'!G:G,'Contact Hours'!$A:$A,Hours!$A996,'Contact Hours'!$C:$C,Hours!$B996)</f>
        <v>0</v>
      </c>
      <c r="G996" s="16">
        <f>SUMIFS('Contact Hours'!H:H,'Contact Hours'!$A:$A,Hours!$A996,'Contact Hours'!$C:$C,Hours!$B996)</f>
        <v>0</v>
      </c>
      <c r="H996" s="16">
        <f>SUMIFS('Contact Hours'!I:I,'Contact Hours'!$A:$A,Hours!$A996,'Contact Hours'!$C:$C,Hours!$B996)</f>
        <v>16704</v>
      </c>
      <c r="I996" s="16">
        <f>SUMIFS('Contact Hours'!J:J,'Contact Hours'!$A:$A,Hours!$A996,'Contact Hours'!$C:$C,Hours!$B996)</f>
        <v>0</v>
      </c>
      <c r="J996" s="16">
        <f>SUMIFS('Contact Hours'!K:K,'Contact Hours'!$A:$A,Hours!$A996,'Contact Hours'!$C:$C,Hours!$B996)</f>
        <v>2600</v>
      </c>
      <c r="K996" s="16">
        <f>SUMIFS('Contact Hours'!L:L,'Contact Hours'!$A:$A,Hours!$A996,'Contact Hours'!$C:$C,Hours!$B996)</f>
        <v>0</v>
      </c>
      <c r="L996" s="17">
        <f t="shared" si="100"/>
        <v>19304</v>
      </c>
      <c r="M996" s="17">
        <f t="shared" si="101"/>
        <v>0</v>
      </c>
      <c r="N996" s="17">
        <f t="shared" si="98"/>
        <v>19304</v>
      </c>
      <c r="O996" s="83">
        <f t="shared" si="102"/>
        <v>63140.021978121382</v>
      </c>
      <c r="P996" s="83">
        <f t="shared" si="99"/>
        <v>0</v>
      </c>
    </row>
    <row r="997" spans="1:16" x14ac:dyDescent="0.2">
      <c r="A997" s="14">
        <v>3611</v>
      </c>
      <c r="B997" s="15">
        <v>22</v>
      </c>
      <c r="C997" s="82">
        <f t="shared" si="103"/>
        <v>3.5368199448196425</v>
      </c>
      <c r="D997" s="16">
        <f>SUMIFS('Contact Hours'!E:E,'Contact Hours'!$A:$A,Hours!$A997,'Contact Hours'!$C:$C,Hours!$B997)</f>
        <v>0</v>
      </c>
      <c r="E997" s="16">
        <f>SUMIFS('Contact Hours'!F:F,'Contact Hours'!$A:$A,Hours!$A997,'Contact Hours'!$C:$C,Hours!$B997)</f>
        <v>0</v>
      </c>
      <c r="F997" s="16">
        <f>SUMIFS('Contact Hours'!G:G,'Contact Hours'!$A:$A,Hours!$A997,'Contact Hours'!$C:$C,Hours!$B997)</f>
        <v>0</v>
      </c>
      <c r="G997" s="16">
        <f>SUMIFS('Contact Hours'!H:H,'Contact Hours'!$A:$A,Hours!$A997,'Contact Hours'!$C:$C,Hours!$B997)</f>
        <v>0</v>
      </c>
      <c r="H997" s="16">
        <f>SUMIFS('Contact Hours'!I:I,'Contact Hours'!$A:$A,Hours!$A997,'Contact Hours'!$C:$C,Hours!$B997)</f>
        <v>6912</v>
      </c>
      <c r="I997" s="16">
        <f>SUMIFS('Contact Hours'!J:J,'Contact Hours'!$A:$A,Hours!$A997,'Contact Hours'!$C:$C,Hours!$B997)</f>
        <v>0</v>
      </c>
      <c r="J997" s="16">
        <f>SUMIFS('Contact Hours'!K:K,'Contact Hours'!$A:$A,Hours!$A997,'Contact Hours'!$C:$C,Hours!$B997)</f>
        <v>0</v>
      </c>
      <c r="K997" s="16">
        <f>SUMIFS('Contact Hours'!L:L,'Contact Hours'!$A:$A,Hours!$A997,'Contact Hours'!$C:$C,Hours!$B997)</f>
        <v>0</v>
      </c>
      <c r="L997" s="17">
        <f t="shared" si="100"/>
        <v>6912</v>
      </c>
      <c r="M997" s="17">
        <f t="shared" si="101"/>
        <v>0</v>
      </c>
      <c r="N997" s="17">
        <f t="shared" si="98"/>
        <v>6912</v>
      </c>
      <c r="O997" s="83">
        <f t="shared" si="102"/>
        <v>24446.499458593367</v>
      </c>
      <c r="P997" s="83">
        <f t="shared" si="99"/>
        <v>0</v>
      </c>
    </row>
    <row r="998" spans="1:16" x14ac:dyDescent="0.2">
      <c r="A998" s="14">
        <v>3611</v>
      </c>
      <c r="B998" s="15">
        <v>23</v>
      </c>
      <c r="C998" s="82">
        <f t="shared" si="103"/>
        <v>3.4579233877331621</v>
      </c>
      <c r="D998" s="16">
        <f>SUMIFS('Contact Hours'!E:E,'Contact Hours'!$A:$A,Hours!$A998,'Contact Hours'!$C:$C,Hours!$B998)</f>
        <v>92880</v>
      </c>
      <c r="E998" s="16">
        <f>SUMIFS('Contact Hours'!F:F,'Contact Hours'!$A:$A,Hours!$A998,'Contact Hours'!$C:$C,Hours!$B998)</f>
        <v>0</v>
      </c>
      <c r="F998" s="16">
        <f>SUMIFS('Contact Hours'!G:G,'Contact Hours'!$A:$A,Hours!$A998,'Contact Hours'!$C:$C,Hours!$B998)</f>
        <v>0</v>
      </c>
      <c r="G998" s="16">
        <f>SUMIFS('Contact Hours'!H:H,'Contact Hours'!$A:$A,Hours!$A998,'Contact Hours'!$C:$C,Hours!$B998)</f>
        <v>0</v>
      </c>
      <c r="H998" s="16">
        <f>SUMIFS('Contact Hours'!I:I,'Contact Hours'!$A:$A,Hours!$A998,'Contact Hours'!$C:$C,Hours!$B998)</f>
        <v>0</v>
      </c>
      <c r="I998" s="16">
        <f>SUMIFS('Contact Hours'!J:J,'Contact Hours'!$A:$A,Hours!$A998,'Contact Hours'!$C:$C,Hours!$B998)</f>
        <v>0</v>
      </c>
      <c r="J998" s="16">
        <f>SUMIFS('Contact Hours'!K:K,'Contact Hours'!$A:$A,Hours!$A998,'Contact Hours'!$C:$C,Hours!$B998)</f>
        <v>0</v>
      </c>
      <c r="K998" s="16">
        <f>SUMIFS('Contact Hours'!L:L,'Contact Hours'!$A:$A,Hours!$A998,'Contact Hours'!$C:$C,Hours!$B998)</f>
        <v>0</v>
      </c>
      <c r="L998" s="17">
        <f t="shared" si="100"/>
        <v>92880</v>
      </c>
      <c r="M998" s="17">
        <f t="shared" si="101"/>
        <v>0</v>
      </c>
      <c r="N998" s="17">
        <f t="shared" si="98"/>
        <v>92880</v>
      </c>
      <c r="O998" s="83">
        <f t="shared" si="102"/>
        <v>321171.92425265611</v>
      </c>
      <c r="P998" s="83">
        <f t="shared" si="99"/>
        <v>0</v>
      </c>
    </row>
    <row r="999" spans="1:16" x14ac:dyDescent="0.2">
      <c r="A999" s="14">
        <v>3611</v>
      </c>
      <c r="B999" s="15">
        <v>24</v>
      </c>
      <c r="C999" s="82">
        <f t="shared" si="103"/>
        <v>2.7275666878468883</v>
      </c>
      <c r="D999" s="16">
        <f>SUMIFS('Contact Hours'!E:E,'Contact Hours'!$A:$A,Hours!$A999,'Contact Hours'!$C:$C,Hours!$B999)</f>
        <v>32112</v>
      </c>
      <c r="E999" s="16">
        <f>SUMIFS('Contact Hours'!F:F,'Contact Hours'!$A:$A,Hours!$A999,'Contact Hours'!$C:$C,Hours!$B999)</f>
        <v>0</v>
      </c>
      <c r="F999" s="16">
        <f>SUMIFS('Contact Hours'!G:G,'Contact Hours'!$A:$A,Hours!$A999,'Contact Hours'!$C:$C,Hours!$B999)</f>
        <v>0</v>
      </c>
      <c r="G999" s="16">
        <f>SUMIFS('Contact Hours'!H:H,'Contact Hours'!$A:$A,Hours!$A999,'Contact Hours'!$C:$C,Hours!$B999)</f>
        <v>0</v>
      </c>
      <c r="H999" s="16">
        <f>SUMIFS('Contact Hours'!I:I,'Contact Hours'!$A:$A,Hours!$A999,'Contact Hours'!$C:$C,Hours!$B999)</f>
        <v>75008</v>
      </c>
      <c r="I999" s="16">
        <f>SUMIFS('Contact Hours'!J:J,'Contact Hours'!$A:$A,Hours!$A999,'Contact Hours'!$C:$C,Hours!$B999)</f>
        <v>0</v>
      </c>
      <c r="J999" s="16">
        <f>SUMIFS('Contact Hours'!K:K,'Contact Hours'!$A:$A,Hours!$A999,'Contact Hours'!$C:$C,Hours!$B999)</f>
        <v>48408</v>
      </c>
      <c r="K999" s="16">
        <f>SUMIFS('Contact Hours'!L:L,'Contact Hours'!$A:$A,Hours!$A999,'Contact Hours'!$C:$C,Hours!$B999)</f>
        <v>0</v>
      </c>
      <c r="L999" s="17">
        <f t="shared" si="100"/>
        <v>155528</v>
      </c>
      <c r="M999" s="17">
        <f t="shared" si="101"/>
        <v>0</v>
      </c>
      <c r="N999" s="17">
        <f t="shared" si="98"/>
        <v>155528</v>
      </c>
      <c r="O999" s="83">
        <f t="shared" si="102"/>
        <v>424212.99182745087</v>
      </c>
      <c r="P999" s="83">
        <f t="shared" si="99"/>
        <v>0</v>
      </c>
    </row>
    <row r="1000" spans="1:16" x14ac:dyDescent="0.2">
      <c r="A1000" s="14">
        <v>3611</v>
      </c>
      <c r="B1000" s="15">
        <v>25</v>
      </c>
      <c r="C1000" s="82">
        <f t="shared" si="103"/>
        <v>2.1843075376228382</v>
      </c>
      <c r="D1000" s="16">
        <f>SUMIFS('Contact Hours'!E:E,'Contact Hours'!$A:$A,Hours!$A1000,'Contact Hours'!$C:$C,Hours!$B1000)</f>
        <v>698480</v>
      </c>
      <c r="E1000" s="16">
        <f>SUMIFS('Contact Hours'!F:F,'Contact Hours'!$A:$A,Hours!$A1000,'Contact Hours'!$C:$C,Hours!$B1000)</f>
        <v>0</v>
      </c>
      <c r="F1000" s="16">
        <f>SUMIFS('Contact Hours'!G:G,'Contact Hours'!$A:$A,Hours!$A1000,'Contact Hours'!$C:$C,Hours!$B1000)</f>
        <v>0</v>
      </c>
      <c r="G1000" s="16">
        <f>SUMIFS('Contact Hours'!H:H,'Contact Hours'!$A:$A,Hours!$A1000,'Contact Hours'!$C:$C,Hours!$B1000)</f>
        <v>0</v>
      </c>
      <c r="H1000" s="16">
        <f>SUMIFS('Contact Hours'!I:I,'Contact Hours'!$A:$A,Hours!$A1000,'Contact Hours'!$C:$C,Hours!$B1000)</f>
        <v>0</v>
      </c>
      <c r="I1000" s="16">
        <f>SUMIFS('Contact Hours'!J:J,'Contact Hours'!$A:$A,Hours!$A1000,'Contact Hours'!$C:$C,Hours!$B1000)</f>
        <v>0</v>
      </c>
      <c r="J1000" s="16">
        <f>SUMIFS('Contact Hours'!K:K,'Contact Hours'!$A:$A,Hours!$A1000,'Contact Hours'!$C:$C,Hours!$B1000)</f>
        <v>0</v>
      </c>
      <c r="K1000" s="16">
        <f>SUMIFS('Contact Hours'!L:L,'Contact Hours'!$A:$A,Hours!$A1000,'Contact Hours'!$C:$C,Hours!$B1000)</f>
        <v>0</v>
      </c>
      <c r="L1000" s="17">
        <f t="shared" si="100"/>
        <v>698480</v>
      </c>
      <c r="M1000" s="17">
        <f t="shared" si="101"/>
        <v>0</v>
      </c>
      <c r="N1000" s="17">
        <f t="shared" si="98"/>
        <v>698480</v>
      </c>
      <c r="O1000" s="83">
        <f t="shared" si="102"/>
        <v>1525695.1288788</v>
      </c>
      <c r="P1000" s="83">
        <f t="shared" si="99"/>
        <v>0</v>
      </c>
    </row>
    <row r="1001" spans="1:16" x14ac:dyDescent="0.2">
      <c r="A1001" s="14">
        <v>3611</v>
      </c>
      <c r="B1001" s="15">
        <v>26</v>
      </c>
      <c r="C1001" s="82">
        <f t="shared" si="103"/>
        <v>2.9124100501637846</v>
      </c>
      <c r="D1001" s="16">
        <f>SUMIFS('Contact Hours'!E:E,'Contact Hours'!$A:$A,Hours!$A1001,'Contact Hours'!$C:$C,Hours!$B1001)</f>
        <v>158688</v>
      </c>
      <c r="E1001" s="16">
        <f>SUMIFS('Contact Hours'!F:F,'Contact Hours'!$A:$A,Hours!$A1001,'Contact Hours'!$C:$C,Hours!$B1001)</f>
        <v>0</v>
      </c>
      <c r="F1001" s="16">
        <f>SUMIFS('Contact Hours'!G:G,'Contact Hours'!$A:$A,Hours!$A1001,'Contact Hours'!$C:$C,Hours!$B1001)</f>
        <v>0</v>
      </c>
      <c r="G1001" s="16">
        <f>SUMIFS('Contact Hours'!H:H,'Contact Hours'!$A:$A,Hours!$A1001,'Contact Hours'!$C:$C,Hours!$B1001)</f>
        <v>0</v>
      </c>
      <c r="H1001" s="16">
        <f>SUMIFS('Contact Hours'!I:I,'Contact Hours'!$A:$A,Hours!$A1001,'Contact Hours'!$C:$C,Hours!$B1001)</f>
        <v>77712</v>
      </c>
      <c r="I1001" s="16">
        <f>SUMIFS('Contact Hours'!J:J,'Contact Hours'!$A:$A,Hours!$A1001,'Contact Hours'!$C:$C,Hours!$B1001)</f>
        <v>0</v>
      </c>
      <c r="J1001" s="16">
        <f>SUMIFS('Contact Hours'!K:K,'Contact Hours'!$A:$A,Hours!$A1001,'Contact Hours'!$C:$C,Hours!$B1001)</f>
        <v>96</v>
      </c>
      <c r="K1001" s="16">
        <f>SUMIFS('Contact Hours'!L:L,'Contact Hours'!$A:$A,Hours!$A1001,'Contact Hours'!$C:$C,Hours!$B1001)</f>
        <v>0</v>
      </c>
      <c r="L1001" s="17">
        <f t="shared" si="100"/>
        <v>236496</v>
      </c>
      <c r="M1001" s="17">
        <f t="shared" si="101"/>
        <v>0</v>
      </c>
      <c r="N1001" s="17">
        <f t="shared" si="98"/>
        <v>236496</v>
      </c>
      <c r="O1001" s="83">
        <f t="shared" si="102"/>
        <v>688773.32722353446</v>
      </c>
      <c r="P1001" s="83">
        <f t="shared" si="99"/>
        <v>0</v>
      </c>
    </row>
    <row r="1002" spans="1:16" x14ac:dyDescent="0.2">
      <c r="A1002" s="14">
        <v>3611</v>
      </c>
      <c r="B1002" s="15">
        <v>27</v>
      </c>
      <c r="C1002" s="82">
        <f t="shared" si="103"/>
        <v>0</v>
      </c>
      <c r="D1002" s="16">
        <f>SUMIFS('Contact Hours'!E:E,'Contact Hours'!$A:$A,Hours!$A1002,'Contact Hours'!$C:$C,Hours!$B1002)</f>
        <v>0</v>
      </c>
      <c r="E1002" s="16">
        <f>SUMIFS('Contact Hours'!F:F,'Contact Hours'!$A:$A,Hours!$A1002,'Contact Hours'!$C:$C,Hours!$B1002)</f>
        <v>0</v>
      </c>
      <c r="F1002" s="16">
        <f>SUMIFS('Contact Hours'!G:G,'Contact Hours'!$A:$A,Hours!$A1002,'Contact Hours'!$C:$C,Hours!$B1002)</f>
        <v>0</v>
      </c>
      <c r="G1002" s="16">
        <f>SUMIFS('Contact Hours'!H:H,'Contact Hours'!$A:$A,Hours!$A1002,'Contact Hours'!$C:$C,Hours!$B1002)</f>
        <v>0</v>
      </c>
      <c r="H1002" s="16">
        <f>SUMIFS('Contact Hours'!I:I,'Contact Hours'!$A:$A,Hours!$A1002,'Contact Hours'!$C:$C,Hours!$B1002)</f>
        <v>0</v>
      </c>
      <c r="I1002" s="16">
        <f>SUMIFS('Contact Hours'!J:J,'Contact Hours'!$A:$A,Hours!$A1002,'Contact Hours'!$C:$C,Hours!$B1002)</f>
        <v>0</v>
      </c>
      <c r="J1002" s="16">
        <f>SUMIFS('Contact Hours'!K:K,'Contact Hours'!$A:$A,Hours!$A1002,'Contact Hours'!$C:$C,Hours!$B1002)</f>
        <v>0</v>
      </c>
      <c r="K1002" s="16">
        <f>SUMIFS('Contact Hours'!L:L,'Contact Hours'!$A:$A,Hours!$A1002,'Contact Hours'!$C:$C,Hours!$B1002)</f>
        <v>0</v>
      </c>
      <c r="L1002" s="17">
        <f t="shared" si="100"/>
        <v>0</v>
      </c>
      <c r="M1002" s="17">
        <f t="shared" si="101"/>
        <v>0</v>
      </c>
      <c r="N1002" s="17">
        <f t="shared" si="98"/>
        <v>0</v>
      </c>
      <c r="O1002" s="83">
        <f t="shared" si="102"/>
        <v>0</v>
      </c>
      <c r="P1002" s="83">
        <f t="shared" si="99"/>
        <v>0</v>
      </c>
    </row>
    <row r="1003" spans="1:16" x14ac:dyDescent="0.2">
      <c r="A1003" s="14">
        <v>31034</v>
      </c>
      <c r="B1003" s="15">
        <v>1</v>
      </c>
      <c r="C1003" s="82">
        <f t="shared" si="103"/>
        <v>2.4773518925154794</v>
      </c>
      <c r="D1003" s="16">
        <f>SUMIFS('Contact Hours'!E:E,'Contact Hours'!$A:$A,Hours!$A1003,'Contact Hours'!$C:$C,Hours!$B1003)</f>
        <v>5600</v>
      </c>
      <c r="E1003" s="16">
        <f>SUMIFS('Contact Hours'!F:F,'Contact Hours'!$A:$A,Hours!$A1003,'Contact Hours'!$C:$C,Hours!$B1003)</f>
        <v>0</v>
      </c>
      <c r="F1003" s="16">
        <f>SUMIFS('Contact Hours'!G:G,'Contact Hours'!$A:$A,Hours!$A1003,'Contact Hours'!$C:$C,Hours!$B1003)</f>
        <v>0</v>
      </c>
      <c r="G1003" s="16">
        <f>SUMIFS('Contact Hours'!H:H,'Contact Hours'!$A:$A,Hours!$A1003,'Contact Hours'!$C:$C,Hours!$B1003)</f>
        <v>0</v>
      </c>
      <c r="H1003" s="16">
        <f>SUMIFS('Contact Hours'!I:I,'Contact Hours'!$A:$A,Hours!$A1003,'Contact Hours'!$C:$C,Hours!$B1003)</f>
        <v>0</v>
      </c>
      <c r="I1003" s="16">
        <f>SUMIFS('Contact Hours'!J:J,'Contact Hours'!$A:$A,Hours!$A1003,'Contact Hours'!$C:$C,Hours!$B1003)</f>
        <v>0</v>
      </c>
      <c r="J1003" s="16">
        <f>SUMIFS('Contact Hours'!K:K,'Contact Hours'!$A:$A,Hours!$A1003,'Contact Hours'!$C:$C,Hours!$B1003)</f>
        <v>584</v>
      </c>
      <c r="K1003" s="16">
        <f>SUMIFS('Contact Hours'!L:L,'Contact Hours'!$A:$A,Hours!$A1003,'Contact Hours'!$C:$C,Hours!$B1003)</f>
        <v>0</v>
      </c>
      <c r="L1003" s="17">
        <f t="shared" si="100"/>
        <v>6184</v>
      </c>
      <c r="M1003" s="17">
        <f t="shared" si="101"/>
        <v>0</v>
      </c>
      <c r="N1003" s="17">
        <f t="shared" si="98"/>
        <v>6184</v>
      </c>
      <c r="O1003" s="83">
        <f t="shared" si="102"/>
        <v>15319.944103315724</v>
      </c>
      <c r="P1003" s="83">
        <f t="shared" si="99"/>
        <v>0</v>
      </c>
    </row>
    <row r="1004" spans="1:16" x14ac:dyDescent="0.2">
      <c r="A1004" s="14">
        <v>31034</v>
      </c>
      <c r="B1004" s="15">
        <v>2</v>
      </c>
      <c r="C1004" s="82">
        <f t="shared" si="103"/>
        <v>2.8538011791852567</v>
      </c>
      <c r="D1004" s="16">
        <f>SUMIFS('Contact Hours'!E:E,'Contact Hours'!$A:$A,Hours!$A1004,'Contact Hours'!$C:$C,Hours!$B1004)</f>
        <v>14928</v>
      </c>
      <c r="E1004" s="16">
        <f>SUMIFS('Contact Hours'!F:F,'Contact Hours'!$A:$A,Hours!$A1004,'Contact Hours'!$C:$C,Hours!$B1004)</f>
        <v>0</v>
      </c>
      <c r="F1004" s="16">
        <f>SUMIFS('Contact Hours'!G:G,'Contact Hours'!$A:$A,Hours!$A1004,'Contact Hours'!$C:$C,Hours!$B1004)</f>
        <v>0</v>
      </c>
      <c r="G1004" s="16">
        <f>SUMIFS('Contact Hours'!H:H,'Contact Hours'!$A:$A,Hours!$A1004,'Contact Hours'!$C:$C,Hours!$B1004)</f>
        <v>0</v>
      </c>
      <c r="H1004" s="16">
        <f>SUMIFS('Contact Hours'!I:I,'Contact Hours'!$A:$A,Hours!$A1004,'Contact Hours'!$C:$C,Hours!$B1004)</f>
        <v>457504</v>
      </c>
      <c r="I1004" s="16">
        <f>SUMIFS('Contact Hours'!J:J,'Contact Hours'!$A:$A,Hours!$A1004,'Contact Hours'!$C:$C,Hours!$B1004)</f>
        <v>0</v>
      </c>
      <c r="J1004" s="16">
        <f>SUMIFS('Contact Hours'!K:K,'Contact Hours'!$A:$A,Hours!$A1004,'Contact Hours'!$C:$C,Hours!$B1004)</f>
        <v>12040</v>
      </c>
      <c r="K1004" s="16">
        <f>SUMIFS('Contact Hours'!L:L,'Contact Hours'!$A:$A,Hours!$A1004,'Contact Hours'!$C:$C,Hours!$B1004)</f>
        <v>0</v>
      </c>
      <c r="L1004" s="17">
        <f t="shared" si="100"/>
        <v>484472</v>
      </c>
      <c r="M1004" s="17">
        <f t="shared" si="101"/>
        <v>0</v>
      </c>
      <c r="N1004" s="17">
        <f t="shared" si="98"/>
        <v>484472</v>
      </c>
      <c r="O1004" s="83">
        <f t="shared" si="102"/>
        <v>1382586.7648822397</v>
      </c>
      <c r="P1004" s="83">
        <f t="shared" si="99"/>
        <v>0</v>
      </c>
    </row>
    <row r="1005" spans="1:16" x14ac:dyDescent="0.2">
      <c r="A1005" s="14">
        <v>31034</v>
      </c>
      <c r="B1005" s="15">
        <v>3</v>
      </c>
      <c r="C1005" s="82">
        <f t="shared" si="103"/>
        <v>2.4074720848103111</v>
      </c>
      <c r="D1005" s="16">
        <f>SUMIFS('Contact Hours'!E:E,'Contact Hours'!$A:$A,Hours!$A1005,'Contact Hours'!$C:$C,Hours!$B1005)</f>
        <v>0</v>
      </c>
      <c r="E1005" s="16">
        <f>SUMIFS('Contact Hours'!F:F,'Contact Hours'!$A:$A,Hours!$A1005,'Contact Hours'!$C:$C,Hours!$B1005)</f>
        <v>1799328</v>
      </c>
      <c r="F1005" s="16">
        <f>SUMIFS('Contact Hours'!G:G,'Contact Hours'!$A:$A,Hours!$A1005,'Contact Hours'!$C:$C,Hours!$B1005)</f>
        <v>0</v>
      </c>
      <c r="G1005" s="16">
        <f>SUMIFS('Contact Hours'!H:H,'Contact Hours'!$A:$A,Hours!$A1005,'Contact Hours'!$C:$C,Hours!$B1005)</f>
        <v>0</v>
      </c>
      <c r="H1005" s="16">
        <f>SUMIFS('Contact Hours'!I:I,'Contact Hours'!$A:$A,Hours!$A1005,'Contact Hours'!$C:$C,Hours!$B1005)</f>
        <v>0</v>
      </c>
      <c r="I1005" s="16">
        <f>SUMIFS('Contact Hours'!J:J,'Contact Hours'!$A:$A,Hours!$A1005,'Contact Hours'!$C:$C,Hours!$B1005)</f>
        <v>0</v>
      </c>
      <c r="J1005" s="16">
        <f>SUMIFS('Contact Hours'!K:K,'Contact Hours'!$A:$A,Hours!$A1005,'Contact Hours'!$C:$C,Hours!$B1005)</f>
        <v>0</v>
      </c>
      <c r="K1005" s="16">
        <f>SUMIFS('Contact Hours'!L:L,'Contact Hours'!$A:$A,Hours!$A1005,'Contact Hours'!$C:$C,Hours!$B1005)</f>
        <v>0</v>
      </c>
      <c r="L1005" s="17">
        <f t="shared" si="100"/>
        <v>1799328</v>
      </c>
      <c r="M1005" s="17">
        <f t="shared" si="101"/>
        <v>179932.80000000002</v>
      </c>
      <c r="N1005" s="17">
        <f t="shared" si="98"/>
        <v>1979260.8</v>
      </c>
      <c r="O1005" s="83">
        <f t="shared" si="102"/>
        <v>4765015.1245593242</v>
      </c>
      <c r="P1005" s="83">
        <f t="shared" si="99"/>
        <v>0</v>
      </c>
    </row>
    <row r="1006" spans="1:16" x14ac:dyDescent="0.2">
      <c r="A1006" s="14">
        <v>31034</v>
      </c>
      <c r="B1006" s="15">
        <v>4</v>
      </c>
      <c r="C1006" s="82">
        <f t="shared" si="103"/>
        <v>2.4300139582635913</v>
      </c>
      <c r="D1006" s="16">
        <f>SUMIFS('Contact Hours'!E:E,'Contact Hours'!$A:$A,Hours!$A1006,'Contact Hours'!$C:$C,Hours!$B1006)</f>
        <v>187152</v>
      </c>
      <c r="E1006" s="16">
        <f>SUMIFS('Contact Hours'!F:F,'Contact Hours'!$A:$A,Hours!$A1006,'Contact Hours'!$C:$C,Hours!$B1006)</f>
        <v>3760</v>
      </c>
      <c r="F1006" s="16">
        <f>SUMIFS('Contact Hours'!G:G,'Contact Hours'!$A:$A,Hours!$A1006,'Contact Hours'!$C:$C,Hours!$B1006)</f>
        <v>0</v>
      </c>
      <c r="G1006" s="16">
        <f>SUMIFS('Contact Hours'!H:H,'Contact Hours'!$A:$A,Hours!$A1006,'Contact Hours'!$C:$C,Hours!$B1006)</f>
        <v>0</v>
      </c>
      <c r="H1006" s="16">
        <f>SUMIFS('Contact Hours'!I:I,'Contact Hours'!$A:$A,Hours!$A1006,'Contact Hours'!$C:$C,Hours!$B1006)</f>
        <v>280160</v>
      </c>
      <c r="I1006" s="16">
        <f>SUMIFS('Contact Hours'!J:J,'Contact Hours'!$A:$A,Hours!$A1006,'Contact Hours'!$C:$C,Hours!$B1006)</f>
        <v>100800</v>
      </c>
      <c r="J1006" s="16">
        <f>SUMIFS('Contact Hours'!K:K,'Contact Hours'!$A:$A,Hours!$A1006,'Contact Hours'!$C:$C,Hours!$B1006)</f>
        <v>53979</v>
      </c>
      <c r="K1006" s="16">
        <f>SUMIFS('Contact Hours'!L:L,'Contact Hours'!$A:$A,Hours!$A1006,'Contact Hours'!$C:$C,Hours!$B1006)</f>
        <v>1916</v>
      </c>
      <c r="L1006" s="17">
        <f t="shared" si="100"/>
        <v>627767</v>
      </c>
      <c r="M1006" s="17">
        <f t="shared" si="101"/>
        <v>10647.6</v>
      </c>
      <c r="N1006" s="17">
        <f t="shared" si="98"/>
        <v>638414.6</v>
      </c>
      <c r="O1006" s="83">
        <f t="shared" si="102"/>
        <v>1551356.3891592673</v>
      </c>
      <c r="P1006" s="83">
        <f t="shared" si="99"/>
        <v>0</v>
      </c>
    </row>
    <row r="1007" spans="1:16" x14ac:dyDescent="0.2">
      <c r="A1007" s="14">
        <v>31034</v>
      </c>
      <c r="B1007" s="15">
        <v>5</v>
      </c>
      <c r="C1007" s="82">
        <f t="shared" si="103"/>
        <v>8.3021719928430482</v>
      </c>
      <c r="D1007" s="16">
        <f>SUMIFS('Contact Hours'!E:E,'Contact Hours'!$A:$A,Hours!$A1007,'Contact Hours'!$C:$C,Hours!$B1007)</f>
        <v>0</v>
      </c>
      <c r="E1007" s="16">
        <f>SUMIFS('Contact Hours'!F:F,'Contact Hours'!$A:$A,Hours!$A1007,'Contact Hours'!$C:$C,Hours!$B1007)</f>
        <v>0</v>
      </c>
      <c r="F1007" s="16">
        <f>SUMIFS('Contact Hours'!G:G,'Contact Hours'!$A:$A,Hours!$A1007,'Contact Hours'!$C:$C,Hours!$B1007)</f>
        <v>0</v>
      </c>
      <c r="G1007" s="16">
        <f>SUMIFS('Contact Hours'!H:H,'Contact Hours'!$A:$A,Hours!$A1007,'Contact Hours'!$C:$C,Hours!$B1007)</f>
        <v>0</v>
      </c>
      <c r="H1007" s="16">
        <f>SUMIFS('Contact Hours'!I:I,'Contact Hours'!$A:$A,Hours!$A1007,'Contact Hours'!$C:$C,Hours!$B1007)</f>
        <v>0</v>
      </c>
      <c r="I1007" s="16">
        <f>SUMIFS('Contact Hours'!J:J,'Contact Hours'!$A:$A,Hours!$A1007,'Contact Hours'!$C:$C,Hours!$B1007)</f>
        <v>0</v>
      </c>
      <c r="J1007" s="16">
        <f>SUMIFS('Contact Hours'!K:K,'Contact Hours'!$A:$A,Hours!$A1007,'Contact Hours'!$C:$C,Hours!$B1007)</f>
        <v>0</v>
      </c>
      <c r="K1007" s="16">
        <f>SUMIFS('Contact Hours'!L:L,'Contact Hours'!$A:$A,Hours!$A1007,'Contact Hours'!$C:$C,Hours!$B1007)</f>
        <v>0</v>
      </c>
      <c r="L1007" s="17">
        <f t="shared" si="100"/>
        <v>0</v>
      </c>
      <c r="M1007" s="17">
        <f t="shared" si="101"/>
        <v>0</v>
      </c>
      <c r="N1007" s="17">
        <f t="shared" si="98"/>
        <v>0</v>
      </c>
      <c r="O1007" s="83">
        <f t="shared" si="102"/>
        <v>0</v>
      </c>
      <c r="P1007" s="83">
        <f t="shared" si="99"/>
        <v>0</v>
      </c>
    </row>
    <row r="1008" spans="1:16" x14ac:dyDescent="0.2">
      <c r="A1008" s="14">
        <v>31034</v>
      </c>
      <c r="B1008" s="15">
        <v>6</v>
      </c>
      <c r="C1008" s="82">
        <f t="shared" si="103"/>
        <v>2.9574937970703448</v>
      </c>
      <c r="D1008" s="16">
        <f>SUMIFS('Contact Hours'!E:E,'Contact Hours'!$A:$A,Hours!$A1008,'Contact Hours'!$C:$C,Hours!$B1008)</f>
        <v>4256</v>
      </c>
      <c r="E1008" s="16">
        <f>SUMIFS('Contact Hours'!F:F,'Contact Hours'!$A:$A,Hours!$A1008,'Contact Hours'!$C:$C,Hours!$B1008)</f>
        <v>0</v>
      </c>
      <c r="F1008" s="16">
        <f>SUMIFS('Contact Hours'!G:G,'Contact Hours'!$A:$A,Hours!$A1008,'Contact Hours'!$C:$C,Hours!$B1008)</f>
        <v>0</v>
      </c>
      <c r="G1008" s="16">
        <f>SUMIFS('Contact Hours'!H:H,'Contact Hours'!$A:$A,Hours!$A1008,'Contact Hours'!$C:$C,Hours!$B1008)</f>
        <v>0</v>
      </c>
      <c r="H1008" s="16">
        <f>SUMIFS('Contact Hours'!I:I,'Contact Hours'!$A:$A,Hours!$A1008,'Contact Hours'!$C:$C,Hours!$B1008)</f>
        <v>0</v>
      </c>
      <c r="I1008" s="16">
        <f>SUMIFS('Contact Hours'!J:J,'Contact Hours'!$A:$A,Hours!$A1008,'Contact Hours'!$C:$C,Hours!$B1008)</f>
        <v>0</v>
      </c>
      <c r="J1008" s="16">
        <f>SUMIFS('Contact Hours'!K:K,'Contact Hours'!$A:$A,Hours!$A1008,'Contact Hours'!$C:$C,Hours!$B1008)</f>
        <v>63536</v>
      </c>
      <c r="K1008" s="16">
        <f>SUMIFS('Contact Hours'!L:L,'Contact Hours'!$A:$A,Hours!$A1008,'Contact Hours'!$C:$C,Hours!$B1008)</f>
        <v>0</v>
      </c>
      <c r="L1008" s="17">
        <f t="shared" si="100"/>
        <v>67792</v>
      </c>
      <c r="M1008" s="17">
        <f t="shared" si="101"/>
        <v>0</v>
      </c>
      <c r="N1008" s="17">
        <f t="shared" ref="N1008:N1063" si="104">SUM(L1008:M1008)</f>
        <v>67792</v>
      </c>
      <c r="O1008" s="83">
        <f t="shared" si="102"/>
        <v>200494.41949099282</v>
      </c>
      <c r="P1008" s="83">
        <f t="shared" ref="P1008:P1063" si="105">(G1008+F1008*1.1)*C1008</f>
        <v>0</v>
      </c>
    </row>
    <row r="1009" spans="1:16" x14ac:dyDescent="0.2">
      <c r="A1009" s="14">
        <v>31034</v>
      </c>
      <c r="B1009" s="15">
        <v>7</v>
      </c>
      <c r="C1009" s="82">
        <f t="shared" si="103"/>
        <v>3.1107785365526492</v>
      </c>
      <c r="D1009" s="16">
        <f>SUMIFS('Contact Hours'!E:E,'Contact Hours'!$A:$A,Hours!$A1009,'Contact Hours'!$C:$C,Hours!$B1009)</f>
        <v>0</v>
      </c>
      <c r="E1009" s="16">
        <f>SUMIFS('Contact Hours'!F:F,'Contact Hours'!$A:$A,Hours!$A1009,'Contact Hours'!$C:$C,Hours!$B1009)</f>
        <v>306752</v>
      </c>
      <c r="F1009" s="16">
        <f>SUMIFS('Contact Hours'!G:G,'Contact Hours'!$A:$A,Hours!$A1009,'Contact Hours'!$C:$C,Hours!$B1009)</f>
        <v>0</v>
      </c>
      <c r="G1009" s="16">
        <f>SUMIFS('Contact Hours'!H:H,'Contact Hours'!$A:$A,Hours!$A1009,'Contact Hours'!$C:$C,Hours!$B1009)</f>
        <v>0</v>
      </c>
      <c r="H1009" s="16">
        <f>SUMIFS('Contact Hours'!I:I,'Contact Hours'!$A:$A,Hours!$A1009,'Contact Hours'!$C:$C,Hours!$B1009)</f>
        <v>0</v>
      </c>
      <c r="I1009" s="16">
        <f>SUMIFS('Contact Hours'!J:J,'Contact Hours'!$A:$A,Hours!$A1009,'Contact Hours'!$C:$C,Hours!$B1009)</f>
        <v>238176</v>
      </c>
      <c r="J1009" s="16">
        <f>SUMIFS('Contact Hours'!K:K,'Contact Hours'!$A:$A,Hours!$A1009,'Contact Hours'!$C:$C,Hours!$B1009)</f>
        <v>0</v>
      </c>
      <c r="K1009" s="16">
        <f>SUMIFS('Contact Hours'!L:L,'Contact Hours'!$A:$A,Hours!$A1009,'Contact Hours'!$C:$C,Hours!$B1009)</f>
        <v>2740</v>
      </c>
      <c r="L1009" s="17">
        <f t="shared" ref="L1009:L1064" si="106">SUM(D1009:K1009)</f>
        <v>547668</v>
      </c>
      <c r="M1009" s="17">
        <f t="shared" ref="M1009:M1064" si="107">IF(B1009&lt;28,E1009+F1009+I1009+K1009,0)*0.1</f>
        <v>54766.8</v>
      </c>
      <c r="N1009" s="17">
        <f t="shared" si="104"/>
        <v>602434.80000000005</v>
      </c>
      <c r="O1009" s="83">
        <f t="shared" si="102"/>
        <v>1874041.2455123882</v>
      </c>
      <c r="P1009" s="83">
        <f t="shared" si="105"/>
        <v>0</v>
      </c>
    </row>
    <row r="1010" spans="1:16" x14ac:dyDescent="0.2">
      <c r="A1010" s="14">
        <v>31034</v>
      </c>
      <c r="B1010" s="15">
        <v>8</v>
      </c>
      <c r="C1010" s="82">
        <f t="shared" si="103"/>
        <v>3.1288120353152737</v>
      </c>
      <c r="D1010" s="16">
        <f>SUMIFS('Contact Hours'!E:E,'Contact Hours'!$A:$A,Hours!$A1010,'Contact Hours'!$C:$C,Hours!$B1010)</f>
        <v>0</v>
      </c>
      <c r="E1010" s="16">
        <f>SUMIFS('Contact Hours'!F:F,'Contact Hours'!$A:$A,Hours!$A1010,'Contact Hours'!$C:$C,Hours!$B1010)</f>
        <v>0</v>
      </c>
      <c r="F1010" s="16">
        <f>SUMIFS('Contact Hours'!G:G,'Contact Hours'!$A:$A,Hours!$A1010,'Contact Hours'!$C:$C,Hours!$B1010)</f>
        <v>0</v>
      </c>
      <c r="G1010" s="16">
        <f>SUMIFS('Contact Hours'!H:H,'Contact Hours'!$A:$A,Hours!$A1010,'Contact Hours'!$C:$C,Hours!$B1010)</f>
        <v>0</v>
      </c>
      <c r="H1010" s="16">
        <f>SUMIFS('Contact Hours'!I:I,'Contact Hours'!$A:$A,Hours!$A1010,'Contact Hours'!$C:$C,Hours!$B1010)</f>
        <v>92432</v>
      </c>
      <c r="I1010" s="16">
        <f>SUMIFS('Contact Hours'!J:J,'Contact Hours'!$A:$A,Hours!$A1010,'Contact Hours'!$C:$C,Hours!$B1010)</f>
        <v>0</v>
      </c>
      <c r="J1010" s="16">
        <f>SUMIFS('Contact Hours'!K:K,'Contact Hours'!$A:$A,Hours!$A1010,'Contact Hours'!$C:$C,Hours!$B1010)</f>
        <v>936</v>
      </c>
      <c r="K1010" s="16">
        <f>SUMIFS('Contact Hours'!L:L,'Contact Hours'!$A:$A,Hours!$A1010,'Contact Hours'!$C:$C,Hours!$B1010)</f>
        <v>0</v>
      </c>
      <c r="L1010" s="17">
        <f t="shared" si="106"/>
        <v>93368</v>
      </c>
      <c r="M1010" s="17">
        <f t="shared" si="107"/>
        <v>0</v>
      </c>
      <c r="N1010" s="17">
        <f t="shared" si="104"/>
        <v>93368</v>
      </c>
      <c r="O1010" s="83">
        <f t="shared" si="102"/>
        <v>292130.92211331648</v>
      </c>
      <c r="P1010" s="83">
        <f t="shared" si="105"/>
        <v>0</v>
      </c>
    </row>
    <row r="1011" spans="1:16" x14ac:dyDescent="0.2">
      <c r="A1011" s="14">
        <v>31034</v>
      </c>
      <c r="B1011" s="15">
        <v>9</v>
      </c>
      <c r="C1011" s="82">
        <f t="shared" si="103"/>
        <v>2.7974464955520566</v>
      </c>
      <c r="D1011" s="16">
        <f>SUMIFS('Contact Hours'!E:E,'Contact Hours'!$A:$A,Hours!$A1011,'Contact Hours'!$C:$C,Hours!$B1011)</f>
        <v>32688</v>
      </c>
      <c r="E1011" s="16">
        <f>SUMIFS('Contact Hours'!F:F,'Contact Hours'!$A:$A,Hours!$A1011,'Contact Hours'!$C:$C,Hours!$B1011)</f>
        <v>167376</v>
      </c>
      <c r="F1011" s="16">
        <f>SUMIFS('Contact Hours'!G:G,'Contact Hours'!$A:$A,Hours!$A1011,'Contact Hours'!$C:$C,Hours!$B1011)</f>
        <v>0</v>
      </c>
      <c r="G1011" s="16">
        <f>SUMIFS('Contact Hours'!H:H,'Contact Hours'!$A:$A,Hours!$A1011,'Contact Hours'!$C:$C,Hours!$B1011)</f>
        <v>0</v>
      </c>
      <c r="H1011" s="16">
        <f>SUMIFS('Contact Hours'!I:I,'Contact Hours'!$A:$A,Hours!$A1011,'Contact Hours'!$C:$C,Hours!$B1011)</f>
        <v>130096</v>
      </c>
      <c r="I1011" s="16">
        <f>SUMIFS('Contact Hours'!J:J,'Contact Hours'!$A:$A,Hours!$A1011,'Contact Hours'!$C:$C,Hours!$B1011)</f>
        <v>0</v>
      </c>
      <c r="J1011" s="16">
        <f>SUMIFS('Contact Hours'!K:K,'Contact Hours'!$A:$A,Hours!$A1011,'Contact Hours'!$C:$C,Hours!$B1011)</f>
        <v>4864</v>
      </c>
      <c r="K1011" s="16">
        <f>SUMIFS('Contact Hours'!L:L,'Contact Hours'!$A:$A,Hours!$A1011,'Contact Hours'!$C:$C,Hours!$B1011)</f>
        <v>4344</v>
      </c>
      <c r="L1011" s="17">
        <f t="shared" si="106"/>
        <v>339368</v>
      </c>
      <c r="M1011" s="17">
        <f t="shared" si="107"/>
        <v>17172</v>
      </c>
      <c r="N1011" s="17">
        <f t="shared" si="104"/>
        <v>356540</v>
      </c>
      <c r="O1011" s="83">
        <f t="shared" si="102"/>
        <v>997401.57352413028</v>
      </c>
      <c r="P1011" s="83">
        <f t="shared" si="105"/>
        <v>0</v>
      </c>
    </row>
    <row r="1012" spans="1:16" x14ac:dyDescent="0.2">
      <c r="A1012" s="14">
        <v>31034</v>
      </c>
      <c r="B1012" s="15">
        <v>10</v>
      </c>
      <c r="C1012" s="82">
        <f t="shared" si="103"/>
        <v>3.9989283506118838</v>
      </c>
      <c r="D1012" s="16">
        <f>SUMIFS('Contact Hours'!E:E,'Contact Hours'!$A:$A,Hours!$A1012,'Contact Hours'!$C:$C,Hours!$B1012)</f>
        <v>0</v>
      </c>
      <c r="E1012" s="16">
        <f>SUMIFS('Contact Hours'!F:F,'Contact Hours'!$A:$A,Hours!$A1012,'Contact Hours'!$C:$C,Hours!$B1012)</f>
        <v>43616</v>
      </c>
      <c r="F1012" s="16">
        <f>SUMIFS('Contact Hours'!G:G,'Contact Hours'!$A:$A,Hours!$A1012,'Contact Hours'!$C:$C,Hours!$B1012)</f>
        <v>0</v>
      </c>
      <c r="G1012" s="16">
        <f>SUMIFS('Contact Hours'!H:H,'Contact Hours'!$A:$A,Hours!$A1012,'Contact Hours'!$C:$C,Hours!$B1012)</f>
        <v>0</v>
      </c>
      <c r="H1012" s="16">
        <f>SUMIFS('Contact Hours'!I:I,'Contact Hours'!$A:$A,Hours!$A1012,'Contact Hours'!$C:$C,Hours!$B1012)</f>
        <v>0</v>
      </c>
      <c r="I1012" s="16">
        <f>SUMIFS('Contact Hours'!J:J,'Contact Hours'!$A:$A,Hours!$A1012,'Contact Hours'!$C:$C,Hours!$B1012)</f>
        <v>0</v>
      </c>
      <c r="J1012" s="16">
        <f>SUMIFS('Contact Hours'!K:K,'Contact Hours'!$A:$A,Hours!$A1012,'Contact Hours'!$C:$C,Hours!$B1012)</f>
        <v>0</v>
      </c>
      <c r="K1012" s="16">
        <f>SUMIFS('Contact Hours'!L:L,'Contact Hours'!$A:$A,Hours!$A1012,'Contact Hours'!$C:$C,Hours!$B1012)</f>
        <v>0</v>
      </c>
      <c r="L1012" s="17">
        <f t="shared" si="106"/>
        <v>43616</v>
      </c>
      <c r="M1012" s="17">
        <f t="shared" si="107"/>
        <v>4361.6000000000004</v>
      </c>
      <c r="N1012" s="17">
        <f t="shared" si="104"/>
        <v>47977.599999999999</v>
      </c>
      <c r="O1012" s="83">
        <f t="shared" si="102"/>
        <v>191858.98483431671</v>
      </c>
      <c r="P1012" s="83">
        <f t="shared" si="105"/>
        <v>0</v>
      </c>
    </row>
    <row r="1013" spans="1:16" x14ac:dyDescent="0.2">
      <c r="A1013" s="14">
        <v>31034</v>
      </c>
      <c r="B1013" s="15">
        <v>11</v>
      </c>
      <c r="C1013" s="82">
        <f t="shared" si="103"/>
        <v>2.8515469918399288</v>
      </c>
      <c r="D1013" s="16">
        <f>SUMIFS('Contact Hours'!E:E,'Contact Hours'!$A:$A,Hours!$A1013,'Contact Hours'!$C:$C,Hours!$B1013)</f>
        <v>0</v>
      </c>
      <c r="E1013" s="16">
        <f>SUMIFS('Contact Hours'!F:F,'Contact Hours'!$A:$A,Hours!$A1013,'Contact Hours'!$C:$C,Hours!$B1013)</f>
        <v>14080</v>
      </c>
      <c r="F1013" s="16">
        <f>SUMIFS('Contact Hours'!G:G,'Contact Hours'!$A:$A,Hours!$A1013,'Contact Hours'!$C:$C,Hours!$B1013)</f>
        <v>0</v>
      </c>
      <c r="G1013" s="16">
        <f>SUMIFS('Contact Hours'!H:H,'Contact Hours'!$A:$A,Hours!$A1013,'Contact Hours'!$C:$C,Hours!$B1013)</f>
        <v>0</v>
      </c>
      <c r="H1013" s="16">
        <f>SUMIFS('Contact Hours'!I:I,'Contact Hours'!$A:$A,Hours!$A1013,'Contact Hours'!$C:$C,Hours!$B1013)</f>
        <v>0</v>
      </c>
      <c r="I1013" s="16">
        <f>SUMIFS('Contact Hours'!J:J,'Contact Hours'!$A:$A,Hours!$A1013,'Contact Hours'!$C:$C,Hours!$B1013)</f>
        <v>213664</v>
      </c>
      <c r="J1013" s="16">
        <f>SUMIFS('Contact Hours'!K:K,'Contact Hours'!$A:$A,Hours!$A1013,'Contact Hours'!$C:$C,Hours!$B1013)</f>
        <v>0</v>
      </c>
      <c r="K1013" s="16">
        <f>SUMIFS('Contact Hours'!L:L,'Contact Hours'!$A:$A,Hours!$A1013,'Contact Hours'!$C:$C,Hours!$B1013)</f>
        <v>9332</v>
      </c>
      <c r="L1013" s="17">
        <f t="shared" si="106"/>
        <v>237076</v>
      </c>
      <c r="M1013" s="17">
        <f t="shared" si="107"/>
        <v>23707.600000000002</v>
      </c>
      <c r="N1013" s="17">
        <f t="shared" si="104"/>
        <v>260783.6</v>
      </c>
      <c r="O1013" s="83">
        <f t="shared" si="102"/>
        <v>743636.69010118721</v>
      </c>
      <c r="P1013" s="83">
        <f t="shared" si="105"/>
        <v>0</v>
      </c>
    </row>
    <row r="1014" spans="1:16" x14ac:dyDescent="0.2">
      <c r="A1014" s="14">
        <v>31034</v>
      </c>
      <c r="B1014" s="15">
        <v>12</v>
      </c>
      <c r="C1014" s="82">
        <f t="shared" si="103"/>
        <v>2.5044021406594155</v>
      </c>
      <c r="D1014" s="16">
        <f>SUMIFS('Contact Hours'!E:E,'Contact Hours'!$A:$A,Hours!$A1014,'Contact Hours'!$C:$C,Hours!$B1014)</f>
        <v>1460544</v>
      </c>
      <c r="E1014" s="16">
        <f>SUMIFS('Contact Hours'!F:F,'Contact Hours'!$A:$A,Hours!$A1014,'Contact Hours'!$C:$C,Hours!$B1014)</f>
        <v>0</v>
      </c>
      <c r="F1014" s="16">
        <f>SUMIFS('Contact Hours'!G:G,'Contact Hours'!$A:$A,Hours!$A1014,'Contact Hours'!$C:$C,Hours!$B1014)</f>
        <v>0</v>
      </c>
      <c r="G1014" s="16">
        <f>SUMIFS('Contact Hours'!H:H,'Contact Hours'!$A:$A,Hours!$A1014,'Contact Hours'!$C:$C,Hours!$B1014)</f>
        <v>372896</v>
      </c>
      <c r="H1014" s="16">
        <f>SUMIFS('Contact Hours'!I:I,'Contact Hours'!$A:$A,Hours!$A1014,'Contact Hours'!$C:$C,Hours!$B1014)</f>
        <v>0</v>
      </c>
      <c r="I1014" s="16">
        <f>SUMIFS('Contact Hours'!J:J,'Contact Hours'!$A:$A,Hours!$A1014,'Contact Hours'!$C:$C,Hours!$B1014)</f>
        <v>0</v>
      </c>
      <c r="J1014" s="16">
        <f>SUMIFS('Contact Hours'!K:K,'Contact Hours'!$A:$A,Hours!$A1014,'Contact Hours'!$C:$C,Hours!$B1014)</f>
        <v>690</v>
      </c>
      <c r="K1014" s="16">
        <f>SUMIFS('Contact Hours'!L:L,'Contact Hours'!$A:$A,Hours!$A1014,'Contact Hours'!$C:$C,Hours!$B1014)</f>
        <v>0</v>
      </c>
      <c r="L1014" s="17">
        <f t="shared" si="106"/>
        <v>1834130</v>
      </c>
      <c r="M1014" s="17">
        <f t="shared" si="107"/>
        <v>0</v>
      </c>
      <c r="N1014" s="17">
        <f t="shared" si="104"/>
        <v>1834130</v>
      </c>
      <c r="O1014" s="83">
        <f t="shared" si="102"/>
        <v>4593399.0982476538</v>
      </c>
      <c r="P1014" s="83">
        <f t="shared" si="105"/>
        <v>933881.54064333334</v>
      </c>
    </row>
    <row r="1015" spans="1:16" x14ac:dyDescent="0.2">
      <c r="A1015" s="14">
        <v>31034</v>
      </c>
      <c r="B1015" s="15">
        <v>13</v>
      </c>
      <c r="C1015" s="82">
        <f t="shared" si="103"/>
        <v>2.4322681456089192</v>
      </c>
      <c r="D1015" s="16">
        <f>SUMIFS('Contact Hours'!E:E,'Contact Hours'!$A:$A,Hours!$A1015,'Contact Hours'!$C:$C,Hours!$B1015)</f>
        <v>368464</v>
      </c>
      <c r="E1015" s="16">
        <f>SUMIFS('Contact Hours'!F:F,'Contact Hours'!$A:$A,Hours!$A1015,'Contact Hours'!$C:$C,Hours!$B1015)</f>
        <v>0</v>
      </c>
      <c r="F1015" s="16">
        <f>SUMIFS('Contact Hours'!G:G,'Contact Hours'!$A:$A,Hours!$A1015,'Contact Hours'!$C:$C,Hours!$B1015)</f>
        <v>0</v>
      </c>
      <c r="G1015" s="16">
        <f>SUMIFS('Contact Hours'!H:H,'Contact Hours'!$A:$A,Hours!$A1015,'Contact Hours'!$C:$C,Hours!$B1015)</f>
        <v>0</v>
      </c>
      <c r="H1015" s="16">
        <f>SUMIFS('Contact Hours'!I:I,'Contact Hours'!$A:$A,Hours!$A1015,'Contact Hours'!$C:$C,Hours!$B1015)</f>
        <v>30752</v>
      </c>
      <c r="I1015" s="16">
        <f>SUMIFS('Contact Hours'!J:J,'Contact Hours'!$A:$A,Hours!$A1015,'Contact Hours'!$C:$C,Hours!$B1015)</f>
        <v>0</v>
      </c>
      <c r="J1015" s="16">
        <f>SUMIFS('Contact Hours'!K:K,'Contact Hours'!$A:$A,Hours!$A1015,'Contact Hours'!$C:$C,Hours!$B1015)</f>
        <v>0</v>
      </c>
      <c r="K1015" s="16">
        <f>SUMIFS('Contact Hours'!L:L,'Contact Hours'!$A:$A,Hours!$A1015,'Contact Hours'!$C:$C,Hours!$B1015)</f>
        <v>0</v>
      </c>
      <c r="L1015" s="17">
        <f t="shared" si="106"/>
        <v>399216</v>
      </c>
      <c r="M1015" s="17">
        <f t="shared" si="107"/>
        <v>0</v>
      </c>
      <c r="N1015" s="17">
        <f t="shared" si="104"/>
        <v>399216</v>
      </c>
      <c r="O1015" s="83">
        <f t="shared" si="102"/>
        <v>971000.36001741025</v>
      </c>
      <c r="P1015" s="83">
        <f t="shared" si="105"/>
        <v>0</v>
      </c>
    </row>
    <row r="1016" spans="1:16" x14ac:dyDescent="0.2">
      <c r="A1016" s="14">
        <v>31034</v>
      </c>
      <c r="B1016" s="15">
        <v>14</v>
      </c>
      <c r="C1016" s="82">
        <f t="shared" si="103"/>
        <v>3.8974899200721236</v>
      </c>
      <c r="D1016" s="16">
        <f>SUMIFS('Contact Hours'!E:E,'Contact Hours'!$A:$A,Hours!$A1016,'Contact Hours'!$C:$C,Hours!$B1016)</f>
        <v>0</v>
      </c>
      <c r="E1016" s="16">
        <f>SUMIFS('Contact Hours'!F:F,'Contact Hours'!$A:$A,Hours!$A1016,'Contact Hours'!$C:$C,Hours!$B1016)</f>
        <v>0</v>
      </c>
      <c r="F1016" s="16">
        <f>SUMIFS('Contact Hours'!G:G,'Contact Hours'!$A:$A,Hours!$A1016,'Contact Hours'!$C:$C,Hours!$B1016)</f>
        <v>0</v>
      </c>
      <c r="G1016" s="16">
        <f>SUMIFS('Contact Hours'!H:H,'Contact Hours'!$A:$A,Hours!$A1016,'Contact Hours'!$C:$C,Hours!$B1016)</f>
        <v>0</v>
      </c>
      <c r="H1016" s="16">
        <f>SUMIFS('Contact Hours'!I:I,'Contact Hours'!$A:$A,Hours!$A1016,'Contact Hours'!$C:$C,Hours!$B1016)</f>
        <v>0</v>
      </c>
      <c r="I1016" s="16">
        <f>SUMIFS('Contact Hours'!J:J,'Contact Hours'!$A:$A,Hours!$A1016,'Contact Hours'!$C:$C,Hours!$B1016)</f>
        <v>407424</v>
      </c>
      <c r="J1016" s="16">
        <f>SUMIFS('Contact Hours'!K:K,'Contact Hours'!$A:$A,Hours!$A1016,'Contact Hours'!$C:$C,Hours!$B1016)</f>
        <v>0</v>
      </c>
      <c r="K1016" s="16">
        <f>SUMIFS('Contact Hours'!L:L,'Contact Hours'!$A:$A,Hours!$A1016,'Contact Hours'!$C:$C,Hours!$B1016)</f>
        <v>21660</v>
      </c>
      <c r="L1016" s="17">
        <f t="shared" si="106"/>
        <v>429084</v>
      </c>
      <c r="M1016" s="17">
        <f t="shared" si="107"/>
        <v>42908.4</v>
      </c>
      <c r="N1016" s="17">
        <f t="shared" si="104"/>
        <v>471992.4</v>
      </c>
      <c r="O1016" s="83">
        <f t="shared" si="102"/>
        <v>1839585.62135065</v>
      </c>
      <c r="P1016" s="83">
        <f t="shared" si="105"/>
        <v>0</v>
      </c>
    </row>
    <row r="1017" spans="1:16" x14ac:dyDescent="0.2">
      <c r="A1017" s="14">
        <v>31034</v>
      </c>
      <c r="B1017" s="15">
        <v>15</v>
      </c>
      <c r="C1017" s="82">
        <f t="shared" si="103"/>
        <v>5.6850604849172326</v>
      </c>
      <c r="D1017" s="16">
        <f>SUMIFS('Contact Hours'!E:E,'Contact Hours'!$A:$A,Hours!$A1017,'Contact Hours'!$C:$C,Hours!$B1017)</f>
        <v>0</v>
      </c>
      <c r="E1017" s="16">
        <f>SUMIFS('Contact Hours'!F:F,'Contact Hours'!$A:$A,Hours!$A1017,'Contact Hours'!$C:$C,Hours!$B1017)</f>
        <v>0</v>
      </c>
      <c r="F1017" s="16">
        <f>SUMIFS('Contact Hours'!G:G,'Contact Hours'!$A:$A,Hours!$A1017,'Contact Hours'!$C:$C,Hours!$B1017)</f>
        <v>0</v>
      </c>
      <c r="G1017" s="16">
        <f>SUMIFS('Contact Hours'!H:H,'Contact Hours'!$A:$A,Hours!$A1017,'Contact Hours'!$C:$C,Hours!$B1017)</f>
        <v>0</v>
      </c>
      <c r="H1017" s="16">
        <f>SUMIFS('Contact Hours'!I:I,'Contact Hours'!$A:$A,Hours!$A1017,'Contact Hours'!$C:$C,Hours!$B1017)</f>
        <v>0</v>
      </c>
      <c r="I1017" s="16">
        <f>SUMIFS('Contact Hours'!J:J,'Contact Hours'!$A:$A,Hours!$A1017,'Contact Hours'!$C:$C,Hours!$B1017)</f>
        <v>0</v>
      </c>
      <c r="J1017" s="16">
        <f>SUMIFS('Contact Hours'!K:K,'Contact Hours'!$A:$A,Hours!$A1017,'Contact Hours'!$C:$C,Hours!$B1017)</f>
        <v>0</v>
      </c>
      <c r="K1017" s="16">
        <f>SUMIFS('Contact Hours'!L:L,'Contact Hours'!$A:$A,Hours!$A1017,'Contact Hours'!$C:$C,Hours!$B1017)</f>
        <v>0</v>
      </c>
      <c r="L1017" s="17">
        <f t="shared" si="106"/>
        <v>0</v>
      </c>
      <c r="M1017" s="17">
        <f t="shared" si="107"/>
        <v>0</v>
      </c>
      <c r="N1017" s="17">
        <f t="shared" si="104"/>
        <v>0</v>
      </c>
      <c r="O1017" s="83">
        <f t="shared" si="102"/>
        <v>0</v>
      </c>
      <c r="P1017" s="83">
        <f t="shared" si="105"/>
        <v>0</v>
      </c>
    </row>
    <row r="1018" spans="1:16" x14ac:dyDescent="0.2">
      <c r="A1018" s="14">
        <v>31034</v>
      </c>
      <c r="B1018" s="15">
        <v>16</v>
      </c>
      <c r="C1018" s="82">
        <f t="shared" si="103"/>
        <v>3.2595549013442979</v>
      </c>
      <c r="D1018" s="16">
        <f>SUMIFS('Contact Hours'!E:E,'Contact Hours'!$A:$A,Hours!$A1018,'Contact Hours'!$C:$C,Hours!$B1018)</f>
        <v>10800</v>
      </c>
      <c r="E1018" s="16">
        <f>SUMIFS('Contact Hours'!F:F,'Contact Hours'!$A:$A,Hours!$A1018,'Contact Hours'!$C:$C,Hours!$B1018)</f>
        <v>0</v>
      </c>
      <c r="F1018" s="16">
        <f>SUMIFS('Contact Hours'!G:G,'Contact Hours'!$A:$A,Hours!$A1018,'Contact Hours'!$C:$C,Hours!$B1018)</f>
        <v>0</v>
      </c>
      <c r="G1018" s="16">
        <f>SUMIFS('Contact Hours'!H:H,'Contact Hours'!$A:$A,Hours!$A1018,'Contact Hours'!$C:$C,Hours!$B1018)</f>
        <v>0</v>
      </c>
      <c r="H1018" s="16">
        <f>SUMIFS('Contact Hours'!I:I,'Contact Hours'!$A:$A,Hours!$A1018,'Contact Hours'!$C:$C,Hours!$B1018)</f>
        <v>0</v>
      </c>
      <c r="I1018" s="16">
        <f>SUMIFS('Contact Hours'!J:J,'Contact Hours'!$A:$A,Hours!$A1018,'Contact Hours'!$C:$C,Hours!$B1018)</f>
        <v>389744</v>
      </c>
      <c r="J1018" s="16">
        <f>SUMIFS('Contact Hours'!K:K,'Contact Hours'!$A:$A,Hours!$A1018,'Contact Hours'!$C:$C,Hours!$B1018)</f>
        <v>1028</v>
      </c>
      <c r="K1018" s="16">
        <f>SUMIFS('Contact Hours'!L:L,'Contact Hours'!$A:$A,Hours!$A1018,'Contact Hours'!$C:$C,Hours!$B1018)</f>
        <v>12857</v>
      </c>
      <c r="L1018" s="17">
        <f t="shared" si="106"/>
        <v>414429</v>
      </c>
      <c r="M1018" s="17">
        <f t="shared" si="107"/>
        <v>40260.100000000006</v>
      </c>
      <c r="N1018" s="17">
        <f t="shared" si="104"/>
        <v>454689.1</v>
      </c>
      <c r="O1018" s="83">
        <f t="shared" si="102"/>
        <v>1482084.0844928275</v>
      </c>
      <c r="P1018" s="83">
        <f t="shared" si="105"/>
        <v>0</v>
      </c>
    </row>
    <row r="1019" spans="1:16" x14ac:dyDescent="0.2">
      <c r="A1019" s="14">
        <v>31034</v>
      </c>
      <c r="B1019" s="15">
        <v>17</v>
      </c>
      <c r="C1019" s="82">
        <f t="shared" si="103"/>
        <v>4.4091904474615813</v>
      </c>
      <c r="D1019" s="16">
        <f>SUMIFS('Contact Hours'!E:E,'Contact Hours'!$A:$A,Hours!$A1019,'Contact Hours'!$C:$C,Hours!$B1019)</f>
        <v>0</v>
      </c>
      <c r="E1019" s="16">
        <f>SUMIFS('Contact Hours'!F:F,'Contact Hours'!$A:$A,Hours!$A1019,'Contact Hours'!$C:$C,Hours!$B1019)</f>
        <v>0</v>
      </c>
      <c r="F1019" s="16">
        <f>SUMIFS('Contact Hours'!G:G,'Contact Hours'!$A:$A,Hours!$A1019,'Contact Hours'!$C:$C,Hours!$B1019)</f>
        <v>0</v>
      </c>
      <c r="G1019" s="16">
        <f>SUMIFS('Contact Hours'!H:H,'Contact Hours'!$A:$A,Hours!$A1019,'Contact Hours'!$C:$C,Hours!$B1019)</f>
        <v>0</v>
      </c>
      <c r="H1019" s="16">
        <f>SUMIFS('Contact Hours'!I:I,'Contact Hours'!$A:$A,Hours!$A1019,'Contact Hours'!$C:$C,Hours!$B1019)</f>
        <v>0</v>
      </c>
      <c r="I1019" s="16">
        <f>SUMIFS('Contact Hours'!J:J,'Contact Hours'!$A:$A,Hours!$A1019,'Contact Hours'!$C:$C,Hours!$B1019)</f>
        <v>36368</v>
      </c>
      <c r="J1019" s="16">
        <f>SUMIFS('Contact Hours'!K:K,'Contact Hours'!$A:$A,Hours!$A1019,'Contact Hours'!$C:$C,Hours!$B1019)</f>
        <v>0</v>
      </c>
      <c r="K1019" s="16">
        <f>SUMIFS('Contact Hours'!L:L,'Contact Hours'!$A:$A,Hours!$A1019,'Contact Hours'!$C:$C,Hours!$B1019)</f>
        <v>0</v>
      </c>
      <c r="L1019" s="17">
        <f t="shared" si="106"/>
        <v>36368</v>
      </c>
      <c r="M1019" s="17">
        <f t="shared" si="107"/>
        <v>3636.8</v>
      </c>
      <c r="N1019" s="17">
        <f t="shared" si="104"/>
        <v>40004.800000000003</v>
      </c>
      <c r="O1019" s="83">
        <f t="shared" si="102"/>
        <v>176388.78201261107</v>
      </c>
      <c r="P1019" s="83">
        <f t="shared" si="105"/>
        <v>0</v>
      </c>
    </row>
    <row r="1020" spans="1:16" x14ac:dyDescent="0.2">
      <c r="A1020" s="14">
        <v>31034</v>
      </c>
      <c r="B1020" s="15">
        <v>18</v>
      </c>
      <c r="C1020" s="82">
        <f t="shared" si="103"/>
        <v>3.2911135241788898</v>
      </c>
      <c r="D1020" s="16">
        <f>SUMIFS('Contact Hours'!E:E,'Contact Hours'!$A:$A,Hours!$A1020,'Contact Hours'!$C:$C,Hours!$B1020)</f>
        <v>0</v>
      </c>
      <c r="E1020" s="16">
        <f>SUMIFS('Contact Hours'!F:F,'Contact Hours'!$A:$A,Hours!$A1020,'Contact Hours'!$C:$C,Hours!$B1020)</f>
        <v>0</v>
      </c>
      <c r="F1020" s="16">
        <f>SUMIFS('Contact Hours'!G:G,'Contact Hours'!$A:$A,Hours!$A1020,'Contact Hours'!$C:$C,Hours!$B1020)</f>
        <v>0</v>
      </c>
      <c r="G1020" s="16">
        <f>SUMIFS('Contact Hours'!H:H,'Contact Hours'!$A:$A,Hours!$A1020,'Contact Hours'!$C:$C,Hours!$B1020)</f>
        <v>0</v>
      </c>
      <c r="H1020" s="16">
        <f>SUMIFS('Contact Hours'!I:I,'Contact Hours'!$A:$A,Hours!$A1020,'Contact Hours'!$C:$C,Hours!$B1020)</f>
        <v>0</v>
      </c>
      <c r="I1020" s="16">
        <f>SUMIFS('Contact Hours'!J:J,'Contact Hours'!$A:$A,Hours!$A1020,'Contact Hours'!$C:$C,Hours!$B1020)</f>
        <v>194608</v>
      </c>
      <c r="J1020" s="16">
        <f>SUMIFS('Contact Hours'!K:K,'Contact Hours'!$A:$A,Hours!$A1020,'Contact Hours'!$C:$C,Hours!$B1020)</f>
        <v>0</v>
      </c>
      <c r="K1020" s="16">
        <f>SUMIFS('Contact Hours'!L:L,'Contact Hours'!$A:$A,Hours!$A1020,'Contact Hours'!$C:$C,Hours!$B1020)</f>
        <v>0</v>
      </c>
      <c r="L1020" s="17">
        <f t="shared" si="106"/>
        <v>194608</v>
      </c>
      <c r="M1020" s="17">
        <f t="shared" si="107"/>
        <v>19460.8</v>
      </c>
      <c r="N1020" s="17">
        <f t="shared" si="104"/>
        <v>214068.8</v>
      </c>
      <c r="O1020" s="83">
        <f t="shared" si="102"/>
        <v>704524.72278474586</v>
      </c>
      <c r="P1020" s="83">
        <f t="shared" si="105"/>
        <v>0</v>
      </c>
    </row>
    <row r="1021" spans="1:16" x14ac:dyDescent="0.2">
      <c r="A1021" s="14">
        <v>31034</v>
      </c>
      <c r="B1021" s="15">
        <v>19</v>
      </c>
      <c r="C1021" s="82">
        <f t="shared" si="103"/>
        <v>2.3804218366663754</v>
      </c>
      <c r="D1021" s="16">
        <f>SUMIFS('Contact Hours'!E:E,'Contact Hours'!$A:$A,Hours!$A1021,'Contact Hours'!$C:$C,Hours!$B1021)</f>
        <v>0</v>
      </c>
      <c r="E1021" s="16">
        <f>SUMIFS('Contact Hours'!F:F,'Contact Hours'!$A:$A,Hours!$A1021,'Contact Hours'!$C:$C,Hours!$B1021)</f>
        <v>1143216</v>
      </c>
      <c r="F1021" s="16">
        <f>SUMIFS('Contact Hours'!G:G,'Contact Hours'!$A:$A,Hours!$A1021,'Contact Hours'!$C:$C,Hours!$B1021)</f>
        <v>379328</v>
      </c>
      <c r="G1021" s="16">
        <f>SUMIFS('Contact Hours'!H:H,'Contact Hours'!$A:$A,Hours!$A1021,'Contact Hours'!$C:$C,Hours!$B1021)</f>
        <v>0</v>
      </c>
      <c r="H1021" s="16">
        <f>SUMIFS('Contact Hours'!I:I,'Contact Hours'!$A:$A,Hours!$A1021,'Contact Hours'!$C:$C,Hours!$B1021)</f>
        <v>0</v>
      </c>
      <c r="I1021" s="16">
        <f>SUMIFS('Contact Hours'!J:J,'Contact Hours'!$A:$A,Hours!$A1021,'Contact Hours'!$C:$C,Hours!$B1021)</f>
        <v>1152</v>
      </c>
      <c r="J1021" s="16">
        <f>SUMIFS('Contact Hours'!K:K,'Contact Hours'!$A:$A,Hours!$A1021,'Contact Hours'!$C:$C,Hours!$B1021)</f>
        <v>0</v>
      </c>
      <c r="K1021" s="16">
        <f>SUMIFS('Contact Hours'!L:L,'Contact Hours'!$A:$A,Hours!$A1021,'Contact Hours'!$C:$C,Hours!$B1021)</f>
        <v>976</v>
      </c>
      <c r="L1021" s="17">
        <f t="shared" si="106"/>
        <v>1524672</v>
      </c>
      <c r="M1021" s="17">
        <f t="shared" si="107"/>
        <v>152467.20000000001</v>
      </c>
      <c r="N1021" s="17">
        <f t="shared" si="104"/>
        <v>1677139.2</v>
      </c>
      <c r="O1021" s="83">
        <f t="shared" si="102"/>
        <v>3992298.7748091756</v>
      </c>
      <c r="P1021" s="83">
        <f t="shared" si="105"/>
        <v>993256.7199048812</v>
      </c>
    </row>
    <row r="1022" spans="1:16" x14ac:dyDescent="0.2">
      <c r="A1022" s="14">
        <v>31034</v>
      </c>
      <c r="B1022" s="15">
        <v>20</v>
      </c>
      <c r="C1022" s="82">
        <f t="shared" si="103"/>
        <v>3.0251194174301852</v>
      </c>
      <c r="D1022" s="16">
        <f>SUMIFS('Contact Hours'!E:E,'Contact Hours'!$A:$A,Hours!$A1022,'Contact Hours'!$C:$C,Hours!$B1022)</f>
        <v>0</v>
      </c>
      <c r="E1022" s="16">
        <f>SUMIFS('Contact Hours'!F:F,'Contact Hours'!$A:$A,Hours!$A1022,'Contact Hours'!$C:$C,Hours!$B1022)</f>
        <v>0</v>
      </c>
      <c r="F1022" s="16">
        <f>SUMIFS('Contact Hours'!G:G,'Contact Hours'!$A:$A,Hours!$A1022,'Contact Hours'!$C:$C,Hours!$B1022)</f>
        <v>0</v>
      </c>
      <c r="G1022" s="16">
        <f>SUMIFS('Contact Hours'!H:H,'Contact Hours'!$A:$A,Hours!$A1022,'Contact Hours'!$C:$C,Hours!$B1022)</f>
        <v>0</v>
      </c>
      <c r="H1022" s="16">
        <f>SUMIFS('Contact Hours'!I:I,'Contact Hours'!$A:$A,Hours!$A1022,'Contact Hours'!$C:$C,Hours!$B1022)</f>
        <v>180224</v>
      </c>
      <c r="I1022" s="16">
        <f>SUMIFS('Contact Hours'!J:J,'Contact Hours'!$A:$A,Hours!$A1022,'Contact Hours'!$C:$C,Hours!$B1022)</f>
        <v>0</v>
      </c>
      <c r="J1022" s="16">
        <f>SUMIFS('Contact Hours'!K:K,'Contact Hours'!$A:$A,Hours!$A1022,'Contact Hours'!$C:$C,Hours!$B1022)</f>
        <v>0</v>
      </c>
      <c r="K1022" s="16">
        <f>SUMIFS('Contact Hours'!L:L,'Contact Hours'!$A:$A,Hours!$A1022,'Contact Hours'!$C:$C,Hours!$B1022)</f>
        <v>0</v>
      </c>
      <c r="L1022" s="17">
        <f t="shared" si="106"/>
        <v>180224</v>
      </c>
      <c r="M1022" s="17">
        <f t="shared" si="107"/>
        <v>0</v>
      </c>
      <c r="N1022" s="17">
        <f t="shared" si="104"/>
        <v>180224</v>
      </c>
      <c r="O1022" s="83">
        <f t="shared" si="102"/>
        <v>545199.12188693765</v>
      </c>
      <c r="P1022" s="83">
        <f t="shared" si="105"/>
        <v>0</v>
      </c>
    </row>
    <row r="1023" spans="1:16" x14ac:dyDescent="0.2">
      <c r="A1023" s="14">
        <v>31034</v>
      </c>
      <c r="B1023" s="15">
        <v>21</v>
      </c>
      <c r="C1023" s="82">
        <f t="shared" si="103"/>
        <v>3.2708258380709379</v>
      </c>
      <c r="D1023" s="16">
        <f>SUMIFS('Contact Hours'!E:E,'Contact Hours'!$A:$A,Hours!$A1023,'Contact Hours'!$C:$C,Hours!$B1023)</f>
        <v>0</v>
      </c>
      <c r="E1023" s="16">
        <f>SUMIFS('Contact Hours'!F:F,'Contact Hours'!$A:$A,Hours!$A1023,'Contact Hours'!$C:$C,Hours!$B1023)</f>
        <v>0</v>
      </c>
      <c r="F1023" s="16">
        <f>SUMIFS('Contact Hours'!G:G,'Contact Hours'!$A:$A,Hours!$A1023,'Contact Hours'!$C:$C,Hours!$B1023)</f>
        <v>0</v>
      </c>
      <c r="G1023" s="16">
        <f>SUMIFS('Contact Hours'!H:H,'Contact Hours'!$A:$A,Hours!$A1023,'Contact Hours'!$C:$C,Hours!$B1023)</f>
        <v>0</v>
      </c>
      <c r="H1023" s="16">
        <f>SUMIFS('Contact Hours'!I:I,'Contact Hours'!$A:$A,Hours!$A1023,'Contact Hours'!$C:$C,Hours!$B1023)</f>
        <v>144448</v>
      </c>
      <c r="I1023" s="16">
        <f>SUMIFS('Contact Hours'!J:J,'Contact Hours'!$A:$A,Hours!$A1023,'Contact Hours'!$C:$C,Hours!$B1023)</f>
        <v>0</v>
      </c>
      <c r="J1023" s="16">
        <f>SUMIFS('Contact Hours'!K:K,'Contact Hours'!$A:$A,Hours!$A1023,'Contact Hours'!$C:$C,Hours!$B1023)</f>
        <v>30937</v>
      </c>
      <c r="K1023" s="16">
        <f>SUMIFS('Contact Hours'!L:L,'Contact Hours'!$A:$A,Hours!$A1023,'Contact Hours'!$C:$C,Hours!$B1023)</f>
        <v>0</v>
      </c>
      <c r="L1023" s="17">
        <f t="shared" si="106"/>
        <v>175385</v>
      </c>
      <c r="M1023" s="17">
        <f t="shared" si="107"/>
        <v>0</v>
      </c>
      <c r="N1023" s="17">
        <f t="shared" si="104"/>
        <v>175385</v>
      </c>
      <c r="O1023" s="83">
        <f t="shared" si="102"/>
        <v>573653.78961007146</v>
      </c>
      <c r="P1023" s="83">
        <f t="shared" si="105"/>
        <v>0</v>
      </c>
    </row>
    <row r="1024" spans="1:16" x14ac:dyDescent="0.2">
      <c r="A1024" s="14">
        <v>31034</v>
      </c>
      <c r="B1024" s="15">
        <v>22</v>
      </c>
      <c r="C1024" s="82">
        <f t="shared" si="103"/>
        <v>3.5368199448196425</v>
      </c>
      <c r="D1024" s="16">
        <f>SUMIFS('Contact Hours'!E:E,'Contact Hours'!$A:$A,Hours!$A1024,'Contact Hours'!$C:$C,Hours!$B1024)</f>
        <v>0</v>
      </c>
      <c r="E1024" s="16">
        <f>SUMIFS('Contact Hours'!F:F,'Contact Hours'!$A:$A,Hours!$A1024,'Contact Hours'!$C:$C,Hours!$B1024)</f>
        <v>0</v>
      </c>
      <c r="F1024" s="16">
        <f>SUMIFS('Contact Hours'!G:G,'Contact Hours'!$A:$A,Hours!$A1024,'Contact Hours'!$C:$C,Hours!$B1024)</f>
        <v>0</v>
      </c>
      <c r="G1024" s="16">
        <f>SUMIFS('Contact Hours'!H:H,'Contact Hours'!$A:$A,Hours!$A1024,'Contact Hours'!$C:$C,Hours!$B1024)</f>
        <v>0</v>
      </c>
      <c r="H1024" s="16">
        <f>SUMIFS('Contact Hours'!I:I,'Contact Hours'!$A:$A,Hours!$A1024,'Contact Hours'!$C:$C,Hours!$B1024)</f>
        <v>74928</v>
      </c>
      <c r="I1024" s="16">
        <f>SUMIFS('Contact Hours'!J:J,'Contact Hours'!$A:$A,Hours!$A1024,'Contact Hours'!$C:$C,Hours!$B1024)</f>
        <v>0</v>
      </c>
      <c r="J1024" s="16">
        <f>SUMIFS('Contact Hours'!K:K,'Contact Hours'!$A:$A,Hours!$A1024,'Contact Hours'!$C:$C,Hours!$B1024)</f>
        <v>0</v>
      </c>
      <c r="K1024" s="16">
        <f>SUMIFS('Contact Hours'!L:L,'Contact Hours'!$A:$A,Hours!$A1024,'Contact Hours'!$C:$C,Hours!$B1024)</f>
        <v>0</v>
      </c>
      <c r="L1024" s="17">
        <f t="shared" si="106"/>
        <v>74928</v>
      </c>
      <c r="M1024" s="17">
        <f t="shared" si="107"/>
        <v>0</v>
      </c>
      <c r="N1024" s="17">
        <f t="shared" si="104"/>
        <v>74928</v>
      </c>
      <c r="O1024" s="83">
        <f t="shared" si="102"/>
        <v>265006.8448254462</v>
      </c>
      <c r="P1024" s="83">
        <f t="shared" si="105"/>
        <v>0</v>
      </c>
    </row>
    <row r="1025" spans="1:16" x14ac:dyDescent="0.2">
      <c r="A1025" s="14">
        <v>31034</v>
      </c>
      <c r="B1025" s="15">
        <v>23</v>
      </c>
      <c r="C1025" s="82">
        <f t="shared" si="103"/>
        <v>3.4579233877331621</v>
      </c>
      <c r="D1025" s="16">
        <f>SUMIFS('Contact Hours'!E:E,'Contact Hours'!$A:$A,Hours!$A1025,'Contact Hours'!$C:$C,Hours!$B1025)</f>
        <v>59888</v>
      </c>
      <c r="E1025" s="16">
        <f>SUMIFS('Contact Hours'!F:F,'Contact Hours'!$A:$A,Hours!$A1025,'Contact Hours'!$C:$C,Hours!$B1025)</f>
        <v>0</v>
      </c>
      <c r="F1025" s="16">
        <f>SUMIFS('Contact Hours'!G:G,'Contact Hours'!$A:$A,Hours!$A1025,'Contact Hours'!$C:$C,Hours!$B1025)</f>
        <v>0</v>
      </c>
      <c r="G1025" s="16">
        <f>SUMIFS('Contact Hours'!H:H,'Contact Hours'!$A:$A,Hours!$A1025,'Contact Hours'!$C:$C,Hours!$B1025)</f>
        <v>0</v>
      </c>
      <c r="H1025" s="16">
        <f>SUMIFS('Contact Hours'!I:I,'Contact Hours'!$A:$A,Hours!$A1025,'Contact Hours'!$C:$C,Hours!$B1025)</f>
        <v>0</v>
      </c>
      <c r="I1025" s="16">
        <f>SUMIFS('Contact Hours'!J:J,'Contact Hours'!$A:$A,Hours!$A1025,'Contact Hours'!$C:$C,Hours!$B1025)</f>
        <v>0</v>
      </c>
      <c r="J1025" s="16">
        <f>SUMIFS('Contact Hours'!K:K,'Contact Hours'!$A:$A,Hours!$A1025,'Contact Hours'!$C:$C,Hours!$B1025)</f>
        <v>0</v>
      </c>
      <c r="K1025" s="16">
        <f>SUMIFS('Contact Hours'!L:L,'Contact Hours'!$A:$A,Hours!$A1025,'Contact Hours'!$C:$C,Hours!$B1025)</f>
        <v>0</v>
      </c>
      <c r="L1025" s="17">
        <f t="shared" si="106"/>
        <v>59888</v>
      </c>
      <c r="M1025" s="17">
        <f t="shared" si="107"/>
        <v>0</v>
      </c>
      <c r="N1025" s="17">
        <f t="shared" si="104"/>
        <v>59888</v>
      </c>
      <c r="O1025" s="83">
        <f t="shared" si="102"/>
        <v>207088.11584456361</v>
      </c>
      <c r="P1025" s="83">
        <f t="shared" si="105"/>
        <v>0</v>
      </c>
    </row>
    <row r="1026" spans="1:16" x14ac:dyDescent="0.2">
      <c r="A1026" s="14">
        <v>31034</v>
      </c>
      <c r="B1026" s="15">
        <v>24</v>
      </c>
      <c r="C1026" s="82">
        <f t="shared" si="103"/>
        <v>2.7275666878468883</v>
      </c>
      <c r="D1026" s="16">
        <f>SUMIFS('Contact Hours'!E:E,'Contact Hours'!$A:$A,Hours!$A1026,'Contact Hours'!$C:$C,Hours!$B1026)</f>
        <v>301728</v>
      </c>
      <c r="E1026" s="16">
        <f>SUMIFS('Contact Hours'!F:F,'Contact Hours'!$A:$A,Hours!$A1026,'Contact Hours'!$C:$C,Hours!$B1026)</f>
        <v>0</v>
      </c>
      <c r="F1026" s="16">
        <f>SUMIFS('Contact Hours'!G:G,'Contact Hours'!$A:$A,Hours!$A1026,'Contact Hours'!$C:$C,Hours!$B1026)</f>
        <v>0</v>
      </c>
      <c r="G1026" s="16">
        <f>SUMIFS('Contact Hours'!H:H,'Contact Hours'!$A:$A,Hours!$A1026,'Contact Hours'!$C:$C,Hours!$B1026)</f>
        <v>0</v>
      </c>
      <c r="H1026" s="16">
        <f>SUMIFS('Contact Hours'!I:I,'Contact Hours'!$A:$A,Hours!$A1026,'Contact Hours'!$C:$C,Hours!$B1026)</f>
        <v>67712</v>
      </c>
      <c r="I1026" s="16">
        <f>SUMIFS('Contact Hours'!J:J,'Contact Hours'!$A:$A,Hours!$A1026,'Contact Hours'!$C:$C,Hours!$B1026)</f>
        <v>0</v>
      </c>
      <c r="J1026" s="16">
        <f>SUMIFS('Contact Hours'!K:K,'Contact Hours'!$A:$A,Hours!$A1026,'Contact Hours'!$C:$C,Hours!$B1026)</f>
        <v>560</v>
      </c>
      <c r="K1026" s="16">
        <f>SUMIFS('Contact Hours'!L:L,'Contact Hours'!$A:$A,Hours!$A1026,'Contact Hours'!$C:$C,Hours!$B1026)</f>
        <v>0</v>
      </c>
      <c r="L1026" s="17">
        <f t="shared" si="106"/>
        <v>370000</v>
      </c>
      <c r="M1026" s="17">
        <f t="shared" si="107"/>
        <v>0</v>
      </c>
      <c r="N1026" s="17">
        <f t="shared" si="104"/>
        <v>370000</v>
      </c>
      <c r="O1026" s="83">
        <f t="shared" si="102"/>
        <v>1009199.6745033487</v>
      </c>
      <c r="P1026" s="83">
        <f t="shared" si="105"/>
        <v>0</v>
      </c>
    </row>
    <row r="1027" spans="1:16" x14ac:dyDescent="0.2">
      <c r="A1027" s="14">
        <v>31034</v>
      </c>
      <c r="B1027" s="15">
        <v>25</v>
      </c>
      <c r="C1027" s="82">
        <f t="shared" si="103"/>
        <v>2.1843075376228382</v>
      </c>
      <c r="D1027" s="16">
        <f>SUMIFS('Contact Hours'!E:E,'Contact Hours'!$A:$A,Hours!$A1027,'Contact Hours'!$C:$C,Hours!$B1027)</f>
        <v>2177616</v>
      </c>
      <c r="E1027" s="16">
        <f>SUMIFS('Contact Hours'!F:F,'Contact Hours'!$A:$A,Hours!$A1027,'Contact Hours'!$C:$C,Hours!$B1027)</f>
        <v>0</v>
      </c>
      <c r="F1027" s="16">
        <f>SUMIFS('Contact Hours'!G:G,'Contact Hours'!$A:$A,Hours!$A1027,'Contact Hours'!$C:$C,Hours!$B1027)</f>
        <v>0</v>
      </c>
      <c r="G1027" s="16">
        <f>SUMIFS('Contact Hours'!H:H,'Contact Hours'!$A:$A,Hours!$A1027,'Contact Hours'!$C:$C,Hours!$B1027)</f>
        <v>0</v>
      </c>
      <c r="H1027" s="16">
        <f>SUMIFS('Contact Hours'!I:I,'Contact Hours'!$A:$A,Hours!$A1027,'Contact Hours'!$C:$C,Hours!$B1027)</f>
        <v>0</v>
      </c>
      <c r="I1027" s="16">
        <f>SUMIFS('Contact Hours'!J:J,'Contact Hours'!$A:$A,Hours!$A1027,'Contact Hours'!$C:$C,Hours!$B1027)</f>
        <v>0</v>
      </c>
      <c r="J1027" s="16">
        <f>SUMIFS('Contact Hours'!K:K,'Contact Hours'!$A:$A,Hours!$A1027,'Contact Hours'!$C:$C,Hours!$B1027)</f>
        <v>0</v>
      </c>
      <c r="K1027" s="16">
        <f>SUMIFS('Contact Hours'!L:L,'Contact Hours'!$A:$A,Hours!$A1027,'Contact Hours'!$C:$C,Hours!$B1027)</f>
        <v>0</v>
      </c>
      <c r="L1027" s="17">
        <f t="shared" si="106"/>
        <v>2177616</v>
      </c>
      <c r="M1027" s="17">
        <f t="shared" si="107"/>
        <v>0</v>
      </c>
      <c r="N1027" s="17">
        <f t="shared" si="104"/>
        <v>2177616</v>
      </c>
      <c r="O1027" s="83">
        <f t="shared" si="102"/>
        <v>4756583.0428480944</v>
      </c>
      <c r="P1027" s="83">
        <f t="shared" si="105"/>
        <v>0</v>
      </c>
    </row>
    <row r="1028" spans="1:16" x14ac:dyDescent="0.2">
      <c r="A1028" s="14">
        <v>31034</v>
      </c>
      <c r="B1028" s="15">
        <v>26</v>
      </c>
      <c r="C1028" s="82">
        <f t="shared" si="103"/>
        <v>2.9124100501637846</v>
      </c>
      <c r="D1028" s="16">
        <f>SUMIFS('Contact Hours'!E:E,'Contact Hours'!$A:$A,Hours!$A1028,'Contact Hours'!$C:$C,Hours!$B1028)</f>
        <v>555952</v>
      </c>
      <c r="E1028" s="16">
        <f>SUMIFS('Contact Hours'!F:F,'Contact Hours'!$A:$A,Hours!$A1028,'Contact Hours'!$C:$C,Hours!$B1028)</f>
        <v>0</v>
      </c>
      <c r="F1028" s="16">
        <f>SUMIFS('Contact Hours'!G:G,'Contact Hours'!$A:$A,Hours!$A1028,'Contact Hours'!$C:$C,Hours!$B1028)</f>
        <v>0</v>
      </c>
      <c r="G1028" s="16">
        <f>SUMIFS('Contact Hours'!H:H,'Contact Hours'!$A:$A,Hours!$A1028,'Contact Hours'!$C:$C,Hours!$B1028)</f>
        <v>0</v>
      </c>
      <c r="H1028" s="16">
        <f>SUMIFS('Contact Hours'!I:I,'Contact Hours'!$A:$A,Hours!$A1028,'Contact Hours'!$C:$C,Hours!$B1028)</f>
        <v>30432</v>
      </c>
      <c r="I1028" s="16">
        <f>SUMIFS('Contact Hours'!J:J,'Contact Hours'!$A:$A,Hours!$A1028,'Contact Hours'!$C:$C,Hours!$B1028)</f>
        <v>0</v>
      </c>
      <c r="J1028" s="16">
        <f>SUMIFS('Contact Hours'!K:K,'Contact Hours'!$A:$A,Hours!$A1028,'Contact Hours'!$C:$C,Hours!$B1028)</f>
        <v>0</v>
      </c>
      <c r="K1028" s="16">
        <f>SUMIFS('Contact Hours'!L:L,'Contact Hours'!$A:$A,Hours!$A1028,'Contact Hours'!$C:$C,Hours!$B1028)</f>
        <v>0</v>
      </c>
      <c r="L1028" s="17">
        <f t="shared" si="106"/>
        <v>586384</v>
      </c>
      <c r="M1028" s="17">
        <f t="shared" si="107"/>
        <v>0</v>
      </c>
      <c r="N1028" s="17">
        <f t="shared" si="104"/>
        <v>586384</v>
      </c>
      <c r="O1028" s="83">
        <f t="shared" si="102"/>
        <v>1707790.6548552406</v>
      </c>
      <c r="P1028" s="83">
        <f t="shared" si="105"/>
        <v>0</v>
      </c>
    </row>
    <row r="1029" spans="1:16" x14ac:dyDescent="0.2">
      <c r="A1029" s="14">
        <v>31034</v>
      </c>
      <c r="B1029" s="15">
        <v>27</v>
      </c>
      <c r="C1029" s="82">
        <f t="shared" si="103"/>
        <v>0</v>
      </c>
      <c r="D1029" s="16">
        <f>SUMIFS('Contact Hours'!E:E,'Contact Hours'!$A:$A,Hours!$A1029,'Contact Hours'!$C:$C,Hours!$B1029)</f>
        <v>0</v>
      </c>
      <c r="E1029" s="16">
        <f>SUMIFS('Contact Hours'!F:F,'Contact Hours'!$A:$A,Hours!$A1029,'Contact Hours'!$C:$C,Hours!$B1029)</f>
        <v>0</v>
      </c>
      <c r="F1029" s="16">
        <f>SUMIFS('Contact Hours'!G:G,'Contact Hours'!$A:$A,Hours!$A1029,'Contact Hours'!$C:$C,Hours!$B1029)</f>
        <v>0</v>
      </c>
      <c r="G1029" s="16">
        <f>SUMIFS('Contact Hours'!H:H,'Contact Hours'!$A:$A,Hours!$A1029,'Contact Hours'!$C:$C,Hours!$B1029)</f>
        <v>0</v>
      </c>
      <c r="H1029" s="16">
        <f>SUMIFS('Contact Hours'!I:I,'Contact Hours'!$A:$A,Hours!$A1029,'Contact Hours'!$C:$C,Hours!$B1029)</f>
        <v>0</v>
      </c>
      <c r="I1029" s="16">
        <f>SUMIFS('Contact Hours'!J:J,'Contact Hours'!$A:$A,Hours!$A1029,'Contact Hours'!$C:$C,Hours!$B1029)</f>
        <v>0</v>
      </c>
      <c r="J1029" s="16">
        <f>SUMIFS('Contact Hours'!K:K,'Contact Hours'!$A:$A,Hours!$A1029,'Contact Hours'!$C:$C,Hours!$B1029)</f>
        <v>0</v>
      </c>
      <c r="K1029" s="16">
        <f>SUMIFS('Contact Hours'!L:L,'Contact Hours'!$A:$A,Hours!$A1029,'Contact Hours'!$C:$C,Hours!$B1029)</f>
        <v>0</v>
      </c>
      <c r="L1029" s="17">
        <f t="shared" si="106"/>
        <v>0</v>
      </c>
      <c r="M1029" s="17">
        <f t="shared" si="107"/>
        <v>0</v>
      </c>
      <c r="N1029" s="17">
        <f t="shared" si="104"/>
        <v>0</v>
      </c>
      <c r="O1029" s="83">
        <f t="shared" ref="O1029:O1092" si="108">N1029*C1029</f>
        <v>0</v>
      </c>
      <c r="P1029" s="83">
        <f t="shared" si="105"/>
        <v>0</v>
      </c>
    </row>
    <row r="1030" spans="1:16" x14ac:dyDescent="0.2">
      <c r="A1030" s="14">
        <v>3614</v>
      </c>
      <c r="B1030" s="15">
        <v>1</v>
      </c>
      <c r="C1030" s="82">
        <f t="shared" si="103"/>
        <v>2.4773518925154794</v>
      </c>
      <c r="D1030" s="16">
        <f>SUMIFS('Contact Hours'!E:E,'Contact Hours'!$A:$A,Hours!$A1030,'Contact Hours'!$C:$C,Hours!$B1030)</f>
        <v>4240</v>
      </c>
      <c r="E1030" s="16">
        <f>SUMIFS('Contact Hours'!F:F,'Contact Hours'!$A:$A,Hours!$A1030,'Contact Hours'!$C:$C,Hours!$B1030)</f>
        <v>0</v>
      </c>
      <c r="F1030" s="16">
        <f>SUMIFS('Contact Hours'!G:G,'Contact Hours'!$A:$A,Hours!$A1030,'Contact Hours'!$C:$C,Hours!$B1030)</f>
        <v>0</v>
      </c>
      <c r="G1030" s="16">
        <f>SUMIFS('Contact Hours'!H:H,'Contact Hours'!$A:$A,Hours!$A1030,'Contact Hours'!$C:$C,Hours!$B1030)</f>
        <v>0</v>
      </c>
      <c r="H1030" s="16">
        <f>SUMIFS('Contact Hours'!I:I,'Contact Hours'!$A:$A,Hours!$A1030,'Contact Hours'!$C:$C,Hours!$B1030)</f>
        <v>12032</v>
      </c>
      <c r="I1030" s="16">
        <f>SUMIFS('Contact Hours'!J:J,'Contact Hours'!$A:$A,Hours!$A1030,'Contact Hours'!$C:$C,Hours!$B1030)</f>
        <v>0</v>
      </c>
      <c r="J1030" s="16">
        <f>SUMIFS('Contact Hours'!K:K,'Contact Hours'!$A:$A,Hours!$A1030,'Contact Hours'!$C:$C,Hours!$B1030)</f>
        <v>0</v>
      </c>
      <c r="K1030" s="16">
        <f>SUMIFS('Contact Hours'!L:L,'Contact Hours'!$A:$A,Hours!$A1030,'Contact Hours'!$C:$C,Hours!$B1030)</f>
        <v>0</v>
      </c>
      <c r="L1030" s="17">
        <f t="shared" si="106"/>
        <v>16272</v>
      </c>
      <c r="M1030" s="17">
        <f t="shared" si="107"/>
        <v>0</v>
      </c>
      <c r="N1030" s="17">
        <f t="shared" si="104"/>
        <v>16272</v>
      </c>
      <c r="O1030" s="83">
        <f t="shared" si="108"/>
        <v>40311.469995011881</v>
      </c>
      <c r="P1030" s="83">
        <f t="shared" si="105"/>
        <v>0</v>
      </c>
    </row>
    <row r="1031" spans="1:16" x14ac:dyDescent="0.2">
      <c r="A1031" s="14">
        <v>3614</v>
      </c>
      <c r="B1031" s="15">
        <v>2</v>
      </c>
      <c r="C1031" s="82">
        <f t="shared" si="103"/>
        <v>2.8538011791852567</v>
      </c>
      <c r="D1031" s="16">
        <f>SUMIFS('Contact Hours'!E:E,'Contact Hours'!$A:$A,Hours!$A1031,'Contact Hours'!$C:$C,Hours!$B1031)</f>
        <v>0</v>
      </c>
      <c r="E1031" s="16">
        <f>SUMIFS('Contact Hours'!F:F,'Contact Hours'!$A:$A,Hours!$A1031,'Contact Hours'!$C:$C,Hours!$B1031)</f>
        <v>0</v>
      </c>
      <c r="F1031" s="16">
        <f>SUMIFS('Contact Hours'!G:G,'Contact Hours'!$A:$A,Hours!$A1031,'Contact Hours'!$C:$C,Hours!$B1031)</f>
        <v>0</v>
      </c>
      <c r="G1031" s="16">
        <f>SUMIFS('Contact Hours'!H:H,'Contact Hours'!$A:$A,Hours!$A1031,'Contact Hours'!$C:$C,Hours!$B1031)</f>
        <v>0</v>
      </c>
      <c r="H1031" s="16">
        <f>SUMIFS('Contact Hours'!I:I,'Contact Hours'!$A:$A,Hours!$A1031,'Contact Hours'!$C:$C,Hours!$B1031)</f>
        <v>90560</v>
      </c>
      <c r="I1031" s="16">
        <f>SUMIFS('Contact Hours'!J:J,'Contact Hours'!$A:$A,Hours!$A1031,'Contact Hours'!$C:$C,Hours!$B1031)</f>
        <v>0</v>
      </c>
      <c r="J1031" s="16">
        <f>SUMIFS('Contact Hours'!K:K,'Contact Hours'!$A:$A,Hours!$A1031,'Contact Hours'!$C:$C,Hours!$B1031)</f>
        <v>0</v>
      </c>
      <c r="K1031" s="16">
        <f>SUMIFS('Contact Hours'!L:L,'Contact Hours'!$A:$A,Hours!$A1031,'Contact Hours'!$C:$C,Hours!$B1031)</f>
        <v>0</v>
      </c>
      <c r="L1031" s="17">
        <f t="shared" si="106"/>
        <v>90560</v>
      </c>
      <c r="M1031" s="17">
        <f t="shared" si="107"/>
        <v>0</v>
      </c>
      <c r="N1031" s="17">
        <f t="shared" si="104"/>
        <v>90560</v>
      </c>
      <c r="O1031" s="83">
        <f t="shared" si="108"/>
        <v>258440.23478701685</v>
      </c>
      <c r="P1031" s="83">
        <f t="shared" si="105"/>
        <v>0</v>
      </c>
    </row>
    <row r="1032" spans="1:16" x14ac:dyDescent="0.2">
      <c r="A1032" s="14">
        <v>3614</v>
      </c>
      <c r="B1032" s="15">
        <v>3</v>
      </c>
      <c r="C1032" s="82">
        <f t="shared" si="103"/>
        <v>2.4074720848103111</v>
      </c>
      <c r="D1032" s="16">
        <f>SUMIFS('Contact Hours'!E:E,'Contact Hours'!$A:$A,Hours!$A1032,'Contact Hours'!$C:$C,Hours!$B1032)</f>
        <v>0</v>
      </c>
      <c r="E1032" s="16">
        <f>SUMIFS('Contact Hours'!F:F,'Contact Hours'!$A:$A,Hours!$A1032,'Contact Hours'!$C:$C,Hours!$B1032)</f>
        <v>287056</v>
      </c>
      <c r="F1032" s="16">
        <f>SUMIFS('Contact Hours'!G:G,'Contact Hours'!$A:$A,Hours!$A1032,'Contact Hours'!$C:$C,Hours!$B1032)</f>
        <v>0</v>
      </c>
      <c r="G1032" s="16">
        <f>SUMIFS('Contact Hours'!H:H,'Contact Hours'!$A:$A,Hours!$A1032,'Contact Hours'!$C:$C,Hours!$B1032)</f>
        <v>0</v>
      </c>
      <c r="H1032" s="16">
        <f>SUMIFS('Contact Hours'!I:I,'Contact Hours'!$A:$A,Hours!$A1032,'Contact Hours'!$C:$C,Hours!$B1032)</f>
        <v>0</v>
      </c>
      <c r="I1032" s="16">
        <f>SUMIFS('Contact Hours'!J:J,'Contact Hours'!$A:$A,Hours!$A1032,'Contact Hours'!$C:$C,Hours!$B1032)</f>
        <v>0</v>
      </c>
      <c r="J1032" s="16">
        <f>SUMIFS('Contact Hours'!K:K,'Contact Hours'!$A:$A,Hours!$A1032,'Contact Hours'!$C:$C,Hours!$B1032)</f>
        <v>0</v>
      </c>
      <c r="K1032" s="16">
        <f>SUMIFS('Contact Hours'!L:L,'Contact Hours'!$A:$A,Hours!$A1032,'Contact Hours'!$C:$C,Hours!$B1032)</f>
        <v>0</v>
      </c>
      <c r="L1032" s="17">
        <f t="shared" si="106"/>
        <v>287056</v>
      </c>
      <c r="M1032" s="17">
        <f t="shared" si="107"/>
        <v>28705.600000000002</v>
      </c>
      <c r="N1032" s="17">
        <f t="shared" si="104"/>
        <v>315761.59999999998</v>
      </c>
      <c r="O1032" s="83">
        <f t="shared" si="108"/>
        <v>760187.2374550394</v>
      </c>
      <c r="P1032" s="83">
        <f t="shared" si="105"/>
        <v>0</v>
      </c>
    </row>
    <row r="1033" spans="1:16" x14ac:dyDescent="0.2">
      <c r="A1033" s="14">
        <v>3614</v>
      </c>
      <c r="B1033" s="15">
        <v>4</v>
      </c>
      <c r="C1033" s="82">
        <f t="shared" si="103"/>
        <v>2.4300139582635913</v>
      </c>
      <c r="D1033" s="16">
        <f>SUMIFS('Contact Hours'!E:E,'Contact Hours'!$A:$A,Hours!$A1033,'Contact Hours'!$C:$C,Hours!$B1033)</f>
        <v>41232</v>
      </c>
      <c r="E1033" s="16">
        <f>SUMIFS('Contact Hours'!F:F,'Contact Hours'!$A:$A,Hours!$A1033,'Contact Hours'!$C:$C,Hours!$B1033)</f>
        <v>8160</v>
      </c>
      <c r="F1033" s="16">
        <f>SUMIFS('Contact Hours'!G:G,'Contact Hours'!$A:$A,Hours!$A1033,'Contact Hours'!$C:$C,Hours!$B1033)</f>
        <v>0</v>
      </c>
      <c r="G1033" s="16">
        <f>SUMIFS('Contact Hours'!H:H,'Contact Hours'!$A:$A,Hours!$A1033,'Contact Hours'!$C:$C,Hours!$B1033)</f>
        <v>0</v>
      </c>
      <c r="H1033" s="16">
        <f>SUMIFS('Contact Hours'!I:I,'Contact Hours'!$A:$A,Hours!$A1033,'Contact Hours'!$C:$C,Hours!$B1033)</f>
        <v>39312</v>
      </c>
      <c r="I1033" s="16">
        <f>SUMIFS('Contact Hours'!J:J,'Contact Hours'!$A:$A,Hours!$A1033,'Contact Hours'!$C:$C,Hours!$B1033)</f>
        <v>4928</v>
      </c>
      <c r="J1033" s="16">
        <f>SUMIFS('Contact Hours'!K:K,'Contact Hours'!$A:$A,Hours!$A1033,'Contact Hours'!$C:$C,Hours!$B1033)</f>
        <v>0</v>
      </c>
      <c r="K1033" s="16">
        <f>SUMIFS('Contact Hours'!L:L,'Contact Hours'!$A:$A,Hours!$A1033,'Contact Hours'!$C:$C,Hours!$B1033)</f>
        <v>0</v>
      </c>
      <c r="L1033" s="17">
        <f t="shared" si="106"/>
        <v>93632</v>
      </c>
      <c r="M1033" s="17">
        <f t="shared" si="107"/>
        <v>1308.8000000000002</v>
      </c>
      <c r="N1033" s="17">
        <f t="shared" si="104"/>
        <v>94940.800000000003</v>
      </c>
      <c r="O1033" s="83">
        <f t="shared" si="108"/>
        <v>230707.46920871199</v>
      </c>
      <c r="P1033" s="83">
        <f t="shared" si="105"/>
        <v>0</v>
      </c>
    </row>
    <row r="1034" spans="1:16" x14ac:dyDescent="0.2">
      <c r="A1034" s="14">
        <v>3614</v>
      </c>
      <c r="B1034" s="15">
        <v>5</v>
      </c>
      <c r="C1034" s="82">
        <f t="shared" si="103"/>
        <v>8.3021719928430482</v>
      </c>
      <c r="D1034" s="16">
        <f>SUMIFS('Contact Hours'!E:E,'Contact Hours'!$A:$A,Hours!$A1034,'Contact Hours'!$C:$C,Hours!$B1034)</f>
        <v>0</v>
      </c>
      <c r="E1034" s="16">
        <f>SUMIFS('Contact Hours'!F:F,'Contact Hours'!$A:$A,Hours!$A1034,'Contact Hours'!$C:$C,Hours!$B1034)</f>
        <v>0</v>
      </c>
      <c r="F1034" s="16">
        <f>SUMIFS('Contact Hours'!G:G,'Contact Hours'!$A:$A,Hours!$A1034,'Contact Hours'!$C:$C,Hours!$B1034)</f>
        <v>0</v>
      </c>
      <c r="G1034" s="16">
        <f>SUMIFS('Contact Hours'!H:H,'Contact Hours'!$A:$A,Hours!$A1034,'Contact Hours'!$C:$C,Hours!$B1034)</f>
        <v>0</v>
      </c>
      <c r="H1034" s="16">
        <f>SUMIFS('Contact Hours'!I:I,'Contact Hours'!$A:$A,Hours!$A1034,'Contact Hours'!$C:$C,Hours!$B1034)</f>
        <v>0</v>
      </c>
      <c r="I1034" s="16">
        <f>SUMIFS('Contact Hours'!J:J,'Contact Hours'!$A:$A,Hours!$A1034,'Contact Hours'!$C:$C,Hours!$B1034)</f>
        <v>0</v>
      </c>
      <c r="J1034" s="16">
        <f>SUMIFS('Contact Hours'!K:K,'Contact Hours'!$A:$A,Hours!$A1034,'Contact Hours'!$C:$C,Hours!$B1034)</f>
        <v>0</v>
      </c>
      <c r="K1034" s="16">
        <f>SUMIFS('Contact Hours'!L:L,'Contact Hours'!$A:$A,Hours!$A1034,'Contact Hours'!$C:$C,Hours!$B1034)</f>
        <v>0</v>
      </c>
      <c r="L1034" s="17">
        <f t="shared" si="106"/>
        <v>0</v>
      </c>
      <c r="M1034" s="17">
        <f t="shared" si="107"/>
        <v>0</v>
      </c>
      <c r="N1034" s="17">
        <f t="shared" si="104"/>
        <v>0</v>
      </c>
      <c r="O1034" s="83">
        <f t="shared" si="108"/>
        <v>0</v>
      </c>
      <c r="P1034" s="83">
        <f t="shared" si="105"/>
        <v>0</v>
      </c>
    </row>
    <row r="1035" spans="1:16" x14ac:dyDescent="0.2">
      <c r="A1035" s="14">
        <v>3614</v>
      </c>
      <c r="B1035" s="15">
        <v>6</v>
      </c>
      <c r="C1035" s="82">
        <f t="shared" si="103"/>
        <v>2.9574937970703448</v>
      </c>
      <c r="D1035" s="16">
        <f>SUMIFS('Contact Hours'!E:E,'Contact Hours'!$A:$A,Hours!$A1035,'Contact Hours'!$C:$C,Hours!$B1035)</f>
        <v>0</v>
      </c>
      <c r="E1035" s="16">
        <f>SUMIFS('Contact Hours'!F:F,'Contact Hours'!$A:$A,Hours!$A1035,'Contact Hours'!$C:$C,Hours!$B1035)</f>
        <v>0</v>
      </c>
      <c r="F1035" s="16">
        <f>SUMIFS('Contact Hours'!G:G,'Contact Hours'!$A:$A,Hours!$A1035,'Contact Hours'!$C:$C,Hours!$B1035)</f>
        <v>0</v>
      </c>
      <c r="G1035" s="16">
        <f>SUMIFS('Contact Hours'!H:H,'Contact Hours'!$A:$A,Hours!$A1035,'Contact Hours'!$C:$C,Hours!$B1035)</f>
        <v>0</v>
      </c>
      <c r="H1035" s="16">
        <f>SUMIFS('Contact Hours'!I:I,'Contact Hours'!$A:$A,Hours!$A1035,'Contact Hours'!$C:$C,Hours!$B1035)</f>
        <v>0</v>
      </c>
      <c r="I1035" s="16">
        <f>SUMIFS('Contact Hours'!J:J,'Contact Hours'!$A:$A,Hours!$A1035,'Contact Hours'!$C:$C,Hours!$B1035)</f>
        <v>0</v>
      </c>
      <c r="J1035" s="16">
        <f>SUMIFS('Contact Hours'!K:K,'Contact Hours'!$A:$A,Hours!$A1035,'Contact Hours'!$C:$C,Hours!$B1035)</f>
        <v>0</v>
      </c>
      <c r="K1035" s="16">
        <f>SUMIFS('Contact Hours'!L:L,'Contact Hours'!$A:$A,Hours!$A1035,'Contact Hours'!$C:$C,Hours!$B1035)</f>
        <v>0</v>
      </c>
      <c r="L1035" s="17">
        <f t="shared" si="106"/>
        <v>0</v>
      </c>
      <c r="M1035" s="17">
        <f t="shared" si="107"/>
        <v>0</v>
      </c>
      <c r="N1035" s="17">
        <f t="shared" si="104"/>
        <v>0</v>
      </c>
      <c r="O1035" s="83">
        <f t="shared" si="108"/>
        <v>0</v>
      </c>
      <c r="P1035" s="83">
        <f t="shared" si="105"/>
        <v>0</v>
      </c>
    </row>
    <row r="1036" spans="1:16" x14ac:dyDescent="0.2">
      <c r="A1036" s="14">
        <v>3614</v>
      </c>
      <c r="B1036" s="15">
        <v>7</v>
      </c>
      <c r="C1036" s="82">
        <f t="shared" si="103"/>
        <v>3.1107785365526492</v>
      </c>
      <c r="D1036" s="16">
        <f>SUMIFS('Contact Hours'!E:E,'Contact Hours'!$A:$A,Hours!$A1036,'Contact Hours'!$C:$C,Hours!$B1036)</f>
        <v>0</v>
      </c>
      <c r="E1036" s="16">
        <f>SUMIFS('Contact Hours'!F:F,'Contact Hours'!$A:$A,Hours!$A1036,'Contact Hours'!$C:$C,Hours!$B1036)</f>
        <v>55136</v>
      </c>
      <c r="F1036" s="16">
        <f>SUMIFS('Contact Hours'!G:G,'Contact Hours'!$A:$A,Hours!$A1036,'Contact Hours'!$C:$C,Hours!$B1036)</f>
        <v>0</v>
      </c>
      <c r="G1036" s="16">
        <f>SUMIFS('Contact Hours'!H:H,'Contact Hours'!$A:$A,Hours!$A1036,'Contact Hours'!$C:$C,Hours!$B1036)</f>
        <v>0</v>
      </c>
      <c r="H1036" s="16">
        <f>SUMIFS('Contact Hours'!I:I,'Contact Hours'!$A:$A,Hours!$A1036,'Contact Hours'!$C:$C,Hours!$B1036)</f>
        <v>0</v>
      </c>
      <c r="I1036" s="16">
        <f>SUMIFS('Contact Hours'!J:J,'Contact Hours'!$A:$A,Hours!$A1036,'Contact Hours'!$C:$C,Hours!$B1036)</f>
        <v>17040</v>
      </c>
      <c r="J1036" s="16">
        <f>SUMIFS('Contact Hours'!K:K,'Contact Hours'!$A:$A,Hours!$A1036,'Contact Hours'!$C:$C,Hours!$B1036)</f>
        <v>0</v>
      </c>
      <c r="K1036" s="16">
        <f>SUMIFS('Contact Hours'!L:L,'Contact Hours'!$A:$A,Hours!$A1036,'Contact Hours'!$C:$C,Hours!$B1036)</f>
        <v>0</v>
      </c>
      <c r="L1036" s="17">
        <f t="shared" si="106"/>
        <v>72176</v>
      </c>
      <c r="M1036" s="17">
        <f t="shared" si="107"/>
        <v>7217.6</v>
      </c>
      <c r="N1036" s="17">
        <f t="shared" si="104"/>
        <v>79393.600000000006</v>
      </c>
      <c r="O1036" s="83">
        <f t="shared" si="108"/>
        <v>246975.90681964642</v>
      </c>
      <c r="P1036" s="83">
        <f t="shared" si="105"/>
        <v>0</v>
      </c>
    </row>
    <row r="1037" spans="1:16" x14ac:dyDescent="0.2">
      <c r="A1037" s="14">
        <v>3614</v>
      </c>
      <c r="B1037" s="15">
        <v>8</v>
      </c>
      <c r="C1037" s="82">
        <f t="shared" si="103"/>
        <v>3.1288120353152737</v>
      </c>
      <c r="D1037" s="16">
        <f>SUMIFS('Contact Hours'!E:E,'Contact Hours'!$A:$A,Hours!$A1037,'Contact Hours'!$C:$C,Hours!$B1037)</f>
        <v>0</v>
      </c>
      <c r="E1037" s="16">
        <f>SUMIFS('Contact Hours'!F:F,'Contact Hours'!$A:$A,Hours!$A1037,'Contact Hours'!$C:$C,Hours!$B1037)</f>
        <v>0</v>
      </c>
      <c r="F1037" s="16">
        <f>SUMIFS('Contact Hours'!G:G,'Contact Hours'!$A:$A,Hours!$A1037,'Contact Hours'!$C:$C,Hours!$B1037)</f>
        <v>0</v>
      </c>
      <c r="G1037" s="16">
        <f>SUMIFS('Contact Hours'!H:H,'Contact Hours'!$A:$A,Hours!$A1037,'Contact Hours'!$C:$C,Hours!$B1037)</f>
        <v>0</v>
      </c>
      <c r="H1037" s="16">
        <f>SUMIFS('Contact Hours'!I:I,'Contact Hours'!$A:$A,Hours!$A1037,'Contact Hours'!$C:$C,Hours!$B1037)</f>
        <v>16512</v>
      </c>
      <c r="I1037" s="16">
        <f>SUMIFS('Contact Hours'!J:J,'Contact Hours'!$A:$A,Hours!$A1037,'Contact Hours'!$C:$C,Hours!$B1037)</f>
        <v>0</v>
      </c>
      <c r="J1037" s="16">
        <f>SUMIFS('Contact Hours'!K:K,'Contact Hours'!$A:$A,Hours!$A1037,'Contact Hours'!$C:$C,Hours!$B1037)</f>
        <v>3200</v>
      </c>
      <c r="K1037" s="16">
        <f>SUMIFS('Contact Hours'!L:L,'Contact Hours'!$A:$A,Hours!$A1037,'Contact Hours'!$C:$C,Hours!$B1037)</f>
        <v>0</v>
      </c>
      <c r="L1037" s="17">
        <f t="shared" si="106"/>
        <v>19712</v>
      </c>
      <c r="M1037" s="17">
        <f t="shared" si="107"/>
        <v>0</v>
      </c>
      <c r="N1037" s="17">
        <f t="shared" si="104"/>
        <v>19712</v>
      </c>
      <c r="O1037" s="83">
        <f t="shared" si="108"/>
        <v>61675.142840134678</v>
      </c>
      <c r="P1037" s="83">
        <f t="shared" si="105"/>
        <v>0</v>
      </c>
    </row>
    <row r="1038" spans="1:16" x14ac:dyDescent="0.2">
      <c r="A1038" s="14">
        <v>3614</v>
      </c>
      <c r="B1038" s="15">
        <v>9</v>
      </c>
      <c r="C1038" s="82">
        <f t="shared" si="103"/>
        <v>2.7974464955520566</v>
      </c>
      <c r="D1038" s="16">
        <f>SUMIFS('Contact Hours'!E:E,'Contact Hours'!$A:$A,Hours!$A1038,'Contact Hours'!$C:$C,Hours!$B1038)</f>
        <v>28896</v>
      </c>
      <c r="E1038" s="16">
        <f>SUMIFS('Contact Hours'!F:F,'Contact Hours'!$A:$A,Hours!$A1038,'Contact Hours'!$C:$C,Hours!$B1038)</f>
        <v>10944</v>
      </c>
      <c r="F1038" s="16">
        <f>SUMIFS('Contact Hours'!G:G,'Contact Hours'!$A:$A,Hours!$A1038,'Contact Hours'!$C:$C,Hours!$B1038)</f>
        <v>0</v>
      </c>
      <c r="G1038" s="16">
        <f>SUMIFS('Contact Hours'!H:H,'Contact Hours'!$A:$A,Hours!$A1038,'Contact Hours'!$C:$C,Hours!$B1038)</f>
        <v>0</v>
      </c>
      <c r="H1038" s="16">
        <f>SUMIFS('Contact Hours'!I:I,'Contact Hours'!$A:$A,Hours!$A1038,'Contact Hours'!$C:$C,Hours!$B1038)</f>
        <v>63744</v>
      </c>
      <c r="I1038" s="16">
        <f>SUMIFS('Contact Hours'!J:J,'Contact Hours'!$A:$A,Hours!$A1038,'Contact Hours'!$C:$C,Hours!$B1038)</f>
        <v>0</v>
      </c>
      <c r="J1038" s="16">
        <f>SUMIFS('Contact Hours'!K:K,'Contact Hours'!$A:$A,Hours!$A1038,'Contact Hours'!$C:$C,Hours!$B1038)</f>
        <v>0</v>
      </c>
      <c r="K1038" s="16">
        <f>SUMIFS('Contact Hours'!L:L,'Contact Hours'!$A:$A,Hours!$A1038,'Contact Hours'!$C:$C,Hours!$B1038)</f>
        <v>0</v>
      </c>
      <c r="L1038" s="17">
        <f t="shared" si="106"/>
        <v>103584</v>
      </c>
      <c r="M1038" s="17">
        <f t="shared" si="107"/>
        <v>1094.4000000000001</v>
      </c>
      <c r="N1038" s="17">
        <f t="shared" si="104"/>
        <v>104678.39999999999</v>
      </c>
      <c r="O1038" s="83">
        <f t="shared" si="108"/>
        <v>292832.22323999641</v>
      </c>
      <c r="P1038" s="83">
        <f t="shared" si="105"/>
        <v>0</v>
      </c>
    </row>
    <row r="1039" spans="1:16" x14ac:dyDescent="0.2">
      <c r="A1039" s="14">
        <v>3614</v>
      </c>
      <c r="B1039" s="15">
        <v>10</v>
      </c>
      <c r="C1039" s="82">
        <f t="shared" si="103"/>
        <v>3.9989283506118838</v>
      </c>
      <c r="D1039" s="16">
        <f>SUMIFS('Contact Hours'!E:E,'Contact Hours'!$A:$A,Hours!$A1039,'Contact Hours'!$C:$C,Hours!$B1039)</f>
        <v>0</v>
      </c>
      <c r="E1039" s="16">
        <f>SUMIFS('Contact Hours'!F:F,'Contact Hours'!$A:$A,Hours!$A1039,'Contact Hours'!$C:$C,Hours!$B1039)</f>
        <v>2752</v>
      </c>
      <c r="F1039" s="16">
        <f>SUMIFS('Contact Hours'!G:G,'Contact Hours'!$A:$A,Hours!$A1039,'Contact Hours'!$C:$C,Hours!$B1039)</f>
        <v>0</v>
      </c>
      <c r="G1039" s="16">
        <f>SUMIFS('Contact Hours'!H:H,'Contact Hours'!$A:$A,Hours!$A1039,'Contact Hours'!$C:$C,Hours!$B1039)</f>
        <v>0</v>
      </c>
      <c r="H1039" s="16">
        <f>SUMIFS('Contact Hours'!I:I,'Contact Hours'!$A:$A,Hours!$A1039,'Contact Hours'!$C:$C,Hours!$B1039)</f>
        <v>0</v>
      </c>
      <c r="I1039" s="16">
        <f>SUMIFS('Contact Hours'!J:J,'Contact Hours'!$A:$A,Hours!$A1039,'Contact Hours'!$C:$C,Hours!$B1039)</f>
        <v>0</v>
      </c>
      <c r="J1039" s="16">
        <f>SUMIFS('Contact Hours'!K:K,'Contact Hours'!$A:$A,Hours!$A1039,'Contact Hours'!$C:$C,Hours!$B1039)</f>
        <v>0</v>
      </c>
      <c r="K1039" s="16">
        <f>SUMIFS('Contact Hours'!L:L,'Contact Hours'!$A:$A,Hours!$A1039,'Contact Hours'!$C:$C,Hours!$B1039)</f>
        <v>0</v>
      </c>
      <c r="L1039" s="17">
        <f t="shared" si="106"/>
        <v>2752</v>
      </c>
      <c r="M1039" s="17">
        <f t="shared" si="107"/>
        <v>275.2</v>
      </c>
      <c r="N1039" s="17">
        <f t="shared" si="104"/>
        <v>3027.2</v>
      </c>
      <c r="O1039" s="83">
        <f t="shared" si="108"/>
        <v>12105.555902972294</v>
      </c>
      <c r="P1039" s="83">
        <f t="shared" si="105"/>
        <v>0</v>
      </c>
    </row>
    <row r="1040" spans="1:16" x14ac:dyDescent="0.2">
      <c r="A1040" s="14">
        <v>3614</v>
      </c>
      <c r="B1040" s="15">
        <v>11</v>
      </c>
      <c r="C1040" s="82">
        <f t="shared" si="103"/>
        <v>2.8515469918399288</v>
      </c>
      <c r="D1040" s="16">
        <f>SUMIFS('Contact Hours'!E:E,'Contact Hours'!$A:$A,Hours!$A1040,'Contact Hours'!$C:$C,Hours!$B1040)</f>
        <v>0</v>
      </c>
      <c r="E1040" s="16">
        <f>SUMIFS('Contact Hours'!F:F,'Contact Hours'!$A:$A,Hours!$A1040,'Contact Hours'!$C:$C,Hours!$B1040)</f>
        <v>1344</v>
      </c>
      <c r="F1040" s="16">
        <f>SUMIFS('Contact Hours'!G:G,'Contact Hours'!$A:$A,Hours!$A1040,'Contact Hours'!$C:$C,Hours!$B1040)</f>
        <v>0</v>
      </c>
      <c r="G1040" s="16">
        <f>SUMIFS('Contact Hours'!H:H,'Contact Hours'!$A:$A,Hours!$A1040,'Contact Hours'!$C:$C,Hours!$B1040)</f>
        <v>0</v>
      </c>
      <c r="H1040" s="16">
        <f>SUMIFS('Contact Hours'!I:I,'Contact Hours'!$A:$A,Hours!$A1040,'Contact Hours'!$C:$C,Hours!$B1040)</f>
        <v>0</v>
      </c>
      <c r="I1040" s="16">
        <f>SUMIFS('Contact Hours'!J:J,'Contact Hours'!$A:$A,Hours!$A1040,'Contact Hours'!$C:$C,Hours!$B1040)</f>
        <v>23456</v>
      </c>
      <c r="J1040" s="16">
        <f>SUMIFS('Contact Hours'!K:K,'Contact Hours'!$A:$A,Hours!$A1040,'Contact Hours'!$C:$C,Hours!$B1040)</f>
        <v>0</v>
      </c>
      <c r="K1040" s="16">
        <f>SUMIFS('Contact Hours'!L:L,'Contact Hours'!$A:$A,Hours!$A1040,'Contact Hours'!$C:$C,Hours!$B1040)</f>
        <v>0</v>
      </c>
      <c r="L1040" s="17">
        <f t="shared" si="106"/>
        <v>24800</v>
      </c>
      <c r="M1040" s="17">
        <f t="shared" si="107"/>
        <v>2480</v>
      </c>
      <c r="N1040" s="17">
        <f t="shared" si="104"/>
        <v>27280</v>
      </c>
      <c r="O1040" s="83">
        <f t="shared" si="108"/>
        <v>77790.201937393256</v>
      </c>
      <c r="P1040" s="83">
        <f t="shared" si="105"/>
        <v>0</v>
      </c>
    </row>
    <row r="1041" spans="1:16" x14ac:dyDescent="0.2">
      <c r="A1041" s="14">
        <v>3614</v>
      </c>
      <c r="B1041" s="15">
        <v>12</v>
      </c>
      <c r="C1041" s="82">
        <f t="shared" si="103"/>
        <v>2.5044021406594155</v>
      </c>
      <c r="D1041" s="16">
        <f>SUMIFS('Contact Hours'!E:E,'Contact Hours'!$A:$A,Hours!$A1041,'Contact Hours'!$C:$C,Hours!$B1041)</f>
        <v>331824</v>
      </c>
      <c r="E1041" s="16">
        <f>SUMIFS('Contact Hours'!F:F,'Contact Hours'!$A:$A,Hours!$A1041,'Contact Hours'!$C:$C,Hours!$B1041)</f>
        <v>0</v>
      </c>
      <c r="F1041" s="16">
        <f>SUMIFS('Contact Hours'!G:G,'Contact Hours'!$A:$A,Hours!$A1041,'Contact Hours'!$C:$C,Hours!$B1041)</f>
        <v>0</v>
      </c>
      <c r="G1041" s="16">
        <f>SUMIFS('Contact Hours'!H:H,'Contact Hours'!$A:$A,Hours!$A1041,'Contact Hours'!$C:$C,Hours!$B1041)</f>
        <v>89930</v>
      </c>
      <c r="H1041" s="16">
        <f>SUMIFS('Contact Hours'!I:I,'Contact Hours'!$A:$A,Hours!$A1041,'Contact Hours'!$C:$C,Hours!$B1041)</f>
        <v>0</v>
      </c>
      <c r="I1041" s="16">
        <f>SUMIFS('Contact Hours'!J:J,'Contact Hours'!$A:$A,Hours!$A1041,'Contact Hours'!$C:$C,Hours!$B1041)</f>
        <v>0</v>
      </c>
      <c r="J1041" s="16">
        <f>SUMIFS('Contact Hours'!K:K,'Contact Hours'!$A:$A,Hours!$A1041,'Contact Hours'!$C:$C,Hours!$B1041)</f>
        <v>0</v>
      </c>
      <c r="K1041" s="16">
        <f>SUMIFS('Contact Hours'!L:L,'Contact Hours'!$A:$A,Hours!$A1041,'Contact Hours'!$C:$C,Hours!$B1041)</f>
        <v>0</v>
      </c>
      <c r="L1041" s="17">
        <f t="shared" si="106"/>
        <v>421754</v>
      </c>
      <c r="M1041" s="17">
        <f t="shared" si="107"/>
        <v>0</v>
      </c>
      <c r="N1041" s="17">
        <f t="shared" si="104"/>
        <v>421754</v>
      </c>
      <c r="O1041" s="83">
        <f t="shared" si="108"/>
        <v>1056241.6204316712</v>
      </c>
      <c r="P1041" s="83">
        <f t="shared" si="105"/>
        <v>225220.88450950122</v>
      </c>
    </row>
    <row r="1042" spans="1:16" x14ac:dyDescent="0.2">
      <c r="A1042" s="14">
        <v>3614</v>
      </c>
      <c r="B1042" s="15">
        <v>13</v>
      </c>
      <c r="C1042" s="82">
        <f t="shared" si="103"/>
        <v>2.4322681456089192</v>
      </c>
      <c r="D1042" s="16">
        <f>SUMIFS('Contact Hours'!E:E,'Contact Hours'!$A:$A,Hours!$A1042,'Contact Hours'!$C:$C,Hours!$B1042)</f>
        <v>15552</v>
      </c>
      <c r="E1042" s="16">
        <f>SUMIFS('Contact Hours'!F:F,'Contact Hours'!$A:$A,Hours!$A1042,'Contact Hours'!$C:$C,Hours!$B1042)</f>
        <v>0</v>
      </c>
      <c r="F1042" s="16">
        <f>SUMIFS('Contact Hours'!G:G,'Contact Hours'!$A:$A,Hours!$A1042,'Contact Hours'!$C:$C,Hours!$B1042)</f>
        <v>0</v>
      </c>
      <c r="G1042" s="16">
        <f>SUMIFS('Contact Hours'!H:H,'Contact Hours'!$A:$A,Hours!$A1042,'Contact Hours'!$C:$C,Hours!$B1042)</f>
        <v>0</v>
      </c>
      <c r="H1042" s="16">
        <f>SUMIFS('Contact Hours'!I:I,'Contact Hours'!$A:$A,Hours!$A1042,'Contact Hours'!$C:$C,Hours!$B1042)</f>
        <v>0</v>
      </c>
      <c r="I1042" s="16">
        <f>SUMIFS('Contact Hours'!J:J,'Contact Hours'!$A:$A,Hours!$A1042,'Contact Hours'!$C:$C,Hours!$B1042)</f>
        <v>0</v>
      </c>
      <c r="J1042" s="16">
        <f>SUMIFS('Contact Hours'!K:K,'Contact Hours'!$A:$A,Hours!$A1042,'Contact Hours'!$C:$C,Hours!$B1042)</f>
        <v>0</v>
      </c>
      <c r="K1042" s="16">
        <f>SUMIFS('Contact Hours'!L:L,'Contact Hours'!$A:$A,Hours!$A1042,'Contact Hours'!$C:$C,Hours!$B1042)</f>
        <v>0</v>
      </c>
      <c r="L1042" s="17">
        <f t="shared" si="106"/>
        <v>15552</v>
      </c>
      <c r="M1042" s="17">
        <f t="shared" si="107"/>
        <v>0</v>
      </c>
      <c r="N1042" s="17">
        <f t="shared" si="104"/>
        <v>15552</v>
      </c>
      <c r="O1042" s="83">
        <f t="shared" si="108"/>
        <v>37826.634200509914</v>
      </c>
      <c r="P1042" s="83">
        <f t="shared" si="105"/>
        <v>0</v>
      </c>
    </row>
    <row r="1043" spans="1:16" x14ac:dyDescent="0.2">
      <c r="A1043" s="14">
        <v>3614</v>
      </c>
      <c r="B1043" s="15">
        <v>14</v>
      </c>
      <c r="C1043" s="82">
        <f t="shared" si="103"/>
        <v>3.8974899200721236</v>
      </c>
      <c r="D1043" s="16">
        <f>SUMIFS('Contact Hours'!E:E,'Contact Hours'!$A:$A,Hours!$A1043,'Contact Hours'!$C:$C,Hours!$B1043)</f>
        <v>0</v>
      </c>
      <c r="E1043" s="16">
        <f>SUMIFS('Contact Hours'!F:F,'Contact Hours'!$A:$A,Hours!$A1043,'Contact Hours'!$C:$C,Hours!$B1043)</f>
        <v>0</v>
      </c>
      <c r="F1043" s="16">
        <f>SUMIFS('Contact Hours'!G:G,'Contact Hours'!$A:$A,Hours!$A1043,'Contact Hours'!$C:$C,Hours!$B1043)</f>
        <v>0</v>
      </c>
      <c r="G1043" s="16">
        <f>SUMIFS('Contact Hours'!H:H,'Contact Hours'!$A:$A,Hours!$A1043,'Contact Hours'!$C:$C,Hours!$B1043)</f>
        <v>0</v>
      </c>
      <c r="H1043" s="16">
        <f>SUMIFS('Contact Hours'!I:I,'Contact Hours'!$A:$A,Hours!$A1043,'Contact Hours'!$C:$C,Hours!$B1043)</f>
        <v>0</v>
      </c>
      <c r="I1043" s="16">
        <f>SUMIFS('Contact Hours'!J:J,'Contact Hours'!$A:$A,Hours!$A1043,'Contact Hours'!$C:$C,Hours!$B1043)</f>
        <v>75744</v>
      </c>
      <c r="J1043" s="16">
        <f>SUMIFS('Contact Hours'!K:K,'Contact Hours'!$A:$A,Hours!$A1043,'Contact Hours'!$C:$C,Hours!$B1043)</f>
        <v>0</v>
      </c>
      <c r="K1043" s="16">
        <f>SUMIFS('Contact Hours'!L:L,'Contact Hours'!$A:$A,Hours!$A1043,'Contact Hours'!$C:$C,Hours!$B1043)</f>
        <v>4787</v>
      </c>
      <c r="L1043" s="17">
        <f t="shared" si="106"/>
        <v>80531</v>
      </c>
      <c r="M1043" s="17">
        <f t="shared" si="107"/>
        <v>8053.1</v>
      </c>
      <c r="N1043" s="17">
        <f t="shared" si="104"/>
        <v>88584.1</v>
      </c>
      <c r="O1043" s="83">
        <f t="shared" si="108"/>
        <v>345255.63682866102</v>
      </c>
      <c r="P1043" s="83">
        <f t="shared" si="105"/>
        <v>0</v>
      </c>
    </row>
    <row r="1044" spans="1:16" x14ac:dyDescent="0.2">
      <c r="A1044" s="14">
        <v>3614</v>
      </c>
      <c r="B1044" s="15">
        <v>15</v>
      </c>
      <c r="C1044" s="82">
        <f t="shared" si="103"/>
        <v>5.6850604849172326</v>
      </c>
      <c r="D1044" s="16">
        <f>SUMIFS('Contact Hours'!E:E,'Contact Hours'!$A:$A,Hours!$A1044,'Contact Hours'!$C:$C,Hours!$B1044)</f>
        <v>0</v>
      </c>
      <c r="E1044" s="16">
        <f>SUMIFS('Contact Hours'!F:F,'Contact Hours'!$A:$A,Hours!$A1044,'Contact Hours'!$C:$C,Hours!$B1044)</f>
        <v>0</v>
      </c>
      <c r="F1044" s="16">
        <f>SUMIFS('Contact Hours'!G:G,'Contact Hours'!$A:$A,Hours!$A1044,'Contact Hours'!$C:$C,Hours!$B1044)</f>
        <v>0</v>
      </c>
      <c r="G1044" s="16">
        <f>SUMIFS('Contact Hours'!H:H,'Contact Hours'!$A:$A,Hours!$A1044,'Contact Hours'!$C:$C,Hours!$B1044)</f>
        <v>0</v>
      </c>
      <c r="H1044" s="16">
        <f>SUMIFS('Contact Hours'!I:I,'Contact Hours'!$A:$A,Hours!$A1044,'Contact Hours'!$C:$C,Hours!$B1044)</f>
        <v>0</v>
      </c>
      <c r="I1044" s="16">
        <f>SUMIFS('Contact Hours'!J:J,'Contact Hours'!$A:$A,Hours!$A1044,'Contact Hours'!$C:$C,Hours!$B1044)</f>
        <v>0</v>
      </c>
      <c r="J1044" s="16">
        <f>SUMIFS('Contact Hours'!K:K,'Contact Hours'!$A:$A,Hours!$A1044,'Contact Hours'!$C:$C,Hours!$B1044)</f>
        <v>0</v>
      </c>
      <c r="K1044" s="16">
        <f>SUMIFS('Contact Hours'!L:L,'Contact Hours'!$A:$A,Hours!$A1044,'Contact Hours'!$C:$C,Hours!$B1044)</f>
        <v>0</v>
      </c>
      <c r="L1044" s="17">
        <f t="shared" si="106"/>
        <v>0</v>
      </c>
      <c r="M1044" s="17">
        <f t="shared" si="107"/>
        <v>0</v>
      </c>
      <c r="N1044" s="17">
        <f t="shared" si="104"/>
        <v>0</v>
      </c>
      <c r="O1044" s="83">
        <f t="shared" si="108"/>
        <v>0</v>
      </c>
      <c r="P1044" s="83">
        <f t="shared" si="105"/>
        <v>0</v>
      </c>
    </row>
    <row r="1045" spans="1:16" x14ac:dyDescent="0.2">
      <c r="A1045" s="14">
        <v>3614</v>
      </c>
      <c r="B1045" s="15">
        <v>16</v>
      </c>
      <c r="C1045" s="82">
        <f t="shared" si="103"/>
        <v>3.2595549013442979</v>
      </c>
      <c r="D1045" s="16">
        <f>SUMIFS('Contact Hours'!E:E,'Contact Hours'!$A:$A,Hours!$A1045,'Contact Hours'!$C:$C,Hours!$B1045)</f>
        <v>7824</v>
      </c>
      <c r="E1045" s="16">
        <f>SUMIFS('Contact Hours'!F:F,'Contact Hours'!$A:$A,Hours!$A1045,'Contact Hours'!$C:$C,Hours!$B1045)</f>
        <v>0</v>
      </c>
      <c r="F1045" s="16">
        <f>SUMIFS('Contact Hours'!G:G,'Contact Hours'!$A:$A,Hours!$A1045,'Contact Hours'!$C:$C,Hours!$B1045)</f>
        <v>0</v>
      </c>
      <c r="G1045" s="16">
        <f>SUMIFS('Contact Hours'!H:H,'Contact Hours'!$A:$A,Hours!$A1045,'Contact Hours'!$C:$C,Hours!$B1045)</f>
        <v>0</v>
      </c>
      <c r="H1045" s="16">
        <f>SUMIFS('Contact Hours'!I:I,'Contact Hours'!$A:$A,Hours!$A1045,'Contact Hours'!$C:$C,Hours!$B1045)</f>
        <v>0</v>
      </c>
      <c r="I1045" s="16">
        <f>SUMIFS('Contact Hours'!J:J,'Contact Hours'!$A:$A,Hours!$A1045,'Contact Hours'!$C:$C,Hours!$B1045)</f>
        <v>108512</v>
      </c>
      <c r="J1045" s="16">
        <f>SUMIFS('Contact Hours'!K:K,'Contact Hours'!$A:$A,Hours!$A1045,'Contact Hours'!$C:$C,Hours!$B1045)</f>
        <v>0</v>
      </c>
      <c r="K1045" s="16">
        <f>SUMIFS('Contact Hours'!L:L,'Contact Hours'!$A:$A,Hours!$A1045,'Contact Hours'!$C:$C,Hours!$B1045)</f>
        <v>11649</v>
      </c>
      <c r="L1045" s="17">
        <f t="shared" si="106"/>
        <v>127985</v>
      </c>
      <c r="M1045" s="17">
        <f t="shared" si="107"/>
        <v>12016.1</v>
      </c>
      <c r="N1045" s="17">
        <f t="shared" si="104"/>
        <v>140001.1</v>
      </c>
      <c r="O1045" s="83">
        <f t="shared" si="108"/>
        <v>456341.27169859322</v>
      </c>
      <c r="P1045" s="83">
        <f t="shared" si="105"/>
        <v>0</v>
      </c>
    </row>
    <row r="1046" spans="1:16" x14ac:dyDescent="0.2">
      <c r="A1046" s="14">
        <v>3614</v>
      </c>
      <c r="B1046" s="15">
        <v>17</v>
      </c>
      <c r="C1046" s="82">
        <f t="shared" si="103"/>
        <v>4.4091904474615813</v>
      </c>
      <c r="D1046" s="16">
        <f>SUMIFS('Contact Hours'!E:E,'Contact Hours'!$A:$A,Hours!$A1046,'Contact Hours'!$C:$C,Hours!$B1046)</f>
        <v>0</v>
      </c>
      <c r="E1046" s="16">
        <f>SUMIFS('Contact Hours'!F:F,'Contact Hours'!$A:$A,Hours!$A1046,'Contact Hours'!$C:$C,Hours!$B1046)</f>
        <v>0</v>
      </c>
      <c r="F1046" s="16">
        <f>SUMIFS('Contact Hours'!G:G,'Contact Hours'!$A:$A,Hours!$A1046,'Contact Hours'!$C:$C,Hours!$B1046)</f>
        <v>0</v>
      </c>
      <c r="G1046" s="16">
        <f>SUMIFS('Contact Hours'!H:H,'Contact Hours'!$A:$A,Hours!$A1046,'Contact Hours'!$C:$C,Hours!$B1046)</f>
        <v>0</v>
      </c>
      <c r="H1046" s="16">
        <f>SUMIFS('Contact Hours'!I:I,'Contact Hours'!$A:$A,Hours!$A1046,'Contact Hours'!$C:$C,Hours!$B1046)</f>
        <v>0</v>
      </c>
      <c r="I1046" s="16">
        <f>SUMIFS('Contact Hours'!J:J,'Contact Hours'!$A:$A,Hours!$A1046,'Contact Hours'!$C:$C,Hours!$B1046)</f>
        <v>0</v>
      </c>
      <c r="J1046" s="16">
        <f>SUMIFS('Contact Hours'!K:K,'Contact Hours'!$A:$A,Hours!$A1046,'Contact Hours'!$C:$C,Hours!$B1046)</f>
        <v>0</v>
      </c>
      <c r="K1046" s="16">
        <f>SUMIFS('Contact Hours'!L:L,'Contact Hours'!$A:$A,Hours!$A1046,'Contact Hours'!$C:$C,Hours!$B1046)</f>
        <v>0</v>
      </c>
      <c r="L1046" s="17">
        <f t="shared" si="106"/>
        <v>0</v>
      </c>
      <c r="M1046" s="17">
        <f t="shared" si="107"/>
        <v>0</v>
      </c>
      <c r="N1046" s="17">
        <f t="shared" si="104"/>
        <v>0</v>
      </c>
      <c r="O1046" s="83">
        <f t="shared" si="108"/>
        <v>0</v>
      </c>
      <c r="P1046" s="83">
        <f t="shared" si="105"/>
        <v>0</v>
      </c>
    </row>
    <row r="1047" spans="1:16" x14ac:dyDescent="0.2">
      <c r="A1047" s="14">
        <v>3614</v>
      </c>
      <c r="B1047" s="15">
        <v>18</v>
      </c>
      <c r="C1047" s="82">
        <f t="shared" si="103"/>
        <v>3.2911135241788898</v>
      </c>
      <c r="D1047" s="16">
        <f>SUMIFS('Contact Hours'!E:E,'Contact Hours'!$A:$A,Hours!$A1047,'Contact Hours'!$C:$C,Hours!$B1047)</f>
        <v>0</v>
      </c>
      <c r="E1047" s="16">
        <f>SUMIFS('Contact Hours'!F:F,'Contact Hours'!$A:$A,Hours!$A1047,'Contact Hours'!$C:$C,Hours!$B1047)</f>
        <v>0</v>
      </c>
      <c r="F1047" s="16">
        <f>SUMIFS('Contact Hours'!G:G,'Contact Hours'!$A:$A,Hours!$A1047,'Contact Hours'!$C:$C,Hours!$B1047)</f>
        <v>0</v>
      </c>
      <c r="G1047" s="16">
        <f>SUMIFS('Contact Hours'!H:H,'Contact Hours'!$A:$A,Hours!$A1047,'Contact Hours'!$C:$C,Hours!$B1047)</f>
        <v>0</v>
      </c>
      <c r="H1047" s="16">
        <f>SUMIFS('Contact Hours'!I:I,'Contact Hours'!$A:$A,Hours!$A1047,'Contact Hours'!$C:$C,Hours!$B1047)</f>
        <v>0</v>
      </c>
      <c r="I1047" s="16">
        <f>SUMIFS('Contact Hours'!J:J,'Contact Hours'!$A:$A,Hours!$A1047,'Contact Hours'!$C:$C,Hours!$B1047)</f>
        <v>68688</v>
      </c>
      <c r="J1047" s="16">
        <f>SUMIFS('Contact Hours'!K:K,'Contact Hours'!$A:$A,Hours!$A1047,'Contact Hours'!$C:$C,Hours!$B1047)</f>
        <v>0</v>
      </c>
      <c r="K1047" s="16">
        <f>SUMIFS('Contact Hours'!L:L,'Contact Hours'!$A:$A,Hours!$A1047,'Contact Hours'!$C:$C,Hours!$B1047)</f>
        <v>0</v>
      </c>
      <c r="L1047" s="17">
        <f t="shared" si="106"/>
        <v>68688</v>
      </c>
      <c r="M1047" s="17">
        <f t="shared" si="107"/>
        <v>6868.8</v>
      </c>
      <c r="N1047" s="17">
        <f t="shared" si="104"/>
        <v>75556.800000000003</v>
      </c>
      <c r="O1047" s="83">
        <f t="shared" si="108"/>
        <v>248666.00632367955</v>
      </c>
      <c r="P1047" s="83">
        <f t="shared" si="105"/>
        <v>0</v>
      </c>
    </row>
    <row r="1048" spans="1:16" x14ac:dyDescent="0.2">
      <c r="A1048" s="14">
        <v>3614</v>
      </c>
      <c r="B1048" s="15">
        <v>19</v>
      </c>
      <c r="C1048" s="82">
        <f t="shared" si="103"/>
        <v>2.3804218366663754</v>
      </c>
      <c r="D1048" s="16">
        <f>SUMIFS('Contact Hours'!E:E,'Contact Hours'!$A:$A,Hours!$A1048,'Contact Hours'!$C:$C,Hours!$B1048)</f>
        <v>0</v>
      </c>
      <c r="E1048" s="16">
        <f>SUMIFS('Contact Hours'!F:F,'Contact Hours'!$A:$A,Hours!$A1048,'Contact Hours'!$C:$C,Hours!$B1048)</f>
        <v>145696</v>
      </c>
      <c r="F1048" s="16">
        <f>SUMIFS('Contact Hours'!G:G,'Contact Hours'!$A:$A,Hours!$A1048,'Contact Hours'!$C:$C,Hours!$B1048)</f>
        <v>86512</v>
      </c>
      <c r="G1048" s="16">
        <f>SUMIFS('Contact Hours'!H:H,'Contact Hours'!$A:$A,Hours!$A1048,'Contact Hours'!$C:$C,Hours!$B1048)</f>
        <v>0</v>
      </c>
      <c r="H1048" s="16">
        <f>SUMIFS('Contact Hours'!I:I,'Contact Hours'!$A:$A,Hours!$A1048,'Contact Hours'!$C:$C,Hours!$B1048)</f>
        <v>0</v>
      </c>
      <c r="I1048" s="16">
        <f>SUMIFS('Contact Hours'!J:J,'Contact Hours'!$A:$A,Hours!$A1048,'Contact Hours'!$C:$C,Hours!$B1048)</f>
        <v>0</v>
      </c>
      <c r="J1048" s="16">
        <f>SUMIFS('Contact Hours'!K:K,'Contact Hours'!$A:$A,Hours!$A1048,'Contact Hours'!$C:$C,Hours!$B1048)</f>
        <v>0</v>
      </c>
      <c r="K1048" s="16">
        <f>SUMIFS('Contact Hours'!L:L,'Contact Hours'!$A:$A,Hours!$A1048,'Contact Hours'!$C:$C,Hours!$B1048)</f>
        <v>0</v>
      </c>
      <c r="L1048" s="17">
        <f t="shared" si="106"/>
        <v>232208</v>
      </c>
      <c r="M1048" s="17">
        <f t="shared" si="107"/>
        <v>23220.800000000003</v>
      </c>
      <c r="N1048" s="17">
        <f t="shared" si="104"/>
        <v>255428.8</v>
      </c>
      <c r="O1048" s="83">
        <f t="shared" si="108"/>
        <v>608028.29323348822</v>
      </c>
      <c r="P1048" s="83">
        <f t="shared" si="105"/>
        <v>226528.55932704965</v>
      </c>
    </row>
    <row r="1049" spans="1:16" x14ac:dyDescent="0.2">
      <c r="A1049" s="14">
        <v>3614</v>
      </c>
      <c r="B1049" s="15">
        <v>20</v>
      </c>
      <c r="C1049" s="82">
        <f t="shared" si="103"/>
        <v>3.0251194174301852</v>
      </c>
      <c r="D1049" s="16">
        <f>SUMIFS('Contact Hours'!E:E,'Contact Hours'!$A:$A,Hours!$A1049,'Contact Hours'!$C:$C,Hours!$B1049)</f>
        <v>0</v>
      </c>
      <c r="E1049" s="16">
        <f>SUMIFS('Contact Hours'!F:F,'Contact Hours'!$A:$A,Hours!$A1049,'Contact Hours'!$C:$C,Hours!$B1049)</f>
        <v>0</v>
      </c>
      <c r="F1049" s="16">
        <f>SUMIFS('Contact Hours'!G:G,'Contact Hours'!$A:$A,Hours!$A1049,'Contact Hours'!$C:$C,Hours!$B1049)</f>
        <v>0</v>
      </c>
      <c r="G1049" s="16">
        <f>SUMIFS('Contact Hours'!H:H,'Contact Hours'!$A:$A,Hours!$A1049,'Contact Hours'!$C:$C,Hours!$B1049)</f>
        <v>0</v>
      </c>
      <c r="H1049" s="16">
        <f>SUMIFS('Contact Hours'!I:I,'Contact Hours'!$A:$A,Hours!$A1049,'Contact Hours'!$C:$C,Hours!$B1049)</f>
        <v>46624</v>
      </c>
      <c r="I1049" s="16">
        <f>SUMIFS('Contact Hours'!J:J,'Contact Hours'!$A:$A,Hours!$A1049,'Contact Hours'!$C:$C,Hours!$B1049)</f>
        <v>0</v>
      </c>
      <c r="J1049" s="16">
        <f>SUMIFS('Contact Hours'!K:K,'Contact Hours'!$A:$A,Hours!$A1049,'Contact Hours'!$C:$C,Hours!$B1049)</f>
        <v>0</v>
      </c>
      <c r="K1049" s="16">
        <f>SUMIFS('Contact Hours'!L:L,'Contact Hours'!$A:$A,Hours!$A1049,'Contact Hours'!$C:$C,Hours!$B1049)</f>
        <v>0</v>
      </c>
      <c r="L1049" s="17">
        <f t="shared" si="106"/>
        <v>46624</v>
      </c>
      <c r="M1049" s="17">
        <f t="shared" si="107"/>
        <v>0</v>
      </c>
      <c r="N1049" s="17">
        <f t="shared" si="104"/>
        <v>46624</v>
      </c>
      <c r="O1049" s="83">
        <f t="shared" si="108"/>
        <v>141043.16771826494</v>
      </c>
      <c r="P1049" s="83">
        <f t="shared" si="105"/>
        <v>0</v>
      </c>
    </row>
    <row r="1050" spans="1:16" x14ac:dyDescent="0.2">
      <c r="A1050" s="14">
        <v>3614</v>
      </c>
      <c r="B1050" s="15">
        <v>21</v>
      </c>
      <c r="C1050" s="82">
        <f t="shared" si="103"/>
        <v>3.2708258380709379</v>
      </c>
      <c r="D1050" s="16">
        <f>SUMIFS('Contact Hours'!E:E,'Contact Hours'!$A:$A,Hours!$A1050,'Contact Hours'!$C:$C,Hours!$B1050)</f>
        <v>0</v>
      </c>
      <c r="E1050" s="16">
        <f>SUMIFS('Contact Hours'!F:F,'Contact Hours'!$A:$A,Hours!$A1050,'Contact Hours'!$C:$C,Hours!$B1050)</f>
        <v>0</v>
      </c>
      <c r="F1050" s="16">
        <f>SUMIFS('Contact Hours'!G:G,'Contact Hours'!$A:$A,Hours!$A1050,'Contact Hours'!$C:$C,Hours!$B1050)</f>
        <v>0</v>
      </c>
      <c r="G1050" s="16">
        <f>SUMIFS('Contact Hours'!H:H,'Contact Hours'!$A:$A,Hours!$A1050,'Contact Hours'!$C:$C,Hours!$B1050)</f>
        <v>0</v>
      </c>
      <c r="H1050" s="16">
        <f>SUMIFS('Contact Hours'!I:I,'Contact Hours'!$A:$A,Hours!$A1050,'Contact Hours'!$C:$C,Hours!$B1050)</f>
        <v>34976</v>
      </c>
      <c r="I1050" s="16">
        <f>SUMIFS('Contact Hours'!J:J,'Contact Hours'!$A:$A,Hours!$A1050,'Contact Hours'!$C:$C,Hours!$B1050)</f>
        <v>0</v>
      </c>
      <c r="J1050" s="16">
        <f>SUMIFS('Contact Hours'!K:K,'Contact Hours'!$A:$A,Hours!$A1050,'Contact Hours'!$C:$C,Hours!$B1050)</f>
        <v>17624</v>
      </c>
      <c r="K1050" s="16">
        <f>SUMIFS('Contact Hours'!L:L,'Contact Hours'!$A:$A,Hours!$A1050,'Contact Hours'!$C:$C,Hours!$B1050)</f>
        <v>0</v>
      </c>
      <c r="L1050" s="17">
        <f t="shared" si="106"/>
        <v>52600</v>
      </c>
      <c r="M1050" s="17">
        <f t="shared" si="107"/>
        <v>0</v>
      </c>
      <c r="N1050" s="17">
        <f t="shared" si="104"/>
        <v>52600</v>
      </c>
      <c r="O1050" s="83">
        <f t="shared" si="108"/>
        <v>172045.43908253132</v>
      </c>
      <c r="P1050" s="83">
        <f t="shared" si="105"/>
        <v>0</v>
      </c>
    </row>
    <row r="1051" spans="1:16" x14ac:dyDescent="0.2">
      <c r="A1051" s="14">
        <v>3614</v>
      </c>
      <c r="B1051" s="15">
        <v>22</v>
      </c>
      <c r="C1051" s="82">
        <f t="shared" si="103"/>
        <v>3.5368199448196425</v>
      </c>
      <c r="D1051" s="16">
        <f>SUMIFS('Contact Hours'!E:E,'Contact Hours'!$A:$A,Hours!$A1051,'Contact Hours'!$C:$C,Hours!$B1051)</f>
        <v>0</v>
      </c>
      <c r="E1051" s="16">
        <f>SUMIFS('Contact Hours'!F:F,'Contact Hours'!$A:$A,Hours!$A1051,'Contact Hours'!$C:$C,Hours!$B1051)</f>
        <v>0</v>
      </c>
      <c r="F1051" s="16">
        <f>SUMIFS('Contact Hours'!G:G,'Contact Hours'!$A:$A,Hours!$A1051,'Contact Hours'!$C:$C,Hours!$B1051)</f>
        <v>0</v>
      </c>
      <c r="G1051" s="16">
        <f>SUMIFS('Contact Hours'!H:H,'Contact Hours'!$A:$A,Hours!$A1051,'Contact Hours'!$C:$C,Hours!$B1051)</f>
        <v>0</v>
      </c>
      <c r="H1051" s="16">
        <f>SUMIFS('Contact Hours'!I:I,'Contact Hours'!$A:$A,Hours!$A1051,'Contact Hours'!$C:$C,Hours!$B1051)</f>
        <v>4256</v>
      </c>
      <c r="I1051" s="16">
        <f>SUMIFS('Contact Hours'!J:J,'Contact Hours'!$A:$A,Hours!$A1051,'Contact Hours'!$C:$C,Hours!$B1051)</f>
        <v>0</v>
      </c>
      <c r="J1051" s="16">
        <f>SUMIFS('Contact Hours'!K:K,'Contact Hours'!$A:$A,Hours!$A1051,'Contact Hours'!$C:$C,Hours!$B1051)</f>
        <v>0</v>
      </c>
      <c r="K1051" s="16">
        <f>SUMIFS('Contact Hours'!L:L,'Contact Hours'!$A:$A,Hours!$A1051,'Contact Hours'!$C:$C,Hours!$B1051)</f>
        <v>0</v>
      </c>
      <c r="L1051" s="17">
        <f t="shared" si="106"/>
        <v>4256</v>
      </c>
      <c r="M1051" s="17">
        <f t="shared" si="107"/>
        <v>0</v>
      </c>
      <c r="N1051" s="17">
        <f t="shared" si="104"/>
        <v>4256</v>
      </c>
      <c r="O1051" s="83">
        <f t="shared" si="108"/>
        <v>15052.705685152398</v>
      </c>
      <c r="P1051" s="83">
        <f t="shared" si="105"/>
        <v>0</v>
      </c>
    </row>
    <row r="1052" spans="1:16" x14ac:dyDescent="0.2">
      <c r="A1052" s="14">
        <v>3614</v>
      </c>
      <c r="B1052" s="15">
        <v>23</v>
      </c>
      <c r="C1052" s="82">
        <f t="shared" si="103"/>
        <v>3.4579233877331621</v>
      </c>
      <c r="D1052" s="16">
        <f>SUMIFS('Contact Hours'!E:E,'Contact Hours'!$A:$A,Hours!$A1052,'Contact Hours'!$C:$C,Hours!$B1052)</f>
        <v>20352</v>
      </c>
      <c r="E1052" s="16">
        <f>SUMIFS('Contact Hours'!F:F,'Contact Hours'!$A:$A,Hours!$A1052,'Contact Hours'!$C:$C,Hours!$B1052)</f>
        <v>0</v>
      </c>
      <c r="F1052" s="16">
        <f>SUMIFS('Contact Hours'!G:G,'Contact Hours'!$A:$A,Hours!$A1052,'Contact Hours'!$C:$C,Hours!$B1052)</f>
        <v>0</v>
      </c>
      <c r="G1052" s="16">
        <f>SUMIFS('Contact Hours'!H:H,'Contact Hours'!$A:$A,Hours!$A1052,'Contact Hours'!$C:$C,Hours!$B1052)</f>
        <v>0</v>
      </c>
      <c r="H1052" s="16">
        <f>SUMIFS('Contact Hours'!I:I,'Contact Hours'!$A:$A,Hours!$A1052,'Contact Hours'!$C:$C,Hours!$B1052)</f>
        <v>0</v>
      </c>
      <c r="I1052" s="16">
        <f>SUMIFS('Contact Hours'!J:J,'Contact Hours'!$A:$A,Hours!$A1052,'Contact Hours'!$C:$C,Hours!$B1052)</f>
        <v>0</v>
      </c>
      <c r="J1052" s="16">
        <f>SUMIFS('Contact Hours'!K:K,'Contact Hours'!$A:$A,Hours!$A1052,'Contact Hours'!$C:$C,Hours!$B1052)</f>
        <v>0</v>
      </c>
      <c r="K1052" s="16">
        <f>SUMIFS('Contact Hours'!L:L,'Contact Hours'!$A:$A,Hours!$A1052,'Contact Hours'!$C:$C,Hours!$B1052)</f>
        <v>0</v>
      </c>
      <c r="L1052" s="17">
        <f t="shared" si="106"/>
        <v>20352</v>
      </c>
      <c r="M1052" s="17">
        <f t="shared" si="107"/>
        <v>0</v>
      </c>
      <c r="N1052" s="17">
        <f t="shared" si="104"/>
        <v>20352</v>
      </c>
      <c r="O1052" s="83">
        <f t="shared" si="108"/>
        <v>70375.656787145315</v>
      </c>
      <c r="P1052" s="83">
        <f t="shared" si="105"/>
        <v>0</v>
      </c>
    </row>
    <row r="1053" spans="1:16" x14ac:dyDescent="0.2">
      <c r="A1053" s="14">
        <v>3614</v>
      </c>
      <c r="B1053" s="15">
        <v>24</v>
      </c>
      <c r="C1053" s="82">
        <f t="shared" si="103"/>
        <v>2.7275666878468883</v>
      </c>
      <c r="D1053" s="16">
        <f>SUMIFS('Contact Hours'!E:E,'Contact Hours'!$A:$A,Hours!$A1053,'Contact Hours'!$C:$C,Hours!$B1053)</f>
        <v>24576</v>
      </c>
      <c r="E1053" s="16">
        <f>SUMIFS('Contact Hours'!F:F,'Contact Hours'!$A:$A,Hours!$A1053,'Contact Hours'!$C:$C,Hours!$B1053)</f>
        <v>0</v>
      </c>
      <c r="F1053" s="16">
        <f>SUMIFS('Contact Hours'!G:G,'Contact Hours'!$A:$A,Hours!$A1053,'Contact Hours'!$C:$C,Hours!$B1053)</f>
        <v>0</v>
      </c>
      <c r="G1053" s="16">
        <f>SUMIFS('Contact Hours'!H:H,'Contact Hours'!$A:$A,Hours!$A1053,'Contact Hours'!$C:$C,Hours!$B1053)</f>
        <v>0</v>
      </c>
      <c r="H1053" s="16">
        <f>SUMIFS('Contact Hours'!I:I,'Contact Hours'!$A:$A,Hours!$A1053,'Contact Hours'!$C:$C,Hours!$B1053)</f>
        <v>61952</v>
      </c>
      <c r="I1053" s="16">
        <f>SUMIFS('Contact Hours'!J:J,'Contact Hours'!$A:$A,Hours!$A1053,'Contact Hours'!$C:$C,Hours!$B1053)</f>
        <v>0</v>
      </c>
      <c r="J1053" s="16">
        <f>SUMIFS('Contact Hours'!K:K,'Contact Hours'!$A:$A,Hours!$A1053,'Contact Hours'!$C:$C,Hours!$B1053)</f>
        <v>4912</v>
      </c>
      <c r="K1053" s="16">
        <f>SUMIFS('Contact Hours'!L:L,'Contact Hours'!$A:$A,Hours!$A1053,'Contact Hours'!$C:$C,Hours!$B1053)</f>
        <v>0</v>
      </c>
      <c r="L1053" s="17">
        <f t="shared" si="106"/>
        <v>91440</v>
      </c>
      <c r="M1053" s="17">
        <f t="shared" si="107"/>
        <v>0</v>
      </c>
      <c r="N1053" s="17">
        <f t="shared" si="104"/>
        <v>91440</v>
      </c>
      <c r="O1053" s="83">
        <f t="shared" si="108"/>
        <v>249408.69793671946</v>
      </c>
      <c r="P1053" s="83">
        <f t="shared" si="105"/>
        <v>0</v>
      </c>
    </row>
    <row r="1054" spans="1:16" x14ac:dyDescent="0.2">
      <c r="A1054" s="14">
        <v>3614</v>
      </c>
      <c r="B1054" s="15">
        <v>25</v>
      </c>
      <c r="C1054" s="82">
        <f t="shared" si="103"/>
        <v>2.1843075376228382</v>
      </c>
      <c r="D1054" s="16">
        <f>SUMIFS('Contact Hours'!E:E,'Contact Hours'!$A:$A,Hours!$A1054,'Contact Hours'!$C:$C,Hours!$B1054)</f>
        <v>514492</v>
      </c>
      <c r="E1054" s="16">
        <f>SUMIFS('Contact Hours'!F:F,'Contact Hours'!$A:$A,Hours!$A1054,'Contact Hours'!$C:$C,Hours!$B1054)</f>
        <v>0</v>
      </c>
      <c r="F1054" s="16">
        <f>SUMIFS('Contact Hours'!G:G,'Contact Hours'!$A:$A,Hours!$A1054,'Contact Hours'!$C:$C,Hours!$B1054)</f>
        <v>0</v>
      </c>
      <c r="G1054" s="16">
        <f>SUMIFS('Contact Hours'!H:H,'Contact Hours'!$A:$A,Hours!$A1054,'Contact Hours'!$C:$C,Hours!$B1054)</f>
        <v>0</v>
      </c>
      <c r="H1054" s="16">
        <f>SUMIFS('Contact Hours'!I:I,'Contact Hours'!$A:$A,Hours!$A1054,'Contact Hours'!$C:$C,Hours!$B1054)</f>
        <v>2976</v>
      </c>
      <c r="I1054" s="16">
        <f>SUMIFS('Contact Hours'!J:J,'Contact Hours'!$A:$A,Hours!$A1054,'Contact Hours'!$C:$C,Hours!$B1054)</f>
        <v>0</v>
      </c>
      <c r="J1054" s="16">
        <f>SUMIFS('Contact Hours'!K:K,'Contact Hours'!$A:$A,Hours!$A1054,'Contact Hours'!$C:$C,Hours!$B1054)</f>
        <v>0</v>
      </c>
      <c r="K1054" s="16">
        <f>SUMIFS('Contact Hours'!L:L,'Contact Hours'!$A:$A,Hours!$A1054,'Contact Hours'!$C:$C,Hours!$B1054)</f>
        <v>0</v>
      </c>
      <c r="L1054" s="17">
        <f t="shared" si="106"/>
        <v>517468</v>
      </c>
      <c r="M1054" s="17">
        <f t="shared" si="107"/>
        <v>0</v>
      </c>
      <c r="N1054" s="17">
        <f t="shared" si="104"/>
        <v>517468</v>
      </c>
      <c r="O1054" s="83">
        <f t="shared" si="108"/>
        <v>1130309.2528786149</v>
      </c>
      <c r="P1054" s="83">
        <f t="shared" si="105"/>
        <v>0</v>
      </c>
    </row>
    <row r="1055" spans="1:16" x14ac:dyDescent="0.2">
      <c r="A1055" s="14">
        <v>3614</v>
      </c>
      <c r="B1055" s="15">
        <v>26</v>
      </c>
      <c r="C1055" s="82">
        <f t="shared" ref="C1055:C1118" si="109">C1028</f>
        <v>2.9124100501637846</v>
      </c>
      <c r="D1055" s="16">
        <f>SUMIFS('Contact Hours'!E:E,'Contact Hours'!$A:$A,Hours!$A1055,'Contact Hours'!$C:$C,Hours!$B1055)</f>
        <v>80352</v>
      </c>
      <c r="E1055" s="16">
        <f>SUMIFS('Contact Hours'!F:F,'Contact Hours'!$A:$A,Hours!$A1055,'Contact Hours'!$C:$C,Hours!$B1055)</f>
        <v>0</v>
      </c>
      <c r="F1055" s="16">
        <f>SUMIFS('Contact Hours'!G:G,'Contact Hours'!$A:$A,Hours!$A1055,'Contact Hours'!$C:$C,Hours!$B1055)</f>
        <v>0</v>
      </c>
      <c r="G1055" s="16">
        <f>SUMIFS('Contact Hours'!H:H,'Contact Hours'!$A:$A,Hours!$A1055,'Contact Hours'!$C:$C,Hours!$B1055)</f>
        <v>0</v>
      </c>
      <c r="H1055" s="16">
        <f>SUMIFS('Contact Hours'!I:I,'Contact Hours'!$A:$A,Hours!$A1055,'Contact Hours'!$C:$C,Hours!$B1055)</f>
        <v>0</v>
      </c>
      <c r="I1055" s="16">
        <f>SUMIFS('Contact Hours'!J:J,'Contact Hours'!$A:$A,Hours!$A1055,'Contact Hours'!$C:$C,Hours!$B1055)</f>
        <v>0</v>
      </c>
      <c r="J1055" s="16">
        <f>SUMIFS('Contact Hours'!K:K,'Contact Hours'!$A:$A,Hours!$A1055,'Contact Hours'!$C:$C,Hours!$B1055)</f>
        <v>0</v>
      </c>
      <c r="K1055" s="16">
        <f>SUMIFS('Contact Hours'!L:L,'Contact Hours'!$A:$A,Hours!$A1055,'Contact Hours'!$C:$C,Hours!$B1055)</f>
        <v>0</v>
      </c>
      <c r="L1055" s="17">
        <f t="shared" si="106"/>
        <v>80352</v>
      </c>
      <c r="M1055" s="17">
        <f t="shared" si="107"/>
        <v>0</v>
      </c>
      <c r="N1055" s="17">
        <f t="shared" si="104"/>
        <v>80352</v>
      </c>
      <c r="O1055" s="83">
        <f t="shared" si="108"/>
        <v>234017.97235076042</v>
      </c>
      <c r="P1055" s="83">
        <f t="shared" si="105"/>
        <v>0</v>
      </c>
    </row>
    <row r="1056" spans="1:16" x14ac:dyDescent="0.2">
      <c r="A1056" s="14">
        <v>3614</v>
      </c>
      <c r="B1056" s="15">
        <v>27</v>
      </c>
      <c r="C1056" s="82">
        <f t="shared" si="109"/>
        <v>0</v>
      </c>
      <c r="D1056" s="16">
        <f>SUMIFS('Contact Hours'!E:E,'Contact Hours'!$A:$A,Hours!$A1056,'Contact Hours'!$C:$C,Hours!$B1056)</f>
        <v>0</v>
      </c>
      <c r="E1056" s="16">
        <f>SUMIFS('Contact Hours'!F:F,'Contact Hours'!$A:$A,Hours!$A1056,'Contact Hours'!$C:$C,Hours!$B1056)</f>
        <v>0</v>
      </c>
      <c r="F1056" s="16">
        <f>SUMIFS('Contact Hours'!G:G,'Contact Hours'!$A:$A,Hours!$A1056,'Contact Hours'!$C:$C,Hours!$B1056)</f>
        <v>0</v>
      </c>
      <c r="G1056" s="16">
        <f>SUMIFS('Contact Hours'!H:H,'Contact Hours'!$A:$A,Hours!$A1056,'Contact Hours'!$C:$C,Hours!$B1056)</f>
        <v>0</v>
      </c>
      <c r="H1056" s="16">
        <f>SUMIFS('Contact Hours'!I:I,'Contact Hours'!$A:$A,Hours!$A1056,'Contact Hours'!$C:$C,Hours!$B1056)</f>
        <v>0</v>
      </c>
      <c r="I1056" s="16">
        <f>SUMIFS('Contact Hours'!J:J,'Contact Hours'!$A:$A,Hours!$A1056,'Contact Hours'!$C:$C,Hours!$B1056)</f>
        <v>0</v>
      </c>
      <c r="J1056" s="16">
        <f>SUMIFS('Contact Hours'!K:K,'Contact Hours'!$A:$A,Hours!$A1056,'Contact Hours'!$C:$C,Hours!$B1056)</f>
        <v>0</v>
      </c>
      <c r="K1056" s="16">
        <f>SUMIFS('Contact Hours'!L:L,'Contact Hours'!$A:$A,Hours!$A1056,'Contact Hours'!$C:$C,Hours!$B1056)</f>
        <v>0</v>
      </c>
      <c r="L1056" s="17">
        <f t="shared" si="106"/>
        <v>0</v>
      </c>
      <c r="M1056" s="17">
        <f t="shared" si="107"/>
        <v>0</v>
      </c>
      <c r="N1056" s="17">
        <f t="shared" si="104"/>
        <v>0</v>
      </c>
      <c r="O1056" s="83">
        <f t="shared" si="108"/>
        <v>0</v>
      </c>
      <c r="P1056" s="83">
        <f t="shared" si="105"/>
        <v>0</v>
      </c>
    </row>
    <row r="1057" spans="1:16" x14ac:dyDescent="0.2">
      <c r="A1057" s="14">
        <v>3626</v>
      </c>
      <c r="B1057" s="15">
        <v>1</v>
      </c>
      <c r="C1057" s="82">
        <f t="shared" si="109"/>
        <v>2.4773518925154794</v>
      </c>
      <c r="D1057" s="16">
        <f>SUMIFS('Contact Hours'!E:E,'Contact Hours'!$A:$A,Hours!$A1057,'Contact Hours'!$C:$C,Hours!$B1057)</f>
        <v>22944</v>
      </c>
      <c r="E1057" s="16">
        <f>SUMIFS('Contact Hours'!F:F,'Contact Hours'!$A:$A,Hours!$A1057,'Contact Hours'!$C:$C,Hours!$B1057)</f>
        <v>0</v>
      </c>
      <c r="F1057" s="16">
        <f>SUMIFS('Contact Hours'!G:G,'Contact Hours'!$A:$A,Hours!$A1057,'Contact Hours'!$C:$C,Hours!$B1057)</f>
        <v>0</v>
      </c>
      <c r="G1057" s="16">
        <f>SUMIFS('Contact Hours'!H:H,'Contact Hours'!$A:$A,Hours!$A1057,'Contact Hours'!$C:$C,Hours!$B1057)</f>
        <v>0</v>
      </c>
      <c r="H1057" s="16">
        <f>SUMIFS('Contact Hours'!I:I,'Contact Hours'!$A:$A,Hours!$A1057,'Contact Hours'!$C:$C,Hours!$B1057)</f>
        <v>25152</v>
      </c>
      <c r="I1057" s="16">
        <f>SUMIFS('Contact Hours'!J:J,'Contact Hours'!$A:$A,Hours!$A1057,'Contact Hours'!$C:$C,Hours!$B1057)</f>
        <v>0</v>
      </c>
      <c r="J1057" s="16">
        <f>SUMIFS('Contact Hours'!K:K,'Contact Hours'!$A:$A,Hours!$A1057,'Contact Hours'!$C:$C,Hours!$B1057)</f>
        <v>696</v>
      </c>
      <c r="K1057" s="16">
        <f>SUMIFS('Contact Hours'!L:L,'Contact Hours'!$A:$A,Hours!$A1057,'Contact Hours'!$C:$C,Hours!$B1057)</f>
        <v>0</v>
      </c>
      <c r="L1057" s="17">
        <f t="shared" si="106"/>
        <v>48792</v>
      </c>
      <c r="M1057" s="17">
        <f t="shared" si="107"/>
        <v>0</v>
      </c>
      <c r="N1057" s="17">
        <f t="shared" si="104"/>
        <v>48792</v>
      </c>
      <c r="O1057" s="83">
        <f t="shared" si="108"/>
        <v>120874.95353961526</v>
      </c>
      <c r="P1057" s="83">
        <f t="shared" si="105"/>
        <v>0</v>
      </c>
    </row>
    <row r="1058" spans="1:16" x14ac:dyDescent="0.2">
      <c r="A1058" s="14">
        <v>3626</v>
      </c>
      <c r="B1058" s="15">
        <v>2</v>
      </c>
      <c r="C1058" s="82">
        <f t="shared" si="109"/>
        <v>2.8538011791852567</v>
      </c>
      <c r="D1058" s="16">
        <f>SUMIFS('Contact Hours'!E:E,'Contact Hours'!$A:$A,Hours!$A1058,'Contact Hours'!$C:$C,Hours!$B1058)</f>
        <v>6048</v>
      </c>
      <c r="E1058" s="16">
        <f>SUMIFS('Contact Hours'!F:F,'Contact Hours'!$A:$A,Hours!$A1058,'Contact Hours'!$C:$C,Hours!$B1058)</f>
        <v>0</v>
      </c>
      <c r="F1058" s="16">
        <f>SUMIFS('Contact Hours'!G:G,'Contact Hours'!$A:$A,Hours!$A1058,'Contact Hours'!$C:$C,Hours!$B1058)</f>
        <v>0</v>
      </c>
      <c r="G1058" s="16">
        <f>SUMIFS('Contact Hours'!H:H,'Contact Hours'!$A:$A,Hours!$A1058,'Contact Hours'!$C:$C,Hours!$B1058)</f>
        <v>0</v>
      </c>
      <c r="H1058" s="16">
        <f>SUMIFS('Contact Hours'!I:I,'Contact Hours'!$A:$A,Hours!$A1058,'Contact Hours'!$C:$C,Hours!$B1058)</f>
        <v>55680</v>
      </c>
      <c r="I1058" s="16">
        <f>SUMIFS('Contact Hours'!J:J,'Contact Hours'!$A:$A,Hours!$A1058,'Contact Hours'!$C:$C,Hours!$B1058)</f>
        <v>0</v>
      </c>
      <c r="J1058" s="16">
        <f>SUMIFS('Contact Hours'!K:K,'Contact Hours'!$A:$A,Hours!$A1058,'Contact Hours'!$C:$C,Hours!$B1058)</f>
        <v>5704</v>
      </c>
      <c r="K1058" s="16">
        <f>SUMIFS('Contact Hours'!L:L,'Contact Hours'!$A:$A,Hours!$A1058,'Contact Hours'!$C:$C,Hours!$B1058)</f>
        <v>0</v>
      </c>
      <c r="L1058" s="17">
        <f t="shared" si="106"/>
        <v>67432</v>
      </c>
      <c r="M1058" s="17">
        <f t="shared" si="107"/>
        <v>0</v>
      </c>
      <c r="N1058" s="17">
        <f t="shared" si="104"/>
        <v>67432</v>
      </c>
      <c r="O1058" s="83">
        <f t="shared" si="108"/>
        <v>192437.52111482024</v>
      </c>
      <c r="P1058" s="83">
        <f t="shared" si="105"/>
        <v>0</v>
      </c>
    </row>
    <row r="1059" spans="1:16" x14ac:dyDescent="0.2">
      <c r="A1059" s="14">
        <v>3626</v>
      </c>
      <c r="B1059" s="15">
        <v>3</v>
      </c>
      <c r="C1059" s="82">
        <f t="shared" si="109"/>
        <v>2.4074720848103111</v>
      </c>
      <c r="D1059" s="16">
        <f>SUMIFS('Contact Hours'!E:E,'Contact Hours'!$A:$A,Hours!$A1059,'Contact Hours'!$C:$C,Hours!$B1059)</f>
        <v>0</v>
      </c>
      <c r="E1059" s="16">
        <f>SUMIFS('Contact Hours'!F:F,'Contact Hours'!$A:$A,Hours!$A1059,'Contact Hours'!$C:$C,Hours!$B1059)</f>
        <v>2663376</v>
      </c>
      <c r="F1059" s="16">
        <f>SUMIFS('Contact Hours'!G:G,'Contact Hours'!$A:$A,Hours!$A1059,'Contact Hours'!$C:$C,Hours!$B1059)</f>
        <v>0</v>
      </c>
      <c r="G1059" s="16">
        <f>SUMIFS('Contact Hours'!H:H,'Contact Hours'!$A:$A,Hours!$A1059,'Contact Hours'!$C:$C,Hours!$B1059)</f>
        <v>0</v>
      </c>
      <c r="H1059" s="16">
        <f>SUMIFS('Contact Hours'!I:I,'Contact Hours'!$A:$A,Hours!$A1059,'Contact Hours'!$C:$C,Hours!$B1059)</f>
        <v>0</v>
      </c>
      <c r="I1059" s="16">
        <f>SUMIFS('Contact Hours'!J:J,'Contact Hours'!$A:$A,Hours!$A1059,'Contact Hours'!$C:$C,Hours!$B1059)</f>
        <v>0</v>
      </c>
      <c r="J1059" s="16">
        <f>SUMIFS('Contact Hours'!K:K,'Contact Hours'!$A:$A,Hours!$A1059,'Contact Hours'!$C:$C,Hours!$B1059)</f>
        <v>0</v>
      </c>
      <c r="K1059" s="16">
        <f>SUMIFS('Contact Hours'!L:L,'Contact Hours'!$A:$A,Hours!$A1059,'Contact Hours'!$C:$C,Hours!$B1059)</f>
        <v>864</v>
      </c>
      <c r="L1059" s="17">
        <f t="shared" si="106"/>
        <v>2664240</v>
      </c>
      <c r="M1059" s="17">
        <f t="shared" si="107"/>
        <v>266424</v>
      </c>
      <c r="N1059" s="17">
        <f t="shared" si="104"/>
        <v>2930664</v>
      </c>
      <c r="O1059" s="83">
        <f t="shared" si="108"/>
        <v>7055491.7699585259</v>
      </c>
      <c r="P1059" s="83">
        <f t="shared" si="105"/>
        <v>0</v>
      </c>
    </row>
    <row r="1060" spans="1:16" x14ac:dyDescent="0.2">
      <c r="A1060" s="14">
        <v>3626</v>
      </c>
      <c r="B1060" s="15">
        <v>4</v>
      </c>
      <c r="C1060" s="82">
        <f t="shared" si="109"/>
        <v>2.4300139582635913</v>
      </c>
      <c r="D1060" s="16">
        <f>SUMIFS('Contact Hours'!E:E,'Contact Hours'!$A:$A,Hours!$A1060,'Contact Hours'!$C:$C,Hours!$B1060)</f>
        <v>283440</v>
      </c>
      <c r="E1060" s="16">
        <f>SUMIFS('Contact Hours'!F:F,'Contact Hours'!$A:$A,Hours!$A1060,'Contact Hours'!$C:$C,Hours!$B1060)</f>
        <v>217200</v>
      </c>
      <c r="F1060" s="16">
        <f>SUMIFS('Contact Hours'!G:G,'Contact Hours'!$A:$A,Hours!$A1060,'Contact Hours'!$C:$C,Hours!$B1060)</f>
        <v>0</v>
      </c>
      <c r="G1060" s="16">
        <f>SUMIFS('Contact Hours'!H:H,'Contact Hours'!$A:$A,Hours!$A1060,'Contact Hours'!$C:$C,Hours!$B1060)</f>
        <v>0</v>
      </c>
      <c r="H1060" s="16">
        <f>SUMIFS('Contact Hours'!I:I,'Contact Hours'!$A:$A,Hours!$A1060,'Contact Hours'!$C:$C,Hours!$B1060)</f>
        <v>424256</v>
      </c>
      <c r="I1060" s="16">
        <f>SUMIFS('Contact Hours'!J:J,'Contact Hours'!$A:$A,Hours!$A1060,'Contact Hours'!$C:$C,Hours!$B1060)</f>
        <v>51600</v>
      </c>
      <c r="J1060" s="16">
        <f>SUMIFS('Contact Hours'!K:K,'Contact Hours'!$A:$A,Hours!$A1060,'Contact Hours'!$C:$C,Hours!$B1060)</f>
        <v>60642</v>
      </c>
      <c r="K1060" s="16">
        <f>SUMIFS('Contact Hours'!L:L,'Contact Hours'!$A:$A,Hours!$A1060,'Contact Hours'!$C:$C,Hours!$B1060)</f>
        <v>14328</v>
      </c>
      <c r="L1060" s="17">
        <f t="shared" si="106"/>
        <v>1051466</v>
      </c>
      <c r="M1060" s="17">
        <f t="shared" si="107"/>
        <v>28312.800000000003</v>
      </c>
      <c r="N1060" s="17">
        <f t="shared" si="104"/>
        <v>1079778.8</v>
      </c>
      <c r="O1060" s="83">
        <f t="shared" si="108"/>
        <v>2623877.5558371111</v>
      </c>
      <c r="P1060" s="83">
        <f t="shared" si="105"/>
        <v>0</v>
      </c>
    </row>
    <row r="1061" spans="1:16" x14ac:dyDescent="0.2">
      <c r="A1061" s="14">
        <v>3626</v>
      </c>
      <c r="B1061" s="15">
        <v>5</v>
      </c>
      <c r="C1061" s="82">
        <f t="shared" si="109"/>
        <v>8.3021719928430482</v>
      </c>
      <c r="D1061" s="16">
        <f>SUMIFS('Contact Hours'!E:E,'Contact Hours'!$A:$A,Hours!$A1061,'Contact Hours'!$C:$C,Hours!$B1061)</f>
        <v>0</v>
      </c>
      <c r="E1061" s="16">
        <f>SUMIFS('Contact Hours'!F:F,'Contact Hours'!$A:$A,Hours!$A1061,'Contact Hours'!$C:$C,Hours!$B1061)</f>
        <v>0</v>
      </c>
      <c r="F1061" s="16">
        <f>SUMIFS('Contact Hours'!G:G,'Contact Hours'!$A:$A,Hours!$A1061,'Contact Hours'!$C:$C,Hours!$B1061)</f>
        <v>0</v>
      </c>
      <c r="G1061" s="16">
        <f>SUMIFS('Contact Hours'!H:H,'Contact Hours'!$A:$A,Hours!$A1061,'Contact Hours'!$C:$C,Hours!$B1061)</f>
        <v>0</v>
      </c>
      <c r="H1061" s="16">
        <f>SUMIFS('Contact Hours'!I:I,'Contact Hours'!$A:$A,Hours!$A1061,'Contact Hours'!$C:$C,Hours!$B1061)</f>
        <v>54832</v>
      </c>
      <c r="I1061" s="16">
        <f>SUMIFS('Contact Hours'!J:J,'Contact Hours'!$A:$A,Hours!$A1061,'Contact Hours'!$C:$C,Hours!$B1061)</f>
        <v>0</v>
      </c>
      <c r="J1061" s="16">
        <f>SUMIFS('Contact Hours'!K:K,'Contact Hours'!$A:$A,Hours!$A1061,'Contact Hours'!$C:$C,Hours!$B1061)</f>
        <v>1152</v>
      </c>
      <c r="K1061" s="16">
        <f>SUMIFS('Contact Hours'!L:L,'Contact Hours'!$A:$A,Hours!$A1061,'Contact Hours'!$C:$C,Hours!$B1061)</f>
        <v>0</v>
      </c>
      <c r="L1061" s="17">
        <f t="shared" si="106"/>
        <v>55984</v>
      </c>
      <c r="M1061" s="17">
        <f t="shared" si="107"/>
        <v>0</v>
      </c>
      <c r="N1061" s="17">
        <f t="shared" si="104"/>
        <v>55984</v>
      </c>
      <c r="O1061" s="83">
        <f t="shared" si="108"/>
        <v>464788.79684732523</v>
      </c>
      <c r="P1061" s="83">
        <f t="shared" si="105"/>
        <v>0</v>
      </c>
    </row>
    <row r="1062" spans="1:16" x14ac:dyDescent="0.2">
      <c r="A1062" s="14">
        <v>3626</v>
      </c>
      <c r="B1062" s="15">
        <v>6</v>
      </c>
      <c r="C1062" s="82">
        <f t="shared" si="109"/>
        <v>2.9574937970703448</v>
      </c>
      <c r="D1062" s="16">
        <f>SUMIFS('Contact Hours'!E:E,'Contact Hours'!$A:$A,Hours!$A1062,'Contact Hours'!$C:$C,Hours!$B1062)</f>
        <v>30864</v>
      </c>
      <c r="E1062" s="16">
        <f>SUMIFS('Contact Hours'!F:F,'Contact Hours'!$A:$A,Hours!$A1062,'Contact Hours'!$C:$C,Hours!$B1062)</f>
        <v>0</v>
      </c>
      <c r="F1062" s="16">
        <f>SUMIFS('Contact Hours'!G:G,'Contact Hours'!$A:$A,Hours!$A1062,'Contact Hours'!$C:$C,Hours!$B1062)</f>
        <v>0</v>
      </c>
      <c r="G1062" s="16">
        <f>SUMIFS('Contact Hours'!H:H,'Contact Hours'!$A:$A,Hours!$A1062,'Contact Hours'!$C:$C,Hours!$B1062)</f>
        <v>0</v>
      </c>
      <c r="H1062" s="16">
        <f>SUMIFS('Contact Hours'!I:I,'Contact Hours'!$A:$A,Hours!$A1062,'Contact Hours'!$C:$C,Hours!$B1062)</f>
        <v>59792</v>
      </c>
      <c r="I1062" s="16">
        <f>SUMIFS('Contact Hours'!J:J,'Contact Hours'!$A:$A,Hours!$A1062,'Contact Hours'!$C:$C,Hours!$B1062)</f>
        <v>0</v>
      </c>
      <c r="J1062" s="16">
        <f>SUMIFS('Contact Hours'!K:K,'Contact Hours'!$A:$A,Hours!$A1062,'Contact Hours'!$C:$C,Hours!$B1062)</f>
        <v>148084</v>
      </c>
      <c r="K1062" s="16">
        <f>SUMIFS('Contact Hours'!L:L,'Contact Hours'!$A:$A,Hours!$A1062,'Contact Hours'!$C:$C,Hours!$B1062)</f>
        <v>0</v>
      </c>
      <c r="L1062" s="17">
        <f t="shared" si="106"/>
        <v>238740</v>
      </c>
      <c r="M1062" s="17">
        <f t="shared" si="107"/>
        <v>0</v>
      </c>
      <c r="N1062" s="17">
        <f t="shared" si="104"/>
        <v>238740</v>
      </c>
      <c r="O1062" s="83">
        <f t="shared" si="108"/>
        <v>706072.0691125741</v>
      </c>
      <c r="P1062" s="83">
        <f t="shared" si="105"/>
        <v>0</v>
      </c>
    </row>
    <row r="1063" spans="1:16" x14ac:dyDescent="0.2">
      <c r="A1063" s="14">
        <v>3626</v>
      </c>
      <c r="B1063" s="15">
        <v>7</v>
      </c>
      <c r="C1063" s="82">
        <f t="shared" si="109"/>
        <v>3.1107785365526492</v>
      </c>
      <c r="D1063" s="16">
        <f>SUMIFS('Contact Hours'!E:E,'Contact Hours'!$A:$A,Hours!$A1063,'Contact Hours'!$C:$C,Hours!$B1063)</f>
        <v>0</v>
      </c>
      <c r="E1063" s="16">
        <f>SUMIFS('Contact Hours'!F:F,'Contact Hours'!$A:$A,Hours!$A1063,'Contact Hours'!$C:$C,Hours!$B1063)</f>
        <v>227904</v>
      </c>
      <c r="F1063" s="16">
        <f>SUMIFS('Contact Hours'!G:G,'Contact Hours'!$A:$A,Hours!$A1063,'Contact Hours'!$C:$C,Hours!$B1063)</f>
        <v>0</v>
      </c>
      <c r="G1063" s="16">
        <f>SUMIFS('Contact Hours'!H:H,'Contact Hours'!$A:$A,Hours!$A1063,'Contact Hours'!$C:$C,Hours!$B1063)</f>
        <v>0</v>
      </c>
      <c r="H1063" s="16">
        <f>SUMIFS('Contact Hours'!I:I,'Contact Hours'!$A:$A,Hours!$A1063,'Contact Hours'!$C:$C,Hours!$B1063)</f>
        <v>0</v>
      </c>
      <c r="I1063" s="16">
        <f>SUMIFS('Contact Hours'!J:J,'Contact Hours'!$A:$A,Hours!$A1063,'Contact Hours'!$C:$C,Hours!$B1063)</f>
        <v>237056</v>
      </c>
      <c r="J1063" s="16">
        <f>SUMIFS('Contact Hours'!K:K,'Contact Hours'!$A:$A,Hours!$A1063,'Contact Hours'!$C:$C,Hours!$B1063)</f>
        <v>0</v>
      </c>
      <c r="K1063" s="16">
        <f>SUMIFS('Contact Hours'!L:L,'Contact Hours'!$A:$A,Hours!$A1063,'Contact Hours'!$C:$C,Hours!$B1063)</f>
        <v>21491</v>
      </c>
      <c r="L1063" s="17">
        <f t="shared" si="106"/>
        <v>486451</v>
      </c>
      <c r="M1063" s="17">
        <f t="shared" si="107"/>
        <v>48645.100000000006</v>
      </c>
      <c r="N1063" s="17">
        <f t="shared" si="104"/>
        <v>535096.1</v>
      </c>
      <c r="O1063" s="83">
        <f t="shared" si="108"/>
        <v>1664565.46287303</v>
      </c>
      <c r="P1063" s="83">
        <f t="shared" si="105"/>
        <v>0</v>
      </c>
    </row>
    <row r="1064" spans="1:16" x14ac:dyDescent="0.2">
      <c r="A1064" s="14">
        <v>3626</v>
      </c>
      <c r="B1064" s="15">
        <v>8</v>
      </c>
      <c r="C1064" s="82">
        <f t="shared" si="109"/>
        <v>3.1288120353152737</v>
      </c>
      <c r="D1064" s="16">
        <f>SUMIFS('Contact Hours'!E:E,'Contact Hours'!$A:$A,Hours!$A1064,'Contact Hours'!$C:$C,Hours!$B1064)</f>
        <v>0</v>
      </c>
      <c r="E1064" s="16">
        <f>SUMIFS('Contact Hours'!F:F,'Contact Hours'!$A:$A,Hours!$A1064,'Contact Hours'!$C:$C,Hours!$B1064)</f>
        <v>0</v>
      </c>
      <c r="F1064" s="16">
        <f>SUMIFS('Contact Hours'!G:G,'Contact Hours'!$A:$A,Hours!$A1064,'Contact Hours'!$C:$C,Hours!$B1064)</f>
        <v>0</v>
      </c>
      <c r="G1064" s="16">
        <f>SUMIFS('Contact Hours'!H:H,'Contact Hours'!$A:$A,Hours!$A1064,'Contact Hours'!$C:$C,Hours!$B1064)</f>
        <v>0</v>
      </c>
      <c r="H1064" s="16">
        <f>SUMIFS('Contact Hours'!I:I,'Contact Hours'!$A:$A,Hours!$A1064,'Contact Hours'!$C:$C,Hours!$B1064)</f>
        <v>2304</v>
      </c>
      <c r="I1064" s="16">
        <f>SUMIFS('Contact Hours'!J:J,'Contact Hours'!$A:$A,Hours!$A1064,'Contact Hours'!$C:$C,Hours!$B1064)</f>
        <v>0</v>
      </c>
      <c r="J1064" s="16">
        <f>SUMIFS('Contact Hours'!K:K,'Contact Hours'!$A:$A,Hours!$A1064,'Contact Hours'!$C:$C,Hours!$B1064)</f>
        <v>0</v>
      </c>
      <c r="K1064" s="16">
        <f>SUMIFS('Contact Hours'!L:L,'Contact Hours'!$A:$A,Hours!$A1064,'Contact Hours'!$C:$C,Hours!$B1064)</f>
        <v>0</v>
      </c>
      <c r="L1064" s="17">
        <f t="shared" si="106"/>
        <v>2304</v>
      </c>
      <c r="M1064" s="17">
        <f t="shared" si="107"/>
        <v>0</v>
      </c>
      <c r="N1064" s="17">
        <f t="shared" ref="N1064:N1119" si="110">SUM(L1064:M1064)</f>
        <v>2304</v>
      </c>
      <c r="O1064" s="83">
        <f t="shared" si="108"/>
        <v>7208.7829293663908</v>
      </c>
      <c r="P1064" s="83">
        <f t="shared" ref="P1064:P1119" si="111">(G1064+F1064*1.1)*C1064</f>
        <v>0</v>
      </c>
    </row>
    <row r="1065" spans="1:16" x14ac:dyDescent="0.2">
      <c r="A1065" s="14">
        <v>3626</v>
      </c>
      <c r="B1065" s="15">
        <v>9</v>
      </c>
      <c r="C1065" s="82">
        <f t="shared" si="109"/>
        <v>2.7974464955520566</v>
      </c>
      <c r="D1065" s="16">
        <f>SUMIFS('Contact Hours'!E:E,'Contact Hours'!$A:$A,Hours!$A1065,'Contact Hours'!$C:$C,Hours!$B1065)</f>
        <v>60528</v>
      </c>
      <c r="E1065" s="16">
        <f>SUMIFS('Contact Hours'!F:F,'Contact Hours'!$A:$A,Hours!$A1065,'Contact Hours'!$C:$C,Hours!$B1065)</f>
        <v>69712</v>
      </c>
      <c r="F1065" s="16">
        <f>SUMIFS('Contact Hours'!G:G,'Contact Hours'!$A:$A,Hours!$A1065,'Contact Hours'!$C:$C,Hours!$B1065)</f>
        <v>0</v>
      </c>
      <c r="G1065" s="16">
        <f>SUMIFS('Contact Hours'!H:H,'Contact Hours'!$A:$A,Hours!$A1065,'Contact Hours'!$C:$C,Hours!$B1065)</f>
        <v>0</v>
      </c>
      <c r="H1065" s="16">
        <f>SUMIFS('Contact Hours'!I:I,'Contact Hours'!$A:$A,Hours!$A1065,'Contact Hours'!$C:$C,Hours!$B1065)</f>
        <v>89232</v>
      </c>
      <c r="I1065" s="16">
        <f>SUMIFS('Contact Hours'!J:J,'Contact Hours'!$A:$A,Hours!$A1065,'Contact Hours'!$C:$C,Hours!$B1065)</f>
        <v>0</v>
      </c>
      <c r="J1065" s="16">
        <f>SUMIFS('Contact Hours'!K:K,'Contact Hours'!$A:$A,Hours!$A1065,'Contact Hours'!$C:$C,Hours!$B1065)</f>
        <v>960</v>
      </c>
      <c r="K1065" s="16">
        <f>SUMIFS('Contact Hours'!L:L,'Contact Hours'!$A:$A,Hours!$A1065,'Contact Hours'!$C:$C,Hours!$B1065)</f>
        <v>0</v>
      </c>
      <c r="L1065" s="17">
        <f t="shared" ref="L1065:L1120" si="112">SUM(D1065:K1065)</f>
        <v>220432</v>
      </c>
      <c r="M1065" s="17">
        <f t="shared" ref="M1065:M1120" si="113">IF(B1065&lt;28,E1065+F1065+I1065+K1065,0)*0.1</f>
        <v>6971.2000000000007</v>
      </c>
      <c r="N1065" s="17">
        <f t="shared" si="110"/>
        <v>227403.2</v>
      </c>
      <c r="O1065" s="83">
        <f t="shared" si="108"/>
        <v>636148.2849173235</v>
      </c>
      <c r="P1065" s="83">
        <f t="shared" si="111"/>
        <v>0</v>
      </c>
    </row>
    <row r="1066" spans="1:16" x14ac:dyDescent="0.2">
      <c r="A1066" s="14">
        <v>3626</v>
      </c>
      <c r="B1066" s="15">
        <v>10</v>
      </c>
      <c r="C1066" s="82">
        <f t="shared" si="109"/>
        <v>3.9989283506118838</v>
      </c>
      <c r="D1066" s="16">
        <f>SUMIFS('Contact Hours'!E:E,'Contact Hours'!$A:$A,Hours!$A1066,'Contact Hours'!$C:$C,Hours!$B1066)</f>
        <v>0</v>
      </c>
      <c r="E1066" s="16">
        <f>SUMIFS('Contact Hours'!F:F,'Contact Hours'!$A:$A,Hours!$A1066,'Contact Hours'!$C:$C,Hours!$B1066)</f>
        <v>17056</v>
      </c>
      <c r="F1066" s="16">
        <f>SUMIFS('Contact Hours'!G:G,'Contact Hours'!$A:$A,Hours!$A1066,'Contact Hours'!$C:$C,Hours!$B1066)</f>
        <v>0</v>
      </c>
      <c r="G1066" s="16">
        <f>SUMIFS('Contact Hours'!H:H,'Contact Hours'!$A:$A,Hours!$A1066,'Contact Hours'!$C:$C,Hours!$B1066)</f>
        <v>0</v>
      </c>
      <c r="H1066" s="16">
        <f>SUMIFS('Contact Hours'!I:I,'Contact Hours'!$A:$A,Hours!$A1066,'Contact Hours'!$C:$C,Hours!$B1066)</f>
        <v>0</v>
      </c>
      <c r="I1066" s="16">
        <f>SUMIFS('Contact Hours'!J:J,'Contact Hours'!$A:$A,Hours!$A1066,'Contact Hours'!$C:$C,Hours!$B1066)</f>
        <v>896</v>
      </c>
      <c r="J1066" s="16">
        <f>SUMIFS('Contact Hours'!K:K,'Contact Hours'!$A:$A,Hours!$A1066,'Contact Hours'!$C:$C,Hours!$B1066)</f>
        <v>0</v>
      </c>
      <c r="K1066" s="16">
        <f>SUMIFS('Contact Hours'!L:L,'Contact Hours'!$A:$A,Hours!$A1066,'Contact Hours'!$C:$C,Hours!$B1066)</f>
        <v>0</v>
      </c>
      <c r="L1066" s="17">
        <f t="shared" si="112"/>
        <v>17952</v>
      </c>
      <c r="M1066" s="17">
        <f t="shared" si="113"/>
        <v>1795.2</v>
      </c>
      <c r="N1066" s="17">
        <f t="shared" si="110"/>
        <v>19747.2</v>
      </c>
      <c r="O1066" s="83">
        <f t="shared" si="108"/>
        <v>78967.637925202987</v>
      </c>
      <c r="P1066" s="83">
        <f t="shared" si="111"/>
        <v>0</v>
      </c>
    </row>
    <row r="1067" spans="1:16" x14ac:dyDescent="0.2">
      <c r="A1067" s="14">
        <v>3626</v>
      </c>
      <c r="B1067" s="15">
        <v>11</v>
      </c>
      <c r="C1067" s="82">
        <f t="shared" si="109"/>
        <v>2.8515469918399288</v>
      </c>
      <c r="D1067" s="16">
        <f>SUMIFS('Contact Hours'!E:E,'Contact Hours'!$A:$A,Hours!$A1067,'Contact Hours'!$C:$C,Hours!$B1067)</f>
        <v>0</v>
      </c>
      <c r="E1067" s="16">
        <f>SUMIFS('Contact Hours'!F:F,'Contact Hours'!$A:$A,Hours!$A1067,'Contact Hours'!$C:$C,Hours!$B1067)</f>
        <v>16752</v>
      </c>
      <c r="F1067" s="16">
        <f>SUMIFS('Contact Hours'!G:G,'Contact Hours'!$A:$A,Hours!$A1067,'Contact Hours'!$C:$C,Hours!$B1067)</f>
        <v>0</v>
      </c>
      <c r="G1067" s="16">
        <f>SUMIFS('Contact Hours'!H:H,'Contact Hours'!$A:$A,Hours!$A1067,'Contact Hours'!$C:$C,Hours!$B1067)</f>
        <v>0</v>
      </c>
      <c r="H1067" s="16">
        <f>SUMIFS('Contact Hours'!I:I,'Contact Hours'!$A:$A,Hours!$A1067,'Contact Hours'!$C:$C,Hours!$B1067)</f>
        <v>0</v>
      </c>
      <c r="I1067" s="16">
        <f>SUMIFS('Contact Hours'!J:J,'Contact Hours'!$A:$A,Hours!$A1067,'Contact Hours'!$C:$C,Hours!$B1067)</f>
        <v>198720</v>
      </c>
      <c r="J1067" s="16">
        <f>SUMIFS('Contact Hours'!K:K,'Contact Hours'!$A:$A,Hours!$A1067,'Contact Hours'!$C:$C,Hours!$B1067)</f>
        <v>0</v>
      </c>
      <c r="K1067" s="16">
        <f>SUMIFS('Contact Hours'!L:L,'Contact Hours'!$A:$A,Hours!$A1067,'Contact Hours'!$C:$C,Hours!$B1067)</f>
        <v>19468</v>
      </c>
      <c r="L1067" s="17">
        <f t="shared" si="112"/>
        <v>234940</v>
      </c>
      <c r="M1067" s="17">
        <f t="shared" si="113"/>
        <v>23494</v>
      </c>
      <c r="N1067" s="17">
        <f t="shared" si="110"/>
        <v>258434</v>
      </c>
      <c r="O1067" s="83">
        <f t="shared" si="108"/>
        <v>736936.69528916012</v>
      </c>
      <c r="P1067" s="83">
        <f t="shared" si="111"/>
        <v>0</v>
      </c>
    </row>
    <row r="1068" spans="1:16" x14ac:dyDescent="0.2">
      <c r="A1068" s="14">
        <v>3626</v>
      </c>
      <c r="B1068" s="15">
        <v>12</v>
      </c>
      <c r="C1068" s="82">
        <f t="shared" si="109"/>
        <v>2.5044021406594155</v>
      </c>
      <c r="D1068" s="16">
        <f>SUMIFS('Contact Hours'!E:E,'Contact Hours'!$A:$A,Hours!$A1068,'Contact Hours'!$C:$C,Hours!$B1068)</f>
        <v>2740144</v>
      </c>
      <c r="E1068" s="16">
        <f>SUMIFS('Contact Hours'!F:F,'Contact Hours'!$A:$A,Hours!$A1068,'Contact Hours'!$C:$C,Hours!$B1068)</f>
        <v>0</v>
      </c>
      <c r="F1068" s="16">
        <f>SUMIFS('Contact Hours'!G:G,'Contact Hours'!$A:$A,Hours!$A1068,'Contact Hours'!$C:$C,Hours!$B1068)</f>
        <v>0</v>
      </c>
      <c r="G1068" s="16">
        <f>SUMIFS('Contact Hours'!H:H,'Contact Hours'!$A:$A,Hours!$A1068,'Contact Hours'!$C:$C,Hours!$B1068)</f>
        <v>440131</v>
      </c>
      <c r="H1068" s="16">
        <f>SUMIFS('Contact Hours'!I:I,'Contact Hours'!$A:$A,Hours!$A1068,'Contact Hours'!$C:$C,Hours!$B1068)</f>
        <v>7536</v>
      </c>
      <c r="I1068" s="16">
        <f>SUMIFS('Contact Hours'!J:J,'Contact Hours'!$A:$A,Hours!$A1068,'Contact Hours'!$C:$C,Hours!$B1068)</f>
        <v>0</v>
      </c>
      <c r="J1068" s="16">
        <f>SUMIFS('Contact Hours'!K:K,'Contact Hours'!$A:$A,Hours!$A1068,'Contact Hours'!$C:$C,Hours!$B1068)</f>
        <v>640</v>
      </c>
      <c r="K1068" s="16">
        <f>SUMIFS('Contact Hours'!L:L,'Contact Hours'!$A:$A,Hours!$A1068,'Contact Hours'!$C:$C,Hours!$B1068)</f>
        <v>0</v>
      </c>
      <c r="L1068" s="17">
        <f t="shared" si="112"/>
        <v>3188451</v>
      </c>
      <c r="M1068" s="17">
        <f t="shared" si="113"/>
        <v>0</v>
      </c>
      <c r="N1068" s="17">
        <f t="shared" si="110"/>
        <v>3188451</v>
      </c>
      <c r="O1068" s="83">
        <f t="shared" si="108"/>
        <v>7985163.5097876536</v>
      </c>
      <c r="P1068" s="83">
        <f t="shared" si="111"/>
        <v>1102265.0185705691</v>
      </c>
    </row>
    <row r="1069" spans="1:16" x14ac:dyDescent="0.2">
      <c r="A1069" s="14">
        <v>3626</v>
      </c>
      <c r="B1069" s="15">
        <v>13</v>
      </c>
      <c r="C1069" s="82">
        <f t="shared" si="109"/>
        <v>2.4322681456089192</v>
      </c>
      <c r="D1069" s="16">
        <f>SUMIFS('Contact Hours'!E:E,'Contact Hours'!$A:$A,Hours!$A1069,'Contact Hours'!$C:$C,Hours!$B1069)</f>
        <v>467328</v>
      </c>
      <c r="E1069" s="16">
        <f>SUMIFS('Contact Hours'!F:F,'Contact Hours'!$A:$A,Hours!$A1069,'Contact Hours'!$C:$C,Hours!$B1069)</f>
        <v>0</v>
      </c>
      <c r="F1069" s="16">
        <f>SUMIFS('Contact Hours'!G:G,'Contact Hours'!$A:$A,Hours!$A1069,'Contact Hours'!$C:$C,Hours!$B1069)</f>
        <v>0</v>
      </c>
      <c r="G1069" s="16">
        <f>SUMIFS('Contact Hours'!H:H,'Contact Hours'!$A:$A,Hours!$A1069,'Contact Hours'!$C:$C,Hours!$B1069)</f>
        <v>0</v>
      </c>
      <c r="H1069" s="16">
        <f>SUMIFS('Contact Hours'!I:I,'Contact Hours'!$A:$A,Hours!$A1069,'Contact Hours'!$C:$C,Hours!$B1069)</f>
        <v>34400</v>
      </c>
      <c r="I1069" s="16">
        <f>SUMIFS('Contact Hours'!J:J,'Contact Hours'!$A:$A,Hours!$A1069,'Contact Hours'!$C:$C,Hours!$B1069)</f>
        <v>0</v>
      </c>
      <c r="J1069" s="16">
        <f>SUMIFS('Contact Hours'!K:K,'Contact Hours'!$A:$A,Hours!$A1069,'Contact Hours'!$C:$C,Hours!$B1069)</f>
        <v>1798</v>
      </c>
      <c r="K1069" s="16">
        <f>SUMIFS('Contact Hours'!L:L,'Contact Hours'!$A:$A,Hours!$A1069,'Contact Hours'!$C:$C,Hours!$B1069)</f>
        <v>0</v>
      </c>
      <c r="L1069" s="17">
        <f t="shared" si="112"/>
        <v>503526</v>
      </c>
      <c r="M1069" s="17">
        <f t="shared" si="113"/>
        <v>0</v>
      </c>
      <c r="N1069" s="17">
        <f t="shared" si="110"/>
        <v>503526</v>
      </c>
      <c r="O1069" s="83">
        <f t="shared" si="108"/>
        <v>1224710.2502858767</v>
      </c>
      <c r="P1069" s="83">
        <f t="shared" si="111"/>
        <v>0</v>
      </c>
    </row>
    <row r="1070" spans="1:16" x14ac:dyDescent="0.2">
      <c r="A1070" s="14">
        <v>3626</v>
      </c>
      <c r="B1070" s="15">
        <v>14</v>
      </c>
      <c r="C1070" s="82">
        <f t="shared" si="109"/>
        <v>3.8974899200721236</v>
      </c>
      <c r="D1070" s="16">
        <f>SUMIFS('Contact Hours'!E:E,'Contact Hours'!$A:$A,Hours!$A1070,'Contact Hours'!$C:$C,Hours!$B1070)</f>
        <v>0</v>
      </c>
      <c r="E1070" s="16">
        <f>SUMIFS('Contact Hours'!F:F,'Contact Hours'!$A:$A,Hours!$A1070,'Contact Hours'!$C:$C,Hours!$B1070)</f>
        <v>0</v>
      </c>
      <c r="F1070" s="16">
        <f>SUMIFS('Contact Hours'!G:G,'Contact Hours'!$A:$A,Hours!$A1070,'Contact Hours'!$C:$C,Hours!$B1070)</f>
        <v>0</v>
      </c>
      <c r="G1070" s="16">
        <f>SUMIFS('Contact Hours'!H:H,'Contact Hours'!$A:$A,Hours!$A1070,'Contact Hours'!$C:$C,Hours!$B1070)</f>
        <v>0</v>
      </c>
      <c r="H1070" s="16">
        <f>SUMIFS('Contact Hours'!I:I,'Contact Hours'!$A:$A,Hours!$A1070,'Contact Hours'!$C:$C,Hours!$B1070)</f>
        <v>0</v>
      </c>
      <c r="I1070" s="16">
        <f>SUMIFS('Contact Hours'!J:J,'Contact Hours'!$A:$A,Hours!$A1070,'Contact Hours'!$C:$C,Hours!$B1070)</f>
        <v>347936</v>
      </c>
      <c r="J1070" s="16">
        <f>SUMIFS('Contact Hours'!K:K,'Contact Hours'!$A:$A,Hours!$A1070,'Contact Hours'!$C:$C,Hours!$B1070)</f>
        <v>0</v>
      </c>
      <c r="K1070" s="16">
        <f>SUMIFS('Contact Hours'!L:L,'Contact Hours'!$A:$A,Hours!$A1070,'Contact Hours'!$C:$C,Hours!$B1070)</f>
        <v>15936</v>
      </c>
      <c r="L1070" s="17">
        <f t="shared" si="112"/>
        <v>363872</v>
      </c>
      <c r="M1070" s="17">
        <f t="shared" si="113"/>
        <v>36387.200000000004</v>
      </c>
      <c r="N1070" s="17">
        <f t="shared" si="110"/>
        <v>400259.2</v>
      </c>
      <c r="O1070" s="83">
        <f t="shared" si="108"/>
        <v>1560006.1974161321</v>
      </c>
      <c r="P1070" s="83">
        <f t="shared" si="111"/>
        <v>0</v>
      </c>
    </row>
    <row r="1071" spans="1:16" x14ac:dyDescent="0.2">
      <c r="A1071" s="14">
        <v>3626</v>
      </c>
      <c r="B1071" s="15">
        <v>15</v>
      </c>
      <c r="C1071" s="82">
        <f t="shared" si="109"/>
        <v>5.6850604849172326</v>
      </c>
      <c r="D1071" s="16">
        <f>SUMIFS('Contact Hours'!E:E,'Contact Hours'!$A:$A,Hours!$A1071,'Contact Hours'!$C:$C,Hours!$B1071)</f>
        <v>0</v>
      </c>
      <c r="E1071" s="16">
        <f>SUMIFS('Contact Hours'!F:F,'Contact Hours'!$A:$A,Hours!$A1071,'Contact Hours'!$C:$C,Hours!$B1071)</f>
        <v>0</v>
      </c>
      <c r="F1071" s="16">
        <f>SUMIFS('Contact Hours'!G:G,'Contact Hours'!$A:$A,Hours!$A1071,'Contact Hours'!$C:$C,Hours!$B1071)</f>
        <v>0</v>
      </c>
      <c r="G1071" s="16">
        <f>SUMIFS('Contact Hours'!H:H,'Contact Hours'!$A:$A,Hours!$A1071,'Contact Hours'!$C:$C,Hours!$B1071)</f>
        <v>0</v>
      </c>
      <c r="H1071" s="16">
        <f>SUMIFS('Contact Hours'!I:I,'Contact Hours'!$A:$A,Hours!$A1071,'Contact Hours'!$C:$C,Hours!$B1071)</f>
        <v>0</v>
      </c>
      <c r="I1071" s="16">
        <f>SUMIFS('Contact Hours'!J:J,'Contact Hours'!$A:$A,Hours!$A1071,'Contact Hours'!$C:$C,Hours!$B1071)</f>
        <v>28608</v>
      </c>
      <c r="J1071" s="16">
        <f>SUMIFS('Contact Hours'!K:K,'Contact Hours'!$A:$A,Hours!$A1071,'Contact Hours'!$C:$C,Hours!$B1071)</f>
        <v>0</v>
      </c>
      <c r="K1071" s="16">
        <f>SUMIFS('Contact Hours'!L:L,'Contact Hours'!$A:$A,Hours!$A1071,'Contact Hours'!$C:$C,Hours!$B1071)</f>
        <v>0</v>
      </c>
      <c r="L1071" s="17">
        <f t="shared" si="112"/>
        <v>28608</v>
      </c>
      <c r="M1071" s="17">
        <f t="shared" si="113"/>
        <v>2860.8</v>
      </c>
      <c r="N1071" s="17">
        <f t="shared" si="110"/>
        <v>31468.799999999999</v>
      </c>
      <c r="O1071" s="83">
        <f t="shared" si="108"/>
        <v>178902.03138776342</v>
      </c>
      <c r="P1071" s="83">
        <f t="shared" si="111"/>
        <v>0</v>
      </c>
    </row>
    <row r="1072" spans="1:16" x14ac:dyDescent="0.2">
      <c r="A1072" s="14">
        <v>3626</v>
      </c>
      <c r="B1072" s="15">
        <v>16</v>
      </c>
      <c r="C1072" s="82">
        <f t="shared" si="109"/>
        <v>3.2595549013442979</v>
      </c>
      <c r="D1072" s="16">
        <f>SUMIFS('Contact Hours'!E:E,'Contact Hours'!$A:$A,Hours!$A1072,'Contact Hours'!$C:$C,Hours!$B1072)</f>
        <v>45216</v>
      </c>
      <c r="E1072" s="16">
        <f>SUMIFS('Contact Hours'!F:F,'Contact Hours'!$A:$A,Hours!$A1072,'Contact Hours'!$C:$C,Hours!$B1072)</f>
        <v>2784</v>
      </c>
      <c r="F1072" s="16">
        <f>SUMIFS('Contact Hours'!G:G,'Contact Hours'!$A:$A,Hours!$A1072,'Contact Hours'!$C:$C,Hours!$B1072)</f>
        <v>0</v>
      </c>
      <c r="G1072" s="16">
        <f>SUMIFS('Contact Hours'!H:H,'Contact Hours'!$A:$A,Hours!$A1072,'Contact Hours'!$C:$C,Hours!$B1072)</f>
        <v>0</v>
      </c>
      <c r="H1072" s="16">
        <f>SUMIFS('Contact Hours'!I:I,'Contact Hours'!$A:$A,Hours!$A1072,'Contact Hours'!$C:$C,Hours!$B1072)</f>
        <v>12512</v>
      </c>
      <c r="I1072" s="16">
        <f>SUMIFS('Contact Hours'!J:J,'Contact Hours'!$A:$A,Hours!$A1072,'Contact Hours'!$C:$C,Hours!$B1072)</f>
        <v>342080</v>
      </c>
      <c r="J1072" s="16">
        <f>SUMIFS('Contact Hours'!K:K,'Contact Hours'!$A:$A,Hours!$A1072,'Contact Hours'!$C:$C,Hours!$B1072)</f>
        <v>16648</v>
      </c>
      <c r="K1072" s="16">
        <f>SUMIFS('Contact Hours'!L:L,'Contact Hours'!$A:$A,Hours!$A1072,'Contact Hours'!$C:$C,Hours!$B1072)</f>
        <v>55131</v>
      </c>
      <c r="L1072" s="17">
        <f t="shared" si="112"/>
        <v>474371</v>
      </c>
      <c r="M1072" s="17">
        <f t="shared" si="113"/>
        <v>39999.5</v>
      </c>
      <c r="N1072" s="17">
        <f t="shared" si="110"/>
        <v>514370.5</v>
      </c>
      <c r="O1072" s="83">
        <f t="shared" si="108"/>
        <v>1676618.8843819173</v>
      </c>
      <c r="P1072" s="83">
        <f t="shared" si="111"/>
        <v>0</v>
      </c>
    </row>
    <row r="1073" spans="1:16" x14ac:dyDescent="0.2">
      <c r="A1073" s="14">
        <v>3626</v>
      </c>
      <c r="B1073" s="15">
        <v>17</v>
      </c>
      <c r="C1073" s="82">
        <f t="shared" si="109"/>
        <v>4.4091904474615813</v>
      </c>
      <c r="D1073" s="16">
        <f>SUMIFS('Contact Hours'!E:E,'Contact Hours'!$A:$A,Hours!$A1073,'Contact Hours'!$C:$C,Hours!$B1073)</f>
        <v>0</v>
      </c>
      <c r="E1073" s="16">
        <f>SUMIFS('Contact Hours'!F:F,'Contact Hours'!$A:$A,Hours!$A1073,'Contact Hours'!$C:$C,Hours!$B1073)</f>
        <v>0</v>
      </c>
      <c r="F1073" s="16">
        <f>SUMIFS('Contact Hours'!G:G,'Contact Hours'!$A:$A,Hours!$A1073,'Contact Hours'!$C:$C,Hours!$B1073)</f>
        <v>0</v>
      </c>
      <c r="G1073" s="16">
        <f>SUMIFS('Contact Hours'!H:H,'Contact Hours'!$A:$A,Hours!$A1073,'Contact Hours'!$C:$C,Hours!$B1073)</f>
        <v>0</v>
      </c>
      <c r="H1073" s="16">
        <f>SUMIFS('Contact Hours'!I:I,'Contact Hours'!$A:$A,Hours!$A1073,'Contact Hours'!$C:$C,Hours!$B1073)</f>
        <v>0</v>
      </c>
      <c r="I1073" s="16">
        <f>SUMIFS('Contact Hours'!J:J,'Contact Hours'!$A:$A,Hours!$A1073,'Contact Hours'!$C:$C,Hours!$B1073)</f>
        <v>25248</v>
      </c>
      <c r="J1073" s="16">
        <f>SUMIFS('Contact Hours'!K:K,'Contact Hours'!$A:$A,Hours!$A1073,'Contact Hours'!$C:$C,Hours!$B1073)</f>
        <v>0</v>
      </c>
      <c r="K1073" s="16">
        <f>SUMIFS('Contact Hours'!L:L,'Contact Hours'!$A:$A,Hours!$A1073,'Contact Hours'!$C:$C,Hours!$B1073)</f>
        <v>0</v>
      </c>
      <c r="L1073" s="17">
        <f t="shared" si="112"/>
        <v>25248</v>
      </c>
      <c r="M1073" s="17">
        <f t="shared" si="113"/>
        <v>2524.8000000000002</v>
      </c>
      <c r="N1073" s="17">
        <f t="shared" si="110"/>
        <v>27772.799999999999</v>
      </c>
      <c r="O1073" s="83">
        <f t="shared" si="108"/>
        <v>122455.564459261</v>
      </c>
      <c r="P1073" s="83">
        <f t="shared" si="111"/>
        <v>0</v>
      </c>
    </row>
    <row r="1074" spans="1:16" x14ac:dyDescent="0.2">
      <c r="A1074" s="14">
        <v>3626</v>
      </c>
      <c r="B1074" s="15">
        <v>18</v>
      </c>
      <c r="C1074" s="82">
        <f t="shared" si="109"/>
        <v>3.2911135241788898</v>
      </c>
      <c r="D1074" s="16">
        <f>SUMIFS('Contact Hours'!E:E,'Contact Hours'!$A:$A,Hours!$A1074,'Contact Hours'!$C:$C,Hours!$B1074)</f>
        <v>0</v>
      </c>
      <c r="E1074" s="16">
        <f>SUMIFS('Contact Hours'!F:F,'Contact Hours'!$A:$A,Hours!$A1074,'Contact Hours'!$C:$C,Hours!$B1074)</f>
        <v>0</v>
      </c>
      <c r="F1074" s="16">
        <f>SUMIFS('Contact Hours'!G:G,'Contact Hours'!$A:$A,Hours!$A1074,'Contact Hours'!$C:$C,Hours!$B1074)</f>
        <v>0</v>
      </c>
      <c r="G1074" s="16">
        <f>SUMIFS('Contact Hours'!H:H,'Contact Hours'!$A:$A,Hours!$A1074,'Contact Hours'!$C:$C,Hours!$B1074)</f>
        <v>0</v>
      </c>
      <c r="H1074" s="16">
        <f>SUMIFS('Contact Hours'!I:I,'Contact Hours'!$A:$A,Hours!$A1074,'Contact Hours'!$C:$C,Hours!$B1074)</f>
        <v>0</v>
      </c>
      <c r="I1074" s="16">
        <f>SUMIFS('Contact Hours'!J:J,'Contact Hours'!$A:$A,Hours!$A1074,'Contact Hours'!$C:$C,Hours!$B1074)</f>
        <v>40144</v>
      </c>
      <c r="J1074" s="16">
        <f>SUMIFS('Contact Hours'!K:K,'Contact Hours'!$A:$A,Hours!$A1074,'Contact Hours'!$C:$C,Hours!$B1074)</f>
        <v>0</v>
      </c>
      <c r="K1074" s="16">
        <f>SUMIFS('Contact Hours'!L:L,'Contact Hours'!$A:$A,Hours!$A1074,'Contact Hours'!$C:$C,Hours!$B1074)</f>
        <v>0</v>
      </c>
      <c r="L1074" s="17">
        <f t="shared" si="112"/>
        <v>40144</v>
      </c>
      <c r="M1074" s="17">
        <f t="shared" si="113"/>
        <v>4014.4</v>
      </c>
      <c r="N1074" s="17">
        <f t="shared" si="110"/>
        <v>44158.400000000001</v>
      </c>
      <c r="O1074" s="83">
        <f t="shared" si="108"/>
        <v>145330.3074461011</v>
      </c>
      <c r="P1074" s="83">
        <f t="shared" si="111"/>
        <v>0</v>
      </c>
    </row>
    <row r="1075" spans="1:16" x14ac:dyDescent="0.2">
      <c r="A1075" s="14">
        <v>3626</v>
      </c>
      <c r="B1075" s="15">
        <v>19</v>
      </c>
      <c r="C1075" s="82">
        <f t="shared" si="109"/>
        <v>2.3804218366663754</v>
      </c>
      <c r="D1075" s="16">
        <f>SUMIFS('Contact Hours'!E:E,'Contact Hours'!$A:$A,Hours!$A1075,'Contact Hours'!$C:$C,Hours!$B1075)</f>
        <v>0</v>
      </c>
      <c r="E1075" s="16">
        <f>SUMIFS('Contact Hours'!F:F,'Contact Hours'!$A:$A,Hours!$A1075,'Contact Hours'!$C:$C,Hours!$B1075)</f>
        <v>1502720</v>
      </c>
      <c r="F1075" s="16">
        <f>SUMIFS('Contact Hours'!G:G,'Contact Hours'!$A:$A,Hours!$A1075,'Contact Hours'!$C:$C,Hours!$B1075)</f>
        <v>394576</v>
      </c>
      <c r="G1075" s="16">
        <f>SUMIFS('Contact Hours'!H:H,'Contact Hours'!$A:$A,Hours!$A1075,'Contact Hours'!$C:$C,Hours!$B1075)</f>
        <v>0</v>
      </c>
      <c r="H1075" s="16">
        <f>SUMIFS('Contact Hours'!I:I,'Contact Hours'!$A:$A,Hours!$A1075,'Contact Hours'!$C:$C,Hours!$B1075)</f>
        <v>0</v>
      </c>
      <c r="I1075" s="16">
        <f>SUMIFS('Contact Hours'!J:J,'Contact Hours'!$A:$A,Hours!$A1075,'Contact Hours'!$C:$C,Hours!$B1075)</f>
        <v>1440</v>
      </c>
      <c r="J1075" s="16">
        <f>SUMIFS('Contact Hours'!K:K,'Contact Hours'!$A:$A,Hours!$A1075,'Contact Hours'!$C:$C,Hours!$B1075)</f>
        <v>0</v>
      </c>
      <c r="K1075" s="16">
        <f>SUMIFS('Contact Hours'!L:L,'Contact Hours'!$A:$A,Hours!$A1075,'Contact Hours'!$C:$C,Hours!$B1075)</f>
        <v>1301</v>
      </c>
      <c r="L1075" s="17">
        <f t="shared" si="112"/>
        <v>1900037</v>
      </c>
      <c r="M1075" s="17">
        <f t="shared" si="113"/>
        <v>190003.7</v>
      </c>
      <c r="N1075" s="17">
        <f t="shared" si="110"/>
        <v>2090040.7</v>
      </c>
      <c r="O1075" s="83">
        <f t="shared" si="108"/>
        <v>4975178.5218014764</v>
      </c>
      <c r="P1075" s="83">
        <f t="shared" si="111"/>
        <v>1033183.059286919</v>
      </c>
    </row>
    <row r="1076" spans="1:16" x14ac:dyDescent="0.2">
      <c r="A1076" s="14">
        <v>3626</v>
      </c>
      <c r="B1076" s="15">
        <v>20</v>
      </c>
      <c r="C1076" s="82">
        <f t="shared" si="109"/>
        <v>3.0251194174301852</v>
      </c>
      <c r="D1076" s="16">
        <f>SUMIFS('Contact Hours'!E:E,'Contact Hours'!$A:$A,Hours!$A1076,'Contact Hours'!$C:$C,Hours!$B1076)</f>
        <v>0</v>
      </c>
      <c r="E1076" s="16">
        <f>SUMIFS('Contact Hours'!F:F,'Contact Hours'!$A:$A,Hours!$A1076,'Contact Hours'!$C:$C,Hours!$B1076)</f>
        <v>0</v>
      </c>
      <c r="F1076" s="16">
        <f>SUMIFS('Contact Hours'!G:G,'Contact Hours'!$A:$A,Hours!$A1076,'Contact Hours'!$C:$C,Hours!$B1076)</f>
        <v>0</v>
      </c>
      <c r="G1076" s="16">
        <f>SUMIFS('Contact Hours'!H:H,'Contact Hours'!$A:$A,Hours!$A1076,'Contact Hours'!$C:$C,Hours!$B1076)</f>
        <v>0</v>
      </c>
      <c r="H1076" s="16">
        <f>SUMIFS('Contact Hours'!I:I,'Contact Hours'!$A:$A,Hours!$A1076,'Contact Hours'!$C:$C,Hours!$B1076)</f>
        <v>121232</v>
      </c>
      <c r="I1076" s="16">
        <f>SUMIFS('Contact Hours'!J:J,'Contact Hours'!$A:$A,Hours!$A1076,'Contact Hours'!$C:$C,Hours!$B1076)</f>
        <v>0</v>
      </c>
      <c r="J1076" s="16">
        <f>SUMIFS('Contact Hours'!K:K,'Contact Hours'!$A:$A,Hours!$A1076,'Contact Hours'!$C:$C,Hours!$B1076)</f>
        <v>748</v>
      </c>
      <c r="K1076" s="16">
        <f>SUMIFS('Contact Hours'!L:L,'Contact Hours'!$A:$A,Hours!$A1076,'Contact Hours'!$C:$C,Hours!$B1076)</f>
        <v>0</v>
      </c>
      <c r="L1076" s="17">
        <f t="shared" si="112"/>
        <v>121980</v>
      </c>
      <c r="M1076" s="17">
        <f t="shared" si="113"/>
        <v>0</v>
      </c>
      <c r="N1076" s="17">
        <f t="shared" si="110"/>
        <v>121980</v>
      </c>
      <c r="O1076" s="83">
        <f t="shared" si="108"/>
        <v>369004.06653813401</v>
      </c>
      <c r="P1076" s="83">
        <f t="shared" si="111"/>
        <v>0</v>
      </c>
    </row>
    <row r="1077" spans="1:16" x14ac:dyDescent="0.2">
      <c r="A1077" s="14">
        <v>3626</v>
      </c>
      <c r="B1077" s="15">
        <v>21</v>
      </c>
      <c r="C1077" s="82">
        <f t="shared" si="109"/>
        <v>3.2708258380709379</v>
      </c>
      <c r="D1077" s="16">
        <f>SUMIFS('Contact Hours'!E:E,'Contact Hours'!$A:$A,Hours!$A1077,'Contact Hours'!$C:$C,Hours!$B1077)</f>
        <v>0</v>
      </c>
      <c r="E1077" s="16">
        <f>SUMIFS('Contact Hours'!F:F,'Contact Hours'!$A:$A,Hours!$A1077,'Contact Hours'!$C:$C,Hours!$B1077)</f>
        <v>0</v>
      </c>
      <c r="F1077" s="16">
        <f>SUMIFS('Contact Hours'!G:G,'Contact Hours'!$A:$A,Hours!$A1077,'Contact Hours'!$C:$C,Hours!$B1077)</f>
        <v>0</v>
      </c>
      <c r="G1077" s="16">
        <f>SUMIFS('Contact Hours'!H:H,'Contact Hours'!$A:$A,Hours!$A1077,'Contact Hours'!$C:$C,Hours!$B1077)</f>
        <v>0</v>
      </c>
      <c r="H1077" s="16">
        <f>SUMIFS('Contact Hours'!I:I,'Contact Hours'!$A:$A,Hours!$A1077,'Contact Hours'!$C:$C,Hours!$B1077)</f>
        <v>163792</v>
      </c>
      <c r="I1077" s="16">
        <f>SUMIFS('Contact Hours'!J:J,'Contact Hours'!$A:$A,Hours!$A1077,'Contact Hours'!$C:$C,Hours!$B1077)</f>
        <v>0</v>
      </c>
      <c r="J1077" s="16">
        <f>SUMIFS('Contact Hours'!K:K,'Contact Hours'!$A:$A,Hours!$A1077,'Contact Hours'!$C:$C,Hours!$B1077)</f>
        <v>8573</v>
      </c>
      <c r="K1077" s="16">
        <f>SUMIFS('Contact Hours'!L:L,'Contact Hours'!$A:$A,Hours!$A1077,'Contact Hours'!$C:$C,Hours!$B1077)</f>
        <v>0</v>
      </c>
      <c r="L1077" s="17">
        <f t="shared" si="112"/>
        <v>172365</v>
      </c>
      <c r="M1077" s="17">
        <f t="shared" si="113"/>
        <v>0</v>
      </c>
      <c r="N1077" s="17">
        <f t="shared" si="110"/>
        <v>172365</v>
      </c>
      <c r="O1077" s="83">
        <f t="shared" si="108"/>
        <v>563775.89557909721</v>
      </c>
      <c r="P1077" s="83">
        <f t="shared" si="111"/>
        <v>0</v>
      </c>
    </row>
    <row r="1078" spans="1:16" x14ac:dyDescent="0.2">
      <c r="A1078" s="14">
        <v>3626</v>
      </c>
      <c r="B1078" s="15">
        <v>22</v>
      </c>
      <c r="C1078" s="82">
        <f t="shared" si="109"/>
        <v>3.5368199448196425</v>
      </c>
      <c r="D1078" s="16">
        <f>SUMIFS('Contact Hours'!E:E,'Contact Hours'!$A:$A,Hours!$A1078,'Contact Hours'!$C:$C,Hours!$B1078)</f>
        <v>0</v>
      </c>
      <c r="E1078" s="16">
        <f>SUMIFS('Contact Hours'!F:F,'Contact Hours'!$A:$A,Hours!$A1078,'Contact Hours'!$C:$C,Hours!$B1078)</f>
        <v>0</v>
      </c>
      <c r="F1078" s="16">
        <f>SUMIFS('Contact Hours'!G:G,'Contact Hours'!$A:$A,Hours!$A1078,'Contact Hours'!$C:$C,Hours!$B1078)</f>
        <v>0</v>
      </c>
      <c r="G1078" s="16">
        <f>SUMIFS('Contact Hours'!H:H,'Contact Hours'!$A:$A,Hours!$A1078,'Contact Hours'!$C:$C,Hours!$B1078)</f>
        <v>0</v>
      </c>
      <c r="H1078" s="16">
        <f>SUMIFS('Contact Hours'!I:I,'Contact Hours'!$A:$A,Hours!$A1078,'Contact Hours'!$C:$C,Hours!$B1078)</f>
        <v>36752</v>
      </c>
      <c r="I1078" s="16">
        <f>SUMIFS('Contact Hours'!J:J,'Contact Hours'!$A:$A,Hours!$A1078,'Contact Hours'!$C:$C,Hours!$B1078)</f>
        <v>0</v>
      </c>
      <c r="J1078" s="16">
        <f>SUMIFS('Contact Hours'!K:K,'Contact Hours'!$A:$A,Hours!$A1078,'Contact Hours'!$C:$C,Hours!$B1078)</f>
        <v>9432</v>
      </c>
      <c r="K1078" s="16">
        <f>SUMIFS('Contact Hours'!L:L,'Contact Hours'!$A:$A,Hours!$A1078,'Contact Hours'!$C:$C,Hours!$B1078)</f>
        <v>0</v>
      </c>
      <c r="L1078" s="17">
        <f t="shared" si="112"/>
        <v>46184</v>
      </c>
      <c r="M1078" s="17">
        <f t="shared" si="113"/>
        <v>0</v>
      </c>
      <c r="N1078" s="17">
        <f t="shared" si="110"/>
        <v>46184</v>
      </c>
      <c r="O1078" s="83">
        <f t="shared" si="108"/>
        <v>163344.49233155037</v>
      </c>
      <c r="P1078" s="83">
        <f t="shared" si="111"/>
        <v>0</v>
      </c>
    </row>
    <row r="1079" spans="1:16" x14ac:dyDescent="0.2">
      <c r="A1079" s="14">
        <v>3626</v>
      </c>
      <c r="B1079" s="15">
        <v>23</v>
      </c>
      <c r="C1079" s="82">
        <f t="shared" si="109"/>
        <v>3.4579233877331621</v>
      </c>
      <c r="D1079" s="16">
        <f>SUMIFS('Contact Hours'!E:E,'Contact Hours'!$A:$A,Hours!$A1079,'Contact Hours'!$C:$C,Hours!$B1079)</f>
        <v>423248</v>
      </c>
      <c r="E1079" s="16">
        <f>SUMIFS('Contact Hours'!F:F,'Contact Hours'!$A:$A,Hours!$A1079,'Contact Hours'!$C:$C,Hours!$B1079)</f>
        <v>0</v>
      </c>
      <c r="F1079" s="16">
        <f>SUMIFS('Contact Hours'!G:G,'Contact Hours'!$A:$A,Hours!$A1079,'Contact Hours'!$C:$C,Hours!$B1079)</f>
        <v>0</v>
      </c>
      <c r="G1079" s="16">
        <f>SUMIFS('Contact Hours'!H:H,'Contact Hours'!$A:$A,Hours!$A1079,'Contact Hours'!$C:$C,Hours!$B1079)</f>
        <v>0</v>
      </c>
      <c r="H1079" s="16">
        <f>SUMIFS('Contact Hours'!I:I,'Contact Hours'!$A:$A,Hours!$A1079,'Contact Hours'!$C:$C,Hours!$B1079)</f>
        <v>0</v>
      </c>
      <c r="I1079" s="16">
        <f>SUMIFS('Contact Hours'!J:J,'Contact Hours'!$A:$A,Hours!$A1079,'Contact Hours'!$C:$C,Hours!$B1079)</f>
        <v>0</v>
      </c>
      <c r="J1079" s="16">
        <f>SUMIFS('Contact Hours'!K:K,'Contact Hours'!$A:$A,Hours!$A1079,'Contact Hours'!$C:$C,Hours!$B1079)</f>
        <v>3200</v>
      </c>
      <c r="K1079" s="16">
        <f>SUMIFS('Contact Hours'!L:L,'Contact Hours'!$A:$A,Hours!$A1079,'Contact Hours'!$C:$C,Hours!$B1079)</f>
        <v>0</v>
      </c>
      <c r="L1079" s="17">
        <f t="shared" si="112"/>
        <v>426448</v>
      </c>
      <c r="M1079" s="17">
        <f t="shared" si="113"/>
        <v>0</v>
      </c>
      <c r="N1079" s="17">
        <f t="shared" si="110"/>
        <v>426448</v>
      </c>
      <c r="O1079" s="83">
        <f t="shared" si="108"/>
        <v>1474624.5128520315</v>
      </c>
      <c r="P1079" s="83">
        <f t="shared" si="111"/>
        <v>0</v>
      </c>
    </row>
    <row r="1080" spans="1:16" x14ac:dyDescent="0.2">
      <c r="A1080" s="14">
        <v>3626</v>
      </c>
      <c r="B1080" s="15">
        <v>24</v>
      </c>
      <c r="C1080" s="82">
        <f t="shared" si="109"/>
        <v>2.7275666878468883</v>
      </c>
      <c r="D1080" s="16">
        <f>SUMIFS('Contact Hours'!E:E,'Contact Hours'!$A:$A,Hours!$A1080,'Contact Hours'!$C:$C,Hours!$B1080)</f>
        <v>108048</v>
      </c>
      <c r="E1080" s="16">
        <f>SUMIFS('Contact Hours'!F:F,'Contact Hours'!$A:$A,Hours!$A1080,'Contact Hours'!$C:$C,Hours!$B1080)</f>
        <v>0</v>
      </c>
      <c r="F1080" s="16">
        <f>SUMIFS('Contact Hours'!G:G,'Contact Hours'!$A:$A,Hours!$A1080,'Contact Hours'!$C:$C,Hours!$B1080)</f>
        <v>0</v>
      </c>
      <c r="G1080" s="16">
        <f>SUMIFS('Contact Hours'!H:H,'Contact Hours'!$A:$A,Hours!$A1080,'Contact Hours'!$C:$C,Hours!$B1080)</f>
        <v>0</v>
      </c>
      <c r="H1080" s="16">
        <f>SUMIFS('Contact Hours'!I:I,'Contact Hours'!$A:$A,Hours!$A1080,'Contact Hours'!$C:$C,Hours!$B1080)</f>
        <v>91792</v>
      </c>
      <c r="I1080" s="16">
        <f>SUMIFS('Contact Hours'!J:J,'Contact Hours'!$A:$A,Hours!$A1080,'Contact Hours'!$C:$C,Hours!$B1080)</f>
        <v>0</v>
      </c>
      <c r="J1080" s="16">
        <f>SUMIFS('Contact Hours'!K:K,'Contact Hours'!$A:$A,Hours!$A1080,'Contact Hours'!$C:$C,Hours!$B1080)</f>
        <v>242598</v>
      </c>
      <c r="K1080" s="16">
        <f>SUMIFS('Contact Hours'!L:L,'Contact Hours'!$A:$A,Hours!$A1080,'Contact Hours'!$C:$C,Hours!$B1080)</f>
        <v>0</v>
      </c>
      <c r="L1080" s="17">
        <f t="shared" si="112"/>
        <v>442438</v>
      </c>
      <c r="M1080" s="17">
        <f t="shared" si="113"/>
        <v>0</v>
      </c>
      <c r="N1080" s="17">
        <f t="shared" si="110"/>
        <v>442438</v>
      </c>
      <c r="O1080" s="83">
        <f t="shared" si="108"/>
        <v>1206779.1502376015</v>
      </c>
      <c r="P1080" s="83">
        <f t="shared" si="111"/>
        <v>0</v>
      </c>
    </row>
    <row r="1081" spans="1:16" x14ac:dyDescent="0.2">
      <c r="A1081" s="14">
        <v>3626</v>
      </c>
      <c r="B1081" s="15">
        <v>25</v>
      </c>
      <c r="C1081" s="82">
        <f t="shared" si="109"/>
        <v>2.1843075376228382</v>
      </c>
      <c r="D1081" s="16">
        <f>SUMIFS('Contact Hours'!E:E,'Contact Hours'!$A:$A,Hours!$A1081,'Contact Hours'!$C:$C,Hours!$B1081)</f>
        <v>3935824</v>
      </c>
      <c r="E1081" s="16">
        <f>SUMIFS('Contact Hours'!F:F,'Contact Hours'!$A:$A,Hours!$A1081,'Contact Hours'!$C:$C,Hours!$B1081)</f>
        <v>0</v>
      </c>
      <c r="F1081" s="16">
        <f>SUMIFS('Contact Hours'!G:G,'Contact Hours'!$A:$A,Hours!$A1081,'Contact Hours'!$C:$C,Hours!$B1081)</f>
        <v>0</v>
      </c>
      <c r="G1081" s="16">
        <f>SUMIFS('Contact Hours'!H:H,'Contact Hours'!$A:$A,Hours!$A1081,'Contact Hours'!$C:$C,Hours!$B1081)</f>
        <v>0</v>
      </c>
      <c r="H1081" s="16">
        <f>SUMIFS('Contact Hours'!I:I,'Contact Hours'!$A:$A,Hours!$A1081,'Contact Hours'!$C:$C,Hours!$B1081)</f>
        <v>15504</v>
      </c>
      <c r="I1081" s="16">
        <f>SUMIFS('Contact Hours'!J:J,'Contact Hours'!$A:$A,Hours!$A1081,'Contact Hours'!$C:$C,Hours!$B1081)</f>
        <v>0</v>
      </c>
      <c r="J1081" s="16">
        <f>SUMIFS('Contact Hours'!K:K,'Contact Hours'!$A:$A,Hours!$A1081,'Contact Hours'!$C:$C,Hours!$B1081)</f>
        <v>0</v>
      </c>
      <c r="K1081" s="16">
        <f>SUMIFS('Contact Hours'!L:L,'Contact Hours'!$A:$A,Hours!$A1081,'Contact Hours'!$C:$C,Hours!$B1081)</f>
        <v>0</v>
      </c>
      <c r="L1081" s="17">
        <f t="shared" si="112"/>
        <v>3951328</v>
      </c>
      <c r="M1081" s="17">
        <f t="shared" si="113"/>
        <v>0</v>
      </c>
      <c r="N1081" s="17">
        <f t="shared" si="110"/>
        <v>3951328</v>
      </c>
      <c r="O1081" s="83">
        <f t="shared" si="108"/>
        <v>8630915.5340201743</v>
      </c>
      <c r="P1081" s="83">
        <f t="shared" si="111"/>
        <v>0</v>
      </c>
    </row>
    <row r="1082" spans="1:16" x14ac:dyDescent="0.2">
      <c r="A1082" s="14">
        <v>3626</v>
      </c>
      <c r="B1082" s="15">
        <v>26</v>
      </c>
      <c r="C1082" s="82">
        <f t="shared" si="109"/>
        <v>2.9124100501637846</v>
      </c>
      <c r="D1082" s="16">
        <f>SUMIFS('Contact Hours'!E:E,'Contact Hours'!$A:$A,Hours!$A1082,'Contact Hours'!$C:$C,Hours!$B1082)</f>
        <v>1083960</v>
      </c>
      <c r="E1082" s="16">
        <f>SUMIFS('Contact Hours'!F:F,'Contact Hours'!$A:$A,Hours!$A1082,'Contact Hours'!$C:$C,Hours!$B1082)</f>
        <v>0</v>
      </c>
      <c r="F1082" s="16">
        <f>SUMIFS('Contact Hours'!G:G,'Contact Hours'!$A:$A,Hours!$A1082,'Contact Hours'!$C:$C,Hours!$B1082)</f>
        <v>0</v>
      </c>
      <c r="G1082" s="16">
        <f>SUMIFS('Contact Hours'!H:H,'Contact Hours'!$A:$A,Hours!$A1082,'Contact Hours'!$C:$C,Hours!$B1082)</f>
        <v>0</v>
      </c>
      <c r="H1082" s="16">
        <f>SUMIFS('Contact Hours'!I:I,'Contact Hours'!$A:$A,Hours!$A1082,'Contact Hours'!$C:$C,Hours!$B1082)</f>
        <v>55872</v>
      </c>
      <c r="I1082" s="16">
        <f>SUMIFS('Contact Hours'!J:J,'Contact Hours'!$A:$A,Hours!$A1082,'Contact Hours'!$C:$C,Hours!$B1082)</f>
        <v>0</v>
      </c>
      <c r="J1082" s="16">
        <f>SUMIFS('Contact Hours'!K:K,'Contact Hours'!$A:$A,Hours!$A1082,'Contact Hours'!$C:$C,Hours!$B1082)</f>
        <v>5734</v>
      </c>
      <c r="K1082" s="16">
        <f>SUMIFS('Contact Hours'!L:L,'Contact Hours'!$A:$A,Hours!$A1082,'Contact Hours'!$C:$C,Hours!$B1082)</f>
        <v>0</v>
      </c>
      <c r="L1082" s="17">
        <f t="shared" si="112"/>
        <v>1145566</v>
      </c>
      <c r="M1082" s="17">
        <f t="shared" si="113"/>
        <v>0</v>
      </c>
      <c r="N1082" s="17">
        <f t="shared" si="110"/>
        <v>1145566</v>
      </c>
      <c r="O1082" s="83">
        <f t="shared" si="108"/>
        <v>3336357.9315259261</v>
      </c>
      <c r="P1082" s="83">
        <f t="shared" si="111"/>
        <v>0</v>
      </c>
    </row>
    <row r="1083" spans="1:16" x14ac:dyDescent="0.2">
      <c r="A1083" s="14">
        <v>3626</v>
      </c>
      <c r="B1083" s="15">
        <v>27</v>
      </c>
      <c r="C1083" s="82">
        <f t="shared" si="109"/>
        <v>0</v>
      </c>
      <c r="D1083" s="16">
        <f>SUMIFS('Contact Hours'!E:E,'Contact Hours'!$A:$A,Hours!$A1083,'Contact Hours'!$C:$C,Hours!$B1083)</f>
        <v>0</v>
      </c>
      <c r="E1083" s="16">
        <f>SUMIFS('Contact Hours'!F:F,'Contact Hours'!$A:$A,Hours!$A1083,'Contact Hours'!$C:$C,Hours!$B1083)</f>
        <v>0</v>
      </c>
      <c r="F1083" s="16">
        <f>SUMIFS('Contact Hours'!G:G,'Contact Hours'!$A:$A,Hours!$A1083,'Contact Hours'!$C:$C,Hours!$B1083)</f>
        <v>0</v>
      </c>
      <c r="G1083" s="16">
        <f>SUMIFS('Contact Hours'!H:H,'Contact Hours'!$A:$A,Hours!$A1083,'Contact Hours'!$C:$C,Hours!$B1083)</f>
        <v>0</v>
      </c>
      <c r="H1083" s="16">
        <f>SUMIFS('Contact Hours'!I:I,'Contact Hours'!$A:$A,Hours!$A1083,'Contact Hours'!$C:$C,Hours!$B1083)</f>
        <v>0</v>
      </c>
      <c r="I1083" s="16">
        <f>SUMIFS('Contact Hours'!J:J,'Contact Hours'!$A:$A,Hours!$A1083,'Contact Hours'!$C:$C,Hours!$B1083)</f>
        <v>0</v>
      </c>
      <c r="J1083" s="16">
        <f>SUMIFS('Contact Hours'!K:K,'Contact Hours'!$A:$A,Hours!$A1083,'Contact Hours'!$C:$C,Hours!$B1083)</f>
        <v>0</v>
      </c>
      <c r="K1083" s="16">
        <f>SUMIFS('Contact Hours'!L:L,'Contact Hours'!$A:$A,Hours!$A1083,'Contact Hours'!$C:$C,Hours!$B1083)</f>
        <v>0</v>
      </c>
      <c r="L1083" s="17">
        <f t="shared" si="112"/>
        <v>0</v>
      </c>
      <c r="M1083" s="17">
        <f t="shared" si="113"/>
        <v>0</v>
      </c>
      <c r="N1083" s="17">
        <f t="shared" si="110"/>
        <v>0</v>
      </c>
      <c r="O1083" s="83">
        <f t="shared" si="108"/>
        <v>0</v>
      </c>
      <c r="P1083" s="83">
        <f t="shared" si="111"/>
        <v>0</v>
      </c>
    </row>
    <row r="1084" spans="1:16" x14ac:dyDescent="0.2">
      <c r="A1084" s="14">
        <v>3627</v>
      </c>
      <c r="B1084" s="15">
        <v>1</v>
      </c>
      <c r="C1084" s="82">
        <f t="shared" si="109"/>
        <v>2.4773518925154794</v>
      </c>
      <c r="D1084" s="16">
        <f>SUMIFS('Contact Hours'!E:E,'Contact Hours'!$A:$A,Hours!$A1084,'Contact Hours'!$C:$C,Hours!$B1084)</f>
        <v>9504</v>
      </c>
      <c r="E1084" s="16">
        <f>SUMIFS('Contact Hours'!F:F,'Contact Hours'!$A:$A,Hours!$A1084,'Contact Hours'!$C:$C,Hours!$B1084)</f>
        <v>0</v>
      </c>
      <c r="F1084" s="16">
        <f>SUMIFS('Contact Hours'!G:G,'Contact Hours'!$A:$A,Hours!$A1084,'Contact Hours'!$C:$C,Hours!$B1084)</f>
        <v>0</v>
      </c>
      <c r="G1084" s="16">
        <f>SUMIFS('Contact Hours'!H:H,'Contact Hours'!$A:$A,Hours!$A1084,'Contact Hours'!$C:$C,Hours!$B1084)</f>
        <v>0</v>
      </c>
      <c r="H1084" s="16">
        <f>SUMIFS('Contact Hours'!I:I,'Contact Hours'!$A:$A,Hours!$A1084,'Contact Hours'!$C:$C,Hours!$B1084)</f>
        <v>0</v>
      </c>
      <c r="I1084" s="16">
        <f>SUMIFS('Contact Hours'!J:J,'Contact Hours'!$A:$A,Hours!$A1084,'Contact Hours'!$C:$C,Hours!$B1084)</f>
        <v>0</v>
      </c>
      <c r="J1084" s="16">
        <f>SUMIFS('Contact Hours'!K:K,'Contact Hours'!$A:$A,Hours!$A1084,'Contact Hours'!$C:$C,Hours!$B1084)</f>
        <v>0</v>
      </c>
      <c r="K1084" s="16">
        <f>SUMIFS('Contact Hours'!L:L,'Contact Hours'!$A:$A,Hours!$A1084,'Contact Hours'!$C:$C,Hours!$B1084)</f>
        <v>0</v>
      </c>
      <c r="L1084" s="17">
        <f t="shared" si="112"/>
        <v>9504</v>
      </c>
      <c r="M1084" s="17">
        <f t="shared" si="113"/>
        <v>0</v>
      </c>
      <c r="N1084" s="17">
        <f t="shared" si="110"/>
        <v>9504</v>
      </c>
      <c r="O1084" s="83">
        <f t="shared" si="108"/>
        <v>23544.752386467117</v>
      </c>
      <c r="P1084" s="83">
        <f t="shared" si="111"/>
        <v>0</v>
      </c>
    </row>
    <row r="1085" spans="1:16" x14ac:dyDescent="0.2">
      <c r="A1085" s="14">
        <v>3627</v>
      </c>
      <c r="B1085" s="15">
        <v>2</v>
      </c>
      <c r="C1085" s="82">
        <f t="shared" si="109"/>
        <v>2.8538011791852567</v>
      </c>
      <c r="D1085" s="16">
        <f>SUMIFS('Contact Hours'!E:E,'Contact Hours'!$A:$A,Hours!$A1085,'Contact Hours'!$C:$C,Hours!$B1085)</f>
        <v>0</v>
      </c>
      <c r="E1085" s="16">
        <f>SUMIFS('Contact Hours'!F:F,'Contact Hours'!$A:$A,Hours!$A1085,'Contact Hours'!$C:$C,Hours!$B1085)</f>
        <v>0</v>
      </c>
      <c r="F1085" s="16">
        <f>SUMIFS('Contact Hours'!G:G,'Contact Hours'!$A:$A,Hours!$A1085,'Contact Hours'!$C:$C,Hours!$B1085)</f>
        <v>0</v>
      </c>
      <c r="G1085" s="16">
        <f>SUMIFS('Contact Hours'!H:H,'Contact Hours'!$A:$A,Hours!$A1085,'Contact Hours'!$C:$C,Hours!$B1085)</f>
        <v>0</v>
      </c>
      <c r="H1085" s="16">
        <f>SUMIFS('Contact Hours'!I:I,'Contact Hours'!$A:$A,Hours!$A1085,'Contact Hours'!$C:$C,Hours!$B1085)</f>
        <v>0</v>
      </c>
      <c r="I1085" s="16">
        <f>SUMIFS('Contact Hours'!J:J,'Contact Hours'!$A:$A,Hours!$A1085,'Contact Hours'!$C:$C,Hours!$B1085)</f>
        <v>0</v>
      </c>
      <c r="J1085" s="16">
        <f>SUMIFS('Contact Hours'!K:K,'Contact Hours'!$A:$A,Hours!$A1085,'Contact Hours'!$C:$C,Hours!$B1085)</f>
        <v>0</v>
      </c>
      <c r="K1085" s="16">
        <f>SUMIFS('Contact Hours'!L:L,'Contact Hours'!$A:$A,Hours!$A1085,'Contact Hours'!$C:$C,Hours!$B1085)</f>
        <v>0</v>
      </c>
      <c r="L1085" s="17">
        <f t="shared" si="112"/>
        <v>0</v>
      </c>
      <c r="M1085" s="17">
        <f t="shared" si="113"/>
        <v>0</v>
      </c>
      <c r="N1085" s="17">
        <f t="shared" si="110"/>
        <v>0</v>
      </c>
      <c r="O1085" s="83">
        <f t="shared" si="108"/>
        <v>0</v>
      </c>
      <c r="P1085" s="83">
        <f t="shared" si="111"/>
        <v>0</v>
      </c>
    </row>
    <row r="1086" spans="1:16" x14ac:dyDescent="0.2">
      <c r="A1086" s="14">
        <v>3627</v>
      </c>
      <c r="B1086" s="15">
        <v>3</v>
      </c>
      <c r="C1086" s="82">
        <f t="shared" si="109"/>
        <v>2.4074720848103111</v>
      </c>
      <c r="D1086" s="16">
        <f>SUMIFS('Contact Hours'!E:E,'Contact Hours'!$A:$A,Hours!$A1086,'Contact Hours'!$C:$C,Hours!$B1086)</f>
        <v>0</v>
      </c>
      <c r="E1086" s="16">
        <f>SUMIFS('Contact Hours'!F:F,'Contact Hours'!$A:$A,Hours!$A1086,'Contact Hours'!$C:$C,Hours!$B1086)</f>
        <v>292224</v>
      </c>
      <c r="F1086" s="16">
        <f>SUMIFS('Contact Hours'!G:G,'Contact Hours'!$A:$A,Hours!$A1086,'Contact Hours'!$C:$C,Hours!$B1086)</f>
        <v>0</v>
      </c>
      <c r="G1086" s="16">
        <f>SUMIFS('Contact Hours'!H:H,'Contact Hours'!$A:$A,Hours!$A1086,'Contact Hours'!$C:$C,Hours!$B1086)</f>
        <v>0</v>
      </c>
      <c r="H1086" s="16">
        <f>SUMIFS('Contact Hours'!I:I,'Contact Hours'!$A:$A,Hours!$A1086,'Contact Hours'!$C:$C,Hours!$B1086)</f>
        <v>0</v>
      </c>
      <c r="I1086" s="16">
        <f>SUMIFS('Contact Hours'!J:J,'Contact Hours'!$A:$A,Hours!$A1086,'Contact Hours'!$C:$C,Hours!$B1086)</f>
        <v>0</v>
      </c>
      <c r="J1086" s="16">
        <f>SUMIFS('Contact Hours'!K:K,'Contact Hours'!$A:$A,Hours!$A1086,'Contact Hours'!$C:$C,Hours!$B1086)</f>
        <v>0</v>
      </c>
      <c r="K1086" s="16">
        <f>SUMIFS('Contact Hours'!L:L,'Contact Hours'!$A:$A,Hours!$A1086,'Contact Hours'!$C:$C,Hours!$B1086)</f>
        <v>0</v>
      </c>
      <c r="L1086" s="17">
        <f t="shared" si="112"/>
        <v>292224</v>
      </c>
      <c r="M1086" s="17">
        <f t="shared" si="113"/>
        <v>29222.400000000001</v>
      </c>
      <c r="N1086" s="17">
        <f t="shared" si="110"/>
        <v>321446.40000000002</v>
      </c>
      <c r="O1086" s="83">
        <f t="shared" si="108"/>
        <v>773873.23476276919</v>
      </c>
      <c r="P1086" s="83">
        <f t="shared" si="111"/>
        <v>0</v>
      </c>
    </row>
    <row r="1087" spans="1:16" x14ac:dyDescent="0.2">
      <c r="A1087" s="14">
        <v>3627</v>
      </c>
      <c r="B1087" s="15">
        <v>4</v>
      </c>
      <c r="C1087" s="82">
        <f t="shared" si="109"/>
        <v>2.4300139582635913</v>
      </c>
      <c r="D1087" s="16">
        <f>SUMIFS('Contact Hours'!E:E,'Contact Hours'!$A:$A,Hours!$A1087,'Contact Hours'!$C:$C,Hours!$B1087)</f>
        <v>33744</v>
      </c>
      <c r="E1087" s="16">
        <f>SUMIFS('Contact Hours'!F:F,'Contact Hours'!$A:$A,Hours!$A1087,'Contact Hours'!$C:$C,Hours!$B1087)</f>
        <v>38528</v>
      </c>
      <c r="F1087" s="16">
        <f>SUMIFS('Contact Hours'!G:G,'Contact Hours'!$A:$A,Hours!$A1087,'Contact Hours'!$C:$C,Hours!$B1087)</f>
        <v>0</v>
      </c>
      <c r="G1087" s="16">
        <f>SUMIFS('Contact Hours'!H:H,'Contact Hours'!$A:$A,Hours!$A1087,'Contact Hours'!$C:$C,Hours!$B1087)</f>
        <v>0</v>
      </c>
      <c r="H1087" s="16">
        <f>SUMIFS('Contact Hours'!I:I,'Contact Hours'!$A:$A,Hours!$A1087,'Contact Hours'!$C:$C,Hours!$B1087)</f>
        <v>40192</v>
      </c>
      <c r="I1087" s="16">
        <f>SUMIFS('Contact Hours'!J:J,'Contact Hours'!$A:$A,Hours!$A1087,'Contact Hours'!$C:$C,Hours!$B1087)</f>
        <v>11280</v>
      </c>
      <c r="J1087" s="16">
        <f>SUMIFS('Contact Hours'!K:K,'Contact Hours'!$A:$A,Hours!$A1087,'Contact Hours'!$C:$C,Hours!$B1087)</f>
        <v>3654</v>
      </c>
      <c r="K1087" s="16">
        <f>SUMIFS('Contact Hours'!L:L,'Contact Hours'!$A:$A,Hours!$A1087,'Contact Hours'!$C:$C,Hours!$B1087)</f>
        <v>2600</v>
      </c>
      <c r="L1087" s="17">
        <f t="shared" si="112"/>
        <v>129998</v>
      </c>
      <c r="M1087" s="17">
        <f t="shared" si="113"/>
        <v>5240.8</v>
      </c>
      <c r="N1087" s="17">
        <f t="shared" si="110"/>
        <v>135238.79999999999</v>
      </c>
      <c r="O1087" s="83">
        <f t="shared" si="108"/>
        <v>328632.17169881816</v>
      </c>
      <c r="P1087" s="83">
        <f t="shared" si="111"/>
        <v>0</v>
      </c>
    </row>
    <row r="1088" spans="1:16" x14ac:dyDescent="0.2">
      <c r="A1088" s="14">
        <v>3627</v>
      </c>
      <c r="B1088" s="15">
        <v>5</v>
      </c>
      <c r="C1088" s="82">
        <f t="shared" si="109"/>
        <v>8.3021719928430482</v>
      </c>
      <c r="D1088" s="16">
        <f>SUMIFS('Contact Hours'!E:E,'Contact Hours'!$A:$A,Hours!$A1088,'Contact Hours'!$C:$C,Hours!$B1088)</f>
        <v>0</v>
      </c>
      <c r="E1088" s="16">
        <f>SUMIFS('Contact Hours'!F:F,'Contact Hours'!$A:$A,Hours!$A1088,'Contact Hours'!$C:$C,Hours!$B1088)</f>
        <v>0</v>
      </c>
      <c r="F1088" s="16">
        <f>SUMIFS('Contact Hours'!G:G,'Contact Hours'!$A:$A,Hours!$A1088,'Contact Hours'!$C:$C,Hours!$B1088)</f>
        <v>0</v>
      </c>
      <c r="G1088" s="16">
        <f>SUMIFS('Contact Hours'!H:H,'Contact Hours'!$A:$A,Hours!$A1088,'Contact Hours'!$C:$C,Hours!$B1088)</f>
        <v>0</v>
      </c>
      <c r="H1088" s="16">
        <f>SUMIFS('Contact Hours'!I:I,'Contact Hours'!$A:$A,Hours!$A1088,'Contact Hours'!$C:$C,Hours!$B1088)</f>
        <v>0</v>
      </c>
      <c r="I1088" s="16">
        <f>SUMIFS('Contact Hours'!J:J,'Contact Hours'!$A:$A,Hours!$A1088,'Contact Hours'!$C:$C,Hours!$B1088)</f>
        <v>0</v>
      </c>
      <c r="J1088" s="16">
        <f>SUMIFS('Contact Hours'!K:K,'Contact Hours'!$A:$A,Hours!$A1088,'Contact Hours'!$C:$C,Hours!$B1088)</f>
        <v>0</v>
      </c>
      <c r="K1088" s="16">
        <f>SUMIFS('Contact Hours'!L:L,'Contact Hours'!$A:$A,Hours!$A1088,'Contact Hours'!$C:$C,Hours!$B1088)</f>
        <v>0</v>
      </c>
      <c r="L1088" s="17">
        <f t="shared" si="112"/>
        <v>0</v>
      </c>
      <c r="M1088" s="17">
        <f t="shared" si="113"/>
        <v>0</v>
      </c>
      <c r="N1088" s="17">
        <f t="shared" si="110"/>
        <v>0</v>
      </c>
      <c r="O1088" s="83">
        <f t="shared" si="108"/>
        <v>0</v>
      </c>
      <c r="P1088" s="83">
        <f t="shared" si="111"/>
        <v>0</v>
      </c>
    </row>
    <row r="1089" spans="1:16" x14ac:dyDescent="0.2">
      <c r="A1089" s="14">
        <v>3627</v>
      </c>
      <c r="B1089" s="15">
        <v>6</v>
      </c>
      <c r="C1089" s="82">
        <f t="shared" si="109"/>
        <v>2.9574937970703448</v>
      </c>
      <c r="D1089" s="16">
        <f>SUMIFS('Contact Hours'!E:E,'Contact Hours'!$A:$A,Hours!$A1089,'Contact Hours'!$C:$C,Hours!$B1089)</f>
        <v>0</v>
      </c>
      <c r="E1089" s="16">
        <f>SUMIFS('Contact Hours'!F:F,'Contact Hours'!$A:$A,Hours!$A1089,'Contact Hours'!$C:$C,Hours!$B1089)</f>
        <v>0</v>
      </c>
      <c r="F1089" s="16">
        <f>SUMIFS('Contact Hours'!G:G,'Contact Hours'!$A:$A,Hours!$A1089,'Contact Hours'!$C:$C,Hours!$B1089)</f>
        <v>0</v>
      </c>
      <c r="G1089" s="16">
        <f>SUMIFS('Contact Hours'!H:H,'Contact Hours'!$A:$A,Hours!$A1089,'Contact Hours'!$C:$C,Hours!$B1089)</f>
        <v>0</v>
      </c>
      <c r="H1089" s="16">
        <f>SUMIFS('Contact Hours'!I:I,'Contact Hours'!$A:$A,Hours!$A1089,'Contact Hours'!$C:$C,Hours!$B1089)</f>
        <v>0</v>
      </c>
      <c r="I1089" s="16">
        <f>SUMIFS('Contact Hours'!J:J,'Contact Hours'!$A:$A,Hours!$A1089,'Contact Hours'!$C:$C,Hours!$B1089)</f>
        <v>0</v>
      </c>
      <c r="J1089" s="16">
        <f>SUMIFS('Contact Hours'!K:K,'Contact Hours'!$A:$A,Hours!$A1089,'Contact Hours'!$C:$C,Hours!$B1089)</f>
        <v>0</v>
      </c>
      <c r="K1089" s="16">
        <f>SUMIFS('Contact Hours'!L:L,'Contact Hours'!$A:$A,Hours!$A1089,'Contact Hours'!$C:$C,Hours!$B1089)</f>
        <v>0</v>
      </c>
      <c r="L1089" s="17">
        <f t="shared" si="112"/>
        <v>0</v>
      </c>
      <c r="M1089" s="17">
        <f t="shared" si="113"/>
        <v>0</v>
      </c>
      <c r="N1089" s="17">
        <f t="shared" si="110"/>
        <v>0</v>
      </c>
      <c r="O1089" s="83">
        <f t="shared" si="108"/>
        <v>0</v>
      </c>
      <c r="P1089" s="83">
        <f t="shared" si="111"/>
        <v>0</v>
      </c>
    </row>
    <row r="1090" spans="1:16" x14ac:dyDescent="0.2">
      <c r="A1090" s="14">
        <v>3627</v>
      </c>
      <c r="B1090" s="15">
        <v>7</v>
      </c>
      <c r="C1090" s="82">
        <f t="shared" si="109"/>
        <v>3.1107785365526492</v>
      </c>
      <c r="D1090" s="16">
        <f>SUMIFS('Contact Hours'!E:E,'Contact Hours'!$A:$A,Hours!$A1090,'Contact Hours'!$C:$C,Hours!$B1090)</f>
        <v>0</v>
      </c>
      <c r="E1090" s="16">
        <f>SUMIFS('Contact Hours'!F:F,'Contact Hours'!$A:$A,Hours!$A1090,'Contact Hours'!$C:$C,Hours!$B1090)</f>
        <v>16976</v>
      </c>
      <c r="F1090" s="16">
        <f>SUMIFS('Contact Hours'!G:G,'Contact Hours'!$A:$A,Hours!$A1090,'Contact Hours'!$C:$C,Hours!$B1090)</f>
        <v>0</v>
      </c>
      <c r="G1090" s="16">
        <f>SUMIFS('Contact Hours'!H:H,'Contact Hours'!$A:$A,Hours!$A1090,'Contact Hours'!$C:$C,Hours!$B1090)</f>
        <v>0</v>
      </c>
      <c r="H1090" s="16">
        <f>SUMIFS('Contact Hours'!I:I,'Contact Hours'!$A:$A,Hours!$A1090,'Contact Hours'!$C:$C,Hours!$B1090)</f>
        <v>0</v>
      </c>
      <c r="I1090" s="16">
        <f>SUMIFS('Contact Hours'!J:J,'Contact Hours'!$A:$A,Hours!$A1090,'Contact Hours'!$C:$C,Hours!$B1090)</f>
        <v>10144</v>
      </c>
      <c r="J1090" s="16">
        <f>SUMIFS('Contact Hours'!K:K,'Contact Hours'!$A:$A,Hours!$A1090,'Contact Hours'!$C:$C,Hours!$B1090)</f>
        <v>0</v>
      </c>
      <c r="K1090" s="16">
        <f>SUMIFS('Contact Hours'!L:L,'Contact Hours'!$A:$A,Hours!$A1090,'Contact Hours'!$C:$C,Hours!$B1090)</f>
        <v>576</v>
      </c>
      <c r="L1090" s="17">
        <f t="shared" si="112"/>
        <v>27696</v>
      </c>
      <c r="M1090" s="17">
        <f t="shared" si="113"/>
        <v>2769.6000000000004</v>
      </c>
      <c r="N1090" s="17">
        <f t="shared" si="110"/>
        <v>30465.599999999999</v>
      </c>
      <c r="O1090" s="83">
        <f t="shared" si="108"/>
        <v>94771.734583198384</v>
      </c>
      <c r="P1090" s="83">
        <f t="shared" si="111"/>
        <v>0</v>
      </c>
    </row>
    <row r="1091" spans="1:16" x14ac:dyDescent="0.2">
      <c r="A1091" s="14">
        <v>3627</v>
      </c>
      <c r="B1091" s="15">
        <v>8</v>
      </c>
      <c r="C1091" s="82">
        <f t="shared" si="109"/>
        <v>3.1288120353152737</v>
      </c>
      <c r="D1091" s="16">
        <f>SUMIFS('Contact Hours'!E:E,'Contact Hours'!$A:$A,Hours!$A1091,'Contact Hours'!$C:$C,Hours!$B1091)</f>
        <v>0</v>
      </c>
      <c r="E1091" s="16">
        <f>SUMIFS('Contact Hours'!F:F,'Contact Hours'!$A:$A,Hours!$A1091,'Contact Hours'!$C:$C,Hours!$B1091)</f>
        <v>0</v>
      </c>
      <c r="F1091" s="16">
        <f>SUMIFS('Contact Hours'!G:G,'Contact Hours'!$A:$A,Hours!$A1091,'Contact Hours'!$C:$C,Hours!$B1091)</f>
        <v>0</v>
      </c>
      <c r="G1091" s="16">
        <f>SUMIFS('Contact Hours'!H:H,'Contact Hours'!$A:$A,Hours!$A1091,'Contact Hours'!$C:$C,Hours!$B1091)</f>
        <v>0</v>
      </c>
      <c r="H1091" s="16">
        <f>SUMIFS('Contact Hours'!I:I,'Contact Hours'!$A:$A,Hours!$A1091,'Contact Hours'!$C:$C,Hours!$B1091)</f>
        <v>0</v>
      </c>
      <c r="I1091" s="16">
        <f>SUMIFS('Contact Hours'!J:J,'Contact Hours'!$A:$A,Hours!$A1091,'Contact Hours'!$C:$C,Hours!$B1091)</f>
        <v>0</v>
      </c>
      <c r="J1091" s="16">
        <f>SUMIFS('Contact Hours'!K:K,'Contact Hours'!$A:$A,Hours!$A1091,'Contact Hours'!$C:$C,Hours!$B1091)</f>
        <v>320</v>
      </c>
      <c r="K1091" s="16">
        <f>SUMIFS('Contact Hours'!L:L,'Contact Hours'!$A:$A,Hours!$A1091,'Contact Hours'!$C:$C,Hours!$B1091)</f>
        <v>0</v>
      </c>
      <c r="L1091" s="17">
        <f t="shared" si="112"/>
        <v>320</v>
      </c>
      <c r="M1091" s="17">
        <f t="shared" si="113"/>
        <v>0</v>
      </c>
      <c r="N1091" s="17">
        <f t="shared" si="110"/>
        <v>320</v>
      </c>
      <c r="O1091" s="83">
        <f t="shared" si="108"/>
        <v>1001.2198513008876</v>
      </c>
      <c r="P1091" s="83">
        <f t="shared" si="111"/>
        <v>0</v>
      </c>
    </row>
    <row r="1092" spans="1:16" x14ac:dyDescent="0.2">
      <c r="A1092" s="14">
        <v>3627</v>
      </c>
      <c r="B1092" s="15">
        <v>9</v>
      </c>
      <c r="C1092" s="82">
        <f t="shared" si="109"/>
        <v>2.7974464955520566</v>
      </c>
      <c r="D1092" s="16">
        <f>SUMIFS('Contact Hours'!E:E,'Contact Hours'!$A:$A,Hours!$A1092,'Contact Hours'!$C:$C,Hours!$B1092)</f>
        <v>12432</v>
      </c>
      <c r="E1092" s="16">
        <f>SUMIFS('Contact Hours'!F:F,'Contact Hours'!$A:$A,Hours!$A1092,'Contact Hours'!$C:$C,Hours!$B1092)</f>
        <v>7808</v>
      </c>
      <c r="F1092" s="16">
        <f>SUMIFS('Contact Hours'!G:G,'Contact Hours'!$A:$A,Hours!$A1092,'Contact Hours'!$C:$C,Hours!$B1092)</f>
        <v>0</v>
      </c>
      <c r="G1092" s="16">
        <f>SUMIFS('Contact Hours'!H:H,'Contact Hours'!$A:$A,Hours!$A1092,'Contact Hours'!$C:$C,Hours!$B1092)</f>
        <v>0</v>
      </c>
      <c r="H1092" s="16">
        <f>SUMIFS('Contact Hours'!I:I,'Contact Hours'!$A:$A,Hours!$A1092,'Contact Hours'!$C:$C,Hours!$B1092)</f>
        <v>11232</v>
      </c>
      <c r="I1092" s="16">
        <f>SUMIFS('Contact Hours'!J:J,'Contact Hours'!$A:$A,Hours!$A1092,'Contact Hours'!$C:$C,Hours!$B1092)</f>
        <v>0</v>
      </c>
      <c r="J1092" s="16">
        <f>SUMIFS('Contact Hours'!K:K,'Contact Hours'!$A:$A,Hours!$A1092,'Contact Hours'!$C:$C,Hours!$B1092)</f>
        <v>4190</v>
      </c>
      <c r="K1092" s="16">
        <f>SUMIFS('Contact Hours'!L:L,'Contact Hours'!$A:$A,Hours!$A1092,'Contact Hours'!$C:$C,Hours!$B1092)</f>
        <v>0</v>
      </c>
      <c r="L1092" s="17">
        <f t="shared" si="112"/>
        <v>35662</v>
      </c>
      <c r="M1092" s="17">
        <f t="shared" si="113"/>
        <v>780.80000000000007</v>
      </c>
      <c r="N1092" s="17">
        <f t="shared" si="110"/>
        <v>36442.800000000003</v>
      </c>
      <c r="O1092" s="83">
        <f t="shared" si="108"/>
        <v>101946.7831481045</v>
      </c>
      <c r="P1092" s="83">
        <f t="shared" si="111"/>
        <v>0</v>
      </c>
    </row>
    <row r="1093" spans="1:16" x14ac:dyDescent="0.2">
      <c r="A1093" s="14">
        <v>3627</v>
      </c>
      <c r="B1093" s="15">
        <v>10</v>
      </c>
      <c r="C1093" s="82">
        <f t="shared" si="109"/>
        <v>3.9989283506118838</v>
      </c>
      <c r="D1093" s="16">
        <f>SUMIFS('Contact Hours'!E:E,'Contact Hours'!$A:$A,Hours!$A1093,'Contact Hours'!$C:$C,Hours!$B1093)</f>
        <v>0</v>
      </c>
      <c r="E1093" s="16">
        <f>SUMIFS('Contact Hours'!F:F,'Contact Hours'!$A:$A,Hours!$A1093,'Contact Hours'!$C:$C,Hours!$B1093)</f>
        <v>0</v>
      </c>
      <c r="F1093" s="16">
        <f>SUMIFS('Contact Hours'!G:G,'Contact Hours'!$A:$A,Hours!$A1093,'Contact Hours'!$C:$C,Hours!$B1093)</f>
        <v>0</v>
      </c>
      <c r="G1093" s="16">
        <f>SUMIFS('Contact Hours'!H:H,'Contact Hours'!$A:$A,Hours!$A1093,'Contact Hours'!$C:$C,Hours!$B1093)</f>
        <v>0</v>
      </c>
      <c r="H1093" s="16">
        <f>SUMIFS('Contact Hours'!I:I,'Contact Hours'!$A:$A,Hours!$A1093,'Contact Hours'!$C:$C,Hours!$B1093)</f>
        <v>0</v>
      </c>
      <c r="I1093" s="16">
        <f>SUMIFS('Contact Hours'!J:J,'Contact Hours'!$A:$A,Hours!$A1093,'Contact Hours'!$C:$C,Hours!$B1093)</f>
        <v>0</v>
      </c>
      <c r="J1093" s="16">
        <f>SUMIFS('Contact Hours'!K:K,'Contact Hours'!$A:$A,Hours!$A1093,'Contact Hours'!$C:$C,Hours!$B1093)</f>
        <v>0</v>
      </c>
      <c r="K1093" s="16">
        <f>SUMIFS('Contact Hours'!L:L,'Contact Hours'!$A:$A,Hours!$A1093,'Contact Hours'!$C:$C,Hours!$B1093)</f>
        <v>0</v>
      </c>
      <c r="L1093" s="17">
        <f t="shared" si="112"/>
        <v>0</v>
      </c>
      <c r="M1093" s="17">
        <f t="shared" si="113"/>
        <v>0</v>
      </c>
      <c r="N1093" s="17">
        <f t="shared" si="110"/>
        <v>0</v>
      </c>
      <c r="O1093" s="83">
        <f t="shared" ref="O1093:O1156" si="114">N1093*C1093</f>
        <v>0</v>
      </c>
      <c r="P1093" s="83">
        <f t="shared" si="111"/>
        <v>0</v>
      </c>
    </row>
    <row r="1094" spans="1:16" x14ac:dyDescent="0.2">
      <c r="A1094" s="14">
        <v>3627</v>
      </c>
      <c r="B1094" s="15">
        <v>11</v>
      </c>
      <c r="C1094" s="82">
        <f t="shared" si="109"/>
        <v>2.8515469918399288</v>
      </c>
      <c r="D1094" s="16">
        <f>SUMIFS('Contact Hours'!E:E,'Contact Hours'!$A:$A,Hours!$A1094,'Contact Hours'!$C:$C,Hours!$B1094)</f>
        <v>0</v>
      </c>
      <c r="E1094" s="16">
        <f>SUMIFS('Contact Hours'!F:F,'Contact Hours'!$A:$A,Hours!$A1094,'Contact Hours'!$C:$C,Hours!$B1094)</f>
        <v>0</v>
      </c>
      <c r="F1094" s="16">
        <f>SUMIFS('Contact Hours'!G:G,'Contact Hours'!$A:$A,Hours!$A1094,'Contact Hours'!$C:$C,Hours!$B1094)</f>
        <v>0</v>
      </c>
      <c r="G1094" s="16">
        <f>SUMIFS('Contact Hours'!H:H,'Contact Hours'!$A:$A,Hours!$A1094,'Contact Hours'!$C:$C,Hours!$B1094)</f>
        <v>0</v>
      </c>
      <c r="H1094" s="16">
        <f>SUMIFS('Contact Hours'!I:I,'Contact Hours'!$A:$A,Hours!$A1094,'Contact Hours'!$C:$C,Hours!$B1094)</f>
        <v>0</v>
      </c>
      <c r="I1094" s="16">
        <f>SUMIFS('Contact Hours'!J:J,'Contact Hours'!$A:$A,Hours!$A1094,'Contact Hours'!$C:$C,Hours!$B1094)</f>
        <v>7376</v>
      </c>
      <c r="J1094" s="16">
        <f>SUMIFS('Contact Hours'!K:K,'Contact Hours'!$A:$A,Hours!$A1094,'Contact Hours'!$C:$C,Hours!$B1094)</f>
        <v>0</v>
      </c>
      <c r="K1094" s="16">
        <f>SUMIFS('Contact Hours'!L:L,'Contact Hours'!$A:$A,Hours!$A1094,'Contact Hours'!$C:$C,Hours!$B1094)</f>
        <v>424</v>
      </c>
      <c r="L1094" s="17">
        <f t="shared" si="112"/>
        <v>7800</v>
      </c>
      <c r="M1094" s="17">
        <f t="shared" si="113"/>
        <v>780</v>
      </c>
      <c r="N1094" s="17">
        <f t="shared" si="110"/>
        <v>8580</v>
      </c>
      <c r="O1094" s="83">
        <f t="shared" si="114"/>
        <v>24466.27318998659</v>
      </c>
      <c r="P1094" s="83">
        <f t="shared" si="111"/>
        <v>0</v>
      </c>
    </row>
    <row r="1095" spans="1:16" x14ac:dyDescent="0.2">
      <c r="A1095" s="14">
        <v>3627</v>
      </c>
      <c r="B1095" s="15">
        <v>12</v>
      </c>
      <c r="C1095" s="82">
        <f t="shared" si="109"/>
        <v>2.5044021406594155</v>
      </c>
      <c r="D1095" s="16">
        <f>SUMIFS('Contact Hours'!E:E,'Contact Hours'!$A:$A,Hours!$A1095,'Contact Hours'!$C:$C,Hours!$B1095)</f>
        <v>263760</v>
      </c>
      <c r="E1095" s="16">
        <f>SUMIFS('Contact Hours'!F:F,'Contact Hours'!$A:$A,Hours!$A1095,'Contact Hours'!$C:$C,Hours!$B1095)</f>
        <v>0</v>
      </c>
      <c r="F1095" s="16">
        <f>SUMIFS('Contact Hours'!G:G,'Contact Hours'!$A:$A,Hours!$A1095,'Contact Hours'!$C:$C,Hours!$B1095)</f>
        <v>0</v>
      </c>
      <c r="G1095" s="16">
        <f>SUMIFS('Contact Hours'!H:H,'Contact Hours'!$A:$A,Hours!$A1095,'Contact Hours'!$C:$C,Hours!$B1095)</f>
        <v>54256</v>
      </c>
      <c r="H1095" s="16">
        <f>SUMIFS('Contact Hours'!I:I,'Contact Hours'!$A:$A,Hours!$A1095,'Contact Hours'!$C:$C,Hours!$B1095)</f>
        <v>0</v>
      </c>
      <c r="I1095" s="16">
        <f>SUMIFS('Contact Hours'!J:J,'Contact Hours'!$A:$A,Hours!$A1095,'Contact Hours'!$C:$C,Hours!$B1095)</f>
        <v>0</v>
      </c>
      <c r="J1095" s="16">
        <f>SUMIFS('Contact Hours'!K:K,'Contact Hours'!$A:$A,Hours!$A1095,'Contact Hours'!$C:$C,Hours!$B1095)</f>
        <v>0</v>
      </c>
      <c r="K1095" s="16">
        <f>SUMIFS('Contact Hours'!L:L,'Contact Hours'!$A:$A,Hours!$A1095,'Contact Hours'!$C:$C,Hours!$B1095)</f>
        <v>0</v>
      </c>
      <c r="L1095" s="17">
        <f t="shared" si="112"/>
        <v>318016</v>
      </c>
      <c r="M1095" s="17">
        <f t="shared" si="113"/>
        <v>0</v>
      </c>
      <c r="N1095" s="17">
        <f t="shared" si="110"/>
        <v>318016</v>
      </c>
      <c r="O1095" s="83">
        <f t="shared" si="114"/>
        <v>796439.95116394467</v>
      </c>
      <c r="P1095" s="83">
        <f t="shared" si="111"/>
        <v>135878.84254361724</v>
      </c>
    </row>
    <row r="1096" spans="1:16" x14ac:dyDescent="0.2">
      <c r="A1096" s="14">
        <v>3627</v>
      </c>
      <c r="B1096" s="15">
        <v>13</v>
      </c>
      <c r="C1096" s="82">
        <f t="shared" si="109"/>
        <v>2.4322681456089192</v>
      </c>
      <c r="D1096" s="16">
        <f>SUMIFS('Contact Hours'!E:E,'Contact Hours'!$A:$A,Hours!$A1096,'Contact Hours'!$C:$C,Hours!$B1096)</f>
        <v>18320</v>
      </c>
      <c r="E1096" s="16">
        <f>SUMIFS('Contact Hours'!F:F,'Contact Hours'!$A:$A,Hours!$A1096,'Contact Hours'!$C:$C,Hours!$B1096)</f>
        <v>0</v>
      </c>
      <c r="F1096" s="16">
        <f>SUMIFS('Contact Hours'!G:G,'Contact Hours'!$A:$A,Hours!$A1096,'Contact Hours'!$C:$C,Hours!$B1096)</f>
        <v>0</v>
      </c>
      <c r="G1096" s="16">
        <f>SUMIFS('Contact Hours'!H:H,'Contact Hours'!$A:$A,Hours!$A1096,'Contact Hours'!$C:$C,Hours!$B1096)</f>
        <v>0</v>
      </c>
      <c r="H1096" s="16">
        <f>SUMIFS('Contact Hours'!I:I,'Contact Hours'!$A:$A,Hours!$A1096,'Contact Hours'!$C:$C,Hours!$B1096)</f>
        <v>0</v>
      </c>
      <c r="I1096" s="16">
        <f>SUMIFS('Contact Hours'!J:J,'Contact Hours'!$A:$A,Hours!$A1096,'Contact Hours'!$C:$C,Hours!$B1096)</f>
        <v>0</v>
      </c>
      <c r="J1096" s="16">
        <f>SUMIFS('Contact Hours'!K:K,'Contact Hours'!$A:$A,Hours!$A1096,'Contact Hours'!$C:$C,Hours!$B1096)</f>
        <v>0</v>
      </c>
      <c r="K1096" s="16">
        <f>SUMIFS('Contact Hours'!L:L,'Contact Hours'!$A:$A,Hours!$A1096,'Contact Hours'!$C:$C,Hours!$B1096)</f>
        <v>0</v>
      </c>
      <c r="L1096" s="17">
        <f t="shared" si="112"/>
        <v>18320</v>
      </c>
      <c r="M1096" s="17">
        <f t="shared" si="113"/>
        <v>0</v>
      </c>
      <c r="N1096" s="17">
        <f t="shared" si="110"/>
        <v>18320</v>
      </c>
      <c r="O1096" s="83">
        <f t="shared" si="114"/>
        <v>44559.152427555404</v>
      </c>
      <c r="P1096" s="83">
        <f t="shared" si="111"/>
        <v>0</v>
      </c>
    </row>
    <row r="1097" spans="1:16" x14ac:dyDescent="0.2">
      <c r="A1097" s="14">
        <v>3627</v>
      </c>
      <c r="B1097" s="15">
        <v>14</v>
      </c>
      <c r="C1097" s="82">
        <f t="shared" si="109"/>
        <v>3.8974899200721236</v>
      </c>
      <c r="D1097" s="16">
        <f>SUMIFS('Contact Hours'!E:E,'Contact Hours'!$A:$A,Hours!$A1097,'Contact Hours'!$C:$C,Hours!$B1097)</f>
        <v>0</v>
      </c>
      <c r="E1097" s="16">
        <f>SUMIFS('Contact Hours'!F:F,'Contact Hours'!$A:$A,Hours!$A1097,'Contact Hours'!$C:$C,Hours!$B1097)</f>
        <v>0</v>
      </c>
      <c r="F1097" s="16">
        <f>SUMIFS('Contact Hours'!G:G,'Contact Hours'!$A:$A,Hours!$A1097,'Contact Hours'!$C:$C,Hours!$B1097)</f>
        <v>0</v>
      </c>
      <c r="G1097" s="16">
        <f>SUMIFS('Contact Hours'!H:H,'Contact Hours'!$A:$A,Hours!$A1097,'Contact Hours'!$C:$C,Hours!$B1097)</f>
        <v>0</v>
      </c>
      <c r="H1097" s="16">
        <f>SUMIFS('Contact Hours'!I:I,'Contact Hours'!$A:$A,Hours!$A1097,'Contact Hours'!$C:$C,Hours!$B1097)</f>
        <v>0</v>
      </c>
      <c r="I1097" s="16">
        <f>SUMIFS('Contact Hours'!J:J,'Contact Hours'!$A:$A,Hours!$A1097,'Contact Hours'!$C:$C,Hours!$B1097)</f>
        <v>95408</v>
      </c>
      <c r="J1097" s="16">
        <f>SUMIFS('Contact Hours'!K:K,'Contact Hours'!$A:$A,Hours!$A1097,'Contact Hours'!$C:$C,Hours!$B1097)</f>
        <v>0</v>
      </c>
      <c r="K1097" s="16">
        <f>SUMIFS('Contact Hours'!L:L,'Contact Hours'!$A:$A,Hours!$A1097,'Contact Hours'!$C:$C,Hours!$B1097)</f>
        <v>3660</v>
      </c>
      <c r="L1097" s="17">
        <f t="shared" si="112"/>
        <v>99068</v>
      </c>
      <c r="M1097" s="17">
        <f t="shared" si="113"/>
        <v>9906.8000000000011</v>
      </c>
      <c r="N1097" s="17">
        <f t="shared" si="110"/>
        <v>108974.8</v>
      </c>
      <c r="O1097" s="83">
        <f t="shared" si="114"/>
        <v>424728.18454187567</v>
      </c>
      <c r="P1097" s="83">
        <f t="shared" si="111"/>
        <v>0</v>
      </c>
    </row>
    <row r="1098" spans="1:16" x14ac:dyDescent="0.2">
      <c r="A1098" s="14">
        <v>3627</v>
      </c>
      <c r="B1098" s="15">
        <v>15</v>
      </c>
      <c r="C1098" s="82">
        <f t="shared" si="109"/>
        <v>5.6850604849172326</v>
      </c>
      <c r="D1098" s="16">
        <f>SUMIFS('Contact Hours'!E:E,'Contact Hours'!$A:$A,Hours!$A1098,'Contact Hours'!$C:$C,Hours!$B1098)</f>
        <v>0</v>
      </c>
      <c r="E1098" s="16">
        <f>SUMIFS('Contact Hours'!F:F,'Contact Hours'!$A:$A,Hours!$A1098,'Contact Hours'!$C:$C,Hours!$B1098)</f>
        <v>0</v>
      </c>
      <c r="F1098" s="16">
        <f>SUMIFS('Contact Hours'!G:G,'Contact Hours'!$A:$A,Hours!$A1098,'Contact Hours'!$C:$C,Hours!$B1098)</f>
        <v>0</v>
      </c>
      <c r="G1098" s="16">
        <f>SUMIFS('Contact Hours'!H:H,'Contact Hours'!$A:$A,Hours!$A1098,'Contact Hours'!$C:$C,Hours!$B1098)</f>
        <v>0</v>
      </c>
      <c r="H1098" s="16">
        <f>SUMIFS('Contact Hours'!I:I,'Contact Hours'!$A:$A,Hours!$A1098,'Contact Hours'!$C:$C,Hours!$B1098)</f>
        <v>0</v>
      </c>
      <c r="I1098" s="16">
        <f>SUMIFS('Contact Hours'!J:J,'Contact Hours'!$A:$A,Hours!$A1098,'Contact Hours'!$C:$C,Hours!$B1098)</f>
        <v>16912</v>
      </c>
      <c r="J1098" s="16">
        <f>SUMIFS('Contact Hours'!K:K,'Contact Hours'!$A:$A,Hours!$A1098,'Contact Hours'!$C:$C,Hours!$B1098)</f>
        <v>0</v>
      </c>
      <c r="K1098" s="16">
        <f>SUMIFS('Contact Hours'!L:L,'Contact Hours'!$A:$A,Hours!$A1098,'Contact Hours'!$C:$C,Hours!$B1098)</f>
        <v>2205</v>
      </c>
      <c r="L1098" s="17">
        <f t="shared" si="112"/>
        <v>19117</v>
      </c>
      <c r="M1098" s="17">
        <f t="shared" si="113"/>
        <v>1911.7</v>
      </c>
      <c r="N1098" s="17">
        <f t="shared" si="110"/>
        <v>21028.7</v>
      </c>
      <c r="O1098" s="83">
        <f t="shared" si="114"/>
        <v>119549.43141917902</v>
      </c>
      <c r="P1098" s="83">
        <f t="shared" si="111"/>
        <v>0</v>
      </c>
    </row>
    <row r="1099" spans="1:16" x14ac:dyDescent="0.2">
      <c r="A1099" s="14">
        <v>3627</v>
      </c>
      <c r="B1099" s="15">
        <v>16</v>
      </c>
      <c r="C1099" s="82">
        <f t="shared" si="109"/>
        <v>3.2595549013442979</v>
      </c>
      <c r="D1099" s="16">
        <f>SUMIFS('Contact Hours'!E:E,'Contact Hours'!$A:$A,Hours!$A1099,'Contact Hours'!$C:$C,Hours!$B1099)</f>
        <v>10512</v>
      </c>
      <c r="E1099" s="16">
        <f>SUMIFS('Contact Hours'!F:F,'Contact Hours'!$A:$A,Hours!$A1099,'Contact Hours'!$C:$C,Hours!$B1099)</f>
        <v>0</v>
      </c>
      <c r="F1099" s="16">
        <f>SUMIFS('Contact Hours'!G:G,'Contact Hours'!$A:$A,Hours!$A1099,'Contact Hours'!$C:$C,Hours!$B1099)</f>
        <v>0</v>
      </c>
      <c r="G1099" s="16">
        <f>SUMIFS('Contact Hours'!H:H,'Contact Hours'!$A:$A,Hours!$A1099,'Contact Hours'!$C:$C,Hours!$B1099)</f>
        <v>0</v>
      </c>
      <c r="H1099" s="16">
        <f>SUMIFS('Contact Hours'!I:I,'Contact Hours'!$A:$A,Hours!$A1099,'Contact Hours'!$C:$C,Hours!$B1099)</f>
        <v>0</v>
      </c>
      <c r="I1099" s="16">
        <f>SUMIFS('Contact Hours'!J:J,'Contact Hours'!$A:$A,Hours!$A1099,'Contact Hours'!$C:$C,Hours!$B1099)</f>
        <v>68132</v>
      </c>
      <c r="J1099" s="16">
        <f>SUMIFS('Contact Hours'!K:K,'Contact Hours'!$A:$A,Hours!$A1099,'Contact Hours'!$C:$C,Hours!$B1099)</f>
        <v>0</v>
      </c>
      <c r="K1099" s="16">
        <f>SUMIFS('Contact Hours'!L:L,'Contact Hours'!$A:$A,Hours!$A1099,'Contact Hours'!$C:$C,Hours!$B1099)</f>
        <v>31404</v>
      </c>
      <c r="L1099" s="17">
        <f t="shared" si="112"/>
        <v>110048</v>
      </c>
      <c r="M1099" s="17">
        <f t="shared" si="113"/>
        <v>9953.6</v>
      </c>
      <c r="N1099" s="17">
        <f t="shared" si="110"/>
        <v>120001.60000000001</v>
      </c>
      <c r="O1099" s="83">
        <f t="shared" si="114"/>
        <v>391151.80344915792</v>
      </c>
      <c r="P1099" s="83">
        <f t="shared" si="111"/>
        <v>0</v>
      </c>
    </row>
    <row r="1100" spans="1:16" x14ac:dyDescent="0.2">
      <c r="A1100" s="14">
        <v>3627</v>
      </c>
      <c r="B1100" s="15">
        <v>17</v>
      </c>
      <c r="C1100" s="82">
        <f t="shared" si="109"/>
        <v>4.4091904474615813</v>
      </c>
      <c r="D1100" s="16">
        <f>SUMIFS('Contact Hours'!E:E,'Contact Hours'!$A:$A,Hours!$A1100,'Contact Hours'!$C:$C,Hours!$B1100)</f>
        <v>0</v>
      </c>
      <c r="E1100" s="16">
        <f>SUMIFS('Contact Hours'!F:F,'Contact Hours'!$A:$A,Hours!$A1100,'Contact Hours'!$C:$C,Hours!$B1100)</f>
        <v>0</v>
      </c>
      <c r="F1100" s="16">
        <f>SUMIFS('Contact Hours'!G:G,'Contact Hours'!$A:$A,Hours!$A1100,'Contact Hours'!$C:$C,Hours!$B1100)</f>
        <v>0</v>
      </c>
      <c r="G1100" s="16">
        <f>SUMIFS('Contact Hours'!H:H,'Contact Hours'!$A:$A,Hours!$A1100,'Contact Hours'!$C:$C,Hours!$B1100)</f>
        <v>0</v>
      </c>
      <c r="H1100" s="16">
        <f>SUMIFS('Contact Hours'!I:I,'Contact Hours'!$A:$A,Hours!$A1100,'Contact Hours'!$C:$C,Hours!$B1100)</f>
        <v>0</v>
      </c>
      <c r="I1100" s="16">
        <f>SUMIFS('Contact Hours'!J:J,'Contact Hours'!$A:$A,Hours!$A1100,'Contact Hours'!$C:$C,Hours!$B1100)</f>
        <v>30432</v>
      </c>
      <c r="J1100" s="16">
        <f>SUMIFS('Contact Hours'!K:K,'Contact Hours'!$A:$A,Hours!$A1100,'Contact Hours'!$C:$C,Hours!$B1100)</f>
        <v>0</v>
      </c>
      <c r="K1100" s="16">
        <f>SUMIFS('Contact Hours'!L:L,'Contact Hours'!$A:$A,Hours!$A1100,'Contact Hours'!$C:$C,Hours!$B1100)</f>
        <v>0</v>
      </c>
      <c r="L1100" s="17">
        <f t="shared" si="112"/>
        <v>30432</v>
      </c>
      <c r="M1100" s="17">
        <f t="shared" si="113"/>
        <v>3043.2000000000003</v>
      </c>
      <c r="N1100" s="17">
        <f t="shared" si="110"/>
        <v>33475.199999999997</v>
      </c>
      <c r="O1100" s="83">
        <f t="shared" si="114"/>
        <v>147598.53206686591</v>
      </c>
      <c r="P1100" s="83">
        <f t="shared" si="111"/>
        <v>0</v>
      </c>
    </row>
    <row r="1101" spans="1:16" x14ac:dyDescent="0.2">
      <c r="A1101" s="14">
        <v>3627</v>
      </c>
      <c r="B1101" s="15">
        <v>18</v>
      </c>
      <c r="C1101" s="82">
        <f t="shared" si="109"/>
        <v>3.2911135241788898</v>
      </c>
      <c r="D1101" s="16">
        <f>SUMIFS('Contact Hours'!E:E,'Contact Hours'!$A:$A,Hours!$A1101,'Contact Hours'!$C:$C,Hours!$B1101)</f>
        <v>0</v>
      </c>
      <c r="E1101" s="16">
        <f>SUMIFS('Contact Hours'!F:F,'Contact Hours'!$A:$A,Hours!$A1101,'Contact Hours'!$C:$C,Hours!$B1101)</f>
        <v>0</v>
      </c>
      <c r="F1101" s="16">
        <f>SUMIFS('Contact Hours'!G:G,'Contact Hours'!$A:$A,Hours!$A1101,'Contact Hours'!$C:$C,Hours!$B1101)</f>
        <v>0</v>
      </c>
      <c r="G1101" s="16">
        <f>SUMIFS('Contact Hours'!H:H,'Contact Hours'!$A:$A,Hours!$A1101,'Contact Hours'!$C:$C,Hours!$B1101)</f>
        <v>0</v>
      </c>
      <c r="H1101" s="16">
        <f>SUMIFS('Contact Hours'!I:I,'Contact Hours'!$A:$A,Hours!$A1101,'Contact Hours'!$C:$C,Hours!$B1101)</f>
        <v>0</v>
      </c>
      <c r="I1101" s="16">
        <f>SUMIFS('Contact Hours'!J:J,'Contact Hours'!$A:$A,Hours!$A1101,'Contact Hours'!$C:$C,Hours!$B1101)</f>
        <v>93408</v>
      </c>
      <c r="J1101" s="16">
        <f>SUMIFS('Contact Hours'!K:K,'Contact Hours'!$A:$A,Hours!$A1101,'Contact Hours'!$C:$C,Hours!$B1101)</f>
        <v>0</v>
      </c>
      <c r="K1101" s="16">
        <f>SUMIFS('Contact Hours'!L:L,'Contact Hours'!$A:$A,Hours!$A1101,'Contact Hours'!$C:$C,Hours!$B1101)</f>
        <v>0</v>
      </c>
      <c r="L1101" s="17">
        <f t="shared" si="112"/>
        <v>93408</v>
      </c>
      <c r="M1101" s="17">
        <f t="shared" si="113"/>
        <v>9340.8000000000011</v>
      </c>
      <c r="N1101" s="17">
        <f t="shared" si="110"/>
        <v>102748.8</v>
      </c>
      <c r="O1101" s="83">
        <f t="shared" si="114"/>
        <v>338157.96527315193</v>
      </c>
      <c r="P1101" s="83">
        <f t="shared" si="111"/>
        <v>0</v>
      </c>
    </row>
    <row r="1102" spans="1:16" x14ac:dyDescent="0.2">
      <c r="A1102" s="14">
        <v>3627</v>
      </c>
      <c r="B1102" s="15">
        <v>19</v>
      </c>
      <c r="C1102" s="82">
        <f t="shared" si="109"/>
        <v>2.3804218366663754</v>
      </c>
      <c r="D1102" s="16">
        <f>SUMIFS('Contact Hours'!E:E,'Contact Hours'!$A:$A,Hours!$A1102,'Contact Hours'!$C:$C,Hours!$B1102)</f>
        <v>0</v>
      </c>
      <c r="E1102" s="16">
        <f>SUMIFS('Contact Hours'!F:F,'Contact Hours'!$A:$A,Hours!$A1102,'Contact Hours'!$C:$C,Hours!$B1102)</f>
        <v>130000</v>
      </c>
      <c r="F1102" s="16">
        <f>SUMIFS('Contact Hours'!G:G,'Contact Hours'!$A:$A,Hours!$A1102,'Contact Hours'!$C:$C,Hours!$B1102)</f>
        <v>59088</v>
      </c>
      <c r="G1102" s="16">
        <f>SUMIFS('Contact Hours'!H:H,'Contact Hours'!$A:$A,Hours!$A1102,'Contact Hours'!$C:$C,Hours!$B1102)</f>
        <v>0</v>
      </c>
      <c r="H1102" s="16">
        <f>SUMIFS('Contact Hours'!I:I,'Contact Hours'!$A:$A,Hours!$A1102,'Contact Hours'!$C:$C,Hours!$B1102)</f>
        <v>0</v>
      </c>
      <c r="I1102" s="16">
        <f>SUMIFS('Contact Hours'!J:J,'Contact Hours'!$A:$A,Hours!$A1102,'Contact Hours'!$C:$C,Hours!$B1102)</f>
        <v>0</v>
      </c>
      <c r="J1102" s="16">
        <f>SUMIFS('Contact Hours'!K:K,'Contact Hours'!$A:$A,Hours!$A1102,'Contact Hours'!$C:$C,Hours!$B1102)</f>
        <v>0</v>
      </c>
      <c r="K1102" s="16">
        <f>SUMIFS('Contact Hours'!L:L,'Contact Hours'!$A:$A,Hours!$A1102,'Contact Hours'!$C:$C,Hours!$B1102)</f>
        <v>0</v>
      </c>
      <c r="L1102" s="17">
        <f t="shared" si="112"/>
        <v>189088</v>
      </c>
      <c r="M1102" s="17">
        <f t="shared" si="113"/>
        <v>18908.8</v>
      </c>
      <c r="N1102" s="17">
        <f t="shared" si="110"/>
        <v>207996.79999999999</v>
      </c>
      <c r="O1102" s="83">
        <f t="shared" si="114"/>
        <v>495120.12467672874</v>
      </c>
      <c r="P1102" s="83">
        <f t="shared" si="111"/>
        <v>154719.80203343707</v>
      </c>
    </row>
    <row r="1103" spans="1:16" x14ac:dyDescent="0.2">
      <c r="A1103" s="14">
        <v>3627</v>
      </c>
      <c r="B1103" s="15">
        <v>20</v>
      </c>
      <c r="C1103" s="82">
        <f t="shared" si="109"/>
        <v>3.0251194174301852</v>
      </c>
      <c r="D1103" s="16">
        <f>SUMIFS('Contact Hours'!E:E,'Contact Hours'!$A:$A,Hours!$A1103,'Contact Hours'!$C:$C,Hours!$B1103)</f>
        <v>0</v>
      </c>
      <c r="E1103" s="16">
        <f>SUMIFS('Contact Hours'!F:F,'Contact Hours'!$A:$A,Hours!$A1103,'Contact Hours'!$C:$C,Hours!$B1103)</f>
        <v>0</v>
      </c>
      <c r="F1103" s="16">
        <f>SUMIFS('Contact Hours'!G:G,'Contact Hours'!$A:$A,Hours!$A1103,'Contact Hours'!$C:$C,Hours!$B1103)</f>
        <v>0</v>
      </c>
      <c r="G1103" s="16">
        <f>SUMIFS('Contact Hours'!H:H,'Contact Hours'!$A:$A,Hours!$A1103,'Contact Hours'!$C:$C,Hours!$B1103)</f>
        <v>0</v>
      </c>
      <c r="H1103" s="16">
        <f>SUMIFS('Contact Hours'!I:I,'Contact Hours'!$A:$A,Hours!$A1103,'Contact Hours'!$C:$C,Hours!$B1103)</f>
        <v>0</v>
      </c>
      <c r="I1103" s="16">
        <f>SUMIFS('Contact Hours'!J:J,'Contact Hours'!$A:$A,Hours!$A1103,'Contact Hours'!$C:$C,Hours!$B1103)</f>
        <v>0</v>
      </c>
      <c r="J1103" s="16">
        <f>SUMIFS('Contact Hours'!K:K,'Contact Hours'!$A:$A,Hours!$A1103,'Contact Hours'!$C:$C,Hours!$B1103)</f>
        <v>0</v>
      </c>
      <c r="K1103" s="16">
        <f>SUMIFS('Contact Hours'!L:L,'Contact Hours'!$A:$A,Hours!$A1103,'Contact Hours'!$C:$C,Hours!$B1103)</f>
        <v>0</v>
      </c>
      <c r="L1103" s="17">
        <f t="shared" si="112"/>
        <v>0</v>
      </c>
      <c r="M1103" s="17">
        <f t="shared" si="113"/>
        <v>0</v>
      </c>
      <c r="N1103" s="17">
        <f t="shared" si="110"/>
        <v>0</v>
      </c>
      <c r="O1103" s="83">
        <f t="shared" si="114"/>
        <v>0</v>
      </c>
      <c r="P1103" s="83">
        <f t="shared" si="111"/>
        <v>0</v>
      </c>
    </row>
    <row r="1104" spans="1:16" x14ac:dyDescent="0.2">
      <c r="A1104" s="14">
        <v>3627</v>
      </c>
      <c r="B1104" s="15">
        <v>21</v>
      </c>
      <c r="C1104" s="82">
        <f t="shared" si="109"/>
        <v>3.2708258380709379</v>
      </c>
      <c r="D1104" s="16">
        <f>SUMIFS('Contact Hours'!E:E,'Contact Hours'!$A:$A,Hours!$A1104,'Contact Hours'!$C:$C,Hours!$B1104)</f>
        <v>0</v>
      </c>
      <c r="E1104" s="16">
        <f>SUMIFS('Contact Hours'!F:F,'Contact Hours'!$A:$A,Hours!$A1104,'Contact Hours'!$C:$C,Hours!$B1104)</f>
        <v>0</v>
      </c>
      <c r="F1104" s="16">
        <f>SUMIFS('Contact Hours'!G:G,'Contact Hours'!$A:$A,Hours!$A1104,'Contact Hours'!$C:$C,Hours!$B1104)</f>
        <v>0</v>
      </c>
      <c r="G1104" s="16">
        <f>SUMIFS('Contact Hours'!H:H,'Contact Hours'!$A:$A,Hours!$A1104,'Contact Hours'!$C:$C,Hours!$B1104)</f>
        <v>0</v>
      </c>
      <c r="H1104" s="16">
        <f>SUMIFS('Contact Hours'!I:I,'Contact Hours'!$A:$A,Hours!$A1104,'Contact Hours'!$C:$C,Hours!$B1104)</f>
        <v>0</v>
      </c>
      <c r="I1104" s="16">
        <f>SUMIFS('Contact Hours'!J:J,'Contact Hours'!$A:$A,Hours!$A1104,'Contact Hours'!$C:$C,Hours!$B1104)</f>
        <v>0</v>
      </c>
      <c r="J1104" s="16">
        <f>SUMIFS('Contact Hours'!K:K,'Contact Hours'!$A:$A,Hours!$A1104,'Contact Hours'!$C:$C,Hours!$B1104)</f>
        <v>3460</v>
      </c>
      <c r="K1104" s="16">
        <f>SUMIFS('Contact Hours'!L:L,'Contact Hours'!$A:$A,Hours!$A1104,'Contact Hours'!$C:$C,Hours!$B1104)</f>
        <v>0</v>
      </c>
      <c r="L1104" s="17">
        <f t="shared" si="112"/>
        <v>3460</v>
      </c>
      <c r="M1104" s="17">
        <f t="shared" si="113"/>
        <v>0</v>
      </c>
      <c r="N1104" s="17">
        <f t="shared" si="110"/>
        <v>3460</v>
      </c>
      <c r="O1104" s="83">
        <f t="shared" si="114"/>
        <v>11317.057399725445</v>
      </c>
      <c r="P1104" s="83">
        <f t="shared" si="111"/>
        <v>0</v>
      </c>
    </row>
    <row r="1105" spans="1:16" x14ac:dyDescent="0.2">
      <c r="A1105" s="14">
        <v>3627</v>
      </c>
      <c r="B1105" s="15">
        <v>22</v>
      </c>
      <c r="C1105" s="82">
        <f t="shared" si="109"/>
        <v>3.5368199448196425</v>
      </c>
      <c r="D1105" s="16">
        <f>SUMIFS('Contact Hours'!E:E,'Contact Hours'!$A:$A,Hours!$A1105,'Contact Hours'!$C:$C,Hours!$B1105)</f>
        <v>0</v>
      </c>
      <c r="E1105" s="16">
        <f>SUMIFS('Contact Hours'!F:F,'Contact Hours'!$A:$A,Hours!$A1105,'Contact Hours'!$C:$C,Hours!$B1105)</f>
        <v>0</v>
      </c>
      <c r="F1105" s="16">
        <f>SUMIFS('Contact Hours'!G:G,'Contact Hours'!$A:$A,Hours!$A1105,'Contact Hours'!$C:$C,Hours!$B1105)</f>
        <v>0</v>
      </c>
      <c r="G1105" s="16">
        <f>SUMIFS('Contact Hours'!H:H,'Contact Hours'!$A:$A,Hours!$A1105,'Contact Hours'!$C:$C,Hours!$B1105)</f>
        <v>0</v>
      </c>
      <c r="H1105" s="16">
        <f>SUMIFS('Contact Hours'!I:I,'Contact Hours'!$A:$A,Hours!$A1105,'Contact Hours'!$C:$C,Hours!$B1105)</f>
        <v>1216</v>
      </c>
      <c r="I1105" s="16">
        <f>SUMIFS('Contact Hours'!J:J,'Contact Hours'!$A:$A,Hours!$A1105,'Contact Hours'!$C:$C,Hours!$B1105)</f>
        <v>0</v>
      </c>
      <c r="J1105" s="16">
        <f>SUMIFS('Contact Hours'!K:K,'Contact Hours'!$A:$A,Hours!$A1105,'Contact Hours'!$C:$C,Hours!$B1105)</f>
        <v>0</v>
      </c>
      <c r="K1105" s="16">
        <f>SUMIFS('Contact Hours'!L:L,'Contact Hours'!$A:$A,Hours!$A1105,'Contact Hours'!$C:$C,Hours!$B1105)</f>
        <v>0</v>
      </c>
      <c r="L1105" s="17">
        <f t="shared" si="112"/>
        <v>1216</v>
      </c>
      <c r="M1105" s="17">
        <f t="shared" si="113"/>
        <v>0</v>
      </c>
      <c r="N1105" s="17">
        <f t="shared" si="110"/>
        <v>1216</v>
      </c>
      <c r="O1105" s="83">
        <f t="shared" si="114"/>
        <v>4300.7730529006849</v>
      </c>
      <c r="P1105" s="83">
        <f t="shared" si="111"/>
        <v>0</v>
      </c>
    </row>
    <row r="1106" spans="1:16" x14ac:dyDescent="0.2">
      <c r="A1106" s="14">
        <v>3627</v>
      </c>
      <c r="B1106" s="15">
        <v>23</v>
      </c>
      <c r="C1106" s="82">
        <f t="shared" si="109"/>
        <v>3.4579233877331621</v>
      </c>
      <c r="D1106" s="16">
        <f>SUMIFS('Contact Hours'!E:E,'Contact Hours'!$A:$A,Hours!$A1106,'Contact Hours'!$C:$C,Hours!$B1106)</f>
        <v>31632</v>
      </c>
      <c r="E1106" s="16">
        <f>SUMIFS('Contact Hours'!F:F,'Contact Hours'!$A:$A,Hours!$A1106,'Contact Hours'!$C:$C,Hours!$B1106)</f>
        <v>0</v>
      </c>
      <c r="F1106" s="16">
        <f>SUMIFS('Contact Hours'!G:G,'Contact Hours'!$A:$A,Hours!$A1106,'Contact Hours'!$C:$C,Hours!$B1106)</f>
        <v>0</v>
      </c>
      <c r="G1106" s="16">
        <f>SUMIFS('Contact Hours'!H:H,'Contact Hours'!$A:$A,Hours!$A1106,'Contact Hours'!$C:$C,Hours!$B1106)</f>
        <v>0</v>
      </c>
      <c r="H1106" s="16">
        <f>SUMIFS('Contact Hours'!I:I,'Contact Hours'!$A:$A,Hours!$A1106,'Contact Hours'!$C:$C,Hours!$B1106)</f>
        <v>0</v>
      </c>
      <c r="I1106" s="16">
        <f>SUMIFS('Contact Hours'!J:J,'Contact Hours'!$A:$A,Hours!$A1106,'Contact Hours'!$C:$C,Hours!$B1106)</f>
        <v>0</v>
      </c>
      <c r="J1106" s="16">
        <f>SUMIFS('Contact Hours'!K:K,'Contact Hours'!$A:$A,Hours!$A1106,'Contact Hours'!$C:$C,Hours!$B1106)</f>
        <v>0</v>
      </c>
      <c r="K1106" s="16">
        <f>SUMIFS('Contact Hours'!L:L,'Contact Hours'!$A:$A,Hours!$A1106,'Contact Hours'!$C:$C,Hours!$B1106)</f>
        <v>0</v>
      </c>
      <c r="L1106" s="17">
        <f t="shared" si="112"/>
        <v>31632</v>
      </c>
      <c r="M1106" s="17">
        <f t="shared" si="113"/>
        <v>0</v>
      </c>
      <c r="N1106" s="17">
        <f t="shared" si="110"/>
        <v>31632</v>
      </c>
      <c r="O1106" s="83">
        <f t="shared" si="114"/>
        <v>109381.03260077539</v>
      </c>
      <c r="P1106" s="83">
        <f t="shared" si="111"/>
        <v>0</v>
      </c>
    </row>
    <row r="1107" spans="1:16" x14ac:dyDescent="0.2">
      <c r="A1107" s="14">
        <v>3627</v>
      </c>
      <c r="B1107" s="15">
        <v>24</v>
      </c>
      <c r="C1107" s="82">
        <f t="shared" si="109"/>
        <v>2.7275666878468883</v>
      </c>
      <c r="D1107" s="16">
        <f>SUMIFS('Contact Hours'!E:E,'Contact Hours'!$A:$A,Hours!$A1107,'Contact Hours'!$C:$C,Hours!$B1107)</f>
        <v>21840</v>
      </c>
      <c r="E1107" s="16">
        <f>SUMIFS('Contact Hours'!F:F,'Contact Hours'!$A:$A,Hours!$A1107,'Contact Hours'!$C:$C,Hours!$B1107)</f>
        <v>0</v>
      </c>
      <c r="F1107" s="16">
        <f>SUMIFS('Contact Hours'!G:G,'Contact Hours'!$A:$A,Hours!$A1107,'Contact Hours'!$C:$C,Hours!$B1107)</f>
        <v>0</v>
      </c>
      <c r="G1107" s="16">
        <f>SUMIFS('Contact Hours'!H:H,'Contact Hours'!$A:$A,Hours!$A1107,'Contact Hours'!$C:$C,Hours!$B1107)</f>
        <v>0</v>
      </c>
      <c r="H1107" s="16">
        <f>SUMIFS('Contact Hours'!I:I,'Contact Hours'!$A:$A,Hours!$A1107,'Contact Hours'!$C:$C,Hours!$B1107)</f>
        <v>2080</v>
      </c>
      <c r="I1107" s="16">
        <f>SUMIFS('Contact Hours'!J:J,'Contact Hours'!$A:$A,Hours!$A1107,'Contact Hours'!$C:$C,Hours!$B1107)</f>
        <v>0</v>
      </c>
      <c r="J1107" s="16">
        <f>SUMIFS('Contact Hours'!K:K,'Contact Hours'!$A:$A,Hours!$A1107,'Contact Hours'!$C:$C,Hours!$B1107)</f>
        <v>80</v>
      </c>
      <c r="K1107" s="16">
        <f>SUMIFS('Contact Hours'!L:L,'Contact Hours'!$A:$A,Hours!$A1107,'Contact Hours'!$C:$C,Hours!$B1107)</f>
        <v>0</v>
      </c>
      <c r="L1107" s="17">
        <f t="shared" si="112"/>
        <v>24000</v>
      </c>
      <c r="M1107" s="17">
        <f t="shared" si="113"/>
        <v>0</v>
      </c>
      <c r="N1107" s="17">
        <f t="shared" si="110"/>
        <v>24000</v>
      </c>
      <c r="O1107" s="83">
        <f t="shared" si="114"/>
        <v>65461.600508325319</v>
      </c>
      <c r="P1107" s="83">
        <f t="shared" si="111"/>
        <v>0</v>
      </c>
    </row>
    <row r="1108" spans="1:16" x14ac:dyDescent="0.2">
      <c r="A1108" s="14">
        <v>3627</v>
      </c>
      <c r="B1108" s="15">
        <v>25</v>
      </c>
      <c r="C1108" s="82">
        <f t="shared" si="109"/>
        <v>2.1843075376228382</v>
      </c>
      <c r="D1108" s="16">
        <f>SUMIFS('Contact Hours'!E:E,'Contact Hours'!$A:$A,Hours!$A1108,'Contact Hours'!$C:$C,Hours!$B1108)</f>
        <v>373584</v>
      </c>
      <c r="E1108" s="16">
        <f>SUMIFS('Contact Hours'!F:F,'Contact Hours'!$A:$A,Hours!$A1108,'Contact Hours'!$C:$C,Hours!$B1108)</f>
        <v>0</v>
      </c>
      <c r="F1108" s="16">
        <f>SUMIFS('Contact Hours'!G:G,'Contact Hours'!$A:$A,Hours!$A1108,'Contact Hours'!$C:$C,Hours!$B1108)</f>
        <v>0</v>
      </c>
      <c r="G1108" s="16">
        <f>SUMIFS('Contact Hours'!H:H,'Contact Hours'!$A:$A,Hours!$A1108,'Contact Hours'!$C:$C,Hours!$B1108)</f>
        <v>0</v>
      </c>
      <c r="H1108" s="16">
        <f>SUMIFS('Contact Hours'!I:I,'Contact Hours'!$A:$A,Hours!$A1108,'Contact Hours'!$C:$C,Hours!$B1108)</f>
        <v>672</v>
      </c>
      <c r="I1108" s="16">
        <f>SUMIFS('Contact Hours'!J:J,'Contact Hours'!$A:$A,Hours!$A1108,'Contact Hours'!$C:$C,Hours!$B1108)</f>
        <v>0</v>
      </c>
      <c r="J1108" s="16">
        <f>SUMIFS('Contact Hours'!K:K,'Contact Hours'!$A:$A,Hours!$A1108,'Contact Hours'!$C:$C,Hours!$B1108)</f>
        <v>0</v>
      </c>
      <c r="K1108" s="16">
        <f>SUMIFS('Contact Hours'!L:L,'Contact Hours'!$A:$A,Hours!$A1108,'Contact Hours'!$C:$C,Hours!$B1108)</f>
        <v>0</v>
      </c>
      <c r="L1108" s="17">
        <f t="shared" si="112"/>
        <v>374256</v>
      </c>
      <c r="M1108" s="17">
        <f t="shared" si="113"/>
        <v>0</v>
      </c>
      <c r="N1108" s="17">
        <f t="shared" si="110"/>
        <v>374256</v>
      </c>
      <c r="O1108" s="83">
        <f t="shared" si="114"/>
        <v>817490.20180057292</v>
      </c>
      <c r="P1108" s="83">
        <f t="shared" si="111"/>
        <v>0</v>
      </c>
    </row>
    <row r="1109" spans="1:16" x14ac:dyDescent="0.2">
      <c r="A1109" s="14">
        <v>3627</v>
      </c>
      <c r="B1109" s="15">
        <v>26</v>
      </c>
      <c r="C1109" s="82">
        <f t="shared" si="109"/>
        <v>2.9124100501637846</v>
      </c>
      <c r="D1109" s="16">
        <f>SUMIFS('Contact Hours'!E:E,'Contact Hours'!$A:$A,Hours!$A1109,'Contact Hours'!$C:$C,Hours!$B1109)</f>
        <v>122000</v>
      </c>
      <c r="E1109" s="16">
        <f>SUMIFS('Contact Hours'!F:F,'Contact Hours'!$A:$A,Hours!$A1109,'Contact Hours'!$C:$C,Hours!$B1109)</f>
        <v>0</v>
      </c>
      <c r="F1109" s="16">
        <f>SUMIFS('Contact Hours'!G:G,'Contact Hours'!$A:$A,Hours!$A1109,'Contact Hours'!$C:$C,Hours!$B1109)</f>
        <v>0</v>
      </c>
      <c r="G1109" s="16">
        <f>SUMIFS('Contact Hours'!H:H,'Contact Hours'!$A:$A,Hours!$A1109,'Contact Hours'!$C:$C,Hours!$B1109)</f>
        <v>0</v>
      </c>
      <c r="H1109" s="16">
        <f>SUMIFS('Contact Hours'!I:I,'Contact Hours'!$A:$A,Hours!$A1109,'Contact Hours'!$C:$C,Hours!$B1109)</f>
        <v>720</v>
      </c>
      <c r="I1109" s="16">
        <f>SUMIFS('Contact Hours'!J:J,'Contact Hours'!$A:$A,Hours!$A1109,'Contact Hours'!$C:$C,Hours!$B1109)</f>
        <v>0</v>
      </c>
      <c r="J1109" s="16">
        <f>SUMIFS('Contact Hours'!K:K,'Contact Hours'!$A:$A,Hours!$A1109,'Contact Hours'!$C:$C,Hours!$B1109)</f>
        <v>48</v>
      </c>
      <c r="K1109" s="16">
        <f>SUMIFS('Contact Hours'!L:L,'Contact Hours'!$A:$A,Hours!$A1109,'Contact Hours'!$C:$C,Hours!$B1109)</f>
        <v>0</v>
      </c>
      <c r="L1109" s="17">
        <f t="shared" si="112"/>
        <v>122768</v>
      </c>
      <c r="M1109" s="17">
        <f t="shared" si="113"/>
        <v>0</v>
      </c>
      <c r="N1109" s="17">
        <f t="shared" si="110"/>
        <v>122768</v>
      </c>
      <c r="O1109" s="83">
        <f t="shared" si="114"/>
        <v>357550.75703850749</v>
      </c>
      <c r="P1109" s="83">
        <f t="shared" si="111"/>
        <v>0</v>
      </c>
    </row>
    <row r="1110" spans="1:16" x14ac:dyDescent="0.2">
      <c r="A1110" s="14">
        <v>3627</v>
      </c>
      <c r="B1110" s="15">
        <v>27</v>
      </c>
      <c r="C1110" s="82">
        <f t="shared" si="109"/>
        <v>0</v>
      </c>
      <c r="D1110" s="16">
        <f>SUMIFS('Contact Hours'!E:E,'Contact Hours'!$A:$A,Hours!$A1110,'Contact Hours'!$C:$C,Hours!$B1110)</f>
        <v>0</v>
      </c>
      <c r="E1110" s="16">
        <f>SUMIFS('Contact Hours'!F:F,'Contact Hours'!$A:$A,Hours!$A1110,'Contact Hours'!$C:$C,Hours!$B1110)</f>
        <v>0</v>
      </c>
      <c r="F1110" s="16">
        <f>SUMIFS('Contact Hours'!G:G,'Contact Hours'!$A:$A,Hours!$A1110,'Contact Hours'!$C:$C,Hours!$B1110)</f>
        <v>0</v>
      </c>
      <c r="G1110" s="16">
        <f>SUMIFS('Contact Hours'!H:H,'Contact Hours'!$A:$A,Hours!$A1110,'Contact Hours'!$C:$C,Hours!$B1110)</f>
        <v>0</v>
      </c>
      <c r="H1110" s="16">
        <f>SUMIFS('Contact Hours'!I:I,'Contact Hours'!$A:$A,Hours!$A1110,'Contact Hours'!$C:$C,Hours!$B1110)</f>
        <v>0</v>
      </c>
      <c r="I1110" s="16">
        <f>SUMIFS('Contact Hours'!J:J,'Contact Hours'!$A:$A,Hours!$A1110,'Contact Hours'!$C:$C,Hours!$B1110)</f>
        <v>0</v>
      </c>
      <c r="J1110" s="16">
        <f>SUMIFS('Contact Hours'!K:K,'Contact Hours'!$A:$A,Hours!$A1110,'Contact Hours'!$C:$C,Hours!$B1110)</f>
        <v>0</v>
      </c>
      <c r="K1110" s="16">
        <f>SUMIFS('Contact Hours'!L:L,'Contact Hours'!$A:$A,Hours!$A1110,'Contact Hours'!$C:$C,Hours!$B1110)</f>
        <v>0</v>
      </c>
      <c r="L1110" s="17">
        <f t="shared" si="112"/>
        <v>0</v>
      </c>
      <c r="M1110" s="17">
        <f t="shared" si="113"/>
        <v>0</v>
      </c>
      <c r="N1110" s="17">
        <f t="shared" si="110"/>
        <v>0</v>
      </c>
      <c r="O1110" s="83">
        <f t="shared" si="114"/>
        <v>0</v>
      </c>
      <c r="P1110" s="83">
        <f t="shared" si="111"/>
        <v>0</v>
      </c>
    </row>
    <row r="1111" spans="1:16" x14ac:dyDescent="0.2">
      <c r="A1111" s="14">
        <v>3628</v>
      </c>
      <c r="B1111" s="15">
        <v>1</v>
      </c>
      <c r="C1111" s="82">
        <f t="shared" si="109"/>
        <v>2.4773518925154794</v>
      </c>
      <c r="D1111" s="16">
        <f>SUMIFS('Contact Hours'!E:E,'Contact Hours'!$A:$A,Hours!$A1111,'Contact Hours'!$C:$C,Hours!$B1111)</f>
        <v>0</v>
      </c>
      <c r="E1111" s="16">
        <f>SUMIFS('Contact Hours'!F:F,'Contact Hours'!$A:$A,Hours!$A1111,'Contact Hours'!$C:$C,Hours!$B1111)</f>
        <v>0</v>
      </c>
      <c r="F1111" s="16">
        <f>SUMIFS('Contact Hours'!G:G,'Contact Hours'!$A:$A,Hours!$A1111,'Contact Hours'!$C:$C,Hours!$B1111)</f>
        <v>0</v>
      </c>
      <c r="G1111" s="16">
        <f>SUMIFS('Contact Hours'!H:H,'Contact Hours'!$A:$A,Hours!$A1111,'Contact Hours'!$C:$C,Hours!$B1111)</f>
        <v>0</v>
      </c>
      <c r="H1111" s="16">
        <f>SUMIFS('Contact Hours'!I:I,'Contact Hours'!$A:$A,Hours!$A1111,'Contact Hours'!$C:$C,Hours!$B1111)</f>
        <v>512</v>
      </c>
      <c r="I1111" s="16">
        <f>SUMIFS('Contact Hours'!J:J,'Contact Hours'!$A:$A,Hours!$A1111,'Contact Hours'!$C:$C,Hours!$B1111)</f>
        <v>0</v>
      </c>
      <c r="J1111" s="16">
        <f>SUMIFS('Contact Hours'!K:K,'Contact Hours'!$A:$A,Hours!$A1111,'Contact Hours'!$C:$C,Hours!$B1111)</f>
        <v>0</v>
      </c>
      <c r="K1111" s="16">
        <f>SUMIFS('Contact Hours'!L:L,'Contact Hours'!$A:$A,Hours!$A1111,'Contact Hours'!$C:$C,Hours!$B1111)</f>
        <v>0</v>
      </c>
      <c r="L1111" s="17">
        <f t="shared" si="112"/>
        <v>512</v>
      </c>
      <c r="M1111" s="17">
        <f t="shared" si="113"/>
        <v>0</v>
      </c>
      <c r="N1111" s="17">
        <f t="shared" si="110"/>
        <v>512</v>
      </c>
      <c r="O1111" s="83">
        <f t="shared" si="114"/>
        <v>1268.4041689679254</v>
      </c>
      <c r="P1111" s="83">
        <f t="shared" si="111"/>
        <v>0</v>
      </c>
    </row>
    <row r="1112" spans="1:16" x14ac:dyDescent="0.2">
      <c r="A1112" s="14">
        <v>3628</v>
      </c>
      <c r="B1112" s="15">
        <v>2</v>
      </c>
      <c r="C1112" s="82">
        <f t="shared" si="109"/>
        <v>2.8538011791852567</v>
      </c>
      <c r="D1112" s="16">
        <f>SUMIFS('Contact Hours'!E:E,'Contact Hours'!$A:$A,Hours!$A1112,'Contact Hours'!$C:$C,Hours!$B1112)</f>
        <v>0</v>
      </c>
      <c r="E1112" s="16">
        <f>SUMIFS('Contact Hours'!F:F,'Contact Hours'!$A:$A,Hours!$A1112,'Contact Hours'!$C:$C,Hours!$B1112)</f>
        <v>0</v>
      </c>
      <c r="F1112" s="16">
        <f>SUMIFS('Contact Hours'!G:G,'Contact Hours'!$A:$A,Hours!$A1112,'Contact Hours'!$C:$C,Hours!$B1112)</f>
        <v>0</v>
      </c>
      <c r="G1112" s="16">
        <f>SUMIFS('Contact Hours'!H:H,'Contact Hours'!$A:$A,Hours!$A1112,'Contact Hours'!$C:$C,Hours!$B1112)</f>
        <v>0</v>
      </c>
      <c r="H1112" s="16">
        <f>SUMIFS('Contact Hours'!I:I,'Contact Hours'!$A:$A,Hours!$A1112,'Contact Hours'!$C:$C,Hours!$B1112)</f>
        <v>83552</v>
      </c>
      <c r="I1112" s="16">
        <f>SUMIFS('Contact Hours'!J:J,'Contact Hours'!$A:$A,Hours!$A1112,'Contact Hours'!$C:$C,Hours!$B1112)</f>
        <v>0</v>
      </c>
      <c r="J1112" s="16">
        <f>SUMIFS('Contact Hours'!K:K,'Contact Hours'!$A:$A,Hours!$A1112,'Contact Hours'!$C:$C,Hours!$B1112)</f>
        <v>47424</v>
      </c>
      <c r="K1112" s="16">
        <f>SUMIFS('Contact Hours'!L:L,'Contact Hours'!$A:$A,Hours!$A1112,'Contact Hours'!$C:$C,Hours!$B1112)</f>
        <v>0</v>
      </c>
      <c r="L1112" s="17">
        <f t="shared" si="112"/>
        <v>130976</v>
      </c>
      <c r="M1112" s="17">
        <f t="shared" si="113"/>
        <v>0</v>
      </c>
      <c r="N1112" s="17">
        <f t="shared" si="110"/>
        <v>130976</v>
      </c>
      <c r="O1112" s="83">
        <f t="shared" si="114"/>
        <v>373779.46324496815</v>
      </c>
      <c r="P1112" s="83">
        <f t="shared" si="111"/>
        <v>0</v>
      </c>
    </row>
    <row r="1113" spans="1:16" x14ac:dyDescent="0.2">
      <c r="A1113" s="14">
        <v>3628</v>
      </c>
      <c r="B1113" s="15">
        <v>3</v>
      </c>
      <c r="C1113" s="82">
        <f t="shared" si="109"/>
        <v>2.4074720848103111</v>
      </c>
      <c r="D1113" s="16">
        <f>SUMIFS('Contact Hours'!E:E,'Contact Hours'!$A:$A,Hours!$A1113,'Contact Hours'!$C:$C,Hours!$B1113)</f>
        <v>0</v>
      </c>
      <c r="E1113" s="16">
        <f>SUMIFS('Contact Hours'!F:F,'Contact Hours'!$A:$A,Hours!$A1113,'Contact Hours'!$C:$C,Hours!$B1113)</f>
        <v>265136</v>
      </c>
      <c r="F1113" s="16">
        <f>SUMIFS('Contact Hours'!G:G,'Contact Hours'!$A:$A,Hours!$A1113,'Contact Hours'!$C:$C,Hours!$B1113)</f>
        <v>0</v>
      </c>
      <c r="G1113" s="16">
        <f>SUMIFS('Contact Hours'!H:H,'Contact Hours'!$A:$A,Hours!$A1113,'Contact Hours'!$C:$C,Hours!$B1113)</f>
        <v>0</v>
      </c>
      <c r="H1113" s="16">
        <f>SUMIFS('Contact Hours'!I:I,'Contact Hours'!$A:$A,Hours!$A1113,'Contact Hours'!$C:$C,Hours!$B1113)</f>
        <v>0</v>
      </c>
      <c r="I1113" s="16">
        <f>SUMIFS('Contact Hours'!J:J,'Contact Hours'!$A:$A,Hours!$A1113,'Contact Hours'!$C:$C,Hours!$B1113)</f>
        <v>0</v>
      </c>
      <c r="J1113" s="16">
        <f>SUMIFS('Contact Hours'!K:K,'Contact Hours'!$A:$A,Hours!$A1113,'Contact Hours'!$C:$C,Hours!$B1113)</f>
        <v>0</v>
      </c>
      <c r="K1113" s="16">
        <f>SUMIFS('Contact Hours'!L:L,'Contact Hours'!$A:$A,Hours!$A1113,'Contact Hours'!$C:$C,Hours!$B1113)</f>
        <v>0</v>
      </c>
      <c r="L1113" s="17">
        <f t="shared" si="112"/>
        <v>265136</v>
      </c>
      <c r="M1113" s="17">
        <f t="shared" si="113"/>
        <v>26513.600000000002</v>
      </c>
      <c r="N1113" s="17">
        <f t="shared" si="110"/>
        <v>291649.59999999998</v>
      </c>
      <c r="O1113" s="83">
        <f t="shared" si="114"/>
        <v>702138.27054609323</v>
      </c>
      <c r="P1113" s="83">
        <f t="shared" si="111"/>
        <v>0</v>
      </c>
    </row>
    <row r="1114" spans="1:16" x14ac:dyDescent="0.2">
      <c r="A1114" s="14">
        <v>3628</v>
      </c>
      <c r="B1114" s="15">
        <v>4</v>
      </c>
      <c r="C1114" s="82">
        <f t="shared" si="109"/>
        <v>2.4300139582635913</v>
      </c>
      <c r="D1114" s="16">
        <f>SUMIFS('Contact Hours'!E:E,'Contact Hours'!$A:$A,Hours!$A1114,'Contact Hours'!$C:$C,Hours!$B1114)</f>
        <v>9744</v>
      </c>
      <c r="E1114" s="16">
        <f>SUMIFS('Contact Hours'!F:F,'Contact Hours'!$A:$A,Hours!$A1114,'Contact Hours'!$C:$C,Hours!$B1114)</f>
        <v>34080</v>
      </c>
      <c r="F1114" s="16">
        <f>SUMIFS('Contact Hours'!G:G,'Contact Hours'!$A:$A,Hours!$A1114,'Contact Hours'!$C:$C,Hours!$B1114)</f>
        <v>0</v>
      </c>
      <c r="G1114" s="16">
        <f>SUMIFS('Contact Hours'!H:H,'Contact Hours'!$A:$A,Hours!$A1114,'Contact Hours'!$C:$C,Hours!$B1114)</f>
        <v>0</v>
      </c>
      <c r="H1114" s="16">
        <f>SUMIFS('Contact Hours'!I:I,'Contact Hours'!$A:$A,Hours!$A1114,'Contact Hours'!$C:$C,Hours!$B1114)</f>
        <v>48976</v>
      </c>
      <c r="I1114" s="16">
        <f>SUMIFS('Contact Hours'!J:J,'Contact Hours'!$A:$A,Hours!$A1114,'Contact Hours'!$C:$C,Hours!$B1114)</f>
        <v>11472</v>
      </c>
      <c r="J1114" s="16">
        <f>SUMIFS('Contact Hours'!K:K,'Contact Hours'!$A:$A,Hours!$A1114,'Contact Hours'!$C:$C,Hours!$B1114)</f>
        <v>14149</v>
      </c>
      <c r="K1114" s="16">
        <f>SUMIFS('Contact Hours'!L:L,'Contact Hours'!$A:$A,Hours!$A1114,'Contact Hours'!$C:$C,Hours!$B1114)</f>
        <v>2632</v>
      </c>
      <c r="L1114" s="17">
        <f t="shared" si="112"/>
        <v>121053</v>
      </c>
      <c r="M1114" s="17">
        <f t="shared" si="113"/>
        <v>4818.4000000000005</v>
      </c>
      <c r="N1114" s="17">
        <f t="shared" si="110"/>
        <v>125871.4</v>
      </c>
      <c r="O1114" s="83">
        <f t="shared" si="114"/>
        <v>305869.25894617982</v>
      </c>
      <c r="P1114" s="83">
        <f t="shared" si="111"/>
        <v>0</v>
      </c>
    </row>
    <row r="1115" spans="1:16" x14ac:dyDescent="0.2">
      <c r="A1115" s="14">
        <v>3628</v>
      </c>
      <c r="B1115" s="15">
        <v>5</v>
      </c>
      <c r="C1115" s="82">
        <f t="shared" si="109"/>
        <v>8.3021719928430482</v>
      </c>
      <c r="D1115" s="16">
        <f>SUMIFS('Contact Hours'!E:E,'Contact Hours'!$A:$A,Hours!$A1115,'Contact Hours'!$C:$C,Hours!$B1115)</f>
        <v>0</v>
      </c>
      <c r="E1115" s="16">
        <f>SUMIFS('Contact Hours'!F:F,'Contact Hours'!$A:$A,Hours!$A1115,'Contact Hours'!$C:$C,Hours!$B1115)</f>
        <v>0</v>
      </c>
      <c r="F1115" s="16">
        <f>SUMIFS('Contact Hours'!G:G,'Contact Hours'!$A:$A,Hours!$A1115,'Contact Hours'!$C:$C,Hours!$B1115)</f>
        <v>0</v>
      </c>
      <c r="G1115" s="16">
        <f>SUMIFS('Contact Hours'!H:H,'Contact Hours'!$A:$A,Hours!$A1115,'Contact Hours'!$C:$C,Hours!$B1115)</f>
        <v>0</v>
      </c>
      <c r="H1115" s="16">
        <f>SUMIFS('Contact Hours'!I:I,'Contact Hours'!$A:$A,Hours!$A1115,'Contact Hours'!$C:$C,Hours!$B1115)</f>
        <v>0</v>
      </c>
      <c r="I1115" s="16">
        <f>SUMIFS('Contact Hours'!J:J,'Contact Hours'!$A:$A,Hours!$A1115,'Contact Hours'!$C:$C,Hours!$B1115)</f>
        <v>0</v>
      </c>
      <c r="J1115" s="16">
        <f>SUMIFS('Contact Hours'!K:K,'Contact Hours'!$A:$A,Hours!$A1115,'Contact Hours'!$C:$C,Hours!$B1115)</f>
        <v>0</v>
      </c>
      <c r="K1115" s="16">
        <f>SUMIFS('Contact Hours'!L:L,'Contact Hours'!$A:$A,Hours!$A1115,'Contact Hours'!$C:$C,Hours!$B1115)</f>
        <v>0</v>
      </c>
      <c r="L1115" s="17">
        <f t="shared" si="112"/>
        <v>0</v>
      </c>
      <c r="M1115" s="17">
        <f t="shared" si="113"/>
        <v>0</v>
      </c>
      <c r="N1115" s="17">
        <f t="shared" si="110"/>
        <v>0</v>
      </c>
      <c r="O1115" s="83">
        <f t="shared" si="114"/>
        <v>0</v>
      </c>
      <c r="P1115" s="83">
        <f t="shared" si="111"/>
        <v>0</v>
      </c>
    </row>
    <row r="1116" spans="1:16" x14ac:dyDescent="0.2">
      <c r="A1116" s="14">
        <v>3628</v>
      </c>
      <c r="B1116" s="15">
        <v>6</v>
      </c>
      <c r="C1116" s="82">
        <f t="shared" si="109"/>
        <v>2.9574937970703448</v>
      </c>
      <c r="D1116" s="16">
        <f>SUMIFS('Contact Hours'!E:E,'Contact Hours'!$A:$A,Hours!$A1116,'Contact Hours'!$C:$C,Hours!$B1116)</f>
        <v>1680</v>
      </c>
      <c r="E1116" s="16">
        <f>SUMIFS('Contact Hours'!F:F,'Contact Hours'!$A:$A,Hours!$A1116,'Contact Hours'!$C:$C,Hours!$B1116)</f>
        <v>0</v>
      </c>
      <c r="F1116" s="16">
        <f>SUMIFS('Contact Hours'!G:G,'Contact Hours'!$A:$A,Hours!$A1116,'Contact Hours'!$C:$C,Hours!$B1116)</f>
        <v>0</v>
      </c>
      <c r="G1116" s="16">
        <f>SUMIFS('Contact Hours'!H:H,'Contact Hours'!$A:$A,Hours!$A1116,'Contact Hours'!$C:$C,Hours!$B1116)</f>
        <v>0</v>
      </c>
      <c r="H1116" s="16">
        <f>SUMIFS('Contact Hours'!I:I,'Contact Hours'!$A:$A,Hours!$A1116,'Contact Hours'!$C:$C,Hours!$B1116)</f>
        <v>0</v>
      </c>
      <c r="I1116" s="16">
        <f>SUMIFS('Contact Hours'!J:J,'Contact Hours'!$A:$A,Hours!$A1116,'Contact Hours'!$C:$C,Hours!$B1116)</f>
        <v>0</v>
      </c>
      <c r="J1116" s="16">
        <f>SUMIFS('Contact Hours'!K:K,'Contact Hours'!$A:$A,Hours!$A1116,'Contact Hours'!$C:$C,Hours!$B1116)</f>
        <v>994</v>
      </c>
      <c r="K1116" s="16">
        <f>SUMIFS('Contact Hours'!L:L,'Contact Hours'!$A:$A,Hours!$A1116,'Contact Hours'!$C:$C,Hours!$B1116)</f>
        <v>0</v>
      </c>
      <c r="L1116" s="17">
        <f t="shared" si="112"/>
        <v>2674</v>
      </c>
      <c r="M1116" s="17">
        <f t="shared" si="113"/>
        <v>0</v>
      </c>
      <c r="N1116" s="17">
        <f t="shared" si="110"/>
        <v>2674</v>
      </c>
      <c r="O1116" s="83">
        <f t="shared" si="114"/>
        <v>7908.338413366102</v>
      </c>
      <c r="P1116" s="83">
        <f t="shared" si="111"/>
        <v>0</v>
      </c>
    </row>
    <row r="1117" spans="1:16" x14ac:dyDescent="0.2">
      <c r="A1117" s="14">
        <v>3628</v>
      </c>
      <c r="B1117" s="15">
        <v>7</v>
      </c>
      <c r="C1117" s="82">
        <f t="shared" si="109"/>
        <v>3.1107785365526492</v>
      </c>
      <c r="D1117" s="16">
        <f>SUMIFS('Contact Hours'!E:E,'Contact Hours'!$A:$A,Hours!$A1117,'Contact Hours'!$C:$C,Hours!$B1117)</f>
        <v>0</v>
      </c>
      <c r="E1117" s="16">
        <f>SUMIFS('Contact Hours'!F:F,'Contact Hours'!$A:$A,Hours!$A1117,'Contact Hours'!$C:$C,Hours!$B1117)</f>
        <v>3840</v>
      </c>
      <c r="F1117" s="16">
        <f>SUMIFS('Contact Hours'!G:G,'Contact Hours'!$A:$A,Hours!$A1117,'Contact Hours'!$C:$C,Hours!$B1117)</f>
        <v>0</v>
      </c>
      <c r="G1117" s="16">
        <f>SUMIFS('Contact Hours'!H:H,'Contact Hours'!$A:$A,Hours!$A1117,'Contact Hours'!$C:$C,Hours!$B1117)</f>
        <v>0</v>
      </c>
      <c r="H1117" s="16">
        <f>SUMIFS('Contact Hours'!I:I,'Contact Hours'!$A:$A,Hours!$A1117,'Contact Hours'!$C:$C,Hours!$B1117)</f>
        <v>0</v>
      </c>
      <c r="I1117" s="16">
        <f>SUMIFS('Contact Hours'!J:J,'Contact Hours'!$A:$A,Hours!$A1117,'Contact Hours'!$C:$C,Hours!$B1117)</f>
        <v>20736</v>
      </c>
      <c r="J1117" s="16">
        <f>SUMIFS('Contact Hours'!K:K,'Contact Hours'!$A:$A,Hours!$A1117,'Contact Hours'!$C:$C,Hours!$B1117)</f>
        <v>0</v>
      </c>
      <c r="K1117" s="16">
        <f>SUMIFS('Contact Hours'!L:L,'Contact Hours'!$A:$A,Hours!$A1117,'Contact Hours'!$C:$C,Hours!$B1117)</f>
        <v>15184</v>
      </c>
      <c r="L1117" s="17">
        <f t="shared" si="112"/>
        <v>39760</v>
      </c>
      <c r="M1117" s="17">
        <f t="shared" si="113"/>
        <v>3976</v>
      </c>
      <c r="N1117" s="17">
        <f t="shared" si="110"/>
        <v>43736</v>
      </c>
      <c r="O1117" s="83">
        <f t="shared" si="114"/>
        <v>136053.01007466667</v>
      </c>
      <c r="P1117" s="83">
        <f t="shared" si="111"/>
        <v>0</v>
      </c>
    </row>
    <row r="1118" spans="1:16" x14ac:dyDescent="0.2">
      <c r="A1118" s="14">
        <v>3628</v>
      </c>
      <c r="B1118" s="15">
        <v>8</v>
      </c>
      <c r="C1118" s="82">
        <f t="shared" si="109"/>
        <v>3.1288120353152737</v>
      </c>
      <c r="D1118" s="16">
        <f>SUMIFS('Contact Hours'!E:E,'Contact Hours'!$A:$A,Hours!$A1118,'Contact Hours'!$C:$C,Hours!$B1118)</f>
        <v>0</v>
      </c>
      <c r="E1118" s="16">
        <f>SUMIFS('Contact Hours'!F:F,'Contact Hours'!$A:$A,Hours!$A1118,'Contact Hours'!$C:$C,Hours!$B1118)</f>
        <v>0</v>
      </c>
      <c r="F1118" s="16">
        <f>SUMIFS('Contact Hours'!G:G,'Contact Hours'!$A:$A,Hours!$A1118,'Contact Hours'!$C:$C,Hours!$B1118)</f>
        <v>0</v>
      </c>
      <c r="G1118" s="16">
        <f>SUMIFS('Contact Hours'!H:H,'Contact Hours'!$A:$A,Hours!$A1118,'Contact Hours'!$C:$C,Hours!$B1118)</f>
        <v>0</v>
      </c>
      <c r="H1118" s="16">
        <f>SUMIFS('Contact Hours'!I:I,'Contact Hours'!$A:$A,Hours!$A1118,'Contact Hours'!$C:$C,Hours!$B1118)</f>
        <v>14080</v>
      </c>
      <c r="I1118" s="16">
        <f>SUMIFS('Contact Hours'!J:J,'Contact Hours'!$A:$A,Hours!$A1118,'Contact Hours'!$C:$C,Hours!$B1118)</f>
        <v>0</v>
      </c>
      <c r="J1118" s="16">
        <f>SUMIFS('Contact Hours'!K:K,'Contact Hours'!$A:$A,Hours!$A1118,'Contact Hours'!$C:$C,Hours!$B1118)</f>
        <v>0</v>
      </c>
      <c r="K1118" s="16">
        <f>SUMIFS('Contact Hours'!L:L,'Contact Hours'!$A:$A,Hours!$A1118,'Contact Hours'!$C:$C,Hours!$B1118)</f>
        <v>0</v>
      </c>
      <c r="L1118" s="17">
        <f t="shared" si="112"/>
        <v>14080</v>
      </c>
      <c r="M1118" s="17">
        <f t="shared" si="113"/>
        <v>0</v>
      </c>
      <c r="N1118" s="17">
        <f t="shared" si="110"/>
        <v>14080</v>
      </c>
      <c r="O1118" s="83">
        <f t="shared" si="114"/>
        <v>44053.673457239056</v>
      </c>
      <c r="P1118" s="83">
        <f t="shared" si="111"/>
        <v>0</v>
      </c>
    </row>
    <row r="1119" spans="1:16" x14ac:dyDescent="0.2">
      <c r="A1119" s="14">
        <v>3628</v>
      </c>
      <c r="B1119" s="15">
        <v>9</v>
      </c>
      <c r="C1119" s="82">
        <f t="shared" ref="C1119:C1182" si="115">C1092</f>
        <v>2.7974464955520566</v>
      </c>
      <c r="D1119" s="16">
        <f>SUMIFS('Contact Hours'!E:E,'Contact Hours'!$A:$A,Hours!$A1119,'Contact Hours'!$C:$C,Hours!$B1119)</f>
        <v>6000</v>
      </c>
      <c r="E1119" s="16">
        <f>SUMIFS('Contact Hours'!F:F,'Contact Hours'!$A:$A,Hours!$A1119,'Contact Hours'!$C:$C,Hours!$B1119)</f>
        <v>6992</v>
      </c>
      <c r="F1119" s="16">
        <f>SUMIFS('Contact Hours'!G:G,'Contact Hours'!$A:$A,Hours!$A1119,'Contact Hours'!$C:$C,Hours!$B1119)</f>
        <v>0</v>
      </c>
      <c r="G1119" s="16">
        <f>SUMIFS('Contact Hours'!H:H,'Contact Hours'!$A:$A,Hours!$A1119,'Contact Hours'!$C:$C,Hours!$B1119)</f>
        <v>0</v>
      </c>
      <c r="H1119" s="16">
        <f>SUMIFS('Contact Hours'!I:I,'Contact Hours'!$A:$A,Hours!$A1119,'Contact Hours'!$C:$C,Hours!$B1119)</f>
        <v>125248</v>
      </c>
      <c r="I1119" s="16">
        <f>SUMIFS('Contact Hours'!J:J,'Contact Hours'!$A:$A,Hours!$A1119,'Contact Hours'!$C:$C,Hours!$B1119)</f>
        <v>0</v>
      </c>
      <c r="J1119" s="16">
        <f>SUMIFS('Contact Hours'!K:K,'Contact Hours'!$A:$A,Hours!$A1119,'Contact Hours'!$C:$C,Hours!$B1119)</f>
        <v>3576</v>
      </c>
      <c r="K1119" s="16">
        <f>SUMIFS('Contact Hours'!L:L,'Contact Hours'!$A:$A,Hours!$A1119,'Contact Hours'!$C:$C,Hours!$B1119)</f>
        <v>2863</v>
      </c>
      <c r="L1119" s="17">
        <f t="shared" si="112"/>
        <v>144679</v>
      </c>
      <c r="M1119" s="17">
        <f t="shared" si="113"/>
        <v>985.5</v>
      </c>
      <c r="N1119" s="17">
        <f t="shared" si="110"/>
        <v>145664.5</v>
      </c>
      <c r="O1119" s="83">
        <f t="shared" si="114"/>
        <v>407488.64505134255</v>
      </c>
      <c r="P1119" s="83">
        <f t="shared" si="111"/>
        <v>0</v>
      </c>
    </row>
    <row r="1120" spans="1:16" x14ac:dyDescent="0.2">
      <c r="A1120" s="14">
        <v>3628</v>
      </c>
      <c r="B1120" s="15">
        <v>10</v>
      </c>
      <c r="C1120" s="82">
        <f t="shared" si="115"/>
        <v>3.9989283506118838</v>
      </c>
      <c r="D1120" s="16">
        <f>SUMIFS('Contact Hours'!E:E,'Contact Hours'!$A:$A,Hours!$A1120,'Contact Hours'!$C:$C,Hours!$B1120)</f>
        <v>0</v>
      </c>
      <c r="E1120" s="16">
        <f>SUMIFS('Contact Hours'!F:F,'Contact Hours'!$A:$A,Hours!$A1120,'Contact Hours'!$C:$C,Hours!$B1120)</f>
        <v>0</v>
      </c>
      <c r="F1120" s="16">
        <f>SUMIFS('Contact Hours'!G:G,'Contact Hours'!$A:$A,Hours!$A1120,'Contact Hours'!$C:$C,Hours!$B1120)</f>
        <v>0</v>
      </c>
      <c r="G1120" s="16">
        <f>SUMIFS('Contact Hours'!H:H,'Contact Hours'!$A:$A,Hours!$A1120,'Contact Hours'!$C:$C,Hours!$B1120)</f>
        <v>0</v>
      </c>
      <c r="H1120" s="16">
        <f>SUMIFS('Contact Hours'!I:I,'Contact Hours'!$A:$A,Hours!$A1120,'Contact Hours'!$C:$C,Hours!$B1120)</f>
        <v>0</v>
      </c>
      <c r="I1120" s="16">
        <f>SUMIFS('Contact Hours'!J:J,'Contact Hours'!$A:$A,Hours!$A1120,'Contact Hours'!$C:$C,Hours!$B1120)</f>
        <v>0</v>
      </c>
      <c r="J1120" s="16">
        <f>SUMIFS('Contact Hours'!K:K,'Contact Hours'!$A:$A,Hours!$A1120,'Contact Hours'!$C:$C,Hours!$B1120)</f>
        <v>0</v>
      </c>
      <c r="K1120" s="16">
        <f>SUMIFS('Contact Hours'!L:L,'Contact Hours'!$A:$A,Hours!$A1120,'Contact Hours'!$C:$C,Hours!$B1120)</f>
        <v>0</v>
      </c>
      <c r="L1120" s="17">
        <f t="shared" si="112"/>
        <v>0</v>
      </c>
      <c r="M1120" s="17">
        <f t="shared" si="113"/>
        <v>0</v>
      </c>
      <c r="N1120" s="17">
        <f t="shared" ref="N1120:N1175" si="116">SUM(L1120:M1120)</f>
        <v>0</v>
      </c>
      <c r="O1120" s="83">
        <f t="shared" si="114"/>
        <v>0</v>
      </c>
      <c r="P1120" s="83">
        <f t="shared" ref="P1120:P1175" si="117">(G1120+F1120*1.1)*C1120</f>
        <v>0</v>
      </c>
    </row>
    <row r="1121" spans="1:16" x14ac:dyDescent="0.2">
      <c r="A1121" s="14">
        <v>3628</v>
      </c>
      <c r="B1121" s="15">
        <v>11</v>
      </c>
      <c r="C1121" s="82">
        <f t="shared" si="115"/>
        <v>2.8515469918399288</v>
      </c>
      <c r="D1121" s="16">
        <f>SUMIFS('Contact Hours'!E:E,'Contact Hours'!$A:$A,Hours!$A1121,'Contact Hours'!$C:$C,Hours!$B1121)</f>
        <v>0</v>
      </c>
      <c r="E1121" s="16">
        <f>SUMIFS('Contact Hours'!F:F,'Contact Hours'!$A:$A,Hours!$A1121,'Contact Hours'!$C:$C,Hours!$B1121)</f>
        <v>0</v>
      </c>
      <c r="F1121" s="16">
        <f>SUMIFS('Contact Hours'!G:G,'Contact Hours'!$A:$A,Hours!$A1121,'Contact Hours'!$C:$C,Hours!$B1121)</f>
        <v>0</v>
      </c>
      <c r="G1121" s="16">
        <f>SUMIFS('Contact Hours'!H:H,'Contact Hours'!$A:$A,Hours!$A1121,'Contact Hours'!$C:$C,Hours!$B1121)</f>
        <v>0</v>
      </c>
      <c r="H1121" s="16">
        <f>SUMIFS('Contact Hours'!I:I,'Contact Hours'!$A:$A,Hours!$A1121,'Contact Hours'!$C:$C,Hours!$B1121)</f>
        <v>0</v>
      </c>
      <c r="I1121" s="16">
        <f>SUMIFS('Contact Hours'!J:J,'Contact Hours'!$A:$A,Hours!$A1121,'Contact Hours'!$C:$C,Hours!$B1121)</f>
        <v>121888</v>
      </c>
      <c r="J1121" s="16">
        <f>SUMIFS('Contact Hours'!K:K,'Contact Hours'!$A:$A,Hours!$A1121,'Contact Hours'!$C:$C,Hours!$B1121)</f>
        <v>0</v>
      </c>
      <c r="K1121" s="16">
        <f>SUMIFS('Contact Hours'!L:L,'Contact Hours'!$A:$A,Hours!$A1121,'Contact Hours'!$C:$C,Hours!$B1121)</f>
        <v>102352</v>
      </c>
      <c r="L1121" s="17">
        <f t="shared" ref="L1121:L1176" si="118">SUM(D1121:K1121)</f>
        <v>224240</v>
      </c>
      <c r="M1121" s="17">
        <f t="shared" ref="M1121:M1176" si="119">IF(B1121&lt;28,E1121+F1121+I1121+K1121,0)*0.1</f>
        <v>22424</v>
      </c>
      <c r="N1121" s="17">
        <f t="shared" si="116"/>
        <v>246664</v>
      </c>
      <c r="O1121" s="83">
        <f t="shared" si="114"/>
        <v>703373.98719520424</v>
      </c>
      <c r="P1121" s="83">
        <f t="shared" si="117"/>
        <v>0</v>
      </c>
    </row>
    <row r="1122" spans="1:16" x14ac:dyDescent="0.2">
      <c r="A1122" s="14">
        <v>3628</v>
      </c>
      <c r="B1122" s="15">
        <v>12</v>
      </c>
      <c r="C1122" s="82">
        <f t="shared" si="115"/>
        <v>2.5044021406594155</v>
      </c>
      <c r="D1122" s="16">
        <f>SUMIFS('Contact Hours'!E:E,'Contact Hours'!$A:$A,Hours!$A1122,'Contact Hours'!$C:$C,Hours!$B1122)</f>
        <v>178640</v>
      </c>
      <c r="E1122" s="16">
        <f>SUMIFS('Contact Hours'!F:F,'Contact Hours'!$A:$A,Hours!$A1122,'Contact Hours'!$C:$C,Hours!$B1122)</f>
        <v>0</v>
      </c>
      <c r="F1122" s="16">
        <f>SUMIFS('Contact Hours'!G:G,'Contact Hours'!$A:$A,Hours!$A1122,'Contact Hours'!$C:$C,Hours!$B1122)</f>
        <v>0</v>
      </c>
      <c r="G1122" s="16">
        <f>SUMIFS('Contact Hours'!H:H,'Contact Hours'!$A:$A,Hours!$A1122,'Contact Hours'!$C:$C,Hours!$B1122)</f>
        <v>17464</v>
      </c>
      <c r="H1122" s="16">
        <f>SUMIFS('Contact Hours'!I:I,'Contact Hours'!$A:$A,Hours!$A1122,'Contact Hours'!$C:$C,Hours!$B1122)</f>
        <v>0</v>
      </c>
      <c r="I1122" s="16">
        <f>SUMIFS('Contact Hours'!J:J,'Contact Hours'!$A:$A,Hours!$A1122,'Contact Hours'!$C:$C,Hours!$B1122)</f>
        <v>0</v>
      </c>
      <c r="J1122" s="16">
        <f>SUMIFS('Contact Hours'!K:K,'Contact Hours'!$A:$A,Hours!$A1122,'Contact Hours'!$C:$C,Hours!$B1122)</f>
        <v>1174</v>
      </c>
      <c r="K1122" s="16">
        <f>SUMIFS('Contact Hours'!L:L,'Contact Hours'!$A:$A,Hours!$A1122,'Contact Hours'!$C:$C,Hours!$B1122)</f>
        <v>0</v>
      </c>
      <c r="L1122" s="17">
        <f t="shared" si="118"/>
        <v>197278</v>
      </c>
      <c r="M1122" s="17">
        <f t="shared" si="119"/>
        <v>0</v>
      </c>
      <c r="N1122" s="17">
        <f t="shared" si="116"/>
        <v>197278</v>
      </c>
      <c r="O1122" s="83">
        <f t="shared" si="114"/>
        <v>494063.44550500816</v>
      </c>
      <c r="P1122" s="83">
        <f t="shared" si="117"/>
        <v>43736.878984476032</v>
      </c>
    </row>
    <row r="1123" spans="1:16" x14ac:dyDescent="0.2">
      <c r="A1123" s="14">
        <v>3628</v>
      </c>
      <c r="B1123" s="15">
        <v>13</v>
      </c>
      <c r="C1123" s="82">
        <f t="shared" si="115"/>
        <v>2.4322681456089192</v>
      </c>
      <c r="D1123" s="16">
        <f>SUMIFS('Contact Hours'!E:E,'Contact Hours'!$A:$A,Hours!$A1123,'Contact Hours'!$C:$C,Hours!$B1123)</f>
        <v>19520</v>
      </c>
      <c r="E1123" s="16">
        <f>SUMIFS('Contact Hours'!F:F,'Contact Hours'!$A:$A,Hours!$A1123,'Contact Hours'!$C:$C,Hours!$B1123)</f>
        <v>0</v>
      </c>
      <c r="F1123" s="16">
        <f>SUMIFS('Contact Hours'!G:G,'Contact Hours'!$A:$A,Hours!$A1123,'Contact Hours'!$C:$C,Hours!$B1123)</f>
        <v>0</v>
      </c>
      <c r="G1123" s="16">
        <f>SUMIFS('Contact Hours'!H:H,'Contact Hours'!$A:$A,Hours!$A1123,'Contact Hours'!$C:$C,Hours!$B1123)</f>
        <v>0</v>
      </c>
      <c r="H1123" s="16">
        <f>SUMIFS('Contact Hours'!I:I,'Contact Hours'!$A:$A,Hours!$A1123,'Contact Hours'!$C:$C,Hours!$B1123)</f>
        <v>0</v>
      </c>
      <c r="I1123" s="16">
        <f>SUMIFS('Contact Hours'!J:J,'Contact Hours'!$A:$A,Hours!$A1123,'Contact Hours'!$C:$C,Hours!$B1123)</f>
        <v>0</v>
      </c>
      <c r="J1123" s="16">
        <f>SUMIFS('Contact Hours'!K:K,'Contact Hours'!$A:$A,Hours!$A1123,'Contact Hours'!$C:$C,Hours!$B1123)</f>
        <v>0</v>
      </c>
      <c r="K1123" s="16">
        <f>SUMIFS('Contact Hours'!L:L,'Contact Hours'!$A:$A,Hours!$A1123,'Contact Hours'!$C:$C,Hours!$B1123)</f>
        <v>0</v>
      </c>
      <c r="L1123" s="17">
        <f t="shared" si="118"/>
        <v>19520</v>
      </c>
      <c r="M1123" s="17">
        <f t="shared" si="119"/>
        <v>0</v>
      </c>
      <c r="N1123" s="17">
        <f t="shared" si="116"/>
        <v>19520</v>
      </c>
      <c r="O1123" s="83">
        <f t="shared" si="114"/>
        <v>47477.874202286104</v>
      </c>
      <c r="P1123" s="83">
        <f t="shared" si="117"/>
        <v>0</v>
      </c>
    </row>
    <row r="1124" spans="1:16" x14ac:dyDescent="0.2">
      <c r="A1124" s="14">
        <v>3628</v>
      </c>
      <c r="B1124" s="15">
        <v>14</v>
      </c>
      <c r="C1124" s="82">
        <f t="shared" si="115"/>
        <v>3.8974899200721236</v>
      </c>
      <c r="D1124" s="16">
        <f>SUMIFS('Contact Hours'!E:E,'Contact Hours'!$A:$A,Hours!$A1124,'Contact Hours'!$C:$C,Hours!$B1124)</f>
        <v>0</v>
      </c>
      <c r="E1124" s="16">
        <f>SUMIFS('Contact Hours'!F:F,'Contact Hours'!$A:$A,Hours!$A1124,'Contact Hours'!$C:$C,Hours!$B1124)</f>
        <v>29760</v>
      </c>
      <c r="F1124" s="16">
        <f>SUMIFS('Contact Hours'!G:G,'Contact Hours'!$A:$A,Hours!$A1124,'Contact Hours'!$C:$C,Hours!$B1124)</f>
        <v>0</v>
      </c>
      <c r="G1124" s="16">
        <f>SUMIFS('Contact Hours'!H:H,'Contact Hours'!$A:$A,Hours!$A1124,'Contact Hours'!$C:$C,Hours!$B1124)</f>
        <v>0</v>
      </c>
      <c r="H1124" s="16">
        <f>SUMIFS('Contact Hours'!I:I,'Contact Hours'!$A:$A,Hours!$A1124,'Contact Hours'!$C:$C,Hours!$B1124)</f>
        <v>0</v>
      </c>
      <c r="I1124" s="16">
        <f>SUMIFS('Contact Hours'!J:J,'Contact Hours'!$A:$A,Hours!$A1124,'Contact Hours'!$C:$C,Hours!$B1124)</f>
        <v>80560</v>
      </c>
      <c r="J1124" s="16">
        <f>SUMIFS('Contact Hours'!K:K,'Contact Hours'!$A:$A,Hours!$A1124,'Contact Hours'!$C:$C,Hours!$B1124)</f>
        <v>0</v>
      </c>
      <c r="K1124" s="16">
        <f>SUMIFS('Contact Hours'!L:L,'Contact Hours'!$A:$A,Hours!$A1124,'Contact Hours'!$C:$C,Hours!$B1124)</f>
        <v>7425</v>
      </c>
      <c r="L1124" s="17">
        <f t="shared" si="118"/>
        <v>117745</v>
      </c>
      <c r="M1124" s="17">
        <f t="shared" si="119"/>
        <v>11774.5</v>
      </c>
      <c r="N1124" s="17">
        <f t="shared" si="116"/>
        <v>129519.5</v>
      </c>
      <c r="O1124" s="83">
        <f t="shared" si="114"/>
        <v>504800.94570278144</v>
      </c>
      <c r="P1124" s="83">
        <f t="shared" si="117"/>
        <v>0</v>
      </c>
    </row>
    <row r="1125" spans="1:16" x14ac:dyDescent="0.2">
      <c r="A1125" s="14">
        <v>3628</v>
      </c>
      <c r="B1125" s="15">
        <v>15</v>
      </c>
      <c r="C1125" s="82">
        <f t="shared" si="115"/>
        <v>5.6850604849172326</v>
      </c>
      <c r="D1125" s="16">
        <f>SUMIFS('Contact Hours'!E:E,'Contact Hours'!$A:$A,Hours!$A1125,'Contact Hours'!$C:$C,Hours!$B1125)</f>
        <v>0</v>
      </c>
      <c r="E1125" s="16">
        <f>SUMIFS('Contact Hours'!F:F,'Contact Hours'!$A:$A,Hours!$A1125,'Contact Hours'!$C:$C,Hours!$B1125)</f>
        <v>0</v>
      </c>
      <c r="F1125" s="16">
        <f>SUMIFS('Contact Hours'!G:G,'Contact Hours'!$A:$A,Hours!$A1125,'Contact Hours'!$C:$C,Hours!$B1125)</f>
        <v>0</v>
      </c>
      <c r="G1125" s="16">
        <f>SUMIFS('Contact Hours'!H:H,'Contact Hours'!$A:$A,Hours!$A1125,'Contact Hours'!$C:$C,Hours!$B1125)</f>
        <v>0</v>
      </c>
      <c r="H1125" s="16">
        <f>SUMIFS('Contact Hours'!I:I,'Contact Hours'!$A:$A,Hours!$A1125,'Contact Hours'!$C:$C,Hours!$B1125)</f>
        <v>0</v>
      </c>
      <c r="I1125" s="16">
        <f>SUMIFS('Contact Hours'!J:J,'Contact Hours'!$A:$A,Hours!$A1125,'Contact Hours'!$C:$C,Hours!$B1125)</f>
        <v>0</v>
      </c>
      <c r="J1125" s="16">
        <f>SUMIFS('Contact Hours'!K:K,'Contact Hours'!$A:$A,Hours!$A1125,'Contact Hours'!$C:$C,Hours!$B1125)</f>
        <v>0</v>
      </c>
      <c r="K1125" s="16">
        <f>SUMIFS('Contact Hours'!L:L,'Contact Hours'!$A:$A,Hours!$A1125,'Contact Hours'!$C:$C,Hours!$B1125)</f>
        <v>0</v>
      </c>
      <c r="L1125" s="17">
        <f t="shared" si="118"/>
        <v>0</v>
      </c>
      <c r="M1125" s="17">
        <f t="shared" si="119"/>
        <v>0</v>
      </c>
      <c r="N1125" s="17">
        <f t="shared" si="116"/>
        <v>0</v>
      </c>
      <c r="O1125" s="83">
        <f t="shared" si="114"/>
        <v>0</v>
      </c>
      <c r="P1125" s="83">
        <f t="shared" si="117"/>
        <v>0</v>
      </c>
    </row>
    <row r="1126" spans="1:16" x14ac:dyDescent="0.2">
      <c r="A1126" s="14">
        <v>3628</v>
      </c>
      <c r="B1126" s="15">
        <v>16</v>
      </c>
      <c r="C1126" s="82">
        <f t="shared" si="115"/>
        <v>3.2595549013442979</v>
      </c>
      <c r="D1126" s="16">
        <f>SUMIFS('Contact Hours'!E:E,'Contact Hours'!$A:$A,Hours!$A1126,'Contact Hours'!$C:$C,Hours!$B1126)</f>
        <v>2352</v>
      </c>
      <c r="E1126" s="16">
        <f>SUMIFS('Contact Hours'!F:F,'Contact Hours'!$A:$A,Hours!$A1126,'Contact Hours'!$C:$C,Hours!$B1126)</f>
        <v>0</v>
      </c>
      <c r="F1126" s="16">
        <f>SUMIFS('Contact Hours'!G:G,'Contact Hours'!$A:$A,Hours!$A1126,'Contact Hours'!$C:$C,Hours!$B1126)</f>
        <v>0</v>
      </c>
      <c r="G1126" s="16">
        <f>SUMIFS('Contact Hours'!H:H,'Contact Hours'!$A:$A,Hours!$A1126,'Contact Hours'!$C:$C,Hours!$B1126)</f>
        <v>0</v>
      </c>
      <c r="H1126" s="16">
        <f>SUMIFS('Contact Hours'!I:I,'Contact Hours'!$A:$A,Hours!$A1126,'Contact Hours'!$C:$C,Hours!$B1126)</f>
        <v>2560</v>
      </c>
      <c r="I1126" s="16">
        <f>SUMIFS('Contact Hours'!J:J,'Contact Hours'!$A:$A,Hours!$A1126,'Contact Hours'!$C:$C,Hours!$B1126)</f>
        <v>35984</v>
      </c>
      <c r="J1126" s="16">
        <f>SUMIFS('Contact Hours'!K:K,'Contact Hours'!$A:$A,Hours!$A1126,'Contact Hours'!$C:$C,Hours!$B1126)</f>
        <v>0</v>
      </c>
      <c r="K1126" s="16">
        <f>SUMIFS('Contact Hours'!L:L,'Contact Hours'!$A:$A,Hours!$A1126,'Contact Hours'!$C:$C,Hours!$B1126)</f>
        <v>23890</v>
      </c>
      <c r="L1126" s="17">
        <f t="shared" si="118"/>
        <v>64786</v>
      </c>
      <c r="M1126" s="17">
        <f t="shared" si="119"/>
        <v>5987.4000000000005</v>
      </c>
      <c r="N1126" s="17">
        <f t="shared" si="116"/>
        <v>70773.399999999994</v>
      </c>
      <c r="O1126" s="83">
        <f t="shared" si="114"/>
        <v>230689.78285480052</v>
      </c>
      <c r="P1126" s="83">
        <f t="shared" si="117"/>
        <v>0</v>
      </c>
    </row>
    <row r="1127" spans="1:16" x14ac:dyDescent="0.2">
      <c r="A1127" s="14">
        <v>3628</v>
      </c>
      <c r="B1127" s="15">
        <v>17</v>
      </c>
      <c r="C1127" s="82">
        <f t="shared" si="115"/>
        <v>4.4091904474615813</v>
      </c>
      <c r="D1127" s="16">
        <f>SUMIFS('Contact Hours'!E:E,'Contact Hours'!$A:$A,Hours!$A1127,'Contact Hours'!$C:$C,Hours!$B1127)</f>
        <v>0</v>
      </c>
      <c r="E1127" s="16">
        <f>SUMIFS('Contact Hours'!F:F,'Contact Hours'!$A:$A,Hours!$A1127,'Contact Hours'!$C:$C,Hours!$B1127)</f>
        <v>0</v>
      </c>
      <c r="F1127" s="16">
        <f>SUMIFS('Contact Hours'!G:G,'Contact Hours'!$A:$A,Hours!$A1127,'Contact Hours'!$C:$C,Hours!$B1127)</f>
        <v>0</v>
      </c>
      <c r="G1127" s="16">
        <f>SUMIFS('Contact Hours'!H:H,'Contact Hours'!$A:$A,Hours!$A1127,'Contact Hours'!$C:$C,Hours!$B1127)</f>
        <v>0</v>
      </c>
      <c r="H1127" s="16">
        <f>SUMIFS('Contact Hours'!I:I,'Contact Hours'!$A:$A,Hours!$A1127,'Contact Hours'!$C:$C,Hours!$B1127)</f>
        <v>0</v>
      </c>
      <c r="I1127" s="16">
        <f>SUMIFS('Contact Hours'!J:J,'Contact Hours'!$A:$A,Hours!$A1127,'Contact Hours'!$C:$C,Hours!$B1127)</f>
        <v>0</v>
      </c>
      <c r="J1127" s="16">
        <f>SUMIFS('Contact Hours'!K:K,'Contact Hours'!$A:$A,Hours!$A1127,'Contact Hours'!$C:$C,Hours!$B1127)</f>
        <v>0</v>
      </c>
      <c r="K1127" s="16">
        <f>SUMIFS('Contact Hours'!L:L,'Contact Hours'!$A:$A,Hours!$A1127,'Contact Hours'!$C:$C,Hours!$B1127)</f>
        <v>0</v>
      </c>
      <c r="L1127" s="17">
        <f t="shared" si="118"/>
        <v>0</v>
      </c>
      <c r="M1127" s="17">
        <f t="shared" si="119"/>
        <v>0</v>
      </c>
      <c r="N1127" s="17">
        <f t="shared" si="116"/>
        <v>0</v>
      </c>
      <c r="O1127" s="83">
        <f t="shared" si="114"/>
        <v>0</v>
      </c>
      <c r="P1127" s="83">
        <f t="shared" si="117"/>
        <v>0</v>
      </c>
    </row>
    <row r="1128" spans="1:16" x14ac:dyDescent="0.2">
      <c r="A1128" s="14">
        <v>3628</v>
      </c>
      <c r="B1128" s="15">
        <v>18</v>
      </c>
      <c r="C1128" s="82">
        <f t="shared" si="115"/>
        <v>3.2911135241788898</v>
      </c>
      <c r="D1128" s="16">
        <f>SUMIFS('Contact Hours'!E:E,'Contact Hours'!$A:$A,Hours!$A1128,'Contact Hours'!$C:$C,Hours!$B1128)</f>
        <v>0</v>
      </c>
      <c r="E1128" s="16">
        <f>SUMIFS('Contact Hours'!F:F,'Contact Hours'!$A:$A,Hours!$A1128,'Contact Hours'!$C:$C,Hours!$B1128)</f>
        <v>0</v>
      </c>
      <c r="F1128" s="16">
        <f>SUMIFS('Contact Hours'!G:G,'Contact Hours'!$A:$A,Hours!$A1128,'Contact Hours'!$C:$C,Hours!$B1128)</f>
        <v>0</v>
      </c>
      <c r="G1128" s="16">
        <f>SUMIFS('Contact Hours'!H:H,'Contact Hours'!$A:$A,Hours!$A1128,'Contact Hours'!$C:$C,Hours!$B1128)</f>
        <v>0</v>
      </c>
      <c r="H1128" s="16">
        <f>SUMIFS('Contact Hours'!I:I,'Contact Hours'!$A:$A,Hours!$A1128,'Contact Hours'!$C:$C,Hours!$B1128)</f>
        <v>0</v>
      </c>
      <c r="I1128" s="16">
        <f>SUMIFS('Contact Hours'!J:J,'Contact Hours'!$A:$A,Hours!$A1128,'Contact Hours'!$C:$C,Hours!$B1128)</f>
        <v>82672</v>
      </c>
      <c r="J1128" s="16">
        <f>SUMIFS('Contact Hours'!K:K,'Contact Hours'!$A:$A,Hours!$A1128,'Contact Hours'!$C:$C,Hours!$B1128)</f>
        <v>0</v>
      </c>
      <c r="K1128" s="16">
        <f>SUMIFS('Contact Hours'!L:L,'Contact Hours'!$A:$A,Hours!$A1128,'Contact Hours'!$C:$C,Hours!$B1128)</f>
        <v>0</v>
      </c>
      <c r="L1128" s="17">
        <f t="shared" si="118"/>
        <v>82672</v>
      </c>
      <c r="M1128" s="17">
        <f t="shared" si="119"/>
        <v>8267.2000000000007</v>
      </c>
      <c r="N1128" s="17">
        <f t="shared" si="116"/>
        <v>90939.199999999997</v>
      </c>
      <c r="O1128" s="83">
        <f t="shared" si="114"/>
        <v>299291.23099800886</v>
      </c>
      <c r="P1128" s="83">
        <f t="shared" si="117"/>
        <v>0</v>
      </c>
    </row>
    <row r="1129" spans="1:16" x14ac:dyDescent="0.2">
      <c r="A1129" s="14">
        <v>3628</v>
      </c>
      <c r="B1129" s="15">
        <v>19</v>
      </c>
      <c r="C1129" s="82">
        <f t="shared" si="115"/>
        <v>2.3804218366663754</v>
      </c>
      <c r="D1129" s="16">
        <f>SUMIFS('Contact Hours'!E:E,'Contact Hours'!$A:$A,Hours!$A1129,'Contact Hours'!$C:$C,Hours!$B1129)</f>
        <v>0</v>
      </c>
      <c r="E1129" s="16">
        <f>SUMIFS('Contact Hours'!F:F,'Contact Hours'!$A:$A,Hours!$A1129,'Contact Hours'!$C:$C,Hours!$B1129)</f>
        <v>112112</v>
      </c>
      <c r="F1129" s="16">
        <f>SUMIFS('Contact Hours'!G:G,'Contact Hours'!$A:$A,Hours!$A1129,'Contact Hours'!$C:$C,Hours!$B1129)</f>
        <v>30813</v>
      </c>
      <c r="G1129" s="16">
        <f>SUMIFS('Contact Hours'!H:H,'Contact Hours'!$A:$A,Hours!$A1129,'Contact Hours'!$C:$C,Hours!$B1129)</f>
        <v>0</v>
      </c>
      <c r="H1129" s="16">
        <f>SUMIFS('Contact Hours'!I:I,'Contact Hours'!$A:$A,Hours!$A1129,'Contact Hours'!$C:$C,Hours!$B1129)</f>
        <v>0</v>
      </c>
      <c r="I1129" s="16">
        <f>SUMIFS('Contact Hours'!J:J,'Contact Hours'!$A:$A,Hours!$A1129,'Contact Hours'!$C:$C,Hours!$B1129)</f>
        <v>1664</v>
      </c>
      <c r="J1129" s="16">
        <f>SUMIFS('Contact Hours'!K:K,'Contact Hours'!$A:$A,Hours!$A1129,'Contact Hours'!$C:$C,Hours!$B1129)</f>
        <v>0</v>
      </c>
      <c r="K1129" s="16">
        <f>SUMIFS('Contact Hours'!L:L,'Contact Hours'!$A:$A,Hours!$A1129,'Contact Hours'!$C:$C,Hours!$B1129)</f>
        <v>0</v>
      </c>
      <c r="L1129" s="17">
        <f t="shared" si="118"/>
        <v>144589</v>
      </c>
      <c r="M1129" s="17">
        <f t="shared" si="119"/>
        <v>14458.900000000001</v>
      </c>
      <c r="N1129" s="17">
        <f t="shared" si="116"/>
        <v>159047.9</v>
      </c>
      <c r="O1129" s="83">
        <f t="shared" si="114"/>
        <v>378601.09423593001</v>
      </c>
      <c r="P1129" s="83">
        <f t="shared" si="117"/>
        <v>80682.731858521132</v>
      </c>
    </row>
    <row r="1130" spans="1:16" x14ac:dyDescent="0.2">
      <c r="A1130" s="14">
        <v>3628</v>
      </c>
      <c r="B1130" s="15">
        <v>20</v>
      </c>
      <c r="C1130" s="82">
        <f t="shared" si="115"/>
        <v>3.0251194174301852</v>
      </c>
      <c r="D1130" s="16">
        <f>SUMIFS('Contact Hours'!E:E,'Contact Hours'!$A:$A,Hours!$A1130,'Contact Hours'!$C:$C,Hours!$B1130)</f>
        <v>0</v>
      </c>
      <c r="E1130" s="16">
        <f>SUMIFS('Contact Hours'!F:F,'Contact Hours'!$A:$A,Hours!$A1130,'Contact Hours'!$C:$C,Hours!$B1130)</f>
        <v>0</v>
      </c>
      <c r="F1130" s="16">
        <f>SUMIFS('Contact Hours'!G:G,'Contact Hours'!$A:$A,Hours!$A1130,'Contact Hours'!$C:$C,Hours!$B1130)</f>
        <v>0</v>
      </c>
      <c r="G1130" s="16">
        <f>SUMIFS('Contact Hours'!H:H,'Contact Hours'!$A:$A,Hours!$A1130,'Contact Hours'!$C:$C,Hours!$B1130)</f>
        <v>0</v>
      </c>
      <c r="H1130" s="16">
        <f>SUMIFS('Contact Hours'!I:I,'Contact Hours'!$A:$A,Hours!$A1130,'Contact Hours'!$C:$C,Hours!$B1130)</f>
        <v>45376</v>
      </c>
      <c r="I1130" s="16">
        <f>SUMIFS('Contact Hours'!J:J,'Contact Hours'!$A:$A,Hours!$A1130,'Contact Hours'!$C:$C,Hours!$B1130)</f>
        <v>0</v>
      </c>
      <c r="J1130" s="16">
        <f>SUMIFS('Contact Hours'!K:K,'Contact Hours'!$A:$A,Hours!$A1130,'Contact Hours'!$C:$C,Hours!$B1130)</f>
        <v>16608</v>
      </c>
      <c r="K1130" s="16">
        <f>SUMIFS('Contact Hours'!L:L,'Contact Hours'!$A:$A,Hours!$A1130,'Contact Hours'!$C:$C,Hours!$B1130)</f>
        <v>0</v>
      </c>
      <c r="L1130" s="17">
        <f t="shared" si="118"/>
        <v>61984</v>
      </c>
      <c r="M1130" s="17">
        <f t="shared" si="119"/>
        <v>0</v>
      </c>
      <c r="N1130" s="17">
        <f t="shared" si="116"/>
        <v>61984</v>
      </c>
      <c r="O1130" s="83">
        <f t="shared" si="114"/>
        <v>187509.00196999259</v>
      </c>
      <c r="P1130" s="83">
        <f t="shared" si="117"/>
        <v>0</v>
      </c>
    </row>
    <row r="1131" spans="1:16" x14ac:dyDescent="0.2">
      <c r="A1131" s="14">
        <v>3628</v>
      </c>
      <c r="B1131" s="15">
        <v>21</v>
      </c>
      <c r="C1131" s="82">
        <f t="shared" si="115"/>
        <v>3.2708258380709379</v>
      </c>
      <c r="D1131" s="16">
        <f>SUMIFS('Contact Hours'!E:E,'Contact Hours'!$A:$A,Hours!$A1131,'Contact Hours'!$C:$C,Hours!$B1131)</f>
        <v>0</v>
      </c>
      <c r="E1131" s="16">
        <f>SUMIFS('Contact Hours'!F:F,'Contact Hours'!$A:$A,Hours!$A1131,'Contact Hours'!$C:$C,Hours!$B1131)</f>
        <v>0</v>
      </c>
      <c r="F1131" s="16">
        <f>SUMIFS('Contact Hours'!G:G,'Contact Hours'!$A:$A,Hours!$A1131,'Contact Hours'!$C:$C,Hours!$B1131)</f>
        <v>0</v>
      </c>
      <c r="G1131" s="16">
        <f>SUMIFS('Contact Hours'!H:H,'Contact Hours'!$A:$A,Hours!$A1131,'Contact Hours'!$C:$C,Hours!$B1131)</f>
        <v>0</v>
      </c>
      <c r="H1131" s="16">
        <f>SUMIFS('Contact Hours'!I:I,'Contact Hours'!$A:$A,Hours!$A1131,'Contact Hours'!$C:$C,Hours!$B1131)</f>
        <v>21328</v>
      </c>
      <c r="I1131" s="16">
        <f>SUMIFS('Contact Hours'!J:J,'Contact Hours'!$A:$A,Hours!$A1131,'Contact Hours'!$C:$C,Hours!$B1131)</f>
        <v>0</v>
      </c>
      <c r="J1131" s="16">
        <f>SUMIFS('Contact Hours'!K:K,'Contact Hours'!$A:$A,Hours!$A1131,'Contact Hours'!$C:$C,Hours!$B1131)</f>
        <v>23426</v>
      </c>
      <c r="K1131" s="16">
        <f>SUMIFS('Contact Hours'!L:L,'Contact Hours'!$A:$A,Hours!$A1131,'Contact Hours'!$C:$C,Hours!$B1131)</f>
        <v>0</v>
      </c>
      <c r="L1131" s="17">
        <f t="shared" si="118"/>
        <v>44754</v>
      </c>
      <c r="M1131" s="17">
        <f t="shared" si="119"/>
        <v>0</v>
      </c>
      <c r="N1131" s="17">
        <f t="shared" si="116"/>
        <v>44754</v>
      </c>
      <c r="O1131" s="83">
        <f t="shared" si="114"/>
        <v>146382.53955702676</v>
      </c>
      <c r="P1131" s="83">
        <f t="shared" si="117"/>
        <v>0</v>
      </c>
    </row>
    <row r="1132" spans="1:16" x14ac:dyDescent="0.2">
      <c r="A1132" s="14">
        <v>3628</v>
      </c>
      <c r="B1132" s="15">
        <v>22</v>
      </c>
      <c r="C1132" s="82">
        <f t="shared" si="115"/>
        <v>3.5368199448196425</v>
      </c>
      <c r="D1132" s="16">
        <f>SUMIFS('Contact Hours'!E:E,'Contact Hours'!$A:$A,Hours!$A1132,'Contact Hours'!$C:$C,Hours!$B1132)</f>
        <v>0</v>
      </c>
      <c r="E1132" s="16">
        <f>SUMIFS('Contact Hours'!F:F,'Contact Hours'!$A:$A,Hours!$A1132,'Contact Hours'!$C:$C,Hours!$B1132)</f>
        <v>0</v>
      </c>
      <c r="F1132" s="16">
        <f>SUMIFS('Contact Hours'!G:G,'Contact Hours'!$A:$A,Hours!$A1132,'Contact Hours'!$C:$C,Hours!$B1132)</f>
        <v>0</v>
      </c>
      <c r="G1132" s="16">
        <f>SUMIFS('Contact Hours'!H:H,'Contact Hours'!$A:$A,Hours!$A1132,'Contact Hours'!$C:$C,Hours!$B1132)</f>
        <v>0</v>
      </c>
      <c r="H1132" s="16">
        <f>SUMIFS('Contact Hours'!I:I,'Contact Hours'!$A:$A,Hours!$A1132,'Contact Hours'!$C:$C,Hours!$B1132)</f>
        <v>1712</v>
      </c>
      <c r="I1132" s="16">
        <f>SUMIFS('Contact Hours'!J:J,'Contact Hours'!$A:$A,Hours!$A1132,'Contact Hours'!$C:$C,Hours!$B1132)</f>
        <v>0</v>
      </c>
      <c r="J1132" s="16">
        <f>SUMIFS('Contact Hours'!K:K,'Contact Hours'!$A:$A,Hours!$A1132,'Contact Hours'!$C:$C,Hours!$B1132)</f>
        <v>0</v>
      </c>
      <c r="K1132" s="16">
        <f>SUMIFS('Contact Hours'!L:L,'Contact Hours'!$A:$A,Hours!$A1132,'Contact Hours'!$C:$C,Hours!$B1132)</f>
        <v>0</v>
      </c>
      <c r="L1132" s="17">
        <f t="shared" si="118"/>
        <v>1712</v>
      </c>
      <c r="M1132" s="17">
        <f t="shared" si="119"/>
        <v>0</v>
      </c>
      <c r="N1132" s="17">
        <f t="shared" si="116"/>
        <v>1712</v>
      </c>
      <c r="O1132" s="83">
        <f t="shared" si="114"/>
        <v>6055.0357455312278</v>
      </c>
      <c r="P1132" s="83">
        <f t="shared" si="117"/>
        <v>0</v>
      </c>
    </row>
    <row r="1133" spans="1:16" x14ac:dyDescent="0.2">
      <c r="A1133" s="14">
        <v>3628</v>
      </c>
      <c r="B1133" s="15">
        <v>23</v>
      </c>
      <c r="C1133" s="82">
        <f t="shared" si="115"/>
        <v>3.4579233877331621</v>
      </c>
      <c r="D1133" s="16">
        <f>SUMIFS('Contact Hours'!E:E,'Contact Hours'!$A:$A,Hours!$A1133,'Contact Hours'!$C:$C,Hours!$B1133)</f>
        <v>2112</v>
      </c>
      <c r="E1133" s="16">
        <f>SUMIFS('Contact Hours'!F:F,'Contact Hours'!$A:$A,Hours!$A1133,'Contact Hours'!$C:$C,Hours!$B1133)</f>
        <v>0</v>
      </c>
      <c r="F1133" s="16">
        <f>SUMIFS('Contact Hours'!G:G,'Contact Hours'!$A:$A,Hours!$A1133,'Contact Hours'!$C:$C,Hours!$B1133)</f>
        <v>0</v>
      </c>
      <c r="G1133" s="16">
        <f>SUMIFS('Contact Hours'!H:H,'Contact Hours'!$A:$A,Hours!$A1133,'Contact Hours'!$C:$C,Hours!$B1133)</f>
        <v>0</v>
      </c>
      <c r="H1133" s="16">
        <f>SUMIFS('Contact Hours'!I:I,'Contact Hours'!$A:$A,Hours!$A1133,'Contact Hours'!$C:$C,Hours!$B1133)</f>
        <v>0</v>
      </c>
      <c r="I1133" s="16">
        <f>SUMIFS('Contact Hours'!J:J,'Contact Hours'!$A:$A,Hours!$A1133,'Contact Hours'!$C:$C,Hours!$B1133)</f>
        <v>0</v>
      </c>
      <c r="J1133" s="16">
        <f>SUMIFS('Contact Hours'!K:K,'Contact Hours'!$A:$A,Hours!$A1133,'Contact Hours'!$C:$C,Hours!$B1133)</f>
        <v>0</v>
      </c>
      <c r="K1133" s="16">
        <f>SUMIFS('Contact Hours'!L:L,'Contact Hours'!$A:$A,Hours!$A1133,'Contact Hours'!$C:$C,Hours!$B1133)</f>
        <v>0</v>
      </c>
      <c r="L1133" s="17">
        <f t="shared" si="118"/>
        <v>2112</v>
      </c>
      <c r="M1133" s="17">
        <f t="shared" si="119"/>
        <v>0</v>
      </c>
      <c r="N1133" s="17">
        <f t="shared" si="116"/>
        <v>2112</v>
      </c>
      <c r="O1133" s="83">
        <f t="shared" si="114"/>
        <v>7303.1341948924382</v>
      </c>
      <c r="P1133" s="83">
        <f t="shared" si="117"/>
        <v>0</v>
      </c>
    </row>
    <row r="1134" spans="1:16" x14ac:dyDescent="0.2">
      <c r="A1134" s="14">
        <v>3628</v>
      </c>
      <c r="B1134" s="15">
        <v>24</v>
      </c>
      <c r="C1134" s="82">
        <f t="shared" si="115"/>
        <v>2.7275666878468883</v>
      </c>
      <c r="D1134" s="16">
        <f>SUMIFS('Contact Hours'!E:E,'Contact Hours'!$A:$A,Hours!$A1134,'Contact Hours'!$C:$C,Hours!$B1134)</f>
        <v>19776</v>
      </c>
      <c r="E1134" s="16">
        <f>SUMIFS('Contact Hours'!F:F,'Contact Hours'!$A:$A,Hours!$A1134,'Contact Hours'!$C:$C,Hours!$B1134)</f>
        <v>0</v>
      </c>
      <c r="F1134" s="16">
        <f>SUMIFS('Contact Hours'!G:G,'Contact Hours'!$A:$A,Hours!$A1134,'Contact Hours'!$C:$C,Hours!$B1134)</f>
        <v>0</v>
      </c>
      <c r="G1134" s="16">
        <f>SUMIFS('Contact Hours'!H:H,'Contact Hours'!$A:$A,Hours!$A1134,'Contact Hours'!$C:$C,Hours!$B1134)</f>
        <v>0</v>
      </c>
      <c r="H1134" s="16">
        <f>SUMIFS('Contact Hours'!I:I,'Contact Hours'!$A:$A,Hours!$A1134,'Contact Hours'!$C:$C,Hours!$B1134)</f>
        <v>2544</v>
      </c>
      <c r="I1134" s="16">
        <f>SUMIFS('Contact Hours'!J:J,'Contact Hours'!$A:$A,Hours!$A1134,'Contact Hours'!$C:$C,Hours!$B1134)</f>
        <v>0</v>
      </c>
      <c r="J1134" s="16">
        <f>SUMIFS('Contact Hours'!K:K,'Contact Hours'!$A:$A,Hours!$A1134,'Contact Hours'!$C:$C,Hours!$B1134)</f>
        <v>5292</v>
      </c>
      <c r="K1134" s="16">
        <f>SUMIFS('Contact Hours'!L:L,'Contact Hours'!$A:$A,Hours!$A1134,'Contact Hours'!$C:$C,Hours!$B1134)</f>
        <v>0</v>
      </c>
      <c r="L1134" s="17">
        <f t="shared" si="118"/>
        <v>27612</v>
      </c>
      <c r="M1134" s="17">
        <f t="shared" si="119"/>
        <v>0</v>
      </c>
      <c r="N1134" s="17">
        <f t="shared" si="116"/>
        <v>27612</v>
      </c>
      <c r="O1134" s="83">
        <f t="shared" si="114"/>
        <v>75313.571384828276</v>
      </c>
      <c r="P1134" s="83">
        <f t="shared" si="117"/>
        <v>0</v>
      </c>
    </row>
    <row r="1135" spans="1:16" x14ac:dyDescent="0.2">
      <c r="A1135" s="14">
        <v>3628</v>
      </c>
      <c r="B1135" s="15">
        <v>25</v>
      </c>
      <c r="C1135" s="82">
        <f t="shared" si="115"/>
        <v>2.1843075376228382</v>
      </c>
      <c r="D1135" s="16">
        <f>SUMIFS('Contact Hours'!E:E,'Contact Hours'!$A:$A,Hours!$A1135,'Contact Hours'!$C:$C,Hours!$B1135)</f>
        <v>315984</v>
      </c>
      <c r="E1135" s="16">
        <f>SUMIFS('Contact Hours'!F:F,'Contact Hours'!$A:$A,Hours!$A1135,'Contact Hours'!$C:$C,Hours!$B1135)</f>
        <v>0</v>
      </c>
      <c r="F1135" s="16">
        <f>SUMIFS('Contact Hours'!G:G,'Contact Hours'!$A:$A,Hours!$A1135,'Contact Hours'!$C:$C,Hours!$B1135)</f>
        <v>0</v>
      </c>
      <c r="G1135" s="16">
        <f>SUMIFS('Contact Hours'!H:H,'Contact Hours'!$A:$A,Hours!$A1135,'Contact Hours'!$C:$C,Hours!$B1135)</f>
        <v>0</v>
      </c>
      <c r="H1135" s="16">
        <f>SUMIFS('Contact Hours'!I:I,'Contact Hours'!$A:$A,Hours!$A1135,'Contact Hours'!$C:$C,Hours!$B1135)</f>
        <v>0</v>
      </c>
      <c r="I1135" s="16">
        <f>SUMIFS('Contact Hours'!J:J,'Contact Hours'!$A:$A,Hours!$A1135,'Contact Hours'!$C:$C,Hours!$B1135)</f>
        <v>0</v>
      </c>
      <c r="J1135" s="16">
        <f>SUMIFS('Contact Hours'!K:K,'Contact Hours'!$A:$A,Hours!$A1135,'Contact Hours'!$C:$C,Hours!$B1135)</f>
        <v>0</v>
      </c>
      <c r="K1135" s="16">
        <f>SUMIFS('Contact Hours'!L:L,'Contact Hours'!$A:$A,Hours!$A1135,'Contact Hours'!$C:$C,Hours!$B1135)</f>
        <v>0</v>
      </c>
      <c r="L1135" s="17">
        <f t="shared" si="118"/>
        <v>315984</v>
      </c>
      <c r="M1135" s="17">
        <f t="shared" si="119"/>
        <v>0</v>
      </c>
      <c r="N1135" s="17">
        <f t="shared" si="116"/>
        <v>315984</v>
      </c>
      <c r="O1135" s="83">
        <f t="shared" si="114"/>
        <v>690206.2329682149</v>
      </c>
      <c r="P1135" s="83">
        <f t="shared" si="117"/>
        <v>0</v>
      </c>
    </row>
    <row r="1136" spans="1:16" x14ac:dyDescent="0.2">
      <c r="A1136" s="14">
        <v>3628</v>
      </c>
      <c r="B1136" s="15">
        <v>26</v>
      </c>
      <c r="C1136" s="82">
        <f t="shared" si="115"/>
        <v>2.9124100501637846</v>
      </c>
      <c r="D1136" s="16">
        <f>SUMIFS('Contact Hours'!E:E,'Contact Hours'!$A:$A,Hours!$A1136,'Contact Hours'!$C:$C,Hours!$B1136)</f>
        <v>76976</v>
      </c>
      <c r="E1136" s="16">
        <f>SUMIFS('Contact Hours'!F:F,'Contact Hours'!$A:$A,Hours!$A1136,'Contact Hours'!$C:$C,Hours!$B1136)</f>
        <v>0</v>
      </c>
      <c r="F1136" s="16">
        <f>SUMIFS('Contact Hours'!G:G,'Contact Hours'!$A:$A,Hours!$A1136,'Contact Hours'!$C:$C,Hours!$B1136)</f>
        <v>0</v>
      </c>
      <c r="G1136" s="16">
        <f>SUMIFS('Contact Hours'!H:H,'Contact Hours'!$A:$A,Hours!$A1136,'Contact Hours'!$C:$C,Hours!$B1136)</f>
        <v>0</v>
      </c>
      <c r="H1136" s="16">
        <f>SUMIFS('Contact Hours'!I:I,'Contact Hours'!$A:$A,Hours!$A1136,'Contact Hours'!$C:$C,Hours!$B1136)</f>
        <v>0</v>
      </c>
      <c r="I1136" s="16">
        <f>SUMIFS('Contact Hours'!J:J,'Contact Hours'!$A:$A,Hours!$A1136,'Contact Hours'!$C:$C,Hours!$B1136)</f>
        <v>0</v>
      </c>
      <c r="J1136" s="16">
        <f>SUMIFS('Contact Hours'!K:K,'Contact Hours'!$A:$A,Hours!$A1136,'Contact Hours'!$C:$C,Hours!$B1136)</f>
        <v>11464</v>
      </c>
      <c r="K1136" s="16">
        <f>SUMIFS('Contact Hours'!L:L,'Contact Hours'!$A:$A,Hours!$A1136,'Contact Hours'!$C:$C,Hours!$B1136)</f>
        <v>0</v>
      </c>
      <c r="L1136" s="17">
        <f t="shared" si="118"/>
        <v>88440</v>
      </c>
      <c r="M1136" s="17">
        <f t="shared" si="119"/>
        <v>0</v>
      </c>
      <c r="N1136" s="17">
        <f t="shared" si="116"/>
        <v>88440</v>
      </c>
      <c r="O1136" s="83">
        <f t="shared" si="114"/>
        <v>257573.54483648512</v>
      </c>
      <c r="P1136" s="83">
        <f t="shared" si="117"/>
        <v>0</v>
      </c>
    </row>
    <row r="1137" spans="1:16" x14ac:dyDescent="0.2">
      <c r="A1137" s="14">
        <v>3628</v>
      </c>
      <c r="B1137" s="15">
        <v>27</v>
      </c>
      <c r="C1137" s="82">
        <f t="shared" si="115"/>
        <v>0</v>
      </c>
      <c r="D1137" s="16">
        <f>SUMIFS('Contact Hours'!E:E,'Contact Hours'!$A:$A,Hours!$A1137,'Contact Hours'!$C:$C,Hours!$B1137)</f>
        <v>0</v>
      </c>
      <c r="E1137" s="16">
        <f>SUMIFS('Contact Hours'!F:F,'Contact Hours'!$A:$A,Hours!$A1137,'Contact Hours'!$C:$C,Hours!$B1137)</f>
        <v>0</v>
      </c>
      <c r="F1137" s="16">
        <f>SUMIFS('Contact Hours'!G:G,'Contact Hours'!$A:$A,Hours!$A1137,'Contact Hours'!$C:$C,Hours!$B1137)</f>
        <v>0</v>
      </c>
      <c r="G1137" s="16">
        <f>SUMIFS('Contact Hours'!H:H,'Contact Hours'!$A:$A,Hours!$A1137,'Contact Hours'!$C:$C,Hours!$B1137)</f>
        <v>0</v>
      </c>
      <c r="H1137" s="16">
        <f>SUMIFS('Contact Hours'!I:I,'Contact Hours'!$A:$A,Hours!$A1137,'Contact Hours'!$C:$C,Hours!$B1137)</f>
        <v>0</v>
      </c>
      <c r="I1137" s="16">
        <f>SUMIFS('Contact Hours'!J:J,'Contact Hours'!$A:$A,Hours!$A1137,'Contact Hours'!$C:$C,Hours!$B1137)</f>
        <v>0</v>
      </c>
      <c r="J1137" s="16">
        <f>SUMIFS('Contact Hours'!K:K,'Contact Hours'!$A:$A,Hours!$A1137,'Contact Hours'!$C:$C,Hours!$B1137)</f>
        <v>0</v>
      </c>
      <c r="K1137" s="16">
        <f>SUMIFS('Contact Hours'!L:L,'Contact Hours'!$A:$A,Hours!$A1137,'Contact Hours'!$C:$C,Hours!$B1137)</f>
        <v>0</v>
      </c>
      <c r="L1137" s="17">
        <f t="shared" si="118"/>
        <v>0</v>
      </c>
      <c r="M1137" s="17">
        <f t="shared" si="119"/>
        <v>0</v>
      </c>
      <c r="N1137" s="17">
        <f t="shared" si="116"/>
        <v>0</v>
      </c>
      <c r="O1137" s="83">
        <f t="shared" si="114"/>
        <v>0</v>
      </c>
      <c r="P1137" s="83">
        <f t="shared" si="117"/>
        <v>0</v>
      </c>
    </row>
    <row r="1138" spans="1:16" x14ac:dyDescent="0.2">
      <c r="A1138" s="14">
        <v>3643</v>
      </c>
      <c r="B1138" s="15">
        <v>1</v>
      </c>
      <c r="C1138" s="82">
        <f t="shared" si="115"/>
        <v>2.4773518925154794</v>
      </c>
      <c r="D1138" s="16">
        <f>SUMIFS('Contact Hours'!E:E,'Contact Hours'!$A:$A,Hours!$A1138,'Contact Hours'!$C:$C,Hours!$B1138)</f>
        <v>0</v>
      </c>
      <c r="E1138" s="16">
        <f>SUMIFS('Contact Hours'!F:F,'Contact Hours'!$A:$A,Hours!$A1138,'Contact Hours'!$C:$C,Hours!$B1138)</f>
        <v>0</v>
      </c>
      <c r="F1138" s="16">
        <f>SUMIFS('Contact Hours'!G:G,'Contact Hours'!$A:$A,Hours!$A1138,'Contact Hours'!$C:$C,Hours!$B1138)</f>
        <v>0</v>
      </c>
      <c r="G1138" s="16">
        <f>SUMIFS('Contact Hours'!H:H,'Contact Hours'!$A:$A,Hours!$A1138,'Contact Hours'!$C:$C,Hours!$B1138)</f>
        <v>0</v>
      </c>
      <c r="H1138" s="16">
        <f>SUMIFS('Contact Hours'!I:I,'Contact Hours'!$A:$A,Hours!$A1138,'Contact Hours'!$C:$C,Hours!$B1138)</f>
        <v>0</v>
      </c>
      <c r="I1138" s="16">
        <f>SUMIFS('Contact Hours'!J:J,'Contact Hours'!$A:$A,Hours!$A1138,'Contact Hours'!$C:$C,Hours!$B1138)</f>
        <v>0</v>
      </c>
      <c r="J1138" s="16">
        <f>SUMIFS('Contact Hours'!K:K,'Contact Hours'!$A:$A,Hours!$A1138,'Contact Hours'!$C:$C,Hours!$B1138)</f>
        <v>0</v>
      </c>
      <c r="K1138" s="16">
        <f>SUMIFS('Contact Hours'!L:L,'Contact Hours'!$A:$A,Hours!$A1138,'Contact Hours'!$C:$C,Hours!$B1138)</f>
        <v>0</v>
      </c>
      <c r="L1138" s="17">
        <f t="shared" si="118"/>
        <v>0</v>
      </c>
      <c r="M1138" s="17">
        <f t="shared" si="119"/>
        <v>0</v>
      </c>
      <c r="N1138" s="17">
        <f t="shared" si="116"/>
        <v>0</v>
      </c>
      <c r="O1138" s="83">
        <f t="shared" si="114"/>
        <v>0</v>
      </c>
      <c r="P1138" s="83">
        <f t="shared" si="117"/>
        <v>0</v>
      </c>
    </row>
    <row r="1139" spans="1:16" x14ac:dyDescent="0.2">
      <c r="A1139" s="14">
        <v>3643</v>
      </c>
      <c r="B1139" s="15">
        <v>2</v>
      </c>
      <c r="C1139" s="82">
        <f t="shared" si="115"/>
        <v>2.8538011791852567</v>
      </c>
      <c r="D1139" s="16">
        <f>SUMIFS('Contact Hours'!E:E,'Contact Hours'!$A:$A,Hours!$A1139,'Contact Hours'!$C:$C,Hours!$B1139)</f>
        <v>6816</v>
      </c>
      <c r="E1139" s="16">
        <f>SUMIFS('Contact Hours'!F:F,'Contact Hours'!$A:$A,Hours!$A1139,'Contact Hours'!$C:$C,Hours!$B1139)</f>
        <v>0</v>
      </c>
      <c r="F1139" s="16">
        <f>SUMIFS('Contact Hours'!G:G,'Contact Hours'!$A:$A,Hours!$A1139,'Contact Hours'!$C:$C,Hours!$B1139)</f>
        <v>0</v>
      </c>
      <c r="G1139" s="16">
        <f>SUMIFS('Contact Hours'!H:H,'Contact Hours'!$A:$A,Hours!$A1139,'Contact Hours'!$C:$C,Hours!$B1139)</f>
        <v>0</v>
      </c>
      <c r="H1139" s="16">
        <f>SUMIFS('Contact Hours'!I:I,'Contact Hours'!$A:$A,Hours!$A1139,'Contact Hours'!$C:$C,Hours!$B1139)</f>
        <v>464</v>
      </c>
      <c r="I1139" s="16">
        <f>SUMIFS('Contact Hours'!J:J,'Contact Hours'!$A:$A,Hours!$A1139,'Contact Hours'!$C:$C,Hours!$B1139)</f>
        <v>0</v>
      </c>
      <c r="J1139" s="16">
        <f>SUMIFS('Contact Hours'!K:K,'Contact Hours'!$A:$A,Hours!$A1139,'Contact Hours'!$C:$C,Hours!$B1139)</f>
        <v>0</v>
      </c>
      <c r="K1139" s="16">
        <f>SUMIFS('Contact Hours'!L:L,'Contact Hours'!$A:$A,Hours!$A1139,'Contact Hours'!$C:$C,Hours!$B1139)</f>
        <v>0</v>
      </c>
      <c r="L1139" s="17">
        <f t="shared" si="118"/>
        <v>7280</v>
      </c>
      <c r="M1139" s="17">
        <f t="shared" si="119"/>
        <v>0</v>
      </c>
      <c r="N1139" s="17">
        <f t="shared" si="116"/>
        <v>7280</v>
      </c>
      <c r="O1139" s="83">
        <f t="shared" si="114"/>
        <v>20775.67258446867</v>
      </c>
      <c r="P1139" s="83">
        <f t="shared" si="117"/>
        <v>0</v>
      </c>
    </row>
    <row r="1140" spans="1:16" x14ac:dyDescent="0.2">
      <c r="A1140" s="14">
        <v>3643</v>
      </c>
      <c r="B1140" s="15">
        <v>3</v>
      </c>
      <c r="C1140" s="82">
        <f t="shared" si="115"/>
        <v>2.4074720848103111</v>
      </c>
      <c r="D1140" s="16">
        <f>SUMIFS('Contact Hours'!E:E,'Contact Hours'!$A:$A,Hours!$A1140,'Contact Hours'!$C:$C,Hours!$B1140)</f>
        <v>0</v>
      </c>
      <c r="E1140" s="16">
        <f>SUMIFS('Contact Hours'!F:F,'Contact Hours'!$A:$A,Hours!$A1140,'Contact Hours'!$C:$C,Hours!$B1140)</f>
        <v>198400</v>
      </c>
      <c r="F1140" s="16">
        <f>SUMIFS('Contact Hours'!G:G,'Contact Hours'!$A:$A,Hours!$A1140,'Contact Hours'!$C:$C,Hours!$B1140)</f>
        <v>0</v>
      </c>
      <c r="G1140" s="16">
        <f>SUMIFS('Contact Hours'!H:H,'Contact Hours'!$A:$A,Hours!$A1140,'Contact Hours'!$C:$C,Hours!$B1140)</f>
        <v>0</v>
      </c>
      <c r="H1140" s="16">
        <f>SUMIFS('Contact Hours'!I:I,'Contact Hours'!$A:$A,Hours!$A1140,'Contact Hours'!$C:$C,Hours!$B1140)</f>
        <v>0</v>
      </c>
      <c r="I1140" s="16">
        <f>SUMIFS('Contact Hours'!J:J,'Contact Hours'!$A:$A,Hours!$A1140,'Contact Hours'!$C:$C,Hours!$B1140)</f>
        <v>0</v>
      </c>
      <c r="J1140" s="16">
        <f>SUMIFS('Contact Hours'!K:K,'Contact Hours'!$A:$A,Hours!$A1140,'Contact Hours'!$C:$C,Hours!$B1140)</f>
        <v>0</v>
      </c>
      <c r="K1140" s="16">
        <f>SUMIFS('Contact Hours'!L:L,'Contact Hours'!$A:$A,Hours!$A1140,'Contact Hours'!$C:$C,Hours!$B1140)</f>
        <v>0</v>
      </c>
      <c r="L1140" s="17">
        <f t="shared" si="118"/>
        <v>198400</v>
      </c>
      <c r="M1140" s="17">
        <f t="shared" si="119"/>
        <v>19840</v>
      </c>
      <c r="N1140" s="17">
        <f t="shared" si="116"/>
        <v>218240</v>
      </c>
      <c r="O1140" s="83">
        <f t="shared" si="114"/>
        <v>525406.70778900234</v>
      </c>
      <c r="P1140" s="83">
        <f t="shared" si="117"/>
        <v>0</v>
      </c>
    </row>
    <row r="1141" spans="1:16" x14ac:dyDescent="0.2">
      <c r="A1141" s="14">
        <v>3643</v>
      </c>
      <c r="B1141" s="15">
        <v>4</v>
      </c>
      <c r="C1141" s="82">
        <f t="shared" si="115"/>
        <v>2.4300139582635913</v>
      </c>
      <c r="D1141" s="16">
        <f>SUMIFS('Contact Hours'!E:E,'Contact Hours'!$A:$A,Hours!$A1141,'Contact Hours'!$C:$C,Hours!$B1141)</f>
        <v>12624</v>
      </c>
      <c r="E1141" s="16">
        <f>SUMIFS('Contact Hours'!F:F,'Contact Hours'!$A:$A,Hours!$A1141,'Contact Hours'!$C:$C,Hours!$B1141)</f>
        <v>9312</v>
      </c>
      <c r="F1141" s="16">
        <f>SUMIFS('Contact Hours'!G:G,'Contact Hours'!$A:$A,Hours!$A1141,'Contact Hours'!$C:$C,Hours!$B1141)</f>
        <v>0</v>
      </c>
      <c r="G1141" s="16">
        <f>SUMIFS('Contact Hours'!H:H,'Contact Hours'!$A:$A,Hours!$A1141,'Contact Hours'!$C:$C,Hours!$B1141)</f>
        <v>0</v>
      </c>
      <c r="H1141" s="16">
        <f>SUMIFS('Contact Hours'!I:I,'Contact Hours'!$A:$A,Hours!$A1141,'Contact Hours'!$C:$C,Hours!$B1141)</f>
        <v>20480</v>
      </c>
      <c r="I1141" s="16">
        <f>SUMIFS('Contact Hours'!J:J,'Contact Hours'!$A:$A,Hours!$A1141,'Contact Hours'!$C:$C,Hours!$B1141)</f>
        <v>15680</v>
      </c>
      <c r="J1141" s="16">
        <f>SUMIFS('Contact Hours'!K:K,'Contact Hours'!$A:$A,Hours!$A1141,'Contact Hours'!$C:$C,Hours!$B1141)</f>
        <v>664</v>
      </c>
      <c r="K1141" s="16">
        <f>SUMIFS('Contact Hours'!L:L,'Contact Hours'!$A:$A,Hours!$A1141,'Contact Hours'!$C:$C,Hours!$B1141)</f>
        <v>0</v>
      </c>
      <c r="L1141" s="17">
        <f t="shared" si="118"/>
        <v>58760</v>
      </c>
      <c r="M1141" s="17">
        <f t="shared" si="119"/>
        <v>2499.2000000000003</v>
      </c>
      <c r="N1141" s="17">
        <f t="shared" si="116"/>
        <v>61259.199999999997</v>
      </c>
      <c r="O1141" s="83">
        <f t="shared" si="114"/>
        <v>148860.71107206098</v>
      </c>
      <c r="P1141" s="83">
        <f t="shared" si="117"/>
        <v>0</v>
      </c>
    </row>
    <row r="1142" spans="1:16" x14ac:dyDescent="0.2">
      <c r="A1142" s="14">
        <v>3643</v>
      </c>
      <c r="B1142" s="15">
        <v>5</v>
      </c>
      <c r="C1142" s="82">
        <f t="shared" si="115"/>
        <v>8.3021719928430482</v>
      </c>
      <c r="D1142" s="16">
        <f>SUMIFS('Contact Hours'!E:E,'Contact Hours'!$A:$A,Hours!$A1142,'Contact Hours'!$C:$C,Hours!$B1142)</f>
        <v>0</v>
      </c>
      <c r="E1142" s="16">
        <f>SUMIFS('Contact Hours'!F:F,'Contact Hours'!$A:$A,Hours!$A1142,'Contact Hours'!$C:$C,Hours!$B1142)</f>
        <v>0</v>
      </c>
      <c r="F1142" s="16">
        <f>SUMIFS('Contact Hours'!G:G,'Contact Hours'!$A:$A,Hours!$A1142,'Contact Hours'!$C:$C,Hours!$B1142)</f>
        <v>0</v>
      </c>
      <c r="G1142" s="16">
        <f>SUMIFS('Contact Hours'!H:H,'Contact Hours'!$A:$A,Hours!$A1142,'Contact Hours'!$C:$C,Hours!$B1142)</f>
        <v>0</v>
      </c>
      <c r="H1142" s="16">
        <f>SUMIFS('Contact Hours'!I:I,'Contact Hours'!$A:$A,Hours!$A1142,'Contact Hours'!$C:$C,Hours!$B1142)</f>
        <v>0</v>
      </c>
      <c r="I1142" s="16">
        <f>SUMIFS('Contact Hours'!J:J,'Contact Hours'!$A:$A,Hours!$A1142,'Contact Hours'!$C:$C,Hours!$B1142)</f>
        <v>0</v>
      </c>
      <c r="J1142" s="16">
        <f>SUMIFS('Contact Hours'!K:K,'Contact Hours'!$A:$A,Hours!$A1142,'Contact Hours'!$C:$C,Hours!$B1142)</f>
        <v>0</v>
      </c>
      <c r="K1142" s="16">
        <f>SUMIFS('Contact Hours'!L:L,'Contact Hours'!$A:$A,Hours!$A1142,'Contact Hours'!$C:$C,Hours!$B1142)</f>
        <v>0</v>
      </c>
      <c r="L1142" s="17">
        <f t="shared" si="118"/>
        <v>0</v>
      </c>
      <c r="M1142" s="17">
        <f t="shared" si="119"/>
        <v>0</v>
      </c>
      <c r="N1142" s="17">
        <f t="shared" si="116"/>
        <v>0</v>
      </c>
      <c r="O1142" s="83">
        <f t="shared" si="114"/>
        <v>0</v>
      </c>
      <c r="P1142" s="83">
        <f t="shared" si="117"/>
        <v>0</v>
      </c>
    </row>
    <row r="1143" spans="1:16" x14ac:dyDescent="0.2">
      <c r="A1143" s="14">
        <v>3643</v>
      </c>
      <c r="B1143" s="15">
        <v>6</v>
      </c>
      <c r="C1143" s="82">
        <f t="shared" si="115"/>
        <v>2.9574937970703448</v>
      </c>
      <c r="D1143" s="16">
        <f>SUMIFS('Contact Hours'!E:E,'Contact Hours'!$A:$A,Hours!$A1143,'Contact Hours'!$C:$C,Hours!$B1143)</f>
        <v>0</v>
      </c>
      <c r="E1143" s="16">
        <f>SUMIFS('Contact Hours'!F:F,'Contact Hours'!$A:$A,Hours!$A1143,'Contact Hours'!$C:$C,Hours!$B1143)</f>
        <v>0</v>
      </c>
      <c r="F1143" s="16">
        <f>SUMIFS('Contact Hours'!G:G,'Contact Hours'!$A:$A,Hours!$A1143,'Contact Hours'!$C:$C,Hours!$B1143)</f>
        <v>0</v>
      </c>
      <c r="G1143" s="16">
        <f>SUMIFS('Contact Hours'!H:H,'Contact Hours'!$A:$A,Hours!$A1143,'Contact Hours'!$C:$C,Hours!$B1143)</f>
        <v>0</v>
      </c>
      <c r="H1143" s="16">
        <f>SUMIFS('Contact Hours'!I:I,'Contact Hours'!$A:$A,Hours!$A1143,'Contact Hours'!$C:$C,Hours!$B1143)</f>
        <v>0</v>
      </c>
      <c r="I1143" s="16">
        <f>SUMIFS('Contact Hours'!J:J,'Contact Hours'!$A:$A,Hours!$A1143,'Contact Hours'!$C:$C,Hours!$B1143)</f>
        <v>0</v>
      </c>
      <c r="J1143" s="16">
        <f>SUMIFS('Contact Hours'!K:K,'Contact Hours'!$A:$A,Hours!$A1143,'Contact Hours'!$C:$C,Hours!$B1143)</f>
        <v>0</v>
      </c>
      <c r="K1143" s="16">
        <f>SUMIFS('Contact Hours'!L:L,'Contact Hours'!$A:$A,Hours!$A1143,'Contact Hours'!$C:$C,Hours!$B1143)</f>
        <v>0</v>
      </c>
      <c r="L1143" s="17">
        <f t="shared" si="118"/>
        <v>0</v>
      </c>
      <c r="M1143" s="17">
        <f t="shared" si="119"/>
        <v>0</v>
      </c>
      <c r="N1143" s="17">
        <f t="shared" si="116"/>
        <v>0</v>
      </c>
      <c r="O1143" s="83">
        <f t="shared" si="114"/>
        <v>0</v>
      </c>
      <c r="P1143" s="83">
        <f t="shared" si="117"/>
        <v>0</v>
      </c>
    </row>
    <row r="1144" spans="1:16" x14ac:dyDescent="0.2">
      <c r="A1144" s="14">
        <v>3643</v>
      </c>
      <c r="B1144" s="15">
        <v>7</v>
      </c>
      <c r="C1144" s="82">
        <f t="shared" si="115"/>
        <v>3.1107785365526492</v>
      </c>
      <c r="D1144" s="16">
        <f>SUMIFS('Contact Hours'!E:E,'Contact Hours'!$A:$A,Hours!$A1144,'Contact Hours'!$C:$C,Hours!$B1144)</f>
        <v>0</v>
      </c>
      <c r="E1144" s="16">
        <f>SUMIFS('Contact Hours'!F:F,'Contact Hours'!$A:$A,Hours!$A1144,'Contact Hours'!$C:$C,Hours!$B1144)</f>
        <v>7824</v>
      </c>
      <c r="F1144" s="16">
        <f>SUMIFS('Contact Hours'!G:G,'Contact Hours'!$A:$A,Hours!$A1144,'Contact Hours'!$C:$C,Hours!$B1144)</f>
        <v>0</v>
      </c>
      <c r="G1144" s="16">
        <f>SUMIFS('Contact Hours'!H:H,'Contact Hours'!$A:$A,Hours!$A1144,'Contact Hours'!$C:$C,Hours!$B1144)</f>
        <v>0</v>
      </c>
      <c r="H1144" s="16">
        <f>SUMIFS('Contact Hours'!I:I,'Contact Hours'!$A:$A,Hours!$A1144,'Contact Hours'!$C:$C,Hours!$B1144)</f>
        <v>0</v>
      </c>
      <c r="I1144" s="16">
        <f>SUMIFS('Contact Hours'!J:J,'Contact Hours'!$A:$A,Hours!$A1144,'Contact Hours'!$C:$C,Hours!$B1144)</f>
        <v>18048</v>
      </c>
      <c r="J1144" s="16">
        <f>SUMIFS('Contact Hours'!K:K,'Contact Hours'!$A:$A,Hours!$A1144,'Contact Hours'!$C:$C,Hours!$B1144)</f>
        <v>0</v>
      </c>
      <c r="K1144" s="16">
        <f>SUMIFS('Contact Hours'!L:L,'Contact Hours'!$A:$A,Hours!$A1144,'Contact Hours'!$C:$C,Hours!$B1144)</f>
        <v>886</v>
      </c>
      <c r="L1144" s="17">
        <f t="shared" si="118"/>
        <v>26758</v>
      </c>
      <c r="M1144" s="17">
        <f t="shared" si="119"/>
        <v>2675.8</v>
      </c>
      <c r="N1144" s="17">
        <f t="shared" si="116"/>
        <v>29433.8</v>
      </c>
      <c r="O1144" s="83">
        <f t="shared" si="114"/>
        <v>91562.033289183368</v>
      </c>
      <c r="P1144" s="83">
        <f t="shared" si="117"/>
        <v>0</v>
      </c>
    </row>
    <row r="1145" spans="1:16" x14ac:dyDescent="0.2">
      <c r="A1145" s="14">
        <v>3643</v>
      </c>
      <c r="B1145" s="15">
        <v>8</v>
      </c>
      <c r="C1145" s="82">
        <f t="shared" si="115"/>
        <v>3.1288120353152737</v>
      </c>
      <c r="D1145" s="16">
        <f>SUMIFS('Contact Hours'!E:E,'Contact Hours'!$A:$A,Hours!$A1145,'Contact Hours'!$C:$C,Hours!$B1145)</f>
        <v>0</v>
      </c>
      <c r="E1145" s="16">
        <f>SUMIFS('Contact Hours'!F:F,'Contact Hours'!$A:$A,Hours!$A1145,'Contact Hours'!$C:$C,Hours!$B1145)</f>
        <v>0</v>
      </c>
      <c r="F1145" s="16">
        <f>SUMIFS('Contact Hours'!G:G,'Contact Hours'!$A:$A,Hours!$A1145,'Contact Hours'!$C:$C,Hours!$B1145)</f>
        <v>0</v>
      </c>
      <c r="G1145" s="16">
        <f>SUMIFS('Contact Hours'!H:H,'Contact Hours'!$A:$A,Hours!$A1145,'Contact Hours'!$C:$C,Hours!$B1145)</f>
        <v>0</v>
      </c>
      <c r="H1145" s="16">
        <f>SUMIFS('Contact Hours'!I:I,'Contact Hours'!$A:$A,Hours!$A1145,'Contact Hours'!$C:$C,Hours!$B1145)</f>
        <v>24016</v>
      </c>
      <c r="I1145" s="16">
        <f>SUMIFS('Contact Hours'!J:J,'Contact Hours'!$A:$A,Hours!$A1145,'Contact Hours'!$C:$C,Hours!$B1145)</f>
        <v>0</v>
      </c>
      <c r="J1145" s="16">
        <f>SUMIFS('Contact Hours'!K:K,'Contact Hours'!$A:$A,Hours!$A1145,'Contact Hours'!$C:$C,Hours!$B1145)</f>
        <v>1456</v>
      </c>
      <c r="K1145" s="16">
        <f>SUMIFS('Contact Hours'!L:L,'Contact Hours'!$A:$A,Hours!$A1145,'Contact Hours'!$C:$C,Hours!$B1145)</f>
        <v>0</v>
      </c>
      <c r="L1145" s="17">
        <f t="shared" si="118"/>
        <v>25472</v>
      </c>
      <c r="M1145" s="17">
        <f t="shared" si="119"/>
        <v>0</v>
      </c>
      <c r="N1145" s="17">
        <f t="shared" si="116"/>
        <v>25472</v>
      </c>
      <c r="O1145" s="83">
        <f t="shared" si="114"/>
        <v>79697.100163550655</v>
      </c>
      <c r="P1145" s="83">
        <f t="shared" si="117"/>
        <v>0</v>
      </c>
    </row>
    <row r="1146" spans="1:16" x14ac:dyDescent="0.2">
      <c r="A1146" s="14">
        <v>3643</v>
      </c>
      <c r="B1146" s="15">
        <v>9</v>
      </c>
      <c r="C1146" s="82">
        <f t="shared" si="115"/>
        <v>2.7974464955520566</v>
      </c>
      <c r="D1146" s="16">
        <f>SUMIFS('Contact Hours'!E:E,'Contact Hours'!$A:$A,Hours!$A1146,'Contact Hours'!$C:$C,Hours!$B1146)</f>
        <v>0</v>
      </c>
      <c r="E1146" s="16">
        <f>SUMIFS('Contact Hours'!F:F,'Contact Hours'!$A:$A,Hours!$A1146,'Contact Hours'!$C:$C,Hours!$B1146)</f>
        <v>9072</v>
      </c>
      <c r="F1146" s="16">
        <f>SUMIFS('Contact Hours'!G:G,'Contact Hours'!$A:$A,Hours!$A1146,'Contact Hours'!$C:$C,Hours!$B1146)</f>
        <v>0</v>
      </c>
      <c r="G1146" s="16">
        <f>SUMIFS('Contact Hours'!H:H,'Contact Hours'!$A:$A,Hours!$A1146,'Contact Hours'!$C:$C,Hours!$B1146)</f>
        <v>0</v>
      </c>
      <c r="H1146" s="16">
        <f>SUMIFS('Contact Hours'!I:I,'Contact Hours'!$A:$A,Hours!$A1146,'Contact Hours'!$C:$C,Hours!$B1146)</f>
        <v>17904</v>
      </c>
      <c r="I1146" s="16">
        <f>SUMIFS('Contact Hours'!J:J,'Contact Hours'!$A:$A,Hours!$A1146,'Contact Hours'!$C:$C,Hours!$B1146)</f>
        <v>0</v>
      </c>
      <c r="J1146" s="16">
        <f>SUMIFS('Contact Hours'!K:K,'Contact Hours'!$A:$A,Hours!$A1146,'Contact Hours'!$C:$C,Hours!$B1146)</f>
        <v>0</v>
      </c>
      <c r="K1146" s="16">
        <f>SUMIFS('Contact Hours'!L:L,'Contact Hours'!$A:$A,Hours!$A1146,'Contact Hours'!$C:$C,Hours!$B1146)</f>
        <v>0</v>
      </c>
      <c r="L1146" s="17">
        <f t="shared" si="118"/>
        <v>26976</v>
      </c>
      <c r="M1146" s="17">
        <f t="shared" si="119"/>
        <v>907.2</v>
      </c>
      <c r="N1146" s="17">
        <f t="shared" si="116"/>
        <v>27883.200000000001</v>
      </c>
      <c r="O1146" s="83">
        <f t="shared" si="114"/>
        <v>78001.760124777109</v>
      </c>
      <c r="P1146" s="83">
        <f t="shared" si="117"/>
        <v>0</v>
      </c>
    </row>
    <row r="1147" spans="1:16" x14ac:dyDescent="0.2">
      <c r="A1147" s="14">
        <v>3643</v>
      </c>
      <c r="B1147" s="15">
        <v>10</v>
      </c>
      <c r="C1147" s="82">
        <f t="shared" si="115"/>
        <v>3.9989283506118838</v>
      </c>
      <c r="D1147" s="16">
        <f>SUMIFS('Contact Hours'!E:E,'Contact Hours'!$A:$A,Hours!$A1147,'Contact Hours'!$C:$C,Hours!$B1147)</f>
        <v>0</v>
      </c>
      <c r="E1147" s="16">
        <f>SUMIFS('Contact Hours'!F:F,'Contact Hours'!$A:$A,Hours!$A1147,'Contact Hours'!$C:$C,Hours!$B1147)</f>
        <v>0</v>
      </c>
      <c r="F1147" s="16">
        <f>SUMIFS('Contact Hours'!G:G,'Contact Hours'!$A:$A,Hours!$A1147,'Contact Hours'!$C:$C,Hours!$B1147)</f>
        <v>0</v>
      </c>
      <c r="G1147" s="16">
        <f>SUMIFS('Contact Hours'!H:H,'Contact Hours'!$A:$A,Hours!$A1147,'Contact Hours'!$C:$C,Hours!$B1147)</f>
        <v>0</v>
      </c>
      <c r="H1147" s="16">
        <f>SUMIFS('Contact Hours'!I:I,'Contact Hours'!$A:$A,Hours!$A1147,'Contact Hours'!$C:$C,Hours!$B1147)</f>
        <v>0</v>
      </c>
      <c r="I1147" s="16">
        <f>SUMIFS('Contact Hours'!J:J,'Contact Hours'!$A:$A,Hours!$A1147,'Contact Hours'!$C:$C,Hours!$B1147)</f>
        <v>0</v>
      </c>
      <c r="J1147" s="16">
        <f>SUMIFS('Contact Hours'!K:K,'Contact Hours'!$A:$A,Hours!$A1147,'Contact Hours'!$C:$C,Hours!$B1147)</f>
        <v>0</v>
      </c>
      <c r="K1147" s="16">
        <f>SUMIFS('Contact Hours'!L:L,'Contact Hours'!$A:$A,Hours!$A1147,'Contact Hours'!$C:$C,Hours!$B1147)</f>
        <v>0</v>
      </c>
      <c r="L1147" s="17">
        <f t="shared" si="118"/>
        <v>0</v>
      </c>
      <c r="M1147" s="17">
        <f t="shared" si="119"/>
        <v>0</v>
      </c>
      <c r="N1147" s="17">
        <f t="shared" si="116"/>
        <v>0</v>
      </c>
      <c r="O1147" s="83">
        <f t="shared" si="114"/>
        <v>0</v>
      </c>
      <c r="P1147" s="83">
        <f t="shared" si="117"/>
        <v>0</v>
      </c>
    </row>
    <row r="1148" spans="1:16" x14ac:dyDescent="0.2">
      <c r="A1148" s="14">
        <v>3643</v>
      </c>
      <c r="B1148" s="15">
        <v>11</v>
      </c>
      <c r="C1148" s="82">
        <f t="shared" si="115"/>
        <v>2.8515469918399288</v>
      </c>
      <c r="D1148" s="16">
        <f>SUMIFS('Contact Hours'!E:E,'Contact Hours'!$A:$A,Hours!$A1148,'Contact Hours'!$C:$C,Hours!$B1148)</f>
        <v>0</v>
      </c>
      <c r="E1148" s="16">
        <f>SUMIFS('Contact Hours'!F:F,'Contact Hours'!$A:$A,Hours!$A1148,'Contact Hours'!$C:$C,Hours!$B1148)</f>
        <v>7680</v>
      </c>
      <c r="F1148" s="16">
        <f>SUMIFS('Contact Hours'!G:G,'Contact Hours'!$A:$A,Hours!$A1148,'Contact Hours'!$C:$C,Hours!$B1148)</f>
        <v>0</v>
      </c>
      <c r="G1148" s="16">
        <f>SUMIFS('Contact Hours'!H:H,'Contact Hours'!$A:$A,Hours!$A1148,'Contact Hours'!$C:$C,Hours!$B1148)</f>
        <v>0</v>
      </c>
      <c r="H1148" s="16">
        <f>SUMIFS('Contact Hours'!I:I,'Contact Hours'!$A:$A,Hours!$A1148,'Contact Hours'!$C:$C,Hours!$B1148)</f>
        <v>0</v>
      </c>
      <c r="I1148" s="16">
        <f>SUMIFS('Contact Hours'!J:J,'Contact Hours'!$A:$A,Hours!$A1148,'Contact Hours'!$C:$C,Hours!$B1148)</f>
        <v>24032</v>
      </c>
      <c r="J1148" s="16">
        <f>SUMIFS('Contact Hours'!K:K,'Contact Hours'!$A:$A,Hours!$A1148,'Contact Hours'!$C:$C,Hours!$B1148)</f>
        <v>0</v>
      </c>
      <c r="K1148" s="16">
        <f>SUMIFS('Contact Hours'!L:L,'Contact Hours'!$A:$A,Hours!$A1148,'Contact Hours'!$C:$C,Hours!$B1148)</f>
        <v>1162</v>
      </c>
      <c r="L1148" s="17">
        <f t="shared" si="118"/>
        <v>32874</v>
      </c>
      <c r="M1148" s="17">
        <f t="shared" si="119"/>
        <v>3287.4</v>
      </c>
      <c r="N1148" s="17">
        <f t="shared" si="116"/>
        <v>36161.4</v>
      </c>
      <c r="O1148" s="83">
        <f t="shared" si="114"/>
        <v>103115.93139072041</v>
      </c>
      <c r="P1148" s="83">
        <f t="shared" si="117"/>
        <v>0</v>
      </c>
    </row>
    <row r="1149" spans="1:16" x14ac:dyDescent="0.2">
      <c r="A1149" s="14">
        <v>3643</v>
      </c>
      <c r="B1149" s="15">
        <v>12</v>
      </c>
      <c r="C1149" s="82">
        <f t="shared" si="115"/>
        <v>2.5044021406594155</v>
      </c>
      <c r="D1149" s="16">
        <f>SUMIFS('Contact Hours'!E:E,'Contact Hours'!$A:$A,Hours!$A1149,'Contact Hours'!$C:$C,Hours!$B1149)</f>
        <v>333936</v>
      </c>
      <c r="E1149" s="16">
        <f>SUMIFS('Contact Hours'!F:F,'Contact Hours'!$A:$A,Hours!$A1149,'Contact Hours'!$C:$C,Hours!$B1149)</f>
        <v>0</v>
      </c>
      <c r="F1149" s="16">
        <f>SUMIFS('Contact Hours'!G:G,'Contact Hours'!$A:$A,Hours!$A1149,'Contact Hours'!$C:$C,Hours!$B1149)</f>
        <v>0</v>
      </c>
      <c r="G1149" s="16">
        <f>SUMIFS('Contact Hours'!H:H,'Contact Hours'!$A:$A,Hours!$A1149,'Contact Hours'!$C:$C,Hours!$B1149)</f>
        <v>61852</v>
      </c>
      <c r="H1149" s="16">
        <f>SUMIFS('Contact Hours'!I:I,'Contact Hours'!$A:$A,Hours!$A1149,'Contact Hours'!$C:$C,Hours!$B1149)</f>
        <v>0</v>
      </c>
      <c r="I1149" s="16">
        <f>SUMIFS('Contact Hours'!J:J,'Contact Hours'!$A:$A,Hours!$A1149,'Contact Hours'!$C:$C,Hours!$B1149)</f>
        <v>0</v>
      </c>
      <c r="J1149" s="16">
        <f>SUMIFS('Contact Hours'!K:K,'Contact Hours'!$A:$A,Hours!$A1149,'Contact Hours'!$C:$C,Hours!$B1149)</f>
        <v>0</v>
      </c>
      <c r="K1149" s="16">
        <f>SUMIFS('Contact Hours'!L:L,'Contact Hours'!$A:$A,Hours!$A1149,'Contact Hours'!$C:$C,Hours!$B1149)</f>
        <v>0</v>
      </c>
      <c r="L1149" s="17">
        <f t="shared" si="118"/>
        <v>395788</v>
      </c>
      <c r="M1149" s="17">
        <f t="shared" si="119"/>
        <v>0</v>
      </c>
      <c r="N1149" s="17">
        <f t="shared" si="116"/>
        <v>395788</v>
      </c>
      <c r="O1149" s="83">
        <f t="shared" si="114"/>
        <v>991212.31444730877</v>
      </c>
      <c r="P1149" s="83">
        <f t="shared" si="117"/>
        <v>154902.28120406615</v>
      </c>
    </row>
    <row r="1150" spans="1:16" x14ac:dyDescent="0.2">
      <c r="A1150" s="14">
        <v>3643</v>
      </c>
      <c r="B1150" s="15">
        <v>13</v>
      </c>
      <c r="C1150" s="82">
        <f t="shared" si="115"/>
        <v>2.4322681456089192</v>
      </c>
      <c r="D1150" s="16">
        <f>SUMIFS('Contact Hours'!E:E,'Contact Hours'!$A:$A,Hours!$A1150,'Contact Hours'!$C:$C,Hours!$B1150)</f>
        <v>138480</v>
      </c>
      <c r="E1150" s="16">
        <f>SUMIFS('Contact Hours'!F:F,'Contact Hours'!$A:$A,Hours!$A1150,'Contact Hours'!$C:$C,Hours!$B1150)</f>
        <v>0</v>
      </c>
      <c r="F1150" s="16">
        <f>SUMIFS('Contact Hours'!G:G,'Contact Hours'!$A:$A,Hours!$A1150,'Contact Hours'!$C:$C,Hours!$B1150)</f>
        <v>0</v>
      </c>
      <c r="G1150" s="16">
        <f>SUMIFS('Contact Hours'!H:H,'Contact Hours'!$A:$A,Hours!$A1150,'Contact Hours'!$C:$C,Hours!$B1150)</f>
        <v>0</v>
      </c>
      <c r="H1150" s="16">
        <f>SUMIFS('Contact Hours'!I:I,'Contact Hours'!$A:$A,Hours!$A1150,'Contact Hours'!$C:$C,Hours!$B1150)</f>
        <v>0</v>
      </c>
      <c r="I1150" s="16">
        <f>SUMIFS('Contact Hours'!J:J,'Contact Hours'!$A:$A,Hours!$A1150,'Contact Hours'!$C:$C,Hours!$B1150)</f>
        <v>0</v>
      </c>
      <c r="J1150" s="16">
        <f>SUMIFS('Contact Hours'!K:K,'Contact Hours'!$A:$A,Hours!$A1150,'Contact Hours'!$C:$C,Hours!$B1150)</f>
        <v>0</v>
      </c>
      <c r="K1150" s="16">
        <f>SUMIFS('Contact Hours'!L:L,'Contact Hours'!$A:$A,Hours!$A1150,'Contact Hours'!$C:$C,Hours!$B1150)</f>
        <v>0</v>
      </c>
      <c r="L1150" s="17">
        <f t="shared" si="118"/>
        <v>138480</v>
      </c>
      <c r="M1150" s="17">
        <f t="shared" si="119"/>
        <v>0</v>
      </c>
      <c r="N1150" s="17">
        <f t="shared" si="116"/>
        <v>138480</v>
      </c>
      <c r="O1150" s="83">
        <f t="shared" si="114"/>
        <v>336820.49280392315</v>
      </c>
      <c r="P1150" s="83">
        <f t="shared" si="117"/>
        <v>0</v>
      </c>
    </row>
    <row r="1151" spans="1:16" x14ac:dyDescent="0.2">
      <c r="A1151" s="14">
        <v>3643</v>
      </c>
      <c r="B1151" s="15">
        <v>14</v>
      </c>
      <c r="C1151" s="82">
        <f t="shared" si="115"/>
        <v>3.8974899200721236</v>
      </c>
      <c r="D1151" s="16">
        <f>SUMIFS('Contact Hours'!E:E,'Contact Hours'!$A:$A,Hours!$A1151,'Contact Hours'!$C:$C,Hours!$B1151)</f>
        <v>0</v>
      </c>
      <c r="E1151" s="16">
        <f>SUMIFS('Contact Hours'!F:F,'Contact Hours'!$A:$A,Hours!$A1151,'Contact Hours'!$C:$C,Hours!$B1151)</f>
        <v>0</v>
      </c>
      <c r="F1151" s="16">
        <f>SUMIFS('Contact Hours'!G:G,'Contact Hours'!$A:$A,Hours!$A1151,'Contact Hours'!$C:$C,Hours!$B1151)</f>
        <v>0</v>
      </c>
      <c r="G1151" s="16">
        <f>SUMIFS('Contact Hours'!H:H,'Contact Hours'!$A:$A,Hours!$A1151,'Contact Hours'!$C:$C,Hours!$B1151)</f>
        <v>0</v>
      </c>
      <c r="H1151" s="16">
        <f>SUMIFS('Contact Hours'!I:I,'Contact Hours'!$A:$A,Hours!$A1151,'Contact Hours'!$C:$C,Hours!$B1151)</f>
        <v>0</v>
      </c>
      <c r="I1151" s="16">
        <f>SUMIFS('Contact Hours'!J:J,'Contact Hours'!$A:$A,Hours!$A1151,'Contact Hours'!$C:$C,Hours!$B1151)</f>
        <v>14944</v>
      </c>
      <c r="J1151" s="16">
        <f>SUMIFS('Contact Hours'!K:K,'Contact Hours'!$A:$A,Hours!$A1151,'Contact Hours'!$C:$C,Hours!$B1151)</f>
        <v>0</v>
      </c>
      <c r="K1151" s="16">
        <f>SUMIFS('Contact Hours'!L:L,'Contact Hours'!$A:$A,Hours!$A1151,'Contact Hours'!$C:$C,Hours!$B1151)</f>
        <v>0</v>
      </c>
      <c r="L1151" s="17">
        <f t="shared" si="118"/>
        <v>14944</v>
      </c>
      <c r="M1151" s="17">
        <f t="shared" si="119"/>
        <v>1494.4</v>
      </c>
      <c r="N1151" s="17">
        <f t="shared" si="116"/>
        <v>16438.400000000001</v>
      </c>
      <c r="O1151" s="83">
        <f t="shared" si="114"/>
        <v>64068.498302113599</v>
      </c>
      <c r="P1151" s="83">
        <f t="shared" si="117"/>
        <v>0</v>
      </c>
    </row>
    <row r="1152" spans="1:16" x14ac:dyDescent="0.2">
      <c r="A1152" s="14">
        <v>3643</v>
      </c>
      <c r="B1152" s="15">
        <v>15</v>
      </c>
      <c r="C1152" s="82">
        <f t="shared" si="115"/>
        <v>5.6850604849172326</v>
      </c>
      <c r="D1152" s="16">
        <f>SUMIFS('Contact Hours'!E:E,'Contact Hours'!$A:$A,Hours!$A1152,'Contact Hours'!$C:$C,Hours!$B1152)</f>
        <v>0</v>
      </c>
      <c r="E1152" s="16">
        <f>SUMIFS('Contact Hours'!F:F,'Contact Hours'!$A:$A,Hours!$A1152,'Contact Hours'!$C:$C,Hours!$B1152)</f>
        <v>0</v>
      </c>
      <c r="F1152" s="16">
        <f>SUMIFS('Contact Hours'!G:G,'Contact Hours'!$A:$A,Hours!$A1152,'Contact Hours'!$C:$C,Hours!$B1152)</f>
        <v>0</v>
      </c>
      <c r="G1152" s="16">
        <f>SUMIFS('Contact Hours'!H:H,'Contact Hours'!$A:$A,Hours!$A1152,'Contact Hours'!$C:$C,Hours!$B1152)</f>
        <v>0</v>
      </c>
      <c r="H1152" s="16">
        <f>SUMIFS('Contact Hours'!I:I,'Contact Hours'!$A:$A,Hours!$A1152,'Contact Hours'!$C:$C,Hours!$B1152)</f>
        <v>0</v>
      </c>
      <c r="I1152" s="16">
        <f>SUMIFS('Contact Hours'!J:J,'Contact Hours'!$A:$A,Hours!$A1152,'Contact Hours'!$C:$C,Hours!$B1152)</f>
        <v>0</v>
      </c>
      <c r="J1152" s="16">
        <f>SUMIFS('Contact Hours'!K:K,'Contact Hours'!$A:$A,Hours!$A1152,'Contact Hours'!$C:$C,Hours!$B1152)</f>
        <v>0</v>
      </c>
      <c r="K1152" s="16">
        <f>SUMIFS('Contact Hours'!L:L,'Contact Hours'!$A:$A,Hours!$A1152,'Contact Hours'!$C:$C,Hours!$B1152)</f>
        <v>0</v>
      </c>
      <c r="L1152" s="17">
        <f t="shared" si="118"/>
        <v>0</v>
      </c>
      <c r="M1152" s="17">
        <f t="shared" si="119"/>
        <v>0</v>
      </c>
      <c r="N1152" s="17">
        <f t="shared" si="116"/>
        <v>0</v>
      </c>
      <c r="O1152" s="83">
        <f t="shared" si="114"/>
        <v>0</v>
      </c>
      <c r="P1152" s="83">
        <f t="shared" si="117"/>
        <v>0</v>
      </c>
    </row>
    <row r="1153" spans="1:16" x14ac:dyDescent="0.2">
      <c r="A1153" s="14">
        <v>3643</v>
      </c>
      <c r="B1153" s="15">
        <v>16</v>
      </c>
      <c r="C1153" s="82">
        <f t="shared" si="115"/>
        <v>3.2595549013442979</v>
      </c>
      <c r="D1153" s="16">
        <f>SUMIFS('Contact Hours'!E:E,'Contact Hours'!$A:$A,Hours!$A1153,'Contact Hours'!$C:$C,Hours!$B1153)</f>
        <v>6432</v>
      </c>
      <c r="E1153" s="16">
        <f>SUMIFS('Contact Hours'!F:F,'Contact Hours'!$A:$A,Hours!$A1153,'Contact Hours'!$C:$C,Hours!$B1153)</f>
        <v>0</v>
      </c>
      <c r="F1153" s="16">
        <f>SUMIFS('Contact Hours'!G:G,'Contact Hours'!$A:$A,Hours!$A1153,'Contact Hours'!$C:$C,Hours!$B1153)</f>
        <v>0</v>
      </c>
      <c r="G1153" s="16">
        <f>SUMIFS('Contact Hours'!H:H,'Contact Hours'!$A:$A,Hours!$A1153,'Contact Hours'!$C:$C,Hours!$B1153)</f>
        <v>0</v>
      </c>
      <c r="H1153" s="16">
        <f>SUMIFS('Contact Hours'!I:I,'Contact Hours'!$A:$A,Hours!$A1153,'Contact Hours'!$C:$C,Hours!$B1153)</f>
        <v>0</v>
      </c>
      <c r="I1153" s="16">
        <f>SUMIFS('Contact Hours'!J:J,'Contact Hours'!$A:$A,Hours!$A1153,'Contact Hours'!$C:$C,Hours!$B1153)</f>
        <v>59760</v>
      </c>
      <c r="J1153" s="16">
        <f>SUMIFS('Contact Hours'!K:K,'Contact Hours'!$A:$A,Hours!$A1153,'Contact Hours'!$C:$C,Hours!$B1153)</f>
        <v>0</v>
      </c>
      <c r="K1153" s="16">
        <f>SUMIFS('Contact Hours'!L:L,'Contact Hours'!$A:$A,Hours!$A1153,'Contact Hours'!$C:$C,Hours!$B1153)</f>
        <v>5759</v>
      </c>
      <c r="L1153" s="17">
        <f t="shared" si="118"/>
        <v>71951</v>
      </c>
      <c r="M1153" s="17">
        <f t="shared" si="119"/>
        <v>6551.9000000000005</v>
      </c>
      <c r="N1153" s="17">
        <f t="shared" si="116"/>
        <v>78502.899999999994</v>
      </c>
      <c r="O1153" s="83">
        <f t="shared" si="114"/>
        <v>255884.51246474127</v>
      </c>
      <c r="P1153" s="83">
        <f t="shared" si="117"/>
        <v>0</v>
      </c>
    </row>
    <row r="1154" spans="1:16" x14ac:dyDescent="0.2">
      <c r="A1154" s="14">
        <v>3643</v>
      </c>
      <c r="B1154" s="15">
        <v>17</v>
      </c>
      <c r="C1154" s="82">
        <f t="shared" si="115"/>
        <v>4.4091904474615813</v>
      </c>
      <c r="D1154" s="16">
        <f>SUMIFS('Contact Hours'!E:E,'Contact Hours'!$A:$A,Hours!$A1154,'Contact Hours'!$C:$C,Hours!$B1154)</f>
        <v>0</v>
      </c>
      <c r="E1154" s="16">
        <f>SUMIFS('Contact Hours'!F:F,'Contact Hours'!$A:$A,Hours!$A1154,'Contact Hours'!$C:$C,Hours!$B1154)</f>
        <v>0</v>
      </c>
      <c r="F1154" s="16">
        <f>SUMIFS('Contact Hours'!G:G,'Contact Hours'!$A:$A,Hours!$A1154,'Contact Hours'!$C:$C,Hours!$B1154)</f>
        <v>0</v>
      </c>
      <c r="G1154" s="16">
        <f>SUMIFS('Contact Hours'!H:H,'Contact Hours'!$A:$A,Hours!$A1154,'Contact Hours'!$C:$C,Hours!$B1154)</f>
        <v>0</v>
      </c>
      <c r="H1154" s="16">
        <f>SUMIFS('Contact Hours'!I:I,'Contact Hours'!$A:$A,Hours!$A1154,'Contact Hours'!$C:$C,Hours!$B1154)</f>
        <v>0</v>
      </c>
      <c r="I1154" s="16">
        <f>SUMIFS('Contact Hours'!J:J,'Contact Hours'!$A:$A,Hours!$A1154,'Contact Hours'!$C:$C,Hours!$B1154)</f>
        <v>20240</v>
      </c>
      <c r="J1154" s="16">
        <f>SUMIFS('Contact Hours'!K:K,'Contact Hours'!$A:$A,Hours!$A1154,'Contact Hours'!$C:$C,Hours!$B1154)</f>
        <v>0</v>
      </c>
      <c r="K1154" s="16">
        <f>SUMIFS('Contact Hours'!L:L,'Contact Hours'!$A:$A,Hours!$A1154,'Contact Hours'!$C:$C,Hours!$B1154)</f>
        <v>0</v>
      </c>
      <c r="L1154" s="17">
        <f t="shared" si="118"/>
        <v>20240</v>
      </c>
      <c r="M1154" s="17">
        <f t="shared" si="119"/>
        <v>2024</v>
      </c>
      <c r="N1154" s="17">
        <f t="shared" si="116"/>
        <v>22264</v>
      </c>
      <c r="O1154" s="83">
        <f t="shared" si="114"/>
        <v>98166.216122284648</v>
      </c>
      <c r="P1154" s="83">
        <f t="shared" si="117"/>
        <v>0</v>
      </c>
    </row>
    <row r="1155" spans="1:16" x14ac:dyDescent="0.2">
      <c r="A1155" s="14">
        <v>3643</v>
      </c>
      <c r="B1155" s="15">
        <v>18</v>
      </c>
      <c r="C1155" s="82">
        <f t="shared" si="115"/>
        <v>3.2911135241788898</v>
      </c>
      <c r="D1155" s="16">
        <f>SUMIFS('Contact Hours'!E:E,'Contact Hours'!$A:$A,Hours!$A1155,'Contact Hours'!$C:$C,Hours!$B1155)</f>
        <v>0</v>
      </c>
      <c r="E1155" s="16">
        <f>SUMIFS('Contact Hours'!F:F,'Contact Hours'!$A:$A,Hours!$A1155,'Contact Hours'!$C:$C,Hours!$B1155)</f>
        <v>0</v>
      </c>
      <c r="F1155" s="16">
        <f>SUMIFS('Contact Hours'!G:G,'Contact Hours'!$A:$A,Hours!$A1155,'Contact Hours'!$C:$C,Hours!$B1155)</f>
        <v>0</v>
      </c>
      <c r="G1155" s="16">
        <f>SUMIFS('Contact Hours'!H:H,'Contact Hours'!$A:$A,Hours!$A1155,'Contact Hours'!$C:$C,Hours!$B1155)</f>
        <v>0</v>
      </c>
      <c r="H1155" s="16">
        <f>SUMIFS('Contact Hours'!I:I,'Contact Hours'!$A:$A,Hours!$A1155,'Contact Hours'!$C:$C,Hours!$B1155)</f>
        <v>0</v>
      </c>
      <c r="I1155" s="16">
        <f>SUMIFS('Contact Hours'!J:J,'Contact Hours'!$A:$A,Hours!$A1155,'Contact Hours'!$C:$C,Hours!$B1155)</f>
        <v>48336</v>
      </c>
      <c r="J1155" s="16">
        <f>SUMIFS('Contact Hours'!K:K,'Contact Hours'!$A:$A,Hours!$A1155,'Contact Hours'!$C:$C,Hours!$B1155)</f>
        <v>0</v>
      </c>
      <c r="K1155" s="16">
        <f>SUMIFS('Contact Hours'!L:L,'Contact Hours'!$A:$A,Hours!$A1155,'Contact Hours'!$C:$C,Hours!$B1155)</f>
        <v>0</v>
      </c>
      <c r="L1155" s="17">
        <f t="shared" si="118"/>
        <v>48336</v>
      </c>
      <c r="M1155" s="17">
        <f t="shared" si="119"/>
        <v>4833.6000000000004</v>
      </c>
      <c r="N1155" s="17">
        <f t="shared" si="116"/>
        <v>53169.599999999999</v>
      </c>
      <c r="O1155" s="83">
        <f t="shared" si="114"/>
        <v>174987.18963518189</v>
      </c>
      <c r="P1155" s="83">
        <f t="shared" si="117"/>
        <v>0</v>
      </c>
    </row>
    <row r="1156" spans="1:16" x14ac:dyDescent="0.2">
      <c r="A1156" s="14">
        <v>3643</v>
      </c>
      <c r="B1156" s="15">
        <v>19</v>
      </c>
      <c r="C1156" s="82">
        <f t="shared" si="115"/>
        <v>2.3804218366663754</v>
      </c>
      <c r="D1156" s="16">
        <f>SUMIFS('Contact Hours'!E:E,'Contact Hours'!$A:$A,Hours!$A1156,'Contact Hours'!$C:$C,Hours!$B1156)</f>
        <v>0</v>
      </c>
      <c r="E1156" s="16">
        <f>SUMIFS('Contact Hours'!F:F,'Contact Hours'!$A:$A,Hours!$A1156,'Contact Hours'!$C:$C,Hours!$B1156)</f>
        <v>232944</v>
      </c>
      <c r="F1156" s="16">
        <f>SUMIFS('Contact Hours'!G:G,'Contact Hours'!$A:$A,Hours!$A1156,'Contact Hours'!$C:$C,Hours!$B1156)</f>
        <v>65599</v>
      </c>
      <c r="G1156" s="16">
        <f>SUMIFS('Contact Hours'!H:H,'Contact Hours'!$A:$A,Hours!$A1156,'Contact Hours'!$C:$C,Hours!$B1156)</f>
        <v>0</v>
      </c>
      <c r="H1156" s="16">
        <f>SUMIFS('Contact Hours'!I:I,'Contact Hours'!$A:$A,Hours!$A1156,'Contact Hours'!$C:$C,Hours!$B1156)</f>
        <v>0</v>
      </c>
      <c r="I1156" s="16">
        <f>SUMIFS('Contact Hours'!J:J,'Contact Hours'!$A:$A,Hours!$A1156,'Contact Hours'!$C:$C,Hours!$B1156)</f>
        <v>0</v>
      </c>
      <c r="J1156" s="16">
        <f>SUMIFS('Contact Hours'!K:K,'Contact Hours'!$A:$A,Hours!$A1156,'Contact Hours'!$C:$C,Hours!$B1156)</f>
        <v>0</v>
      </c>
      <c r="K1156" s="16">
        <f>SUMIFS('Contact Hours'!L:L,'Contact Hours'!$A:$A,Hours!$A1156,'Contact Hours'!$C:$C,Hours!$B1156)</f>
        <v>0</v>
      </c>
      <c r="L1156" s="17">
        <f t="shared" si="118"/>
        <v>298543</v>
      </c>
      <c r="M1156" s="17">
        <f t="shared" si="119"/>
        <v>29854.300000000003</v>
      </c>
      <c r="N1156" s="17">
        <f t="shared" si="116"/>
        <v>328397.3</v>
      </c>
      <c r="O1156" s="83">
        <f t="shared" si="114"/>
        <v>781724.10402227868</v>
      </c>
      <c r="P1156" s="83">
        <f t="shared" si="117"/>
        <v>171768.62126982535</v>
      </c>
    </row>
    <row r="1157" spans="1:16" x14ac:dyDescent="0.2">
      <c r="A1157" s="14">
        <v>3643</v>
      </c>
      <c r="B1157" s="15">
        <v>20</v>
      </c>
      <c r="C1157" s="82">
        <f t="shared" si="115"/>
        <v>3.0251194174301852</v>
      </c>
      <c r="D1157" s="16">
        <f>SUMIFS('Contact Hours'!E:E,'Contact Hours'!$A:$A,Hours!$A1157,'Contact Hours'!$C:$C,Hours!$B1157)</f>
        <v>0</v>
      </c>
      <c r="E1157" s="16">
        <f>SUMIFS('Contact Hours'!F:F,'Contact Hours'!$A:$A,Hours!$A1157,'Contact Hours'!$C:$C,Hours!$B1157)</f>
        <v>0</v>
      </c>
      <c r="F1157" s="16">
        <f>SUMIFS('Contact Hours'!G:G,'Contact Hours'!$A:$A,Hours!$A1157,'Contact Hours'!$C:$C,Hours!$B1157)</f>
        <v>0</v>
      </c>
      <c r="G1157" s="16">
        <f>SUMIFS('Contact Hours'!H:H,'Contact Hours'!$A:$A,Hours!$A1157,'Contact Hours'!$C:$C,Hours!$B1157)</f>
        <v>0</v>
      </c>
      <c r="H1157" s="16">
        <f>SUMIFS('Contact Hours'!I:I,'Contact Hours'!$A:$A,Hours!$A1157,'Contact Hours'!$C:$C,Hours!$B1157)</f>
        <v>55216</v>
      </c>
      <c r="I1157" s="16">
        <f>SUMIFS('Contact Hours'!J:J,'Contact Hours'!$A:$A,Hours!$A1157,'Contact Hours'!$C:$C,Hours!$B1157)</f>
        <v>0</v>
      </c>
      <c r="J1157" s="16">
        <f>SUMIFS('Contact Hours'!K:K,'Contact Hours'!$A:$A,Hours!$A1157,'Contact Hours'!$C:$C,Hours!$B1157)</f>
        <v>320</v>
      </c>
      <c r="K1157" s="16">
        <f>SUMIFS('Contact Hours'!L:L,'Contact Hours'!$A:$A,Hours!$A1157,'Contact Hours'!$C:$C,Hours!$B1157)</f>
        <v>0</v>
      </c>
      <c r="L1157" s="17">
        <f t="shared" si="118"/>
        <v>55536</v>
      </c>
      <c r="M1157" s="17">
        <f t="shared" si="119"/>
        <v>0</v>
      </c>
      <c r="N1157" s="17">
        <f t="shared" si="116"/>
        <v>55536</v>
      </c>
      <c r="O1157" s="83">
        <f t="shared" ref="O1157:O1220" si="120">N1157*C1157</f>
        <v>168003.03196640278</v>
      </c>
      <c r="P1157" s="83">
        <f t="shared" si="117"/>
        <v>0</v>
      </c>
    </row>
    <row r="1158" spans="1:16" x14ac:dyDescent="0.2">
      <c r="A1158" s="14">
        <v>3643</v>
      </c>
      <c r="B1158" s="15">
        <v>21</v>
      </c>
      <c r="C1158" s="82">
        <f t="shared" si="115"/>
        <v>3.2708258380709379</v>
      </c>
      <c r="D1158" s="16">
        <f>SUMIFS('Contact Hours'!E:E,'Contact Hours'!$A:$A,Hours!$A1158,'Contact Hours'!$C:$C,Hours!$B1158)</f>
        <v>0</v>
      </c>
      <c r="E1158" s="16">
        <f>SUMIFS('Contact Hours'!F:F,'Contact Hours'!$A:$A,Hours!$A1158,'Contact Hours'!$C:$C,Hours!$B1158)</f>
        <v>0</v>
      </c>
      <c r="F1158" s="16">
        <f>SUMIFS('Contact Hours'!G:G,'Contact Hours'!$A:$A,Hours!$A1158,'Contact Hours'!$C:$C,Hours!$B1158)</f>
        <v>0</v>
      </c>
      <c r="G1158" s="16">
        <f>SUMIFS('Contact Hours'!H:H,'Contact Hours'!$A:$A,Hours!$A1158,'Contact Hours'!$C:$C,Hours!$B1158)</f>
        <v>0</v>
      </c>
      <c r="H1158" s="16">
        <f>SUMIFS('Contact Hours'!I:I,'Contact Hours'!$A:$A,Hours!$A1158,'Contact Hours'!$C:$C,Hours!$B1158)</f>
        <v>0</v>
      </c>
      <c r="I1158" s="16">
        <f>SUMIFS('Contact Hours'!J:J,'Contact Hours'!$A:$A,Hours!$A1158,'Contact Hours'!$C:$C,Hours!$B1158)</f>
        <v>0</v>
      </c>
      <c r="J1158" s="16">
        <f>SUMIFS('Contact Hours'!K:K,'Contact Hours'!$A:$A,Hours!$A1158,'Contact Hours'!$C:$C,Hours!$B1158)</f>
        <v>0</v>
      </c>
      <c r="K1158" s="16">
        <f>SUMIFS('Contact Hours'!L:L,'Contact Hours'!$A:$A,Hours!$A1158,'Contact Hours'!$C:$C,Hours!$B1158)</f>
        <v>0</v>
      </c>
      <c r="L1158" s="17">
        <f t="shared" si="118"/>
        <v>0</v>
      </c>
      <c r="M1158" s="17">
        <f t="shared" si="119"/>
        <v>0</v>
      </c>
      <c r="N1158" s="17">
        <f t="shared" si="116"/>
        <v>0</v>
      </c>
      <c r="O1158" s="83">
        <f t="shared" si="120"/>
        <v>0</v>
      </c>
      <c r="P1158" s="83">
        <f t="shared" si="117"/>
        <v>0</v>
      </c>
    </row>
    <row r="1159" spans="1:16" x14ac:dyDescent="0.2">
      <c r="A1159" s="14">
        <v>3643</v>
      </c>
      <c r="B1159" s="15">
        <v>22</v>
      </c>
      <c r="C1159" s="82">
        <f t="shared" si="115"/>
        <v>3.5368199448196425</v>
      </c>
      <c r="D1159" s="16">
        <f>SUMIFS('Contact Hours'!E:E,'Contact Hours'!$A:$A,Hours!$A1159,'Contact Hours'!$C:$C,Hours!$B1159)</f>
        <v>0</v>
      </c>
      <c r="E1159" s="16">
        <f>SUMIFS('Contact Hours'!F:F,'Contact Hours'!$A:$A,Hours!$A1159,'Contact Hours'!$C:$C,Hours!$B1159)</f>
        <v>0</v>
      </c>
      <c r="F1159" s="16">
        <f>SUMIFS('Contact Hours'!G:G,'Contact Hours'!$A:$A,Hours!$A1159,'Contact Hours'!$C:$C,Hours!$B1159)</f>
        <v>0</v>
      </c>
      <c r="G1159" s="16">
        <f>SUMIFS('Contact Hours'!H:H,'Contact Hours'!$A:$A,Hours!$A1159,'Contact Hours'!$C:$C,Hours!$B1159)</f>
        <v>0</v>
      </c>
      <c r="H1159" s="16">
        <f>SUMIFS('Contact Hours'!I:I,'Contact Hours'!$A:$A,Hours!$A1159,'Contact Hours'!$C:$C,Hours!$B1159)</f>
        <v>7264</v>
      </c>
      <c r="I1159" s="16">
        <f>SUMIFS('Contact Hours'!J:J,'Contact Hours'!$A:$A,Hours!$A1159,'Contact Hours'!$C:$C,Hours!$B1159)</f>
        <v>0</v>
      </c>
      <c r="J1159" s="16">
        <f>SUMIFS('Contact Hours'!K:K,'Contact Hours'!$A:$A,Hours!$A1159,'Contact Hours'!$C:$C,Hours!$B1159)</f>
        <v>0</v>
      </c>
      <c r="K1159" s="16">
        <f>SUMIFS('Contact Hours'!L:L,'Contact Hours'!$A:$A,Hours!$A1159,'Contact Hours'!$C:$C,Hours!$B1159)</f>
        <v>0</v>
      </c>
      <c r="L1159" s="17">
        <f t="shared" si="118"/>
        <v>7264</v>
      </c>
      <c r="M1159" s="17">
        <f t="shared" si="119"/>
        <v>0</v>
      </c>
      <c r="N1159" s="17">
        <f t="shared" si="116"/>
        <v>7264</v>
      </c>
      <c r="O1159" s="83">
        <f t="shared" si="120"/>
        <v>25691.460079169883</v>
      </c>
      <c r="P1159" s="83">
        <f t="shared" si="117"/>
        <v>0</v>
      </c>
    </row>
    <row r="1160" spans="1:16" x14ac:dyDescent="0.2">
      <c r="A1160" s="14">
        <v>3643</v>
      </c>
      <c r="B1160" s="15">
        <v>23</v>
      </c>
      <c r="C1160" s="82">
        <f t="shared" si="115"/>
        <v>3.4579233877331621</v>
      </c>
      <c r="D1160" s="16">
        <f>SUMIFS('Contact Hours'!E:E,'Contact Hours'!$A:$A,Hours!$A1160,'Contact Hours'!$C:$C,Hours!$B1160)</f>
        <v>5024</v>
      </c>
      <c r="E1160" s="16">
        <f>SUMIFS('Contact Hours'!F:F,'Contact Hours'!$A:$A,Hours!$A1160,'Contact Hours'!$C:$C,Hours!$B1160)</f>
        <v>0</v>
      </c>
      <c r="F1160" s="16">
        <f>SUMIFS('Contact Hours'!G:G,'Contact Hours'!$A:$A,Hours!$A1160,'Contact Hours'!$C:$C,Hours!$B1160)</f>
        <v>0</v>
      </c>
      <c r="G1160" s="16">
        <f>SUMIFS('Contact Hours'!H:H,'Contact Hours'!$A:$A,Hours!$A1160,'Contact Hours'!$C:$C,Hours!$B1160)</f>
        <v>0</v>
      </c>
      <c r="H1160" s="16">
        <f>SUMIFS('Contact Hours'!I:I,'Contact Hours'!$A:$A,Hours!$A1160,'Contact Hours'!$C:$C,Hours!$B1160)</f>
        <v>0</v>
      </c>
      <c r="I1160" s="16">
        <f>SUMIFS('Contact Hours'!J:J,'Contact Hours'!$A:$A,Hours!$A1160,'Contact Hours'!$C:$C,Hours!$B1160)</f>
        <v>0</v>
      </c>
      <c r="J1160" s="16">
        <f>SUMIFS('Contact Hours'!K:K,'Contact Hours'!$A:$A,Hours!$A1160,'Contact Hours'!$C:$C,Hours!$B1160)</f>
        <v>0</v>
      </c>
      <c r="K1160" s="16">
        <f>SUMIFS('Contact Hours'!L:L,'Contact Hours'!$A:$A,Hours!$A1160,'Contact Hours'!$C:$C,Hours!$B1160)</f>
        <v>0</v>
      </c>
      <c r="L1160" s="17">
        <f t="shared" si="118"/>
        <v>5024</v>
      </c>
      <c r="M1160" s="17">
        <f t="shared" si="119"/>
        <v>0</v>
      </c>
      <c r="N1160" s="17">
        <f t="shared" si="116"/>
        <v>5024</v>
      </c>
      <c r="O1160" s="83">
        <f t="shared" si="120"/>
        <v>17372.607099971407</v>
      </c>
      <c r="P1160" s="83">
        <f t="shared" si="117"/>
        <v>0</v>
      </c>
    </row>
    <row r="1161" spans="1:16" x14ac:dyDescent="0.2">
      <c r="A1161" s="14">
        <v>3643</v>
      </c>
      <c r="B1161" s="15">
        <v>24</v>
      </c>
      <c r="C1161" s="82">
        <f t="shared" si="115"/>
        <v>2.7275666878468883</v>
      </c>
      <c r="D1161" s="16">
        <f>SUMIFS('Contact Hours'!E:E,'Contact Hours'!$A:$A,Hours!$A1161,'Contact Hours'!$C:$C,Hours!$B1161)</f>
        <v>59472</v>
      </c>
      <c r="E1161" s="16">
        <f>SUMIFS('Contact Hours'!F:F,'Contact Hours'!$A:$A,Hours!$A1161,'Contact Hours'!$C:$C,Hours!$B1161)</f>
        <v>0</v>
      </c>
      <c r="F1161" s="16">
        <f>SUMIFS('Contact Hours'!G:G,'Contact Hours'!$A:$A,Hours!$A1161,'Contact Hours'!$C:$C,Hours!$B1161)</f>
        <v>0</v>
      </c>
      <c r="G1161" s="16">
        <f>SUMIFS('Contact Hours'!H:H,'Contact Hours'!$A:$A,Hours!$A1161,'Contact Hours'!$C:$C,Hours!$B1161)</f>
        <v>0</v>
      </c>
      <c r="H1161" s="16">
        <f>SUMIFS('Contact Hours'!I:I,'Contact Hours'!$A:$A,Hours!$A1161,'Contact Hours'!$C:$C,Hours!$B1161)</f>
        <v>0</v>
      </c>
      <c r="I1161" s="16">
        <f>SUMIFS('Contact Hours'!J:J,'Contact Hours'!$A:$A,Hours!$A1161,'Contact Hours'!$C:$C,Hours!$B1161)</f>
        <v>0</v>
      </c>
      <c r="J1161" s="16">
        <f>SUMIFS('Contact Hours'!K:K,'Contact Hours'!$A:$A,Hours!$A1161,'Contact Hours'!$C:$C,Hours!$B1161)</f>
        <v>43040</v>
      </c>
      <c r="K1161" s="16">
        <f>SUMIFS('Contact Hours'!L:L,'Contact Hours'!$A:$A,Hours!$A1161,'Contact Hours'!$C:$C,Hours!$B1161)</f>
        <v>0</v>
      </c>
      <c r="L1161" s="17">
        <f t="shared" si="118"/>
        <v>102512</v>
      </c>
      <c r="M1161" s="17">
        <f t="shared" si="119"/>
        <v>0</v>
      </c>
      <c r="N1161" s="17">
        <f t="shared" si="116"/>
        <v>102512</v>
      </c>
      <c r="O1161" s="83">
        <f t="shared" si="120"/>
        <v>279608.31630456023</v>
      </c>
      <c r="P1161" s="83">
        <f t="shared" si="117"/>
        <v>0</v>
      </c>
    </row>
    <row r="1162" spans="1:16" x14ac:dyDescent="0.2">
      <c r="A1162" s="14">
        <v>3643</v>
      </c>
      <c r="B1162" s="15">
        <v>25</v>
      </c>
      <c r="C1162" s="82">
        <f t="shared" si="115"/>
        <v>2.1843075376228382</v>
      </c>
      <c r="D1162" s="16">
        <f>SUMIFS('Contact Hours'!E:E,'Contact Hours'!$A:$A,Hours!$A1162,'Contact Hours'!$C:$C,Hours!$B1162)</f>
        <v>468240</v>
      </c>
      <c r="E1162" s="16">
        <f>SUMIFS('Contact Hours'!F:F,'Contact Hours'!$A:$A,Hours!$A1162,'Contact Hours'!$C:$C,Hours!$B1162)</f>
        <v>0</v>
      </c>
      <c r="F1162" s="16">
        <f>SUMIFS('Contact Hours'!G:G,'Contact Hours'!$A:$A,Hours!$A1162,'Contact Hours'!$C:$C,Hours!$B1162)</f>
        <v>0</v>
      </c>
      <c r="G1162" s="16">
        <f>SUMIFS('Contact Hours'!H:H,'Contact Hours'!$A:$A,Hours!$A1162,'Contact Hours'!$C:$C,Hours!$B1162)</f>
        <v>0</v>
      </c>
      <c r="H1162" s="16">
        <f>SUMIFS('Contact Hours'!I:I,'Contact Hours'!$A:$A,Hours!$A1162,'Contact Hours'!$C:$C,Hours!$B1162)</f>
        <v>0</v>
      </c>
      <c r="I1162" s="16">
        <f>SUMIFS('Contact Hours'!J:J,'Contact Hours'!$A:$A,Hours!$A1162,'Contact Hours'!$C:$C,Hours!$B1162)</f>
        <v>0</v>
      </c>
      <c r="J1162" s="16">
        <f>SUMIFS('Contact Hours'!K:K,'Contact Hours'!$A:$A,Hours!$A1162,'Contact Hours'!$C:$C,Hours!$B1162)</f>
        <v>0</v>
      </c>
      <c r="K1162" s="16">
        <f>SUMIFS('Contact Hours'!L:L,'Contact Hours'!$A:$A,Hours!$A1162,'Contact Hours'!$C:$C,Hours!$B1162)</f>
        <v>0</v>
      </c>
      <c r="L1162" s="17">
        <f t="shared" si="118"/>
        <v>468240</v>
      </c>
      <c r="M1162" s="17">
        <f t="shared" si="119"/>
        <v>0</v>
      </c>
      <c r="N1162" s="17">
        <f t="shared" si="116"/>
        <v>468240</v>
      </c>
      <c r="O1162" s="83">
        <f t="shared" si="120"/>
        <v>1022780.1614165178</v>
      </c>
      <c r="P1162" s="83">
        <f t="shared" si="117"/>
        <v>0</v>
      </c>
    </row>
    <row r="1163" spans="1:16" x14ac:dyDescent="0.2">
      <c r="A1163" s="14">
        <v>3643</v>
      </c>
      <c r="B1163" s="15">
        <v>26</v>
      </c>
      <c r="C1163" s="82">
        <f t="shared" si="115"/>
        <v>2.9124100501637846</v>
      </c>
      <c r="D1163" s="16">
        <f>SUMIFS('Contact Hours'!E:E,'Contact Hours'!$A:$A,Hours!$A1163,'Contact Hours'!$C:$C,Hours!$B1163)</f>
        <v>117552</v>
      </c>
      <c r="E1163" s="16">
        <f>SUMIFS('Contact Hours'!F:F,'Contact Hours'!$A:$A,Hours!$A1163,'Contact Hours'!$C:$C,Hours!$B1163)</f>
        <v>0</v>
      </c>
      <c r="F1163" s="16">
        <f>SUMIFS('Contact Hours'!G:G,'Contact Hours'!$A:$A,Hours!$A1163,'Contact Hours'!$C:$C,Hours!$B1163)</f>
        <v>0</v>
      </c>
      <c r="G1163" s="16">
        <f>SUMIFS('Contact Hours'!H:H,'Contact Hours'!$A:$A,Hours!$A1163,'Contact Hours'!$C:$C,Hours!$B1163)</f>
        <v>0</v>
      </c>
      <c r="H1163" s="16">
        <f>SUMIFS('Contact Hours'!I:I,'Contact Hours'!$A:$A,Hours!$A1163,'Contact Hours'!$C:$C,Hours!$B1163)</f>
        <v>0</v>
      </c>
      <c r="I1163" s="16">
        <f>SUMIFS('Contact Hours'!J:J,'Contact Hours'!$A:$A,Hours!$A1163,'Contact Hours'!$C:$C,Hours!$B1163)</f>
        <v>0</v>
      </c>
      <c r="J1163" s="16">
        <f>SUMIFS('Contact Hours'!K:K,'Contact Hours'!$A:$A,Hours!$A1163,'Contact Hours'!$C:$C,Hours!$B1163)</f>
        <v>0</v>
      </c>
      <c r="K1163" s="16">
        <f>SUMIFS('Contact Hours'!L:L,'Contact Hours'!$A:$A,Hours!$A1163,'Contact Hours'!$C:$C,Hours!$B1163)</f>
        <v>0</v>
      </c>
      <c r="L1163" s="17">
        <f t="shared" si="118"/>
        <v>117552</v>
      </c>
      <c r="M1163" s="17">
        <f t="shared" si="119"/>
        <v>0</v>
      </c>
      <c r="N1163" s="17">
        <f t="shared" si="116"/>
        <v>117552</v>
      </c>
      <c r="O1163" s="83">
        <f t="shared" si="120"/>
        <v>342359.62621685321</v>
      </c>
      <c r="P1163" s="83">
        <f t="shared" si="117"/>
        <v>0</v>
      </c>
    </row>
    <row r="1164" spans="1:16" x14ac:dyDescent="0.2">
      <c r="A1164" s="14">
        <v>3643</v>
      </c>
      <c r="B1164" s="15">
        <v>27</v>
      </c>
      <c r="C1164" s="82">
        <f t="shared" si="115"/>
        <v>0</v>
      </c>
      <c r="D1164" s="16">
        <f>SUMIFS('Contact Hours'!E:E,'Contact Hours'!$A:$A,Hours!$A1164,'Contact Hours'!$C:$C,Hours!$B1164)</f>
        <v>0</v>
      </c>
      <c r="E1164" s="16">
        <f>SUMIFS('Contact Hours'!F:F,'Contact Hours'!$A:$A,Hours!$A1164,'Contact Hours'!$C:$C,Hours!$B1164)</f>
        <v>0</v>
      </c>
      <c r="F1164" s="16">
        <f>SUMIFS('Contact Hours'!G:G,'Contact Hours'!$A:$A,Hours!$A1164,'Contact Hours'!$C:$C,Hours!$B1164)</f>
        <v>0</v>
      </c>
      <c r="G1164" s="16">
        <f>SUMIFS('Contact Hours'!H:H,'Contact Hours'!$A:$A,Hours!$A1164,'Contact Hours'!$C:$C,Hours!$B1164)</f>
        <v>0</v>
      </c>
      <c r="H1164" s="16">
        <f>SUMIFS('Contact Hours'!I:I,'Contact Hours'!$A:$A,Hours!$A1164,'Contact Hours'!$C:$C,Hours!$B1164)</f>
        <v>0</v>
      </c>
      <c r="I1164" s="16">
        <f>SUMIFS('Contact Hours'!J:J,'Contact Hours'!$A:$A,Hours!$A1164,'Contact Hours'!$C:$C,Hours!$B1164)</f>
        <v>0</v>
      </c>
      <c r="J1164" s="16">
        <f>SUMIFS('Contact Hours'!K:K,'Contact Hours'!$A:$A,Hours!$A1164,'Contact Hours'!$C:$C,Hours!$B1164)</f>
        <v>0</v>
      </c>
      <c r="K1164" s="16">
        <f>SUMIFS('Contact Hours'!L:L,'Contact Hours'!$A:$A,Hours!$A1164,'Contact Hours'!$C:$C,Hours!$B1164)</f>
        <v>0</v>
      </c>
      <c r="L1164" s="17">
        <f t="shared" si="118"/>
        <v>0</v>
      </c>
      <c r="M1164" s="17">
        <f t="shared" si="119"/>
        <v>0</v>
      </c>
      <c r="N1164" s="17">
        <f t="shared" si="116"/>
        <v>0</v>
      </c>
      <c r="O1164" s="83">
        <f t="shared" si="120"/>
        <v>0</v>
      </c>
      <c r="P1164" s="83">
        <f t="shared" si="117"/>
        <v>0</v>
      </c>
    </row>
    <row r="1165" spans="1:16" x14ac:dyDescent="0.2">
      <c r="A1165" s="14">
        <v>3572</v>
      </c>
      <c r="B1165" s="15">
        <v>1</v>
      </c>
      <c r="C1165" s="82">
        <f t="shared" si="115"/>
        <v>2.4773518925154794</v>
      </c>
      <c r="D1165" s="16">
        <f>SUMIFS('Contact Hours'!E:E,'Contact Hours'!$A:$A,Hours!$A1165,'Contact Hours'!$C:$C,Hours!$B1165)</f>
        <v>5680</v>
      </c>
      <c r="E1165" s="16">
        <f>SUMIFS('Contact Hours'!F:F,'Contact Hours'!$A:$A,Hours!$A1165,'Contact Hours'!$C:$C,Hours!$B1165)</f>
        <v>0</v>
      </c>
      <c r="F1165" s="16">
        <f>SUMIFS('Contact Hours'!G:G,'Contact Hours'!$A:$A,Hours!$A1165,'Contact Hours'!$C:$C,Hours!$B1165)</f>
        <v>0</v>
      </c>
      <c r="G1165" s="16">
        <f>SUMIFS('Contact Hours'!H:H,'Contact Hours'!$A:$A,Hours!$A1165,'Contact Hours'!$C:$C,Hours!$B1165)</f>
        <v>0</v>
      </c>
      <c r="H1165" s="16">
        <f>SUMIFS('Contact Hours'!I:I,'Contact Hours'!$A:$A,Hours!$A1165,'Contact Hours'!$C:$C,Hours!$B1165)</f>
        <v>78064</v>
      </c>
      <c r="I1165" s="16">
        <f>SUMIFS('Contact Hours'!J:J,'Contact Hours'!$A:$A,Hours!$A1165,'Contact Hours'!$C:$C,Hours!$B1165)</f>
        <v>0</v>
      </c>
      <c r="J1165" s="16">
        <f>SUMIFS('Contact Hours'!K:K,'Contact Hours'!$A:$A,Hours!$A1165,'Contact Hours'!$C:$C,Hours!$B1165)</f>
        <v>1218</v>
      </c>
      <c r="K1165" s="16">
        <f>SUMIFS('Contact Hours'!L:L,'Contact Hours'!$A:$A,Hours!$A1165,'Contact Hours'!$C:$C,Hours!$B1165)</f>
        <v>0</v>
      </c>
      <c r="L1165" s="17">
        <f t="shared" si="118"/>
        <v>84962</v>
      </c>
      <c r="M1165" s="17">
        <f t="shared" si="119"/>
        <v>0</v>
      </c>
      <c r="N1165" s="17">
        <f t="shared" si="116"/>
        <v>84962</v>
      </c>
      <c r="O1165" s="83">
        <f t="shared" si="120"/>
        <v>210480.77149190017</v>
      </c>
      <c r="P1165" s="83">
        <f t="shared" si="117"/>
        <v>0</v>
      </c>
    </row>
    <row r="1166" spans="1:16" x14ac:dyDescent="0.2">
      <c r="A1166" s="14">
        <v>3572</v>
      </c>
      <c r="B1166" s="15">
        <v>2</v>
      </c>
      <c r="C1166" s="82">
        <f t="shared" si="115"/>
        <v>2.8538011791852567</v>
      </c>
      <c r="D1166" s="16">
        <f>SUMIFS('Contact Hours'!E:E,'Contact Hours'!$A:$A,Hours!$A1166,'Contact Hours'!$C:$C,Hours!$B1166)</f>
        <v>0</v>
      </c>
      <c r="E1166" s="16">
        <f>SUMIFS('Contact Hours'!F:F,'Contact Hours'!$A:$A,Hours!$A1166,'Contact Hours'!$C:$C,Hours!$B1166)</f>
        <v>0</v>
      </c>
      <c r="F1166" s="16">
        <f>SUMIFS('Contact Hours'!G:G,'Contact Hours'!$A:$A,Hours!$A1166,'Contact Hours'!$C:$C,Hours!$B1166)</f>
        <v>0</v>
      </c>
      <c r="G1166" s="16">
        <f>SUMIFS('Contact Hours'!H:H,'Contact Hours'!$A:$A,Hours!$A1166,'Contact Hours'!$C:$C,Hours!$B1166)</f>
        <v>0</v>
      </c>
      <c r="H1166" s="16">
        <f>SUMIFS('Contact Hours'!I:I,'Contact Hours'!$A:$A,Hours!$A1166,'Contact Hours'!$C:$C,Hours!$B1166)</f>
        <v>154304</v>
      </c>
      <c r="I1166" s="16">
        <f>SUMIFS('Contact Hours'!J:J,'Contact Hours'!$A:$A,Hours!$A1166,'Contact Hours'!$C:$C,Hours!$B1166)</f>
        <v>0</v>
      </c>
      <c r="J1166" s="16">
        <f>SUMIFS('Contact Hours'!K:K,'Contact Hours'!$A:$A,Hours!$A1166,'Contact Hours'!$C:$C,Hours!$B1166)</f>
        <v>29232</v>
      </c>
      <c r="K1166" s="16">
        <f>SUMIFS('Contact Hours'!L:L,'Contact Hours'!$A:$A,Hours!$A1166,'Contact Hours'!$C:$C,Hours!$B1166)</f>
        <v>0</v>
      </c>
      <c r="L1166" s="17">
        <f t="shared" si="118"/>
        <v>183536</v>
      </c>
      <c r="M1166" s="17">
        <f t="shared" si="119"/>
        <v>0</v>
      </c>
      <c r="N1166" s="17">
        <f t="shared" si="116"/>
        <v>183536</v>
      </c>
      <c r="O1166" s="83">
        <f t="shared" si="120"/>
        <v>523775.25322294526</v>
      </c>
      <c r="P1166" s="83">
        <f t="shared" si="117"/>
        <v>0</v>
      </c>
    </row>
    <row r="1167" spans="1:16" x14ac:dyDescent="0.2">
      <c r="A1167" s="14">
        <v>3572</v>
      </c>
      <c r="B1167" s="15">
        <v>3</v>
      </c>
      <c r="C1167" s="82">
        <f t="shared" si="115"/>
        <v>2.4074720848103111</v>
      </c>
      <c r="D1167" s="16">
        <f>SUMIFS('Contact Hours'!E:E,'Contact Hours'!$A:$A,Hours!$A1167,'Contact Hours'!$C:$C,Hours!$B1167)</f>
        <v>0</v>
      </c>
      <c r="E1167" s="16">
        <f>SUMIFS('Contact Hours'!F:F,'Contact Hours'!$A:$A,Hours!$A1167,'Contact Hours'!$C:$C,Hours!$B1167)</f>
        <v>355920</v>
      </c>
      <c r="F1167" s="16">
        <f>SUMIFS('Contact Hours'!G:G,'Contact Hours'!$A:$A,Hours!$A1167,'Contact Hours'!$C:$C,Hours!$B1167)</f>
        <v>0</v>
      </c>
      <c r="G1167" s="16">
        <f>SUMIFS('Contact Hours'!H:H,'Contact Hours'!$A:$A,Hours!$A1167,'Contact Hours'!$C:$C,Hours!$B1167)</f>
        <v>0</v>
      </c>
      <c r="H1167" s="16">
        <f>SUMIFS('Contact Hours'!I:I,'Contact Hours'!$A:$A,Hours!$A1167,'Contact Hours'!$C:$C,Hours!$B1167)</f>
        <v>0</v>
      </c>
      <c r="I1167" s="16">
        <f>SUMIFS('Contact Hours'!J:J,'Contact Hours'!$A:$A,Hours!$A1167,'Contact Hours'!$C:$C,Hours!$B1167)</f>
        <v>2400</v>
      </c>
      <c r="J1167" s="16">
        <f>SUMIFS('Contact Hours'!K:K,'Contact Hours'!$A:$A,Hours!$A1167,'Contact Hours'!$C:$C,Hours!$B1167)</f>
        <v>0</v>
      </c>
      <c r="K1167" s="16">
        <f>SUMIFS('Contact Hours'!L:L,'Contact Hours'!$A:$A,Hours!$A1167,'Contact Hours'!$C:$C,Hours!$B1167)</f>
        <v>5080</v>
      </c>
      <c r="L1167" s="17">
        <f t="shared" si="118"/>
        <v>363400</v>
      </c>
      <c r="M1167" s="17">
        <f t="shared" si="119"/>
        <v>36340</v>
      </c>
      <c r="N1167" s="17">
        <f t="shared" si="116"/>
        <v>399740</v>
      </c>
      <c r="O1167" s="83">
        <f t="shared" si="120"/>
        <v>962362.89118207374</v>
      </c>
      <c r="P1167" s="83">
        <f t="shared" si="117"/>
        <v>0</v>
      </c>
    </row>
    <row r="1168" spans="1:16" x14ac:dyDescent="0.2">
      <c r="A1168" s="14">
        <v>3572</v>
      </c>
      <c r="B1168" s="15">
        <v>4</v>
      </c>
      <c r="C1168" s="82">
        <f t="shared" si="115"/>
        <v>2.4300139582635913</v>
      </c>
      <c r="D1168" s="16">
        <f>SUMIFS('Contact Hours'!E:E,'Contact Hours'!$A:$A,Hours!$A1168,'Contact Hours'!$C:$C,Hours!$B1168)</f>
        <v>15456</v>
      </c>
      <c r="E1168" s="16">
        <f>SUMIFS('Contact Hours'!F:F,'Contact Hours'!$A:$A,Hours!$A1168,'Contact Hours'!$C:$C,Hours!$B1168)</f>
        <v>68832</v>
      </c>
      <c r="F1168" s="16">
        <f>SUMIFS('Contact Hours'!G:G,'Contact Hours'!$A:$A,Hours!$A1168,'Contact Hours'!$C:$C,Hours!$B1168)</f>
        <v>0</v>
      </c>
      <c r="G1168" s="16">
        <f>SUMIFS('Contact Hours'!H:H,'Contact Hours'!$A:$A,Hours!$A1168,'Contact Hours'!$C:$C,Hours!$B1168)</f>
        <v>0</v>
      </c>
      <c r="H1168" s="16">
        <f>SUMIFS('Contact Hours'!I:I,'Contact Hours'!$A:$A,Hours!$A1168,'Contact Hours'!$C:$C,Hours!$B1168)</f>
        <v>123376</v>
      </c>
      <c r="I1168" s="16">
        <f>SUMIFS('Contact Hours'!J:J,'Contact Hours'!$A:$A,Hours!$A1168,'Contact Hours'!$C:$C,Hours!$B1168)</f>
        <v>5328</v>
      </c>
      <c r="J1168" s="16">
        <f>SUMIFS('Contact Hours'!K:K,'Contact Hours'!$A:$A,Hours!$A1168,'Contact Hours'!$C:$C,Hours!$B1168)</f>
        <v>10620</v>
      </c>
      <c r="K1168" s="16">
        <f>SUMIFS('Contact Hours'!L:L,'Contact Hours'!$A:$A,Hours!$A1168,'Contact Hours'!$C:$C,Hours!$B1168)</f>
        <v>0</v>
      </c>
      <c r="L1168" s="17">
        <f t="shared" si="118"/>
        <v>223612</v>
      </c>
      <c r="M1168" s="17">
        <f t="shared" si="119"/>
        <v>7416</v>
      </c>
      <c r="N1168" s="17">
        <f t="shared" si="116"/>
        <v>231028</v>
      </c>
      <c r="O1168" s="83">
        <f t="shared" si="120"/>
        <v>561401.26474972093</v>
      </c>
      <c r="P1168" s="83">
        <f t="shared" si="117"/>
        <v>0</v>
      </c>
    </row>
    <row r="1169" spans="1:16" x14ac:dyDescent="0.2">
      <c r="A1169" s="14">
        <v>3572</v>
      </c>
      <c r="B1169" s="15">
        <v>5</v>
      </c>
      <c r="C1169" s="82">
        <f t="shared" si="115"/>
        <v>8.3021719928430482</v>
      </c>
      <c r="D1169" s="16">
        <f>SUMIFS('Contact Hours'!E:E,'Contact Hours'!$A:$A,Hours!$A1169,'Contact Hours'!$C:$C,Hours!$B1169)</f>
        <v>0</v>
      </c>
      <c r="E1169" s="16">
        <f>SUMIFS('Contact Hours'!F:F,'Contact Hours'!$A:$A,Hours!$A1169,'Contact Hours'!$C:$C,Hours!$B1169)</f>
        <v>0</v>
      </c>
      <c r="F1169" s="16">
        <f>SUMIFS('Contact Hours'!G:G,'Contact Hours'!$A:$A,Hours!$A1169,'Contact Hours'!$C:$C,Hours!$B1169)</f>
        <v>0</v>
      </c>
      <c r="G1169" s="16">
        <f>SUMIFS('Contact Hours'!H:H,'Contact Hours'!$A:$A,Hours!$A1169,'Contact Hours'!$C:$C,Hours!$B1169)</f>
        <v>0</v>
      </c>
      <c r="H1169" s="16">
        <f>SUMIFS('Contact Hours'!I:I,'Contact Hours'!$A:$A,Hours!$A1169,'Contact Hours'!$C:$C,Hours!$B1169)</f>
        <v>0</v>
      </c>
      <c r="I1169" s="16">
        <f>SUMIFS('Contact Hours'!J:J,'Contact Hours'!$A:$A,Hours!$A1169,'Contact Hours'!$C:$C,Hours!$B1169)</f>
        <v>0</v>
      </c>
      <c r="J1169" s="16">
        <f>SUMIFS('Contact Hours'!K:K,'Contact Hours'!$A:$A,Hours!$A1169,'Contact Hours'!$C:$C,Hours!$B1169)</f>
        <v>0</v>
      </c>
      <c r="K1169" s="16">
        <f>SUMIFS('Contact Hours'!L:L,'Contact Hours'!$A:$A,Hours!$A1169,'Contact Hours'!$C:$C,Hours!$B1169)</f>
        <v>0</v>
      </c>
      <c r="L1169" s="17">
        <f t="shared" si="118"/>
        <v>0</v>
      </c>
      <c r="M1169" s="17">
        <f t="shared" si="119"/>
        <v>0</v>
      </c>
      <c r="N1169" s="17">
        <f t="shared" si="116"/>
        <v>0</v>
      </c>
      <c r="O1169" s="83">
        <f t="shared" si="120"/>
        <v>0</v>
      </c>
      <c r="P1169" s="83">
        <f t="shared" si="117"/>
        <v>0</v>
      </c>
    </row>
    <row r="1170" spans="1:16" x14ac:dyDescent="0.2">
      <c r="A1170" s="14">
        <v>3572</v>
      </c>
      <c r="B1170" s="15">
        <v>6</v>
      </c>
      <c r="C1170" s="82">
        <f t="shared" si="115"/>
        <v>2.9574937970703448</v>
      </c>
      <c r="D1170" s="16">
        <f>SUMIFS('Contact Hours'!E:E,'Contact Hours'!$A:$A,Hours!$A1170,'Contact Hours'!$C:$C,Hours!$B1170)</f>
        <v>0</v>
      </c>
      <c r="E1170" s="16">
        <f>SUMIFS('Contact Hours'!F:F,'Contact Hours'!$A:$A,Hours!$A1170,'Contact Hours'!$C:$C,Hours!$B1170)</f>
        <v>0</v>
      </c>
      <c r="F1170" s="16">
        <f>SUMIFS('Contact Hours'!G:G,'Contact Hours'!$A:$A,Hours!$A1170,'Contact Hours'!$C:$C,Hours!$B1170)</f>
        <v>0</v>
      </c>
      <c r="G1170" s="16">
        <f>SUMIFS('Contact Hours'!H:H,'Contact Hours'!$A:$A,Hours!$A1170,'Contact Hours'!$C:$C,Hours!$B1170)</f>
        <v>0</v>
      </c>
      <c r="H1170" s="16">
        <f>SUMIFS('Contact Hours'!I:I,'Contact Hours'!$A:$A,Hours!$A1170,'Contact Hours'!$C:$C,Hours!$B1170)</f>
        <v>4224</v>
      </c>
      <c r="I1170" s="16">
        <f>SUMIFS('Contact Hours'!J:J,'Contact Hours'!$A:$A,Hours!$A1170,'Contact Hours'!$C:$C,Hours!$B1170)</f>
        <v>0</v>
      </c>
      <c r="J1170" s="16">
        <f>SUMIFS('Contact Hours'!K:K,'Contact Hours'!$A:$A,Hours!$A1170,'Contact Hours'!$C:$C,Hours!$B1170)</f>
        <v>0</v>
      </c>
      <c r="K1170" s="16">
        <f>SUMIFS('Contact Hours'!L:L,'Contact Hours'!$A:$A,Hours!$A1170,'Contact Hours'!$C:$C,Hours!$B1170)</f>
        <v>0</v>
      </c>
      <c r="L1170" s="17">
        <f t="shared" si="118"/>
        <v>4224</v>
      </c>
      <c r="M1170" s="17">
        <f t="shared" si="119"/>
        <v>0</v>
      </c>
      <c r="N1170" s="17">
        <f t="shared" si="116"/>
        <v>4224</v>
      </c>
      <c r="O1170" s="83">
        <f t="shared" si="120"/>
        <v>12492.453798825136</v>
      </c>
      <c r="P1170" s="83">
        <f t="shared" si="117"/>
        <v>0</v>
      </c>
    </row>
    <row r="1171" spans="1:16" x14ac:dyDescent="0.2">
      <c r="A1171" s="14">
        <v>3572</v>
      </c>
      <c r="B1171" s="15">
        <v>7</v>
      </c>
      <c r="C1171" s="82">
        <f t="shared" si="115"/>
        <v>3.1107785365526492</v>
      </c>
      <c r="D1171" s="16">
        <f>SUMIFS('Contact Hours'!E:E,'Contact Hours'!$A:$A,Hours!$A1171,'Contact Hours'!$C:$C,Hours!$B1171)</f>
        <v>0</v>
      </c>
      <c r="E1171" s="16">
        <f>SUMIFS('Contact Hours'!F:F,'Contact Hours'!$A:$A,Hours!$A1171,'Contact Hours'!$C:$C,Hours!$B1171)</f>
        <v>6624</v>
      </c>
      <c r="F1171" s="16">
        <f>SUMIFS('Contact Hours'!G:G,'Contact Hours'!$A:$A,Hours!$A1171,'Contact Hours'!$C:$C,Hours!$B1171)</f>
        <v>0</v>
      </c>
      <c r="G1171" s="16">
        <f>SUMIFS('Contact Hours'!H:H,'Contact Hours'!$A:$A,Hours!$A1171,'Contact Hours'!$C:$C,Hours!$B1171)</f>
        <v>0</v>
      </c>
      <c r="H1171" s="16">
        <f>SUMIFS('Contact Hours'!I:I,'Contact Hours'!$A:$A,Hours!$A1171,'Contact Hours'!$C:$C,Hours!$B1171)</f>
        <v>0</v>
      </c>
      <c r="I1171" s="16">
        <f>SUMIFS('Contact Hours'!J:J,'Contact Hours'!$A:$A,Hours!$A1171,'Contact Hours'!$C:$C,Hours!$B1171)</f>
        <v>32448</v>
      </c>
      <c r="J1171" s="16">
        <f>SUMIFS('Contact Hours'!K:K,'Contact Hours'!$A:$A,Hours!$A1171,'Contact Hours'!$C:$C,Hours!$B1171)</f>
        <v>0</v>
      </c>
      <c r="K1171" s="16">
        <f>SUMIFS('Contact Hours'!L:L,'Contact Hours'!$A:$A,Hours!$A1171,'Contact Hours'!$C:$C,Hours!$B1171)</f>
        <v>82098</v>
      </c>
      <c r="L1171" s="17">
        <f t="shared" si="118"/>
        <v>121170</v>
      </c>
      <c r="M1171" s="17">
        <f t="shared" si="119"/>
        <v>12117</v>
      </c>
      <c r="N1171" s="17">
        <f t="shared" si="116"/>
        <v>133287</v>
      </c>
      <c r="O1171" s="83">
        <f t="shared" si="120"/>
        <v>414626.33880149294</v>
      </c>
      <c r="P1171" s="83">
        <f t="shared" si="117"/>
        <v>0</v>
      </c>
    </row>
    <row r="1172" spans="1:16" x14ac:dyDescent="0.2">
      <c r="A1172" s="14">
        <v>3572</v>
      </c>
      <c r="B1172" s="15">
        <v>8</v>
      </c>
      <c r="C1172" s="82">
        <f t="shared" si="115"/>
        <v>3.1288120353152737</v>
      </c>
      <c r="D1172" s="16">
        <f>SUMIFS('Contact Hours'!E:E,'Contact Hours'!$A:$A,Hours!$A1172,'Contact Hours'!$C:$C,Hours!$B1172)</f>
        <v>0</v>
      </c>
      <c r="E1172" s="16">
        <f>SUMIFS('Contact Hours'!F:F,'Contact Hours'!$A:$A,Hours!$A1172,'Contact Hours'!$C:$C,Hours!$B1172)</f>
        <v>0</v>
      </c>
      <c r="F1172" s="16">
        <f>SUMIFS('Contact Hours'!G:G,'Contact Hours'!$A:$A,Hours!$A1172,'Contact Hours'!$C:$C,Hours!$B1172)</f>
        <v>0</v>
      </c>
      <c r="G1172" s="16">
        <f>SUMIFS('Contact Hours'!H:H,'Contact Hours'!$A:$A,Hours!$A1172,'Contact Hours'!$C:$C,Hours!$B1172)</f>
        <v>0</v>
      </c>
      <c r="H1172" s="16">
        <f>SUMIFS('Contact Hours'!I:I,'Contact Hours'!$A:$A,Hours!$A1172,'Contact Hours'!$C:$C,Hours!$B1172)</f>
        <v>26864</v>
      </c>
      <c r="I1172" s="16">
        <f>SUMIFS('Contact Hours'!J:J,'Contact Hours'!$A:$A,Hours!$A1172,'Contact Hours'!$C:$C,Hours!$B1172)</f>
        <v>0</v>
      </c>
      <c r="J1172" s="16">
        <f>SUMIFS('Contact Hours'!K:K,'Contact Hours'!$A:$A,Hours!$A1172,'Contact Hours'!$C:$C,Hours!$B1172)</f>
        <v>70144</v>
      </c>
      <c r="K1172" s="16">
        <f>SUMIFS('Contact Hours'!L:L,'Contact Hours'!$A:$A,Hours!$A1172,'Contact Hours'!$C:$C,Hours!$B1172)</f>
        <v>0</v>
      </c>
      <c r="L1172" s="17">
        <f t="shared" si="118"/>
        <v>97008</v>
      </c>
      <c r="M1172" s="17">
        <f t="shared" si="119"/>
        <v>0</v>
      </c>
      <c r="N1172" s="17">
        <f t="shared" si="116"/>
        <v>97008</v>
      </c>
      <c r="O1172" s="83">
        <f t="shared" si="120"/>
        <v>303519.79792186408</v>
      </c>
      <c r="P1172" s="83">
        <f t="shared" si="117"/>
        <v>0</v>
      </c>
    </row>
    <row r="1173" spans="1:16" x14ac:dyDescent="0.2">
      <c r="A1173" s="14">
        <v>3572</v>
      </c>
      <c r="B1173" s="15">
        <v>9</v>
      </c>
      <c r="C1173" s="82">
        <f t="shared" si="115"/>
        <v>2.7974464955520566</v>
      </c>
      <c r="D1173" s="16">
        <f>SUMIFS('Contact Hours'!E:E,'Contact Hours'!$A:$A,Hours!$A1173,'Contact Hours'!$C:$C,Hours!$B1173)</f>
        <v>8544</v>
      </c>
      <c r="E1173" s="16">
        <f>SUMIFS('Contact Hours'!F:F,'Contact Hours'!$A:$A,Hours!$A1173,'Contact Hours'!$C:$C,Hours!$B1173)</f>
        <v>12480</v>
      </c>
      <c r="F1173" s="16">
        <f>SUMIFS('Contact Hours'!G:G,'Contact Hours'!$A:$A,Hours!$A1173,'Contact Hours'!$C:$C,Hours!$B1173)</f>
        <v>0</v>
      </c>
      <c r="G1173" s="16">
        <f>SUMIFS('Contact Hours'!H:H,'Contact Hours'!$A:$A,Hours!$A1173,'Contact Hours'!$C:$C,Hours!$B1173)</f>
        <v>0</v>
      </c>
      <c r="H1173" s="16">
        <f>SUMIFS('Contact Hours'!I:I,'Contact Hours'!$A:$A,Hours!$A1173,'Contact Hours'!$C:$C,Hours!$B1173)</f>
        <v>128096</v>
      </c>
      <c r="I1173" s="16">
        <f>SUMIFS('Contact Hours'!J:J,'Contact Hours'!$A:$A,Hours!$A1173,'Contact Hours'!$C:$C,Hours!$B1173)</f>
        <v>0</v>
      </c>
      <c r="J1173" s="16">
        <f>SUMIFS('Contact Hours'!K:K,'Contact Hours'!$A:$A,Hours!$A1173,'Contact Hours'!$C:$C,Hours!$B1173)</f>
        <v>736</v>
      </c>
      <c r="K1173" s="16">
        <f>SUMIFS('Contact Hours'!L:L,'Contact Hours'!$A:$A,Hours!$A1173,'Contact Hours'!$C:$C,Hours!$B1173)</f>
        <v>0</v>
      </c>
      <c r="L1173" s="17">
        <f t="shared" si="118"/>
        <v>149856</v>
      </c>
      <c r="M1173" s="17">
        <f t="shared" si="119"/>
        <v>1248</v>
      </c>
      <c r="N1173" s="17">
        <f t="shared" si="116"/>
        <v>151104</v>
      </c>
      <c r="O1173" s="83">
        <f t="shared" si="120"/>
        <v>422705.35526389797</v>
      </c>
      <c r="P1173" s="83">
        <f t="shared" si="117"/>
        <v>0</v>
      </c>
    </row>
    <row r="1174" spans="1:16" x14ac:dyDescent="0.2">
      <c r="A1174" s="14">
        <v>3572</v>
      </c>
      <c r="B1174" s="15">
        <v>10</v>
      </c>
      <c r="C1174" s="82">
        <f t="shared" si="115"/>
        <v>3.9989283506118838</v>
      </c>
      <c r="D1174" s="16">
        <f>SUMIFS('Contact Hours'!E:E,'Contact Hours'!$A:$A,Hours!$A1174,'Contact Hours'!$C:$C,Hours!$B1174)</f>
        <v>0</v>
      </c>
      <c r="E1174" s="16">
        <f>SUMIFS('Contact Hours'!F:F,'Contact Hours'!$A:$A,Hours!$A1174,'Contact Hours'!$C:$C,Hours!$B1174)</f>
        <v>0</v>
      </c>
      <c r="F1174" s="16">
        <f>SUMIFS('Contact Hours'!G:G,'Contact Hours'!$A:$A,Hours!$A1174,'Contact Hours'!$C:$C,Hours!$B1174)</f>
        <v>0</v>
      </c>
      <c r="G1174" s="16">
        <f>SUMIFS('Contact Hours'!H:H,'Contact Hours'!$A:$A,Hours!$A1174,'Contact Hours'!$C:$C,Hours!$B1174)</f>
        <v>0</v>
      </c>
      <c r="H1174" s="16">
        <f>SUMIFS('Contact Hours'!I:I,'Contact Hours'!$A:$A,Hours!$A1174,'Contact Hours'!$C:$C,Hours!$B1174)</f>
        <v>0</v>
      </c>
      <c r="I1174" s="16">
        <f>SUMIFS('Contact Hours'!J:J,'Contact Hours'!$A:$A,Hours!$A1174,'Contact Hours'!$C:$C,Hours!$B1174)</f>
        <v>0</v>
      </c>
      <c r="J1174" s="16">
        <f>SUMIFS('Contact Hours'!K:K,'Contact Hours'!$A:$A,Hours!$A1174,'Contact Hours'!$C:$C,Hours!$B1174)</f>
        <v>0</v>
      </c>
      <c r="K1174" s="16">
        <f>SUMIFS('Contact Hours'!L:L,'Contact Hours'!$A:$A,Hours!$A1174,'Contact Hours'!$C:$C,Hours!$B1174)</f>
        <v>0</v>
      </c>
      <c r="L1174" s="17">
        <f t="shared" si="118"/>
        <v>0</v>
      </c>
      <c r="M1174" s="17">
        <f t="shared" si="119"/>
        <v>0</v>
      </c>
      <c r="N1174" s="17">
        <f t="shared" si="116"/>
        <v>0</v>
      </c>
      <c r="O1174" s="83">
        <f t="shared" si="120"/>
        <v>0</v>
      </c>
      <c r="P1174" s="83">
        <f t="shared" si="117"/>
        <v>0</v>
      </c>
    </row>
    <row r="1175" spans="1:16" x14ac:dyDescent="0.2">
      <c r="A1175" s="14">
        <v>3572</v>
      </c>
      <c r="B1175" s="15">
        <v>11</v>
      </c>
      <c r="C1175" s="82">
        <f t="shared" si="115"/>
        <v>2.8515469918399288</v>
      </c>
      <c r="D1175" s="16">
        <f>SUMIFS('Contact Hours'!E:E,'Contact Hours'!$A:$A,Hours!$A1175,'Contact Hours'!$C:$C,Hours!$B1175)</f>
        <v>0</v>
      </c>
      <c r="E1175" s="16">
        <f>SUMIFS('Contact Hours'!F:F,'Contact Hours'!$A:$A,Hours!$A1175,'Contact Hours'!$C:$C,Hours!$B1175)</f>
        <v>0</v>
      </c>
      <c r="F1175" s="16">
        <f>SUMIFS('Contact Hours'!G:G,'Contact Hours'!$A:$A,Hours!$A1175,'Contact Hours'!$C:$C,Hours!$B1175)</f>
        <v>0</v>
      </c>
      <c r="G1175" s="16">
        <f>SUMIFS('Contact Hours'!H:H,'Contact Hours'!$A:$A,Hours!$A1175,'Contact Hours'!$C:$C,Hours!$B1175)</f>
        <v>0</v>
      </c>
      <c r="H1175" s="16">
        <f>SUMIFS('Contact Hours'!I:I,'Contact Hours'!$A:$A,Hours!$A1175,'Contact Hours'!$C:$C,Hours!$B1175)</f>
        <v>0</v>
      </c>
      <c r="I1175" s="16">
        <f>SUMIFS('Contact Hours'!J:J,'Contact Hours'!$A:$A,Hours!$A1175,'Contact Hours'!$C:$C,Hours!$B1175)</f>
        <v>163056</v>
      </c>
      <c r="J1175" s="16">
        <f>SUMIFS('Contact Hours'!K:K,'Contact Hours'!$A:$A,Hours!$A1175,'Contact Hours'!$C:$C,Hours!$B1175)</f>
        <v>0</v>
      </c>
      <c r="K1175" s="16">
        <f>SUMIFS('Contact Hours'!L:L,'Contact Hours'!$A:$A,Hours!$A1175,'Contact Hours'!$C:$C,Hours!$B1175)</f>
        <v>2400</v>
      </c>
      <c r="L1175" s="17">
        <f t="shared" si="118"/>
        <v>165456</v>
      </c>
      <c r="M1175" s="17">
        <f t="shared" si="119"/>
        <v>16545.600000000002</v>
      </c>
      <c r="N1175" s="17">
        <f t="shared" si="116"/>
        <v>182001.6</v>
      </c>
      <c r="O1175" s="83">
        <f t="shared" si="120"/>
        <v>518986.11499005399</v>
      </c>
      <c r="P1175" s="83">
        <f t="shared" si="117"/>
        <v>0</v>
      </c>
    </row>
    <row r="1176" spans="1:16" x14ac:dyDescent="0.2">
      <c r="A1176" s="14">
        <v>3572</v>
      </c>
      <c r="B1176" s="15">
        <v>12</v>
      </c>
      <c r="C1176" s="82">
        <f t="shared" si="115"/>
        <v>2.5044021406594155</v>
      </c>
      <c r="D1176" s="16">
        <f>SUMIFS('Contact Hours'!E:E,'Contact Hours'!$A:$A,Hours!$A1176,'Contact Hours'!$C:$C,Hours!$B1176)</f>
        <v>321840</v>
      </c>
      <c r="E1176" s="16">
        <f>SUMIFS('Contact Hours'!F:F,'Contact Hours'!$A:$A,Hours!$A1176,'Contact Hours'!$C:$C,Hours!$B1176)</f>
        <v>0</v>
      </c>
      <c r="F1176" s="16">
        <f>SUMIFS('Contact Hours'!G:G,'Contact Hours'!$A:$A,Hours!$A1176,'Contact Hours'!$C:$C,Hours!$B1176)</f>
        <v>0</v>
      </c>
      <c r="G1176" s="16">
        <f>SUMIFS('Contact Hours'!H:H,'Contact Hours'!$A:$A,Hours!$A1176,'Contact Hours'!$C:$C,Hours!$B1176)</f>
        <v>12444</v>
      </c>
      <c r="H1176" s="16">
        <f>SUMIFS('Contact Hours'!I:I,'Contact Hours'!$A:$A,Hours!$A1176,'Contact Hours'!$C:$C,Hours!$B1176)</f>
        <v>0</v>
      </c>
      <c r="I1176" s="16">
        <f>SUMIFS('Contact Hours'!J:J,'Contact Hours'!$A:$A,Hours!$A1176,'Contact Hours'!$C:$C,Hours!$B1176)</f>
        <v>0</v>
      </c>
      <c r="J1176" s="16">
        <f>SUMIFS('Contact Hours'!K:K,'Contact Hours'!$A:$A,Hours!$A1176,'Contact Hours'!$C:$C,Hours!$B1176)</f>
        <v>0</v>
      </c>
      <c r="K1176" s="16">
        <f>SUMIFS('Contact Hours'!L:L,'Contact Hours'!$A:$A,Hours!$A1176,'Contact Hours'!$C:$C,Hours!$B1176)</f>
        <v>0</v>
      </c>
      <c r="L1176" s="17">
        <f t="shared" si="118"/>
        <v>334284</v>
      </c>
      <c r="M1176" s="17">
        <f t="shared" si="119"/>
        <v>0</v>
      </c>
      <c r="N1176" s="17">
        <f t="shared" ref="N1176:N1231" si="121">SUM(L1176:M1176)</f>
        <v>334284</v>
      </c>
      <c r="O1176" s="83">
        <f t="shared" si="120"/>
        <v>837181.56518819206</v>
      </c>
      <c r="P1176" s="83">
        <f t="shared" ref="P1176:P1231" si="122">(G1176+F1176*1.1)*C1176</f>
        <v>31164.780238365765</v>
      </c>
    </row>
    <row r="1177" spans="1:16" x14ac:dyDescent="0.2">
      <c r="A1177" s="14">
        <v>3572</v>
      </c>
      <c r="B1177" s="15">
        <v>13</v>
      </c>
      <c r="C1177" s="82">
        <f t="shared" si="115"/>
        <v>2.4322681456089192</v>
      </c>
      <c r="D1177" s="16">
        <f>SUMIFS('Contact Hours'!E:E,'Contact Hours'!$A:$A,Hours!$A1177,'Contact Hours'!$C:$C,Hours!$B1177)</f>
        <v>38208</v>
      </c>
      <c r="E1177" s="16">
        <f>SUMIFS('Contact Hours'!F:F,'Contact Hours'!$A:$A,Hours!$A1177,'Contact Hours'!$C:$C,Hours!$B1177)</f>
        <v>0</v>
      </c>
      <c r="F1177" s="16">
        <f>SUMIFS('Contact Hours'!G:G,'Contact Hours'!$A:$A,Hours!$A1177,'Contact Hours'!$C:$C,Hours!$B1177)</f>
        <v>0</v>
      </c>
      <c r="G1177" s="16">
        <f>SUMIFS('Contact Hours'!H:H,'Contact Hours'!$A:$A,Hours!$A1177,'Contact Hours'!$C:$C,Hours!$B1177)</f>
        <v>0</v>
      </c>
      <c r="H1177" s="16">
        <f>SUMIFS('Contact Hours'!I:I,'Contact Hours'!$A:$A,Hours!$A1177,'Contact Hours'!$C:$C,Hours!$B1177)</f>
        <v>0</v>
      </c>
      <c r="I1177" s="16">
        <f>SUMIFS('Contact Hours'!J:J,'Contact Hours'!$A:$A,Hours!$A1177,'Contact Hours'!$C:$C,Hours!$B1177)</f>
        <v>0</v>
      </c>
      <c r="J1177" s="16">
        <f>SUMIFS('Contact Hours'!K:K,'Contact Hours'!$A:$A,Hours!$A1177,'Contact Hours'!$C:$C,Hours!$B1177)</f>
        <v>0</v>
      </c>
      <c r="K1177" s="16">
        <f>SUMIFS('Contact Hours'!L:L,'Contact Hours'!$A:$A,Hours!$A1177,'Contact Hours'!$C:$C,Hours!$B1177)</f>
        <v>0</v>
      </c>
      <c r="L1177" s="17">
        <f t="shared" ref="L1177:L1232" si="123">SUM(D1177:K1177)</f>
        <v>38208</v>
      </c>
      <c r="M1177" s="17">
        <f t="shared" ref="M1177:M1232" si="124">IF(B1177&lt;28,E1177+F1177+I1177+K1177,0)*0.1</f>
        <v>0</v>
      </c>
      <c r="N1177" s="17">
        <f t="shared" si="121"/>
        <v>38208</v>
      </c>
      <c r="O1177" s="83">
        <f t="shared" si="120"/>
        <v>92932.10130742559</v>
      </c>
      <c r="P1177" s="83">
        <f t="shared" si="122"/>
        <v>0</v>
      </c>
    </row>
    <row r="1178" spans="1:16" x14ac:dyDescent="0.2">
      <c r="A1178" s="14">
        <v>3572</v>
      </c>
      <c r="B1178" s="15">
        <v>14</v>
      </c>
      <c r="C1178" s="82">
        <f t="shared" si="115"/>
        <v>3.8974899200721236</v>
      </c>
      <c r="D1178" s="16">
        <f>SUMIFS('Contact Hours'!E:E,'Contact Hours'!$A:$A,Hours!$A1178,'Contact Hours'!$C:$C,Hours!$B1178)</f>
        <v>0</v>
      </c>
      <c r="E1178" s="16">
        <f>SUMIFS('Contact Hours'!F:F,'Contact Hours'!$A:$A,Hours!$A1178,'Contact Hours'!$C:$C,Hours!$B1178)</f>
        <v>0</v>
      </c>
      <c r="F1178" s="16">
        <f>SUMIFS('Contact Hours'!G:G,'Contact Hours'!$A:$A,Hours!$A1178,'Contact Hours'!$C:$C,Hours!$B1178)</f>
        <v>0</v>
      </c>
      <c r="G1178" s="16">
        <f>SUMIFS('Contact Hours'!H:H,'Contact Hours'!$A:$A,Hours!$A1178,'Contact Hours'!$C:$C,Hours!$B1178)</f>
        <v>0</v>
      </c>
      <c r="H1178" s="16">
        <f>SUMIFS('Contact Hours'!I:I,'Contact Hours'!$A:$A,Hours!$A1178,'Contact Hours'!$C:$C,Hours!$B1178)</f>
        <v>0</v>
      </c>
      <c r="I1178" s="16">
        <f>SUMIFS('Contact Hours'!J:J,'Contact Hours'!$A:$A,Hours!$A1178,'Contact Hours'!$C:$C,Hours!$B1178)</f>
        <v>153552</v>
      </c>
      <c r="J1178" s="16">
        <f>SUMIFS('Contact Hours'!K:K,'Contact Hours'!$A:$A,Hours!$A1178,'Contact Hours'!$C:$C,Hours!$B1178)</f>
        <v>0</v>
      </c>
      <c r="K1178" s="16">
        <f>SUMIFS('Contact Hours'!L:L,'Contact Hours'!$A:$A,Hours!$A1178,'Contact Hours'!$C:$C,Hours!$B1178)</f>
        <v>7348</v>
      </c>
      <c r="L1178" s="17">
        <f t="shared" si="123"/>
        <v>160900</v>
      </c>
      <c r="M1178" s="17">
        <f t="shared" si="124"/>
        <v>16090</v>
      </c>
      <c r="N1178" s="17">
        <f t="shared" si="121"/>
        <v>176990</v>
      </c>
      <c r="O1178" s="83">
        <f t="shared" si="120"/>
        <v>689816.74095356511</v>
      </c>
      <c r="P1178" s="83">
        <f t="shared" si="122"/>
        <v>0</v>
      </c>
    </row>
    <row r="1179" spans="1:16" x14ac:dyDescent="0.2">
      <c r="A1179" s="14">
        <v>3572</v>
      </c>
      <c r="B1179" s="15">
        <v>15</v>
      </c>
      <c r="C1179" s="82">
        <f t="shared" si="115"/>
        <v>5.6850604849172326</v>
      </c>
      <c r="D1179" s="16">
        <f>SUMIFS('Contact Hours'!E:E,'Contact Hours'!$A:$A,Hours!$A1179,'Contact Hours'!$C:$C,Hours!$B1179)</f>
        <v>0</v>
      </c>
      <c r="E1179" s="16">
        <f>SUMIFS('Contact Hours'!F:F,'Contact Hours'!$A:$A,Hours!$A1179,'Contact Hours'!$C:$C,Hours!$B1179)</f>
        <v>0</v>
      </c>
      <c r="F1179" s="16">
        <f>SUMIFS('Contact Hours'!G:G,'Contact Hours'!$A:$A,Hours!$A1179,'Contact Hours'!$C:$C,Hours!$B1179)</f>
        <v>0</v>
      </c>
      <c r="G1179" s="16">
        <f>SUMIFS('Contact Hours'!H:H,'Contact Hours'!$A:$A,Hours!$A1179,'Contact Hours'!$C:$C,Hours!$B1179)</f>
        <v>0</v>
      </c>
      <c r="H1179" s="16">
        <f>SUMIFS('Contact Hours'!I:I,'Contact Hours'!$A:$A,Hours!$A1179,'Contact Hours'!$C:$C,Hours!$B1179)</f>
        <v>0</v>
      </c>
      <c r="I1179" s="16">
        <f>SUMIFS('Contact Hours'!J:J,'Contact Hours'!$A:$A,Hours!$A1179,'Contact Hours'!$C:$C,Hours!$B1179)</f>
        <v>0</v>
      </c>
      <c r="J1179" s="16">
        <f>SUMIFS('Contact Hours'!K:K,'Contact Hours'!$A:$A,Hours!$A1179,'Contact Hours'!$C:$C,Hours!$B1179)</f>
        <v>0</v>
      </c>
      <c r="K1179" s="16">
        <f>SUMIFS('Contact Hours'!L:L,'Contact Hours'!$A:$A,Hours!$A1179,'Contact Hours'!$C:$C,Hours!$B1179)</f>
        <v>0</v>
      </c>
      <c r="L1179" s="17">
        <f t="shared" si="123"/>
        <v>0</v>
      </c>
      <c r="M1179" s="17">
        <f t="shared" si="124"/>
        <v>0</v>
      </c>
      <c r="N1179" s="17">
        <f t="shared" si="121"/>
        <v>0</v>
      </c>
      <c r="O1179" s="83">
        <f t="shared" si="120"/>
        <v>0</v>
      </c>
      <c r="P1179" s="83">
        <f t="shared" si="122"/>
        <v>0</v>
      </c>
    </row>
    <row r="1180" spans="1:16" x14ac:dyDescent="0.2">
      <c r="A1180" s="14">
        <v>3572</v>
      </c>
      <c r="B1180" s="15">
        <v>16</v>
      </c>
      <c r="C1180" s="82">
        <f t="shared" si="115"/>
        <v>3.2595549013442979</v>
      </c>
      <c r="D1180" s="16">
        <f>SUMIFS('Contact Hours'!E:E,'Contact Hours'!$A:$A,Hours!$A1180,'Contact Hours'!$C:$C,Hours!$B1180)</f>
        <v>6480</v>
      </c>
      <c r="E1180" s="16">
        <f>SUMIFS('Contact Hours'!F:F,'Contact Hours'!$A:$A,Hours!$A1180,'Contact Hours'!$C:$C,Hours!$B1180)</f>
        <v>3216</v>
      </c>
      <c r="F1180" s="16">
        <f>SUMIFS('Contact Hours'!G:G,'Contact Hours'!$A:$A,Hours!$A1180,'Contact Hours'!$C:$C,Hours!$B1180)</f>
        <v>0</v>
      </c>
      <c r="G1180" s="16">
        <f>SUMIFS('Contact Hours'!H:H,'Contact Hours'!$A:$A,Hours!$A1180,'Contact Hours'!$C:$C,Hours!$B1180)</f>
        <v>0</v>
      </c>
      <c r="H1180" s="16">
        <f>SUMIFS('Contact Hours'!I:I,'Contact Hours'!$A:$A,Hours!$A1180,'Contact Hours'!$C:$C,Hours!$B1180)</f>
        <v>0</v>
      </c>
      <c r="I1180" s="16">
        <f>SUMIFS('Contact Hours'!J:J,'Contact Hours'!$A:$A,Hours!$A1180,'Contact Hours'!$C:$C,Hours!$B1180)</f>
        <v>101488</v>
      </c>
      <c r="J1180" s="16">
        <f>SUMIFS('Contact Hours'!K:K,'Contact Hours'!$A:$A,Hours!$A1180,'Contact Hours'!$C:$C,Hours!$B1180)</f>
        <v>672</v>
      </c>
      <c r="K1180" s="16">
        <f>SUMIFS('Contact Hours'!L:L,'Contact Hours'!$A:$A,Hours!$A1180,'Contact Hours'!$C:$C,Hours!$B1180)</f>
        <v>6009</v>
      </c>
      <c r="L1180" s="17">
        <f t="shared" si="123"/>
        <v>117865</v>
      </c>
      <c r="M1180" s="17">
        <f t="shared" si="124"/>
        <v>11071.300000000001</v>
      </c>
      <c r="N1180" s="17">
        <f t="shared" si="121"/>
        <v>128936.3</v>
      </c>
      <c r="O1180" s="83">
        <f t="shared" si="120"/>
        <v>420274.94862619881</v>
      </c>
      <c r="P1180" s="83">
        <f t="shared" si="122"/>
        <v>0</v>
      </c>
    </row>
    <row r="1181" spans="1:16" x14ac:dyDescent="0.2">
      <c r="A1181" s="14">
        <v>3572</v>
      </c>
      <c r="B1181" s="15">
        <v>17</v>
      </c>
      <c r="C1181" s="82">
        <f t="shared" si="115"/>
        <v>4.4091904474615813</v>
      </c>
      <c r="D1181" s="16">
        <f>SUMIFS('Contact Hours'!E:E,'Contact Hours'!$A:$A,Hours!$A1181,'Contact Hours'!$C:$C,Hours!$B1181)</f>
        <v>0</v>
      </c>
      <c r="E1181" s="16">
        <f>SUMIFS('Contact Hours'!F:F,'Contact Hours'!$A:$A,Hours!$A1181,'Contact Hours'!$C:$C,Hours!$B1181)</f>
        <v>0</v>
      </c>
      <c r="F1181" s="16">
        <f>SUMIFS('Contact Hours'!G:G,'Contact Hours'!$A:$A,Hours!$A1181,'Contact Hours'!$C:$C,Hours!$B1181)</f>
        <v>0</v>
      </c>
      <c r="G1181" s="16">
        <f>SUMIFS('Contact Hours'!H:H,'Contact Hours'!$A:$A,Hours!$A1181,'Contact Hours'!$C:$C,Hours!$B1181)</f>
        <v>0</v>
      </c>
      <c r="H1181" s="16">
        <f>SUMIFS('Contact Hours'!I:I,'Contact Hours'!$A:$A,Hours!$A1181,'Contact Hours'!$C:$C,Hours!$B1181)</f>
        <v>0</v>
      </c>
      <c r="I1181" s="16">
        <f>SUMIFS('Contact Hours'!J:J,'Contact Hours'!$A:$A,Hours!$A1181,'Contact Hours'!$C:$C,Hours!$B1181)</f>
        <v>0</v>
      </c>
      <c r="J1181" s="16">
        <f>SUMIFS('Contact Hours'!K:K,'Contact Hours'!$A:$A,Hours!$A1181,'Contact Hours'!$C:$C,Hours!$B1181)</f>
        <v>0</v>
      </c>
      <c r="K1181" s="16">
        <f>SUMIFS('Contact Hours'!L:L,'Contact Hours'!$A:$A,Hours!$A1181,'Contact Hours'!$C:$C,Hours!$B1181)</f>
        <v>0</v>
      </c>
      <c r="L1181" s="17">
        <f t="shared" si="123"/>
        <v>0</v>
      </c>
      <c r="M1181" s="17">
        <f t="shared" si="124"/>
        <v>0</v>
      </c>
      <c r="N1181" s="17">
        <f t="shared" si="121"/>
        <v>0</v>
      </c>
      <c r="O1181" s="83">
        <f t="shared" si="120"/>
        <v>0</v>
      </c>
      <c r="P1181" s="83">
        <f t="shared" si="122"/>
        <v>0</v>
      </c>
    </row>
    <row r="1182" spans="1:16" x14ac:dyDescent="0.2">
      <c r="A1182" s="14">
        <v>3572</v>
      </c>
      <c r="B1182" s="15">
        <v>18</v>
      </c>
      <c r="C1182" s="82">
        <f t="shared" si="115"/>
        <v>3.2911135241788898</v>
      </c>
      <c r="D1182" s="16">
        <f>SUMIFS('Contact Hours'!E:E,'Contact Hours'!$A:$A,Hours!$A1182,'Contact Hours'!$C:$C,Hours!$B1182)</f>
        <v>0</v>
      </c>
      <c r="E1182" s="16">
        <f>SUMIFS('Contact Hours'!F:F,'Contact Hours'!$A:$A,Hours!$A1182,'Contact Hours'!$C:$C,Hours!$B1182)</f>
        <v>0</v>
      </c>
      <c r="F1182" s="16">
        <f>SUMIFS('Contact Hours'!G:G,'Contact Hours'!$A:$A,Hours!$A1182,'Contact Hours'!$C:$C,Hours!$B1182)</f>
        <v>0</v>
      </c>
      <c r="G1182" s="16">
        <f>SUMIFS('Contact Hours'!H:H,'Contact Hours'!$A:$A,Hours!$A1182,'Contact Hours'!$C:$C,Hours!$B1182)</f>
        <v>0</v>
      </c>
      <c r="H1182" s="16">
        <f>SUMIFS('Contact Hours'!I:I,'Contact Hours'!$A:$A,Hours!$A1182,'Contact Hours'!$C:$C,Hours!$B1182)</f>
        <v>0</v>
      </c>
      <c r="I1182" s="16">
        <f>SUMIFS('Contact Hours'!J:J,'Contact Hours'!$A:$A,Hours!$A1182,'Contact Hours'!$C:$C,Hours!$B1182)</f>
        <v>65616</v>
      </c>
      <c r="J1182" s="16">
        <f>SUMIFS('Contact Hours'!K:K,'Contact Hours'!$A:$A,Hours!$A1182,'Contact Hours'!$C:$C,Hours!$B1182)</f>
        <v>0</v>
      </c>
      <c r="K1182" s="16">
        <f>SUMIFS('Contact Hours'!L:L,'Contact Hours'!$A:$A,Hours!$A1182,'Contact Hours'!$C:$C,Hours!$B1182)</f>
        <v>0</v>
      </c>
      <c r="L1182" s="17">
        <f t="shared" si="123"/>
        <v>65616</v>
      </c>
      <c r="M1182" s="17">
        <f t="shared" si="124"/>
        <v>6561.6</v>
      </c>
      <c r="N1182" s="17">
        <f t="shared" si="121"/>
        <v>72177.600000000006</v>
      </c>
      <c r="O1182" s="83">
        <f t="shared" si="120"/>
        <v>237544.67550277425</v>
      </c>
      <c r="P1182" s="83">
        <f t="shared" si="122"/>
        <v>0</v>
      </c>
    </row>
    <row r="1183" spans="1:16" x14ac:dyDescent="0.2">
      <c r="A1183" s="14">
        <v>3572</v>
      </c>
      <c r="B1183" s="15">
        <v>19</v>
      </c>
      <c r="C1183" s="82">
        <f t="shared" ref="C1183:C1246" si="125">C1156</f>
        <v>2.3804218366663754</v>
      </c>
      <c r="D1183" s="16">
        <f>SUMIFS('Contact Hours'!E:E,'Contact Hours'!$A:$A,Hours!$A1183,'Contact Hours'!$C:$C,Hours!$B1183)</f>
        <v>0</v>
      </c>
      <c r="E1183" s="16">
        <f>SUMIFS('Contact Hours'!F:F,'Contact Hours'!$A:$A,Hours!$A1183,'Contact Hours'!$C:$C,Hours!$B1183)</f>
        <v>189440</v>
      </c>
      <c r="F1183" s="16">
        <f>SUMIFS('Contact Hours'!G:G,'Contact Hours'!$A:$A,Hours!$A1183,'Contact Hours'!$C:$C,Hours!$B1183)</f>
        <v>77856</v>
      </c>
      <c r="G1183" s="16">
        <f>SUMIFS('Contact Hours'!H:H,'Contact Hours'!$A:$A,Hours!$A1183,'Contact Hours'!$C:$C,Hours!$B1183)</f>
        <v>0</v>
      </c>
      <c r="H1183" s="16">
        <f>SUMIFS('Contact Hours'!I:I,'Contact Hours'!$A:$A,Hours!$A1183,'Contact Hours'!$C:$C,Hours!$B1183)</f>
        <v>0</v>
      </c>
      <c r="I1183" s="16">
        <f>SUMIFS('Contact Hours'!J:J,'Contact Hours'!$A:$A,Hours!$A1183,'Contact Hours'!$C:$C,Hours!$B1183)</f>
        <v>624</v>
      </c>
      <c r="J1183" s="16">
        <f>SUMIFS('Contact Hours'!K:K,'Contact Hours'!$A:$A,Hours!$A1183,'Contact Hours'!$C:$C,Hours!$B1183)</f>
        <v>0</v>
      </c>
      <c r="K1183" s="16">
        <f>SUMIFS('Contact Hours'!L:L,'Contact Hours'!$A:$A,Hours!$A1183,'Contact Hours'!$C:$C,Hours!$B1183)</f>
        <v>0</v>
      </c>
      <c r="L1183" s="17">
        <f t="shared" si="123"/>
        <v>267920</v>
      </c>
      <c r="M1183" s="17">
        <f t="shared" si="124"/>
        <v>26792</v>
      </c>
      <c r="N1183" s="17">
        <f t="shared" si="121"/>
        <v>294712</v>
      </c>
      <c r="O1183" s="83">
        <f t="shared" si="120"/>
        <v>701538.88032762078</v>
      </c>
      <c r="P1183" s="83">
        <f t="shared" si="122"/>
        <v>203863.13476704707</v>
      </c>
    </row>
    <row r="1184" spans="1:16" x14ac:dyDescent="0.2">
      <c r="A1184" s="14">
        <v>3572</v>
      </c>
      <c r="B1184" s="15">
        <v>20</v>
      </c>
      <c r="C1184" s="82">
        <f t="shared" si="125"/>
        <v>3.0251194174301852</v>
      </c>
      <c r="D1184" s="16">
        <f>SUMIFS('Contact Hours'!E:E,'Contact Hours'!$A:$A,Hours!$A1184,'Contact Hours'!$C:$C,Hours!$B1184)</f>
        <v>0</v>
      </c>
      <c r="E1184" s="16">
        <f>SUMIFS('Contact Hours'!F:F,'Contact Hours'!$A:$A,Hours!$A1184,'Contact Hours'!$C:$C,Hours!$B1184)</f>
        <v>0</v>
      </c>
      <c r="F1184" s="16">
        <f>SUMIFS('Contact Hours'!G:G,'Contact Hours'!$A:$A,Hours!$A1184,'Contact Hours'!$C:$C,Hours!$B1184)</f>
        <v>0</v>
      </c>
      <c r="G1184" s="16">
        <f>SUMIFS('Contact Hours'!H:H,'Contact Hours'!$A:$A,Hours!$A1184,'Contact Hours'!$C:$C,Hours!$B1184)</f>
        <v>0</v>
      </c>
      <c r="H1184" s="16">
        <f>SUMIFS('Contact Hours'!I:I,'Contact Hours'!$A:$A,Hours!$A1184,'Contact Hours'!$C:$C,Hours!$B1184)</f>
        <v>50048</v>
      </c>
      <c r="I1184" s="16">
        <f>SUMIFS('Contact Hours'!J:J,'Contact Hours'!$A:$A,Hours!$A1184,'Contact Hours'!$C:$C,Hours!$B1184)</f>
        <v>0</v>
      </c>
      <c r="J1184" s="16">
        <f>SUMIFS('Contact Hours'!K:K,'Contact Hours'!$A:$A,Hours!$A1184,'Contact Hours'!$C:$C,Hours!$B1184)</f>
        <v>39168</v>
      </c>
      <c r="K1184" s="16">
        <f>SUMIFS('Contact Hours'!L:L,'Contact Hours'!$A:$A,Hours!$A1184,'Contact Hours'!$C:$C,Hours!$B1184)</f>
        <v>0</v>
      </c>
      <c r="L1184" s="17">
        <f t="shared" si="123"/>
        <v>89216</v>
      </c>
      <c r="M1184" s="17">
        <f t="shared" si="124"/>
        <v>0</v>
      </c>
      <c r="N1184" s="17">
        <f t="shared" si="121"/>
        <v>89216</v>
      </c>
      <c r="O1184" s="83">
        <f t="shared" si="120"/>
        <v>269889.05394545139</v>
      </c>
      <c r="P1184" s="83">
        <f t="shared" si="122"/>
        <v>0</v>
      </c>
    </row>
    <row r="1185" spans="1:16" x14ac:dyDescent="0.2">
      <c r="A1185" s="14">
        <v>3572</v>
      </c>
      <c r="B1185" s="15">
        <v>21</v>
      </c>
      <c r="C1185" s="82">
        <f t="shared" si="125"/>
        <v>3.2708258380709379</v>
      </c>
      <c r="D1185" s="16">
        <f>SUMIFS('Contact Hours'!E:E,'Contact Hours'!$A:$A,Hours!$A1185,'Contact Hours'!$C:$C,Hours!$B1185)</f>
        <v>0</v>
      </c>
      <c r="E1185" s="16">
        <f>SUMIFS('Contact Hours'!F:F,'Contact Hours'!$A:$A,Hours!$A1185,'Contact Hours'!$C:$C,Hours!$B1185)</f>
        <v>0</v>
      </c>
      <c r="F1185" s="16">
        <f>SUMIFS('Contact Hours'!G:G,'Contact Hours'!$A:$A,Hours!$A1185,'Contact Hours'!$C:$C,Hours!$B1185)</f>
        <v>0</v>
      </c>
      <c r="G1185" s="16">
        <f>SUMIFS('Contact Hours'!H:H,'Contact Hours'!$A:$A,Hours!$A1185,'Contact Hours'!$C:$C,Hours!$B1185)</f>
        <v>0</v>
      </c>
      <c r="H1185" s="16">
        <f>SUMIFS('Contact Hours'!I:I,'Contact Hours'!$A:$A,Hours!$A1185,'Contact Hours'!$C:$C,Hours!$B1185)</f>
        <v>0</v>
      </c>
      <c r="I1185" s="16">
        <f>SUMIFS('Contact Hours'!J:J,'Contact Hours'!$A:$A,Hours!$A1185,'Contact Hours'!$C:$C,Hours!$B1185)</f>
        <v>0</v>
      </c>
      <c r="J1185" s="16">
        <f>SUMIFS('Contact Hours'!K:K,'Contact Hours'!$A:$A,Hours!$A1185,'Contact Hours'!$C:$C,Hours!$B1185)</f>
        <v>0</v>
      </c>
      <c r="K1185" s="16">
        <f>SUMIFS('Contact Hours'!L:L,'Contact Hours'!$A:$A,Hours!$A1185,'Contact Hours'!$C:$C,Hours!$B1185)</f>
        <v>0</v>
      </c>
      <c r="L1185" s="17">
        <f t="shared" si="123"/>
        <v>0</v>
      </c>
      <c r="M1185" s="17">
        <f t="shared" si="124"/>
        <v>0</v>
      </c>
      <c r="N1185" s="17">
        <f t="shared" si="121"/>
        <v>0</v>
      </c>
      <c r="O1185" s="83">
        <f t="shared" si="120"/>
        <v>0</v>
      </c>
      <c r="P1185" s="83">
        <f t="shared" si="122"/>
        <v>0</v>
      </c>
    </row>
    <row r="1186" spans="1:16" x14ac:dyDescent="0.2">
      <c r="A1186" s="14">
        <v>3572</v>
      </c>
      <c r="B1186" s="15">
        <v>22</v>
      </c>
      <c r="C1186" s="82">
        <f t="shared" si="125"/>
        <v>3.5368199448196425</v>
      </c>
      <c r="D1186" s="16">
        <f>SUMIFS('Contact Hours'!E:E,'Contact Hours'!$A:$A,Hours!$A1186,'Contact Hours'!$C:$C,Hours!$B1186)</f>
        <v>0</v>
      </c>
      <c r="E1186" s="16">
        <f>SUMIFS('Contact Hours'!F:F,'Contact Hours'!$A:$A,Hours!$A1186,'Contact Hours'!$C:$C,Hours!$B1186)</f>
        <v>0</v>
      </c>
      <c r="F1186" s="16">
        <f>SUMIFS('Contact Hours'!G:G,'Contact Hours'!$A:$A,Hours!$A1186,'Contact Hours'!$C:$C,Hours!$B1186)</f>
        <v>0</v>
      </c>
      <c r="G1186" s="16">
        <f>SUMIFS('Contact Hours'!H:H,'Contact Hours'!$A:$A,Hours!$A1186,'Contact Hours'!$C:$C,Hours!$B1186)</f>
        <v>0</v>
      </c>
      <c r="H1186" s="16">
        <f>SUMIFS('Contact Hours'!I:I,'Contact Hours'!$A:$A,Hours!$A1186,'Contact Hours'!$C:$C,Hours!$B1186)</f>
        <v>5472</v>
      </c>
      <c r="I1186" s="16">
        <f>SUMIFS('Contact Hours'!J:J,'Contact Hours'!$A:$A,Hours!$A1186,'Contact Hours'!$C:$C,Hours!$B1186)</f>
        <v>0</v>
      </c>
      <c r="J1186" s="16">
        <f>SUMIFS('Contact Hours'!K:K,'Contact Hours'!$A:$A,Hours!$A1186,'Contact Hours'!$C:$C,Hours!$B1186)</f>
        <v>0</v>
      </c>
      <c r="K1186" s="16">
        <f>SUMIFS('Contact Hours'!L:L,'Contact Hours'!$A:$A,Hours!$A1186,'Contact Hours'!$C:$C,Hours!$B1186)</f>
        <v>0</v>
      </c>
      <c r="L1186" s="17">
        <f t="shared" si="123"/>
        <v>5472</v>
      </c>
      <c r="M1186" s="17">
        <f t="shared" si="124"/>
        <v>0</v>
      </c>
      <c r="N1186" s="17">
        <f t="shared" si="121"/>
        <v>5472</v>
      </c>
      <c r="O1186" s="83">
        <f t="shared" si="120"/>
        <v>19353.478738053083</v>
      </c>
      <c r="P1186" s="83">
        <f t="shared" si="122"/>
        <v>0</v>
      </c>
    </row>
    <row r="1187" spans="1:16" x14ac:dyDescent="0.2">
      <c r="A1187" s="14">
        <v>3572</v>
      </c>
      <c r="B1187" s="15">
        <v>23</v>
      </c>
      <c r="C1187" s="82">
        <f t="shared" si="125"/>
        <v>3.4579233877331621</v>
      </c>
      <c r="D1187" s="16">
        <f>SUMIFS('Contact Hours'!E:E,'Contact Hours'!$A:$A,Hours!$A1187,'Contact Hours'!$C:$C,Hours!$B1187)</f>
        <v>46368</v>
      </c>
      <c r="E1187" s="16">
        <f>SUMIFS('Contact Hours'!F:F,'Contact Hours'!$A:$A,Hours!$A1187,'Contact Hours'!$C:$C,Hours!$B1187)</f>
        <v>0</v>
      </c>
      <c r="F1187" s="16">
        <f>SUMIFS('Contact Hours'!G:G,'Contact Hours'!$A:$A,Hours!$A1187,'Contact Hours'!$C:$C,Hours!$B1187)</f>
        <v>0</v>
      </c>
      <c r="G1187" s="16">
        <f>SUMIFS('Contact Hours'!H:H,'Contact Hours'!$A:$A,Hours!$A1187,'Contact Hours'!$C:$C,Hours!$B1187)</f>
        <v>0</v>
      </c>
      <c r="H1187" s="16">
        <f>SUMIFS('Contact Hours'!I:I,'Contact Hours'!$A:$A,Hours!$A1187,'Contact Hours'!$C:$C,Hours!$B1187)</f>
        <v>0</v>
      </c>
      <c r="I1187" s="16">
        <f>SUMIFS('Contact Hours'!J:J,'Contact Hours'!$A:$A,Hours!$A1187,'Contact Hours'!$C:$C,Hours!$B1187)</f>
        <v>0</v>
      </c>
      <c r="J1187" s="16">
        <f>SUMIFS('Contact Hours'!K:K,'Contact Hours'!$A:$A,Hours!$A1187,'Contact Hours'!$C:$C,Hours!$B1187)</f>
        <v>0</v>
      </c>
      <c r="K1187" s="16">
        <f>SUMIFS('Contact Hours'!L:L,'Contact Hours'!$A:$A,Hours!$A1187,'Contact Hours'!$C:$C,Hours!$B1187)</f>
        <v>0</v>
      </c>
      <c r="L1187" s="17">
        <f t="shared" si="123"/>
        <v>46368</v>
      </c>
      <c r="M1187" s="17">
        <f t="shared" si="124"/>
        <v>0</v>
      </c>
      <c r="N1187" s="17">
        <f t="shared" si="121"/>
        <v>46368</v>
      </c>
      <c r="O1187" s="83">
        <f t="shared" si="120"/>
        <v>160336.99164241127</v>
      </c>
      <c r="P1187" s="83">
        <f t="shared" si="122"/>
        <v>0</v>
      </c>
    </row>
    <row r="1188" spans="1:16" x14ac:dyDescent="0.2">
      <c r="A1188" s="14">
        <v>3572</v>
      </c>
      <c r="B1188" s="15">
        <v>24</v>
      </c>
      <c r="C1188" s="82">
        <f t="shared" si="125"/>
        <v>2.7275666878468883</v>
      </c>
      <c r="D1188" s="16">
        <f>SUMIFS('Contact Hours'!E:E,'Contact Hours'!$A:$A,Hours!$A1188,'Contact Hours'!$C:$C,Hours!$B1188)</f>
        <v>33696</v>
      </c>
      <c r="E1188" s="16">
        <f>SUMIFS('Contact Hours'!F:F,'Contact Hours'!$A:$A,Hours!$A1188,'Contact Hours'!$C:$C,Hours!$B1188)</f>
        <v>0</v>
      </c>
      <c r="F1188" s="16">
        <f>SUMIFS('Contact Hours'!G:G,'Contact Hours'!$A:$A,Hours!$A1188,'Contact Hours'!$C:$C,Hours!$B1188)</f>
        <v>0</v>
      </c>
      <c r="G1188" s="16">
        <f>SUMIFS('Contact Hours'!H:H,'Contact Hours'!$A:$A,Hours!$A1188,'Contact Hours'!$C:$C,Hours!$B1188)</f>
        <v>0</v>
      </c>
      <c r="H1188" s="16">
        <f>SUMIFS('Contact Hours'!I:I,'Contact Hours'!$A:$A,Hours!$A1188,'Contact Hours'!$C:$C,Hours!$B1188)</f>
        <v>15408</v>
      </c>
      <c r="I1188" s="16">
        <f>SUMIFS('Contact Hours'!J:J,'Contact Hours'!$A:$A,Hours!$A1188,'Contact Hours'!$C:$C,Hours!$B1188)</f>
        <v>0</v>
      </c>
      <c r="J1188" s="16">
        <f>SUMIFS('Contact Hours'!K:K,'Contact Hours'!$A:$A,Hours!$A1188,'Contact Hours'!$C:$C,Hours!$B1188)</f>
        <v>285203</v>
      </c>
      <c r="K1188" s="16">
        <f>SUMIFS('Contact Hours'!L:L,'Contact Hours'!$A:$A,Hours!$A1188,'Contact Hours'!$C:$C,Hours!$B1188)</f>
        <v>0</v>
      </c>
      <c r="L1188" s="17">
        <f t="shared" si="123"/>
        <v>334307</v>
      </c>
      <c r="M1188" s="17">
        <f t="shared" si="124"/>
        <v>0</v>
      </c>
      <c r="N1188" s="17">
        <f t="shared" si="121"/>
        <v>334307</v>
      </c>
      <c r="O1188" s="83">
        <f t="shared" si="120"/>
        <v>911844.63671402971</v>
      </c>
      <c r="P1188" s="83">
        <f t="shared" si="122"/>
        <v>0</v>
      </c>
    </row>
    <row r="1189" spans="1:16" x14ac:dyDescent="0.2">
      <c r="A1189" s="14">
        <v>3572</v>
      </c>
      <c r="B1189" s="15">
        <v>25</v>
      </c>
      <c r="C1189" s="82">
        <f t="shared" si="125"/>
        <v>2.1843075376228382</v>
      </c>
      <c r="D1189" s="16">
        <f>SUMIFS('Contact Hours'!E:E,'Contact Hours'!$A:$A,Hours!$A1189,'Contact Hours'!$C:$C,Hours!$B1189)</f>
        <v>542176</v>
      </c>
      <c r="E1189" s="16">
        <f>SUMIFS('Contact Hours'!F:F,'Contact Hours'!$A:$A,Hours!$A1189,'Contact Hours'!$C:$C,Hours!$B1189)</f>
        <v>0</v>
      </c>
      <c r="F1189" s="16">
        <f>SUMIFS('Contact Hours'!G:G,'Contact Hours'!$A:$A,Hours!$A1189,'Contact Hours'!$C:$C,Hours!$B1189)</f>
        <v>0</v>
      </c>
      <c r="G1189" s="16">
        <f>SUMIFS('Contact Hours'!H:H,'Contact Hours'!$A:$A,Hours!$A1189,'Contact Hours'!$C:$C,Hours!$B1189)</f>
        <v>0</v>
      </c>
      <c r="H1189" s="16">
        <f>SUMIFS('Contact Hours'!I:I,'Contact Hours'!$A:$A,Hours!$A1189,'Contact Hours'!$C:$C,Hours!$B1189)</f>
        <v>0</v>
      </c>
      <c r="I1189" s="16">
        <f>SUMIFS('Contact Hours'!J:J,'Contact Hours'!$A:$A,Hours!$A1189,'Contact Hours'!$C:$C,Hours!$B1189)</f>
        <v>0</v>
      </c>
      <c r="J1189" s="16">
        <f>SUMIFS('Contact Hours'!K:K,'Contact Hours'!$A:$A,Hours!$A1189,'Contact Hours'!$C:$C,Hours!$B1189)</f>
        <v>0</v>
      </c>
      <c r="K1189" s="16">
        <f>SUMIFS('Contact Hours'!L:L,'Contact Hours'!$A:$A,Hours!$A1189,'Contact Hours'!$C:$C,Hours!$B1189)</f>
        <v>0</v>
      </c>
      <c r="L1189" s="17">
        <f t="shared" si="123"/>
        <v>542176</v>
      </c>
      <c r="M1189" s="17">
        <f t="shared" si="124"/>
        <v>0</v>
      </c>
      <c r="N1189" s="17">
        <f t="shared" si="121"/>
        <v>542176</v>
      </c>
      <c r="O1189" s="83">
        <f t="shared" si="120"/>
        <v>1184279.1235181999</v>
      </c>
      <c r="P1189" s="83">
        <f t="shared" si="122"/>
        <v>0</v>
      </c>
    </row>
    <row r="1190" spans="1:16" x14ac:dyDescent="0.2">
      <c r="A1190" s="14">
        <v>3572</v>
      </c>
      <c r="B1190" s="15">
        <v>26</v>
      </c>
      <c r="C1190" s="82">
        <f t="shared" si="125"/>
        <v>2.9124100501637846</v>
      </c>
      <c r="D1190" s="16">
        <f>SUMIFS('Contact Hours'!E:E,'Contact Hours'!$A:$A,Hours!$A1190,'Contact Hours'!$C:$C,Hours!$B1190)</f>
        <v>131856</v>
      </c>
      <c r="E1190" s="16">
        <f>SUMIFS('Contact Hours'!F:F,'Contact Hours'!$A:$A,Hours!$A1190,'Contact Hours'!$C:$C,Hours!$B1190)</f>
        <v>0</v>
      </c>
      <c r="F1190" s="16">
        <f>SUMIFS('Contact Hours'!G:G,'Contact Hours'!$A:$A,Hours!$A1190,'Contact Hours'!$C:$C,Hours!$B1190)</f>
        <v>0</v>
      </c>
      <c r="G1190" s="16">
        <f>SUMIFS('Contact Hours'!H:H,'Contact Hours'!$A:$A,Hours!$A1190,'Contact Hours'!$C:$C,Hours!$B1190)</f>
        <v>0</v>
      </c>
      <c r="H1190" s="16">
        <f>SUMIFS('Contact Hours'!I:I,'Contact Hours'!$A:$A,Hours!$A1190,'Contact Hours'!$C:$C,Hours!$B1190)</f>
        <v>2800</v>
      </c>
      <c r="I1190" s="16">
        <f>SUMIFS('Contact Hours'!J:J,'Contact Hours'!$A:$A,Hours!$A1190,'Contact Hours'!$C:$C,Hours!$B1190)</f>
        <v>0</v>
      </c>
      <c r="J1190" s="16">
        <f>SUMIFS('Contact Hours'!K:K,'Contact Hours'!$A:$A,Hours!$A1190,'Contact Hours'!$C:$C,Hours!$B1190)</f>
        <v>8640</v>
      </c>
      <c r="K1190" s="16">
        <f>SUMIFS('Contact Hours'!L:L,'Contact Hours'!$A:$A,Hours!$A1190,'Contact Hours'!$C:$C,Hours!$B1190)</f>
        <v>0</v>
      </c>
      <c r="L1190" s="17">
        <f t="shared" si="123"/>
        <v>143296</v>
      </c>
      <c r="M1190" s="17">
        <f t="shared" si="124"/>
        <v>0</v>
      </c>
      <c r="N1190" s="17">
        <f t="shared" si="121"/>
        <v>143296</v>
      </c>
      <c r="O1190" s="83">
        <f t="shared" si="120"/>
        <v>417336.71054826968</v>
      </c>
      <c r="P1190" s="83">
        <f t="shared" si="122"/>
        <v>0</v>
      </c>
    </row>
    <row r="1191" spans="1:16" x14ac:dyDescent="0.2">
      <c r="A1191" s="14">
        <v>3572</v>
      </c>
      <c r="B1191" s="15">
        <v>27</v>
      </c>
      <c r="C1191" s="82">
        <f t="shared" si="125"/>
        <v>0</v>
      </c>
      <c r="D1191" s="16">
        <f>SUMIFS('Contact Hours'!E:E,'Contact Hours'!$A:$A,Hours!$A1191,'Contact Hours'!$C:$C,Hours!$B1191)</f>
        <v>0</v>
      </c>
      <c r="E1191" s="16">
        <f>SUMIFS('Contact Hours'!F:F,'Contact Hours'!$A:$A,Hours!$A1191,'Contact Hours'!$C:$C,Hours!$B1191)</f>
        <v>0</v>
      </c>
      <c r="F1191" s="16">
        <f>SUMIFS('Contact Hours'!G:G,'Contact Hours'!$A:$A,Hours!$A1191,'Contact Hours'!$C:$C,Hours!$B1191)</f>
        <v>0</v>
      </c>
      <c r="G1191" s="16">
        <f>SUMIFS('Contact Hours'!H:H,'Contact Hours'!$A:$A,Hours!$A1191,'Contact Hours'!$C:$C,Hours!$B1191)</f>
        <v>0</v>
      </c>
      <c r="H1191" s="16">
        <f>SUMIFS('Contact Hours'!I:I,'Contact Hours'!$A:$A,Hours!$A1191,'Contact Hours'!$C:$C,Hours!$B1191)</f>
        <v>0</v>
      </c>
      <c r="I1191" s="16">
        <f>SUMIFS('Contact Hours'!J:J,'Contact Hours'!$A:$A,Hours!$A1191,'Contact Hours'!$C:$C,Hours!$B1191)</f>
        <v>0</v>
      </c>
      <c r="J1191" s="16">
        <f>SUMIFS('Contact Hours'!K:K,'Contact Hours'!$A:$A,Hours!$A1191,'Contact Hours'!$C:$C,Hours!$B1191)</f>
        <v>0</v>
      </c>
      <c r="K1191" s="16">
        <f>SUMIFS('Contact Hours'!L:L,'Contact Hours'!$A:$A,Hours!$A1191,'Contact Hours'!$C:$C,Hours!$B1191)</f>
        <v>0</v>
      </c>
      <c r="L1191" s="17">
        <f t="shared" si="123"/>
        <v>0</v>
      </c>
      <c r="M1191" s="17">
        <f t="shared" si="124"/>
        <v>0</v>
      </c>
      <c r="N1191" s="17">
        <f t="shared" si="121"/>
        <v>0</v>
      </c>
      <c r="O1191" s="83">
        <f t="shared" si="120"/>
        <v>0</v>
      </c>
      <c r="P1191" s="83">
        <f t="shared" si="122"/>
        <v>0</v>
      </c>
    </row>
    <row r="1192" spans="1:16" x14ac:dyDescent="0.2">
      <c r="A1192" s="14">
        <v>3648</v>
      </c>
      <c r="B1192" s="15">
        <v>1</v>
      </c>
      <c r="C1192" s="82">
        <f t="shared" si="125"/>
        <v>2.4773518925154794</v>
      </c>
      <c r="D1192" s="16">
        <f>SUMIFS('Contact Hours'!E:E,'Contact Hours'!$A:$A,Hours!$A1192,'Contact Hours'!$C:$C,Hours!$B1192)</f>
        <v>22464</v>
      </c>
      <c r="E1192" s="16">
        <f>SUMIFS('Contact Hours'!F:F,'Contact Hours'!$A:$A,Hours!$A1192,'Contact Hours'!$C:$C,Hours!$B1192)</f>
        <v>0</v>
      </c>
      <c r="F1192" s="16">
        <f>SUMIFS('Contact Hours'!G:G,'Contact Hours'!$A:$A,Hours!$A1192,'Contact Hours'!$C:$C,Hours!$B1192)</f>
        <v>0</v>
      </c>
      <c r="G1192" s="16">
        <f>SUMIFS('Contact Hours'!H:H,'Contact Hours'!$A:$A,Hours!$A1192,'Contact Hours'!$C:$C,Hours!$B1192)</f>
        <v>0</v>
      </c>
      <c r="H1192" s="16">
        <f>SUMIFS('Contact Hours'!I:I,'Contact Hours'!$A:$A,Hours!$A1192,'Contact Hours'!$C:$C,Hours!$B1192)</f>
        <v>0</v>
      </c>
      <c r="I1192" s="16">
        <f>SUMIFS('Contact Hours'!J:J,'Contact Hours'!$A:$A,Hours!$A1192,'Contact Hours'!$C:$C,Hours!$B1192)</f>
        <v>0</v>
      </c>
      <c r="J1192" s="16">
        <f>SUMIFS('Contact Hours'!K:K,'Contact Hours'!$A:$A,Hours!$A1192,'Contact Hours'!$C:$C,Hours!$B1192)</f>
        <v>0</v>
      </c>
      <c r="K1192" s="16">
        <f>SUMIFS('Contact Hours'!L:L,'Contact Hours'!$A:$A,Hours!$A1192,'Contact Hours'!$C:$C,Hours!$B1192)</f>
        <v>0</v>
      </c>
      <c r="L1192" s="17">
        <f t="shared" si="123"/>
        <v>22464</v>
      </c>
      <c r="M1192" s="17">
        <f t="shared" si="124"/>
        <v>0</v>
      </c>
      <c r="N1192" s="17">
        <f t="shared" si="121"/>
        <v>22464</v>
      </c>
      <c r="O1192" s="83">
        <f t="shared" si="120"/>
        <v>55651.232913467727</v>
      </c>
      <c r="P1192" s="83">
        <f t="shared" si="122"/>
        <v>0</v>
      </c>
    </row>
    <row r="1193" spans="1:16" x14ac:dyDescent="0.2">
      <c r="A1193" s="14">
        <v>3648</v>
      </c>
      <c r="B1193" s="15">
        <v>2</v>
      </c>
      <c r="C1193" s="82">
        <f t="shared" si="125"/>
        <v>2.8538011791852567</v>
      </c>
      <c r="D1193" s="16">
        <f>SUMIFS('Contact Hours'!E:E,'Contact Hours'!$A:$A,Hours!$A1193,'Contact Hours'!$C:$C,Hours!$B1193)</f>
        <v>0</v>
      </c>
      <c r="E1193" s="16">
        <f>SUMIFS('Contact Hours'!F:F,'Contact Hours'!$A:$A,Hours!$A1193,'Contact Hours'!$C:$C,Hours!$B1193)</f>
        <v>0</v>
      </c>
      <c r="F1193" s="16">
        <f>SUMIFS('Contact Hours'!G:G,'Contact Hours'!$A:$A,Hours!$A1193,'Contact Hours'!$C:$C,Hours!$B1193)</f>
        <v>0</v>
      </c>
      <c r="G1193" s="16">
        <f>SUMIFS('Contact Hours'!H:H,'Contact Hours'!$A:$A,Hours!$A1193,'Contact Hours'!$C:$C,Hours!$B1193)</f>
        <v>0</v>
      </c>
      <c r="H1193" s="16">
        <f>SUMIFS('Contact Hours'!I:I,'Contact Hours'!$A:$A,Hours!$A1193,'Contact Hours'!$C:$C,Hours!$B1193)</f>
        <v>50768</v>
      </c>
      <c r="I1193" s="16">
        <f>SUMIFS('Contact Hours'!J:J,'Contact Hours'!$A:$A,Hours!$A1193,'Contact Hours'!$C:$C,Hours!$B1193)</f>
        <v>0</v>
      </c>
      <c r="J1193" s="16">
        <f>SUMIFS('Contact Hours'!K:K,'Contact Hours'!$A:$A,Hours!$A1193,'Contact Hours'!$C:$C,Hours!$B1193)</f>
        <v>528</v>
      </c>
      <c r="K1193" s="16">
        <f>SUMIFS('Contact Hours'!L:L,'Contact Hours'!$A:$A,Hours!$A1193,'Contact Hours'!$C:$C,Hours!$B1193)</f>
        <v>0</v>
      </c>
      <c r="L1193" s="17">
        <f t="shared" si="123"/>
        <v>51296</v>
      </c>
      <c r="M1193" s="17">
        <f t="shared" si="124"/>
        <v>0</v>
      </c>
      <c r="N1193" s="17">
        <f t="shared" si="121"/>
        <v>51296</v>
      </c>
      <c r="O1193" s="83">
        <f t="shared" si="120"/>
        <v>146388.58528748693</v>
      </c>
      <c r="P1193" s="83">
        <f t="shared" si="122"/>
        <v>0</v>
      </c>
    </row>
    <row r="1194" spans="1:16" x14ac:dyDescent="0.2">
      <c r="A1194" s="14">
        <v>3648</v>
      </c>
      <c r="B1194" s="15">
        <v>3</v>
      </c>
      <c r="C1194" s="82">
        <f t="shared" si="125"/>
        <v>2.4074720848103111</v>
      </c>
      <c r="D1194" s="16">
        <f>SUMIFS('Contact Hours'!E:E,'Contact Hours'!$A:$A,Hours!$A1194,'Contact Hours'!$C:$C,Hours!$B1194)</f>
        <v>0</v>
      </c>
      <c r="E1194" s="16">
        <f>SUMIFS('Contact Hours'!F:F,'Contact Hours'!$A:$A,Hours!$A1194,'Contact Hours'!$C:$C,Hours!$B1194)</f>
        <v>867728</v>
      </c>
      <c r="F1194" s="16">
        <f>SUMIFS('Contact Hours'!G:G,'Contact Hours'!$A:$A,Hours!$A1194,'Contact Hours'!$C:$C,Hours!$B1194)</f>
        <v>0</v>
      </c>
      <c r="G1194" s="16">
        <f>SUMIFS('Contact Hours'!H:H,'Contact Hours'!$A:$A,Hours!$A1194,'Contact Hours'!$C:$C,Hours!$B1194)</f>
        <v>0</v>
      </c>
      <c r="H1194" s="16">
        <f>SUMIFS('Contact Hours'!I:I,'Contact Hours'!$A:$A,Hours!$A1194,'Contact Hours'!$C:$C,Hours!$B1194)</f>
        <v>0</v>
      </c>
      <c r="I1194" s="16">
        <f>SUMIFS('Contact Hours'!J:J,'Contact Hours'!$A:$A,Hours!$A1194,'Contact Hours'!$C:$C,Hours!$B1194)</f>
        <v>0</v>
      </c>
      <c r="J1194" s="16">
        <f>SUMIFS('Contact Hours'!K:K,'Contact Hours'!$A:$A,Hours!$A1194,'Contact Hours'!$C:$C,Hours!$B1194)</f>
        <v>0</v>
      </c>
      <c r="K1194" s="16">
        <f>SUMIFS('Contact Hours'!L:L,'Contact Hours'!$A:$A,Hours!$A1194,'Contact Hours'!$C:$C,Hours!$B1194)</f>
        <v>0</v>
      </c>
      <c r="L1194" s="17">
        <f t="shared" si="123"/>
        <v>867728</v>
      </c>
      <c r="M1194" s="17">
        <f t="shared" si="124"/>
        <v>86772.800000000003</v>
      </c>
      <c r="N1194" s="17">
        <f t="shared" si="121"/>
        <v>954500.8</v>
      </c>
      <c r="O1194" s="83">
        <f t="shared" si="120"/>
        <v>2297934.03092911</v>
      </c>
      <c r="P1194" s="83">
        <f t="shared" si="122"/>
        <v>0</v>
      </c>
    </row>
    <row r="1195" spans="1:16" x14ac:dyDescent="0.2">
      <c r="A1195" s="14">
        <v>3648</v>
      </c>
      <c r="B1195" s="15">
        <v>4</v>
      </c>
      <c r="C1195" s="82">
        <f t="shared" si="125"/>
        <v>2.4300139582635913</v>
      </c>
      <c r="D1195" s="16">
        <f>SUMIFS('Contact Hours'!E:E,'Contact Hours'!$A:$A,Hours!$A1195,'Contact Hours'!$C:$C,Hours!$B1195)</f>
        <v>55632</v>
      </c>
      <c r="E1195" s="16">
        <f>SUMIFS('Contact Hours'!F:F,'Contact Hours'!$A:$A,Hours!$A1195,'Contact Hours'!$C:$C,Hours!$B1195)</f>
        <v>32928</v>
      </c>
      <c r="F1195" s="16">
        <f>SUMIFS('Contact Hours'!G:G,'Contact Hours'!$A:$A,Hours!$A1195,'Contact Hours'!$C:$C,Hours!$B1195)</f>
        <v>0</v>
      </c>
      <c r="G1195" s="16">
        <f>SUMIFS('Contact Hours'!H:H,'Contact Hours'!$A:$A,Hours!$A1195,'Contact Hours'!$C:$C,Hours!$B1195)</f>
        <v>0</v>
      </c>
      <c r="H1195" s="16">
        <f>SUMIFS('Contact Hours'!I:I,'Contact Hours'!$A:$A,Hours!$A1195,'Contact Hours'!$C:$C,Hours!$B1195)</f>
        <v>91696</v>
      </c>
      <c r="I1195" s="16">
        <f>SUMIFS('Contact Hours'!J:J,'Contact Hours'!$A:$A,Hours!$A1195,'Contact Hours'!$C:$C,Hours!$B1195)</f>
        <v>154240</v>
      </c>
      <c r="J1195" s="16">
        <f>SUMIFS('Contact Hours'!K:K,'Contact Hours'!$A:$A,Hours!$A1195,'Contact Hours'!$C:$C,Hours!$B1195)</f>
        <v>5633</v>
      </c>
      <c r="K1195" s="16">
        <f>SUMIFS('Contact Hours'!L:L,'Contact Hours'!$A:$A,Hours!$A1195,'Contact Hours'!$C:$C,Hours!$B1195)</f>
        <v>5072</v>
      </c>
      <c r="L1195" s="17">
        <f t="shared" si="123"/>
        <v>345201</v>
      </c>
      <c r="M1195" s="17">
        <f t="shared" si="124"/>
        <v>19224</v>
      </c>
      <c r="N1195" s="17">
        <f t="shared" si="121"/>
        <v>364425</v>
      </c>
      <c r="O1195" s="83">
        <f t="shared" si="120"/>
        <v>885557.83674020926</v>
      </c>
      <c r="P1195" s="83">
        <f t="shared" si="122"/>
        <v>0</v>
      </c>
    </row>
    <row r="1196" spans="1:16" x14ac:dyDescent="0.2">
      <c r="A1196" s="14">
        <v>3648</v>
      </c>
      <c r="B1196" s="15">
        <v>5</v>
      </c>
      <c r="C1196" s="82">
        <f t="shared" si="125"/>
        <v>8.3021719928430482</v>
      </c>
      <c r="D1196" s="16">
        <f>SUMIFS('Contact Hours'!E:E,'Contact Hours'!$A:$A,Hours!$A1196,'Contact Hours'!$C:$C,Hours!$B1196)</f>
        <v>0</v>
      </c>
      <c r="E1196" s="16">
        <f>SUMIFS('Contact Hours'!F:F,'Contact Hours'!$A:$A,Hours!$A1196,'Contact Hours'!$C:$C,Hours!$B1196)</f>
        <v>0</v>
      </c>
      <c r="F1196" s="16">
        <f>SUMIFS('Contact Hours'!G:G,'Contact Hours'!$A:$A,Hours!$A1196,'Contact Hours'!$C:$C,Hours!$B1196)</f>
        <v>0</v>
      </c>
      <c r="G1196" s="16">
        <f>SUMIFS('Contact Hours'!H:H,'Contact Hours'!$A:$A,Hours!$A1196,'Contact Hours'!$C:$C,Hours!$B1196)</f>
        <v>0</v>
      </c>
      <c r="H1196" s="16">
        <f>SUMIFS('Contact Hours'!I:I,'Contact Hours'!$A:$A,Hours!$A1196,'Contact Hours'!$C:$C,Hours!$B1196)</f>
        <v>0</v>
      </c>
      <c r="I1196" s="16">
        <f>SUMIFS('Contact Hours'!J:J,'Contact Hours'!$A:$A,Hours!$A1196,'Contact Hours'!$C:$C,Hours!$B1196)</f>
        <v>0</v>
      </c>
      <c r="J1196" s="16">
        <f>SUMIFS('Contact Hours'!K:K,'Contact Hours'!$A:$A,Hours!$A1196,'Contact Hours'!$C:$C,Hours!$B1196)</f>
        <v>0</v>
      </c>
      <c r="K1196" s="16">
        <f>SUMIFS('Contact Hours'!L:L,'Contact Hours'!$A:$A,Hours!$A1196,'Contact Hours'!$C:$C,Hours!$B1196)</f>
        <v>0</v>
      </c>
      <c r="L1196" s="17">
        <f t="shared" si="123"/>
        <v>0</v>
      </c>
      <c r="M1196" s="17">
        <f t="shared" si="124"/>
        <v>0</v>
      </c>
      <c r="N1196" s="17">
        <f t="shared" si="121"/>
        <v>0</v>
      </c>
      <c r="O1196" s="83">
        <f t="shared" si="120"/>
        <v>0</v>
      </c>
      <c r="P1196" s="83">
        <f t="shared" si="122"/>
        <v>0</v>
      </c>
    </row>
    <row r="1197" spans="1:16" x14ac:dyDescent="0.2">
      <c r="A1197" s="14">
        <v>3648</v>
      </c>
      <c r="B1197" s="15">
        <v>6</v>
      </c>
      <c r="C1197" s="82">
        <f t="shared" si="125"/>
        <v>2.9574937970703448</v>
      </c>
      <c r="D1197" s="16">
        <f>SUMIFS('Contact Hours'!E:E,'Contact Hours'!$A:$A,Hours!$A1197,'Contact Hours'!$C:$C,Hours!$B1197)</f>
        <v>26304</v>
      </c>
      <c r="E1197" s="16">
        <f>SUMIFS('Contact Hours'!F:F,'Contact Hours'!$A:$A,Hours!$A1197,'Contact Hours'!$C:$C,Hours!$B1197)</f>
        <v>0</v>
      </c>
      <c r="F1197" s="16">
        <f>SUMIFS('Contact Hours'!G:G,'Contact Hours'!$A:$A,Hours!$A1197,'Contact Hours'!$C:$C,Hours!$B1197)</f>
        <v>0</v>
      </c>
      <c r="G1197" s="16">
        <f>SUMIFS('Contact Hours'!H:H,'Contact Hours'!$A:$A,Hours!$A1197,'Contact Hours'!$C:$C,Hours!$B1197)</f>
        <v>0</v>
      </c>
      <c r="H1197" s="16">
        <f>SUMIFS('Contact Hours'!I:I,'Contact Hours'!$A:$A,Hours!$A1197,'Contact Hours'!$C:$C,Hours!$B1197)</f>
        <v>40848</v>
      </c>
      <c r="I1197" s="16">
        <f>SUMIFS('Contact Hours'!J:J,'Contact Hours'!$A:$A,Hours!$A1197,'Contact Hours'!$C:$C,Hours!$B1197)</f>
        <v>0</v>
      </c>
      <c r="J1197" s="16">
        <f>SUMIFS('Contact Hours'!K:K,'Contact Hours'!$A:$A,Hours!$A1197,'Contact Hours'!$C:$C,Hours!$B1197)</f>
        <v>0</v>
      </c>
      <c r="K1197" s="16">
        <f>SUMIFS('Contact Hours'!L:L,'Contact Hours'!$A:$A,Hours!$A1197,'Contact Hours'!$C:$C,Hours!$B1197)</f>
        <v>0</v>
      </c>
      <c r="L1197" s="17">
        <f t="shared" si="123"/>
        <v>67152</v>
      </c>
      <c r="M1197" s="17">
        <f t="shared" si="124"/>
        <v>0</v>
      </c>
      <c r="N1197" s="17">
        <f t="shared" si="121"/>
        <v>67152</v>
      </c>
      <c r="O1197" s="83">
        <f t="shared" si="120"/>
        <v>198601.62346086779</v>
      </c>
      <c r="P1197" s="83">
        <f t="shared" si="122"/>
        <v>0</v>
      </c>
    </row>
    <row r="1198" spans="1:16" x14ac:dyDescent="0.2">
      <c r="A1198" s="14">
        <v>3648</v>
      </c>
      <c r="B1198" s="15">
        <v>7</v>
      </c>
      <c r="C1198" s="82">
        <f t="shared" si="125"/>
        <v>3.1107785365526492</v>
      </c>
      <c r="D1198" s="16">
        <f>SUMIFS('Contact Hours'!E:E,'Contact Hours'!$A:$A,Hours!$A1198,'Contact Hours'!$C:$C,Hours!$B1198)</f>
        <v>0</v>
      </c>
      <c r="E1198" s="16">
        <f>SUMIFS('Contact Hours'!F:F,'Contact Hours'!$A:$A,Hours!$A1198,'Contact Hours'!$C:$C,Hours!$B1198)</f>
        <v>31952</v>
      </c>
      <c r="F1198" s="16">
        <f>SUMIFS('Contact Hours'!G:G,'Contact Hours'!$A:$A,Hours!$A1198,'Contact Hours'!$C:$C,Hours!$B1198)</f>
        <v>0</v>
      </c>
      <c r="G1198" s="16">
        <f>SUMIFS('Contact Hours'!H:H,'Contact Hours'!$A:$A,Hours!$A1198,'Contact Hours'!$C:$C,Hours!$B1198)</f>
        <v>0</v>
      </c>
      <c r="H1198" s="16">
        <f>SUMIFS('Contact Hours'!I:I,'Contact Hours'!$A:$A,Hours!$A1198,'Contact Hours'!$C:$C,Hours!$B1198)</f>
        <v>0</v>
      </c>
      <c r="I1198" s="16">
        <f>SUMIFS('Contact Hours'!J:J,'Contact Hours'!$A:$A,Hours!$A1198,'Contact Hours'!$C:$C,Hours!$B1198)</f>
        <v>81312</v>
      </c>
      <c r="J1198" s="16">
        <f>SUMIFS('Contact Hours'!K:K,'Contact Hours'!$A:$A,Hours!$A1198,'Contact Hours'!$C:$C,Hours!$B1198)</f>
        <v>0</v>
      </c>
      <c r="K1198" s="16">
        <f>SUMIFS('Contact Hours'!L:L,'Contact Hours'!$A:$A,Hours!$A1198,'Contact Hours'!$C:$C,Hours!$B1198)</f>
        <v>650</v>
      </c>
      <c r="L1198" s="17">
        <f t="shared" si="123"/>
        <v>113914</v>
      </c>
      <c r="M1198" s="17">
        <f t="shared" si="124"/>
        <v>11391.400000000001</v>
      </c>
      <c r="N1198" s="17">
        <f t="shared" si="121"/>
        <v>125305.4</v>
      </c>
      <c r="O1198" s="83">
        <f t="shared" si="120"/>
        <v>389797.3488341443</v>
      </c>
      <c r="P1198" s="83">
        <f t="shared" si="122"/>
        <v>0</v>
      </c>
    </row>
    <row r="1199" spans="1:16" x14ac:dyDescent="0.2">
      <c r="A1199" s="14">
        <v>3648</v>
      </c>
      <c r="B1199" s="15">
        <v>8</v>
      </c>
      <c r="C1199" s="82">
        <f t="shared" si="125"/>
        <v>3.1288120353152737</v>
      </c>
      <c r="D1199" s="16">
        <f>SUMIFS('Contact Hours'!E:E,'Contact Hours'!$A:$A,Hours!$A1199,'Contact Hours'!$C:$C,Hours!$B1199)</f>
        <v>0</v>
      </c>
      <c r="E1199" s="16">
        <f>SUMIFS('Contact Hours'!F:F,'Contact Hours'!$A:$A,Hours!$A1199,'Contact Hours'!$C:$C,Hours!$B1199)</f>
        <v>0</v>
      </c>
      <c r="F1199" s="16">
        <f>SUMIFS('Contact Hours'!G:G,'Contact Hours'!$A:$A,Hours!$A1199,'Contact Hours'!$C:$C,Hours!$B1199)</f>
        <v>0</v>
      </c>
      <c r="G1199" s="16">
        <f>SUMIFS('Contact Hours'!H:H,'Contact Hours'!$A:$A,Hours!$A1199,'Contact Hours'!$C:$C,Hours!$B1199)</f>
        <v>0</v>
      </c>
      <c r="H1199" s="16">
        <f>SUMIFS('Contact Hours'!I:I,'Contact Hours'!$A:$A,Hours!$A1199,'Contact Hours'!$C:$C,Hours!$B1199)</f>
        <v>5184</v>
      </c>
      <c r="I1199" s="16">
        <f>SUMIFS('Contact Hours'!J:J,'Contact Hours'!$A:$A,Hours!$A1199,'Contact Hours'!$C:$C,Hours!$B1199)</f>
        <v>0</v>
      </c>
      <c r="J1199" s="16">
        <f>SUMIFS('Contact Hours'!K:K,'Contact Hours'!$A:$A,Hours!$A1199,'Contact Hours'!$C:$C,Hours!$B1199)</f>
        <v>0</v>
      </c>
      <c r="K1199" s="16">
        <f>SUMIFS('Contact Hours'!L:L,'Contact Hours'!$A:$A,Hours!$A1199,'Contact Hours'!$C:$C,Hours!$B1199)</f>
        <v>0</v>
      </c>
      <c r="L1199" s="17">
        <f t="shared" si="123"/>
        <v>5184</v>
      </c>
      <c r="M1199" s="17">
        <f t="shared" si="124"/>
        <v>0</v>
      </c>
      <c r="N1199" s="17">
        <f t="shared" si="121"/>
        <v>5184</v>
      </c>
      <c r="O1199" s="83">
        <f t="shared" si="120"/>
        <v>16219.761591074379</v>
      </c>
      <c r="P1199" s="83">
        <f t="shared" si="122"/>
        <v>0</v>
      </c>
    </row>
    <row r="1200" spans="1:16" x14ac:dyDescent="0.2">
      <c r="A1200" s="14">
        <v>3648</v>
      </c>
      <c r="B1200" s="15">
        <v>9</v>
      </c>
      <c r="C1200" s="82">
        <f t="shared" si="125"/>
        <v>2.7974464955520566</v>
      </c>
      <c r="D1200" s="16">
        <f>SUMIFS('Contact Hours'!E:E,'Contact Hours'!$A:$A,Hours!$A1200,'Contact Hours'!$C:$C,Hours!$B1200)</f>
        <v>15264</v>
      </c>
      <c r="E1200" s="16">
        <f>SUMIFS('Contact Hours'!F:F,'Contact Hours'!$A:$A,Hours!$A1200,'Contact Hours'!$C:$C,Hours!$B1200)</f>
        <v>22144</v>
      </c>
      <c r="F1200" s="16">
        <f>SUMIFS('Contact Hours'!G:G,'Contact Hours'!$A:$A,Hours!$A1200,'Contact Hours'!$C:$C,Hours!$B1200)</f>
        <v>0</v>
      </c>
      <c r="G1200" s="16">
        <f>SUMIFS('Contact Hours'!H:H,'Contact Hours'!$A:$A,Hours!$A1200,'Contact Hours'!$C:$C,Hours!$B1200)</f>
        <v>0</v>
      </c>
      <c r="H1200" s="16">
        <f>SUMIFS('Contact Hours'!I:I,'Contact Hours'!$A:$A,Hours!$A1200,'Contact Hours'!$C:$C,Hours!$B1200)</f>
        <v>17360</v>
      </c>
      <c r="I1200" s="16">
        <f>SUMIFS('Contact Hours'!J:J,'Contact Hours'!$A:$A,Hours!$A1200,'Contact Hours'!$C:$C,Hours!$B1200)</f>
        <v>9136</v>
      </c>
      <c r="J1200" s="16">
        <f>SUMIFS('Contact Hours'!K:K,'Contact Hours'!$A:$A,Hours!$A1200,'Contact Hours'!$C:$C,Hours!$B1200)</f>
        <v>1536</v>
      </c>
      <c r="K1200" s="16">
        <f>SUMIFS('Contact Hours'!L:L,'Contact Hours'!$A:$A,Hours!$A1200,'Contact Hours'!$C:$C,Hours!$B1200)</f>
        <v>0</v>
      </c>
      <c r="L1200" s="17">
        <f t="shared" si="123"/>
        <v>65440</v>
      </c>
      <c r="M1200" s="17">
        <f t="shared" si="124"/>
        <v>3128</v>
      </c>
      <c r="N1200" s="17">
        <f t="shared" si="121"/>
        <v>68568</v>
      </c>
      <c r="O1200" s="83">
        <f t="shared" si="120"/>
        <v>191815.31130701341</v>
      </c>
      <c r="P1200" s="83">
        <f t="shared" si="122"/>
        <v>0</v>
      </c>
    </row>
    <row r="1201" spans="1:16" x14ac:dyDescent="0.2">
      <c r="A1201" s="14">
        <v>3648</v>
      </c>
      <c r="B1201" s="15">
        <v>10</v>
      </c>
      <c r="C1201" s="82">
        <f t="shared" si="125"/>
        <v>3.9989283506118838</v>
      </c>
      <c r="D1201" s="16">
        <f>SUMIFS('Contact Hours'!E:E,'Contact Hours'!$A:$A,Hours!$A1201,'Contact Hours'!$C:$C,Hours!$B1201)</f>
        <v>0</v>
      </c>
      <c r="E1201" s="16">
        <f>SUMIFS('Contact Hours'!F:F,'Contact Hours'!$A:$A,Hours!$A1201,'Contact Hours'!$C:$C,Hours!$B1201)</f>
        <v>5504</v>
      </c>
      <c r="F1201" s="16">
        <f>SUMIFS('Contact Hours'!G:G,'Contact Hours'!$A:$A,Hours!$A1201,'Contact Hours'!$C:$C,Hours!$B1201)</f>
        <v>0</v>
      </c>
      <c r="G1201" s="16">
        <f>SUMIFS('Contact Hours'!H:H,'Contact Hours'!$A:$A,Hours!$A1201,'Contact Hours'!$C:$C,Hours!$B1201)</f>
        <v>0</v>
      </c>
      <c r="H1201" s="16">
        <f>SUMIFS('Contact Hours'!I:I,'Contact Hours'!$A:$A,Hours!$A1201,'Contact Hours'!$C:$C,Hours!$B1201)</f>
        <v>0</v>
      </c>
      <c r="I1201" s="16">
        <f>SUMIFS('Contact Hours'!J:J,'Contact Hours'!$A:$A,Hours!$A1201,'Contact Hours'!$C:$C,Hours!$B1201)</f>
        <v>0</v>
      </c>
      <c r="J1201" s="16">
        <f>SUMIFS('Contact Hours'!K:K,'Contact Hours'!$A:$A,Hours!$A1201,'Contact Hours'!$C:$C,Hours!$B1201)</f>
        <v>0</v>
      </c>
      <c r="K1201" s="16">
        <f>SUMIFS('Contact Hours'!L:L,'Contact Hours'!$A:$A,Hours!$A1201,'Contact Hours'!$C:$C,Hours!$B1201)</f>
        <v>0</v>
      </c>
      <c r="L1201" s="17">
        <f t="shared" si="123"/>
        <v>5504</v>
      </c>
      <c r="M1201" s="17">
        <f t="shared" si="124"/>
        <v>550.4</v>
      </c>
      <c r="N1201" s="17">
        <f t="shared" si="121"/>
        <v>6054.4</v>
      </c>
      <c r="O1201" s="83">
        <f t="shared" si="120"/>
        <v>24211.111805944587</v>
      </c>
      <c r="P1201" s="83">
        <f t="shared" si="122"/>
        <v>0</v>
      </c>
    </row>
    <row r="1202" spans="1:16" x14ac:dyDescent="0.2">
      <c r="A1202" s="14">
        <v>3648</v>
      </c>
      <c r="B1202" s="15">
        <v>11</v>
      </c>
      <c r="C1202" s="82">
        <f t="shared" si="125"/>
        <v>2.8515469918399288</v>
      </c>
      <c r="D1202" s="16">
        <f>SUMIFS('Contact Hours'!E:E,'Contact Hours'!$A:$A,Hours!$A1202,'Contact Hours'!$C:$C,Hours!$B1202)</f>
        <v>0</v>
      </c>
      <c r="E1202" s="16">
        <f>SUMIFS('Contact Hours'!F:F,'Contact Hours'!$A:$A,Hours!$A1202,'Contact Hours'!$C:$C,Hours!$B1202)</f>
        <v>2784</v>
      </c>
      <c r="F1202" s="16">
        <f>SUMIFS('Contact Hours'!G:G,'Contact Hours'!$A:$A,Hours!$A1202,'Contact Hours'!$C:$C,Hours!$B1202)</f>
        <v>0</v>
      </c>
      <c r="G1202" s="16">
        <f>SUMIFS('Contact Hours'!H:H,'Contact Hours'!$A:$A,Hours!$A1202,'Contact Hours'!$C:$C,Hours!$B1202)</f>
        <v>0</v>
      </c>
      <c r="H1202" s="16">
        <f>SUMIFS('Contact Hours'!I:I,'Contact Hours'!$A:$A,Hours!$A1202,'Contact Hours'!$C:$C,Hours!$B1202)</f>
        <v>0</v>
      </c>
      <c r="I1202" s="16">
        <f>SUMIFS('Contact Hours'!J:J,'Contact Hours'!$A:$A,Hours!$A1202,'Contact Hours'!$C:$C,Hours!$B1202)</f>
        <v>124640</v>
      </c>
      <c r="J1202" s="16">
        <f>SUMIFS('Contact Hours'!K:K,'Contact Hours'!$A:$A,Hours!$A1202,'Contact Hours'!$C:$C,Hours!$B1202)</f>
        <v>0</v>
      </c>
      <c r="K1202" s="16">
        <f>SUMIFS('Contact Hours'!L:L,'Contact Hours'!$A:$A,Hours!$A1202,'Contact Hours'!$C:$C,Hours!$B1202)</f>
        <v>2320</v>
      </c>
      <c r="L1202" s="17">
        <f t="shared" si="123"/>
        <v>129744</v>
      </c>
      <c r="M1202" s="17">
        <f t="shared" si="124"/>
        <v>12974.400000000001</v>
      </c>
      <c r="N1202" s="17">
        <f t="shared" si="121"/>
        <v>142718.39999999999</v>
      </c>
      <c r="O1202" s="83">
        <f t="shared" si="120"/>
        <v>406968.22420020768</v>
      </c>
      <c r="P1202" s="83">
        <f t="shared" si="122"/>
        <v>0</v>
      </c>
    </row>
    <row r="1203" spans="1:16" x14ac:dyDescent="0.2">
      <c r="A1203" s="14">
        <v>3648</v>
      </c>
      <c r="B1203" s="15">
        <v>12</v>
      </c>
      <c r="C1203" s="82">
        <f t="shared" si="125"/>
        <v>2.5044021406594155</v>
      </c>
      <c r="D1203" s="16">
        <f>SUMIFS('Contact Hours'!E:E,'Contact Hours'!$A:$A,Hours!$A1203,'Contact Hours'!$C:$C,Hours!$B1203)</f>
        <v>597888</v>
      </c>
      <c r="E1203" s="16">
        <f>SUMIFS('Contact Hours'!F:F,'Contact Hours'!$A:$A,Hours!$A1203,'Contact Hours'!$C:$C,Hours!$B1203)</f>
        <v>0</v>
      </c>
      <c r="F1203" s="16">
        <f>SUMIFS('Contact Hours'!G:G,'Contact Hours'!$A:$A,Hours!$A1203,'Contact Hours'!$C:$C,Hours!$B1203)</f>
        <v>0</v>
      </c>
      <c r="G1203" s="16">
        <f>SUMIFS('Contact Hours'!H:H,'Contact Hours'!$A:$A,Hours!$A1203,'Contact Hours'!$C:$C,Hours!$B1203)</f>
        <v>44896</v>
      </c>
      <c r="H1203" s="16">
        <f>SUMIFS('Contact Hours'!I:I,'Contact Hours'!$A:$A,Hours!$A1203,'Contact Hours'!$C:$C,Hours!$B1203)</f>
        <v>0</v>
      </c>
      <c r="I1203" s="16">
        <f>SUMIFS('Contact Hours'!J:J,'Contact Hours'!$A:$A,Hours!$A1203,'Contact Hours'!$C:$C,Hours!$B1203)</f>
        <v>0</v>
      </c>
      <c r="J1203" s="16">
        <f>SUMIFS('Contact Hours'!K:K,'Contact Hours'!$A:$A,Hours!$A1203,'Contact Hours'!$C:$C,Hours!$B1203)</f>
        <v>0</v>
      </c>
      <c r="K1203" s="16">
        <f>SUMIFS('Contact Hours'!L:L,'Contact Hours'!$A:$A,Hours!$A1203,'Contact Hours'!$C:$C,Hours!$B1203)</f>
        <v>0</v>
      </c>
      <c r="L1203" s="17">
        <f t="shared" si="123"/>
        <v>642784</v>
      </c>
      <c r="M1203" s="17">
        <f t="shared" si="124"/>
        <v>0</v>
      </c>
      <c r="N1203" s="17">
        <f t="shared" si="121"/>
        <v>642784</v>
      </c>
      <c r="O1203" s="83">
        <f t="shared" si="120"/>
        <v>1609789.6255816217</v>
      </c>
      <c r="P1203" s="83">
        <f t="shared" si="122"/>
        <v>112437.63850704512</v>
      </c>
    </row>
    <row r="1204" spans="1:16" x14ac:dyDescent="0.2">
      <c r="A1204" s="14">
        <v>3648</v>
      </c>
      <c r="B1204" s="15">
        <v>13</v>
      </c>
      <c r="C1204" s="82">
        <f t="shared" si="125"/>
        <v>2.4322681456089192</v>
      </c>
      <c r="D1204" s="16">
        <f>SUMIFS('Contact Hours'!E:E,'Contact Hours'!$A:$A,Hours!$A1204,'Contact Hours'!$C:$C,Hours!$B1204)</f>
        <v>65968</v>
      </c>
      <c r="E1204" s="16">
        <f>SUMIFS('Contact Hours'!F:F,'Contact Hours'!$A:$A,Hours!$A1204,'Contact Hours'!$C:$C,Hours!$B1204)</f>
        <v>0</v>
      </c>
      <c r="F1204" s="16">
        <f>SUMIFS('Contact Hours'!G:G,'Contact Hours'!$A:$A,Hours!$A1204,'Contact Hours'!$C:$C,Hours!$B1204)</f>
        <v>0</v>
      </c>
      <c r="G1204" s="16">
        <f>SUMIFS('Contact Hours'!H:H,'Contact Hours'!$A:$A,Hours!$A1204,'Contact Hours'!$C:$C,Hours!$B1204)</f>
        <v>0</v>
      </c>
      <c r="H1204" s="16">
        <f>SUMIFS('Contact Hours'!I:I,'Contact Hours'!$A:$A,Hours!$A1204,'Contact Hours'!$C:$C,Hours!$B1204)</f>
        <v>11968</v>
      </c>
      <c r="I1204" s="16">
        <f>SUMIFS('Contact Hours'!J:J,'Contact Hours'!$A:$A,Hours!$A1204,'Contact Hours'!$C:$C,Hours!$B1204)</f>
        <v>0</v>
      </c>
      <c r="J1204" s="16">
        <f>SUMIFS('Contact Hours'!K:K,'Contact Hours'!$A:$A,Hours!$A1204,'Contact Hours'!$C:$C,Hours!$B1204)</f>
        <v>256</v>
      </c>
      <c r="K1204" s="16">
        <f>SUMIFS('Contact Hours'!L:L,'Contact Hours'!$A:$A,Hours!$A1204,'Contact Hours'!$C:$C,Hours!$B1204)</f>
        <v>0</v>
      </c>
      <c r="L1204" s="17">
        <f t="shared" si="123"/>
        <v>78192</v>
      </c>
      <c r="M1204" s="17">
        <f t="shared" si="124"/>
        <v>0</v>
      </c>
      <c r="N1204" s="17">
        <f t="shared" si="121"/>
        <v>78192</v>
      </c>
      <c r="O1204" s="83">
        <f t="shared" si="120"/>
        <v>190183.91084145263</v>
      </c>
      <c r="P1204" s="83">
        <f t="shared" si="122"/>
        <v>0</v>
      </c>
    </row>
    <row r="1205" spans="1:16" x14ac:dyDescent="0.2">
      <c r="A1205" s="14">
        <v>3648</v>
      </c>
      <c r="B1205" s="15">
        <v>14</v>
      </c>
      <c r="C1205" s="82">
        <f t="shared" si="125"/>
        <v>3.8974899200721236</v>
      </c>
      <c r="D1205" s="16">
        <f>SUMIFS('Contact Hours'!E:E,'Contact Hours'!$A:$A,Hours!$A1205,'Contact Hours'!$C:$C,Hours!$B1205)</f>
        <v>0</v>
      </c>
      <c r="E1205" s="16">
        <f>SUMIFS('Contact Hours'!F:F,'Contact Hours'!$A:$A,Hours!$A1205,'Contact Hours'!$C:$C,Hours!$B1205)</f>
        <v>0</v>
      </c>
      <c r="F1205" s="16">
        <f>SUMIFS('Contact Hours'!G:G,'Contact Hours'!$A:$A,Hours!$A1205,'Contact Hours'!$C:$C,Hours!$B1205)</f>
        <v>0</v>
      </c>
      <c r="G1205" s="16">
        <f>SUMIFS('Contact Hours'!H:H,'Contact Hours'!$A:$A,Hours!$A1205,'Contact Hours'!$C:$C,Hours!$B1205)</f>
        <v>0</v>
      </c>
      <c r="H1205" s="16">
        <f>SUMIFS('Contact Hours'!I:I,'Contact Hours'!$A:$A,Hours!$A1205,'Contact Hours'!$C:$C,Hours!$B1205)</f>
        <v>0</v>
      </c>
      <c r="I1205" s="16">
        <f>SUMIFS('Contact Hours'!J:J,'Contact Hours'!$A:$A,Hours!$A1205,'Contact Hours'!$C:$C,Hours!$B1205)</f>
        <v>293056</v>
      </c>
      <c r="J1205" s="16">
        <f>SUMIFS('Contact Hours'!K:K,'Contact Hours'!$A:$A,Hours!$A1205,'Contact Hours'!$C:$C,Hours!$B1205)</f>
        <v>0</v>
      </c>
      <c r="K1205" s="16">
        <f>SUMIFS('Contact Hours'!L:L,'Contact Hours'!$A:$A,Hours!$A1205,'Contact Hours'!$C:$C,Hours!$B1205)</f>
        <v>6616</v>
      </c>
      <c r="L1205" s="17">
        <f t="shared" si="123"/>
        <v>299672</v>
      </c>
      <c r="M1205" s="17">
        <f t="shared" si="124"/>
        <v>29967.200000000001</v>
      </c>
      <c r="N1205" s="17">
        <f t="shared" si="121"/>
        <v>329639.2</v>
      </c>
      <c r="O1205" s="83">
        <f t="shared" si="120"/>
        <v>1284765.4592606388</v>
      </c>
      <c r="P1205" s="83">
        <f t="shared" si="122"/>
        <v>0</v>
      </c>
    </row>
    <row r="1206" spans="1:16" x14ac:dyDescent="0.2">
      <c r="A1206" s="14">
        <v>3648</v>
      </c>
      <c r="B1206" s="15">
        <v>15</v>
      </c>
      <c r="C1206" s="82">
        <f t="shared" si="125"/>
        <v>5.6850604849172326</v>
      </c>
      <c r="D1206" s="16">
        <f>SUMIFS('Contact Hours'!E:E,'Contact Hours'!$A:$A,Hours!$A1206,'Contact Hours'!$C:$C,Hours!$B1206)</f>
        <v>0</v>
      </c>
      <c r="E1206" s="16">
        <f>SUMIFS('Contact Hours'!F:F,'Contact Hours'!$A:$A,Hours!$A1206,'Contact Hours'!$C:$C,Hours!$B1206)</f>
        <v>0</v>
      </c>
      <c r="F1206" s="16">
        <f>SUMIFS('Contact Hours'!G:G,'Contact Hours'!$A:$A,Hours!$A1206,'Contact Hours'!$C:$C,Hours!$B1206)</f>
        <v>0</v>
      </c>
      <c r="G1206" s="16">
        <f>SUMIFS('Contact Hours'!H:H,'Contact Hours'!$A:$A,Hours!$A1206,'Contact Hours'!$C:$C,Hours!$B1206)</f>
        <v>0</v>
      </c>
      <c r="H1206" s="16">
        <f>SUMIFS('Contact Hours'!I:I,'Contact Hours'!$A:$A,Hours!$A1206,'Contact Hours'!$C:$C,Hours!$B1206)</f>
        <v>0</v>
      </c>
      <c r="I1206" s="16">
        <f>SUMIFS('Contact Hours'!J:J,'Contact Hours'!$A:$A,Hours!$A1206,'Contact Hours'!$C:$C,Hours!$B1206)</f>
        <v>44528</v>
      </c>
      <c r="J1206" s="16">
        <f>SUMIFS('Contact Hours'!K:K,'Contact Hours'!$A:$A,Hours!$A1206,'Contact Hours'!$C:$C,Hours!$B1206)</f>
        <v>0</v>
      </c>
      <c r="K1206" s="16">
        <f>SUMIFS('Contact Hours'!L:L,'Contact Hours'!$A:$A,Hours!$A1206,'Contact Hours'!$C:$C,Hours!$B1206)</f>
        <v>208</v>
      </c>
      <c r="L1206" s="17">
        <f t="shared" si="123"/>
        <v>44736</v>
      </c>
      <c r="M1206" s="17">
        <f t="shared" si="124"/>
        <v>4473.6000000000004</v>
      </c>
      <c r="N1206" s="17">
        <f t="shared" si="121"/>
        <v>49209.599999999999</v>
      </c>
      <c r="O1206" s="83">
        <f t="shared" si="120"/>
        <v>279759.55243858305</v>
      </c>
      <c r="P1206" s="83">
        <f t="shared" si="122"/>
        <v>0</v>
      </c>
    </row>
    <row r="1207" spans="1:16" x14ac:dyDescent="0.2">
      <c r="A1207" s="14">
        <v>3648</v>
      </c>
      <c r="B1207" s="15">
        <v>16</v>
      </c>
      <c r="C1207" s="82">
        <f t="shared" si="125"/>
        <v>3.2595549013442979</v>
      </c>
      <c r="D1207" s="16">
        <f>SUMIFS('Contact Hours'!E:E,'Contact Hours'!$A:$A,Hours!$A1207,'Contact Hours'!$C:$C,Hours!$B1207)</f>
        <v>22224</v>
      </c>
      <c r="E1207" s="16">
        <f>SUMIFS('Contact Hours'!F:F,'Contact Hours'!$A:$A,Hours!$A1207,'Contact Hours'!$C:$C,Hours!$B1207)</f>
        <v>1056</v>
      </c>
      <c r="F1207" s="16">
        <f>SUMIFS('Contact Hours'!G:G,'Contact Hours'!$A:$A,Hours!$A1207,'Contact Hours'!$C:$C,Hours!$B1207)</f>
        <v>0</v>
      </c>
      <c r="G1207" s="16">
        <f>SUMIFS('Contact Hours'!H:H,'Contact Hours'!$A:$A,Hours!$A1207,'Contact Hours'!$C:$C,Hours!$B1207)</f>
        <v>0</v>
      </c>
      <c r="H1207" s="16">
        <f>SUMIFS('Contact Hours'!I:I,'Contact Hours'!$A:$A,Hours!$A1207,'Contact Hours'!$C:$C,Hours!$B1207)</f>
        <v>768</v>
      </c>
      <c r="I1207" s="16">
        <f>SUMIFS('Contact Hours'!J:J,'Contact Hours'!$A:$A,Hours!$A1207,'Contact Hours'!$C:$C,Hours!$B1207)</f>
        <v>294720</v>
      </c>
      <c r="J1207" s="16">
        <f>SUMIFS('Contact Hours'!K:K,'Contact Hours'!$A:$A,Hours!$A1207,'Contact Hours'!$C:$C,Hours!$B1207)</f>
        <v>0</v>
      </c>
      <c r="K1207" s="16">
        <f>SUMIFS('Contact Hours'!L:L,'Contact Hours'!$A:$A,Hours!$A1207,'Contact Hours'!$C:$C,Hours!$B1207)</f>
        <v>25049</v>
      </c>
      <c r="L1207" s="17">
        <f t="shared" si="123"/>
        <v>343817</v>
      </c>
      <c r="M1207" s="17">
        <f t="shared" si="124"/>
        <v>32082.5</v>
      </c>
      <c r="N1207" s="17">
        <f t="shared" si="121"/>
        <v>375899.5</v>
      </c>
      <c r="O1207" s="83">
        <f t="shared" si="120"/>
        <v>1225265.057637871</v>
      </c>
      <c r="P1207" s="83">
        <f t="shared" si="122"/>
        <v>0</v>
      </c>
    </row>
    <row r="1208" spans="1:16" x14ac:dyDescent="0.2">
      <c r="A1208" s="14">
        <v>3648</v>
      </c>
      <c r="B1208" s="15">
        <v>17</v>
      </c>
      <c r="C1208" s="82">
        <f t="shared" si="125"/>
        <v>4.4091904474615813</v>
      </c>
      <c r="D1208" s="16">
        <f>SUMIFS('Contact Hours'!E:E,'Contact Hours'!$A:$A,Hours!$A1208,'Contact Hours'!$C:$C,Hours!$B1208)</f>
        <v>0</v>
      </c>
      <c r="E1208" s="16">
        <f>SUMIFS('Contact Hours'!F:F,'Contact Hours'!$A:$A,Hours!$A1208,'Contact Hours'!$C:$C,Hours!$B1208)</f>
        <v>0</v>
      </c>
      <c r="F1208" s="16">
        <f>SUMIFS('Contact Hours'!G:G,'Contact Hours'!$A:$A,Hours!$A1208,'Contact Hours'!$C:$C,Hours!$B1208)</f>
        <v>0</v>
      </c>
      <c r="G1208" s="16">
        <f>SUMIFS('Contact Hours'!H:H,'Contact Hours'!$A:$A,Hours!$A1208,'Contact Hours'!$C:$C,Hours!$B1208)</f>
        <v>0</v>
      </c>
      <c r="H1208" s="16">
        <f>SUMIFS('Contact Hours'!I:I,'Contact Hours'!$A:$A,Hours!$A1208,'Contact Hours'!$C:$C,Hours!$B1208)</f>
        <v>0</v>
      </c>
      <c r="I1208" s="16">
        <f>SUMIFS('Contact Hours'!J:J,'Contact Hours'!$A:$A,Hours!$A1208,'Contact Hours'!$C:$C,Hours!$B1208)</f>
        <v>35696</v>
      </c>
      <c r="J1208" s="16">
        <f>SUMIFS('Contact Hours'!K:K,'Contact Hours'!$A:$A,Hours!$A1208,'Contact Hours'!$C:$C,Hours!$B1208)</f>
        <v>0</v>
      </c>
      <c r="K1208" s="16">
        <f>SUMIFS('Contact Hours'!L:L,'Contact Hours'!$A:$A,Hours!$A1208,'Contact Hours'!$C:$C,Hours!$B1208)</f>
        <v>0</v>
      </c>
      <c r="L1208" s="17">
        <f t="shared" si="123"/>
        <v>35696</v>
      </c>
      <c r="M1208" s="17">
        <f t="shared" si="124"/>
        <v>3569.6000000000004</v>
      </c>
      <c r="N1208" s="17">
        <f t="shared" si="121"/>
        <v>39265.599999999999</v>
      </c>
      <c r="O1208" s="83">
        <f t="shared" si="120"/>
        <v>173129.50843384746</v>
      </c>
      <c r="P1208" s="83">
        <f t="shared" si="122"/>
        <v>0</v>
      </c>
    </row>
    <row r="1209" spans="1:16" x14ac:dyDescent="0.2">
      <c r="A1209" s="14">
        <v>3648</v>
      </c>
      <c r="B1209" s="15">
        <v>18</v>
      </c>
      <c r="C1209" s="82">
        <f t="shared" si="125"/>
        <v>3.2911135241788898</v>
      </c>
      <c r="D1209" s="16">
        <f>SUMIFS('Contact Hours'!E:E,'Contact Hours'!$A:$A,Hours!$A1209,'Contact Hours'!$C:$C,Hours!$B1209)</f>
        <v>0</v>
      </c>
      <c r="E1209" s="16">
        <f>SUMIFS('Contact Hours'!F:F,'Contact Hours'!$A:$A,Hours!$A1209,'Contact Hours'!$C:$C,Hours!$B1209)</f>
        <v>0</v>
      </c>
      <c r="F1209" s="16">
        <f>SUMIFS('Contact Hours'!G:G,'Contact Hours'!$A:$A,Hours!$A1209,'Contact Hours'!$C:$C,Hours!$B1209)</f>
        <v>0</v>
      </c>
      <c r="G1209" s="16">
        <f>SUMIFS('Contact Hours'!H:H,'Contact Hours'!$A:$A,Hours!$A1209,'Contact Hours'!$C:$C,Hours!$B1209)</f>
        <v>0</v>
      </c>
      <c r="H1209" s="16">
        <f>SUMIFS('Contact Hours'!I:I,'Contact Hours'!$A:$A,Hours!$A1209,'Contact Hours'!$C:$C,Hours!$B1209)</f>
        <v>0</v>
      </c>
      <c r="I1209" s="16">
        <f>SUMIFS('Contact Hours'!J:J,'Contact Hours'!$A:$A,Hours!$A1209,'Contact Hours'!$C:$C,Hours!$B1209)</f>
        <v>226320</v>
      </c>
      <c r="J1209" s="16">
        <f>SUMIFS('Contact Hours'!K:K,'Contact Hours'!$A:$A,Hours!$A1209,'Contact Hours'!$C:$C,Hours!$B1209)</f>
        <v>0</v>
      </c>
      <c r="K1209" s="16">
        <f>SUMIFS('Contact Hours'!L:L,'Contact Hours'!$A:$A,Hours!$A1209,'Contact Hours'!$C:$C,Hours!$B1209)</f>
        <v>80</v>
      </c>
      <c r="L1209" s="17">
        <f t="shared" si="123"/>
        <v>226400</v>
      </c>
      <c r="M1209" s="17">
        <f t="shared" si="124"/>
        <v>22640</v>
      </c>
      <c r="N1209" s="17">
        <f t="shared" si="121"/>
        <v>249040</v>
      </c>
      <c r="O1209" s="83">
        <f t="shared" si="120"/>
        <v>819618.91206151072</v>
      </c>
      <c r="P1209" s="83">
        <f t="shared" si="122"/>
        <v>0</v>
      </c>
    </row>
    <row r="1210" spans="1:16" x14ac:dyDescent="0.2">
      <c r="A1210" s="14">
        <v>3648</v>
      </c>
      <c r="B1210" s="15">
        <v>19</v>
      </c>
      <c r="C1210" s="82">
        <f t="shared" si="125"/>
        <v>2.3804218366663754</v>
      </c>
      <c r="D1210" s="16">
        <f>SUMIFS('Contact Hours'!E:E,'Contact Hours'!$A:$A,Hours!$A1210,'Contact Hours'!$C:$C,Hours!$B1210)</f>
        <v>0</v>
      </c>
      <c r="E1210" s="16">
        <f>SUMIFS('Contact Hours'!F:F,'Contact Hours'!$A:$A,Hours!$A1210,'Contact Hours'!$C:$C,Hours!$B1210)</f>
        <v>280128</v>
      </c>
      <c r="F1210" s="16">
        <f>SUMIFS('Contact Hours'!G:G,'Contact Hours'!$A:$A,Hours!$A1210,'Contact Hours'!$C:$C,Hours!$B1210)</f>
        <v>151776</v>
      </c>
      <c r="G1210" s="16">
        <f>SUMIFS('Contact Hours'!H:H,'Contact Hours'!$A:$A,Hours!$A1210,'Contact Hours'!$C:$C,Hours!$B1210)</f>
        <v>0</v>
      </c>
      <c r="H1210" s="16">
        <f>SUMIFS('Contact Hours'!I:I,'Contact Hours'!$A:$A,Hours!$A1210,'Contact Hours'!$C:$C,Hours!$B1210)</f>
        <v>0</v>
      </c>
      <c r="I1210" s="16">
        <f>SUMIFS('Contact Hours'!J:J,'Contact Hours'!$A:$A,Hours!$A1210,'Contact Hours'!$C:$C,Hours!$B1210)</f>
        <v>2160</v>
      </c>
      <c r="J1210" s="16">
        <f>SUMIFS('Contact Hours'!K:K,'Contact Hours'!$A:$A,Hours!$A1210,'Contact Hours'!$C:$C,Hours!$B1210)</f>
        <v>0</v>
      </c>
      <c r="K1210" s="16">
        <f>SUMIFS('Contact Hours'!L:L,'Contact Hours'!$A:$A,Hours!$A1210,'Contact Hours'!$C:$C,Hours!$B1210)</f>
        <v>0</v>
      </c>
      <c r="L1210" s="17">
        <f t="shared" si="123"/>
        <v>434064</v>
      </c>
      <c r="M1210" s="17">
        <f t="shared" si="124"/>
        <v>43406.400000000001</v>
      </c>
      <c r="N1210" s="17">
        <f t="shared" si="121"/>
        <v>477470.4</v>
      </c>
      <c r="O1210" s="83">
        <f t="shared" si="120"/>
        <v>1136580.9665218289</v>
      </c>
      <c r="P1210" s="83">
        <f t="shared" si="122"/>
        <v>397419.99515006336</v>
      </c>
    </row>
    <row r="1211" spans="1:16" x14ac:dyDescent="0.2">
      <c r="A1211" s="14">
        <v>3648</v>
      </c>
      <c r="B1211" s="15">
        <v>20</v>
      </c>
      <c r="C1211" s="82">
        <f t="shared" si="125"/>
        <v>3.0251194174301852</v>
      </c>
      <c r="D1211" s="16">
        <f>SUMIFS('Contact Hours'!E:E,'Contact Hours'!$A:$A,Hours!$A1211,'Contact Hours'!$C:$C,Hours!$B1211)</f>
        <v>0</v>
      </c>
      <c r="E1211" s="16">
        <f>SUMIFS('Contact Hours'!F:F,'Contact Hours'!$A:$A,Hours!$A1211,'Contact Hours'!$C:$C,Hours!$B1211)</f>
        <v>0</v>
      </c>
      <c r="F1211" s="16">
        <f>SUMIFS('Contact Hours'!G:G,'Contact Hours'!$A:$A,Hours!$A1211,'Contact Hours'!$C:$C,Hours!$B1211)</f>
        <v>0</v>
      </c>
      <c r="G1211" s="16">
        <f>SUMIFS('Contact Hours'!H:H,'Contact Hours'!$A:$A,Hours!$A1211,'Contact Hours'!$C:$C,Hours!$B1211)</f>
        <v>0</v>
      </c>
      <c r="H1211" s="16">
        <f>SUMIFS('Contact Hours'!I:I,'Contact Hours'!$A:$A,Hours!$A1211,'Contact Hours'!$C:$C,Hours!$B1211)</f>
        <v>48240</v>
      </c>
      <c r="I1211" s="16">
        <f>SUMIFS('Contact Hours'!J:J,'Contact Hours'!$A:$A,Hours!$A1211,'Contact Hours'!$C:$C,Hours!$B1211)</f>
        <v>0</v>
      </c>
      <c r="J1211" s="16">
        <f>SUMIFS('Contact Hours'!K:K,'Contact Hours'!$A:$A,Hours!$A1211,'Contact Hours'!$C:$C,Hours!$B1211)</f>
        <v>0</v>
      </c>
      <c r="K1211" s="16">
        <f>SUMIFS('Contact Hours'!L:L,'Contact Hours'!$A:$A,Hours!$A1211,'Contact Hours'!$C:$C,Hours!$B1211)</f>
        <v>0</v>
      </c>
      <c r="L1211" s="17">
        <f t="shared" si="123"/>
        <v>48240</v>
      </c>
      <c r="M1211" s="17">
        <f t="shared" si="124"/>
        <v>0</v>
      </c>
      <c r="N1211" s="17">
        <f t="shared" si="121"/>
        <v>48240</v>
      </c>
      <c r="O1211" s="83">
        <f t="shared" si="120"/>
        <v>145931.76069683212</v>
      </c>
      <c r="P1211" s="83">
        <f t="shared" si="122"/>
        <v>0</v>
      </c>
    </row>
    <row r="1212" spans="1:16" x14ac:dyDescent="0.2">
      <c r="A1212" s="14">
        <v>3648</v>
      </c>
      <c r="B1212" s="15">
        <v>21</v>
      </c>
      <c r="C1212" s="82">
        <f t="shared" si="125"/>
        <v>3.2708258380709379</v>
      </c>
      <c r="D1212" s="16">
        <f>SUMIFS('Contact Hours'!E:E,'Contact Hours'!$A:$A,Hours!$A1212,'Contact Hours'!$C:$C,Hours!$B1212)</f>
        <v>0</v>
      </c>
      <c r="E1212" s="16">
        <f>SUMIFS('Contact Hours'!F:F,'Contact Hours'!$A:$A,Hours!$A1212,'Contact Hours'!$C:$C,Hours!$B1212)</f>
        <v>0</v>
      </c>
      <c r="F1212" s="16">
        <f>SUMIFS('Contact Hours'!G:G,'Contact Hours'!$A:$A,Hours!$A1212,'Contact Hours'!$C:$C,Hours!$B1212)</f>
        <v>0</v>
      </c>
      <c r="G1212" s="16">
        <f>SUMIFS('Contact Hours'!H:H,'Contact Hours'!$A:$A,Hours!$A1212,'Contact Hours'!$C:$C,Hours!$B1212)</f>
        <v>0</v>
      </c>
      <c r="H1212" s="16">
        <f>SUMIFS('Contact Hours'!I:I,'Contact Hours'!$A:$A,Hours!$A1212,'Contact Hours'!$C:$C,Hours!$B1212)</f>
        <v>0</v>
      </c>
      <c r="I1212" s="16">
        <f>SUMIFS('Contact Hours'!J:J,'Contact Hours'!$A:$A,Hours!$A1212,'Contact Hours'!$C:$C,Hours!$B1212)</f>
        <v>0</v>
      </c>
      <c r="J1212" s="16">
        <f>SUMIFS('Contact Hours'!K:K,'Contact Hours'!$A:$A,Hours!$A1212,'Contact Hours'!$C:$C,Hours!$B1212)</f>
        <v>13792</v>
      </c>
      <c r="K1212" s="16">
        <f>SUMIFS('Contact Hours'!L:L,'Contact Hours'!$A:$A,Hours!$A1212,'Contact Hours'!$C:$C,Hours!$B1212)</f>
        <v>0</v>
      </c>
      <c r="L1212" s="17">
        <f t="shared" si="123"/>
        <v>13792</v>
      </c>
      <c r="M1212" s="17">
        <f t="shared" si="124"/>
        <v>0</v>
      </c>
      <c r="N1212" s="17">
        <f t="shared" si="121"/>
        <v>13792</v>
      </c>
      <c r="O1212" s="83">
        <f t="shared" si="120"/>
        <v>45111.229958674376</v>
      </c>
      <c r="P1212" s="83">
        <f t="shared" si="122"/>
        <v>0</v>
      </c>
    </row>
    <row r="1213" spans="1:16" x14ac:dyDescent="0.2">
      <c r="A1213" s="14">
        <v>3648</v>
      </c>
      <c r="B1213" s="15">
        <v>22</v>
      </c>
      <c r="C1213" s="82">
        <f t="shared" si="125"/>
        <v>3.5368199448196425</v>
      </c>
      <c r="D1213" s="16">
        <f>SUMIFS('Contact Hours'!E:E,'Contact Hours'!$A:$A,Hours!$A1213,'Contact Hours'!$C:$C,Hours!$B1213)</f>
        <v>0</v>
      </c>
      <c r="E1213" s="16">
        <f>SUMIFS('Contact Hours'!F:F,'Contact Hours'!$A:$A,Hours!$A1213,'Contact Hours'!$C:$C,Hours!$B1213)</f>
        <v>0</v>
      </c>
      <c r="F1213" s="16">
        <f>SUMIFS('Contact Hours'!G:G,'Contact Hours'!$A:$A,Hours!$A1213,'Contact Hours'!$C:$C,Hours!$B1213)</f>
        <v>0</v>
      </c>
      <c r="G1213" s="16">
        <f>SUMIFS('Contact Hours'!H:H,'Contact Hours'!$A:$A,Hours!$A1213,'Contact Hours'!$C:$C,Hours!$B1213)</f>
        <v>0</v>
      </c>
      <c r="H1213" s="16">
        <f>SUMIFS('Contact Hours'!I:I,'Contact Hours'!$A:$A,Hours!$A1213,'Contact Hours'!$C:$C,Hours!$B1213)</f>
        <v>15632</v>
      </c>
      <c r="I1213" s="16">
        <f>SUMIFS('Contact Hours'!J:J,'Contact Hours'!$A:$A,Hours!$A1213,'Contact Hours'!$C:$C,Hours!$B1213)</f>
        <v>0</v>
      </c>
      <c r="J1213" s="16">
        <f>SUMIFS('Contact Hours'!K:K,'Contact Hours'!$A:$A,Hours!$A1213,'Contact Hours'!$C:$C,Hours!$B1213)</f>
        <v>0</v>
      </c>
      <c r="K1213" s="16">
        <f>SUMIFS('Contact Hours'!L:L,'Contact Hours'!$A:$A,Hours!$A1213,'Contact Hours'!$C:$C,Hours!$B1213)</f>
        <v>0</v>
      </c>
      <c r="L1213" s="17">
        <f t="shared" si="123"/>
        <v>15632</v>
      </c>
      <c r="M1213" s="17">
        <f t="shared" si="124"/>
        <v>0</v>
      </c>
      <c r="N1213" s="17">
        <f t="shared" si="121"/>
        <v>15632</v>
      </c>
      <c r="O1213" s="83">
        <f t="shared" si="120"/>
        <v>55287.569377420652</v>
      </c>
      <c r="P1213" s="83">
        <f t="shared" si="122"/>
        <v>0</v>
      </c>
    </row>
    <row r="1214" spans="1:16" x14ac:dyDescent="0.2">
      <c r="A1214" s="14">
        <v>3648</v>
      </c>
      <c r="B1214" s="15">
        <v>23</v>
      </c>
      <c r="C1214" s="82">
        <f t="shared" si="125"/>
        <v>3.4579233877331621</v>
      </c>
      <c r="D1214" s="16">
        <f>SUMIFS('Contact Hours'!E:E,'Contact Hours'!$A:$A,Hours!$A1214,'Contact Hours'!$C:$C,Hours!$B1214)</f>
        <v>86064</v>
      </c>
      <c r="E1214" s="16">
        <f>SUMIFS('Contact Hours'!F:F,'Contact Hours'!$A:$A,Hours!$A1214,'Contact Hours'!$C:$C,Hours!$B1214)</f>
        <v>0</v>
      </c>
      <c r="F1214" s="16">
        <f>SUMIFS('Contact Hours'!G:G,'Contact Hours'!$A:$A,Hours!$A1214,'Contact Hours'!$C:$C,Hours!$B1214)</f>
        <v>0</v>
      </c>
      <c r="G1214" s="16">
        <f>SUMIFS('Contact Hours'!H:H,'Contact Hours'!$A:$A,Hours!$A1214,'Contact Hours'!$C:$C,Hours!$B1214)</f>
        <v>0</v>
      </c>
      <c r="H1214" s="16">
        <f>SUMIFS('Contact Hours'!I:I,'Contact Hours'!$A:$A,Hours!$A1214,'Contact Hours'!$C:$C,Hours!$B1214)</f>
        <v>7600</v>
      </c>
      <c r="I1214" s="16">
        <f>SUMIFS('Contact Hours'!J:J,'Contact Hours'!$A:$A,Hours!$A1214,'Contact Hours'!$C:$C,Hours!$B1214)</f>
        <v>0</v>
      </c>
      <c r="J1214" s="16">
        <f>SUMIFS('Contact Hours'!K:K,'Contact Hours'!$A:$A,Hours!$A1214,'Contact Hours'!$C:$C,Hours!$B1214)</f>
        <v>1742</v>
      </c>
      <c r="K1214" s="16">
        <f>SUMIFS('Contact Hours'!L:L,'Contact Hours'!$A:$A,Hours!$A1214,'Contact Hours'!$C:$C,Hours!$B1214)</f>
        <v>0</v>
      </c>
      <c r="L1214" s="17">
        <f t="shared" si="123"/>
        <v>95406</v>
      </c>
      <c r="M1214" s="17">
        <f t="shared" si="124"/>
        <v>0</v>
      </c>
      <c r="N1214" s="17">
        <f t="shared" si="121"/>
        <v>95406</v>
      </c>
      <c r="O1214" s="83">
        <f t="shared" si="120"/>
        <v>329906.63873007009</v>
      </c>
      <c r="P1214" s="83">
        <f t="shared" si="122"/>
        <v>0</v>
      </c>
    </row>
    <row r="1215" spans="1:16" x14ac:dyDescent="0.2">
      <c r="A1215" s="14">
        <v>3648</v>
      </c>
      <c r="B1215" s="15">
        <v>24</v>
      </c>
      <c r="C1215" s="82">
        <f t="shared" si="125"/>
        <v>2.7275666878468883</v>
      </c>
      <c r="D1215" s="16">
        <f>SUMIFS('Contact Hours'!E:E,'Contact Hours'!$A:$A,Hours!$A1215,'Contact Hours'!$C:$C,Hours!$B1215)</f>
        <v>51264</v>
      </c>
      <c r="E1215" s="16">
        <f>SUMIFS('Contact Hours'!F:F,'Contact Hours'!$A:$A,Hours!$A1215,'Contact Hours'!$C:$C,Hours!$B1215)</f>
        <v>0</v>
      </c>
      <c r="F1215" s="16">
        <f>SUMIFS('Contact Hours'!G:G,'Contact Hours'!$A:$A,Hours!$A1215,'Contact Hours'!$C:$C,Hours!$B1215)</f>
        <v>0</v>
      </c>
      <c r="G1215" s="16">
        <f>SUMIFS('Contact Hours'!H:H,'Contact Hours'!$A:$A,Hours!$A1215,'Contact Hours'!$C:$C,Hours!$B1215)</f>
        <v>0</v>
      </c>
      <c r="H1215" s="16">
        <f>SUMIFS('Contact Hours'!I:I,'Contact Hours'!$A:$A,Hours!$A1215,'Contact Hours'!$C:$C,Hours!$B1215)</f>
        <v>9616</v>
      </c>
      <c r="I1215" s="16">
        <f>SUMIFS('Contact Hours'!J:J,'Contact Hours'!$A:$A,Hours!$A1215,'Contact Hours'!$C:$C,Hours!$B1215)</f>
        <v>0</v>
      </c>
      <c r="J1215" s="16">
        <f>SUMIFS('Contact Hours'!K:K,'Contact Hours'!$A:$A,Hours!$A1215,'Contact Hours'!$C:$C,Hours!$B1215)</f>
        <v>42295</v>
      </c>
      <c r="K1215" s="16">
        <f>SUMIFS('Contact Hours'!L:L,'Contact Hours'!$A:$A,Hours!$A1215,'Contact Hours'!$C:$C,Hours!$B1215)</f>
        <v>0</v>
      </c>
      <c r="L1215" s="17">
        <f t="shared" si="123"/>
        <v>103175</v>
      </c>
      <c r="M1215" s="17">
        <f t="shared" si="124"/>
        <v>0</v>
      </c>
      <c r="N1215" s="17">
        <f t="shared" si="121"/>
        <v>103175</v>
      </c>
      <c r="O1215" s="83">
        <f t="shared" si="120"/>
        <v>281416.69301860267</v>
      </c>
      <c r="P1215" s="83">
        <f t="shared" si="122"/>
        <v>0</v>
      </c>
    </row>
    <row r="1216" spans="1:16" x14ac:dyDescent="0.2">
      <c r="A1216" s="14">
        <v>3648</v>
      </c>
      <c r="B1216" s="15">
        <v>25</v>
      </c>
      <c r="C1216" s="82">
        <f t="shared" si="125"/>
        <v>2.1843075376228382</v>
      </c>
      <c r="D1216" s="16">
        <f>SUMIFS('Contact Hours'!E:E,'Contact Hours'!$A:$A,Hours!$A1216,'Contact Hours'!$C:$C,Hours!$B1216)</f>
        <v>1007088</v>
      </c>
      <c r="E1216" s="16">
        <f>SUMIFS('Contact Hours'!F:F,'Contact Hours'!$A:$A,Hours!$A1216,'Contact Hours'!$C:$C,Hours!$B1216)</f>
        <v>0</v>
      </c>
      <c r="F1216" s="16">
        <f>SUMIFS('Contact Hours'!G:G,'Contact Hours'!$A:$A,Hours!$A1216,'Contact Hours'!$C:$C,Hours!$B1216)</f>
        <v>0</v>
      </c>
      <c r="G1216" s="16">
        <f>SUMIFS('Contact Hours'!H:H,'Contact Hours'!$A:$A,Hours!$A1216,'Contact Hours'!$C:$C,Hours!$B1216)</f>
        <v>0</v>
      </c>
      <c r="H1216" s="16">
        <f>SUMIFS('Contact Hours'!I:I,'Contact Hours'!$A:$A,Hours!$A1216,'Contact Hours'!$C:$C,Hours!$B1216)</f>
        <v>0</v>
      </c>
      <c r="I1216" s="16">
        <f>SUMIFS('Contact Hours'!J:J,'Contact Hours'!$A:$A,Hours!$A1216,'Contact Hours'!$C:$C,Hours!$B1216)</f>
        <v>0</v>
      </c>
      <c r="J1216" s="16">
        <f>SUMIFS('Contact Hours'!K:K,'Contact Hours'!$A:$A,Hours!$A1216,'Contact Hours'!$C:$C,Hours!$B1216)</f>
        <v>0</v>
      </c>
      <c r="K1216" s="16">
        <f>SUMIFS('Contact Hours'!L:L,'Contact Hours'!$A:$A,Hours!$A1216,'Contact Hours'!$C:$C,Hours!$B1216)</f>
        <v>0</v>
      </c>
      <c r="L1216" s="17">
        <f t="shared" si="123"/>
        <v>1007088</v>
      </c>
      <c r="M1216" s="17">
        <f t="shared" si="124"/>
        <v>0</v>
      </c>
      <c r="N1216" s="17">
        <f t="shared" si="121"/>
        <v>1007088</v>
      </c>
      <c r="O1216" s="83">
        <f t="shared" si="120"/>
        <v>2199789.9094495089</v>
      </c>
      <c r="P1216" s="83">
        <f t="shared" si="122"/>
        <v>0</v>
      </c>
    </row>
    <row r="1217" spans="1:16" x14ac:dyDescent="0.2">
      <c r="A1217" s="14">
        <v>3648</v>
      </c>
      <c r="B1217" s="15">
        <v>26</v>
      </c>
      <c r="C1217" s="82">
        <f t="shared" si="125"/>
        <v>2.9124100501637846</v>
      </c>
      <c r="D1217" s="16">
        <f>SUMIFS('Contact Hours'!E:E,'Contact Hours'!$A:$A,Hours!$A1217,'Contact Hours'!$C:$C,Hours!$B1217)</f>
        <v>298160</v>
      </c>
      <c r="E1217" s="16">
        <f>SUMIFS('Contact Hours'!F:F,'Contact Hours'!$A:$A,Hours!$A1217,'Contact Hours'!$C:$C,Hours!$B1217)</f>
        <v>0</v>
      </c>
      <c r="F1217" s="16">
        <f>SUMIFS('Contact Hours'!G:G,'Contact Hours'!$A:$A,Hours!$A1217,'Contact Hours'!$C:$C,Hours!$B1217)</f>
        <v>0</v>
      </c>
      <c r="G1217" s="16">
        <f>SUMIFS('Contact Hours'!H:H,'Contact Hours'!$A:$A,Hours!$A1217,'Contact Hours'!$C:$C,Hours!$B1217)</f>
        <v>0</v>
      </c>
      <c r="H1217" s="16">
        <f>SUMIFS('Contact Hours'!I:I,'Contact Hours'!$A:$A,Hours!$A1217,'Contact Hours'!$C:$C,Hours!$B1217)</f>
        <v>45600</v>
      </c>
      <c r="I1217" s="16">
        <f>SUMIFS('Contact Hours'!J:J,'Contact Hours'!$A:$A,Hours!$A1217,'Contact Hours'!$C:$C,Hours!$B1217)</f>
        <v>0</v>
      </c>
      <c r="J1217" s="16">
        <f>SUMIFS('Contact Hours'!K:K,'Contact Hours'!$A:$A,Hours!$A1217,'Contact Hours'!$C:$C,Hours!$B1217)</f>
        <v>64</v>
      </c>
      <c r="K1217" s="16">
        <f>SUMIFS('Contact Hours'!L:L,'Contact Hours'!$A:$A,Hours!$A1217,'Contact Hours'!$C:$C,Hours!$B1217)</f>
        <v>0</v>
      </c>
      <c r="L1217" s="17">
        <f t="shared" si="123"/>
        <v>343824</v>
      </c>
      <c r="M1217" s="17">
        <f t="shared" si="124"/>
        <v>0</v>
      </c>
      <c r="N1217" s="17">
        <f t="shared" si="121"/>
        <v>343824</v>
      </c>
      <c r="O1217" s="83">
        <f t="shared" si="120"/>
        <v>1001356.4730875131</v>
      </c>
      <c r="P1217" s="83">
        <f t="shared" si="122"/>
        <v>0</v>
      </c>
    </row>
    <row r="1218" spans="1:16" x14ac:dyDescent="0.2">
      <c r="A1218" s="14">
        <v>3648</v>
      </c>
      <c r="B1218" s="15">
        <v>27</v>
      </c>
      <c r="C1218" s="82">
        <f t="shared" si="125"/>
        <v>0</v>
      </c>
      <c r="D1218" s="16">
        <f>SUMIFS('Contact Hours'!E:E,'Contact Hours'!$A:$A,Hours!$A1218,'Contact Hours'!$C:$C,Hours!$B1218)</f>
        <v>0</v>
      </c>
      <c r="E1218" s="16">
        <f>SUMIFS('Contact Hours'!F:F,'Contact Hours'!$A:$A,Hours!$A1218,'Contact Hours'!$C:$C,Hours!$B1218)</f>
        <v>0</v>
      </c>
      <c r="F1218" s="16">
        <f>SUMIFS('Contact Hours'!G:G,'Contact Hours'!$A:$A,Hours!$A1218,'Contact Hours'!$C:$C,Hours!$B1218)</f>
        <v>0</v>
      </c>
      <c r="G1218" s="16">
        <f>SUMIFS('Contact Hours'!H:H,'Contact Hours'!$A:$A,Hours!$A1218,'Contact Hours'!$C:$C,Hours!$B1218)</f>
        <v>0</v>
      </c>
      <c r="H1218" s="16">
        <f>SUMIFS('Contact Hours'!I:I,'Contact Hours'!$A:$A,Hours!$A1218,'Contact Hours'!$C:$C,Hours!$B1218)</f>
        <v>0</v>
      </c>
      <c r="I1218" s="16">
        <f>SUMIFS('Contact Hours'!J:J,'Contact Hours'!$A:$A,Hours!$A1218,'Contact Hours'!$C:$C,Hours!$B1218)</f>
        <v>0</v>
      </c>
      <c r="J1218" s="16">
        <f>SUMIFS('Contact Hours'!K:K,'Contact Hours'!$A:$A,Hours!$A1218,'Contact Hours'!$C:$C,Hours!$B1218)</f>
        <v>0</v>
      </c>
      <c r="K1218" s="16">
        <f>SUMIFS('Contact Hours'!L:L,'Contact Hours'!$A:$A,Hours!$A1218,'Contact Hours'!$C:$C,Hours!$B1218)</f>
        <v>0</v>
      </c>
      <c r="L1218" s="17">
        <f t="shared" si="123"/>
        <v>0</v>
      </c>
      <c r="M1218" s="17">
        <f t="shared" si="124"/>
        <v>0</v>
      </c>
      <c r="N1218" s="17">
        <f t="shared" si="121"/>
        <v>0</v>
      </c>
      <c r="O1218" s="83">
        <f t="shared" si="120"/>
        <v>0</v>
      </c>
      <c r="P1218" s="83">
        <f t="shared" si="122"/>
        <v>0</v>
      </c>
    </row>
    <row r="1219" spans="1:16" x14ac:dyDescent="0.2">
      <c r="A1219" s="14">
        <v>10060</v>
      </c>
      <c r="B1219" s="15">
        <v>1</v>
      </c>
      <c r="C1219" s="82">
        <f t="shared" si="125"/>
        <v>2.4773518925154794</v>
      </c>
      <c r="D1219" s="16">
        <f>SUMIFS('Contact Hours'!E:E,'Contact Hours'!$A:$A,Hours!$A1219,'Contact Hours'!$C:$C,Hours!$B1219)</f>
        <v>4416</v>
      </c>
      <c r="E1219" s="16">
        <f>SUMIFS('Contact Hours'!F:F,'Contact Hours'!$A:$A,Hours!$A1219,'Contact Hours'!$C:$C,Hours!$B1219)</f>
        <v>0</v>
      </c>
      <c r="F1219" s="16">
        <f>SUMIFS('Contact Hours'!G:G,'Contact Hours'!$A:$A,Hours!$A1219,'Contact Hours'!$C:$C,Hours!$B1219)</f>
        <v>0</v>
      </c>
      <c r="G1219" s="16">
        <f>SUMIFS('Contact Hours'!H:H,'Contact Hours'!$A:$A,Hours!$A1219,'Contact Hours'!$C:$C,Hours!$B1219)</f>
        <v>0</v>
      </c>
      <c r="H1219" s="16">
        <f>SUMIFS('Contact Hours'!I:I,'Contact Hours'!$A:$A,Hours!$A1219,'Contact Hours'!$C:$C,Hours!$B1219)</f>
        <v>9648</v>
      </c>
      <c r="I1219" s="16">
        <f>SUMIFS('Contact Hours'!J:J,'Contact Hours'!$A:$A,Hours!$A1219,'Contact Hours'!$C:$C,Hours!$B1219)</f>
        <v>0</v>
      </c>
      <c r="J1219" s="16">
        <f>SUMIFS('Contact Hours'!K:K,'Contact Hours'!$A:$A,Hours!$A1219,'Contact Hours'!$C:$C,Hours!$B1219)</f>
        <v>0</v>
      </c>
      <c r="K1219" s="16">
        <f>SUMIFS('Contact Hours'!L:L,'Contact Hours'!$A:$A,Hours!$A1219,'Contact Hours'!$C:$C,Hours!$B1219)</f>
        <v>0</v>
      </c>
      <c r="L1219" s="17">
        <f t="shared" si="123"/>
        <v>14064</v>
      </c>
      <c r="M1219" s="17">
        <f t="shared" si="124"/>
        <v>0</v>
      </c>
      <c r="N1219" s="17">
        <f t="shared" si="121"/>
        <v>14064</v>
      </c>
      <c r="O1219" s="83">
        <f t="shared" si="120"/>
        <v>34841.477016337703</v>
      </c>
      <c r="P1219" s="83">
        <f t="shared" si="122"/>
        <v>0</v>
      </c>
    </row>
    <row r="1220" spans="1:16" x14ac:dyDescent="0.2">
      <c r="A1220" s="14">
        <v>10060</v>
      </c>
      <c r="B1220" s="15">
        <v>2</v>
      </c>
      <c r="C1220" s="82">
        <f t="shared" si="125"/>
        <v>2.8538011791852567</v>
      </c>
      <c r="D1220" s="16">
        <f>SUMIFS('Contact Hours'!E:E,'Contact Hours'!$A:$A,Hours!$A1220,'Contact Hours'!$C:$C,Hours!$B1220)</f>
        <v>0</v>
      </c>
      <c r="E1220" s="16">
        <f>SUMIFS('Contact Hours'!F:F,'Contact Hours'!$A:$A,Hours!$A1220,'Contact Hours'!$C:$C,Hours!$B1220)</f>
        <v>0</v>
      </c>
      <c r="F1220" s="16">
        <f>SUMIFS('Contact Hours'!G:G,'Contact Hours'!$A:$A,Hours!$A1220,'Contact Hours'!$C:$C,Hours!$B1220)</f>
        <v>0</v>
      </c>
      <c r="G1220" s="16">
        <f>SUMIFS('Contact Hours'!H:H,'Contact Hours'!$A:$A,Hours!$A1220,'Contact Hours'!$C:$C,Hours!$B1220)</f>
        <v>0</v>
      </c>
      <c r="H1220" s="16">
        <f>SUMIFS('Contact Hours'!I:I,'Contact Hours'!$A:$A,Hours!$A1220,'Contact Hours'!$C:$C,Hours!$B1220)</f>
        <v>39088</v>
      </c>
      <c r="I1220" s="16">
        <f>SUMIFS('Contact Hours'!J:J,'Contact Hours'!$A:$A,Hours!$A1220,'Contact Hours'!$C:$C,Hours!$B1220)</f>
        <v>0</v>
      </c>
      <c r="J1220" s="16">
        <f>SUMIFS('Contact Hours'!K:K,'Contact Hours'!$A:$A,Hours!$A1220,'Contact Hours'!$C:$C,Hours!$B1220)</f>
        <v>0</v>
      </c>
      <c r="K1220" s="16">
        <f>SUMIFS('Contact Hours'!L:L,'Contact Hours'!$A:$A,Hours!$A1220,'Contact Hours'!$C:$C,Hours!$B1220)</f>
        <v>0</v>
      </c>
      <c r="L1220" s="17">
        <f t="shared" si="123"/>
        <v>39088</v>
      </c>
      <c r="M1220" s="17">
        <f t="shared" si="124"/>
        <v>0</v>
      </c>
      <c r="N1220" s="17">
        <f t="shared" si="121"/>
        <v>39088</v>
      </c>
      <c r="O1220" s="83">
        <f t="shared" si="120"/>
        <v>111549.38049199332</v>
      </c>
      <c r="P1220" s="83">
        <f t="shared" si="122"/>
        <v>0</v>
      </c>
    </row>
    <row r="1221" spans="1:16" x14ac:dyDescent="0.2">
      <c r="A1221" s="14">
        <v>10060</v>
      </c>
      <c r="B1221" s="15">
        <v>3</v>
      </c>
      <c r="C1221" s="82">
        <f t="shared" si="125"/>
        <v>2.4074720848103111</v>
      </c>
      <c r="D1221" s="16">
        <f>SUMIFS('Contact Hours'!E:E,'Contact Hours'!$A:$A,Hours!$A1221,'Contact Hours'!$C:$C,Hours!$B1221)</f>
        <v>0</v>
      </c>
      <c r="E1221" s="16">
        <f>SUMIFS('Contact Hours'!F:F,'Contact Hours'!$A:$A,Hours!$A1221,'Contact Hours'!$C:$C,Hours!$B1221)</f>
        <v>142864</v>
      </c>
      <c r="F1221" s="16">
        <f>SUMIFS('Contact Hours'!G:G,'Contact Hours'!$A:$A,Hours!$A1221,'Contact Hours'!$C:$C,Hours!$B1221)</f>
        <v>0</v>
      </c>
      <c r="G1221" s="16">
        <f>SUMIFS('Contact Hours'!H:H,'Contact Hours'!$A:$A,Hours!$A1221,'Contact Hours'!$C:$C,Hours!$B1221)</f>
        <v>0</v>
      </c>
      <c r="H1221" s="16">
        <f>SUMIFS('Contact Hours'!I:I,'Contact Hours'!$A:$A,Hours!$A1221,'Contact Hours'!$C:$C,Hours!$B1221)</f>
        <v>0</v>
      </c>
      <c r="I1221" s="16">
        <f>SUMIFS('Contact Hours'!J:J,'Contact Hours'!$A:$A,Hours!$A1221,'Contact Hours'!$C:$C,Hours!$B1221)</f>
        <v>0</v>
      </c>
      <c r="J1221" s="16">
        <f>SUMIFS('Contact Hours'!K:K,'Contact Hours'!$A:$A,Hours!$A1221,'Contact Hours'!$C:$C,Hours!$B1221)</f>
        <v>0</v>
      </c>
      <c r="K1221" s="16">
        <f>SUMIFS('Contact Hours'!L:L,'Contact Hours'!$A:$A,Hours!$A1221,'Contact Hours'!$C:$C,Hours!$B1221)</f>
        <v>0</v>
      </c>
      <c r="L1221" s="17">
        <f t="shared" si="123"/>
        <v>142864</v>
      </c>
      <c r="M1221" s="17">
        <f t="shared" si="124"/>
        <v>14286.400000000001</v>
      </c>
      <c r="N1221" s="17">
        <f t="shared" si="121"/>
        <v>157150.39999999999</v>
      </c>
      <c r="O1221" s="83">
        <f t="shared" ref="O1221:O1284" si="126">N1221*C1221</f>
        <v>378335.20111677429</v>
      </c>
      <c r="P1221" s="83">
        <f t="shared" si="122"/>
        <v>0</v>
      </c>
    </row>
    <row r="1222" spans="1:16" x14ac:dyDescent="0.2">
      <c r="A1222" s="14">
        <v>10060</v>
      </c>
      <c r="B1222" s="15">
        <v>4</v>
      </c>
      <c r="C1222" s="82">
        <f t="shared" si="125"/>
        <v>2.4300139582635913</v>
      </c>
      <c r="D1222" s="16">
        <f>SUMIFS('Contact Hours'!E:E,'Contact Hours'!$A:$A,Hours!$A1222,'Contact Hours'!$C:$C,Hours!$B1222)</f>
        <v>7120</v>
      </c>
      <c r="E1222" s="16">
        <f>SUMIFS('Contact Hours'!F:F,'Contact Hours'!$A:$A,Hours!$A1222,'Contact Hours'!$C:$C,Hours!$B1222)</f>
        <v>960</v>
      </c>
      <c r="F1222" s="16">
        <f>SUMIFS('Contact Hours'!G:G,'Contact Hours'!$A:$A,Hours!$A1222,'Contact Hours'!$C:$C,Hours!$B1222)</f>
        <v>0</v>
      </c>
      <c r="G1222" s="16">
        <f>SUMIFS('Contact Hours'!H:H,'Contact Hours'!$A:$A,Hours!$A1222,'Contact Hours'!$C:$C,Hours!$B1222)</f>
        <v>0</v>
      </c>
      <c r="H1222" s="16">
        <f>SUMIFS('Contact Hours'!I:I,'Contact Hours'!$A:$A,Hours!$A1222,'Contact Hours'!$C:$C,Hours!$B1222)</f>
        <v>6800</v>
      </c>
      <c r="I1222" s="16">
        <f>SUMIFS('Contact Hours'!J:J,'Contact Hours'!$A:$A,Hours!$A1222,'Contact Hours'!$C:$C,Hours!$B1222)</f>
        <v>12032</v>
      </c>
      <c r="J1222" s="16">
        <f>SUMIFS('Contact Hours'!K:K,'Contact Hours'!$A:$A,Hours!$A1222,'Contact Hours'!$C:$C,Hours!$B1222)</f>
        <v>4113</v>
      </c>
      <c r="K1222" s="16">
        <f>SUMIFS('Contact Hours'!L:L,'Contact Hours'!$A:$A,Hours!$A1222,'Contact Hours'!$C:$C,Hours!$B1222)</f>
        <v>672</v>
      </c>
      <c r="L1222" s="17">
        <f t="shared" si="123"/>
        <v>31697</v>
      </c>
      <c r="M1222" s="17">
        <f t="shared" si="124"/>
        <v>1366.4</v>
      </c>
      <c r="N1222" s="17">
        <f t="shared" si="121"/>
        <v>33063.4</v>
      </c>
      <c r="O1222" s="83">
        <f t="shared" si="126"/>
        <v>80344.523507652426</v>
      </c>
      <c r="P1222" s="83">
        <f t="shared" si="122"/>
        <v>0</v>
      </c>
    </row>
    <row r="1223" spans="1:16" x14ac:dyDescent="0.2">
      <c r="A1223" s="14">
        <v>10060</v>
      </c>
      <c r="B1223" s="15">
        <v>5</v>
      </c>
      <c r="C1223" s="82">
        <f t="shared" si="125"/>
        <v>8.3021719928430482</v>
      </c>
      <c r="D1223" s="16">
        <f>SUMIFS('Contact Hours'!E:E,'Contact Hours'!$A:$A,Hours!$A1223,'Contact Hours'!$C:$C,Hours!$B1223)</f>
        <v>0</v>
      </c>
      <c r="E1223" s="16">
        <f>SUMIFS('Contact Hours'!F:F,'Contact Hours'!$A:$A,Hours!$A1223,'Contact Hours'!$C:$C,Hours!$B1223)</f>
        <v>0</v>
      </c>
      <c r="F1223" s="16">
        <f>SUMIFS('Contact Hours'!G:G,'Contact Hours'!$A:$A,Hours!$A1223,'Contact Hours'!$C:$C,Hours!$B1223)</f>
        <v>0</v>
      </c>
      <c r="G1223" s="16">
        <f>SUMIFS('Contact Hours'!H:H,'Contact Hours'!$A:$A,Hours!$A1223,'Contact Hours'!$C:$C,Hours!$B1223)</f>
        <v>0</v>
      </c>
      <c r="H1223" s="16">
        <f>SUMIFS('Contact Hours'!I:I,'Contact Hours'!$A:$A,Hours!$A1223,'Contact Hours'!$C:$C,Hours!$B1223)</f>
        <v>0</v>
      </c>
      <c r="I1223" s="16">
        <f>SUMIFS('Contact Hours'!J:J,'Contact Hours'!$A:$A,Hours!$A1223,'Contact Hours'!$C:$C,Hours!$B1223)</f>
        <v>0</v>
      </c>
      <c r="J1223" s="16">
        <f>SUMIFS('Contact Hours'!K:K,'Contact Hours'!$A:$A,Hours!$A1223,'Contact Hours'!$C:$C,Hours!$B1223)</f>
        <v>0</v>
      </c>
      <c r="K1223" s="16">
        <f>SUMIFS('Contact Hours'!L:L,'Contact Hours'!$A:$A,Hours!$A1223,'Contact Hours'!$C:$C,Hours!$B1223)</f>
        <v>0</v>
      </c>
      <c r="L1223" s="17">
        <f t="shared" si="123"/>
        <v>0</v>
      </c>
      <c r="M1223" s="17">
        <f t="shared" si="124"/>
        <v>0</v>
      </c>
      <c r="N1223" s="17">
        <f t="shared" si="121"/>
        <v>0</v>
      </c>
      <c r="O1223" s="83">
        <f t="shared" si="126"/>
        <v>0</v>
      </c>
      <c r="P1223" s="83">
        <f t="shared" si="122"/>
        <v>0</v>
      </c>
    </row>
    <row r="1224" spans="1:16" x14ac:dyDescent="0.2">
      <c r="A1224" s="14">
        <v>10060</v>
      </c>
      <c r="B1224" s="15">
        <v>6</v>
      </c>
      <c r="C1224" s="82">
        <f t="shared" si="125"/>
        <v>2.9574937970703448</v>
      </c>
      <c r="D1224" s="16">
        <f>SUMIFS('Contact Hours'!E:E,'Contact Hours'!$A:$A,Hours!$A1224,'Contact Hours'!$C:$C,Hours!$B1224)</f>
        <v>0</v>
      </c>
      <c r="E1224" s="16">
        <f>SUMIFS('Contact Hours'!F:F,'Contact Hours'!$A:$A,Hours!$A1224,'Contact Hours'!$C:$C,Hours!$B1224)</f>
        <v>0</v>
      </c>
      <c r="F1224" s="16">
        <f>SUMIFS('Contact Hours'!G:G,'Contact Hours'!$A:$A,Hours!$A1224,'Contact Hours'!$C:$C,Hours!$B1224)</f>
        <v>0</v>
      </c>
      <c r="G1224" s="16">
        <f>SUMIFS('Contact Hours'!H:H,'Contact Hours'!$A:$A,Hours!$A1224,'Contact Hours'!$C:$C,Hours!$B1224)</f>
        <v>0</v>
      </c>
      <c r="H1224" s="16">
        <f>SUMIFS('Contact Hours'!I:I,'Contact Hours'!$A:$A,Hours!$A1224,'Contact Hours'!$C:$C,Hours!$B1224)</f>
        <v>0</v>
      </c>
      <c r="I1224" s="16">
        <f>SUMIFS('Contact Hours'!J:J,'Contact Hours'!$A:$A,Hours!$A1224,'Contact Hours'!$C:$C,Hours!$B1224)</f>
        <v>0</v>
      </c>
      <c r="J1224" s="16">
        <f>SUMIFS('Contact Hours'!K:K,'Contact Hours'!$A:$A,Hours!$A1224,'Contact Hours'!$C:$C,Hours!$B1224)</f>
        <v>30</v>
      </c>
      <c r="K1224" s="16">
        <f>SUMIFS('Contact Hours'!L:L,'Contact Hours'!$A:$A,Hours!$A1224,'Contact Hours'!$C:$C,Hours!$B1224)</f>
        <v>0</v>
      </c>
      <c r="L1224" s="17">
        <f t="shared" si="123"/>
        <v>30</v>
      </c>
      <c r="M1224" s="17">
        <f t="shared" si="124"/>
        <v>0</v>
      </c>
      <c r="N1224" s="17">
        <f t="shared" si="121"/>
        <v>30</v>
      </c>
      <c r="O1224" s="83">
        <f t="shared" si="126"/>
        <v>88.724813912110349</v>
      </c>
      <c r="P1224" s="83">
        <f t="shared" si="122"/>
        <v>0</v>
      </c>
    </row>
    <row r="1225" spans="1:16" x14ac:dyDescent="0.2">
      <c r="A1225" s="14">
        <v>10060</v>
      </c>
      <c r="B1225" s="15">
        <v>7</v>
      </c>
      <c r="C1225" s="82">
        <f t="shared" si="125"/>
        <v>3.1107785365526492</v>
      </c>
      <c r="D1225" s="16">
        <f>SUMIFS('Contact Hours'!E:E,'Contact Hours'!$A:$A,Hours!$A1225,'Contact Hours'!$C:$C,Hours!$B1225)</f>
        <v>0</v>
      </c>
      <c r="E1225" s="16">
        <f>SUMIFS('Contact Hours'!F:F,'Contact Hours'!$A:$A,Hours!$A1225,'Contact Hours'!$C:$C,Hours!$B1225)</f>
        <v>27712</v>
      </c>
      <c r="F1225" s="16">
        <f>SUMIFS('Contact Hours'!G:G,'Contact Hours'!$A:$A,Hours!$A1225,'Contact Hours'!$C:$C,Hours!$B1225)</f>
        <v>0</v>
      </c>
      <c r="G1225" s="16">
        <f>SUMIFS('Contact Hours'!H:H,'Contact Hours'!$A:$A,Hours!$A1225,'Contact Hours'!$C:$C,Hours!$B1225)</f>
        <v>0</v>
      </c>
      <c r="H1225" s="16">
        <f>SUMIFS('Contact Hours'!I:I,'Contact Hours'!$A:$A,Hours!$A1225,'Contact Hours'!$C:$C,Hours!$B1225)</f>
        <v>0</v>
      </c>
      <c r="I1225" s="16">
        <f>SUMIFS('Contact Hours'!J:J,'Contact Hours'!$A:$A,Hours!$A1225,'Contact Hours'!$C:$C,Hours!$B1225)</f>
        <v>17504</v>
      </c>
      <c r="J1225" s="16">
        <f>SUMIFS('Contact Hours'!K:K,'Contact Hours'!$A:$A,Hours!$A1225,'Contact Hours'!$C:$C,Hours!$B1225)</f>
        <v>0</v>
      </c>
      <c r="K1225" s="16">
        <f>SUMIFS('Contact Hours'!L:L,'Contact Hours'!$A:$A,Hours!$A1225,'Contact Hours'!$C:$C,Hours!$B1225)</f>
        <v>115</v>
      </c>
      <c r="L1225" s="17">
        <f t="shared" si="123"/>
        <v>45331</v>
      </c>
      <c r="M1225" s="17">
        <f t="shared" si="124"/>
        <v>4533.1000000000004</v>
      </c>
      <c r="N1225" s="17">
        <f t="shared" si="121"/>
        <v>49864.1</v>
      </c>
      <c r="O1225" s="83">
        <f t="shared" si="126"/>
        <v>155116.17202451496</v>
      </c>
      <c r="P1225" s="83">
        <f t="shared" si="122"/>
        <v>0</v>
      </c>
    </row>
    <row r="1226" spans="1:16" x14ac:dyDescent="0.2">
      <c r="A1226" s="14">
        <v>10060</v>
      </c>
      <c r="B1226" s="15">
        <v>8</v>
      </c>
      <c r="C1226" s="82">
        <f t="shared" si="125"/>
        <v>3.1288120353152737</v>
      </c>
      <c r="D1226" s="16">
        <f>SUMIFS('Contact Hours'!E:E,'Contact Hours'!$A:$A,Hours!$A1226,'Contact Hours'!$C:$C,Hours!$B1226)</f>
        <v>0</v>
      </c>
      <c r="E1226" s="16">
        <f>SUMIFS('Contact Hours'!F:F,'Contact Hours'!$A:$A,Hours!$A1226,'Contact Hours'!$C:$C,Hours!$B1226)</f>
        <v>0</v>
      </c>
      <c r="F1226" s="16">
        <f>SUMIFS('Contact Hours'!G:G,'Contact Hours'!$A:$A,Hours!$A1226,'Contact Hours'!$C:$C,Hours!$B1226)</f>
        <v>0</v>
      </c>
      <c r="G1226" s="16">
        <f>SUMIFS('Contact Hours'!H:H,'Contact Hours'!$A:$A,Hours!$A1226,'Contact Hours'!$C:$C,Hours!$B1226)</f>
        <v>0</v>
      </c>
      <c r="H1226" s="16">
        <f>SUMIFS('Contact Hours'!I:I,'Contact Hours'!$A:$A,Hours!$A1226,'Contact Hours'!$C:$C,Hours!$B1226)</f>
        <v>7856</v>
      </c>
      <c r="I1226" s="16">
        <f>SUMIFS('Contact Hours'!J:J,'Contact Hours'!$A:$A,Hours!$A1226,'Contact Hours'!$C:$C,Hours!$B1226)</f>
        <v>0</v>
      </c>
      <c r="J1226" s="16">
        <f>SUMIFS('Contact Hours'!K:K,'Contact Hours'!$A:$A,Hours!$A1226,'Contact Hours'!$C:$C,Hours!$B1226)</f>
        <v>480</v>
      </c>
      <c r="K1226" s="16">
        <f>SUMIFS('Contact Hours'!L:L,'Contact Hours'!$A:$A,Hours!$A1226,'Contact Hours'!$C:$C,Hours!$B1226)</f>
        <v>0</v>
      </c>
      <c r="L1226" s="17">
        <f t="shared" si="123"/>
        <v>8336</v>
      </c>
      <c r="M1226" s="17">
        <f t="shared" si="124"/>
        <v>0</v>
      </c>
      <c r="N1226" s="17">
        <f t="shared" si="121"/>
        <v>8336</v>
      </c>
      <c r="O1226" s="83">
        <f t="shared" si="126"/>
        <v>26081.777126388122</v>
      </c>
      <c r="P1226" s="83">
        <f t="shared" si="122"/>
        <v>0</v>
      </c>
    </row>
    <row r="1227" spans="1:16" x14ac:dyDescent="0.2">
      <c r="A1227" s="14">
        <v>10060</v>
      </c>
      <c r="B1227" s="15">
        <v>9</v>
      </c>
      <c r="C1227" s="82">
        <f t="shared" si="125"/>
        <v>2.7974464955520566</v>
      </c>
      <c r="D1227" s="16">
        <f>SUMIFS('Contact Hours'!E:E,'Contact Hours'!$A:$A,Hours!$A1227,'Contact Hours'!$C:$C,Hours!$B1227)</f>
        <v>4464</v>
      </c>
      <c r="E1227" s="16">
        <f>SUMIFS('Contact Hours'!F:F,'Contact Hours'!$A:$A,Hours!$A1227,'Contact Hours'!$C:$C,Hours!$B1227)</f>
        <v>4544</v>
      </c>
      <c r="F1227" s="16">
        <f>SUMIFS('Contact Hours'!G:G,'Contact Hours'!$A:$A,Hours!$A1227,'Contact Hours'!$C:$C,Hours!$B1227)</f>
        <v>0</v>
      </c>
      <c r="G1227" s="16">
        <f>SUMIFS('Contact Hours'!H:H,'Contact Hours'!$A:$A,Hours!$A1227,'Contact Hours'!$C:$C,Hours!$B1227)</f>
        <v>0</v>
      </c>
      <c r="H1227" s="16">
        <f>SUMIFS('Contact Hours'!I:I,'Contact Hours'!$A:$A,Hours!$A1227,'Contact Hours'!$C:$C,Hours!$B1227)</f>
        <v>40288</v>
      </c>
      <c r="I1227" s="16">
        <f>SUMIFS('Contact Hours'!J:J,'Contact Hours'!$A:$A,Hours!$A1227,'Contact Hours'!$C:$C,Hours!$B1227)</f>
        <v>0</v>
      </c>
      <c r="J1227" s="16">
        <f>SUMIFS('Contact Hours'!K:K,'Contact Hours'!$A:$A,Hours!$A1227,'Contact Hours'!$C:$C,Hours!$B1227)</f>
        <v>7338</v>
      </c>
      <c r="K1227" s="16">
        <f>SUMIFS('Contact Hours'!L:L,'Contact Hours'!$A:$A,Hours!$A1227,'Contact Hours'!$C:$C,Hours!$B1227)</f>
        <v>0</v>
      </c>
      <c r="L1227" s="17">
        <f t="shared" si="123"/>
        <v>56634</v>
      </c>
      <c r="M1227" s="17">
        <f t="shared" si="124"/>
        <v>454.40000000000003</v>
      </c>
      <c r="N1227" s="17">
        <f t="shared" si="121"/>
        <v>57088.4</v>
      </c>
      <c r="O1227" s="83">
        <f t="shared" si="126"/>
        <v>159701.74451667402</v>
      </c>
      <c r="P1227" s="83">
        <f t="shared" si="122"/>
        <v>0</v>
      </c>
    </row>
    <row r="1228" spans="1:16" x14ac:dyDescent="0.2">
      <c r="A1228" s="14">
        <v>10060</v>
      </c>
      <c r="B1228" s="15">
        <v>10</v>
      </c>
      <c r="C1228" s="82">
        <f t="shared" si="125"/>
        <v>3.9989283506118838</v>
      </c>
      <c r="D1228" s="16">
        <f>SUMIFS('Contact Hours'!E:E,'Contact Hours'!$A:$A,Hours!$A1228,'Contact Hours'!$C:$C,Hours!$B1228)</f>
        <v>0</v>
      </c>
      <c r="E1228" s="16">
        <f>SUMIFS('Contact Hours'!F:F,'Contact Hours'!$A:$A,Hours!$A1228,'Contact Hours'!$C:$C,Hours!$B1228)</f>
        <v>0</v>
      </c>
      <c r="F1228" s="16">
        <f>SUMIFS('Contact Hours'!G:G,'Contact Hours'!$A:$A,Hours!$A1228,'Contact Hours'!$C:$C,Hours!$B1228)</f>
        <v>0</v>
      </c>
      <c r="G1228" s="16">
        <f>SUMIFS('Contact Hours'!H:H,'Contact Hours'!$A:$A,Hours!$A1228,'Contact Hours'!$C:$C,Hours!$B1228)</f>
        <v>0</v>
      </c>
      <c r="H1228" s="16">
        <f>SUMIFS('Contact Hours'!I:I,'Contact Hours'!$A:$A,Hours!$A1228,'Contact Hours'!$C:$C,Hours!$B1228)</f>
        <v>0</v>
      </c>
      <c r="I1228" s="16">
        <f>SUMIFS('Contact Hours'!J:J,'Contact Hours'!$A:$A,Hours!$A1228,'Contact Hours'!$C:$C,Hours!$B1228)</f>
        <v>0</v>
      </c>
      <c r="J1228" s="16">
        <f>SUMIFS('Contact Hours'!K:K,'Contact Hours'!$A:$A,Hours!$A1228,'Contact Hours'!$C:$C,Hours!$B1228)</f>
        <v>0</v>
      </c>
      <c r="K1228" s="16">
        <f>SUMIFS('Contact Hours'!L:L,'Contact Hours'!$A:$A,Hours!$A1228,'Contact Hours'!$C:$C,Hours!$B1228)</f>
        <v>0</v>
      </c>
      <c r="L1228" s="17">
        <f t="shared" si="123"/>
        <v>0</v>
      </c>
      <c r="M1228" s="17">
        <f t="shared" si="124"/>
        <v>0</v>
      </c>
      <c r="N1228" s="17">
        <f t="shared" si="121"/>
        <v>0</v>
      </c>
      <c r="O1228" s="83">
        <f t="shared" si="126"/>
        <v>0</v>
      </c>
      <c r="P1228" s="83">
        <f t="shared" si="122"/>
        <v>0</v>
      </c>
    </row>
    <row r="1229" spans="1:16" x14ac:dyDescent="0.2">
      <c r="A1229" s="14">
        <v>10060</v>
      </c>
      <c r="B1229" s="15">
        <v>11</v>
      </c>
      <c r="C1229" s="82">
        <f t="shared" si="125"/>
        <v>2.8515469918399288</v>
      </c>
      <c r="D1229" s="16">
        <f>SUMIFS('Contact Hours'!E:E,'Contact Hours'!$A:$A,Hours!$A1229,'Contact Hours'!$C:$C,Hours!$B1229)</f>
        <v>0</v>
      </c>
      <c r="E1229" s="16">
        <f>SUMIFS('Contact Hours'!F:F,'Contact Hours'!$A:$A,Hours!$A1229,'Contact Hours'!$C:$C,Hours!$B1229)</f>
        <v>0</v>
      </c>
      <c r="F1229" s="16">
        <f>SUMIFS('Contact Hours'!G:G,'Contact Hours'!$A:$A,Hours!$A1229,'Contact Hours'!$C:$C,Hours!$B1229)</f>
        <v>0</v>
      </c>
      <c r="G1229" s="16">
        <f>SUMIFS('Contact Hours'!H:H,'Contact Hours'!$A:$A,Hours!$A1229,'Contact Hours'!$C:$C,Hours!$B1229)</f>
        <v>0</v>
      </c>
      <c r="H1229" s="16">
        <f>SUMIFS('Contact Hours'!I:I,'Contact Hours'!$A:$A,Hours!$A1229,'Contact Hours'!$C:$C,Hours!$B1229)</f>
        <v>0</v>
      </c>
      <c r="I1229" s="16">
        <f>SUMIFS('Contact Hours'!J:J,'Contact Hours'!$A:$A,Hours!$A1229,'Contact Hours'!$C:$C,Hours!$B1229)</f>
        <v>18368</v>
      </c>
      <c r="J1229" s="16">
        <f>SUMIFS('Contact Hours'!K:K,'Contact Hours'!$A:$A,Hours!$A1229,'Contact Hours'!$C:$C,Hours!$B1229)</f>
        <v>0</v>
      </c>
      <c r="K1229" s="16">
        <f>SUMIFS('Contact Hours'!L:L,'Contact Hours'!$A:$A,Hours!$A1229,'Contact Hours'!$C:$C,Hours!$B1229)</f>
        <v>5158</v>
      </c>
      <c r="L1229" s="17">
        <f t="shared" si="123"/>
        <v>23526</v>
      </c>
      <c r="M1229" s="17">
        <f t="shared" si="124"/>
        <v>2352.6</v>
      </c>
      <c r="N1229" s="17">
        <f t="shared" si="121"/>
        <v>25878.6</v>
      </c>
      <c r="O1229" s="83">
        <f t="shared" si="126"/>
        <v>73794.04398302878</v>
      </c>
      <c r="P1229" s="83">
        <f t="shared" si="122"/>
        <v>0</v>
      </c>
    </row>
    <row r="1230" spans="1:16" x14ac:dyDescent="0.2">
      <c r="A1230" s="14">
        <v>10060</v>
      </c>
      <c r="B1230" s="15">
        <v>12</v>
      </c>
      <c r="C1230" s="82">
        <f t="shared" si="125"/>
        <v>2.5044021406594155</v>
      </c>
      <c r="D1230" s="16">
        <f>SUMIFS('Contact Hours'!E:E,'Contact Hours'!$A:$A,Hours!$A1230,'Contact Hours'!$C:$C,Hours!$B1230)</f>
        <v>127632</v>
      </c>
      <c r="E1230" s="16">
        <f>SUMIFS('Contact Hours'!F:F,'Contact Hours'!$A:$A,Hours!$A1230,'Contact Hours'!$C:$C,Hours!$B1230)</f>
        <v>0</v>
      </c>
      <c r="F1230" s="16">
        <f>SUMIFS('Contact Hours'!G:G,'Contact Hours'!$A:$A,Hours!$A1230,'Contact Hours'!$C:$C,Hours!$B1230)</f>
        <v>0</v>
      </c>
      <c r="G1230" s="16">
        <f>SUMIFS('Contact Hours'!H:H,'Contact Hours'!$A:$A,Hours!$A1230,'Contact Hours'!$C:$C,Hours!$B1230)</f>
        <v>9584</v>
      </c>
      <c r="H1230" s="16">
        <f>SUMIFS('Contact Hours'!I:I,'Contact Hours'!$A:$A,Hours!$A1230,'Contact Hours'!$C:$C,Hours!$B1230)</f>
        <v>0</v>
      </c>
      <c r="I1230" s="16">
        <f>SUMIFS('Contact Hours'!J:J,'Contact Hours'!$A:$A,Hours!$A1230,'Contact Hours'!$C:$C,Hours!$B1230)</f>
        <v>0</v>
      </c>
      <c r="J1230" s="16">
        <f>SUMIFS('Contact Hours'!K:K,'Contact Hours'!$A:$A,Hours!$A1230,'Contact Hours'!$C:$C,Hours!$B1230)</f>
        <v>0</v>
      </c>
      <c r="K1230" s="16">
        <f>SUMIFS('Contact Hours'!L:L,'Contact Hours'!$A:$A,Hours!$A1230,'Contact Hours'!$C:$C,Hours!$B1230)</f>
        <v>0</v>
      </c>
      <c r="L1230" s="17">
        <f t="shared" si="123"/>
        <v>137216</v>
      </c>
      <c r="M1230" s="17">
        <f t="shared" si="124"/>
        <v>0</v>
      </c>
      <c r="N1230" s="17">
        <f t="shared" si="121"/>
        <v>137216</v>
      </c>
      <c r="O1230" s="83">
        <f t="shared" si="126"/>
        <v>343644.04413272237</v>
      </c>
      <c r="P1230" s="83">
        <f t="shared" si="122"/>
        <v>24002.190116079837</v>
      </c>
    </row>
    <row r="1231" spans="1:16" x14ac:dyDescent="0.2">
      <c r="A1231" s="14">
        <v>10060</v>
      </c>
      <c r="B1231" s="15">
        <v>13</v>
      </c>
      <c r="C1231" s="82">
        <f t="shared" si="125"/>
        <v>2.4322681456089192</v>
      </c>
      <c r="D1231" s="16">
        <f>SUMIFS('Contact Hours'!E:E,'Contact Hours'!$A:$A,Hours!$A1231,'Contact Hours'!$C:$C,Hours!$B1231)</f>
        <v>16704</v>
      </c>
      <c r="E1231" s="16">
        <f>SUMIFS('Contact Hours'!F:F,'Contact Hours'!$A:$A,Hours!$A1231,'Contact Hours'!$C:$C,Hours!$B1231)</f>
        <v>0</v>
      </c>
      <c r="F1231" s="16">
        <f>SUMIFS('Contact Hours'!G:G,'Contact Hours'!$A:$A,Hours!$A1231,'Contact Hours'!$C:$C,Hours!$B1231)</f>
        <v>0</v>
      </c>
      <c r="G1231" s="16">
        <f>SUMIFS('Contact Hours'!H:H,'Contact Hours'!$A:$A,Hours!$A1231,'Contact Hours'!$C:$C,Hours!$B1231)</f>
        <v>0</v>
      </c>
      <c r="H1231" s="16">
        <f>SUMIFS('Contact Hours'!I:I,'Contact Hours'!$A:$A,Hours!$A1231,'Contact Hours'!$C:$C,Hours!$B1231)</f>
        <v>0</v>
      </c>
      <c r="I1231" s="16">
        <f>SUMIFS('Contact Hours'!J:J,'Contact Hours'!$A:$A,Hours!$A1231,'Contact Hours'!$C:$C,Hours!$B1231)</f>
        <v>0</v>
      </c>
      <c r="J1231" s="16">
        <f>SUMIFS('Contact Hours'!K:K,'Contact Hours'!$A:$A,Hours!$A1231,'Contact Hours'!$C:$C,Hours!$B1231)</f>
        <v>670</v>
      </c>
      <c r="K1231" s="16">
        <f>SUMIFS('Contact Hours'!L:L,'Contact Hours'!$A:$A,Hours!$A1231,'Contact Hours'!$C:$C,Hours!$B1231)</f>
        <v>0</v>
      </c>
      <c r="L1231" s="17">
        <f t="shared" si="123"/>
        <v>17374</v>
      </c>
      <c r="M1231" s="17">
        <f t="shared" si="124"/>
        <v>0</v>
      </c>
      <c r="N1231" s="17">
        <f t="shared" si="121"/>
        <v>17374</v>
      </c>
      <c r="O1231" s="83">
        <f t="shared" si="126"/>
        <v>42258.226761809361</v>
      </c>
      <c r="P1231" s="83">
        <f t="shared" si="122"/>
        <v>0</v>
      </c>
    </row>
    <row r="1232" spans="1:16" x14ac:dyDescent="0.2">
      <c r="A1232" s="14">
        <v>10060</v>
      </c>
      <c r="B1232" s="15">
        <v>14</v>
      </c>
      <c r="C1232" s="82">
        <f t="shared" si="125"/>
        <v>3.8974899200721236</v>
      </c>
      <c r="D1232" s="16">
        <f>SUMIFS('Contact Hours'!E:E,'Contact Hours'!$A:$A,Hours!$A1232,'Contact Hours'!$C:$C,Hours!$B1232)</f>
        <v>0</v>
      </c>
      <c r="E1232" s="16">
        <f>SUMIFS('Contact Hours'!F:F,'Contact Hours'!$A:$A,Hours!$A1232,'Contact Hours'!$C:$C,Hours!$B1232)</f>
        <v>0</v>
      </c>
      <c r="F1232" s="16">
        <f>SUMIFS('Contact Hours'!G:G,'Contact Hours'!$A:$A,Hours!$A1232,'Contact Hours'!$C:$C,Hours!$B1232)</f>
        <v>0</v>
      </c>
      <c r="G1232" s="16">
        <f>SUMIFS('Contact Hours'!H:H,'Contact Hours'!$A:$A,Hours!$A1232,'Contact Hours'!$C:$C,Hours!$B1232)</f>
        <v>0</v>
      </c>
      <c r="H1232" s="16">
        <f>SUMIFS('Contact Hours'!I:I,'Contact Hours'!$A:$A,Hours!$A1232,'Contact Hours'!$C:$C,Hours!$B1232)</f>
        <v>0</v>
      </c>
      <c r="I1232" s="16">
        <f>SUMIFS('Contact Hours'!J:J,'Contact Hours'!$A:$A,Hours!$A1232,'Contact Hours'!$C:$C,Hours!$B1232)</f>
        <v>138160</v>
      </c>
      <c r="J1232" s="16">
        <f>SUMIFS('Contact Hours'!K:K,'Contact Hours'!$A:$A,Hours!$A1232,'Contact Hours'!$C:$C,Hours!$B1232)</f>
        <v>0</v>
      </c>
      <c r="K1232" s="16">
        <f>SUMIFS('Contact Hours'!L:L,'Contact Hours'!$A:$A,Hours!$A1232,'Contact Hours'!$C:$C,Hours!$B1232)</f>
        <v>9732</v>
      </c>
      <c r="L1232" s="17">
        <f t="shared" si="123"/>
        <v>147892</v>
      </c>
      <c r="M1232" s="17">
        <f t="shared" si="124"/>
        <v>14789.2</v>
      </c>
      <c r="N1232" s="17">
        <f t="shared" ref="N1232:N1287" si="127">SUM(L1232:M1232)</f>
        <v>162681.20000000001</v>
      </c>
      <c r="O1232" s="83">
        <f t="shared" si="126"/>
        <v>634048.33718523721</v>
      </c>
      <c r="P1232" s="83">
        <f t="shared" ref="P1232:P1287" si="128">(G1232+F1232*1.1)*C1232</f>
        <v>0</v>
      </c>
    </row>
    <row r="1233" spans="1:16" x14ac:dyDescent="0.2">
      <c r="A1233" s="14">
        <v>10060</v>
      </c>
      <c r="B1233" s="15">
        <v>15</v>
      </c>
      <c r="C1233" s="82">
        <f t="shared" si="125"/>
        <v>5.6850604849172326</v>
      </c>
      <c r="D1233" s="16">
        <f>SUMIFS('Contact Hours'!E:E,'Contact Hours'!$A:$A,Hours!$A1233,'Contact Hours'!$C:$C,Hours!$B1233)</f>
        <v>0</v>
      </c>
      <c r="E1233" s="16">
        <f>SUMIFS('Contact Hours'!F:F,'Contact Hours'!$A:$A,Hours!$A1233,'Contact Hours'!$C:$C,Hours!$B1233)</f>
        <v>0</v>
      </c>
      <c r="F1233" s="16">
        <f>SUMIFS('Contact Hours'!G:G,'Contact Hours'!$A:$A,Hours!$A1233,'Contact Hours'!$C:$C,Hours!$B1233)</f>
        <v>0</v>
      </c>
      <c r="G1233" s="16">
        <f>SUMIFS('Contact Hours'!H:H,'Contact Hours'!$A:$A,Hours!$A1233,'Contact Hours'!$C:$C,Hours!$B1233)</f>
        <v>0</v>
      </c>
      <c r="H1233" s="16">
        <f>SUMIFS('Contact Hours'!I:I,'Contact Hours'!$A:$A,Hours!$A1233,'Contact Hours'!$C:$C,Hours!$B1233)</f>
        <v>0</v>
      </c>
      <c r="I1233" s="16">
        <f>SUMIFS('Contact Hours'!J:J,'Contact Hours'!$A:$A,Hours!$A1233,'Contact Hours'!$C:$C,Hours!$B1233)</f>
        <v>0</v>
      </c>
      <c r="J1233" s="16">
        <f>SUMIFS('Contact Hours'!K:K,'Contact Hours'!$A:$A,Hours!$A1233,'Contact Hours'!$C:$C,Hours!$B1233)</f>
        <v>0</v>
      </c>
      <c r="K1233" s="16">
        <f>SUMIFS('Contact Hours'!L:L,'Contact Hours'!$A:$A,Hours!$A1233,'Contact Hours'!$C:$C,Hours!$B1233)</f>
        <v>0</v>
      </c>
      <c r="L1233" s="17">
        <f t="shared" ref="L1233:L1288" si="129">SUM(D1233:K1233)</f>
        <v>0</v>
      </c>
      <c r="M1233" s="17">
        <f t="shared" ref="M1233:M1288" si="130">IF(B1233&lt;28,E1233+F1233+I1233+K1233,0)*0.1</f>
        <v>0</v>
      </c>
      <c r="N1233" s="17">
        <f t="shared" si="127"/>
        <v>0</v>
      </c>
      <c r="O1233" s="83">
        <f t="shared" si="126"/>
        <v>0</v>
      </c>
      <c r="P1233" s="83">
        <f t="shared" si="128"/>
        <v>0</v>
      </c>
    </row>
    <row r="1234" spans="1:16" x14ac:dyDescent="0.2">
      <c r="A1234" s="14">
        <v>10060</v>
      </c>
      <c r="B1234" s="15">
        <v>16</v>
      </c>
      <c r="C1234" s="82">
        <f t="shared" si="125"/>
        <v>3.2595549013442979</v>
      </c>
      <c r="D1234" s="16">
        <f>SUMIFS('Contact Hours'!E:E,'Contact Hours'!$A:$A,Hours!$A1234,'Contact Hours'!$C:$C,Hours!$B1234)</f>
        <v>1824</v>
      </c>
      <c r="E1234" s="16">
        <f>SUMIFS('Contact Hours'!F:F,'Contact Hours'!$A:$A,Hours!$A1234,'Contact Hours'!$C:$C,Hours!$B1234)</f>
        <v>960</v>
      </c>
      <c r="F1234" s="16">
        <f>SUMIFS('Contact Hours'!G:G,'Contact Hours'!$A:$A,Hours!$A1234,'Contact Hours'!$C:$C,Hours!$B1234)</f>
        <v>0</v>
      </c>
      <c r="G1234" s="16">
        <f>SUMIFS('Contact Hours'!H:H,'Contact Hours'!$A:$A,Hours!$A1234,'Contact Hours'!$C:$C,Hours!$B1234)</f>
        <v>0</v>
      </c>
      <c r="H1234" s="16">
        <f>SUMIFS('Contact Hours'!I:I,'Contact Hours'!$A:$A,Hours!$A1234,'Contact Hours'!$C:$C,Hours!$B1234)</f>
        <v>0</v>
      </c>
      <c r="I1234" s="16">
        <f>SUMIFS('Contact Hours'!J:J,'Contact Hours'!$A:$A,Hours!$A1234,'Contact Hours'!$C:$C,Hours!$B1234)</f>
        <v>48976</v>
      </c>
      <c r="J1234" s="16">
        <f>SUMIFS('Contact Hours'!K:K,'Contact Hours'!$A:$A,Hours!$A1234,'Contact Hours'!$C:$C,Hours!$B1234)</f>
        <v>0</v>
      </c>
      <c r="K1234" s="16">
        <f>SUMIFS('Contact Hours'!L:L,'Contact Hours'!$A:$A,Hours!$A1234,'Contact Hours'!$C:$C,Hours!$B1234)</f>
        <v>57634</v>
      </c>
      <c r="L1234" s="17">
        <f t="shared" si="129"/>
        <v>109394</v>
      </c>
      <c r="M1234" s="17">
        <f t="shared" si="130"/>
        <v>10757</v>
      </c>
      <c r="N1234" s="17">
        <f t="shared" si="127"/>
        <v>120151</v>
      </c>
      <c r="O1234" s="83">
        <f t="shared" si="126"/>
        <v>391638.78095141874</v>
      </c>
      <c r="P1234" s="83">
        <f t="shared" si="128"/>
        <v>0</v>
      </c>
    </row>
    <row r="1235" spans="1:16" x14ac:dyDescent="0.2">
      <c r="A1235" s="14">
        <v>10060</v>
      </c>
      <c r="B1235" s="15">
        <v>17</v>
      </c>
      <c r="C1235" s="82">
        <f t="shared" si="125"/>
        <v>4.4091904474615813</v>
      </c>
      <c r="D1235" s="16">
        <f>SUMIFS('Contact Hours'!E:E,'Contact Hours'!$A:$A,Hours!$A1235,'Contact Hours'!$C:$C,Hours!$B1235)</f>
        <v>0</v>
      </c>
      <c r="E1235" s="16">
        <f>SUMIFS('Contact Hours'!F:F,'Contact Hours'!$A:$A,Hours!$A1235,'Contact Hours'!$C:$C,Hours!$B1235)</f>
        <v>0</v>
      </c>
      <c r="F1235" s="16">
        <f>SUMIFS('Contact Hours'!G:G,'Contact Hours'!$A:$A,Hours!$A1235,'Contact Hours'!$C:$C,Hours!$B1235)</f>
        <v>0</v>
      </c>
      <c r="G1235" s="16">
        <f>SUMIFS('Contact Hours'!H:H,'Contact Hours'!$A:$A,Hours!$A1235,'Contact Hours'!$C:$C,Hours!$B1235)</f>
        <v>0</v>
      </c>
      <c r="H1235" s="16">
        <f>SUMIFS('Contact Hours'!I:I,'Contact Hours'!$A:$A,Hours!$A1235,'Contact Hours'!$C:$C,Hours!$B1235)</f>
        <v>0</v>
      </c>
      <c r="I1235" s="16">
        <f>SUMIFS('Contact Hours'!J:J,'Contact Hours'!$A:$A,Hours!$A1235,'Contact Hours'!$C:$C,Hours!$B1235)</f>
        <v>0</v>
      </c>
      <c r="J1235" s="16">
        <f>SUMIFS('Contact Hours'!K:K,'Contact Hours'!$A:$A,Hours!$A1235,'Contact Hours'!$C:$C,Hours!$B1235)</f>
        <v>0</v>
      </c>
      <c r="K1235" s="16">
        <f>SUMIFS('Contact Hours'!L:L,'Contact Hours'!$A:$A,Hours!$A1235,'Contact Hours'!$C:$C,Hours!$B1235)</f>
        <v>0</v>
      </c>
      <c r="L1235" s="17">
        <f t="shared" si="129"/>
        <v>0</v>
      </c>
      <c r="M1235" s="17">
        <f t="shared" si="130"/>
        <v>0</v>
      </c>
      <c r="N1235" s="17">
        <f t="shared" si="127"/>
        <v>0</v>
      </c>
      <c r="O1235" s="83">
        <f t="shared" si="126"/>
        <v>0</v>
      </c>
      <c r="P1235" s="83">
        <f t="shared" si="128"/>
        <v>0</v>
      </c>
    </row>
    <row r="1236" spans="1:16" x14ac:dyDescent="0.2">
      <c r="A1236" s="14">
        <v>10060</v>
      </c>
      <c r="B1236" s="15">
        <v>18</v>
      </c>
      <c r="C1236" s="82">
        <f t="shared" si="125"/>
        <v>3.2911135241788898</v>
      </c>
      <c r="D1236" s="16">
        <f>SUMIFS('Contact Hours'!E:E,'Contact Hours'!$A:$A,Hours!$A1236,'Contact Hours'!$C:$C,Hours!$B1236)</f>
        <v>0</v>
      </c>
      <c r="E1236" s="16">
        <f>SUMIFS('Contact Hours'!F:F,'Contact Hours'!$A:$A,Hours!$A1236,'Contact Hours'!$C:$C,Hours!$B1236)</f>
        <v>0</v>
      </c>
      <c r="F1236" s="16">
        <f>SUMIFS('Contact Hours'!G:G,'Contact Hours'!$A:$A,Hours!$A1236,'Contact Hours'!$C:$C,Hours!$B1236)</f>
        <v>0</v>
      </c>
      <c r="G1236" s="16">
        <f>SUMIFS('Contact Hours'!H:H,'Contact Hours'!$A:$A,Hours!$A1236,'Contact Hours'!$C:$C,Hours!$B1236)</f>
        <v>0</v>
      </c>
      <c r="H1236" s="16">
        <f>SUMIFS('Contact Hours'!I:I,'Contact Hours'!$A:$A,Hours!$A1236,'Contact Hours'!$C:$C,Hours!$B1236)</f>
        <v>0</v>
      </c>
      <c r="I1236" s="16">
        <f>SUMIFS('Contact Hours'!J:J,'Contact Hours'!$A:$A,Hours!$A1236,'Contact Hours'!$C:$C,Hours!$B1236)</f>
        <v>96952</v>
      </c>
      <c r="J1236" s="16">
        <f>SUMIFS('Contact Hours'!K:K,'Contact Hours'!$A:$A,Hours!$A1236,'Contact Hours'!$C:$C,Hours!$B1236)</f>
        <v>0</v>
      </c>
      <c r="K1236" s="16">
        <f>SUMIFS('Contact Hours'!L:L,'Contact Hours'!$A:$A,Hours!$A1236,'Contact Hours'!$C:$C,Hours!$B1236)</f>
        <v>5583</v>
      </c>
      <c r="L1236" s="17">
        <f t="shared" si="129"/>
        <v>102535</v>
      </c>
      <c r="M1236" s="17">
        <f t="shared" si="130"/>
        <v>10253.5</v>
      </c>
      <c r="N1236" s="17">
        <f t="shared" si="127"/>
        <v>112788.5</v>
      </c>
      <c r="O1236" s="83">
        <f t="shared" si="126"/>
        <v>371199.75772185071</v>
      </c>
      <c r="P1236" s="83">
        <f t="shared" si="128"/>
        <v>0</v>
      </c>
    </row>
    <row r="1237" spans="1:16" x14ac:dyDescent="0.2">
      <c r="A1237" s="14">
        <v>10060</v>
      </c>
      <c r="B1237" s="15">
        <v>19</v>
      </c>
      <c r="C1237" s="82">
        <f t="shared" si="125"/>
        <v>2.3804218366663754</v>
      </c>
      <c r="D1237" s="16">
        <f>SUMIFS('Contact Hours'!E:E,'Contact Hours'!$A:$A,Hours!$A1237,'Contact Hours'!$C:$C,Hours!$B1237)</f>
        <v>0</v>
      </c>
      <c r="E1237" s="16">
        <f>SUMIFS('Contact Hours'!F:F,'Contact Hours'!$A:$A,Hours!$A1237,'Contact Hours'!$C:$C,Hours!$B1237)</f>
        <v>70096</v>
      </c>
      <c r="F1237" s="16">
        <f>SUMIFS('Contact Hours'!G:G,'Contact Hours'!$A:$A,Hours!$A1237,'Contact Hours'!$C:$C,Hours!$B1237)</f>
        <v>37690</v>
      </c>
      <c r="G1237" s="16">
        <f>SUMIFS('Contact Hours'!H:H,'Contact Hours'!$A:$A,Hours!$A1237,'Contact Hours'!$C:$C,Hours!$B1237)</f>
        <v>0</v>
      </c>
      <c r="H1237" s="16">
        <f>SUMIFS('Contact Hours'!I:I,'Contact Hours'!$A:$A,Hours!$A1237,'Contact Hours'!$C:$C,Hours!$B1237)</f>
        <v>0</v>
      </c>
      <c r="I1237" s="16">
        <f>SUMIFS('Contact Hours'!J:J,'Contact Hours'!$A:$A,Hours!$A1237,'Contact Hours'!$C:$C,Hours!$B1237)</f>
        <v>0</v>
      </c>
      <c r="J1237" s="16">
        <f>SUMIFS('Contact Hours'!K:K,'Contact Hours'!$A:$A,Hours!$A1237,'Contact Hours'!$C:$C,Hours!$B1237)</f>
        <v>0</v>
      </c>
      <c r="K1237" s="16">
        <f>SUMIFS('Contact Hours'!L:L,'Contact Hours'!$A:$A,Hours!$A1237,'Contact Hours'!$C:$C,Hours!$B1237)</f>
        <v>0</v>
      </c>
      <c r="L1237" s="17">
        <f t="shared" si="129"/>
        <v>107786</v>
      </c>
      <c r="M1237" s="17">
        <f t="shared" si="130"/>
        <v>10778.6</v>
      </c>
      <c r="N1237" s="17">
        <f t="shared" si="127"/>
        <v>118564.6</v>
      </c>
      <c r="O1237" s="83">
        <f t="shared" si="126"/>
        <v>282233.76289561414</v>
      </c>
      <c r="P1237" s="83">
        <f t="shared" si="128"/>
        <v>98689.908926351258</v>
      </c>
    </row>
    <row r="1238" spans="1:16" x14ac:dyDescent="0.2">
      <c r="A1238" s="14">
        <v>10060</v>
      </c>
      <c r="B1238" s="15">
        <v>20</v>
      </c>
      <c r="C1238" s="82">
        <f t="shared" si="125"/>
        <v>3.0251194174301852</v>
      </c>
      <c r="D1238" s="16">
        <f>SUMIFS('Contact Hours'!E:E,'Contact Hours'!$A:$A,Hours!$A1238,'Contact Hours'!$C:$C,Hours!$B1238)</f>
        <v>0</v>
      </c>
      <c r="E1238" s="16">
        <f>SUMIFS('Contact Hours'!F:F,'Contact Hours'!$A:$A,Hours!$A1238,'Contact Hours'!$C:$C,Hours!$B1238)</f>
        <v>0</v>
      </c>
      <c r="F1238" s="16">
        <f>SUMIFS('Contact Hours'!G:G,'Contact Hours'!$A:$A,Hours!$A1238,'Contact Hours'!$C:$C,Hours!$B1238)</f>
        <v>0</v>
      </c>
      <c r="G1238" s="16">
        <f>SUMIFS('Contact Hours'!H:H,'Contact Hours'!$A:$A,Hours!$A1238,'Contact Hours'!$C:$C,Hours!$B1238)</f>
        <v>0</v>
      </c>
      <c r="H1238" s="16">
        <f>SUMIFS('Contact Hours'!I:I,'Contact Hours'!$A:$A,Hours!$A1238,'Contact Hours'!$C:$C,Hours!$B1238)</f>
        <v>10240</v>
      </c>
      <c r="I1238" s="16">
        <f>SUMIFS('Contact Hours'!J:J,'Contact Hours'!$A:$A,Hours!$A1238,'Contact Hours'!$C:$C,Hours!$B1238)</f>
        <v>0</v>
      </c>
      <c r="J1238" s="16">
        <f>SUMIFS('Contact Hours'!K:K,'Contact Hours'!$A:$A,Hours!$A1238,'Contact Hours'!$C:$C,Hours!$B1238)</f>
        <v>0</v>
      </c>
      <c r="K1238" s="16">
        <f>SUMIFS('Contact Hours'!L:L,'Contact Hours'!$A:$A,Hours!$A1238,'Contact Hours'!$C:$C,Hours!$B1238)</f>
        <v>0</v>
      </c>
      <c r="L1238" s="17">
        <f t="shared" si="129"/>
        <v>10240</v>
      </c>
      <c r="M1238" s="17">
        <f t="shared" si="130"/>
        <v>0</v>
      </c>
      <c r="N1238" s="17">
        <f t="shared" si="127"/>
        <v>10240</v>
      </c>
      <c r="O1238" s="83">
        <f t="shared" si="126"/>
        <v>30977.222834485096</v>
      </c>
      <c r="P1238" s="83">
        <f t="shared" si="128"/>
        <v>0</v>
      </c>
    </row>
    <row r="1239" spans="1:16" x14ac:dyDescent="0.2">
      <c r="A1239" s="14">
        <v>10060</v>
      </c>
      <c r="B1239" s="15">
        <v>21</v>
      </c>
      <c r="C1239" s="82">
        <f t="shared" si="125"/>
        <v>3.2708258380709379</v>
      </c>
      <c r="D1239" s="16">
        <f>SUMIFS('Contact Hours'!E:E,'Contact Hours'!$A:$A,Hours!$A1239,'Contact Hours'!$C:$C,Hours!$B1239)</f>
        <v>0</v>
      </c>
      <c r="E1239" s="16">
        <f>SUMIFS('Contact Hours'!F:F,'Contact Hours'!$A:$A,Hours!$A1239,'Contact Hours'!$C:$C,Hours!$B1239)</f>
        <v>0</v>
      </c>
      <c r="F1239" s="16">
        <f>SUMIFS('Contact Hours'!G:G,'Contact Hours'!$A:$A,Hours!$A1239,'Contact Hours'!$C:$C,Hours!$B1239)</f>
        <v>0</v>
      </c>
      <c r="G1239" s="16">
        <f>SUMIFS('Contact Hours'!H:H,'Contact Hours'!$A:$A,Hours!$A1239,'Contact Hours'!$C:$C,Hours!$B1239)</f>
        <v>0</v>
      </c>
      <c r="H1239" s="16">
        <f>SUMIFS('Contact Hours'!I:I,'Contact Hours'!$A:$A,Hours!$A1239,'Contact Hours'!$C:$C,Hours!$B1239)</f>
        <v>0</v>
      </c>
      <c r="I1239" s="16">
        <f>SUMIFS('Contact Hours'!J:J,'Contact Hours'!$A:$A,Hours!$A1239,'Contact Hours'!$C:$C,Hours!$B1239)</f>
        <v>0</v>
      </c>
      <c r="J1239" s="16">
        <f>SUMIFS('Contact Hours'!K:K,'Contact Hours'!$A:$A,Hours!$A1239,'Contact Hours'!$C:$C,Hours!$B1239)</f>
        <v>0</v>
      </c>
      <c r="K1239" s="16">
        <f>SUMIFS('Contact Hours'!L:L,'Contact Hours'!$A:$A,Hours!$A1239,'Contact Hours'!$C:$C,Hours!$B1239)</f>
        <v>0</v>
      </c>
      <c r="L1239" s="17">
        <f t="shared" si="129"/>
        <v>0</v>
      </c>
      <c r="M1239" s="17">
        <f t="shared" si="130"/>
        <v>0</v>
      </c>
      <c r="N1239" s="17">
        <f t="shared" si="127"/>
        <v>0</v>
      </c>
      <c r="O1239" s="83">
        <f t="shared" si="126"/>
        <v>0</v>
      </c>
      <c r="P1239" s="83">
        <f t="shared" si="128"/>
        <v>0</v>
      </c>
    </row>
    <row r="1240" spans="1:16" x14ac:dyDescent="0.2">
      <c r="A1240" s="14">
        <v>10060</v>
      </c>
      <c r="B1240" s="15">
        <v>22</v>
      </c>
      <c r="C1240" s="82">
        <f t="shared" si="125"/>
        <v>3.5368199448196425</v>
      </c>
      <c r="D1240" s="16">
        <f>SUMIFS('Contact Hours'!E:E,'Contact Hours'!$A:$A,Hours!$A1240,'Contact Hours'!$C:$C,Hours!$B1240)</f>
        <v>0</v>
      </c>
      <c r="E1240" s="16">
        <f>SUMIFS('Contact Hours'!F:F,'Contact Hours'!$A:$A,Hours!$A1240,'Contact Hours'!$C:$C,Hours!$B1240)</f>
        <v>0</v>
      </c>
      <c r="F1240" s="16">
        <f>SUMIFS('Contact Hours'!G:G,'Contact Hours'!$A:$A,Hours!$A1240,'Contact Hours'!$C:$C,Hours!$B1240)</f>
        <v>0</v>
      </c>
      <c r="G1240" s="16">
        <f>SUMIFS('Contact Hours'!H:H,'Contact Hours'!$A:$A,Hours!$A1240,'Contact Hours'!$C:$C,Hours!$B1240)</f>
        <v>0</v>
      </c>
      <c r="H1240" s="16">
        <f>SUMIFS('Contact Hours'!I:I,'Contact Hours'!$A:$A,Hours!$A1240,'Contact Hours'!$C:$C,Hours!$B1240)</f>
        <v>4464</v>
      </c>
      <c r="I1240" s="16">
        <f>SUMIFS('Contact Hours'!J:J,'Contact Hours'!$A:$A,Hours!$A1240,'Contact Hours'!$C:$C,Hours!$B1240)</f>
        <v>0</v>
      </c>
      <c r="J1240" s="16">
        <f>SUMIFS('Contact Hours'!K:K,'Contact Hours'!$A:$A,Hours!$A1240,'Contact Hours'!$C:$C,Hours!$B1240)</f>
        <v>0</v>
      </c>
      <c r="K1240" s="16">
        <f>SUMIFS('Contact Hours'!L:L,'Contact Hours'!$A:$A,Hours!$A1240,'Contact Hours'!$C:$C,Hours!$B1240)</f>
        <v>0</v>
      </c>
      <c r="L1240" s="17">
        <f t="shared" si="129"/>
        <v>4464</v>
      </c>
      <c r="M1240" s="17">
        <f t="shared" si="130"/>
        <v>0</v>
      </c>
      <c r="N1240" s="17">
        <f t="shared" si="127"/>
        <v>4464</v>
      </c>
      <c r="O1240" s="83">
        <f t="shared" si="126"/>
        <v>15788.364233674884</v>
      </c>
      <c r="P1240" s="83">
        <f t="shared" si="128"/>
        <v>0</v>
      </c>
    </row>
    <row r="1241" spans="1:16" x14ac:dyDescent="0.2">
      <c r="A1241" s="14">
        <v>10060</v>
      </c>
      <c r="B1241" s="15">
        <v>23</v>
      </c>
      <c r="C1241" s="82">
        <f t="shared" si="125"/>
        <v>3.4579233877331621</v>
      </c>
      <c r="D1241" s="16">
        <f>SUMIFS('Contact Hours'!E:E,'Contact Hours'!$A:$A,Hours!$A1241,'Contact Hours'!$C:$C,Hours!$B1241)</f>
        <v>13712</v>
      </c>
      <c r="E1241" s="16">
        <f>SUMIFS('Contact Hours'!F:F,'Contact Hours'!$A:$A,Hours!$A1241,'Contact Hours'!$C:$C,Hours!$B1241)</f>
        <v>0</v>
      </c>
      <c r="F1241" s="16">
        <f>SUMIFS('Contact Hours'!G:G,'Contact Hours'!$A:$A,Hours!$A1241,'Contact Hours'!$C:$C,Hours!$B1241)</f>
        <v>0</v>
      </c>
      <c r="G1241" s="16">
        <f>SUMIFS('Contact Hours'!H:H,'Contact Hours'!$A:$A,Hours!$A1241,'Contact Hours'!$C:$C,Hours!$B1241)</f>
        <v>0</v>
      </c>
      <c r="H1241" s="16">
        <f>SUMIFS('Contact Hours'!I:I,'Contact Hours'!$A:$A,Hours!$A1241,'Contact Hours'!$C:$C,Hours!$B1241)</f>
        <v>0</v>
      </c>
      <c r="I1241" s="16">
        <f>SUMIFS('Contact Hours'!J:J,'Contact Hours'!$A:$A,Hours!$A1241,'Contact Hours'!$C:$C,Hours!$B1241)</f>
        <v>0</v>
      </c>
      <c r="J1241" s="16">
        <f>SUMIFS('Contact Hours'!K:K,'Contact Hours'!$A:$A,Hours!$A1241,'Contact Hours'!$C:$C,Hours!$B1241)</f>
        <v>0</v>
      </c>
      <c r="K1241" s="16">
        <f>SUMIFS('Contact Hours'!L:L,'Contact Hours'!$A:$A,Hours!$A1241,'Contact Hours'!$C:$C,Hours!$B1241)</f>
        <v>0</v>
      </c>
      <c r="L1241" s="17">
        <f t="shared" si="129"/>
        <v>13712</v>
      </c>
      <c r="M1241" s="17">
        <f t="shared" si="130"/>
        <v>0</v>
      </c>
      <c r="N1241" s="17">
        <f t="shared" si="127"/>
        <v>13712</v>
      </c>
      <c r="O1241" s="83">
        <f t="shared" si="126"/>
        <v>47415.045492597121</v>
      </c>
      <c r="P1241" s="83">
        <f t="shared" si="128"/>
        <v>0</v>
      </c>
    </row>
    <row r="1242" spans="1:16" x14ac:dyDescent="0.2">
      <c r="A1242" s="14">
        <v>10060</v>
      </c>
      <c r="B1242" s="15">
        <v>24</v>
      </c>
      <c r="C1242" s="82">
        <f t="shared" si="125"/>
        <v>2.7275666878468883</v>
      </c>
      <c r="D1242" s="16">
        <f>SUMIFS('Contact Hours'!E:E,'Contact Hours'!$A:$A,Hours!$A1242,'Contact Hours'!$C:$C,Hours!$B1242)</f>
        <v>3072</v>
      </c>
      <c r="E1242" s="16">
        <f>SUMIFS('Contact Hours'!F:F,'Contact Hours'!$A:$A,Hours!$A1242,'Contact Hours'!$C:$C,Hours!$B1242)</f>
        <v>0</v>
      </c>
      <c r="F1242" s="16">
        <f>SUMIFS('Contact Hours'!G:G,'Contact Hours'!$A:$A,Hours!$A1242,'Contact Hours'!$C:$C,Hours!$B1242)</f>
        <v>0</v>
      </c>
      <c r="G1242" s="16">
        <f>SUMIFS('Contact Hours'!H:H,'Contact Hours'!$A:$A,Hours!$A1242,'Contact Hours'!$C:$C,Hours!$B1242)</f>
        <v>0</v>
      </c>
      <c r="H1242" s="16">
        <f>SUMIFS('Contact Hours'!I:I,'Contact Hours'!$A:$A,Hours!$A1242,'Contact Hours'!$C:$C,Hours!$B1242)</f>
        <v>0</v>
      </c>
      <c r="I1242" s="16">
        <f>SUMIFS('Contact Hours'!J:J,'Contact Hours'!$A:$A,Hours!$A1242,'Contact Hours'!$C:$C,Hours!$B1242)</f>
        <v>0</v>
      </c>
      <c r="J1242" s="16">
        <f>SUMIFS('Contact Hours'!K:K,'Contact Hours'!$A:$A,Hours!$A1242,'Contact Hours'!$C:$C,Hours!$B1242)</f>
        <v>124648</v>
      </c>
      <c r="K1242" s="16">
        <f>SUMIFS('Contact Hours'!L:L,'Contact Hours'!$A:$A,Hours!$A1242,'Contact Hours'!$C:$C,Hours!$B1242)</f>
        <v>0</v>
      </c>
      <c r="L1242" s="17">
        <f t="shared" si="129"/>
        <v>127720</v>
      </c>
      <c r="M1242" s="17">
        <f t="shared" si="130"/>
        <v>0</v>
      </c>
      <c r="N1242" s="17">
        <f t="shared" si="127"/>
        <v>127720</v>
      </c>
      <c r="O1242" s="83">
        <f t="shared" si="126"/>
        <v>348364.81737180456</v>
      </c>
      <c r="P1242" s="83">
        <f t="shared" si="128"/>
        <v>0</v>
      </c>
    </row>
    <row r="1243" spans="1:16" x14ac:dyDescent="0.2">
      <c r="A1243" s="14">
        <v>10060</v>
      </c>
      <c r="B1243" s="15">
        <v>25</v>
      </c>
      <c r="C1243" s="82">
        <f t="shared" si="125"/>
        <v>2.1843075376228382</v>
      </c>
      <c r="D1243" s="16">
        <f>SUMIFS('Contact Hours'!E:E,'Contact Hours'!$A:$A,Hours!$A1243,'Contact Hours'!$C:$C,Hours!$B1243)</f>
        <v>219328</v>
      </c>
      <c r="E1243" s="16">
        <f>SUMIFS('Contact Hours'!F:F,'Contact Hours'!$A:$A,Hours!$A1243,'Contact Hours'!$C:$C,Hours!$B1243)</f>
        <v>0</v>
      </c>
      <c r="F1243" s="16">
        <f>SUMIFS('Contact Hours'!G:G,'Contact Hours'!$A:$A,Hours!$A1243,'Contact Hours'!$C:$C,Hours!$B1243)</f>
        <v>0</v>
      </c>
      <c r="G1243" s="16">
        <f>SUMIFS('Contact Hours'!H:H,'Contact Hours'!$A:$A,Hours!$A1243,'Contact Hours'!$C:$C,Hours!$B1243)</f>
        <v>0</v>
      </c>
      <c r="H1243" s="16">
        <f>SUMIFS('Contact Hours'!I:I,'Contact Hours'!$A:$A,Hours!$A1243,'Contact Hours'!$C:$C,Hours!$B1243)</f>
        <v>3024</v>
      </c>
      <c r="I1243" s="16">
        <f>SUMIFS('Contact Hours'!J:J,'Contact Hours'!$A:$A,Hours!$A1243,'Contact Hours'!$C:$C,Hours!$B1243)</f>
        <v>0</v>
      </c>
      <c r="J1243" s="16">
        <f>SUMIFS('Contact Hours'!K:K,'Contact Hours'!$A:$A,Hours!$A1243,'Contact Hours'!$C:$C,Hours!$B1243)</f>
        <v>0</v>
      </c>
      <c r="K1243" s="16">
        <f>SUMIFS('Contact Hours'!L:L,'Contact Hours'!$A:$A,Hours!$A1243,'Contact Hours'!$C:$C,Hours!$B1243)</f>
        <v>0</v>
      </c>
      <c r="L1243" s="17">
        <f t="shared" si="129"/>
        <v>222352</v>
      </c>
      <c r="M1243" s="17">
        <f t="shared" si="130"/>
        <v>0</v>
      </c>
      <c r="N1243" s="17">
        <f t="shared" si="127"/>
        <v>222352</v>
      </c>
      <c r="O1243" s="83">
        <f t="shared" si="126"/>
        <v>485685.14960551332</v>
      </c>
      <c r="P1243" s="83">
        <f t="shared" si="128"/>
        <v>0</v>
      </c>
    </row>
    <row r="1244" spans="1:16" x14ac:dyDescent="0.2">
      <c r="A1244" s="14">
        <v>10060</v>
      </c>
      <c r="B1244" s="15">
        <v>26</v>
      </c>
      <c r="C1244" s="82">
        <f t="shared" si="125"/>
        <v>2.9124100501637846</v>
      </c>
      <c r="D1244" s="16">
        <f>SUMIFS('Contact Hours'!E:E,'Contact Hours'!$A:$A,Hours!$A1244,'Contact Hours'!$C:$C,Hours!$B1244)</f>
        <v>34752</v>
      </c>
      <c r="E1244" s="16">
        <f>SUMIFS('Contact Hours'!F:F,'Contact Hours'!$A:$A,Hours!$A1244,'Contact Hours'!$C:$C,Hours!$B1244)</f>
        <v>0</v>
      </c>
      <c r="F1244" s="16">
        <f>SUMIFS('Contact Hours'!G:G,'Contact Hours'!$A:$A,Hours!$A1244,'Contact Hours'!$C:$C,Hours!$B1244)</f>
        <v>0</v>
      </c>
      <c r="G1244" s="16">
        <f>SUMIFS('Contact Hours'!H:H,'Contact Hours'!$A:$A,Hours!$A1244,'Contact Hours'!$C:$C,Hours!$B1244)</f>
        <v>0</v>
      </c>
      <c r="H1244" s="16">
        <f>SUMIFS('Contact Hours'!I:I,'Contact Hours'!$A:$A,Hours!$A1244,'Contact Hours'!$C:$C,Hours!$B1244)</f>
        <v>0</v>
      </c>
      <c r="I1244" s="16">
        <f>SUMIFS('Contact Hours'!J:J,'Contact Hours'!$A:$A,Hours!$A1244,'Contact Hours'!$C:$C,Hours!$B1244)</f>
        <v>0</v>
      </c>
      <c r="J1244" s="16">
        <f>SUMIFS('Contact Hours'!K:K,'Contact Hours'!$A:$A,Hours!$A1244,'Contact Hours'!$C:$C,Hours!$B1244)</f>
        <v>0</v>
      </c>
      <c r="K1244" s="16">
        <f>SUMIFS('Contact Hours'!L:L,'Contact Hours'!$A:$A,Hours!$A1244,'Contact Hours'!$C:$C,Hours!$B1244)</f>
        <v>0</v>
      </c>
      <c r="L1244" s="17">
        <f t="shared" si="129"/>
        <v>34752</v>
      </c>
      <c r="M1244" s="17">
        <f t="shared" si="130"/>
        <v>0</v>
      </c>
      <c r="N1244" s="17">
        <f t="shared" si="127"/>
        <v>34752</v>
      </c>
      <c r="O1244" s="83">
        <f t="shared" si="126"/>
        <v>101212.07406329185</v>
      </c>
      <c r="P1244" s="83">
        <f t="shared" si="128"/>
        <v>0</v>
      </c>
    </row>
    <row r="1245" spans="1:16" x14ac:dyDescent="0.2">
      <c r="A1245" s="14">
        <v>10060</v>
      </c>
      <c r="B1245" s="15">
        <v>27</v>
      </c>
      <c r="C1245" s="82">
        <f t="shared" si="125"/>
        <v>0</v>
      </c>
      <c r="D1245" s="16">
        <f>SUMIFS('Contact Hours'!E:E,'Contact Hours'!$A:$A,Hours!$A1245,'Contact Hours'!$C:$C,Hours!$B1245)</f>
        <v>0</v>
      </c>
      <c r="E1245" s="16">
        <f>SUMIFS('Contact Hours'!F:F,'Contact Hours'!$A:$A,Hours!$A1245,'Contact Hours'!$C:$C,Hours!$B1245)</f>
        <v>0</v>
      </c>
      <c r="F1245" s="16">
        <f>SUMIFS('Contact Hours'!G:G,'Contact Hours'!$A:$A,Hours!$A1245,'Contact Hours'!$C:$C,Hours!$B1245)</f>
        <v>0</v>
      </c>
      <c r="G1245" s="16">
        <f>SUMIFS('Contact Hours'!H:H,'Contact Hours'!$A:$A,Hours!$A1245,'Contact Hours'!$C:$C,Hours!$B1245)</f>
        <v>0</v>
      </c>
      <c r="H1245" s="16">
        <f>SUMIFS('Contact Hours'!I:I,'Contact Hours'!$A:$A,Hours!$A1245,'Contact Hours'!$C:$C,Hours!$B1245)</f>
        <v>0</v>
      </c>
      <c r="I1245" s="16">
        <f>SUMIFS('Contact Hours'!J:J,'Contact Hours'!$A:$A,Hours!$A1245,'Contact Hours'!$C:$C,Hours!$B1245)</f>
        <v>0</v>
      </c>
      <c r="J1245" s="16">
        <f>SUMIFS('Contact Hours'!K:K,'Contact Hours'!$A:$A,Hours!$A1245,'Contact Hours'!$C:$C,Hours!$B1245)</f>
        <v>0</v>
      </c>
      <c r="K1245" s="16">
        <f>SUMIFS('Contact Hours'!L:L,'Contact Hours'!$A:$A,Hours!$A1245,'Contact Hours'!$C:$C,Hours!$B1245)</f>
        <v>0</v>
      </c>
      <c r="L1245" s="17">
        <f t="shared" si="129"/>
        <v>0</v>
      </c>
      <c r="M1245" s="17">
        <f t="shared" si="130"/>
        <v>0</v>
      </c>
      <c r="N1245" s="17">
        <f t="shared" si="127"/>
        <v>0</v>
      </c>
      <c r="O1245" s="83">
        <f t="shared" si="126"/>
        <v>0</v>
      </c>
      <c r="P1245" s="83">
        <f t="shared" si="128"/>
        <v>0</v>
      </c>
    </row>
    <row r="1246" spans="1:16" x14ac:dyDescent="0.2">
      <c r="A1246" s="14">
        <v>3662</v>
      </c>
      <c r="B1246" s="15">
        <v>1</v>
      </c>
      <c r="C1246" s="82">
        <f t="shared" si="125"/>
        <v>2.4773518925154794</v>
      </c>
      <c r="D1246" s="16">
        <f>SUMIFS('Contact Hours'!E:E,'Contact Hours'!$A:$A,Hours!$A1246,'Contact Hours'!$C:$C,Hours!$B1246)</f>
        <v>5760</v>
      </c>
      <c r="E1246" s="16">
        <f>SUMIFS('Contact Hours'!F:F,'Contact Hours'!$A:$A,Hours!$A1246,'Contact Hours'!$C:$C,Hours!$B1246)</f>
        <v>0</v>
      </c>
      <c r="F1246" s="16">
        <f>SUMIFS('Contact Hours'!G:G,'Contact Hours'!$A:$A,Hours!$A1246,'Contact Hours'!$C:$C,Hours!$B1246)</f>
        <v>0</v>
      </c>
      <c r="G1246" s="16">
        <f>SUMIFS('Contact Hours'!H:H,'Contact Hours'!$A:$A,Hours!$A1246,'Contact Hours'!$C:$C,Hours!$B1246)</f>
        <v>0</v>
      </c>
      <c r="H1246" s="16">
        <f>SUMIFS('Contact Hours'!I:I,'Contact Hours'!$A:$A,Hours!$A1246,'Contact Hours'!$C:$C,Hours!$B1246)</f>
        <v>0</v>
      </c>
      <c r="I1246" s="16">
        <f>SUMIFS('Contact Hours'!J:J,'Contact Hours'!$A:$A,Hours!$A1246,'Contact Hours'!$C:$C,Hours!$B1246)</f>
        <v>0</v>
      </c>
      <c r="J1246" s="16">
        <f>SUMIFS('Contact Hours'!K:K,'Contact Hours'!$A:$A,Hours!$A1246,'Contact Hours'!$C:$C,Hours!$B1246)</f>
        <v>0</v>
      </c>
      <c r="K1246" s="16">
        <f>SUMIFS('Contact Hours'!L:L,'Contact Hours'!$A:$A,Hours!$A1246,'Contact Hours'!$C:$C,Hours!$B1246)</f>
        <v>0</v>
      </c>
      <c r="L1246" s="17">
        <f t="shared" si="129"/>
        <v>5760</v>
      </c>
      <c r="M1246" s="17">
        <f t="shared" si="130"/>
        <v>0</v>
      </c>
      <c r="N1246" s="17">
        <f t="shared" si="127"/>
        <v>5760</v>
      </c>
      <c r="O1246" s="83">
        <f t="shared" si="126"/>
        <v>14269.546900889161</v>
      </c>
      <c r="P1246" s="83">
        <f t="shared" si="128"/>
        <v>0</v>
      </c>
    </row>
    <row r="1247" spans="1:16" x14ac:dyDescent="0.2">
      <c r="A1247" s="14">
        <v>3662</v>
      </c>
      <c r="B1247" s="15">
        <v>2</v>
      </c>
      <c r="C1247" s="82">
        <f t="shared" ref="C1247:C1310" si="131">C1220</f>
        <v>2.8538011791852567</v>
      </c>
      <c r="D1247" s="16">
        <f>SUMIFS('Contact Hours'!E:E,'Contact Hours'!$A:$A,Hours!$A1247,'Contact Hours'!$C:$C,Hours!$B1247)</f>
        <v>0</v>
      </c>
      <c r="E1247" s="16">
        <f>SUMIFS('Contact Hours'!F:F,'Contact Hours'!$A:$A,Hours!$A1247,'Contact Hours'!$C:$C,Hours!$B1247)</f>
        <v>0</v>
      </c>
      <c r="F1247" s="16">
        <f>SUMIFS('Contact Hours'!G:G,'Contact Hours'!$A:$A,Hours!$A1247,'Contact Hours'!$C:$C,Hours!$B1247)</f>
        <v>0</v>
      </c>
      <c r="G1247" s="16">
        <f>SUMIFS('Contact Hours'!H:H,'Contact Hours'!$A:$A,Hours!$A1247,'Contact Hours'!$C:$C,Hours!$B1247)</f>
        <v>0</v>
      </c>
      <c r="H1247" s="16">
        <f>SUMIFS('Contact Hours'!I:I,'Contact Hours'!$A:$A,Hours!$A1247,'Contact Hours'!$C:$C,Hours!$B1247)</f>
        <v>9456</v>
      </c>
      <c r="I1247" s="16">
        <f>SUMIFS('Contact Hours'!J:J,'Contact Hours'!$A:$A,Hours!$A1247,'Contact Hours'!$C:$C,Hours!$B1247)</f>
        <v>0</v>
      </c>
      <c r="J1247" s="16">
        <f>SUMIFS('Contact Hours'!K:K,'Contact Hours'!$A:$A,Hours!$A1247,'Contact Hours'!$C:$C,Hours!$B1247)</f>
        <v>14828</v>
      </c>
      <c r="K1247" s="16">
        <f>SUMIFS('Contact Hours'!L:L,'Contact Hours'!$A:$A,Hours!$A1247,'Contact Hours'!$C:$C,Hours!$B1247)</f>
        <v>0</v>
      </c>
      <c r="L1247" s="17">
        <f t="shared" si="129"/>
        <v>24284</v>
      </c>
      <c r="M1247" s="17">
        <f t="shared" si="130"/>
        <v>0</v>
      </c>
      <c r="N1247" s="17">
        <f t="shared" si="127"/>
        <v>24284</v>
      </c>
      <c r="O1247" s="83">
        <f t="shared" si="126"/>
        <v>69301.707835334775</v>
      </c>
      <c r="P1247" s="83">
        <f t="shared" si="128"/>
        <v>0</v>
      </c>
    </row>
    <row r="1248" spans="1:16" x14ac:dyDescent="0.2">
      <c r="A1248" s="14">
        <v>3662</v>
      </c>
      <c r="B1248" s="15">
        <v>3</v>
      </c>
      <c r="C1248" s="82">
        <f t="shared" si="131"/>
        <v>2.4074720848103111</v>
      </c>
      <c r="D1248" s="16">
        <f>SUMIFS('Contact Hours'!E:E,'Contact Hours'!$A:$A,Hours!$A1248,'Contact Hours'!$C:$C,Hours!$B1248)</f>
        <v>0</v>
      </c>
      <c r="E1248" s="16">
        <f>SUMIFS('Contact Hours'!F:F,'Contact Hours'!$A:$A,Hours!$A1248,'Contact Hours'!$C:$C,Hours!$B1248)</f>
        <v>176272</v>
      </c>
      <c r="F1248" s="16">
        <f>SUMIFS('Contact Hours'!G:G,'Contact Hours'!$A:$A,Hours!$A1248,'Contact Hours'!$C:$C,Hours!$B1248)</f>
        <v>0</v>
      </c>
      <c r="G1248" s="16">
        <f>SUMIFS('Contact Hours'!H:H,'Contact Hours'!$A:$A,Hours!$A1248,'Contact Hours'!$C:$C,Hours!$B1248)</f>
        <v>0</v>
      </c>
      <c r="H1248" s="16">
        <f>SUMIFS('Contact Hours'!I:I,'Contact Hours'!$A:$A,Hours!$A1248,'Contact Hours'!$C:$C,Hours!$B1248)</f>
        <v>32192</v>
      </c>
      <c r="I1248" s="16">
        <f>SUMIFS('Contact Hours'!J:J,'Contact Hours'!$A:$A,Hours!$A1248,'Contact Hours'!$C:$C,Hours!$B1248)</f>
        <v>0</v>
      </c>
      <c r="J1248" s="16">
        <f>SUMIFS('Contact Hours'!K:K,'Contact Hours'!$A:$A,Hours!$A1248,'Contact Hours'!$C:$C,Hours!$B1248)</f>
        <v>296</v>
      </c>
      <c r="K1248" s="16">
        <f>SUMIFS('Contact Hours'!L:L,'Contact Hours'!$A:$A,Hours!$A1248,'Contact Hours'!$C:$C,Hours!$B1248)</f>
        <v>48</v>
      </c>
      <c r="L1248" s="17">
        <f t="shared" si="129"/>
        <v>208808</v>
      </c>
      <c r="M1248" s="17">
        <f t="shared" si="130"/>
        <v>17632</v>
      </c>
      <c r="N1248" s="17">
        <f t="shared" si="127"/>
        <v>226440</v>
      </c>
      <c r="O1248" s="83">
        <f t="shared" si="126"/>
        <v>545147.97888444678</v>
      </c>
      <c r="P1248" s="83">
        <f t="shared" si="128"/>
        <v>0</v>
      </c>
    </row>
    <row r="1249" spans="1:16" x14ac:dyDescent="0.2">
      <c r="A1249" s="14">
        <v>3662</v>
      </c>
      <c r="B1249" s="15">
        <v>4</v>
      </c>
      <c r="C1249" s="82">
        <f t="shared" si="131"/>
        <v>2.4300139582635913</v>
      </c>
      <c r="D1249" s="16">
        <f>SUMIFS('Contact Hours'!E:E,'Contact Hours'!$A:$A,Hours!$A1249,'Contact Hours'!$C:$C,Hours!$B1249)</f>
        <v>13072</v>
      </c>
      <c r="E1249" s="16">
        <f>SUMIFS('Contact Hours'!F:F,'Contact Hours'!$A:$A,Hours!$A1249,'Contact Hours'!$C:$C,Hours!$B1249)</f>
        <v>9840</v>
      </c>
      <c r="F1249" s="16">
        <f>SUMIFS('Contact Hours'!G:G,'Contact Hours'!$A:$A,Hours!$A1249,'Contact Hours'!$C:$C,Hours!$B1249)</f>
        <v>0</v>
      </c>
      <c r="G1249" s="16">
        <f>SUMIFS('Contact Hours'!H:H,'Contact Hours'!$A:$A,Hours!$A1249,'Contact Hours'!$C:$C,Hours!$B1249)</f>
        <v>0</v>
      </c>
      <c r="H1249" s="16">
        <f>SUMIFS('Contact Hours'!I:I,'Contact Hours'!$A:$A,Hours!$A1249,'Contact Hours'!$C:$C,Hours!$B1249)</f>
        <v>19056</v>
      </c>
      <c r="I1249" s="16">
        <f>SUMIFS('Contact Hours'!J:J,'Contact Hours'!$A:$A,Hours!$A1249,'Contact Hours'!$C:$C,Hours!$B1249)</f>
        <v>2400</v>
      </c>
      <c r="J1249" s="16">
        <f>SUMIFS('Contact Hours'!K:K,'Contact Hours'!$A:$A,Hours!$A1249,'Contact Hours'!$C:$C,Hours!$B1249)</f>
        <v>9079</v>
      </c>
      <c r="K1249" s="16">
        <f>SUMIFS('Contact Hours'!L:L,'Contact Hours'!$A:$A,Hours!$A1249,'Contact Hours'!$C:$C,Hours!$B1249)</f>
        <v>720</v>
      </c>
      <c r="L1249" s="17">
        <f t="shared" si="129"/>
        <v>54167</v>
      </c>
      <c r="M1249" s="17">
        <f t="shared" si="130"/>
        <v>1296</v>
      </c>
      <c r="N1249" s="17">
        <f t="shared" si="127"/>
        <v>55463</v>
      </c>
      <c r="O1249" s="83">
        <f t="shared" si="126"/>
        <v>134775.86416717357</v>
      </c>
      <c r="P1249" s="83">
        <f t="shared" si="128"/>
        <v>0</v>
      </c>
    </row>
    <row r="1250" spans="1:16" x14ac:dyDescent="0.2">
      <c r="A1250" s="14">
        <v>3662</v>
      </c>
      <c r="B1250" s="15">
        <v>5</v>
      </c>
      <c r="C1250" s="82">
        <f t="shared" si="131"/>
        <v>8.3021719928430482</v>
      </c>
      <c r="D1250" s="16">
        <f>SUMIFS('Contact Hours'!E:E,'Contact Hours'!$A:$A,Hours!$A1250,'Contact Hours'!$C:$C,Hours!$B1250)</f>
        <v>0</v>
      </c>
      <c r="E1250" s="16">
        <f>SUMIFS('Contact Hours'!F:F,'Contact Hours'!$A:$A,Hours!$A1250,'Contact Hours'!$C:$C,Hours!$B1250)</f>
        <v>0</v>
      </c>
      <c r="F1250" s="16">
        <f>SUMIFS('Contact Hours'!G:G,'Contact Hours'!$A:$A,Hours!$A1250,'Contact Hours'!$C:$C,Hours!$B1250)</f>
        <v>0</v>
      </c>
      <c r="G1250" s="16">
        <f>SUMIFS('Contact Hours'!H:H,'Contact Hours'!$A:$A,Hours!$A1250,'Contact Hours'!$C:$C,Hours!$B1250)</f>
        <v>0</v>
      </c>
      <c r="H1250" s="16">
        <f>SUMIFS('Contact Hours'!I:I,'Contact Hours'!$A:$A,Hours!$A1250,'Contact Hours'!$C:$C,Hours!$B1250)</f>
        <v>0</v>
      </c>
      <c r="I1250" s="16">
        <f>SUMIFS('Contact Hours'!J:J,'Contact Hours'!$A:$A,Hours!$A1250,'Contact Hours'!$C:$C,Hours!$B1250)</f>
        <v>0</v>
      </c>
      <c r="J1250" s="16">
        <f>SUMIFS('Contact Hours'!K:K,'Contact Hours'!$A:$A,Hours!$A1250,'Contact Hours'!$C:$C,Hours!$B1250)</f>
        <v>0</v>
      </c>
      <c r="K1250" s="16">
        <f>SUMIFS('Contact Hours'!L:L,'Contact Hours'!$A:$A,Hours!$A1250,'Contact Hours'!$C:$C,Hours!$B1250)</f>
        <v>0</v>
      </c>
      <c r="L1250" s="17">
        <f t="shared" si="129"/>
        <v>0</v>
      </c>
      <c r="M1250" s="17">
        <f t="shared" si="130"/>
        <v>0</v>
      </c>
      <c r="N1250" s="17">
        <f t="shared" si="127"/>
        <v>0</v>
      </c>
      <c r="O1250" s="83">
        <f t="shared" si="126"/>
        <v>0</v>
      </c>
      <c r="P1250" s="83">
        <f t="shared" si="128"/>
        <v>0</v>
      </c>
    </row>
    <row r="1251" spans="1:16" x14ac:dyDescent="0.2">
      <c r="A1251" s="14">
        <v>3662</v>
      </c>
      <c r="B1251" s="15">
        <v>6</v>
      </c>
      <c r="C1251" s="82">
        <f t="shared" si="131"/>
        <v>2.9574937970703448</v>
      </c>
      <c r="D1251" s="16">
        <f>SUMIFS('Contact Hours'!E:E,'Contact Hours'!$A:$A,Hours!$A1251,'Contact Hours'!$C:$C,Hours!$B1251)</f>
        <v>0</v>
      </c>
      <c r="E1251" s="16">
        <f>SUMIFS('Contact Hours'!F:F,'Contact Hours'!$A:$A,Hours!$A1251,'Contact Hours'!$C:$C,Hours!$B1251)</f>
        <v>0</v>
      </c>
      <c r="F1251" s="16">
        <f>SUMIFS('Contact Hours'!G:G,'Contact Hours'!$A:$A,Hours!$A1251,'Contact Hours'!$C:$C,Hours!$B1251)</f>
        <v>0</v>
      </c>
      <c r="G1251" s="16">
        <f>SUMIFS('Contact Hours'!H:H,'Contact Hours'!$A:$A,Hours!$A1251,'Contact Hours'!$C:$C,Hours!$B1251)</f>
        <v>0</v>
      </c>
      <c r="H1251" s="16">
        <f>SUMIFS('Contact Hours'!I:I,'Contact Hours'!$A:$A,Hours!$A1251,'Contact Hours'!$C:$C,Hours!$B1251)</f>
        <v>0</v>
      </c>
      <c r="I1251" s="16">
        <f>SUMIFS('Contact Hours'!J:J,'Contact Hours'!$A:$A,Hours!$A1251,'Contact Hours'!$C:$C,Hours!$B1251)</f>
        <v>0</v>
      </c>
      <c r="J1251" s="16">
        <f>SUMIFS('Contact Hours'!K:K,'Contact Hours'!$A:$A,Hours!$A1251,'Contact Hours'!$C:$C,Hours!$B1251)</f>
        <v>48</v>
      </c>
      <c r="K1251" s="16">
        <f>SUMIFS('Contact Hours'!L:L,'Contact Hours'!$A:$A,Hours!$A1251,'Contact Hours'!$C:$C,Hours!$B1251)</f>
        <v>0</v>
      </c>
      <c r="L1251" s="17">
        <f t="shared" si="129"/>
        <v>48</v>
      </c>
      <c r="M1251" s="17">
        <f t="shared" si="130"/>
        <v>0</v>
      </c>
      <c r="N1251" s="17">
        <f t="shared" si="127"/>
        <v>48</v>
      </c>
      <c r="O1251" s="83">
        <f t="shared" si="126"/>
        <v>141.95970225937654</v>
      </c>
      <c r="P1251" s="83">
        <f t="shared" si="128"/>
        <v>0</v>
      </c>
    </row>
    <row r="1252" spans="1:16" x14ac:dyDescent="0.2">
      <c r="A1252" s="14">
        <v>3662</v>
      </c>
      <c r="B1252" s="15">
        <v>7</v>
      </c>
      <c r="C1252" s="82">
        <f t="shared" si="131"/>
        <v>3.1107785365526492</v>
      </c>
      <c r="D1252" s="16">
        <f>SUMIFS('Contact Hours'!E:E,'Contact Hours'!$A:$A,Hours!$A1252,'Contact Hours'!$C:$C,Hours!$B1252)</f>
        <v>0</v>
      </c>
      <c r="E1252" s="16">
        <f>SUMIFS('Contact Hours'!F:F,'Contact Hours'!$A:$A,Hours!$A1252,'Contact Hours'!$C:$C,Hours!$B1252)</f>
        <v>32816</v>
      </c>
      <c r="F1252" s="16">
        <f>SUMIFS('Contact Hours'!G:G,'Contact Hours'!$A:$A,Hours!$A1252,'Contact Hours'!$C:$C,Hours!$B1252)</f>
        <v>0</v>
      </c>
      <c r="G1252" s="16">
        <f>SUMIFS('Contact Hours'!H:H,'Contact Hours'!$A:$A,Hours!$A1252,'Contact Hours'!$C:$C,Hours!$B1252)</f>
        <v>0</v>
      </c>
      <c r="H1252" s="16">
        <f>SUMIFS('Contact Hours'!I:I,'Contact Hours'!$A:$A,Hours!$A1252,'Contact Hours'!$C:$C,Hours!$B1252)</f>
        <v>0</v>
      </c>
      <c r="I1252" s="16">
        <f>SUMIFS('Contact Hours'!J:J,'Contact Hours'!$A:$A,Hours!$A1252,'Contact Hours'!$C:$C,Hours!$B1252)</f>
        <v>8272</v>
      </c>
      <c r="J1252" s="16">
        <f>SUMIFS('Contact Hours'!K:K,'Contact Hours'!$A:$A,Hours!$A1252,'Contact Hours'!$C:$C,Hours!$B1252)</f>
        <v>0</v>
      </c>
      <c r="K1252" s="16">
        <f>SUMIFS('Contact Hours'!L:L,'Contact Hours'!$A:$A,Hours!$A1252,'Contact Hours'!$C:$C,Hours!$B1252)</f>
        <v>698</v>
      </c>
      <c r="L1252" s="17">
        <f t="shared" si="129"/>
        <v>41786</v>
      </c>
      <c r="M1252" s="17">
        <f t="shared" si="130"/>
        <v>4178.6000000000004</v>
      </c>
      <c r="N1252" s="17">
        <f t="shared" si="127"/>
        <v>45964.6</v>
      </c>
      <c r="O1252" s="83">
        <f t="shared" si="126"/>
        <v>142985.69112122789</v>
      </c>
      <c r="P1252" s="83">
        <f t="shared" si="128"/>
        <v>0</v>
      </c>
    </row>
    <row r="1253" spans="1:16" x14ac:dyDescent="0.2">
      <c r="A1253" s="14">
        <v>3662</v>
      </c>
      <c r="B1253" s="15">
        <v>8</v>
      </c>
      <c r="C1253" s="82">
        <f t="shared" si="131"/>
        <v>3.1288120353152737</v>
      </c>
      <c r="D1253" s="16">
        <f>SUMIFS('Contact Hours'!E:E,'Contact Hours'!$A:$A,Hours!$A1253,'Contact Hours'!$C:$C,Hours!$B1253)</f>
        <v>0</v>
      </c>
      <c r="E1253" s="16">
        <f>SUMIFS('Contact Hours'!F:F,'Contact Hours'!$A:$A,Hours!$A1253,'Contact Hours'!$C:$C,Hours!$B1253)</f>
        <v>0</v>
      </c>
      <c r="F1253" s="16">
        <f>SUMIFS('Contact Hours'!G:G,'Contact Hours'!$A:$A,Hours!$A1253,'Contact Hours'!$C:$C,Hours!$B1253)</f>
        <v>0</v>
      </c>
      <c r="G1253" s="16">
        <f>SUMIFS('Contact Hours'!H:H,'Contact Hours'!$A:$A,Hours!$A1253,'Contact Hours'!$C:$C,Hours!$B1253)</f>
        <v>0</v>
      </c>
      <c r="H1253" s="16">
        <f>SUMIFS('Contact Hours'!I:I,'Contact Hours'!$A:$A,Hours!$A1253,'Contact Hours'!$C:$C,Hours!$B1253)</f>
        <v>336</v>
      </c>
      <c r="I1253" s="16">
        <f>SUMIFS('Contact Hours'!J:J,'Contact Hours'!$A:$A,Hours!$A1253,'Contact Hours'!$C:$C,Hours!$B1253)</f>
        <v>0</v>
      </c>
      <c r="J1253" s="16">
        <f>SUMIFS('Contact Hours'!K:K,'Contact Hours'!$A:$A,Hours!$A1253,'Contact Hours'!$C:$C,Hours!$B1253)</f>
        <v>9452</v>
      </c>
      <c r="K1253" s="16">
        <f>SUMIFS('Contact Hours'!L:L,'Contact Hours'!$A:$A,Hours!$A1253,'Contact Hours'!$C:$C,Hours!$B1253)</f>
        <v>0</v>
      </c>
      <c r="L1253" s="17">
        <f t="shared" si="129"/>
        <v>9788</v>
      </c>
      <c r="M1253" s="17">
        <f t="shared" si="130"/>
        <v>0</v>
      </c>
      <c r="N1253" s="17">
        <f t="shared" si="127"/>
        <v>9788</v>
      </c>
      <c r="O1253" s="83">
        <f t="shared" si="126"/>
        <v>30624.8122016659</v>
      </c>
      <c r="P1253" s="83">
        <f t="shared" si="128"/>
        <v>0</v>
      </c>
    </row>
    <row r="1254" spans="1:16" x14ac:dyDescent="0.2">
      <c r="A1254" s="14">
        <v>3662</v>
      </c>
      <c r="B1254" s="15">
        <v>9</v>
      </c>
      <c r="C1254" s="82">
        <f t="shared" si="131"/>
        <v>2.7974464955520566</v>
      </c>
      <c r="D1254" s="16">
        <f>SUMIFS('Contact Hours'!E:E,'Contact Hours'!$A:$A,Hours!$A1254,'Contact Hours'!$C:$C,Hours!$B1254)</f>
        <v>4704</v>
      </c>
      <c r="E1254" s="16">
        <f>SUMIFS('Contact Hours'!F:F,'Contact Hours'!$A:$A,Hours!$A1254,'Contact Hours'!$C:$C,Hours!$B1254)</f>
        <v>864</v>
      </c>
      <c r="F1254" s="16">
        <f>SUMIFS('Contact Hours'!G:G,'Contact Hours'!$A:$A,Hours!$A1254,'Contact Hours'!$C:$C,Hours!$B1254)</f>
        <v>0</v>
      </c>
      <c r="G1254" s="16">
        <f>SUMIFS('Contact Hours'!H:H,'Contact Hours'!$A:$A,Hours!$A1254,'Contact Hours'!$C:$C,Hours!$B1254)</f>
        <v>0</v>
      </c>
      <c r="H1254" s="16">
        <f>SUMIFS('Contact Hours'!I:I,'Contact Hours'!$A:$A,Hours!$A1254,'Contact Hours'!$C:$C,Hours!$B1254)</f>
        <v>0</v>
      </c>
      <c r="I1254" s="16">
        <f>SUMIFS('Contact Hours'!J:J,'Contact Hours'!$A:$A,Hours!$A1254,'Contact Hours'!$C:$C,Hours!$B1254)</f>
        <v>0</v>
      </c>
      <c r="J1254" s="16">
        <f>SUMIFS('Contact Hours'!K:K,'Contact Hours'!$A:$A,Hours!$A1254,'Contact Hours'!$C:$C,Hours!$B1254)</f>
        <v>0</v>
      </c>
      <c r="K1254" s="16">
        <f>SUMIFS('Contact Hours'!L:L,'Contact Hours'!$A:$A,Hours!$A1254,'Contact Hours'!$C:$C,Hours!$B1254)</f>
        <v>0</v>
      </c>
      <c r="L1254" s="17">
        <f t="shared" si="129"/>
        <v>5568</v>
      </c>
      <c r="M1254" s="17">
        <f t="shared" si="130"/>
        <v>86.4</v>
      </c>
      <c r="N1254" s="17">
        <f t="shared" si="127"/>
        <v>5654.4</v>
      </c>
      <c r="O1254" s="83">
        <f t="shared" si="126"/>
        <v>15817.881464449549</v>
      </c>
      <c r="P1254" s="83">
        <f t="shared" si="128"/>
        <v>0</v>
      </c>
    </row>
    <row r="1255" spans="1:16" x14ac:dyDescent="0.2">
      <c r="A1255" s="14">
        <v>3662</v>
      </c>
      <c r="B1255" s="15">
        <v>10</v>
      </c>
      <c r="C1255" s="82">
        <f t="shared" si="131"/>
        <v>3.9989283506118838</v>
      </c>
      <c r="D1255" s="16">
        <f>SUMIFS('Contact Hours'!E:E,'Contact Hours'!$A:$A,Hours!$A1255,'Contact Hours'!$C:$C,Hours!$B1255)</f>
        <v>0</v>
      </c>
      <c r="E1255" s="16">
        <f>SUMIFS('Contact Hours'!F:F,'Contact Hours'!$A:$A,Hours!$A1255,'Contact Hours'!$C:$C,Hours!$B1255)</f>
        <v>416</v>
      </c>
      <c r="F1255" s="16">
        <f>SUMIFS('Contact Hours'!G:G,'Contact Hours'!$A:$A,Hours!$A1255,'Contact Hours'!$C:$C,Hours!$B1255)</f>
        <v>0</v>
      </c>
      <c r="G1255" s="16">
        <f>SUMIFS('Contact Hours'!H:H,'Contact Hours'!$A:$A,Hours!$A1255,'Contact Hours'!$C:$C,Hours!$B1255)</f>
        <v>0</v>
      </c>
      <c r="H1255" s="16">
        <f>SUMIFS('Contact Hours'!I:I,'Contact Hours'!$A:$A,Hours!$A1255,'Contact Hours'!$C:$C,Hours!$B1255)</f>
        <v>0</v>
      </c>
      <c r="I1255" s="16">
        <f>SUMIFS('Contact Hours'!J:J,'Contact Hours'!$A:$A,Hours!$A1255,'Contact Hours'!$C:$C,Hours!$B1255)</f>
        <v>0</v>
      </c>
      <c r="J1255" s="16">
        <f>SUMIFS('Contact Hours'!K:K,'Contact Hours'!$A:$A,Hours!$A1255,'Contact Hours'!$C:$C,Hours!$B1255)</f>
        <v>0</v>
      </c>
      <c r="K1255" s="16">
        <f>SUMIFS('Contact Hours'!L:L,'Contact Hours'!$A:$A,Hours!$A1255,'Contact Hours'!$C:$C,Hours!$B1255)</f>
        <v>0</v>
      </c>
      <c r="L1255" s="17">
        <f t="shared" si="129"/>
        <v>416</v>
      </c>
      <c r="M1255" s="17">
        <f t="shared" si="130"/>
        <v>41.6</v>
      </c>
      <c r="N1255" s="17">
        <f t="shared" si="127"/>
        <v>457.6</v>
      </c>
      <c r="O1255" s="83">
        <f t="shared" si="126"/>
        <v>1829.9096132399982</v>
      </c>
      <c r="P1255" s="83">
        <f t="shared" si="128"/>
        <v>0</v>
      </c>
    </row>
    <row r="1256" spans="1:16" x14ac:dyDescent="0.2">
      <c r="A1256" s="14">
        <v>3662</v>
      </c>
      <c r="B1256" s="15">
        <v>11</v>
      </c>
      <c r="C1256" s="82">
        <f t="shared" si="131"/>
        <v>2.8515469918399288</v>
      </c>
      <c r="D1256" s="16">
        <f>SUMIFS('Contact Hours'!E:E,'Contact Hours'!$A:$A,Hours!$A1256,'Contact Hours'!$C:$C,Hours!$B1256)</f>
        <v>0</v>
      </c>
      <c r="E1256" s="16">
        <f>SUMIFS('Contact Hours'!F:F,'Contact Hours'!$A:$A,Hours!$A1256,'Contact Hours'!$C:$C,Hours!$B1256)</f>
        <v>192</v>
      </c>
      <c r="F1256" s="16">
        <f>SUMIFS('Contact Hours'!G:G,'Contact Hours'!$A:$A,Hours!$A1256,'Contact Hours'!$C:$C,Hours!$B1256)</f>
        <v>0</v>
      </c>
      <c r="G1256" s="16">
        <f>SUMIFS('Contact Hours'!H:H,'Contact Hours'!$A:$A,Hours!$A1256,'Contact Hours'!$C:$C,Hours!$B1256)</f>
        <v>0</v>
      </c>
      <c r="H1256" s="16">
        <f>SUMIFS('Contact Hours'!I:I,'Contact Hours'!$A:$A,Hours!$A1256,'Contact Hours'!$C:$C,Hours!$B1256)</f>
        <v>0</v>
      </c>
      <c r="I1256" s="16">
        <f>SUMIFS('Contact Hours'!J:J,'Contact Hours'!$A:$A,Hours!$A1256,'Contact Hours'!$C:$C,Hours!$B1256)</f>
        <v>74848</v>
      </c>
      <c r="J1256" s="16">
        <f>SUMIFS('Contact Hours'!K:K,'Contact Hours'!$A:$A,Hours!$A1256,'Contact Hours'!$C:$C,Hours!$B1256)</f>
        <v>0</v>
      </c>
      <c r="K1256" s="16">
        <f>SUMIFS('Contact Hours'!L:L,'Contact Hours'!$A:$A,Hours!$A1256,'Contact Hours'!$C:$C,Hours!$B1256)</f>
        <v>44616</v>
      </c>
      <c r="L1256" s="17">
        <f t="shared" si="129"/>
        <v>119656</v>
      </c>
      <c r="M1256" s="17">
        <f t="shared" si="130"/>
        <v>11965.6</v>
      </c>
      <c r="N1256" s="17">
        <f t="shared" si="127"/>
        <v>131621.6</v>
      </c>
      <c r="O1256" s="83">
        <f t="shared" si="126"/>
        <v>375325.17754115839</v>
      </c>
      <c r="P1256" s="83">
        <f t="shared" si="128"/>
        <v>0</v>
      </c>
    </row>
    <row r="1257" spans="1:16" x14ac:dyDescent="0.2">
      <c r="A1257" s="14">
        <v>3662</v>
      </c>
      <c r="B1257" s="15">
        <v>12</v>
      </c>
      <c r="C1257" s="82">
        <f t="shared" si="131"/>
        <v>2.5044021406594155</v>
      </c>
      <c r="D1257" s="16">
        <f>SUMIFS('Contact Hours'!E:E,'Contact Hours'!$A:$A,Hours!$A1257,'Contact Hours'!$C:$C,Hours!$B1257)</f>
        <v>150528</v>
      </c>
      <c r="E1257" s="16">
        <f>SUMIFS('Contact Hours'!F:F,'Contact Hours'!$A:$A,Hours!$A1257,'Contact Hours'!$C:$C,Hours!$B1257)</f>
        <v>0</v>
      </c>
      <c r="F1257" s="16">
        <f>SUMIFS('Contact Hours'!G:G,'Contact Hours'!$A:$A,Hours!$A1257,'Contact Hours'!$C:$C,Hours!$B1257)</f>
        <v>0</v>
      </c>
      <c r="G1257" s="16">
        <f>SUMIFS('Contact Hours'!H:H,'Contact Hours'!$A:$A,Hours!$A1257,'Contact Hours'!$C:$C,Hours!$B1257)</f>
        <v>15920</v>
      </c>
      <c r="H1257" s="16">
        <f>SUMIFS('Contact Hours'!I:I,'Contact Hours'!$A:$A,Hours!$A1257,'Contact Hours'!$C:$C,Hours!$B1257)</f>
        <v>0</v>
      </c>
      <c r="I1257" s="16">
        <f>SUMIFS('Contact Hours'!J:J,'Contact Hours'!$A:$A,Hours!$A1257,'Contact Hours'!$C:$C,Hours!$B1257)</f>
        <v>0</v>
      </c>
      <c r="J1257" s="16">
        <f>SUMIFS('Contact Hours'!K:K,'Contact Hours'!$A:$A,Hours!$A1257,'Contact Hours'!$C:$C,Hours!$B1257)</f>
        <v>72</v>
      </c>
      <c r="K1257" s="16">
        <f>SUMIFS('Contact Hours'!L:L,'Contact Hours'!$A:$A,Hours!$A1257,'Contact Hours'!$C:$C,Hours!$B1257)</f>
        <v>0</v>
      </c>
      <c r="L1257" s="17">
        <f t="shared" si="129"/>
        <v>166520</v>
      </c>
      <c r="M1257" s="17">
        <f t="shared" si="130"/>
        <v>0</v>
      </c>
      <c r="N1257" s="17">
        <f t="shared" si="127"/>
        <v>166520</v>
      </c>
      <c r="O1257" s="83">
        <f t="shared" si="126"/>
        <v>417033.04446260585</v>
      </c>
      <c r="P1257" s="83">
        <f t="shared" si="128"/>
        <v>39870.082079297892</v>
      </c>
    </row>
    <row r="1258" spans="1:16" x14ac:dyDescent="0.2">
      <c r="A1258" s="14">
        <v>3662</v>
      </c>
      <c r="B1258" s="15">
        <v>13</v>
      </c>
      <c r="C1258" s="82">
        <f t="shared" si="131"/>
        <v>2.4322681456089192</v>
      </c>
      <c r="D1258" s="16">
        <f>SUMIFS('Contact Hours'!E:E,'Contact Hours'!$A:$A,Hours!$A1258,'Contact Hours'!$C:$C,Hours!$B1258)</f>
        <v>6880</v>
      </c>
      <c r="E1258" s="16">
        <f>SUMIFS('Contact Hours'!F:F,'Contact Hours'!$A:$A,Hours!$A1258,'Contact Hours'!$C:$C,Hours!$B1258)</f>
        <v>0</v>
      </c>
      <c r="F1258" s="16">
        <f>SUMIFS('Contact Hours'!G:G,'Contact Hours'!$A:$A,Hours!$A1258,'Contact Hours'!$C:$C,Hours!$B1258)</f>
        <v>0</v>
      </c>
      <c r="G1258" s="16">
        <f>SUMIFS('Contact Hours'!H:H,'Contact Hours'!$A:$A,Hours!$A1258,'Contact Hours'!$C:$C,Hours!$B1258)</f>
        <v>0</v>
      </c>
      <c r="H1258" s="16">
        <f>SUMIFS('Contact Hours'!I:I,'Contact Hours'!$A:$A,Hours!$A1258,'Contact Hours'!$C:$C,Hours!$B1258)</f>
        <v>0</v>
      </c>
      <c r="I1258" s="16">
        <f>SUMIFS('Contact Hours'!J:J,'Contact Hours'!$A:$A,Hours!$A1258,'Contact Hours'!$C:$C,Hours!$B1258)</f>
        <v>0</v>
      </c>
      <c r="J1258" s="16">
        <f>SUMIFS('Contact Hours'!K:K,'Contact Hours'!$A:$A,Hours!$A1258,'Contact Hours'!$C:$C,Hours!$B1258)</f>
        <v>168</v>
      </c>
      <c r="K1258" s="16">
        <f>SUMIFS('Contact Hours'!L:L,'Contact Hours'!$A:$A,Hours!$A1258,'Contact Hours'!$C:$C,Hours!$B1258)</f>
        <v>0</v>
      </c>
      <c r="L1258" s="17">
        <f t="shared" si="129"/>
        <v>7048</v>
      </c>
      <c r="M1258" s="17">
        <f t="shared" si="130"/>
        <v>0</v>
      </c>
      <c r="N1258" s="17">
        <f t="shared" si="127"/>
        <v>7048</v>
      </c>
      <c r="O1258" s="83">
        <f t="shared" si="126"/>
        <v>17142.625890251664</v>
      </c>
      <c r="P1258" s="83">
        <f t="shared" si="128"/>
        <v>0</v>
      </c>
    </row>
    <row r="1259" spans="1:16" x14ac:dyDescent="0.2">
      <c r="A1259" s="14">
        <v>3662</v>
      </c>
      <c r="B1259" s="15">
        <v>14</v>
      </c>
      <c r="C1259" s="82">
        <f t="shared" si="131"/>
        <v>3.8974899200721236</v>
      </c>
      <c r="D1259" s="16">
        <f>SUMIFS('Contact Hours'!E:E,'Contact Hours'!$A:$A,Hours!$A1259,'Contact Hours'!$C:$C,Hours!$B1259)</f>
        <v>0</v>
      </c>
      <c r="E1259" s="16">
        <f>SUMIFS('Contact Hours'!F:F,'Contact Hours'!$A:$A,Hours!$A1259,'Contact Hours'!$C:$C,Hours!$B1259)</f>
        <v>0</v>
      </c>
      <c r="F1259" s="16">
        <f>SUMIFS('Contact Hours'!G:G,'Contact Hours'!$A:$A,Hours!$A1259,'Contact Hours'!$C:$C,Hours!$B1259)</f>
        <v>0</v>
      </c>
      <c r="G1259" s="16">
        <f>SUMIFS('Contact Hours'!H:H,'Contact Hours'!$A:$A,Hours!$A1259,'Contact Hours'!$C:$C,Hours!$B1259)</f>
        <v>0</v>
      </c>
      <c r="H1259" s="16">
        <f>SUMIFS('Contact Hours'!I:I,'Contact Hours'!$A:$A,Hours!$A1259,'Contact Hours'!$C:$C,Hours!$B1259)</f>
        <v>0</v>
      </c>
      <c r="I1259" s="16">
        <f>SUMIFS('Contact Hours'!J:J,'Contact Hours'!$A:$A,Hours!$A1259,'Contact Hours'!$C:$C,Hours!$B1259)</f>
        <v>108544</v>
      </c>
      <c r="J1259" s="16">
        <f>SUMIFS('Contact Hours'!K:K,'Contact Hours'!$A:$A,Hours!$A1259,'Contact Hours'!$C:$C,Hours!$B1259)</f>
        <v>0</v>
      </c>
      <c r="K1259" s="16">
        <f>SUMIFS('Contact Hours'!L:L,'Contact Hours'!$A:$A,Hours!$A1259,'Contact Hours'!$C:$C,Hours!$B1259)</f>
        <v>3312</v>
      </c>
      <c r="L1259" s="17">
        <f t="shared" si="129"/>
        <v>111856</v>
      </c>
      <c r="M1259" s="17">
        <f t="shared" si="130"/>
        <v>11185.6</v>
      </c>
      <c r="N1259" s="17">
        <f t="shared" si="127"/>
        <v>123041.60000000001</v>
      </c>
      <c r="O1259" s="83">
        <f t="shared" si="126"/>
        <v>479553.39574954624</v>
      </c>
      <c r="P1259" s="83">
        <f t="shared" si="128"/>
        <v>0</v>
      </c>
    </row>
    <row r="1260" spans="1:16" x14ac:dyDescent="0.2">
      <c r="A1260" s="14">
        <v>3662</v>
      </c>
      <c r="B1260" s="15">
        <v>15</v>
      </c>
      <c r="C1260" s="82">
        <f t="shared" si="131"/>
        <v>5.6850604849172326</v>
      </c>
      <c r="D1260" s="16">
        <f>SUMIFS('Contact Hours'!E:E,'Contact Hours'!$A:$A,Hours!$A1260,'Contact Hours'!$C:$C,Hours!$B1260)</f>
        <v>0</v>
      </c>
      <c r="E1260" s="16">
        <f>SUMIFS('Contact Hours'!F:F,'Contact Hours'!$A:$A,Hours!$A1260,'Contact Hours'!$C:$C,Hours!$B1260)</f>
        <v>0</v>
      </c>
      <c r="F1260" s="16">
        <f>SUMIFS('Contact Hours'!G:G,'Contact Hours'!$A:$A,Hours!$A1260,'Contact Hours'!$C:$C,Hours!$B1260)</f>
        <v>0</v>
      </c>
      <c r="G1260" s="16">
        <f>SUMIFS('Contact Hours'!H:H,'Contact Hours'!$A:$A,Hours!$A1260,'Contact Hours'!$C:$C,Hours!$B1260)</f>
        <v>0</v>
      </c>
      <c r="H1260" s="16">
        <f>SUMIFS('Contact Hours'!I:I,'Contact Hours'!$A:$A,Hours!$A1260,'Contact Hours'!$C:$C,Hours!$B1260)</f>
        <v>0</v>
      </c>
      <c r="I1260" s="16">
        <f>SUMIFS('Contact Hours'!J:J,'Contact Hours'!$A:$A,Hours!$A1260,'Contact Hours'!$C:$C,Hours!$B1260)</f>
        <v>0</v>
      </c>
      <c r="J1260" s="16">
        <f>SUMIFS('Contact Hours'!K:K,'Contact Hours'!$A:$A,Hours!$A1260,'Contact Hours'!$C:$C,Hours!$B1260)</f>
        <v>0</v>
      </c>
      <c r="K1260" s="16">
        <f>SUMIFS('Contact Hours'!L:L,'Contact Hours'!$A:$A,Hours!$A1260,'Contact Hours'!$C:$C,Hours!$B1260)</f>
        <v>0</v>
      </c>
      <c r="L1260" s="17">
        <f t="shared" si="129"/>
        <v>0</v>
      </c>
      <c r="M1260" s="17">
        <f t="shared" si="130"/>
        <v>0</v>
      </c>
      <c r="N1260" s="17">
        <f t="shared" si="127"/>
        <v>0</v>
      </c>
      <c r="O1260" s="83">
        <f t="shared" si="126"/>
        <v>0</v>
      </c>
      <c r="P1260" s="83">
        <f t="shared" si="128"/>
        <v>0</v>
      </c>
    </row>
    <row r="1261" spans="1:16" x14ac:dyDescent="0.2">
      <c r="A1261" s="14">
        <v>3662</v>
      </c>
      <c r="B1261" s="15">
        <v>16</v>
      </c>
      <c r="C1261" s="82">
        <f t="shared" si="131"/>
        <v>3.2595549013442979</v>
      </c>
      <c r="D1261" s="16">
        <f>SUMIFS('Contact Hours'!E:E,'Contact Hours'!$A:$A,Hours!$A1261,'Contact Hours'!$C:$C,Hours!$B1261)</f>
        <v>0</v>
      </c>
      <c r="E1261" s="16">
        <f>SUMIFS('Contact Hours'!F:F,'Contact Hours'!$A:$A,Hours!$A1261,'Contact Hours'!$C:$C,Hours!$B1261)</f>
        <v>384</v>
      </c>
      <c r="F1261" s="16">
        <f>SUMIFS('Contact Hours'!G:G,'Contact Hours'!$A:$A,Hours!$A1261,'Contact Hours'!$C:$C,Hours!$B1261)</f>
        <v>0</v>
      </c>
      <c r="G1261" s="16">
        <f>SUMIFS('Contact Hours'!H:H,'Contact Hours'!$A:$A,Hours!$A1261,'Contact Hours'!$C:$C,Hours!$B1261)</f>
        <v>0</v>
      </c>
      <c r="H1261" s="16">
        <f>SUMIFS('Contact Hours'!I:I,'Contact Hours'!$A:$A,Hours!$A1261,'Contact Hours'!$C:$C,Hours!$B1261)</f>
        <v>0</v>
      </c>
      <c r="I1261" s="16">
        <f>SUMIFS('Contact Hours'!J:J,'Contact Hours'!$A:$A,Hours!$A1261,'Contact Hours'!$C:$C,Hours!$B1261)</f>
        <v>65552</v>
      </c>
      <c r="J1261" s="16">
        <f>SUMIFS('Contact Hours'!K:K,'Contact Hours'!$A:$A,Hours!$A1261,'Contact Hours'!$C:$C,Hours!$B1261)</f>
        <v>0</v>
      </c>
      <c r="K1261" s="16">
        <f>SUMIFS('Contact Hours'!L:L,'Contact Hours'!$A:$A,Hours!$A1261,'Contact Hours'!$C:$C,Hours!$B1261)</f>
        <v>15877</v>
      </c>
      <c r="L1261" s="17">
        <f t="shared" si="129"/>
        <v>81813</v>
      </c>
      <c r="M1261" s="17">
        <f t="shared" si="130"/>
        <v>8181.3</v>
      </c>
      <c r="N1261" s="17">
        <f t="shared" si="127"/>
        <v>89994.3</v>
      </c>
      <c r="O1261" s="83">
        <f t="shared" si="126"/>
        <v>293341.36165804917</v>
      </c>
      <c r="P1261" s="83">
        <f t="shared" si="128"/>
        <v>0</v>
      </c>
    </row>
    <row r="1262" spans="1:16" x14ac:dyDescent="0.2">
      <c r="A1262" s="14">
        <v>3662</v>
      </c>
      <c r="B1262" s="15">
        <v>17</v>
      </c>
      <c r="C1262" s="82">
        <f t="shared" si="131"/>
        <v>4.4091904474615813</v>
      </c>
      <c r="D1262" s="16">
        <f>SUMIFS('Contact Hours'!E:E,'Contact Hours'!$A:$A,Hours!$A1262,'Contact Hours'!$C:$C,Hours!$B1262)</f>
        <v>0</v>
      </c>
      <c r="E1262" s="16">
        <f>SUMIFS('Contact Hours'!F:F,'Contact Hours'!$A:$A,Hours!$A1262,'Contact Hours'!$C:$C,Hours!$B1262)</f>
        <v>0</v>
      </c>
      <c r="F1262" s="16">
        <f>SUMIFS('Contact Hours'!G:G,'Contact Hours'!$A:$A,Hours!$A1262,'Contact Hours'!$C:$C,Hours!$B1262)</f>
        <v>0</v>
      </c>
      <c r="G1262" s="16">
        <f>SUMIFS('Contact Hours'!H:H,'Contact Hours'!$A:$A,Hours!$A1262,'Contact Hours'!$C:$C,Hours!$B1262)</f>
        <v>0</v>
      </c>
      <c r="H1262" s="16">
        <f>SUMIFS('Contact Hours'!I:I,'Contact Hours'!$A:$A,Hours!$A1262,'Contact Hours'!$C:$C,Hours!$B1262)</f>
        <v>0</v>
      </c>
      <c r="I1262" s="16">
        <f>SUMIFS('Contact Hours'!J:J,'Contact Hours'!$A:$A,Hours!$A1262,'Contact Hours'!$C:$C,Hours!$B1262)</f>
        <v>21392</v>
      </c>
      <c r="J1262" s="16">
        <f>SUMIFS('Contact Hours'!K:K,'Contact Hours'!$A:$A,Hours!$A1262,'Contact Hours'!$C:$C,Hours!$B1262)</f>
        <v>0</v>
      </c>
      <c r="K1262" s="16">
        <f>SUMIFS('Contact Hours'!L:L,'Contact Hours'!$A:$A,Hours!$A1262,'Contact Hours'!$C:$C,Hours!$B1262)</f>
        <v>0</v>
      </c>
      <c r="L1262" s="17">
        <f t="shared" si="129"/>
        <v>21392</v>
      </c>
      <c r="M1262" s="17">
        <f t="shared" si="130"/>
        <v>2139.2000000000003</v>
      </c>
      <c r="N1262" s="17">
        <f t="shared" si="127"/>
        <v>23531.200000000001</v>
      </c>
      <c r="O1262" s="83">
        <f t="shared" si="126"/>
        <v>103753.54225730797</v>
      </c>
      <c r="P1262" s="83">
        <f t="shared" si="128"/>
        <v>0</v>
      </c>
    </row>
    <row r="1263" spans="1:16" x14ac:dyDescent="0.2">
      <c r="A1263" s="14">
        <v>3662</v>
      </c>
      <c r="B1263" s="15">
        <v>18</v>
      </c>
      <c r="C1263" s="82">
        <f t="shared" si="131"/>
        <v>3.2911135241788898</v>
      </c>
      <c r="D1263" s="16">
        <f>SUMIFS('Contact Hours'!E:E,'Contact Hours'!$A:$A,Hours!$A1263,'Contact Hours'!$C:$C,Hours!$B1263)</f>
        <v>0</v>
      </c>
      <c r="E1263" s="16">
        <f>SUMIFS('Contact Hours'!F:F,'Contact Hours'!$A:$A,Hours!$A1263,'Contact Hours'!$C:$C,Hours!$B1263)</f>
        <v>0</v>
      </c>
      <c r="F1263" s="16">
        <f>SUMIFS('Contact Hours'!G:G,'Contact Hours'!$A:$A,Hours!$A1263,'Contact Hours'!$C:$C,Hours!$B1263)</f>
        <v>0</v>
      </c>
      <c r="G1263" s="16">
        <f>SUMIFS('Contact Hours'!H:H,'Contact Hours'!$A:$A,Hours!$A1263,'Contact Hours'!$C:$C,Hours!$B1263)</f>
        <v>0</v>
      </c>
      <c r="H1263" s="16">
        <f>SUMIFS('Contact Hours'!I:I,'Contact Hours'!$A:$A,Hours!$A1263,'Contact Hours'!$C:$C,Hours!$B1263)</f>
        <v>0</v>
      </c>
      <c r="I1263" s="16">
        <f>SUMIFS('Contact Hours'!J:J,'Contact Hours'!$A:$A,Hours!$A1263,'Contact Hours'!$C:$C,Hours!$B1263)</f>
        <v>96672</v>
      </c>
      <c r="J1263" s="16">
        <f>SUMIFS('Contact Hours'!K:K,'Contact Hours'!$A:$A,Hours!$A1263,'Contact Hours'!$C:$C,Hours!$B1263)</f>
        <v>0</v>
      </c>
      <c r="K1263" s="16">
        <f>SUMIFS('Contact Hours'!L:L,'Contact Hours'!$A:$A,Hours!$A1263,'Contact Hours'!$C:$C,Hours!$B1263)</f>
        <v>0</v>
      </c>
      <c r="L1263" s="17">
        <f t="shared" si="129"/>
        <v>96672</v>
      </c>
      <c r="M1263" s="17">
        <f t="shared" si="130"/>
        <v>9667.2000000000007</v>
      </c>
      <c r="N1263" s="17">
        <f t="shared" si="127"/>
        <v>106339.2</v>
      </c>
      <c r="O1263" s="83">
        <f t="shared" si="126"/>
        <v>349974.37927036377</v>
      </c>
      <c r="P1263" s="83">
        <f t="shared" si="128"/>
        <v>0</v>
      </c>
    </row>
    <row r="1264" spans="1:16" x14ac:dyDescent="0.2">
      <c r="A1264" s="14">
        <v>3662</v>
      </c>
      <c r="B1264" s="15">
        <v>19</v>
      </c>
      <c r="C1264" s="82">
        <f t="shared" si="131"/>
        <v>2.3804218366663754</v>
      </c>
      <c r="D1264" s="16">
        <f>SUMIFS('Contact Hours'!E:E,'Contact Hours'!$A:$A,Hours!$A1264,'Contact Hours'!$C:$C,Hours!$B1264)</f>
        <v>0</v>
      </c>
      <c r="E1264" s="16">
        <f>SUMIFS('Contact Hours'!F:F,'Contact Hours'!$A:$A,Hours!$A1264,'Contact Hours'!$C:$C,Hours!$B1264)</f>
        <v>79360</v>
      </c>
      <c r="F1264" s="16">
        <f>SUMIFS('Contact Hours'!G:G,'Contact Hours'!$A:$A,Hours!$A1264,'Contact Hours'!$C:$C,Hours!$B1264)</f>
        <v>43200</v>
      </c>
      <c r="G1264" s="16">
        <f>SUMIFS('Contact Hours'!H:H,'Contact Hours'!$A:$A,Hours!$A1264,'Contact Hours'!$C:$C,Hours!$B1264)</f>
        <v>0</v>
      </c>
      <c r="H1264" s="16">
        <f>SUMIFS('Contact Hours'!I:I,'Contact Hours'!$A:$A,Hours!$A1264,'Contact Hours'!$C:$C,Hours!$B1264)</f>
        <v>0</v>
      </c>
      <c r="I1264" s="16">
        <f>SUMIFS('Contact Hours'!J:J,'Contact Hours'!$A:$A,Hours!$A1264,'Contact Hours'!$C:$C,Hours!$B1264)</f>
        <v>0</v>
      </c>
      <c r="J1264" s="16">
        <f>SUMIFS('Contact Hours'!K:K,'Contact Hours'!$A:$A,Hours!$A1264,'Contact Hours'!$C:$C,Hours!$B1264)</f>
        <v>0</v>
      </c>
      <c r="K1264" s="16">
        <f>SUMIFS('Contact Hours'!L:L,'Contact Hours'!$A:$A,Hours!$A1264,'Contact Hours'!$C:$C,Hours!$B1264)</f>
        <v>0</v>
      </c>
      <c r="L1264" s="17">
        <f t="shared" si="129"/>
        <v>122560</v>
      </c>
      <c r="M1264" s="17">
        <f t="shared" si="130"/>
        <v>12256</v>
      </c>
      <c r="N1264" s="17">
        <f t="shared" si="127"/>
        <v>134816</v>
      </c>
      <c r="O1264" s="83">
        <f t="shared" si="126"/>
        <v>320918.95033201406</v>
      </c>
      <c r="P1264" s="83">
        <f t="shared" si="128"/>
        <v>113117.64567838618</v>
      </c>
    </row>
    <row r="1265" spans="1:16" x14ac:dyDescent="0.2">
      <c r="A1265" s="14">
        <v>3662</v>
      </c>
      <c r="B1265" s="15">
        <v>20</v>
      </c>
      <c r="C1265" s="82">
        <f t="shared" si="131"/>
        <v>3.0251194174301852</v>
      </c>
      <c r="D1265" s="16">
        <f>SUMIFS('Contact Hours'!E:E,'Contact Hours'!$A:$A,Hours!$A1265,'Contact Hours'!$C:$C,Hours!$B1265)</f>
        <v>0</v>
      </c>
      <c r="E1265" s="16">
        <f>SUMIFS('Contact Hours'!F:F,'Contact Hours'!$A:$A,Hours!$A1265,'Contact Hours'!$C:$C,Hours!$B1265)</f>
        <v>0</v>
      </c>
      <c r="F1265" s="16">
        <f>SUMIFS('Contact Hours'!G:G,'Contact Hours'!$A:$A,Hours!$A1265,'Contact Hours'!$C:$C,Hours!$B1265)</f>
        <v>0</v>
      </c>
      <c r="G1265" s="16">
        <f>SUMIFS('Contact Hours'!H:H,'Contact Hours'!$A:$A,Hours!$A1265,'Contact Hours'!$C:$C,Hours!$B1265)</f>
        <v>0</v>
      </c>
      <c r="H1265" s="16">
        <f>SUMIFS('Contact Hours'!I:I,'Contact Hours'!$A:$A,Hours!$A1265,'Contact Hours'!$C:$C,Hours!$B1265)</f>
        <v>0</v>
      </c>
      <c r="I1265" s="16">
        <f>SUMIFS('Contact Hours'!J:J,'Contact Hours'!$A:$A,Hours!$A1265,'Contact Hours'!$C:$C,Hours!$B1265)</f>
        <v>0</v>
      </c>
      <c r="J1265" s="16">
        <f>SUMIFS('Contact Hours'!K:K,'Contact Hours'!$A:$A,Hours!$A1265,'Contact Hours'!$C:$C,Hours!$B1265)</f>
        <v>0</v>
      </c>
      <c r="K1265" s="16">
        <f>SUMIFS('Contact Hours'!L:L,'Contact Hours'!$A:$A,Hours!$A1265,'Contact Hours'!$C:$C,Hours!$B1265)</f>
        <v>0</v>
      </c>
      <c r="L1265" s="17">
        <f t="shared" si="129"/>
        <v>0</v>
      </c>
      <c r="M1265" s="17">
        <f t="shared" si="130"/>
        <v>0</v>
      </c>
      <c r="N1265" s="17">
        <f t="shared" si="127"/>
        <v>0</v>
      </c>
      <c r="O1265" s="83">
        <f t="shared" si="126"/>
        <v>0</v>
      </c>
      <c r="P1265" s="83">
        <f t="shared" si="128"/>
        <v>0</v>
      </c>
    </row>
    <row r="1266" spans="1:16" x14ac:dyDescent="0.2">
      <c r="A1266" s="14">
        <v>3662</v>
      </c>
      <c r="B1266" s="15">
        <v>21</v>
      </c>
      <c r="C1266" s="82">
        <f t="shared" si="131"/>
        <v>3.2708258380709379</v>
      </c>
      <c r="D1266" s="16">
        <f>SUMIFS('Contact Hours'!E:E,'Contact Hours'!$A:$A,Hours!$A1266,'Contact Hours'!$C:$C,Hours!$B1266)</f>
        <v>0</v>
      </c>
      <c r="E1266" s="16">
        <f>SUMIFS('Contact Hours'!F:F,'Contact Hours'!$A:$A,Hours!$A1266,'Contact Hours'!$C:$C,Hours!$B1266)</f>
        <v>0</v>
      </c>
      <c r="F1266" s="16">
        <f>SUMIFS('Contact Hours'!G:G,'Contact Hours'!$A:$A,Hours!$A1266,'Contact Hours'!$C:$C,Hours!$B1266)</f>
        <v>0</v>
      </c>
      <c r="G1266" s="16">
        <f>SUMIFS('Contact Hours'!H:H,'Contact Hours'!$A:$A,Hours!$A1266,'Contact Hours'!$C:$C,Hours!$B1266)</f>
        <v>0</v>
      </c>
      <c r="H1266" s="16">
        <f>SUMIFS('Contact Hours'!I:I,'Contact Hours'!$A:$A,Hours!$A1266,'Contact Hours'!$C:$C,Hours!$B1266)</f>
        <v>0</v>
      </c>
      <c r="I1266" s="16">
        <f>SUMIFS('Contact Hours'!J:J,'Contact Hours'!$A:$A,Hours!$A1266,'Contact Hours'!$C:$C,Hours!$B1266)</f>
        <v>0</v>
      </c>
      <c r="J1266" s="16">
        <f>SUMIFS('Contact Hours'!K:K,'Contact Hours'!$A:$A,Hours!$A1266,'Contact Hours'!$C:$C,Hours!$B1266)</f>
        <v>0</v>
      </c>
      <c r="K1266" s="16">
        <f>SUMIFS('Contact Hours'!L:L,'Contact Hours'!$A:$A,Hours!$A1266,'Contact Hours'!$C:$C,Hours!$B1266)</f>
        <v>0</v>
      </c>
      <c r="L1266" s="17">
        <f t="shared" si="129"/>
        <v>0</v>
      </c>
      <c r="M1266" s="17">
        <f t="shared" si="130"/>
        <v>0</v>
      </c>
      <c r="N1266" s="17">
        <f t="shared" si="127"/>
        <v>0</v>
      </c>
      <c r="O1266" s="83">
        <f t="shared" si="126"/>
        <v>0</v>
      </c>
      <c r="P1266" s="83">
        <f t="shared" si="128"/>
        <v>0</v>
      </c>
    </row>
    <row r="1267" spans="1:16" x14ac:dyDescent="0.2">
      <c r="A1267" s="14">
        <v>3662</v>
      </c>
      <c r="B1267" s="15">
        <v>22</v>
      </c>
      <c r="C1267" s="82">
        <f t="shared" si="131"/>
        <v>3.5368199448196425</v>
      </c>
      <c r="D1267" s="16">
        <f>SUMIFS('Contact Hours'!E:E,'Contact Hours'!$A:$A,Hours!$A1267,'Contact Hours'!$C:$C,Hours!$B1267)</f>
        <v>0</v>
      </c>
      <c r="E1267" s="16">
        <f>SUMIFS('Contact Hours'!F:F,'Contact Hours'!$A:$A,Hours!$A1267,'Contact Hours'!$C:$C,Hours!$B1267)</f>
        <v>0</v>
      </c>
      <c r="F1267" s="16">
        <f>SUMIFS('Contact Hours'!G:G,'Contact Hours'!$A:$A,Hours!$A1267,'Contact Hours'!$C:$C,Hours!$B1267)</f>
        <v>0</v>
      </c>
      <c r="G1267" s="16">
        <f>SUMIFS('Contact Hours'!H:H,'Contact Hours'!$A:$A,Hours!$A1267,'Contact Hours'!$C:$C,Hours!$B1267)</f>
        <v>0</v>
      </c>
      <c r="H1267" s="16">
        <f>SUMIFS('Contact Hours'!I:I,'Contact Hours'!$A:$A,Hours!$A1267,'Contact Hours'!$C:$C,Hours!$B1267)</f>
        <v>1360</v>
      </c>
      <c r="I1267" s="16">
        <f>SUMIFS('Contact Hours'!J:J,'Contact Hours'!$A:$A,Hours!$A1267,'Contact Hours'!$C:$C,Hours!$B1267)</f>
        <v>0</v>
      </c>
      <c r="J1267" s="16">
        <f>SUMIFS('Contact Hours'!K:K,'Contact Hours'!$A:$A,Hours!$A1267,'Contact Hours'!$C:$C,Hours!$B1267)</f>
        <v>0</v>
      </c>
      <c r="K1267" s="16">
        <f>SUMIFS('Contact Hours'!L:L,'Contact Hours'!$A:$A,Hours!$A1267,'Contact Hours'!$C:$C,Hours!$B1267)</f>
        <v>0</v>
      </c>
      <c r="L1267" s="17">
        <f t="shared" si="129"/>
        <v>1360</v>
      </c>
      <c r="M1267" s="17">
        <f t="shared" si="130"/>
        <v>0</v>
      </c>
      <c r="N1267" s="17">
        <f t="shared" si="127"/>
        <v>1360</v>
      </c>
      <c r="O1267" s="83">
        <f t="shared" si="126"/>
        <v>4810.0751249547138</v>
      </c>
      <c r="P1267" s="83">
        <f t="shared" si="128"/>
        <v>0</v>
      </c>
    </row>
    <row r="1268" spans="1:16" x14ac:dyDescent="0.2">
      <c r="A1268" s="14">
        <v>3662</v>
      </c>
      <c r="B1268" s="15">
        <v>23</v>
      </c>
      <c r="C1268" s="82">
        <f t="shared" si="131"/>
        <v>3.4579233877331621</v>
      </c>
      <c r="D1268" s="16">
        <f>SUMIFS('Contact Hours'!E:E,'Contact Hours'!$A:$A,Hours!$A1268,'Contact Hours'!$C:$C,Hours!$B1268)</f>
        <v>6368</v>
      </c>
      <c r="E1268" s="16">
        <f>SUMIFS('Contact Hours'!F:F,'Contact Hours'!$A:$A,Hours!$A1268,'Contact Hours'!$C:$C,Hours!$B1268)</f>
        <v>0</v>
      </c>
      <c r="F1268" s="16">
        <f>SUMIFS('Contact Hours'!G:G,'Contact Hours'!$A:$A,Hours!$A1268,'Contact Hours'!$C:$C,Hours!$B1268)</f>
        <v>0</v>
      </c>
      <c r="G1268" s="16">
        <f>SUMIFS('Contact Hours'!H:H,'Contact Hours'!$A:$A,Hours!$A1268,'Contact Hours'!$C:$C,Hours!$B1268)</f>
        <v>0</v>
      </c>
      <c r="H1268" s="16">
        <f>SUMIFS('Contact Hours'!I:I,'Contact Hours'!$A:$A,Hours!$A1268,'Contact Hours'!$C:$C,Hours!$B1268)</f>
        <v>0</v>
      </c>
      <c r="I1268" s="16">
        <f>SUMIFS('Contact Hours'!J:J,'Contact Hours'!$A:$A,Hours!$A1268,'Contact Hours'!$C:$C,Hours!$B1268)</f>
        <v>0</v>
      </c>
      <c r="J1268" s="16">
        <f>SUMIFS('Contact Hours'!K:K,'Contact Hours'!$A:$A,Hours!$A1268,'Contact Hours'!$C:$C,Hours!$B1268)</f>
        <v>0</v>
      </c>
      <c r="K1268" s="16">
        <f>SUMIFS('Contact Hours'!L:L,'Contact Hours'!$A:$A,Hours!$A1268,'Contact Hours'!$C:$C,Hours!$B1268)</f>
        <v>0</v>
      </c>
      <c r="L1268" s="17">
        <f t="shared" si="129"/>
        <v>6368</v>
      </c>
      <c r="M1268" s="17">
        <f t="shared" si="130"/>
        <v>0</v>
      </c>
      <c r="N1268" s="17">
        <f t="shared" si="127"/>
        <v>6368</v>
      </c>
      <c r="O1268" s="83">
        <f t="shared" si="126"/>
        <v>22020.056133084778</v>
      </c>
      <c r="P1268" s="83">
        <f t="shared" si="128"/>
        <v>0</v>
      </c>
    </row>
    <row r="1269" spans="1:16" x14ac:dyDescent="0.2">
      <c r="A1269" s="14">
        <v>3662</v>
      </c>
      <c r="B1269" s="15">
        <v>24</v>
      </c>
      <c r="C1269" s="82">
        <f t="shared" si="131"/>
        <v>2.7275666878468883</v>
      </c>
      <c r="D1269" s="16">
        <f>SUMIFS('Contact Hours'!E:E,'Contact Hours'!$A:$A,Hours!$A1269,'Contact Hours'!$C:$C,Hours!$B1269)</f>
        <v>10848</v>
      </c>
      <c r="E1269" s="16">
        <f>SUMIFS('Contact Hours'!F:F,'Contact Hours'!$A:$A,Hours!$A1269,'Contact Hours'!$C:$C,Hours!$B1269)</f>
        <v>0</v>
      </c>
      <c r="F1269" s="16">
        <f>SUMIFS('Contact Hours'!G:G,'Contact Hours'!$A:$A,Hours!$A1269,'Contact Hours'!$C:$C,Hours!$B1269)</f>
        <v>0</v>
      </c>
      <c r="G1269" s="16">
        <f>SUMIFS('Contact Hours'!H:H,'Contact Hours'!$A:$A,Hours!$A1269,'Contact Hours'!$C:$C,Hours!$B1269)</f>
        <v>0</v>
      </c>
      <c r="H1269" s="16">
        <f>SUMIFS('Contact Hours'!I:I,'Contact Hours'!$A:$A,Hours!$A1269,'Contact Hours'!$C:$C,Hours!$B1269)</f>
        <v>0</v>
      </c>
      <c r="I1269" s="16">
        <f>SUMIFS('Contact Hours'!J:J,'Contact Hours'!$A:$A,Hours!$A1269,'Contact Hours'!$C:$C,Hours!$B1269)</f>
        <v>0</v>
      </c>
      <c r="J1269" s="16">
        <f>SUMIFS('Contact Hours'!K:K,'Contact Hours'!$A:$A,Hours!$A1269,'Contact Hours'!$C:$C,Hours!$B1269)</f>
        <v>23949</v>
      </c>
      <c r="K1269" s="16">
        <f>SUMIFS('Contact Hours'!L:L,'Contact Hours'!$A:$A,Hours!$A1269,'Contact Hours'!$C:$C,Hours!$B1269)</f>
        <v>0</v>
      </c>
      <c r="L1269" s="17">
        <f t="shared" si="129"/>
        <v>34797</v>
      </c>
      <c r="M1269" s="17">
        <f t="shared" si="130"/>
        <v>0</v>
      </c>
      <c r="N1269" s="17">
        <f t="shared" si="127"/>
        <v>34797</v>
      </c>
      <c r="O1269" s="83">
        <f t="shared" si="126"/>
        <v>94911.138037008175</v>
      </c>
      <c r="P1269" s="83">
        <f t="shared" si="128"/>
        <v>0</v>
      </c>
    </row>
    <row r="1270" spans="1:16" x14ac:dyDescent="0.2">
      <c r="A1270" s="14">
        <v>3662</v>
      </c>
      <c r="B1270" s="15">
        <v>25</v>
      </c>
      <c r="C1270" s="82">
        <f t="shared" si="131"/>
        <v>2.1843075376228382</v>
      </c>
      <c r="D1270" s="16">
        <f>SUMIFS('Contact Hours'!E:E,'Contact Hours'!$A:$A,Hours!$A1270,'Contact Hours'!$C:$C,Hours!$B1270)</f>
        <v>280320</v>
      </c>
      <c r="E1270" s="16">
        <f>SUMIFS('Contact Hours'!F:F,'Contact Hours'!$A:$A,Hours!$A1270,'Contact Hours'!$C:$C,Hours!$B1270)</f>
        <v>0</v>
      </c>
      <c r="F1270" s="16">
        <f>SUMIFS('Contact Hours'!G:G,'Contact Hours'!$A:$A,Hours!$A1270,'Contact Hours'!$C:$C,Hours!$B1270)</f>
        <v>0</v>
      </c>
      <c r="G1270" s="16">
        <f>SUMIFS('Contact Hours'!H:H,'Contact Hours'!$A:$A,Hours!$A1270,'Contact Hours'!$C:$C,Hours!$B1270)</f>
        <v>0</v>
      </c>
      <c r="H1270" s="16">
        <f>SUMIFS('Contact Hours'!I:I,'Contact Hours'!$A:$A,Hours!$A1270,'Contact Hours'!$C:$C,Hours!$B1270)</f>
        <v>0</v>
      </c>
      <c r="I1270" s="16">
        <f>SUMIFS('Contact Hours'!J:J,'Contact Hours'!$A:$A,Hours!$A1270,'Contact Hours'!$C:$C,Hours!$B1270)</f>
        <v>0</v>
      </c>
      <c r="J1270" s="16">
        <f>SUMIFS('Contact Hours'!K:K,'Contact Hours'!$A:$A,Hours!$A1270,'Contact Hours'!$C:$C,Hours!$B1270)</f>
        <v>0</v>
      </c>
      <c r="K1270" s="16">
        <f>SUMIFS('Contact Hours'!L:L,'Contact Hours'!$A:$A,Hours!$A1270,'Contact Hours'!$C:$C,Hours!$B1270)</f>
        <v>0</v>
      </c>
      <c r="L1270" s="17">
        <f t="shared" si="129"/>
        <v>280320</v>
      </c>
      <c r="M1270" s="17">
        <f t="shared" si="130"/>
        <v>0</v>
      </c>
      <c r="N1270" s="17">
        <f t="shared" si="127"/>
        <v>280320</v>
      </c>
      <c r="O1270" s="83">
        <f t="shared" si="126"/>
        <v>612305.08894643397</v>
      </c>
      <c r="P1270" s="83">
        <f t="shared" si="128"/>
        <v>0</v>
      </c>
    </row>
    <row r="1271" spans="1:16" x14ac:dyDescent="0.2">
      <c r="A1271" s="14">
        <v>3662</v>
      </c>
      <c r="B1271" s="15">
        <v>26</v>
      </c>
      <c r="C1271" s="82">
        <f t="shared" si="131"/>
        <v>2.9124100501637846</v>
      </c>
      <c r="D1271" s="16">
        <f>SUMIFS('Contact Hours'!E:E,'Contact Hours'!$A:$A,Hours!$A1271,'Contact Hours'!$C:$C,Hours!$B1271)</f>
        <v>54592</v>
      </c>
      <c r="E1271" s="16">
        <f>SUMIFS('Contact Hours'!F:F,'Contact Hours'!$A:$A,Hours!$A1271,'Contact Hours'!$C:$C,Hours!$B1271)</f>
        <v>0</v>
      </c>
      <c r="F1271" s="16">
        <f>SUMIFS('Contact Hours'!G:G,'Contact Hours'!$A:$A,Hours!$A1271,'Contact Hours'!$C:$C,Hours!$B1271)</f>
        <v>0</v>
      </c>
      <c r="G1271" s="16">
        <f>SUMIFS('Contact Hours'!H:H,'Contact Hours'!$A:$A,Hours!$A1271,'Contact Hours'!$C:$C,Hours!$B1271)</f>
        <v>0</v>
      </c>
      <c r="H1271" s="16">
        <f>SUMIFS('Contact Hours'!I:I,'Contact Hours'!$A:$A,Hours!$A1271,'Contact Hours'!$C:$C,Hours!$B1271)</f>
        <v>0</v>
      </c>
      <c r="I1271" s="16">
        <f>SUMIFS('Contact Hours'!J:J,'Contact Hours'!$A:$A,Hours!$A1271,'Contact Hours'!$C:$C,Hours!$B1271)</f>
        <v>0</v>
      </c>
      <c r="J1271" s="16">
        <f>SUMIFS('Contact Hours'!K:K,'Contact Hours'!$A:$A,Hours!$A1271,'Contact Hours'!$C:$C,Hours!$B1271)</f>
        <v>0</v>
      </c>
      <c r="K1271" s="16">
        <f>SUMIFS('Contact Hours'!L:L,'Contact Hours'!$A:$A,Hours!$A1271,'Contact Hours'!$C:$C,Hours!$B1271)</f>
        <v>0</v>
      </c>
      <c r="L1271" s="17">
        <f t="shared" si="129"/>
        <v>54592</v>
      </c>
      <c r="M1271" s="17">
        <f t="shared" si="130"/>
        <v>0</v>
      </c>
      <c r="N1271" s="17">
        <f t="shared" si="127"/>
        <v>54592</v>
      </c>
      <c r="O1271" s="83">
        <f t="shared" si="126"/>
        <v>158994.28945854132</v>
      </c>
      <c r="P1271" s="83">
        <f t="shared" si="128"/>
        <v>0</v>
      </c>
    </row>
    <row r="1272" spans="1:16" x14ac:dyDescent="0.2">
      <c r="A1272" s="14">
        <v>3662</v>
      </c>
      <c r="B1272" s="15">
        <v>27</v>
      </c>
      <c r="C1272" s="82">
        <f t="shared" si="131"/>
        <v>0</v>
      </c>
      <c r="D1272" s="16">
        <f>SUMIFS('Contact Hours'!E:E,'Contact Hours'!$A:$A,Hours!$A1272,'Contact Hours'!$C:$C,Hours!$B1272)</f>
        <v>0</v>
      </c>
      <c r="E1272" s="16">
        <f>SUMIFS('Contact Hours'!F:F,'Contact Hours'!$A:$A,Hours!$A1272,'Contact Hours'!$C:$C,Hours!$B1272)</f>
        <v>0</v>
      </c>
      <c r="F1272" s="16">
        <f>SUMIFS('Contact Hours'!G:G,'Contact Hours'!$A:$A,Hours!$A1272,'Contact Hours'!$C:$C,Hours!$B1272)</f>
        <v>0</v>
      </c>
      <c r="G1272" s="16">
        <f>SUMIFS('Contact Hours'!H:H,'Contact Hours'!$A:$A,Hours!$A1272,'Contact Hours'!$C:$C,Hours!$B1272)</f>
        <v>0</v>
      </c>
      <c r="H1272" s="16">
        <f>SUMIFS('Contact Hours'!I:I,'Contact Hours'!$A:$A,Hours!$A1272,'Contact Hours'!$C:$C,Hours!$B1272)</f>
        <v>0</v>
      </c>
      <c r="I1272" s="16">
        <f>SUMIFS('Contact Hours'!J:J,'Contact Hours'!$A:$A,Hours!$A1272,'Contact Hours'!$C:$C,Hours!$B1272)</f>
        <v>0</v>
      </c>
      <c r="J1272" s="16">
        <f>SUMIFS('Contact Hours'!K:K,'Contact Hours'!$A:$A,Hours!$A1272,'Contact Hours'!$C:$C,Hours!$B1272)</f>
        <v>0</v>
      </c>
      <c r="K1272" s="16">
        <f>SUMIFS('Contact Hours'!L:L,'Contact Hours'!$A:$A,Hours!$A1272,'Contact Hours'!$C:$C,Hours!$B1272)</f>
        <v>0</v>
      </c>
      <c r="L1272" s="17">
        <f t="shared" si="129"/>
        <v>0</v>
      </c>
      <c r="M1272" s="17">
        <f t="shared" si="130"/>
        <v>0</v>
      </c>
      <c r="N1272" s="17">
        <f t="shared" si="127"/>
        <v>0</v>
      </c>
      <c r="O1272" s="83">
        <f t="shared" si="126"/>
        <v>0</v>
      </c>
      <c r="P1272" s="83">
        <f t="shared" si="128"/>
        <v>0</v>
      </c>
    </row>
    <row r="1273" spans="1:16" x14ac:dyDescent="0.2">
      <c r="A1273" s="14">
        <v>3664</v>
      </c>
      <c r="B1273" s="15">
        <v>1</v>
      </c>
      <c r="C1273" s="82">
        <f t="shared" si="131"/>
        <v>2.4773518925154794</v>
      </c>
      <c r="D1273" s="16">
        <f>SUMIFS('Contact Hours'!E:E,'Contact Hours'!$A:$A,Hours!$A1273,'Contact Hours'!$C:$C,Hours!$B1273)</f>
        <v>13328</v>
      </c>
      <c r="E1273" s="16">
        <f>SUMIFS('Contact Hours'!F:F,'Contact Hours'!$A:$A,Hours!$A1273,'Contact Hours'!$C:$C,Hours!$B1273)</f>
        <v>0</v>
      </c>
      <c r="F1273" s="16">
        <f>SUMIFS('Contact Hours'!G:G,'Contact Hours'!$A:$A,Hours!$A1273,'Contact Hours'!$C:$C,Hours!$B1273)</f>
        <v>0</v>
      </c>
      <c r="G1273" s="16">
        <f>SUMIFS('Contact Hours'!H:H,'Contact Hours'!$A:$A,Hours!$A1273,'Contact Hours'!$C:$C,Hours!$B1273)</f>
        <v>0</v>
      </c>
      <c r="H1273" s="16">
        <f>SUMIFS('Contact Hours'!I:I,'Contact Hours'!$A:$A,Hours!$A1273,'Contact Hours'!$C:$C,Hours!$B1273)</f>
        <v>5472</v>
      </c>
      <c r="I1273" s="16">
        <f>SUMIFS('Contact Hours'!J:J,'Contact Hours'!$A:$A,Hours!$A1273,'Contact Hours'!$C:$C,Hours!$B1273)</f>
        <v>0</v>
      </c>
      <c r="J1273" s="16">
        <f>SUMIFS('Contact Hours'!K:K,'Contact Hours'!$A:$A,Hours!$A1273,'Contact Hours'!$C:$C,Hours!$B1273)</f>
        <v>0</v>
      </c>
      <c r="K1273" s="16">
        <f>SUMIFS('Contact Hours'!L:L,'Contact Hours'!$A:$A,Hours!$A1273,'Contact Hours'!$C:$C,Hours!$B1273)</f>
        <v>0</v>
      </c>
      <c r="L1273" s="17">
        <f t="shared" si="129"/>
        <v>18800</v>
      </c>
      <c r="M1273" s="17">
        <f t="shared" si="130"/>
        <v>0</v>
      </c>
      <c r="N1273" s="17">
        <f t="shared" si="127"/>
        <v>18800</v>
      </c>
      <c r="O1273" s="83">
        <f t="shared" si="126"/>
        <v>46574.215579291013</v>
      </c>
      <c r="P1273" s="83">
        <f t="shared" si="128"/>
        <v>0</v>
      </c>
    </row>
    <row r="1274" spans="1:16" x14ac:dyDescent="0.2">
      <c r="A1274" s="14">
        <v>3664</v>
      </c>
      <c r="B1274" s="15">
        <v>2</v>
      </c>
      <c r="C1274" s="82">
        <f t="shared" si="131"/>
        <v>2.8538011791852567</v>
      </c>
      <c r="D1274" s="16">
        <f>SUMIFS('Contact Hours'!E:E,'Contact Hours'!$A:$A,Hours!$A1274,'Contact Hours'!$C:$C,Hours!$B1274)</f>
        <v>0</v>
      </c>
      <c r="E1274" s="16">
        <f>SUMIFS('Contact Hours'!F:F,'Contact Hours'!$A:$A,Hours!$A1274,'Contact Hours'!$C:$C,Hours!$B1274)</f>
        <v>0</v>
      </c>
      <c r="F1274" s="16">
        <f>SUMIFS('Contact Hours'!G:G,'Contact Hours'!$A:$A,Hours!$A1274,'Contact Hours'!$C:$C,Hours!$B1274)</f>
        <v>0</v>
      </c>
      <c r="G1274" s="16">
        <f>SUMIFS('Contact Hours'!H:H,'Contact Hours'!$A:$A,Hours!$A1274,'Contact Hours'!$C:$C,Hours!$B1274)</f>
        <v>0</v>
      </c>
      <c r="H1274" s="16">
        <f>SUMIFS('Contact Hours'!I:I,'Contact Hours'!$A:$A,Hours!$A1274,'Contact Hours'!$C:$C,Hours!$B1274)</f>
        <v>33824</v>
      </c>
      <c r="I1274" s="16">
        <f>SUMIFS('Contact Hours'!J:J,'Contact Hours'!$A:$A,Hours!$A1274,'Contact Hours'!$C:$C,Hours!$B1274)</f>
        <v>0</v>
      </c>
      <c r="J1274" s="16">
        <f>SUMIFS('Contact Hours'!K:K,'Contact Hours'!$A:$A,Hours!$A1274,'Contact Hours'!$C:$C,Hours!$B1274)</f>
        <v>12048</v>
      </c>
      <c r="K1274" s="16">
        <f>SUMIFS('Contact Hours'!L:L,'Contact Hours'!$A:$A,Hours!$A1274,'Contact Hours'!$C:$C,Hours!$B1274)</f>
        <v>0</v>
      </c>
      <c r="L1274" s="17">
        <f t="shared" si="129"/>
        <v>45872</v>
      </c>
      <c r="M1274" s="17">
        <f t="shared" si="130"/>
        <v>0</v>
      </c>
      <c r="N1274" s="17">
        <f t="shared" si="127"/>
        <v>45872</v>
      </c>
      <c r="O1274" s="83">
        <f t="shared" si="126"/>
        <v>130909.5676915861</v>
      </c>
      <c r="P1274" s="83">
        <f t="shared" si="128"/>
        <v>0</v>
      </c>
    </row>
    <row r="1275" spans="1:16" x14ac:dyDescent="0.2">
      <c r="A1275" s="14">
        <v>3664</v>
      </c>
      <c r="B1275" s="15">
        <v>3</v>
      </c>
      <c r="C1275" s="82">
        <f t="shared" si="131"/>
        <v>2.4074720848103111</v>
      </c>
      <c r="D1275" s="16">
        <f>SUMIFS('Contact Hours'!E:E,'Contact Hours'!$A:$A,Hours!$A1275,'Contact Hours'!$C:$C,Hours!$B1275)</f>
        <v>0</v>
      </c>
      <c r="E1275" s="16">
        <f>SUMIFS('Contact Hours'!F:F,'Contact Hours'!$A:$A,Hours!$A1275,'Contact Hours'!$C:$C,Hours!$B1275)</f>
        <v>296712</v>
      </c>
      <c r="F1275" s="16">
        <f>SUMIFS('Contact Hours'!G:G,'Contact Hours'!$A:$A,Hours!$A1275,'Contact Hours'!$C:$C,Hours!$B1275)</f>
        <v>0</v>
      </c>
      <c r="G1275" s="16">
        <f>SUMIFS('Contact Hours'!H:H,'Contact Hours'!$A:$A,Hours!$A1275,'Contact Hours'!$C:$C,Hours!$B1275)</f>
        <v>0</v>
      </c>
      <c r="H1275" s="16">
        <f>SUMIFS('Contact Hours'!I:I,'Contact Hours'!$A:$A,Hours!$A1275,'Contact Hours'!$C:$C,Hours!$B1275)</f>
        <v>0</v>
      </c>
      <c r="I1275" s="16">
        <f>SUMIFS('Contact Hours'!J:J,'Contact Hours'!$A:$A,Hours!$A1275,'Contact Hours'!$C:$C,Hours!$B1275)</f>
        <v>0</v>
      </c>
      <c r="J1275" s="16">
        <f>SUMIFS('Contact Hours'!K:K,'Contact Hours'!$A:$A,Hours!$A1275,'Contact Hours'!$C:$C,Hours!$B1275)</f>
        <v>0</v>
      </c>
      <c r="K1275" s="16">
        <f>SUMIFS('Contact Hours'!L:L,'Contact Hours'!$A:$A,Hours!$A1275,'Contact Hours'!$C:$C,Hours!$B1275)</f>
        <v>0</v>
      </c>
      <c r="L1275" s="17">
        <f t="shared" si="129"/>
        <v>296712</v>
      </c>
      <c r="M1275" s="17">
        <f t="shared" si="130"/>
        <v>29671.200000000001</v>
      </c>
      <c r="N1275" s="17">
        <f t="shared" si="127"/>
        <v>326383.2</v>
      </c>
      <c r="O1275" s="83">
        <f t="shared" si="126"/>
        <v>785758.44295106072</v>
      </c>
      <c r="P1275" s="83">
        <f t="shared" si="128"/>
        <v>0</v>
      </c>
    </row>
    <row r="1276" spans="1:16" x14ac:dyDescent="0.2">
      <c r="A1276" s="14">
        <v>3664</v>
      </c>
      <c r="B1276" s="15">
        <v>4</v>
      </c>
      <c r="C1276" s="82">
        <f t="shared" si="131"/>
        <v>2.4300139582635913</v>
      </c>
      <c r="D1276" s="16">
        <f>SUMIFS('Contact Hours'!E:E,'Contact Hours'!$A:$A,Hours!$A1276,'Contact Hours'!$C:$C,Hours!$B1276)</f>
        <v>19776</v>
      </c>
      <c r="E1276" s="16">
        <f>SUMIFS('Contact Hours'!F:F,'Contact Hours'!$A:$A,Hours!$A1276,'Contact Hours'!$C:$C,Hours!$B1276)</f>
        <v>16800</v>
      </c>
      <c r="F1276" s="16">
        <f>SUMIFS('Contact Hours'!G:G,'Contact Hours'!$A:$A,Hours!$A1276,'Contact Hours'!$C:$C,Hours!$B1276)</f>
        <v>0</v>
      </c>
      <c r="G1276" s="16">
        <f>SUMIFS('Contact Hours'!H:H,'Contact Hours'!$A:$A,Hours!$A1276,'Contact Hours'!$C:$C,Hours!$B1276)</f>
        <v>0</v>
      </c>
      <c r="H1276" s="16">
        <f>SUMIFS('Contact Hours'!I:I,'Contact Hours'!$A:$A,Hours!$A1276,'Contact Hours'!$C:$C,Hours!$B1276)</f>
        <v>22816</v>
      </c>
      <c r="I1276" s="16">
        <f>SUMIFS('Contact Hours'!J:J,'Contact Hours'!$A:$A,Hours!$A1276,'Contact Hours'!$C:$C,Hours!$B1276)</f>
        <v>720</v>
      </c>
      <c r="J1276" s="16">
        <f>SUMIFS('Contact Hours'!K:K,'Contact Hours'!$A:$A,Hours!$A1276,'Contact Hours'!$C:$C,Hours!$B1276)</f>
        <v>1748</v>
      </c>
      <c r="K1276" s="16">
        <f>SUMIFS('Contact Hours'!L:L,'Contact Hours'!$A:$A,Hours!$A1276,'Contact Hours'!$C:$C,Hours!$B1276)</f>
        <v>0</v>
      </c>
      <c r="L1276" s="17">
        <f t="shared" si="129"/>
        <v>61860</v>
      </c>
      <c r="M1276" s="17">
        <f t="shared" si="130"/>
        <v>1752</v>
      </c>
      <c r="N1276" s="17">
        <f t="shared" si="127"/>
        <v>63612</v>
      </c>
      <c r="O1276" s="83">
        <f t="shared" si="126"/>
        <v>154578.04791306358</v>
      </c>
      <c r="P1276" s="83">
        <f t="shared" si="128"/>
        <v>0</v>
      </c>
    </row>
    <row r="1277" spans="1:16" x14ac:dyDescent="0.2">
      <c r="A1277" s="14">
        <v>3664</v>
      </c>
      <c r="B1277" s="15">
        <v>5</v>
      </c>
      <c r="C1277" s="82">
        <f t="shared" si="131"/>
        <v>8.3021719928430482</v>
      </c>
      <c r="D1277" s="16">
        <f>SUMIFS('Contact Hours'!E:E,'Contact Hours'!$A:$A,Hours!$A1277,'Contact Hours'!$C:$C,Hours!$B1277)</f>
        <v>0</v>
      </c>
      <c r="E1277" s="16">
        <f>SUMIFS('Contact Hours'!F:F,'Contact Hours'!$A:$A,Hours!$A1277,'Contact Hours'!$C:$C,Hours!$B1277)</f>
        <v>0</v>
      </c>
      <c r="F1277" s="16">
        <f>SUMIFS('Contact Hours'!G:G,'Contact Hours'!$A:$A,Hours!$A1277,'Contact Hours'!$C:$C,Hours!$B1277)</f>
        <v>0</v>
      </c>
      <c r="G1277" s="16">
        <f>SUMIFS('Contact Hours'!H:H,'Contact Hours'!$A:$A,Hours!$A1277,'Contact Hours'!$C:$C,Hours!$B1277)</f>
        <v>0</v>
      </c>
      <c r="H1277" s="16">
        <f>SUMIFS('Contact Hours'!I:I,'Contact Hours'!$A:$A,Hours!$A1277,'Contact Hours'!$C:$C,Hours!$B1277)</f>
        <v>0</v>
      </c>
      <c r="I1277" s="16">
        <f>SUMIFS('Contact Hours'!J:J,'Contact Hours'!$A:$A,Hours!$A1277,'Contact Hours'!$C:$C,Hours!$B1277)</f>
        <v>0</v>
      </c>
      <c r="J1277" s="16">
        <f>SUMIFS('Contact Hours'!K:K,'Contact Hours'!$A:$A,Hours!$A1277,'Contact Hours'!$C:$C,Hours!$B1277)</f>
        <v>0</v>
      </c>
      <c r="K1277" s="16">
        <f>SUMIFS('Contact Hours'!L:L,'Contact Hours'!$A:$A,Hours!$A1277,'Contact Hours'!$C:$C,Hours!$B1277)</f>
        <v>0</v>
      </c>
      <c r="L1277" s="17">
        <f t="shared" si="129"/>
        <v>0</v>
      </c>
      <c r="M1277" s="17">
        <f t="shared" si="130"/>
        <v>0</v>
      </c>
      <c r="N1277" s="17">
        <f t="shared" si="127"/>
        <v>0</v>
      </c>
      <c r="O1277" s="83">
        <f t="shared" si="126"/>
        <v>0</v>
      </c>
      <c r="P1277" s="83">
        <f t="shared" si="128"/>
        <v>0</v>
      </c>
    </row>
    <row r="1278" spans="1:16" x14ac:dyDescent="0.2">
      <c r="A1278" s="14">
        <v>3664</v>
      </c>
      <c r="B1278" s="15">
        <v>6</v>
      </c>
      <c r="C1278" s="82">
        <f t="shared" si="131"/>
        <v>2.9574937970703448</v>
      </c>
      <c r="D1278" s="16">
        <f>SUMIFS('Contact Hours'!E:E,'Contact Hours'!$A:$A,Hours!$A1278,'Contact Hours'!$C:$C,Hours!$B1278)</f>
        <v>0</v>
      </c>
      <c r="E1278" s="16">
        <f>SUMIFS('Contact Hours'!F:F,'Contact Hours'!$A:$A,Hours!$A1278,'Contact Hours'!$C:$C,Hours!$B1278)</f>
        <v>0</v>
      </c>
      <c r="F1278" s="16">
        <f>SUMIFS('Contact Hours'!G:G,'Contact Hours'!$A:$A,Hours!$A1278,'Contact Hours'!$C:$C,Hours!$B1278)</f>
        <v>0</v>
      </c>
      <c r="G1278" s="16">
        <f>SUMIFS('Contact Hours'!H:H,'Contact Hours'!$A:$A,Hours!$A1278,'Contact Hours'!$C:$C,Hours!$B1278)</f>
        <v>0</v>
      </c>
      <c r="H1278" s="16">
        <f>SUMIFS('Contact Hours'!I:I,'Contact Hours'!$A:$A,Hours!$A1278,'Contact Hours'!$C:$C,Hours!$B1278)</f>
        <v>4544</v>
      </c>
      <c r="I1278" s="16">
        <f>SUMIFS('Contact Hours'!J:J,'Contact Hours'!$A:$A,Hours!$A1278,'Contact Hours'!$C:$C,Hours!$B1278)</f>
        <v>0</v>
      </c>
      <c r="J1278" s="16">
        <f>SUMIFS('Contact Hours'!K:K,'Contact Hours'!$A:$A,Hours!$A1278,'Contact Hours'!$C:$C,Hours!$B1278)</f>
        <v>0</v>
      </c>
      <c r="K1278" s="16">
        <f>SUMIFS('Contact Hours'!L:L,'Contact Hours'!$A:$A,Hours!$A1278,'Contact Hours'!$C:$C,Hours!$B1278)</f>
        <v>0</v>
      </c>
      <c r="L1278" s="17">
        <f t="shared" si="129"/>
        <v>4544</v>
      </c>
      <c r="M1278" s="17">
        <f t="shared" si="130"/>
        <v>0</v>
      </c>
      <c r="N1278" s="17">
        <f t="shared" si="127"/>
        <v>4544</v>
      </c>
      <c r="O1278" s="83">
        <f t="shared" si="126"/>
        <v>13438.851813887646</v>
      </c>
      <c r="P1278" s="83">
        <f t="shared" si="128"/>
        <v>0</v>
      </c>
    </row>
    <row r="1279" spans="1:16" x14ac:dyDescent="0.2">
      <c r="A1279" s="14">
        <v>3664</v>
      </c>
      <c r="B1279" s="15">
        <v>7</v>
      </c>
      <c r="C1279" s="82">
        <f t="shared" si="131"/>
        <v>3.1107785365526492</v>
      </c>
      <c r="D1279" s="16">
        <f>SUMIFS('Contact Hours'!E:E,'Contact Hours'!$A:$A,Hours!$A1279,'Contact Hours'!$C:$C,Hours!$B1279)</f>
        <v>0</v>
      </c>
      <c r="E1279" s="16">
        <f>SUMIFS('Contact Hours'!F:F,'Contact Hours'!$A:$A,Hours!$A1279,'Contact Hours'!$C:$C,Hours!$B1279)</f>
        <v>12864</v>
      </c>
      <c r="F1279" s="16">
        <f>SUMIFS('Contact Hours'!G:G,'Contact Hours'!$A:$A,Hours!$A1279,'Contact Hours'!$C:$C,Hours!$B1279)</f>
        <v>0</v>
      </c>
      <c r="G1279" s="16">
        <f>SUMIFS('Contact Hours'!H:H,'Contact Hours'!$A:$A,Hours!$A1279,'Contact Hours'!$C:$C,Hours!$B1279)</f>
        <v>0</v>
      </c>
      <c r="H1279" s="16">
        <f>SUMIFS('Contact Hours'!I:I,'Contact Hours'!$A:$A,Hours!$A1279,'Contact Hours'!$C:$C,Hours!$B1279)</f>
        <v>0</v>
      </c>
      <c r="I1279" s="16">
        <f>SUMIFS('Contact Hours'!J:J,'Contact Hours'!$A:$A,Hours!$A1279,'Contact Hours'!$C:$C,Hours!$B1279)</f>
        <v>17520</v>
      </c>
      <c r="J1279" s="16">
        <f>SUMIFS('Contact Hours'!K:K,'Contact Hours'!$A:$A,Hours!$A1279,'Contact Hours'!$C:$C,Hours!$B1279)</f>
        <v>0</v>
      </c>
      <c r="K1279" s="16">
        <f>SUMIFS('Contact Hours'!L:L,'Contact Hours'!$A:$A,Hours!$A1279,'Contact Hours'!$C:$C,Hours!$B1279)</f>
        <v>900</v>
      </c>
      <c r="L1279" s="17">
        <f t="shared" si="129"/>
        <v>31284</v>
      </c>
      <c r="M1279" s="17">
        <f t="shared" si="130"/>
        <v>3128.4</v>
      </c>
      <c r="N1279" s="17">
        <f t="shared" si="127"/>
        <v>34412.400000000001</v>
      </c>
      <c r="O1279" s="83">
        <f t="shared" si="126"/>
        <v>107049.35531126439</v>
      </c>
      <c r="P1279" s="83">
        <f t="shared" si="128"/>
        <v>0</v>
      </c>
    </row>
    <row r="1280" spans="1:16" x14ac:dyDescent="0.2">
      <c r="A1280" s="14">
        <v>3664</v>
      </c>
      <c r="B1280" s="15">
        <v>8</v>
      </c>
      <c r="C1280" s="82">
        <f t="shared" si="131"/>
        <v>3.1288120353152737</v>
      </c>
      <c r="D1280" s="16">
        <f>SUMIFS('Contact Hours'!E:E,'Contact Hours'!$A:$A,Hours!$A1280,'Contact Hours'!$C:$C,Hours!$B1280)</f>
        <v>0</v>
      </c>
      <c r="E1280" s="16">
        <f>SUMIFS('Contact Hours'!F:F,'Contact Hours'!$A:$A,Hours!$A1280,'Contact Hours'!$C:$C,Hours!$B1280)</f>
        <v>0</v>
      </c>
      <c r="F1280" s="16">
        <f>SUMIFS('Contact Hours'!G:G,'Contact Hours'!$A:$A,Hours!$A1280,'Contact Hours'!$C:$C,Hours!$B1280)</f>
        <v>0</v>
      </c>
      <c r="G1280" s="16">
        <f>SUMIFS('Contact Hours'!H:H,'Contact Hours'!$A:$A,Hours!$A1280,'Contact Hours'!$C:$C,Hours!$B1280)</f>
        <v>0</v>
      </c>
      <c r="H1280" s="16">
        <f>SUMIFS('Contact Hours'!I:I,'Contact Hours'!$A:$A,Hours!$A1280,'Contact Hours'!$C:$C,Hours!$B1280)</f>
        <v>0</v>
      </c>
      <c r="I1280" s="16">
        <f>SUMIFS('Contact Hours'!J:J,'Contact Hours'!$A:$A,Hours!$A1280,'Contact Hours'!$C:$C,Hours!$B1280)</f>
        <v>0</v>
      </c>
      <c r="J1280" s="16">
        <f>SUMIFS('Contact Hours'!K:K,'Contact Hours'!$A:$A,Hours!$A1280,'Contact Hours'!$C:$C,Hours!$B1280)</f>
        <v>480</v>
      </c>
      <c r="K1280" s="16">
        <f>SUMIFS('Contact Hours'!L:L,'Contact Hours'!$A:$A,Hours!$A1280,'Contact Hours'!$C:$C,Hours!$B1280)</f>
        <v>0</v>
      </c>
      <c r="L1280" s="17">
        <f t="shared" si="129"/>
        <v>480</v>
      </c>
      <c r="M1280" s="17">
        <f t="shared" si="130"/>
        <v>0</v>
      </c>
      <c r="N1280" s="17">
        <f t="shared" si="127"/>
        <v>480</v>
      </c>
      <c r="O1280" s="83">
        <f t="shared" si="126"/>
        <v>1501.8297769513315</v>
      </c>
      <c r="P1280" s="83">
        <f t="shared" si="128"/>
        <v>0</v>
      </c>
    </row>
    <row r="1281" spans="1:16" x14ac:dyDescent="0.2">
      <c r="A1281" s="14">
        <v>3664</v>
      </c>
      <c r="B1281" s="15">
        <v>9</v>
      </c>
      <c r="C1281" s="82">
        <f t="shared" si="131"/>
        <v>2.7974464955520566</v>
      </c>
      <c r="D1281" s="16">
        <f>SUMIFS('Contact Hours'!E:E,'Contact Hours'!$A:$A,Hours!$A1281,'Contact Hours'!$C:$C,Hours!$B1281)</f>
        <v>10320</v>
      </c>
      <c r="E1281" s="16">
        <f>SUMIFS('Contact Hours'!F:F,'Contact Hours'!$A:$A,Hours!$A1281,'Contact Hours'!$C:$C,Hours!$B1281)</f>
        <v>12576</v>
      </c>
      <c r="F1281" s="16">
        <f>SUMIFS('Contact Hours'!G:G,'Contact Hours'!$A:$A,Hours!$A1281,'Contact Hours'!$C:$C,Hours!$B1281)</f>
        <v>0</v>
      </c>
      <c r="G1281" s="16">
        <f>SUMIFS('Contact Hours'!H:H,'Contact Hours'!$A:$A,Hours!$A1281,'Contact Hours'!$C:$C,Hours!$B1281)</f>
        <v>0</v>
      </c>
      <c r="H1281" s="16">
        <f>SUMIFS('Contact Hours'!I:I,'Contact Hours'!$A:$A,Hours!$A1281,'Contact Hours'!$C:$C,Hours!$B1281)</f>
        <v>107182</v>
      </c>
      <c r="I1281" s="16">
        <f>SUMIFS('Contact Hours'!J:J,'Contact Hours'!$A:$A,Hours!$A1281,'Contact Hours'!$C:$C,Hours!$B1281)</f>
        <v>0</v>
      </c>
      <c r="J1281" s="16">
        <f>SUMIFS('Contact Hours'!K:K,'Contact Hours'!$A:$A,Hours!$A1281,'Contact Hours'!$C:$C,Hours!$B1281)</f>
        <v>204</v>
      </c>
      <c r="K1281" s="16">
        <f>SUMIFS('Contact Hours'!L:L,'Contact Hours'!$A:$A,Hours!$A1281,'Contact Hours'!$C:$C,Hours!$B1281)</f>
        <v>0</v>
      </c>
      <c r="L1281" s="17">
        <f t="shared" si="129"/>
        <v>130282</v>
      </c>
      <c r="M1281" s="17">
        <f t="shared" si="130"/>
        <v>1257.6000000000001</v>
      </c>
      <c r="N1281" s="17">
        <f t="shared" si="127"/>
        <v>131539.6</v>
      </c>
      <c r="O1281" s="83">
        <f t="shared" si="126"/>
        <v>367974.99304631935</v>
      </c>
      <c r="P1281" s="83">
        <f t="shared" si="128"/>
        <v>0</v>
      </c>
    </row>
    <row r="1282" spans="1:16" x14ac:dyDescent="0.2">
      <c r="A1282" s="14">
        <v>3664</v>
      </c>
      <c r="B1282" s="15">
        <v>10</v>
      </c>
      <c r="C1282" s="82">
        <f t="shared" si="131"/>
        <v>3.9989283506118838</v>
      </c>
      <c r="D1282" s="16">
        <f>SUMIFS('Contact Hours'!E:E,'Contact Hours'!$A:$A,Hours!$A1282,'Contact Hours'!$C:$C,Hours!$B1282)</f>
        <v>0</v>
      </c>
      <c r="E1282" s="16">
        <f>SUMIFS('Contact Hours'!F:F,'Contact Hours'!$A:$A,Hours!$A1282,'Contact Hours'!$C:$C,Hours!$B1282)</f>
        <v>0</v>
      </c>
      <c r="F1282" s="16">
        <f>SUMIFS('Contact Hours'!G:G,'Contact Hours'!$A:$A,Hours!$A1282,'Contact Hours'!$C:$C,Hours!$B1282)</f>
        <v>0</v>
      </c>
      <c r="G1282" s="16">
        <f>SUMIFS('Contact Hours'!H:H,'Contact Hours'!$A:$A,Hours!$A1282,'Contact Hours'!$C:$C,Hours!$B1282)</f>
        <v>0</v>
      </c>
      <c r="H1282" s="16">
        <f>SUMIFS('Contact Hours'!I:I,'Contact Hours'!$A:$A,Hours!$A1282,'Contact Hours'!$C:$C,Hours!$B1282)</f>
        <v>0</v>
      </c>
      <c r="I1282" s="16">
        <f>SUMIFS('Contact Hours'!J:J,'Contact Hours'!$A:$A,Hours!$A1282,'Contact Hours'!$C:$C,Hours!$B1282)</f>
        <v>0</v>
      </c>
      <c r="J1282" s="16">
        <f>SUMIFS('Contact Hours'!K:K,'Contact Hours'!$A:$A,Hours!$A1282,'Contact Hours'!$C:$C,Hours!$B1282)</f>
        <v>0</v>
      </c>
      <c r="K1282" s="16">
        <f>SUMIFS('Contact Hours'!L:L,'Contact Hours'!$A:$A,Hours!$A1282,'Contact Hours'!$C:$C,Hours!$B1282)</f>
        <v>0</v>
      </c>
      <c r="L1282" s="17">
        <f t="shared" si="129"/>
        <v>0</v>
      </c>
      <c r="M1282" s="17">
        <f t="shared" si="130"/>
        <v>0</v>
      </c>
      <c r="N1282" s="17">
        <f t="shared" si="127"/>
        <v>0</v>
      </c>
      <c r="O1282" s="83">
        <f t="shared" si="126"/>
        <v>0</v>
      </c>
      <c r="P1282" s="83">
        <f t="shared" si="128"/>
        <v>0</v>
      </c>
    </row>
    <row r="1283" spans="1:16" x14ac:dyDescent="0.2">
      <c r="A1283" s="14">
        <v>3664</v>
      </c>
      <c r="B1283" s="15">
        <v>11</v>
      </c>
      <c r="C1283" s="82">
        <f t="shared" si="131"/>
        <v>2.8515469918399288</v>
      </c>
      <c r="D1283" s="16">
        <f>SUMIFS('Contact Hours'!E:E,'Contact Hours'!$A:$A,Hours!$A1283,'Contact Hours'!$C:$C,Hours!$B1283)</f>
        <v>0</v>
      </c>
      <c r="E1283" s="16">
        <f>SUMIFS('Contact Hours'!F:F,'Contact Hours'!$A:$A,Hours!$A1283,'Contact Hours'!$C:$C,Hours!$B1283)</f>
        <v>0</v>
      </c>
      <c r="F1283" s="16">
        <f>SUMIFS('Contact Hours'!G:G,'Contact Hours'!$A:$A,Hours!$A1283,'Contact Hours'!$C:$C,Hours!$B1283)</f>
        <v>0</v>
      </c>
      <c r="G1283" s="16">
        <f>SUMIFS('Contact Hours'!H:H,'Contact Hours'!$A:$A,Hours!$A1283,'Contact Hours'!$C:$C,Hours!$B1283)</f>
        <v>0</v>
      </c>
      <c r="H1283" s="16">
        <f>SUMIFS('Contact Hours'!I:I,'Contact Hours'!$A:$A,Hours!$A1283,'Contact Hours'!$C:$C,Hours!$B1283)</f>
        <v>0</v>
      </c>
      <c r="I1283" s="16">
        <f>SUMIFS('Contact Hours'!J:J,'Contact Hours'!$A:$A,Hours!$A1283,'Contact Hours'!$C:$C,Hours!$B1283)</f>
        <v>0</v>
      </c>
      <c r="J1283" s="16">
        <f>SUMIFS('Contact Hours'!K:K,'Contact Hours'!$A:$A,Hours!$A1283,'Contact Hours'!$C:$C,Hours!$B1283)</f>
        <v>0</v>
      </c>
      <c r="K1283" s="16">
        <f>SUMIFS('Contact Hours'!L:L,'Contact Hours'!$A:$A,Hours!$A1283,'Contact Hours'!$C:$C,Hours!$B1283)</f>
        <v>6576</v>
      </c>
      <c r="L1283" s="17">
        <f t="shared" si="129"/>
        <v>6576</v>
      </c>
      <c r="M1283" s="17">
        <f t="shared" si="130"/>
        <v>657.6</v>
      </c>
      <c r="N1283" s="17">
        <f t="shared" si="127"/>
        <v>7233.6</v>
      </c>
      <c r="O1283" s="83">
        <f t="shared" si="126"/>
        <v>20626.95032017331</v>
      </c>
      <c r="P1283" s="83">
        <f t="shared" si="128"/>
        <v>0</v>
      </c>
    </row>
    <row r="1284" spans="1:16" x14ac:dyDescent="0.2">
      <c r="A1284" s="14">
        <v>3664</v>
      </c>
      <c r="B1284" s="15">
        <v>12</v>
      </c>
      <c r="C1284" s="82">
        <f t="shared" si="131"/>
        <v>2.5044021406594155</v>
      </c>
      <c r="D1284" s="16">
        <f>SUMIFS('Contact Hours'!E:E,'Contact Hours'!$A:$A,Hours!$A1284,'Contact Hours'!$C:$C,Hours!$B1284)</f>
        <v>277584</v>
      </c>
      <c r="E1284" s="16">
        <f>SUMIFS('Contact Hours'!F:F,'Contact Hours'!$A:$A,Hours!$A1284,'Contact Hours'!$C:$C,Hours!$B1284)</f>
        <v>0</v>
      </c>
      <c r="F1284" s="16">
        <f>SUMIFS('Contact Hours'!G:G,'Contact Hours'!$A:$A,Hours!$A1284,'Contact Hours'!$C:$C,Hours!$B1284)</f>
        <v>0</v>
      </c>
      <c r="G1284" s="16">
        <f>SUMIFS('Contact Hours'!H:H,'Contact Hours'!$A:$A,Hours!$A1284,'Contact Hours'!$C:$C,Hours!$B1284)</f>
        <v>23884</v>
      </c>
      <c r="H1284" s="16">
        <f>SUMIFS('Contact Hours'!I:I,'Contact Hours'!$A:$A,Hours!$A1284,'Contact Hours'!$C:$C,Hours!$B1284)</f>
        <v>0</v>
      </c>
      <c r="I1284" s="16">
        <f>SUMIFS('Contact Hours'!J:J,'Contact Hours'!$A:$A,Hours!$A1284,'Contact Hours'!$C:$C,Hours!$B1284)</f>
        <v>0</v>
      </c>
      <c r="J1284" s="16">
        <f>SUMIFS('Contact Hours'!K:K,'Contact Hours'!$A:$A,Hours!$A1284,'Contact Hours'!$C:$C,Hours!$B1284)</f>
        <v>0</v>
      </c>
      <c r="K1284" s="16">
        <f>SUMIFS('Contact Hours'!L:L,'Contact Hours'!$A:$A,Hours!$A1284,'Contact Hours'!$C:$C,Hours!$B1284)</f>
        <v>0</v>
      </c>
      <c r="L1284" s="17">
        <f t="shared" si="129"/>
        <v>301468</v>
      </c>
      <c r="M1284" s="17">
        <f t="shared" si="130"/>
        <v>0</v>
      </c>
      <c r="N1284" s="17">
        <f t="shared" si="127"/>
        <v>301468</v>
      </c>
      <c r="O1284" s="83">
        <f t="shared" si="126"/>
        <v>754997.10454031266</v>
      </c>
      <c r="P1284" s="83">
        <f t="shared" si="128"/>
        <v>59815.140727509483</v>
      </c>
    </row>
    <row r="1285" spans="1:16" x14ac:dyDescent="0.2">
      <c r="A1285" s="14">
        <v>3664</v>
      </c>
      <c r="B1285" s="15">
        <v>13</v>
      </c>
      <c r="C1285" s="82">
        <f t="shared" si="131"/>
        <v>2.4322681456089192</v>
      </c>
      <c r="D1285" s="16">
        <f>SUMIFS('Contact Hours'!E:E,'Contact Hours'!$A:$A,Hours!$A1285,'Contact Hours'!$C:$C,Hours!$B1285)</f>
        <v>16656</v>
      </c>
      <c r="E1285" s="16">
        <f>SUMIFS('Contact Hours'!F:F,'Contact Hours'!$A:$A,Hours!$A1285,'Contact Hours'!$C:$C,Hours!$B1285)</f>
        <v>0</v>
      </c>
      <c r="F1285" s="16">
        <f>SUMIFS('Contact Hours'!G:G,'Contact Hours'!$A:$A,Hours!$A1285,'Contact Hours'!$C:$C,Hours!$B1285)</f>
        <v>0</v>
      </c>
      <c r="G1285" s="16">
        <f>SUMIFS('Contact Hours'!H:H,'Contact Hours'!$A:$A,Hours!$A1285,'Contact Hours'!$C:$C,Hours!$B1285)</f>
        <v>0</v>
      </c>
      <c r="H1285" s="16">
        <f>SUMIFS('Contact Hours'!I:I,'Contact Hours'!$A:$A,Hours!$A1285,'Contact Hours'!$C:$C,Hours!$B1285)</f>
        <v>0</v>
      </c>
      <c r="I1285" s="16">
        <f>SUMIFS('Contact Hours'!J:J,'Contact Hours'!$A:$A,Hours!$A1285,'Contact Hours'!$C:$C,Hours!$B1285)</f>
        <v>0</v>
      </c>
      <c r="J1285" s="16">
        <f>SUMIFS('Contact Hours'!K:K,'Contact Hours'!$A:$A,Hours!$A1285,'Contact Hours'!$C:$C,Hours!$B1285)</f>
        <v>0</v>
      </c>
      <c r="K1285" s="16">
        <f>SUMIFS('Contact Hours'!L:L,'Contact Hours'!$A:$A,Hours!$A1285,'Contact Hours'!$C:$C,Hours!$B1285)</f>
        <v>0</v>
      </c>
      <c r="L1285" s="17">
        <f t="shared" si="129"/>
        <v>16656</v>
      </c>
      <c r="M1285" s="17">
        <f t="shared" si="130"/>
        <v>0</v>
      </c>
      <c r="N1285" s="17">
        <f t="shared" si="127"/>
        <v>16656</v>
      </c>
      <c r="O1285" s="83">
        <f t="shared" ref="O1285:O1348" si="132">N1285*C1285</f>
        <v>40511.858233262159</v>
      </c>
      <c r="P1285" s="83">
        <f t="shared" si="128"/>
        <v>0</v>
      </c>
    </row>
    <row r="1286" spans="1:16" x14ac:dyDescent="0.2">
      <c r="A1286" s="14">
        <v>3664</v>
      </c>
      <c r="B1286" s="15">
        <v>14</v>
      </c>
      <c r="C1286" s="82">
        <f t="shared" si="131"/>
        <v>3.8974899200721236</v>
      </c>
      <c r="D1286" s="16">
        <f>SUMIFS('Contact Hours'!E:E,'Contact Hours'!$A:$A,Hours!$A1286,'Contact Hours'!$C:$C,Hours!$B1286)</f>
        <v>0</v>
      </c>
      <c r="E1286" s="16">
        <f>SUMIFS('Contact Hours'!F:F,'Contact Hours'!$A:$A,Hours!$A1286,'Contact Hours'!$C:$C,Hours!$B1286)</f>
        <v>0</v>
      </c>
      <c r="F1286" s="16">
        <f>SUMIFS('Contact Hours'!G:G,'Contact Hours'!$A:$A,Hours!$A1286,'Contact Hours'!$C:$C,Hours!$B1286)</f>
        <v>0</v>
      </c>
      <c r="G1286" s="16">
        <f>SUMIFS('Contact Hours'!H:H,'Contact Hours'!$A:$A,Hours!$A1286,'Contact Hours'!$C:$C,Hours!$B1286)</f>
        <v>0</v>
      </c>
      <c r="H1286" s="16">
        <f>SUMIFS('Contact Hours'!I:I,'Contact Hours'!$A:$A,Hours!$A1286,'Contact Hours'!$C:$C,Hours!$B1286)</f>
        <v>0</v>
      </c>
      <c r="I1286" s="16">
        <f>SUMIFS('Contact Hours'!J:J,'Contact Hours'!$A:$A,Hours!$A1286,'Contact Hours'!$C:$C,Hours!$B1286)</f>
        <v>240096</v>
      </c>
      <c r="J1286" s="16">
        <f>SUMIFS('Contact Hours'!K:K,'Contact Hours'!$A:$A,Hours!$A1286,'Contact Hours'!$C:$C,Hours!$B1286)</f>
        <v>0</v>
      </c>
      <c r="K1286" s="16">
        <f>SUMIFS('Contact Hours'!L:L,'Contact Hours'!$A:$A,Hours!$A1286,'Contact Hours'!$C:$C,Hours!$B1286)</f>
        <v>8820</v>
      </c>
      <c r="L1286" s="17">
        <f t="shared" si="129"/>
        <v>248916</v>
      </c>
      <c r="M1286" s="17">
        <f t="shared" si="130"/>
        <v>24891.600000000002</v>
      </c>
      <c r="N1286" s="17">
        <f t="shared" si="127"/>
        <v>273807.59999999998</v>
      </c>
      <c r="O1286" s="83">
        <f t="shared" si="132"/>
        <v>1067162.3610391398</v>
      </c>
      <c r="P1286" s="83">
        <f t="shared" si="128"/>
        <v>0</v>
      </c>
    </row>
    <row r="1287" spans="1:16" x14ac:dyDescent="0.2">
      <c r="A1287" s="14">
        <v>3664</v>
      </c>
      <c r="B1287" s="15">
        <v>15</v>
      </c>
      <c r="C1287" s="82">
        <f t="shared" si="131"/>
        <v>5.6850604849172326</v>
      </c>
      <c r="D1287" s="16">
        <f>SUMIFS('Contact Hours'!E:E,'Contact Hours'!$A:$A,Hours!$A1287,'Contact Hours'!$C:$C,Hours!$B1287)</f>
        <v>0</v>
      </c>
      <c r="E1287" s="16">
        <f>SUMIFS('Contact Hours'!F:F,'Contact Hours'!$A:$A,Hours!$A1287,'Contact Hours'!$C:$C,Hours!$B1287)</f>
        <v>0</v>
      </c>
      <c r="F1287" s="16">
        <f>SUMIFS('Contact Hours'!G:G,'Contact Hours'!$A:$A,Hours!$A1287,'Contact Hours'!$C:$C,Hours!$B1287)</f>
        <v>0</v>
      </c>
      <c r="G1287" s="16">
        <f>SUMIFS('Contact Hours'!H:H,'Contact Hours'!$A:$A,Hours!$A1287,'Contact Hours'!$C:$C,Hours!$B1287)</f>
        <v>0</v>
      </c>
      <c r="H1287" s="16">
        <f>SUMIFS('Contact Hours'!I:I,'Contact Hours'!$A:$A,Hours!$A1287,'Contact Hours'!$C:$C,Hours!$B1287)</f>
        <v>0</v>
      </c>
      <c r="I1287" s="16">
        <f>SUMIFS('Contact Hours'!J:J,'Contact Hours'!$A:$A,Hours!$A1287,'Contact Hours'!$C:$C,Hours!$B1287)</f>
        <v>0</v>
      </c>
      <c r="J1287" s="16">
        <f>SUMIFS('Contact Hours'!K:K,'Contact Hours'!$A:$A,Hours!$A1287,'Contact Hours'!$C:$C,Hours!$B1287)</f>
        <v>0</v>
      </c>
      <c r="K1287" s="16">
        <f>SUMIFS('Contact Hours'!L:L,'Contact Hours'!$A:$A,Hours!$A1287,'Contact Hours'!$C:$C,Hours!$B1287)</f>
        <v>0</v>
      </c>
      <c r="L1287" s="17">
        <f t="shared" si="129"/>
        <v>0</v>
      </c>
      <c r="M1287" s="17">
        <f t="shared" si="130"/>
        <v>0</v>
      </c>
      <c r="N1287" s="17">
        <f t="shared" si="127"/>
        <v>0</v>
      </c>
      <c r="O1287" s="83">
        <f t="shared" si="132"/>
        <v>0</v>
      </c>
      <c r="P1287" s="83">
        <f t="shared" si="128"/>
        <v>0</v>
      </c>
    </row>
    <row r="1288" spans="1:16" x14ac:dyDescent="0.2">
      <c r="A1288" s="14">
        <v>3664</v>
      </c>
      <c r="B1288" s="15">
        <v>16</v>
      </c>
      <c r="C1288" s="82">
        <f t="shared" si="131"/>
        <v>3.2595549013442979</v>
      </c>
      <c r="D1288" s="16">
        <f>SUMIFS('Contact Hours'!E:E,'Contact Hours'!$A:$A,Hours!$A1288,'Contact Hours'!$C:$C,Hours!$B1288)</f>
        <v>0</v>
      </c>
      <c r="E1288" s="16">
        <f>SUMIFS('Contact Hours'!F:F,'Contact Hours'!$A:$A,Hours!$A1288,'Contact Hours'!$C:$C,Hours!$B1288)</f>
        <v>1920</v>
      </c>
      <c r="F1288" s="16">
        <f>SUMIFS('Contact Hours'!G:G,'Contact Hours'!$A:$A,Hours!$A1288,'Contact Hours'!$C:$C,Hours!$B1288)</f>
        <v>0</v>
      </c>
      <c r="G1288" s="16">
        <f>SUMIFS('Contact Hours'!H:H,'Contact Hours'!$A:$A,Hours!$A1288,'Contact Hours'!$C:$C,Hours!$B1288)</f>
        <v>0</v>
      </c>
      <c r="H1288" s="16">
        <f>SUMIFS('Contact Hours'!I:I,'Contact Hours'!$A:$A,Hours!$A1288,'Contact Hours'!$C:$C,Hours!$B1288)</f>
        <v>0</v>
      </c>
      <c r="I1288" s="16">
        <f>SUMIFS('Contact Hours'!J:J,'Contact Hours'!$A:$A,Hours!$A1288,'Contact Hours'!$C:$C,Hours!$B1288)</f>
        <v>246016</v>
      </c>
      <c r="J1288" s="16">
        <f>SUMIFS('Contact Hours'!K:K,'Contact Hours'!$A:$A,Hours!$A1288,'Contact Hours'!$C:$C,Hours!$B1288)</f>
        <v>0</v>
      </c>
      <c r="K1288" s="16">
        <f>SUMIFS('Contact Hours'!L:L,'Contact Hours'!$A:$A,Hours!$A1288,'Contact Hours'!$C:$C,Hours!$B1288)</f>
        <v>32324</v>
      </c>
      <c r="L1288" s="17">
        <f t="shared" si="129"/>
        <v>280260</v>
      </c>
      <c r="M1288" s="17">
        <f t="shared" si="130"/>
        <v>28026</v>
      </c>
      <c r="N1288" s="17">
        <f t="shared" ref="N1288:N1343" si="133">SUM(L1288:M1288)</f>
        <v>308286</v>
      </c>
      <c r="O1288" s="83">
        <f t="shared" si="132"/>
        <v>1004875.1423158282</v>
      </c>
      <c r="P1288" s="83">
        <f t="shared" ref="P1288:P1343" si="134">(G1288+F1288*1.1)*C1288</f>
        <v>0</v>
      </c>
    </row>
    <row r="1289" spans="1:16" x14ac:dyDescent="0.2">
      <c r="A1289" s="14">
        <v>3664</v>
      </c>
      <c r="B1289" s="15">
        <v>17</v>
      </c>
      <c r="C1289" s="82">
        <f t="shared" si="131"/>
        <v>4.4091904474615813</v>
      </c>
      <c r="D1289" s="16">
        <f>SUMIFS('Contact Hours'!E:E,'Contact Hours'!$A:$A,Hours!$A1289,'Contact Hours'!$C:$C,Hours!$B1289)</f>
        <v>0</v>
      </c>
      <c r="E1289" s="16">
        <f>SUMIFS('Contact Hours'!F:F,'Contact Hours'!$A:$A,Hours!$A1289,'Contact Hours'!$C:$C,Hours!$B1289)</f>
        <v>0</v>
      </c>
      <c r="F1289" s="16">
        <f>SUMIFS('Contact Hours'!G:G,'Contact Hours'!$A:$A,Hours!$A1289,'Contact Hours'!$C:$C,Hours!$B1289)</f>
        <v>0</v>
      </c>
      <c r="G1289" s="16">
        <f>SUMIFS('Contact Hours'!H:H,'Contact Hours'!$A:$A,Hours!$A1289,'Contact Hours'!$C:$C,Hours!$B1289)</f>
        <v>0</v>
      </c>
      <c r="H1289" s="16">
        <f>SUMIFS('Contact Hours'!I:I,'Contact Hours'!$A:$A,Hours!$A1289,'Contact Hours'!$C:$C,Hours!$B1289)</f>
        <v>0</v>
      </c>
      <c r="I1289" s="16">
        <f>SUMIFS('Contact Hours'!J:J,'Contact Hours'!$A:$A,Hours!$A1289,'Contact Hours'!$C:$C,Hours!$B1289)</f>
        <v>25568</v>
      </c>
      <c r="J1289" s="16">
        <f>SUMIFS('Contact Hours'!K:K,'Contact Hours'!$A:$A,Hours!$A1289,'Contact Hours'!$C:$C,Hours!$B1289)</f>
        <v>0</v>
      </c>
      <c r="K1289" s="16">
        <f>SUMIFS('Contact Hours'!L:L,'Contact Hours'!$A:$A,Hours!$A1289,'Contact Hours'!$C:$C,Hours!$B1289)</f>
        <v>0</v>
      </c>
      <c r="L1289" s="17">
        <f t="shared" ref="L1289:L1344" si="135">SUM(D1289:K1289)</f>
        <v>25568</v>
      </c>
      <c r="M1289" s="17">
        <f t="shared" ref="M1289:M1344" si="136">IF(B1289&lt;28,E1289+F1289+I1289+K1289,0)*0.1</f>
        <v>2556.8000000000002</v>
      </c>
      <c r="N1289" s="17">
        <f t="shared" si="133"/>
        <v>28124.799999999999</v>
      </c>
      <c r="O1289" s="83">
        <f t="shared" si="132"/>
        <v>124007.59949676748</v>
      </c>
      <c r="P1289" s="83">
        <f t="shared" si="134"/>
        <v>0</v>
      </c>
    </row>
    <row r="1290" spans="1:16" x14ac:dyDescent="0.2">
      <c r="A1290" s="14">
        <v>3664</v>
      </c>
      <c r="B1290" s="15">
        <v>18</v>
      </c>
      <c r="C1290" s="82">
        <f t="shared" si="131"/>
        <v>3.2911135241788898</v>
      </c>
      <c r="D1290" s="16">
        <f>SUMIFS('Contact Hours'!E:E,'Contact Hours'!$A:$A,Hours!$A1290,'Contact Hours'!$C:$C,Hours!$B1290)</f>
        <v>0</v>
      </c>
      <c r="E1290" s="16">
        <f>SUMIFS('Contact Hours'!F:F,'Contact Hours'!$A:$A,Hours!$A1290,'Contact Hours'!$C:$C,Hours!$B1290)</f>
        <v>0</v>
      </c>
      <c r="F1290" s="16">
        <f>SUMIFS('Contact Hours'!G:G,'Contact Hours'!$A:$A,Hours!$A1290,'Contact Hours'!$C:$C,Hours!$B1290)</f>
        <v>0</v>
      </c>
      <c r="G1290" s="16">
        <f>SUMIFS('Contact Hours'!H:H,'Contact Hours'!$A:$A,Hours!$A1290,'Contact Hours'!$C:$C,Hours!$B1290)</f>
        <v>0</v>
      </c>
      <c r="H1290" s="16">
        <f>SUMIFS('Contact Hours'!I:I,'Contact Hours'!$A:$A,Hours!$A1290,'Contact Hours'!$C:$C,Hours!$B1290)</f>
        <v>0</v>
      </c>
      <c r="I1290" s="16">
        <f>SUMIFS('Contact Hours'!J:J,'Contact Hours'!$A:$A,Hours!$A1290,'Contact Hours'!$C:$C,Hours!$B1290)</f>
        <v>74576</v>
      </c>
      <c r="J1290" s="16">
        <f>SUMIFS('Contact Hours'!K:K,'Contact Hours'!$A:$A,Hours!$A1290,'Contact Hours'!$C:$C,Hours!$B1290)</f>
        <v>0</v>
      </c>
      <c r="K1290" s="16">
        <f>SUMIFS('Contact Hours'!L:L,'Contact Hours'!$A:$A,Hours!$A1290,'Contact Hours'!$C:$C,Hours!$B1290)</f>
        <v>0</v>
      </c>
      <c r="L1290" s="17">
        <f t="shared" si="135"/>
        <v>74576</v>
      </c>
      <c r="M1290" s="17">
        <f t="shared" si="136"/>
        <v>7457.6</v>
      </c>
      <c r="N1290" s="17">
        <f t="shared" si="133"/>
        <v>82033.600000000006</v>
      </c>
      <c r="O1290" s="83">
        <f t="shared" si="132"/>
        <v>269981.89039708138</v>
      </c>
      <c r="P1290" s="83">
        <f t="shared" si="134"/>
        <v>0</v>
      </c>
    </row>
    <row r="1291" spans="1:16" x14ac:dyDescent="0.2">
      <c r="A1291" s="14">
        <v>3664</v>
      </c>
      <c r="B1291" s="15">
        <v>19</v>
      </c>
      <c r="C1291" s="82">
        <f t="shared" si="131"/>
        <v>2.3804218366663754</v>
      </c>
      <c r="D1291" s="16">
        <f>SUMIFS('Contact Hours'!E:E,'Contact Hours'!$A:$A,Hours!$A1291,'Contact Hours'!$C:$C,Hours!$B1291)</f>
        <v>0</v>
      </c>
      <c r="E1291" s="16">
        <f>SUMIFS('Contact Hours'!F:F,'Contact Hours'!$A:$A,Hours!$A1291,'Contact Hours'!$C:$C,Hours!$B1291)</f>
        <v>122064</v>
      </c>
      <c r="F1291" s="16">
        <f>SUMIFS('Contact Hours'!G:G,'Contact Hours'!$A:$A,Hours!$A1291,'Contact Hours'!$C:$C,Hours!$B1291)</f>
        <v>62784</v>
      </c>
      <c r="G1291" s="16">
        <f>SUMIFS('Contact Hours'!H:H,'Contact Hours'!$A:$A,Hours!$A1291,'Contact Hours'!$C:$C,Hours!$B1291)</f>
        <v>0</v>
      </c>
      <c r="H1291" s="16">
        <f>SUMIFS('Contact Hours'!I:I,'Contact Hours'!$A:$A,Hours!$A1291,'Contact Hours'!$C:$C,Hours!$B1291)</f>
        <v>0</v>
      </c>
      <c r="I1291" s="16">
        <f>SUMIFS('Contact Hours'!J:J,'Contact Hours'!$A:$A,Hours!$A1291,'Contact Hours'!$C:$C,Hours!$B1291)</f>
        <v>0</v>
      </c>
      <c r="J1291" s="16">
        <f>SUMIFS('Contact Hours'!K:K,'Contact Hours'!$A:$A,Hours!$A1291,'Contact Hours'!$C:$C,Hours!$B1291)</f>
        <v>0</v>
      </c>
      <c r="K1291" s="16">
        <f>SUMIFS('Contact Hours'!L:L,'Contact Hours'!$A:$A,Hours!$A1291,'Contact Hours'!$C:$C,Hours!$B1291)</f>
        <v>0</v>
      </c>
      <c r="L1291" s="17">
        <f t="shared" si="135"/>
        <v>184848</v>
      </c>
      <c r="M1291" s="17">
        <f t="shared" si="136"/>
        <v>18484.8</v>
      </c>
      <c r="N1291" s="17">
        <f t="shared" si="133"/>
        <v>203332.8</v>
      </c>
      <c r="O1291" s="83">
        <f t="shared" si="132"/>
        <v>484017.83723051677</v>
      </c>
      <c r="P1291" s="83">
        <f t="shared" si="134"/>
        <v>164397.6450525879</v>
      </c>
    </row>
    <row r="1292" spans="1:16" x14ac:dyDescent="0.2">
      <c r="A1292" s="14">
        <v>3664</v>
      </c>
      <c r="B1292" s="15">
        <v>20</v>
      </c>
      <c r="C1292" s="82">
        <f t="shared" si="131"/>
        <v>3.0251194174301852</v>
      </c>
      <c r="D1292" s="16">
        <f>SUMIFS('Contact Hours'!E:E,'Contact Hours'!$A:$A,Hours!$A1292,'Contact Hours'!$C:$C,Hours!$B1292)</f>
        <v>0</v>
      </c>
      <c r="E1292" s="16">
        <f>SUMIFS('Contact Hours'!F:F,'Contact Hours'!$A:$A,Hours!$A1292,'Contact Hours'!$C:$C,Hours!$B1292)</f>
        <v>0</v>
      </c>
      <c r="F1292" s="16">
        <f>SUMIFS('Contact Hours'!G:G,'Contact Hours'!$A:$A,Hours!$A1292,'Contact Hours'!$C:$C,Hours!$B1292)</f>
        <v>0</v>
      </c>
      <c r="G1292" s="16">
        <f>SUMIFS('Contact Hours'!H:H,'Contact Hours'!$A:$A,Hours!$A1292,'Contact Hours'!$C:$C,Hours!$B1292)</f>
        <v>0</v>
      </c>
      <c r="H1292" s="16">
        <f>SUMIFS('Contact Hours'!I:I,'Contact Hours'!$A:$A,Hours!$A1292,'Contact Hours'!$C:$C,Hours!$B1292)</f>
        <v>20688</v>
      </c>
      <c r="I1292" s="16">
        <f>SUMIFS('Contact Hours'!J:J,'Contact Hours'!$A:$A,Hours!$A1292,'Contact Hours'!$C:$C,Hours!$B1292)</f>
        <v>0</v>
      </c>
      <c r="J1292" s="16">
        <f>SUMIFS('Contact Hours'!K:K,'Contact Hours'!$A:$A,Hours!$A1292,'Contact Hours'!$C:$C,Hours!$B1292)</f>
        <v>0</v>
      </c>
      <c r="K1292" s="16">
        <f>SUMIFS('Contact Hours'!L:L,'Contact Hours'!$A:$A,Hours!$A1292,'Contact Hours'!$C:$C,Hours!$B1292)</f>
        <v>0</v>
      </c>
      <c r="L1292" s="17">
        <f t="shared" si="135"/>
        <v>20688</v>
      </c>
      <c r="M1292" s="17">
        <f t="shared" si="136"/>
        <v>0</v>
      </c>
      <c r="N1292" s="17">
        <f t="shared" si="133"/>
        <v>20688</v>
      </c>
      <c r="O1292" s="83">
        <f t="shared" si="132"/>
        <v>62583.670507795672</v>
      </c>
      <c r="P1292" s="83">
        <f t="shared" si="134"/>
        <v>0</v>
      </c>
    </row>
    <row r="1293" spans="1:16" x14ac:dyDescent="0.2">
      <c r="A1293" s="14">
        <v>3664</v>
      </c>
      <c r="B1293" s="15">
        <v>21</v>
      </c>
      <c r="C1293" s="82">
        <f t="shared" si="131"/>
        <v>3.2708258380709379</v>
      </c>
      <c r="D1293" s="16">
        <f>SUMIFS('Contact Hours'!E:E,'Contact Hours'!$A:$A,Hours!$A1293,'Contact Hours'!$C:$C,Hours!$B1293)</f>
        <v>0</v>
      </c>
      <c r="E1293" s="16">
        <f>SUMIFS('Contact Hours'!F:F,'Contact Hours'!$A:$A,Hours!$A1293,'Contact Hours'!$C:$C,Hours!$B1293)</f>
        <v>0</v>
      </c>
      <c r="F1293" s="16">
        <f>SUMIFS('Contact Hours'!G:G,'Contact Hours'!$A:$A,Hours!$A1293,'Contact Hours'!$C:$C,Hours!$B1293)</f>
        <v>0</v>
      </c>
      <c r="G1293" s="16">
        <f>SUMIFS('Contact Hours'!H:H,'Contact Hours'!$A:$A,Hours!$A1293,'Contact Hours'!$C:$C,Hours!$B1293)</f>
        <v>0</v>
      </c>
      <c r="H1293" s="16">
        <f>SUMIFS('Contact Hours'!I:I,'Contact Hours'!$A:$A,Hours!$A1293,'Contact Hours'!$C:$C,Hours!$B1293)</f>
        <v>0</v>
      </c>
      <c r="I1293" s="16">
        <f>SUMIFS('Contact Hours'!J:J,'Contact Hours'!$A:$A,Hours!$A1293,'Contact Hours'!$C:$C,Hours!$B1293)</f>
        <v>0</v>
      </c>
      <c r="J1293" s="16">
        <f>SUMIFS('Contact Hours'!K:K,'Contact Hours'!$A:$A,Hours!$A1293,'Contact Hours'!$C:$C,Hours!$B1293)</f>
        <v>18745</v>
      </c>
      <c r="K1293" s="16">
        <f>SUMIFS('Contact Hours'!L:L,'Contact Hours'!$A:$A,Hours!$A1293,'Contact Hours'!$C:$C,Hours!$B1293)</f>
        <v>0</v>
      </c>
      <c r="L1293" s="17">
        <f t="shared" si="135"/>
        <v>18745</v>
      </c>
      <c r="M1293" s="17">
        <f t="shared" si="136"/>
        <v>0</v>
      </c>
      <c r="N1293" s="17">
        <f t="shared" si="133"/>
        <v>18745</v>
      </c>
      <c r="O1293" s="83">
        <f t="shared" si="132"/>
        <v>61311.630334639733</v>
      </c>
      <c r="P1293" s="83">
        <f t="shared" si="134"/>
        <v>0</v>
      </c>
    </row>
    <row r="1294" spans="1:16" x14ac:dyDescent="0.2">
      <c r="A1294" s="14">
        <v>3664</v>
      </c>
      <c r="B1294" s="15">
        <v>22</v>
      </c>
      <c r="C1294" s="82">
        <f t="shared" si="131"/>
        <v>3.5368199448196425</v>
      </c>
      <c r="D1294" s="16">
        <f>SUMIFS('Contact Hours'!E:E,'Contact Hours'!$A:$A,Hours!$A1294,'Contact Hours'!$C:$C,Hours!$B1294)</f>
        <v>0</v>
      </c>
      <c r="E1294" s="16">
        <f>SUMIFS('Contact Hours'!F:F,'Contact Hours'!$A:$A,Hours!$A1294,'Contact Hours'!$C:$C,Hours!$B1294)</f>
        <v>0</v>
      </c>
      <c r="F1294" s="16">
        <f>SUMIFS('Contact Hours'!G:G,'Contact Hours'!$A:$A,Hours!$A1294,'Contact Hours'!$C:$C,Hours!$B1294)</f>
        <v>0</v>
      </c>
      <c r="G1294" s="16">
        <f>SUMIFS('Contact Hours'!H:H,'Contact Hours'!$A:$A,Hours!$A1294,'Contact Hours'!$C:$C,Hours!$B1294)</f>
        <v>0</v>
      </c>
      <c r="H1294" s="16">
        <f>SUMIFS('Contact Hours'!I:I,'Contact Hours'!$A:$A,Hours!$A1294,'Contact Hours'!$C:$C,Hours!$B1294)</f>
        <v>2496</v>
      </c>
      <c r="I1294" s="16">
        <f>SUMIFS('Contact Hours'!J:J,'Contact Hours'!$A:$A,Hours!$A1294,'Contact Hours'!$C:$C,Hours!$B1294)</f>
        <v>0</v>
      </c>
      <c r="J1294" s="16">
        <f>SUMIFS('Contact Hours'!K:K,'Contact Hours'!$A:$A,Hours!$A1294,'Contact Hours'!$C:$C,Hours!$B1294)</f>
        <v>0</v>
      </c>
      <c r="K1294" s="16">
        <f>SUMIFS('Contact Hours'!L:L,'Contact Hours'!$A:$A,Hours!$A1294,'Contact Hours'!$C:$C,Hours!$B1294)</f>
        <v>0</v>
      </c>
      <c r="L1294" s="17">
        <f t="shared" si="135"/>
        <v>2496</v>
      </c>
      <c r="M1294" s="17">
        <f t="shared" si="136"/>
        <v>0</v>
      </c>
      <c r="N1294" s="17">
        <f t="shared" si="133"/>
        <v>2496</v>
      </c>
      <c r="O1294" s="83">
        <f t="shared" si="132"/>
        <v>8827.9025822698277</v>
      </c>
      <c r="P1294" s="83">
        <f t="shared" si="134"/>
        <v>0</v>
      </c>
    </row>
    <row r="1295" spans="1:16" x14ac:dyDescent="0.2">
      <c r="A1295" s="14">
        <v>3664</v>
      </c>
      <c r="B1295" s="15">
        <v>23</v>
      </c>
      <c r="C1295" s="82">
        <f t="shared" si="131"/>
        <v>3.4579233877331621</v>
      </c>
      <c r="D1295" s="16">
        <f>SUMIFS('Contact Hours'!E:E,'Contact Hours'!$A:$A,Hours!$A1295,'Contact Hours'!$C:$C,Hours!$B1295)</f>
        <v>66224</v>
      </c>
      <c r="E1295" s="16">
        <f>SUMIFS('Contact Hours'!F:F,'Contact Hours'!$A:$A,Hours!$A1295,'Contact Hours'!$C:$C,Hours!$B1295)</f>
        <v>0</v>
      </c>
      <c r="F1295" s="16">
        <f>SUMIFS('Contact Hours'!G:G,'Contact Hours'!$A:$A,Hours!$A1295,'Contact Hours'!$C:$C,Hours!$B1295)</f>
        <v>0</v>
      </c>
      <c r="G1295" s="16">
        <f>SUMIFS('Contact Hours'!H:H,'Contact Hours'!$A:$A,Hours!$A1295,'Contact Hours'!$C:$C,Hours!$B1295)</f>
        <v>0</v>
      </c>
      <c r="H1295" s="16">
        <f>SUMIFS('Contact Hours'!I:I,'Contact Hours'!$A:$A,Hours!$A1295,'Contact Hours'!$C:$C,Hours!$B1295)</f>
        <v>0</v>
      </c>
      <c r="I1295" s="16">
        <f>SUMIFS('Contact Hours'!J:J,'Contact Hours'!$A:$A,Hours!$A1295,'Contact Hours'!$C:$C,Hours!$B1295)</f>
        <v>0</v>
      </c>
      <c r="J1295" s="16">
        <f>SUMIFS('Contact Hours'!K:K,'Contact Hours'!$A:$A,Hours!$A1295,'Contact Hours'!$C:$C,Hours!$B1295)</f>
        <v>0</v>
      </c>
      <c r="K1295" s="16">
        <f>SUMIFS('Contact Hours'!L:L,'Contact Hours'!$A:$A,Hours!$A1295,'Contact Hours'!$C:$C,Hours!$B1295)</f>
        <v>0</v>
      </c>
      <c r="L1295" s="17">
        <f t="shared" si="135"/>
        <v>66224</v>
      </c>
      <c r="M1295" s="17">
        <f t="shared" si="136"/>
        <v>0</v>
      </c>
      <c r="N1295" s="17">
        <f t="shared" si="133"/>
        <v>66224</v>
      </c>
      <c r="O1295" s="83">
        <f t="shared" si="132"/>
        <v>228997.51842924094</v>
      </c>
      <c r="P1295" s="83">
        <f t="shared" si="134"/>
        <v>0</v>
      </c>
    </row>
    <row r="1296" spans="1:16" x14ac:dyDescent="0.2">
      <c r="A1296" s="14">
        <v>3664</v>
      </c>
      <c r="B1296" s="15">
        <v>24</v>
      </c>
      <c r="C1296" s="82">
        <f t="shared" si="131"/>
        <v>2.7275666878468883</v>
      </c>
      <c r="D1296" s="16">
        <f>SUMIFS('Contact Hours'!E:E,'Contact Hours'!$A:$A,Hours!$A1296,'Contact Hours'!$C:$C,Hours!$B1296)</f>
        <v>16800</v>
      </c>
      <c r="E1296" s="16">
        <f>SUMIFS('Contact Hours'!F:F,'Contact Hours'!$A:$A,Hours!$A1296,'Contact Hours'!$C:$C,Hours!$B1296)</f>
        <v>0</v>
      </c>
      <c r="F1296" s="16">
        <f>SUMIFS('Contact Hours'!G:G,'Contact Hours'!$A:$A,Hours!$A1296,'Contact Hours'!$C:$C,Hours!$B1296)</f>
        <v>0</v>
      </c>
      <c r="G1296" s="16">
        <f>SUMIFS('Contact Hours'!H:H,'Contact Hours'!$A:$A,Hours!$A1296,'Contact Hours'!$C:$C,Hours!$B1296)</f>
        <v>0</v>
      </c>
      <c r="H1296" s="16">
        <f>SUMIFS('Contact Hours'!I:I,'Contact Hours'!$A:$A,Hours!$A1296,'Contact Hours'!$C:$C,Hours!$B1296)</f>
        <v>29165</v>
      </c>
      <c r="I1296" s="16">
        <f>SUMIFS('Contact Hours'!J:J,'Contact Hours'!$A:$A,Hours!$A1296,'Contact Hours'!$C:$C,Hours!$B1296)</f>
        <v>0</v>
      </c>
      <c r="J1296" s="16">
        <f>SUMIFS('Contact Hours'!K:K,'Contact Hours'!$A:$A,Hours!$A1296,'Contact Hours'!$C:$C,Hours!$B1296)</f>
        <v>46396</v>
      </c>
      <c r="K1296" s="16">
        <f>SUMIFS('Contact Hours'!L:L,'Contact Hours'!$A:$A,Hours!$A1296,'Contact Hours'!$C:$C,Hours!$B1296)</f>
        <v>0</v>
      </c>
      <c r="L1296" s="17">
        <f t="shared" si="135"/>
        <v>92361</v>
      </c>
      <c r="M1296" s="17">
        <f t="shared" si="136"/>
        <v>0</v>
      </c>
      <c r="N1296" s="17">
        <f t="shared" si="133"/>
        <v>92361</v>
      </c>
      <c r="O1296" s="83">
        <f t="shared" si="132"/>
        <v>251920.78685622645</v>
      </c>
      <c r="P1296" s="83">
        <f t="shared" si="134"/>
        <v>0</v>
      </c>
    </row>
    <row r="1297" spans="1:16" x14ac:dyDescent="0.2">
      <c r="A1297" s="14">
        <v>3664</v>
      </c>
      <c r="B1297" s="15">
        <v>25</v>
      </c>
      <c r="C1297" s="82">
        <f t="shared" si="131"/>
        <v>2.1843075376228382</v>
      </c>
      <c r="D1297" s="16">
        <f>SUMIFS('Contact Hours'!E:E,'Contact Hours'!$A:$A,Hours!$A1297,'Contact Hours'!$C:$C,Hours!$B1297)</f>
        <v>493968</v>
      </c>
      <c r="E1297" s="16">
        <f>SUMIFS('Contact Hours'!F:F,'Contact Hours'!$A:$A,Hours!$A1297,'Contact Hours'!$C:$C,Hours!$B1297)</f>
        <v>0</v>
      </c>
      <c r="F1297" s="16">
        <f>SUMIFS('Contact Hours'!G:G,'Contact Hours'!$A:$A,Hours!$A1297,'Contact Hours'!$C:$C,Hours!$B1297)</f>
        <v>0</v>
      </c>
      <c r="G1297" s="16">
        <f>SUMIFS('Contact Hours'!H:H,'Contact Hours'!$A:$A,Hours!$A1297,'Contact Hours'!$C:$C,Hours!$B1297)</f>
        <v>0</v>
      </c>
      <c r="H1297" s="16">
        <f>SUMIFS('Contact Hours'!I:I,'Contact Hours'!$A:$A,Hours!$A1297,'Contact Hours'!$C:$C,Hours!$B1297)</f>
        <v>0</v>
      </c>
      <c r="I1297" s="16">
        <f>SUMIFS('Contact Hours'!J:J,'Contact Hours'!$A:$A,Hours!$A1297,'Contact Hours'!$C:$C,Hours!$B1297)</f>
        <v>0</v>
      </c>
      <c r="J1297" s="16">
        <f>SUMIFS('Contact Hours'!K:K,'Contact Hours'!$A:$A,Hours!$A1297,'Contact Hours'!$C:$C,Hours!$B1297)</f>
        <v>0</v>
      </c>
      <c r="K1297" s="16">
        <f>SUMIFS('Contact Hours'!L:L,'Contact Hours'!$A:$A,Hours!$A1297,'Contact Hours'!$C:$C,Hours!$B1297)</f>
        <v>0</v>
      </c>
      <c r="L1297" s="17">
        <f t="shared" si="135"/>
        <v>493968</v>
      </c>
      <c r="M1297" s="17">
        <f t="shared" si="136"/>
        <v>0</v>
      </c>
      <c r="N1297" s="17">
        <f t="shared" si="133"/>
        <v>493968</v>
      </c>
      <c r="O1297" s="83">
        <f t="shared" si="132"/>
        <v>1078978.0257444782</v>
      </c>
      <c r="P1297" s="83">
        <f t="shared" si="134"/>
        <v>0</v>
      </c>
    </row>
    <row r="1298" spans="1:16" x14ac:dyDescent="0.2">
      <c r="A1298" s="14">
        <v>3664</v>
      </c>
      <c r="B1298" s="15">
        <v>26</v>
      </c>
      <c r="C1298" s="82">
        <f t="shared" si="131"/>
        <v>2.9124100501637846</v>
      </c>
      <c r="D1298" s="16">
        <f>SUMIFS('Contact Hours'!E:E,'Contact Hours'!$A:$A,Hours!$A1298,'Contact Hours'!$C:$C,Hours!$B1298)</f>
        <v>114656</v>
      </c>
      <c r="E1298" s="16">
        <f>SUMIFS('Contact Hours'!F:F,'Contact Hours'!$A:$A,Hours!$A1298,'Contact Hours'!$C:$C,Hours!$B1298)</f>
        <v>0</v>
      </c>
      <c r="F1298" s="16">
        <f>SUMIFS('Contact Hours'!G:G,'Contact Hours'!$A:$A,Hours!$A1298,'Contact Hours'!$C:$C,Hours!$B1298)</f>
        <v>0</v>
      </c>
      <c r="G1298" s="16">
        <f>SUMIFS('Contact Hours'!H:H,'Contact Hours'!$A:$A,Hours!$A1298,'Contact Hours'!$C:$C,Hours!$B1298)</f>
        <v>0</v>
      </c>
      <c r="H1298" s="16">
        <f>SUMIFS('Contact Hours'!I:I,'Contact Hours'!$A:$A,Hours!$A1298,'Contact Hours'!$C:$C,Hours!$B1298)</f>
        <v>3552</v>
      </c>
      <c r="I1298" s="16">
        <f>SUMIFS('Contact Hours'!J:J,'Contact Hours'!$A:$A,Hours!$A1298,'Contact Hours'!$C:$C,Hours!$B1298)</f>
        <v>0</v>
      </c>
      <c r="J1298" s="16">
        <f>SUMIFS('Contact Hours'!K:K,'Contact Hours'!$A:$A,Hours!$A1298,'Contact Hours'!$C:$C,Hours!$B1298)</f>
        <v>384</v>
      </c>
      <c r="K1298" s="16">
        <f>SUMIFS('Contact Hours'!L:L,'Contact Hours'!$A:$A,Hours!$A1298,'Contact Hours'!$C:$C,Hours!$B1298)</f>
        <v>0</v>
      </c>
      <c r="L1298" s="17">
        <f t="shared" si="135"/>
        <v>118592</v>
      </c>
      <c r="M1298" s="17">
        <f t="shared" si="136"/>
        <v>0</v>
      </c>
      <c r="N1298" s="17">
        <f t="shared" si="133"/>
        <v>118592</v>
      </c>
      <c r="O1298" s="83">
        <f t="shared" si="132"/>
        <v>345388.53266902355</v>
      </c>
      <c r="P1298" s="83">
        <f t="shared" si="134"/>
        <v>0</v>
      </c>
    </row>
    <row r="1299" spans="1:16" x14ac:dyDescent="0.2">
      <c r="A1299" s="14">
        <v>3664</v>
      </c>
      <c r="B1299" s="15">
        <v>27</v>
      </c>
      <c r="C1299" s="82">
        <f t="shared" si="131"/>
        <v>0</v>
      </c>
      <c r="D1299" s="16">
        <f>SUMIFS('Contact Hours'!E:E,'Contact Hours'!$A:$A,Hours!$A1299,'Contact Hours'!$C:$C,Hours!$B1299)</f>
        <v>0</v>
      </c>
      <c r="E1299" s="16">
        <f>SUMIFS('Contact Hours'!F:F,'Contact Hours'!$A:$A,Hours!$A1299,'Contact Hours'!$C:$C,Hours!$B1299)</f>
        <v>0</v>
      </c>
      <c r="F1299" s="16">
        <f>SUMIFS('Contact Hours'!G:G,'Contact Hours'!$A:$A,Hours!$A1299,'Contact Hours'!$C:$C,Hours!$B1299)</f>
        <v>0</v>
      </c>
      <c r="G1299" s="16">
        <f>SUMIFS('Contact Hours'!H:H,'Contact Hours'!$A:$A,Hours!$A1299,'Contact Hours'!$C:$C,Hours!$B1299)</f>
        <v>0</v>
      </c>
      <c r="H1299" s="16">
        <f>SUMIFS('Contact Hours'!I:I,'Contact Hours'!$A:$A,Hours!$A1299,'Contact Hours'!$C:$C,Hours!$B1299)</f>
        <v>0</v>
      </c>
      <c r="I1299" s="16">
        <f>SUMIFS('Contact Hours'!J:J,'Contact Hours'!$A:$A,Hours!$A1299,'Contact Hours'!$C:$C,Hours!$B1299)</f>
        <v>0</v>
      </c>
      <c r="J1299" s="16">
        <f>SUMIFS('Contact Hours'!K:K,'Contact Hours'!$A:$A,Hours!$A1299,'Contact Hours'!$C:$C,Hours!$B1299)</f>
        <v>0</v>
      </c>
      <c r="K1299" s="16">
        <f>SUMIFS('Contact Hours'!L:L,'Contact Hours'!$A:$A,Hours!$A1299,'Contact Hours'!$C:$C,Hours!$B1299)</f>
        <v>0</v>
      </c>
      <c r="L1299" s="17">
        <f t="shared" si="135"/>
        <v>0</v>
      </c>
      <c r="M1299" s="17">
        <f t="shared" si="136"/>
        <v>0</v>
      </c>
      <c r="N1299" s="17">
        <f t="shared" si="133"/>
        <v>0</v>
      </c>
      <c r="O1299" s="83">
        <f t="shared" si="132"/>
        <v>0</v>
      </c>
      <c r="P1299" s="83">
        <f t="shared" si="134"/>
        <v>0</v>
      </c>
    </row>
    <row r="1300" spans="1:16" x14ac:dyDescent="0.2">
      <c r="A1300" s="14">
        <v>9549</v>
      </c>
      <c r="B1300" s="15">
        <v>1</v>
      </c>
      <c r="C1300" s="82">
        <f t="shared" si="131"/>
        <v>2.4773518925154794</v>
      </c>
      <c r="D1300" s="16">
        <f>SUMIFS('Contact Hours'!E:E,'Contact Hours'!$A:$A,Hours!$A1300,'Contact Hours'!$C:$C,Hours!$B1300)</f>
        <v>12016</v>
      </c>
      <c r="E1300" s="16">
        <f>SUMIFS('Contact Hours'!F:F,'Contact Hours'!$A:$A,Hours!$A1300,'Contact Hours'!$C:$C,Hours!$B1300)</f>
        <v>0</v>
      </c>
      <c r="F1300" s="16">
        <f>SUMIFS('Contact Hours'!G:G,'Contact Hours'!$A:$A,Hours!$A1300,'Contact Hours'!$C:$C,Hours!$B1300)</f>
        <v>0</v>
      </c>
      <c r="G1300" s="16">
        <f>SUMIFS('Contact Hours'!H:H,'Contact Hours'!$A:$A,Hours!$A1300,'Contact Hours'!$C:$C,Hours!$B1300)</f>
        <v>0</v>
      </c>
      <c r="H1300" s="16">
        <f>SUMIFS('Contact Hours'!I:I,'Contact Hours'!$A:$A,Hours!$A1300,'Contact Hours'!$C:$C,Hours!$B1300)</f>
        <v>42496</v>
      </c>
      <c r="I1300" s="16">
        <f>SUMIFS('Contact Hours'!J:J,'Contact Hours'!$A:$A,Hours!$A1300,'Contact Hours'!$C:$C,Hours!$B1300)</f>
        <v>0</v>
      </c>
      <c r="J1300" s="16">
        <f>SUMIFS('Contact Hours'!K:K,'Contact Hours'!$A:$A,Hours!$A1300,'Contact Hours'!$C:$C,Hours!$B1300)</f>
        <v>0</v>
      </c>
      <c r="K1300" s="16">
        <f>SUMIFS('Contact Hours'!L:L,'Contact Hours'!$A:$A,Hours!$A1300,'Contact Hours'!$C:$C,Hours!$B1300)</f>
        <v>0</v>
      </c>
      <c r="L1300" s="17">
        <f t="shared" si="135"/>
        <v>54512</v>
      </c>
      <c r="M1300" s="17">
        <f t="shared" si="136"/>
        <v>0</v>
      </c>
      <c r="N1300" s="17">
        <f t="shared" si="133"/>
        <v>54512</v>
      </c>
      <c r="O1300" s="83">
        <f t="shared" si="132"/>
        <v>135045.40636480381</v>
      </c>
      <c r="P1300" s="83">
        <f t="shared" si="134"/>
        <v>0</v>
      </c>
    </row>
    <row r="1301" spans="1:16" x14ac:dyDescent="0.2">
      <c r="A1301" s="14">
        <v>9549</v>
      </c>
      <c r="B1301" s="15">
        <v>2</v>
      </c>
      <c r="C1301" s="82">
        <f t="shared" si="131"/>
        <v>2.8538011791852567</v>
      </c>
      <c r="D1301" s="16">
        <f>SUMIFS('Contact Hours'!E:E,'Contact Hours'!$A:$A,Hours!$A1301,'Contact Hours'!$C:$C,Hours!$B1301)</f>
        <v>0</v>
      </c>
      <c r="E1301" s="16">
        <f>SUMIFS('Contact Hours'!F:F,'Contact Hours'!$A:$A,Hours!$A1301,'Contact Hours'!$C:$C,Hours!$B1301)</f>
        <v>0</v>
      </c>
      <c r="F1301" s="16">
        <f>SUMIFS('Contact Hours'!G:G,'Contact Hours'!$A:$A,Hours!$A1301,'Contact Hours'!$C:$C,Hours!$B1301)</f>
        <v>0</v>
      </c>
      <c r="G1301" s="16">
        <f>SUMIFS('Contact Hours'!H:H,'Contact Hours'!$A:$A,Hours!$A1301,'Contact Hours'!$C:$C,Hours!$B1301)</f>
        <v>0</v>
      </c>
      <c r="H1301" s="16">
        <f>SUMIFS('Contact Hours'!I:I,'Contact Hours'!$A:$A,Hours!$A1301,'Contact Hours'!$C:$C,Hours!$B1301)</f>
        <v>21440</v>
      </c>
      <c r="I1301" s="16">
        <f>SUMIFS('Contact Hours'!J:J,'Contact Hours'!$A:$A,Hours!$A1301,'Contact Hours'!$C:$C,Hours!$B1301)</f>
        <v>0</v>
      </c>
      <c r="J1301" s="16">
        <f>SUMIFS('Contact Hours'!K:K,'Contact Hours'!$A:$A,Hours!$A1301,'Contact Hours'!$C:$C,Hours!$B1301)</f>
        <v>72</v>
      </c>
      <c r="K1301" s="16">
        <f>SUMIFS('Contact Hours'!L:L,'Contact Hours'!$A:$A,Hours!$A1301,'Contact Hours'!$C:$C,Hours!$B1301)</f>
        <v>0</v>
      </c>
      <c r="L1301" s="17">
        <f t="shared" si="135"/>
        <v>21512</v>
      </c>
      <c r="M1301" s="17">
        <f t="shared" si="136"/>
        <v>0</v>
      </c>
      <c r="N1301" s="17">
        <f t="shared" si="133"/>
        <v>21512</v>
      </c>
      <c r="O1301" s="83">
        <f t="shared" si="132"/>
        <v>61390.970966633242</v>
      </c>
      <c r="P1301" s="83">
        <f t="shared" si="134"/>
        <v>0</v>
      </c>
    </row>
    <row r="1302" spans="1:16" x14ac:dyDescent="0.2">
      <c r="A1302" s="14">
        <v>9549</v>
      </c>
      <c r="B1302" s="15">
        <v>3</v>
      </c>
      <c r="C1302" s="82">
        <f t="shared" si="131"/>
        <v>2.4074720848103111</v>
      </c>
      <c r="D1302" s="16">
        <f>SUMIFS('Contact Hours'!E:E,'Contact Hours'!$A:$A,Hours!$A1302,'Contact Hours'!$C:$C,Hours!$B1302)</f>
        <v>0</v>
      </c>
      <c r="E1302" s="16">
        <f>SUMIFS('Contact Hours'!F:F,'Contact Hours'!$A:$A,Hours!$A1302,'Contact Hours'!$C:$C,Hours!$B1302)</f>
        <v>297536</v>
      </c>
      <c r="F1302" s="16">
        <f>SUMIFS('Contact Hours'!G:G,'Contact Hours'!$A:$A,Hours!$A1302,'Contact Hours'!$C:$C,Hours!$B1302)</f>
        <v>0</v>
      </c>
      <c r="G1302" s="16">
        <f>SUMIFS('Contact Hours'!H:H,'Contact Hours'!$A:$A,Hours!$A1302,'Contact Hours'!$C:$C,Hours!$B1302)</f>
        <v>0</v>
      </c>
      <c r="H1302" s="16">
        <f>SUMIFS('Contact Hours'!I:I,'Contact Hours'!$A:$A,Hours!$A1302,'Contact Hours'!$C:$C,Hours!$B1302)</f>
        <v>560</v>
      </c>
      <c r="I1302" s="16">
        <f>SUMIFS('Contact Hours'!J:J,'Contact Hours'!$A:$A,Hours!$A1302,'Contact Hours'!$C:$C,Hours!$B1302)</f>
        <v>0</v>
      </c>
      <c r="J1302" s="16">
        <f>SUMIFS('Contact Hours'!K:K,'Contact Hours'!$A:$A,Hours!$A1302,'Contact Hours'!$C:$C,Hours!$B1302)</f>
        <v>0</v>
      </c>
      <c r="K1302" s="16">
        <f>SUMIFS('Contact Hours'!L:L,'Contact Hours'!$A:$A,Hours!$A1302,'Contact Hours'!$C:$C,Hours!$B1302)</f>
        <v>0</v>
      </c>
      <c r="L1302" s="17">
        <f t="shared" si="135"/>
        <v>298096</v>
      </c>
      <c r="M1302" s="17">
        <f t="shared" si="136"/>
        <v>29753.600000000002</v>
      </c>
      <c r="N1302" s="17">
        <f t="shared" si="133"/>
        <v>327849.59999999998</v>
      </c>
      <c r="O1302" s="83">
        <f t="shared" si="132"/>
        <v>789288.76001622644</v>
      </c>
      <c r="P1302" s="83">
        <f t="shared" si="134"/>
        <v>0</v>
      </c>
    </row>
    <row r="1303" spans="1:16" x14ac:dyDescent="0.2">
      <c r="A1303" s="14">
        <v>9549</v>
      </c>
      <c r="B1303" s="15">
        <v>4</v>
      </c>
      <c r="C1303" s="82">
        <f t="shared" si="131"/>
        <v>2.4300139582635913</v>
      </c>
      <c r="D1303" s="16">
        <f>SUMIFS('Contact Hours'!E:E,'Contact Hours'!$A:$A,Hours!$A1303,'Contact Hours'!$C:$C,Hours!$B1303)</f>
        <v>5088</v>
      </c>
      <c r="E1303" s="16">
        <f>SUMIFS('Contact Hours'!F:F,'Contact Hours'!$A:$A,Hours!$A1303,'Contact Hours'!$C:$C,Hours!$B1303)</f>
        <v>15168</v>
      </c>
      <c r="F1303" s="16">
        <f>SUMIFS('Contact Hours'!G:G,'Contact Hours'!$A:$A,Hours!$A1303,'Contact Hours'!$C:$C,Hours!$B1303)</f>
        <v>0</v>
      </c>
      <c r="G1303" s="16">
        <f>SUMIFS('Contact Hours'!H:H,'Contact Hours'!$A:$A,Hours!$A1303,'Contact Hours'!$C:$C,Hours!$B1303)</f>
        <v>0</v>
      </c>
      <c r="H1303" s="16">
        <f>SUMIFS('Contact Hours'!I:I,'Contact Hours'!$A:$A,Hours!$A1303,'Contact Hours'!$C:$C,Hours!$B1303)</f>
        <v>8352</v>
      </c>
      <c r="I1303" s="16">
        <f>SUMIFS('Contact Hours'!J:J,'Contact Hours'!$A:$A,Hours!$A1303,'Contact Hours'!$C:$C,Hours!$B1303)</f>
        <v>10944</v>
      </c>
      <c r="J1303" s="16">
        <f>SUMIFS('Contact Hours'!K:K,'Contact Hours'!$A:$A,Hours!$A1303,'Contact Hours'!$C:$C,Hours!$B1303)</f>
        <v>80</v>
      </c>
      <c r="K1303" s="16">
        <f>SUMIFS('Contact Hours'!L:L,'Contact Hours'!$A:$A,Hours!$A1303,'Contact Hours'!$C:$C,Hours!$B1303)</f>
        <v>0</v>
      </c>
      <c r="L1303" s="17">
        <f t="shared" si="135"/>
        <v>39632</v>
      </c>
      <c r="M1303" s="17">
        <f t="shared" si="136"/>
        <v>2611.2000000000003</v>
      </c>
      <c r="N1303" s="17">
        <f t="shared" si="133"/>
        <v>42243.199999999997</v>
      </c>
      <c r="O1303" s="83">
        <f t="shared" si="132"/>
        <v>102651.56564172053</v>
      </c>
      <c r="P1303" s="83">
        <f t="shared" si="134"/>
        <v>0</v>
      </c>
    </row>
    <row r="1304" spans="1:16" x14ac:dyDescent="0.2">
      <c r="A1304" s="14">
        <v>9549</v>
      </c>
      <c r="B1304" s="15">
        <v>5</v>
      </c>
      <c r="C1304" s="82">
        <f t="shared" si="131"/>
        <v>8.3021719928430482</v>
      </c>
      <c r="D1304" s="16">
        <f>SUMIFS('Contact Hours'!E:E,'Contact Hours'!$A:$A,Hours!$A1304,'Contact Hours'!$C:$C,Hours!$B1304)</f>
        <v>0</v>
      </c>
      <c r="E1304" s="16">
        <f>SUMIFS('Contact Hours'!F:F,'Contact Hours'!$A:$A,Hours!$A1304,'Contact Hours'!$C:$C,Hours!$B1304)</f>
        <v>0</v>
      </c>
      <c r="F1304" s="16">
        <f>SUMIFS('Contact Hours'!G:G,'Contact Hours'!$A:$A,Hours!$A1304,'Contact Hours'!$C:$C,Hours!$B1304)</f>
        <v>0</v>
      </c>
      <c r="G1304" s="16">
        <f>SUMIFS('Contact Hours'!H:H,'Contact Hours'!$A:$A,Hours!$A1304,'Contact Hours'!$C:$C,Hours!$B1304)</f>
        <v>0</v>
      </c>
      <c r="H1304" s="16">
        <f>SUMIFS('Contact Hours'!I:I,'Contact Hours'!$A:$A,Hours!$A1304,'Contact Hours'!$C:$C,Hours!$B1304)</f>
        <v>0</v>
      </c>
      <c r="I1304" s="16">
        <f>SUMIFS('Contact Hours'!J:J,'Contact Hours'!$A:$A,Hours!$A1304,'Contact Hours'!$C:$C,Hours!$B1304)</f>
        <v>0</v>
      </c>
      <c r="J1304" s="16">
        <f>SUMIFS('Contact Hours'!K:K,'Contact Hours'!$A:$A,Hours!$A1304,'Contact Hours'!$C:$C,Hours!$B1304)</f>
        <v>0</v>
      </c>
      <c r="K1304" s="16">
        <f>SUMIFS('Contact Hours'!L:L,'Contact Hours'!$A:$A,Hours!$A1304,'Contact Hours'!$C:$C,Hours!$B1304)</f>
        <v>0</v>
      </c>
      <c r="L1304" s="17">
        <f t="shared" si="135"/>
        <v>0</v>
      </c>
      <c r="M1304" s="17">
        <f t="shared" si="136"/>
        <v>0</v>
      </c>
      <c r="N1304" s="17">
        <f t="shared" si="133"/>
        <v>0</v>
      </c>
      <c r="O1304" s="83">
        <f t="shared" si="132"/>
        <v>0</v>
      </c>
      <c r="P1304" s="83">
        <f t="shared" si="134"/>
        <v>0</v>
      </c>
    </row>
    <row r="1305" spans="1:16" x14ac:dyDescent="0.2">
      <c r="A1305" s="14">
        <v>9549</v>
      </c>
      <c r="B1305" s="15">
        <v>6</v>
      </c>
      <c r="C1305" s="82">
        <f t="shared" si="131"/>
        <v>2.9574937970703448</v>
      </c>
      <c r="D1305" s="16">
        <f>SUMIFS('Contact Hours'!E:E,'Contact Hours'!$A:$A,Hours!$A1305,'Contact Hours'!$C:$C,Hours!$B1305)</f>
        <v>1808</v>
      </c>
      <c r="E1305" s="16">
        <f>SUMIFS('Contact Hours'!F:F,'Contact Hours'!$A:$A,Hours!$A1305,'Contact Hours'!$C:$C,Hours!$B1305)</f>
        <v>0</v>
      </c>
      <c r="F1305" s="16">
        <f>SUMIFS('Contact Hours'!G:G,'Contact Hours'!$A:$A,Hours!$A1305,'Contact Hours'!$C:$C,Hours!$B1305)</f>
        <v>0</v>
      </c>
      <c r="G1305" s="16">
        <f>SUMIFS('Contact Hours'!H:H,'Contact Hours'!$A:$A,Hours!$A1305,'Contact Hours'!$C:$C,Hours!$B1305)</f>
        <v>0</v>
      </c>
      <c r="H1305" s="16">
        <f>SUMIFS('Contact Hours'!I:I,'Contact Hours'!$A:$A,Hours!$A1305,'Contact Hours'!$C:$C,Hours!$B1305)</f>
        <v>0</v>
      </c>
      <c r="I1305" s="16">
        <f>SUMIFS('Contact Hours'!J:J,'Contact Hours'!$A:$A,Hours!$A1305,'Contact Hours'!$C:$C,Hours!$B1305)</f>
        <v>0</v>
      </c>
      <c r="J1305" s="16">
        <f>SUMIFS('Contact Hours'!K:K,'Contact Hours'!$A:$A,Hours!$A1305,'Contact Hours'!$C:$C,Hours!$B1305)</f>
        <v>0</v>
      </c>
      <c r="K1305" s="16">
        <f>SUMIFS('Contact Hours'!L:L,'Contact Hours'!$A:$A,Hours!$A1305,'Contact Hours'!$C:$C,Hours!$B1305)</f>
        <v>0</v>
      </c>
      <c r="L1305" s="17">
        <f t="shared" si="135"/>
        <v>1808</v>
      </c>
      <c r="M1305" s="17">
        <f t="shared" si="136"/>
        <v>0</v>
      </c>
      <c r="N1305" s="17">
        <f t="shared" si="133"/>
        <v>1808</v>
      </c>
      <c r="O1305" s="83">
        <f t="shared" si="132"/>
        <v>5347.1487851031834</v>
      </c>
      <c r="P1305" s="83">
        <f t="shared" si="134"/>
        <v>0</v>
      </c>
    </row>
    <row r="1306" spans="1:16" x14ac:dyDescent="0.2">
      <c r="A1306" s="14">
        <v>9549</v>
      </c>
      <c r="B1306" s="15">
        <v>7</v>
      </c>
      <c r="C1306" s="82">
        <f t="shared" si="131"/>
        <v>3.1107785365526492</v>
      </c>
      <c r="D1306" s="16">
        <f>SUMIFS('Contact Hours'!E:E,'Contact Hours'!$A:$A,Hours!$A1306,'Contact Hours'!$C:$C,Hours!$B1306)</f>
        <v>0</v>
      </c>
      <c r="E1306" s="16">
        <f>SUMIFS('Contact Hours'!F:F,'Contact Hours'!$A:$A,Hours!$A1306,'Contact Hours'!$C:$C,Hours!$B1306)</f>
        <v>1152</v>
      </c>
      <c r="F1306" s="16">
        <f>SUMIFS('Contact Hours'!G:G,'Contact Hours'!$A:$A,Hours!$A1306,'Contact Hours'!$C:$C,Hours!$B1306)</f>
        <v>0</v>
      </c>
      <c r="G1306" s="16">
        <f>SUMIFS('Contact Hours'!H:H,'Contact Hours'!$A:$A,Hours!$A1306,'Contact Hours'!$C:$C,Hours!$B1306)</f>
        <v>0</v>
      </c>
      <c r="H1306" s="16">
        <f>SUMIFS('Contact Hours'!I:I,'Contact Hours'!$A:$A,Hours!$A1306,'Contact Hours'!$C:$C,Hours!$B1306)</f>
        <v>0</v>
      </c>
      <c r="I1306" s="16">
        <f>SUMIFS('Contact Hours'!J:J,'Contact Hours'!$A:$A,Hours!$A1306,'Contact Hours'!$C:$C,Hours!$B1306)</f>
        <v>27984</v>
      </c>
      <c r="J1306" s="16">
        <f>SUMIFS('Contact Hours'!K:K,'Contact Hours'!$A:$A,Hours!$A1306,'Contact Hours'!$C:$C,Hours!$B1306)</f>
        <v>0</v>
      </c>
      <c r="K1306" s="16">
        <f>SUMIFS('Contact Hours'!L:L,'Contact Hours'!$A:$A,Hours!$A1306,'Contact Hours'!$C:$C,Hours!$B1306)</f>
        <v>136</v>
      </c>
      <c r="L1306" s="17">
        <f t="shared" si="135"/>
        <v>29272</v>
      </c>
      <c r="M1306" s="17">
        <f t="shared" si="136"/>
        <v>2927.2000000000003</v>
      </c>
      <c r="N1306" s="17">
        <f t="shared" si="133"/>
        <v>32199.200000000001</v>
      </c>
      <c r="O1306" s="83">
        <f t="shared" si="132"/>
        <v>100164.58025416607</v>
      </c>
      <c r="P1306" s="83">
        <f t="shared" si="134"/>
        <v>0</v>
      </c>
    </row>
    <row r="1307" spans="1:16" x14ac:dyDescent="0.2">
      <c r="A1307" s="14">
        <v>9549</v>
      </c>
      <c r="B1307" s="15">
        <v>8</v>
      </c>
      <c r="C1307" s="82">
        <f t="shared" si="131"/>
        <v>3.1288120353152737</v>
      </c>
      <c r="D1307" s="16">
        <f>SUMIFS('Contact Hours'!E:E,'Contact Hours'!$A:$A,Hours!$A1307,'Contact Hours'!$C:$C,Hours!$B1307)</f>
        <v>0</v>
      </c>
      <c r="E1307" s="16">
        <f>SUMIFS('Contact Hours'!F:F,'Contact Hours'!$A:$A,Hours!$A1307,'Contact Hours'!$C:$C,Hours!$B1307)</f>
        <v>0</v>
      </c>
      <c r="F1307" s="16">
        <f>SUMIFS('Contact Hours'!G:G,'Contact Hours'!$A:$A,Hours!$A1307,'Contact Hours'!$C:$C,Hours!$B1307)</f>
        <v>0</v>
      </c>
      <c r="G1307" s="16">
        <f>SUMIFS('Contact Hours'!H:H,'Contact Hours'!$A:$A,Hours!$A1307,'Contact Hours'!$C:$C,Hours!$B1307)</f>
        <v>0</v>
      </c>
      <c r="H1307" s="16">
        <f>SUMIFS('Contact Hours'!I:I,'Contact Hours'!$A:$A,Hours!$A1307,'Contact Hours'!$C:$C,Hours!$B1307)</f>
        <v>15296</v>
      </c>
      <c r="I1307" s="16">
        <f>SUMIFS('Contact Hours'!J:J,'Contact Hours'!$A:$A,Hours!$A1307,'Contact Hours'!$C:$C,Hours!$B1307)</f>
        <v>0</v>
      </c>
      <c r="J1307" s="16">
        <f>SUMIFS('Contact Hours'!K:K,'Contact Hours'!$A:$A,Hours!$A1307,'Contact Hours'!$C:$C,Hours!$B1307)</f>
        <v>0</v>
      </c>
      <c r="K1307" s="16">
        <f>SUMIFS('Contact Hours'!L:L,'Contact Hours'!$A:$A,Hours!$A1307,'Contact Hours'!$C:$C,Hours!$B1307)</f>
        <v>0</v>
      </c>
      <c r="L1307" s="17">
        <f t="shared" si="135"/>
        <v>15296</v>
      </c>
      <c r="M1307" s="17">
        <f t="shared" si="136"/>
        <v>0</v>
      </c>
      <c r="N1307" s="17">
        <f t="shared" si="133"/>
        <v>15296</v>
      </c>
      <c r="O1307" s="83">
        <f t="shared" si="132"/>
        <v>47858.308892182424</v>
      </c>
      <c r="P1307" s="83">
        <f t="shared" si="134"/>
        <v>0</v>
      </c>
    </row>
    <row r="1308" spans="1:16" x14ac:dyDescent="0.2">
      <c r="A1308" s="14">
        <v>9549</v>
      </c>
      <c r="B1308" s="15">
        <v>9</v>
      </c>
      <c r="C1308" s="82">
        <f t="shared" si="131"/>
        <v>2.7974464955520566</v>
      </c>
      <c r="D1308" s="16">
        <f>SUMIFS('Contact Hours'!E:E,'Contact Hours'!$A:$A,Hours!$A1308,'Contact Hours'!$C:$C,Hours!$B1308)</f>
        <v>7152</v>
      </c>
      <c r="E1308" s="16">
        <f>SUMIFS('Contact Hours'!F:F,'Contact Hours'!$A:$A,Hours!$A1308,'Contact Hours'!$C:$C,Hours!$B1308)</f>
        <v>3072</v>
      </c>
      <c r="F1308" s="16">
        <f>SUMIFS('Contact Hours'!G:G,'Contact Hours'!$A:$A,Hours!$A1308,'Contact Hours'!$C:$C,Hours!$B1308)</f>
        <v>0</v>
      </c>
      <c r="G1308" s="16">
        <f>SUMIFS('Contact Hours'!H:H,'Contact Hours'!$A:$A,Hours!$A1308,'Contact Hours'!$C:$C,Hours!$B1308)</f>
        <v>0</v>
      </c>
      <c r="H1308" s="16">
        <f>SUMIFS('Contact Hours'!I:I,'Contact Hours'!$A:$A,Hours!$A1308,'Contact Hours'!$C:$C,Hours!$B1308)</f>
        <v>8720</v>
      </c>
      <c r="I1308" s="16">
        <f>SUMIFS('Contact Hours'!J:J,'Contact Hours'!$A:$A,Hours!$A1308,'Contact Hours'!$C:$C,Hours!$B1308)</f>
        <v>0</v>
      </c>
      <c r="J1308" s="16">
        <f>SUMIFS('Contact Hours'!K:K,'Contact Hours'!$A:$A,Hours!$A1308,'Contact Hours'!$C:$C,Hours!$B1308)</f>
        <v>0</v>
      </c>
      <c r="K1308" s="16">
        <f>SUMIFS('Contact Hours'!L:L,'Contact Hours'!$A:$A,Hours!$A1308,'Contact Hours'!$C:$C,Hours!$B1308)</f>
        <v>0</v>
      </c>
      <c r="L1308" s="17">
        <f t="shared" si="135"/>
        <v>18944</v>
      </c>
      <c r="M1308" s="17">
        <f t="shared" si="136"/>
        <v>307.20000000000005</v>
      </c>
      <c r="N1308" s="17">
        <f t="shared" si="133"/>
        <v>19251.2</v>
      </c>
      <c r="O1308" s="83">
        <f t="shared" si="132"/>
        <v>53854.201975171753</v>
      </c>
      <c r="P1308" s="83">
        <f t="shared" si="134"/>
        <v>0</v>
      </c>
    </row>
    <row r="1309" spans="1:16" x14ac:dyDescent="0.2">
      <c r="A1309" s="14">
        <v>9549</v>
      </c>
      <c r="B1309" s="15">
        <v>10</v>
      </c>
      <c r="C1309" s="82">
        <f t="shared" si="131"/>
        <v>3.9989283506118838</v>
      </c>
      <c r="D1309" s="16">
        <f>SUMIFS('Contact Hours'!E:E,'Contact Hours'!$A:$A,Hours!$A1309,'Contact Hours'!$C:$C,Hours!$B1309)</f>
        <v>0</v>
      </c>
      <c r="E1309" s="16">
        <f>SUMIFS('Contact Hours'!F:F,'Contact Hours'!$A:$A,Hours!$A1309,'Contact Hours'!$C:$C,Hours!$B1309)</f>
        <v>0</v>
      </c>
      <c r="F1309" s="16">
        <f>SUMIFS('Contact Hours'!G:G,'Contact Hours'!$A:$A,Hours!$A1309,'Contact Hours'!$C:$C,Hours!$B1309)</f>
        <v>0</v>
      </c>
      <c r="G1309" s="16">
        <f>SUMIFS('Contact Hours'!H:H,'Contact Hours'!$A:$A,Hours!$A1309,'Contact Hours'!$C:$C,Hours!$B1309)</f>
        <v>0</v>
      </c>
      <c r="H1309" s="16">
        <f>SUMIFS('Contact Hours'!I:I,'Contact Hours'!$A:$A,Hours!$A1309,'Contact Hours'!$C:$C,Hours!$B1309)</f>
        <v>0</v>
      </c>
      <c r="I1309" s="16">
        <f>SUMIFS('Contact Hours'!J:J,'Contact Hours'!$A:$A,Hours!$A1309,'Contact Hours'!$C:$C,Hours!$B1309)</f>
        <v>0</v>
      </c>
      <c r="J1309" s="16">
        <f>SUMIFS('Contact Hours'!K:K,'Contact Hours'!$A:$A,Hours!$A1309,'Contact Hours'!$C:$C,Hours!$B1309)</f>
        <v>0</v>
      </c>
      <c r="K1309" s="16">
        <f>SUMIFS('Contact Hours'!L:L,'Contact Hours'!$A:$A,Hours!$A1309,'Contact Hours'!$C:$C,Hours!$B1309)</f>
        <v>0</v>
      </c>
      <c r="L1309" s="17">
        <f t="shared" si="135"/>
        <v>0</v>
      </c>
      <c r="M1309" s="17">
        <f t="shared" si="136"/>
        <v>0</v>
      </c>
      <c r="N1309" s="17">
        <f t="shared" si="133"/>
        <v>0</v>
      </c>
      <c r="O1309" s="83">
        <f t="shared" si="132"/>
        <v>0</v>
      </c>
      <c r="P1309" s="83">
        <f t="shared" si="134"/>
        <v>0</v>
      </c>
    </row>
    <row r="1310" spans="1:16" x14ac:dyDescent="0.2">
      <c r="A1310" s="14">
        <v>9549</v>
      </c>
      <c r="B1310" s="15">
        <v>11</v>
      </c>
      <c r="C1310" s="82">
        <f t="shared" si="131"/>
        <v>2.8515469918399288</v>
      </c>
      <c r="D1310" s="16">
        <f>SUMIFS('Contact Hours'!E:E,'Contact Hours'!$A:$A,Hours!$A1310,'Contact Hours'!$C:$C,Hours!$B1310)</f>
        <v>0</v>
      </c>
      <c r="E1310" s="16">
        <f>SUMIFS('Contact Hours'!F:F,'Contact Hours'!$A:$A,Hours!$A1310,'Contact Hours'!$C:$C,Hours!$B1310)</f>
        <v>0</v>
      </c>
      <c r="F1310" s="16">
        <f>SUMIFS('Contact Hours'!G:G,'Contact Hours'!$A:$A,Hours!$A1310,'Contact Hours'!$C:$C,Hours!$B1310)</f>
        <v>0</v>
      </c>
      <c r="G1310" s="16">
        <f>SUMIFS('Contact Hours'!H:H,'Contact Hours'!$A:$A,Hours!$A1310,'Contact Hours'!$C:$C,Hours!$B1310)</f>
        <v>0</v>
      </c>
      <c r="H1310" s="16">
        <f>SUMIFS('Contact Hours'!I:I,'Contact Hours'!$A:$A,Hours!$A1310,'Contact Hours'!$C:$C,Hours!$B1310)</f>
        <v>0</v>
      </c>
      <c r="I1310" s="16">
        <f>SUMIFS('Contact Hours'!J:J,'Contact Hours'!$A:$A,Hours!$A1310,'Contact Hours'!$C:$C,Hours!$B1310)</f>
        <v>10224</v>
      </c>
      <c r="J1310" s="16">
        <f>SUMIFS('Contact Hours'!K:K,'Contact Hours'!$A:$A,Hours!$A1310,'Contact Hours'!$C:$C,Hours!$B1310)</f>
        <v>0</v>
      </c>
      <c r="K1310" s="16">
        <f>SUMIFS('Contact Hours'!L:L,'Contact Hours'!$A:$A,Hours!$A1310,'Contact Hours'!$C:$C,Hours!$B1310)</f>
        <v>156</v>
      </c>
      <c r="L1310" s="17">
        <f t="shared" si="135"/>
        <v>10380</v>
      </c>
      <c r="M1310" s="17">
        <f t="shared" si="136"/>
        <v>1038</v>
      </c>
      <c r="N1310" s="17">
        <f t="shared" si="133"/>
        <v>11418</v>
      </c>
      <c r="O1310" s="83">
        <f t="shared" si="132"/>
        <v>32558.963552828307</v>
      </c>
      <c r="P1310" s="83">
        <f t="shared" si="134"/>
        <v>0</v>
      </c>
    </row>
    <row r="1311" spans="1:16" x14ac:dyDescent="0.2">
      <c r="A1311" s="14">
        <v>9549</v>
      </c>
      <c r="B1311" s="15">
        <v>12</v>
      </c>
      <c r="C1311" s="82">
        <f t="shared" ref="C1311:C1353" si="137">C1284</f>
        <v>2.5044021406594155</v>
      </c>
      <c r="D1311" s="16">
        <f>SUMIFS('Contact Hours'!E:E,'Contact Hours'!$A:$A,Hours!$A1311,'Contact Hours'!$C:$C,Hours!$B1311)</f>
        <v>130544</v>
      </c>
      <c r="E1311" s="16">
        <f>SUMIFS('Contact Hours'!F:F,'Contact Hours'!$A:$A,Hours!$A1311,'Contact Hours'!$C:$C,Hours!$B1311)</f>
        <v>0</v>
      </c>
      <c r="F1311" s="16">
        <f>SUMIFS('Contact Hours'!G:G,'Contact Hours'!$A:$A,Hours!$A1311,'Contact Hours'!$C:$C,Hours!$B1311)</f>
        <v>0</v>
      </c>
      <c r="G1311" s="16">
        <f>SUMIFS('Contact Hours'!H:H,'Contact Hours'!$A:$A,Hours!$A1311,'Contact Hours'!$C:$C,Hours!$B1311)</f>
        <v>13248</v>
      </c>
      <c r="H1311" s="16">
        <f>SUMIFS('Contact Hours'!I:I,'Contact Hours'!$A:$A,Hours!$A1311,'Contact Hours'!$C:$C,Hours!$B1311)</f>
        <v>0</v>
      </c>
      <c r="I1311" s="16">
        <f>SUMIFS('Contact Hours'!J:J,'Contact Hours'!$A:$A,Hours!$A1311,'Contact Hours'!$C:$C,Hours!$B1311)</f>
        <v>0</v>
      </c>
      <c r="J1311" s="16">
        <f>SUMIFS('Contact Hours'!K:K,'Contact Hours'!$A:$A,Hours!$A1311,'Contact Hours'!$C:$C,Hours!$B1311)</f>
        <v>0</v>
      </c>
      <c r="K1311" s="16">
        <f>SUMIFS('Contact Hours'!L:L,'Contact Hours'!$A:$A,Hours!$A1311,'Contact Hours'!$C:$C,Hours!$B1311)</f>
        <v>0</v>
      </c>
      <c r="L1311" s="17">
        <f t="shared" si="135"/>
        <v>143792</v>
      </c>
      <c r="M1311" s="17">
        <f t="shared" si="136"/>
        <v>0</v>
      </c>
      <c r="N1311" s="17">
        <f t="shared" si="133"/>
        <v>143792</v>
      </c>
      <c r="O1311" s="83">
        <f t="shared" si="132"/>
        <v>360112.99260969867</v>
      </c>
      <c r="P1311" s="83">
        <f t="shared" si="134"/>
        <v>33178.319559455937</v>
      </c>
    </row>
    <row r="1312" spans="1:16" x14ac:dyDescent="0.2">
      <c r="A1312" s="14">
        <v>9549</v>
      </c>
      <c r="B1312" s="15">
        <v>13</v>
      </c>
      <c r="C1312" s="82">
        <f t="shared" si="137"/>
        <v>2.4322681456089192</v>
      </c>
      <c r="D1312" s="16">
        <f>SUMIFS('Contact Hours'!E:E,'Contact Hours'!$A:$A,Hours!$A1312,'Contact Hours'!$C:$C,Hours!$B1312)</f>
        <v>16864</v>
      </c>
      <c r="E1312" s="16">
        <f>SUMIFS('Contact Hours'!F:F,'Contact Hours'!$A:$A,Hours!$A1312,'Contact Hours'!$C:$C,Hours!$B1312)</f>
        <v>0</v>
      </c>
      <c r="F1312" s="16">
        <f>SUMIFS('Contact Hours'!G:G,'Contact Hours'!$A:$A,Hours!$A1312,'Contact Hours'!$C:$C,Hours!$B1312)</f>
        <v>0</v>
      </c>
      <c r="G1312" s="16">
        <f>SUMIFS('Contact Hours'!H:H,'Contact Hours'!$A:$A,Hours!$A1312,'Contact Hours'!$C:$C,Hours!$B1312)</f>
        <v>0</v>
      </c>
      <c r="H1312" s="16">
        <f>SUMIFS('Contact Hours'!I:I,'Contact Hours'!$A:$A,Hours!$A1312,'Contact Hours'!$C:$C,Hours!$B1312)</f>
        <v>1152</v>
      </c>
      <c r="I1312" s="16">
        <f>SUMIFS('Contact Hours'!J:J,'Contact Hours'!$A:$A,Hours!$A1312,'Contact Hours'!$C:$C,Hours!$B1312)</f>
        <v>0</v>
      </c>
      <c r="J1312" s="16">
        <f>SUMIFS('Contact Hours'!K:K,'Contact Hours'!$A:$A,Hours!$A1312,'Contact Hours'!$C:$C,Hours!$B1312)</f>
        <v>0</v>
      </c>
      <c r="K1312" s="16">
        <f>SUMIFS('Contact Hours'!L:L,'Contact Hours'!$A:$A,Hours!$A1312,'Contact Hours'!$C:$C,Hours!$B1312)</f>
        <v>0</v>
      </c>
      <c r="L1312" s="17">
        <f t="shared" si="135"/>
        <v>18016</v>
      </c>
      <c r="M1312" s="17">
        <f t="shared" si="136"/>
        <v>0</v>
      </c>
      <c r="N1312" s="17">
        <f t="shared" si="133"/>
        <v>18016</v>
      </c>
      <c r="O1312" s="83">
        <f t="shared" si="132"/>
        <v>43819.74291129029</v>
      </c>
      <c r="P1312" s="83">
        <f t="shared" si="134"/>
        <v>0</v>
      </c>
    </row>
    <row r="1313" spans="1:16" x14ac:dyDescent="0.2">
      <c r="A1313" s="14">
        <v>9549</v>
      </c>
      <c r="B1313" s="15">
        <v>14</v>
      </c>
      <c r="C1313" s="82">
        <f t="shared" si="137"/>
        <v>3.8974899200721236</v>
      </c>
      <c r="D1313" s="16">
        <f>SUMIFS('Contact Hours'!E:E,'Contact Hours'!$A:$A,Hours!$A1313,'Contact Hours'!$C:$C,Hours!$B1313)</f>
        <v>0</v>
      </c>
      <c r="E1313" s="16">
        <f>SUMIFS('Contact Hours'!F:F,'Contact Hours'!$A:$A,Hours!$A1313,'Contact Hours'!$C:$C,Hours!$B1313)</f>
        <v>0</v>
      </c>
      <c r="F1313" s="16">
        <f>SUMIFS('Contact Hours'!G:G,'Contact Hours'!$A:$A,Hours!$A1313,'Contact Hours'!$C:$C,Hours!$B1313)</f>
        <v>0</v>
      </c>
      <c r="G1313" s="16">
        <f>SUMIFS('Contact Hours'!H:H,'Contact Hours'!$A:$A,Hours!$A1313,'Contact Hours'!$C:$C,Hours!$B1313)</f>
        <v>0</v>
      </c>
      <c r="H1313" s="16">
        <f>SUMIFS('Contact Hours'!I:I,'Contact Hours'!$A:$A,Hours!$A1313,'Contact Hours'!$C:$C,Hours!$B1313)</f>
        <v>0</v>
      </c>
      <c r="I1313" s="16">
        <f>SUMIFS('Contact Hours'!J:J,'Contact Hours'!$A:$A,Hours!$A1313,'Contact Hours'!$C:$C,Hours!$B1313)</f>
        <v>0</v>
      </c>
      <c r="J1313" s="16">
        <f>SUMIFS('Contact Hours'!K:K,'Contact Hours'!$A:$A,Hours!$A1313,'Contact Hours'!$C:$C,Hours!$B1313)</f>
        <v>0</v>
      </c>
      <c r="K1313" s="16">
        <f>SUMIFS('Contact Hours'!L:L,'Contact Hours'!$A:$A,Hours!$A1313,'Contact Hours'!$C:$C,Hours!$B1313)</f>
        <v>0</v>
      </c>
      <c r="L1313" s="17">
        <f t="shared" si="135"/>
        <v>0</v>
      </c>
      <c r="M1313" s="17">
        <f t="shared" si="136"/>
        <v>0</v>
      </c>
      <c r="N1313" s="17">
        <f t="shared" si="133"/>
        <v>0</v>
      </c>
      <c r="O1313" s="83">
        <f t="shared" si="132"/>
        <v>0</v>
      </c>
      <c r="P1313" s="83">
        <f t="shared" si="134"/>
        <v>0</v>
      </c>
    </row>
    <row r="1314" spans="1:16" x14ac:dyDescent="0.2">
      <c r="A1314" s="14">
        <v>9549</v>
      </c>
      <c r="B1314" s="15">
        <v>15</v>
      </c>
      <c r="C1314" s="82">
        <f t="shared" si="137"/>
        <v>5.6850604849172326</v>
      </c>
      <c r="D1314" s="16">
        <f>SUMIFS('Contact Hours'!E:E,'Contact Hours'!$A:$A,Hours!$A1314,'Contact Hours'!$C:$C,Hours!$B1314)</f>
        <v>0</v>
      </c>
      <c r="E1314" s="16">
        <f>SUMIFS('Contact Hours'!F:F,'Contact Hours'!$A:$A,Hours!$A1314,'Contact Hours'!$C:$C,Hours!$B1314)</f>
        <v>0</v>
      </c>
      <c r="F1314" s="16">
        <f>SUMIFS('Contact Hours'!G:G,'Contact Hours'!$A:$A,Hours!$A1314,'Contact Hours'!$C:$C,Hours!$B1314)</f>
        <v>0</v>
      </c>
      <c r="G1314" s="16">
        <f>SUMIFS('Contact Hours'!H:H,'Contact Hours'!$A:$A,Hours!$A1314,'Contact Hours'!$C:$C,Hours!$B1314)</f>
        <v>0</v>
      </c>
      <c r="H1314" s="16">
        <f>SUMIFS('Contact Hours'!I:I,'Contact Hours'!$A:$A,Hours!$A1314,'Contact Hours'!$C:$C,Hours!$B1314)</f>
        <v>0</v>
      </c>
      <c r="I1314" s="16">
        <f>SUMIFS('Contact Hours'!J:J,'Contact Hours'!$A:$A,Hours!$A1314,'Contact Hours'!$C:$C,Hours!$B1314)</f>
        <v>0</v>
      </c>
      <c r="J1314" s="16">
        <f>SUMIFS('Contact Hours'!K:K,'Contact Hours'!$A:$A,Hours!$A1314,'Contact Hours'!$C:$C,Hours!$B1314)</f>
        <v>0</v>
      </c>
      <c r="K1314" s="16">
        <f>SUMIFS('Contact Hours'!L:L,'Contact Hours'!$A:$A,Hours!$A1314,'Contact Hours'!$C:$C,Hours!$B1314)</f>
        <v>0</v>
      </c>
      <c r="L1314" s="17">
        <f t="shared" si="135"/>
        <v>0</v>
      </c>
      <c r="M1314" s="17">
        <f t="shared" si="136"/>
        <v>0</v>
      </c>
      <c r="N1314" s="17">
        <f t="shared" si="133"/>
        <v>0</v>
      </c>
      <c r="O1314" s="83">
        <f t="shared" si="132"/>
        <v>0</v>
      </c>
      <c r="P1314" s="83">
        <f t="shared" si="134"/>
        <v>0</v>
      </c>
    </row>
    <row r="1315" spans="1:16" x14ac:dyDescent="0.2">
      <c r="A1315" s="14">
        <v>9549</v>
      </c>
      <c r="B1315" s="15">
        <v>16</v>
      </c>
      <c r="C1315" s="82">
        <f t="shared" si="137"/>
        <v>3.2595549013442979</v>
      </c>
      <c r="D1315" s="16">
        <f>SUMIFS('Contact Hours'!E:E,'Contact Hours'!$A:$A,Hours!$A1315,'Contact Hours'!$C:$C,Hours!$B1315)</f>
        <v>1296</v>
      </c>
      <c r="E1315" s="16">
        <f>SUMIFS('Contact Hours'!F:F,'Contact Hours'!$A:$A,Hours!$A1315,'Contact Hours'!$C:$C,Hours!$B1315)</f>
        <v>576</v>
      </c>
      <c r="F1315" s="16">
        <f>SUMIFS('Contact Hours'!G:G,'Contact Hours'!$A:$A,Hours!$A1315,'Contact Hours'!$C:$C,Hours!$B1315)</f>
        <v>0</v>
      </c>
      <c r="G1315" s="16">
        <f>SUMIFS('Contact Hours'!H:H,'Contact Hours'!$A:$A,Hours!$A1315,'Contact Hours'!$C:$C,Hours!$B1315)</f>
        <v>0</v>
      </c>
      <c r="H1315" s="16">
        <f>SUMIFS('Contact Hours'!I:I,'Contact Hours'!$A:$A,Hours!$A1315,'Contact Hours'!$C:$C,Hours!$B1315)</f>
        <v>0</v>
      </c>
      <c r="I1315" s="16">
        <f>SUMIFS('Contact Hours'!J:J,'Contact Hours'!$A:$A,Hours!$A1315,'Contact Hours'!$C:$C,Hours!$B1315)</f>
        <v>800</v>
      </c>
      <c r="J1315" s="16">
        <f>SUMIFS('Contact Hours'!K:K,'Contact Hours'!$A:$A,Hours!$A1315,'Contact Hours'!$C:$C,Hours!$B1315)</f>
        <v>0</v>
      </c>
      <c r="K1315" s="16">
        <f>SUMIFS('Contact Hours'!L:L,'Contact Hours'!$A:$A,Hours!$A1315,'Contact Hours'!$C:$C,Hours!$B1315)</f>
        <v>175</v>
      </c>
      <c r="L1315" s="17">
        <f t="shared" si="135"/>
        <v>2847</v>
      </c>
      <c r="M1315" s="17">
        <f t="shared" si="136"/>
        <v>155.10000000000002</v>
      </c>
      <c r="N1315" s="17">
        <f t="shared" si="133"/>
        <v>3002.1</v>
      </c>
      <c r="O1315" s="83">
        <f t="shared" si="132"/>
        <v>9785.5097693257158</v>
      </c>
      <c r="P1315" s="83">
        <f t="shared" si="134"/>
        <v>0</v>
      </c>
    </row>
    <row r="1316" spans="1:16" x14ac:dyDescent="0.2">
      <c r="A1316" s="14">
        <v>9549</v>
      </c>
      <c r="B1316" s="15">
        <v>17</v>
      </c>
      <c r="C1316" s="82">
        <f t="shared" si="137"/>
        <v>4.4091904474615813</v>
      </c>
      <c r="D1316" s="16">
        <f>SUMIFS('Contact Hours'!E:E,'Contact Hours'!$A:$A,Hours!$A1316,'Contact Hours'!$C:$C,Hours!$B1316)</f>
        <v>0</v>
      </c>
      <c r="E1316" s="16">
        <f>SUMIFS('Contact Hours'!F:F,'Contact Hours'!$A:$A,Hours!$A1316,'Contact Hours'!$C:$C,Hours!$B1316)</f>
        <v>0</v>
      </c>
      <c r="F1316" s="16">
        <f>SUMIFS('Contact Hours'!G:G,'Contact Hours'!$A:$A,Hours!$A1316,'Contact Hours'!$C:$C,Hours!$B1316)</f>
        <v>0</v>
      </c>
      <c r="G1316" s="16">
        <f>SUMIFS('Contact Hours'!H:H,'Contact Hours'!$A:$A,Hours!$A1316,'Contact Hours'!$C:$C,Hours!$B1316)</f>
        <v>0</v>
      </c>
      <c r="H1316" s="16">
        <f>SUMIFS('Contact Hours'!I:I,'Contact Hours'!$A:$A,Hours!$A1316,'Contact Hours'!$C:$C,Hours!$B1316)</f>
        <v>0</v>
      </c>
      <c r="I1316" s="16">
        <f>SUMIFS('Contact Hours'!J:J,'Contact Hours'!$A:$A,Hours!$A1316,'Contact Hours'!$C:$C,Hours!$B1316)</f>
        <v>0</v>
      </c>
      <c r="J1316" s="16">
        <f>SUMIFS('Contact Hours'!K:K,'Contact Hours'!$A:$A,Hours!$A1316,'Contact Hours'!$C:$C,Hours!$B1316)</f>
        <v>0</v>
      </c>
      <c r="K1316" s="16">
        <f>SUMIFS('Contact Hours'!L:L,'Contact Hours'!$A:$A,Hours!$A1316,'Contact Hours'!$C:$C,Hours!$B1316)</f>
        <v>0</v>
      </c>
      <c r="L1316" s="17">
        <f t="shared" si="135"/>
        <v>0</v>
      </c>
      <c r="M1316" s="17">
        <f t="shared" si="136"/>
        <v>0</v>
      </c>
      <c r="N1316" s="17">
        <f t="shared" si="133"/>
        <v>0</v>
      </c>
      <c r="O1316" s="83">
        <f t="shared" si="132"/>
        <v>0</v>
      </c>
      <c r="P1316" s="83">
        <f t="shared" si="134"/>
        <v>0</v>
      </c>
    </row>
    <row r="1317" spans="1:16" x14ac:dyDescent="0.2">
      <c r="A1317" s="14">
        <v>9549</v>
      </c>
      <c r="B1317" s="15">
        <v>18</v>
      </c>
      <c r="C1317" s="82">
        <f t="shared" si="137"/>
        <v>3.2911135241788898</v>
      </c>
      <c r="D1317" s="16">
        <f>SUMIFS('Contact Hours'!E:E,'Contact Hours'!$A:$A,Hours!$A1317,'Contact Hours'!$C:$C,Hours!$B1317)</f>
        <v>0</v>
      </c>
      <c r="E1317" s="16">
        <f>SUMIFS('Contact Hours'!F:F,'Contact Hours'!$A:$A,Hours!$A1317,'Contact Hours'!$C:$C,Hours!$B1317)</f>
        <v>0</v>
      </c>
      <c r="F1317" s="16">
        <f>SUMIFS('Contact Hours'!G:G,'Contact Hours'!$A:$A,Hours!$A1317,'Contact Hours'!$C:$C,Hours!$B1317)</f>
        <v>0</v>
      </c>
      <c r="G1317" s="16">
        <f>SUMIFS('Contact Hours'!H:H,'Contact Hours'!$A:$A,Hours!$A1317,'Contact Hours'!$C:$C,Hours!$B1317)</f>
        <v>0</v>
      </c>
      <c r="H1317" s="16">
        <f>SUMIFS('Contact Hours'!I:I,'Contact Hours'!$A:$A,Hours!$A1317,'Contact Hours'!$C:$C,Hours!$B1317)</f>
        <v>0</v>
      </c>
      <c r="I1317" s="16">
        <f>SUMIFS('Contact Hours'!J:J,'Contact Hours'!$A:$A,Hours!$A1317,'Contact Hours'!$C:$C,Hours!$B1317)</f>
        <v>0</v>
      </c>
      <c r="J1317" s="16">
        <f>SUMIFS('Contact Hours'!K:K,'Contact Hours'!$A:$A,Hours!$A1317,'Contact Hours'!$C:$C,Hours!$B1317)</f>
        <v>0</v>
      </c>
      <c r="K1317" s="16">
        <f>SUMIFS('Contact Hours'!L:L,'Contact Hours'!$A:$A,Hours!$A1317,'Contact Hours'!$C:$C,Hours!$B1317)</f>
        <v>0</v>
      </c>
      <c r="L1317" s="17">
        <f t="shared" si="135"/>
        <v>0</v>
      </c>
      <c r="M1317" s="17">
        <f t="shared" si="136"/>
        <v>0</v>
      </c>
      <c r="N1317" s="17">
        <f t="shared" si="133"/>
        <v>0</v>
      </c>
      <c r="O1317" s="83">
        <f t="shared" si="132"/>
        <v>0</v>
      </c>
      <c r="P1317" s="83">
        <f t="shared" si="134"/>
        <v>0</v>
      </c>
    </row>
    <row r="1318" spans="1:16" x14ac:dyDescent="0.2">
      <c r="A1318" s="14">
        <v>9549</v>
      </c>
      <c r="B1318" s="15">
        <v>19</v>
      </c>
      <c r="C1318" s="82">
        <f t="shared" si="137"/>
        <v>2.3804218366663754</v>
      </c>
      <c r="D1318" s="16">
        <f>SUMIFS('Contact Hours'!E:E,'Contact Hours'!$A:$A,Hours!$A1318,'Contact Hours'!$C:$C,Hours!$B1318)</f>
        <v>0</v>
      </c>
      <c r="E1318" s="16">
        <f>SUMIFS('Contact Hours'!F:F,'Contact Hours'!$A:$A,Hours!$A1318,'Contact Hours'!$C:$C,Hours!$B1318)</f>
        <v>99808</v>
      </c>
      <c r="F1318" s="16">
        <f>SUMIFS('Contact Hours'!G:G,'Contact Hours'!$A:$A,Hours!$A1318,'Contact Hours'!$C:$C,Hours!$B1318)</f>
        <v>21221</v>
      </c>
      <c r="G1318" s="16">
        <f>SUMIFS('Contact Hours'!H:H,'Contact Hours'!$A:$A,Hours!$A1318,'Contact Hours'!$C:$C,Hours!$B1318)</f>
        <v>0</v>
      </c>
      <c r="H1318" s="16">
        <f>SUMIFS('Contact Hours'!I:I,'Contact Hours'!$A:$A,Hours!$A1318,'Contact Hours'!$C:$C,Hours!$B1318)</f>
        <v>0</v>
      </c>
      <c r="I1318" s="16">
        <f>SUMIFS('Contact Hours'!J:J,'Contact Hours'!$A:$A,Hours!$A1318,'Contact Hours'!$C:$C,Hours!$B1318)</f>
        <v>0</v>
      </c>
      <c r="J1318" s="16">
        <f>SUMIFS('Contact Hours'!K:K,'Contact Hours'!$A:$A,Hours!$A1318,'Contact Hours'!$C:$C,Hours!$B1318)</f>
        <v>0</v>
      </c>
      <c r="K1318" s="16">
        <f>SUMIFS('Contact Hours'!L:L,'Contact Hours'!$A:$A,Hours!$A1318,'Contact Hours'!$C:$C,Hours!$B1318)</f>
        <v>0</v>
      </c>
      <c r="L1318" s="17">
        <f t="shared" si="135"/>
        <v>121029</v>
      </c>
      <c r="M1318" s="17">
        <f t="shared" si="136"/>
        <v>12102.900000000001</v>
      </c>
      <c r="N1318" s="17">
        <f t="shared" si="133"/>
        <v>133131.9</v>
      </c>
      <c r="O1318" s="83">
        <f t="shared" si="132"/>
        <v>316910.08191688423</v>
      </c>
      <c r="P1318" s="83">
        <f t="shared" si="134"/>
        <v>55566.424975486872</v>
      </c>
    </row>
    <row r="1319" spans="1:16" x14ac:dyDescent="0.2">
      <c r="A1319" s="14">
        <v>9549</v>
      </c>
      <c r="B1319" s="15">
        <v>20</v>
      </c>
      <c r="C1319" s="82">
        <f t="shared" si="137"/>
        <v>3.0251194174301852</v>
      </c>
      <c r="D1319" s="16">
        <f>SUMIFS('Contact Hours'!E:E,'Contact Hours'!$A:$A,Hours!$A1319,'Contact Hours'!$C:$C,Hours!$B1319)</f>
        <v>0</v>
      </c>
      <c r="E1319" s="16">
        <f>SUMIFS('Contact Hours'!F:F,'Contact Hours'!$A:$A,Hours!$A1319,'Contact Hours'!$C:$C,Hours!$B1319)</f>
        <v>0</v>
      </c>
      <c r="F1319" s="16">
        <f>SUMIFS('Contact Hours'!G:G,'Contact Hours'!$A:$A,Hours!$A1319,'Contact Hours'!$C:$C,Hours!$B1319)</f>
        <v>0</v>
      </c>
      <c r="G1319" s="16">
        <f>SUMIFS('Contact Hours'!H:H,'Contact Hours'!$A:$A,Hours!$A1319,'Contact Hours'!$C:$C,Hours!$B1319)</f>
        <v>0</v>
      </c>
      <c r="H1319" s="16">
        <f>SUMIFS('Contact Hours'!I:I,'Contact Hours'!$A:$A,Hours!$A1319,'Contact Hours'!$C:$C,Hours!$B1319)</f>
        <v>0</v>
      </c>
      <c r="I1319" s="16">
        <f>SUMIFS('Contact Hours'!J:J,'Contact Hours'!$A:$A,Hours!$A1319,'Contact Hours'!$C:$C,Hours!$B1319)</f>
        <v>0</v>
      </c>
      <c r="J1319" s="16">
        <f>SUMIFS('Contact Hours'!K:K,'Contact Hours'!$A:$A,Hours!$A1319,'Contact Hours'!$C:$C,Hours!$B1319)</f>
        <v>0</v>
      </c>
      <c r="K1319" s="16">
        <f>SUMIFS('Contact Hours'!L:L,'Contact Hours'!$A:$A,Hours!$A1319,'Contact Hours'!$C:$C,Hours!$B1319)</f>
        <v>0</v>
      </c>
      <c r="L1319" s="17">
        <f t="shared" si="135"/>
        <v>0</v>
      </c>
      <c r="M1319" s="17">
        <f t="shared" si="136"/>
        <v>0</v>
      </c>
      <c r="N1319" s="17">
        <f t="shared" si="133"/>
        <v>0</v>
      </c>
      <c r="O1319" s="83">
        <f t="shared" si="132"/>
        <v>0</v>
      </c>
      <c r="P1319" s="83">
        <f t="shared" si="134"/>
        <v>0</v>
      </c>
    </row>
    <row r="1320" spans="1:16" x14ac:dyDescent="0.2">
      <c r="A1320" s="14">
        <v>9549</v>
      </c>
      <c r="B1320" s="15">
        <v>21</v>
      </c>
      <c r="C1320" s="82">
        <f t="shared" si="137"/>
        <v>3.2708258380709379</v>
      </c>
      <c r="D1320" s="16">
        <f>SUMIFS('Contact Hours'!E:E,'Contact Hours'!$A:$A,Hours!$A1320,'Contact Hours'!$C:$C,Hours!$B1320)</f>
        <v>0</v>
      </c>
      <c r="E1320" s="16">
        <f>SUMIFS('Contact Hours'!F:F,'Contact Hours'!$A:$A,Hours!$A1320,'Contact Hours'!$C:$C,Hours!$B1320)</f>
        <v>0</v>
      </c>
      <c r="F1320" s="16">
        <f>SUMIFS('Contact Hours'!G:G,'Contact Hours'!$A:$A,Hours!$A1320,'Contact Hours'!$C:$C,Hours!$B1320)</f>
        <v>0</v>
      </c>
      <c r="G1320" s="16">
        <f>SUMIFS('Contact Hours'!H:H,'Contact Hours'!$A:$A,Hours!$A1320,'Contact Hours'!$C:$C,Hours!$B1320)</f>
        <v>0</v>
      </c>
      <c r="H1320" s="16">
        <f>SUMIFS('Contact Hours'!I:I,'Contact Hours'!$A:$A,Hours!$A1320,'Contact Hours'!$C:$C,Hours!$B1320)</f>
        <v>1024</v>
      </c>
      <c r="I1320" s="16">
        <f>SUMIFS('Contact Hours'!J:J,'Contact Hours'!$A:$A,Hours!$A1320,'Contact Hours'!$C:$C,Hours!$B1320)</f>
        <v>0</v>
      </c>
      <c r="J1320" s="16">
        <f>SUMIFS('Contact Hours'!K:K,'Contact Hours'!$A:$A,Hours!$A1320,'Contact Hours'!$C:$C,Hours!$B1320)</f>
        <v>1192</v>
      </c>
      <c r="K1320" s="16">
        <f>SUMIFS('Contact Hours'!L:L,'Contact Hours'!$A:$A,Hours!$A1320,'Contact Hours'!$C:$C,Hours!$B1320)</f>
        <v>0</v>
      </c>
      <c r="L1320" s="17">
        <f t="shared" si="135"/>
        <v>2216</v>
      </c>
      <c r="M1320" s="17">
        <f t="shared" si="136"/>
        <v>0</v>
      </c>
      <c r="N1320" s="17">
        <f t="shared" si="133"/>
        <v>2216</v>
      </c>
      <c r="O1320" s="83">
        <f t="shared" si="132"/>
        <v>7248.1500571651986</v>
      </c>
      <c r="P1320" s="83">
        <f t="shared" si="134"/>
        <v>0</v>
      </c>
    </row>
    <row r="1321" spans="1:16" x14ac:dyDescent="0.2">
      <c r="A1321" s="14">
        <v>9549</v>
      </c>
      <c r="B1321" s="15">
        <v>22</v>
      </c>
      <c r="C1321" s="82">
        <f t="shared" si="137"/>
        <v>3.5368199448196425</v>
      </c>
      <c r="D1321" s="16">
        <f>SUMIFS('Contact Hours'!E:E,'Contact Hours'!$A:$A,Hours!$A1321,'Contact Hours'!$C:$C,Hours!$B1321)</f>
        <v>0</v>
      </c>
      <c r="E1321" s="16">
        <f>SUMIFS('Contact Hours'!F:F,'Contact Hours'!$A:$A,Hours!$A1321,'Contact Hours'!$C:$C,Hours!$B1321)</f>
        <v>0</v>
      </c>
      <c r="F1321" s="16">
        <f>SUMIFS('Contact Hours'!G:G,'Contact Hours'!$A:$A,Hours!$A1321,'Contact Hours'!$C:$C,Hours!$B1321)</f>
        <v>0</v>
      </c>
      <c r="G1321" s="16">
        <f>SUMIFS('Contact Hours'!H:H,'Contact Hours'!$A:$A,Hours!$A1321,'Contact Hours'!$C:$C,Hours!$B1321)</f>
        <v>0</v>
      </c>
      <c r="H1321" s="16">
        <f>SUMIFS('Contact Hours'!I:I,'Contact Hours'!$A:$A,Hours!$A1321,'Contact Hours'!$C:$C,Hours!$B1321)</f>
        <v>14560</v>
      </c>
      <c r="I1321" s="16">
        <f>SUMIFS('Contact Hours'!J:J,'Contact Hours'!$A:$A,Hours!$A1321,'Contact Hours'!$C:$C,Hours!$B1321)</f>
        <v>0</v>
      </c>
      <c r="J1321" s="16">
        <f>SUMIFS('Contact Hours'!K:K,'Contact Hours'!$A:$A,Hours!$A1321,'Contact Hours'!$C:$C,Hours!$B1321)</f>
        <v>0</v>
      </c>
      <c r="K1321" s="16">
        <f>SUMIFS('Contact Hours'!L:L,'Contact Hours'!$A:$A,Hours!$A1321,'Contact Hours'!$C:$C,Hours!$B1321)</f>
        <v>0</v>
      </c>
      <c r="L1321" s="17">
        <f t="shared" si="135"/>
        <v>14560</v>
      </c>
      <c r="M1321" s="17">
        <f t="shared" si="136"/>
        <v>0</v>
      </c>
      <c r="N1321" s="17">
        <f t="shared" si="133"/>
        <v>14560</v>
      </c>
      <c r="O1321" s="83">
        <f t="shared" si="132"/>
        <v>51496.098396573994</v>
      </c>
      <c r="P1321" s="83">
        <f t="shared" si="134"/>
        <v>0</v>
      </c>
    </row>
    <row r="1322" spans="1:16" x14ac:dyDescent="0.2">
      <c r="A1322" s="14">
        <v>9549</v>
      </c>
      <c r="B1322" s="15">
        <v>23</v>
      </c>
      <c r="C1322" s="82">
        <f t="shared" si="137"/>
        <v>3.4579233877331621</v>
      </c>
      <c r="D1322" s="16">
        <f>SUMIFS('Contact Hours'!E:E,'Contact Hours'!$A:$A,Hours!$A1322,'Contact Hours'!$C:$C,Hours!$B1322)</f>
        <v>33168</v>
      </c>
      <c r="E1322" s="16">
        <f>SUMIFS('Contact Hours'!F:F,'Contact Hours'!$A:$A,Hours!$A1322,'Contact Hours'!$C:$C,Hours!$B1322)</f>
        <v>0</v>
      </c>
      <c r="F1322" s="16">
        <f>SUMIFS('Contact Hours'!G:G,'Contact Hours'!$A:$A,Hours!$A1322,'Contact Hours'!$C:$C,Hours!$B1322)</f>
        <v>0</v>
      </c>
      <c r="G1322" s="16">
        <f>SUMIFS('Contact Hours'!H:H,'Contact Hours'!$A:$A,Hours!$A1322,'Contact Hours'!$C:$C,Hours!$B1322)</f>
        <v>0</v>
      </c>
      <c r="H1322" s="16">
        <f>SUMIFS('Contact Hours'!I:I,'Contact Hours'!$A:$A,Hours!$A1322,'Contact Hours'!$C:$C,Hours!$B1322)</f>
        <v>0</v>
      </c>
      <c r="I1322" s="16">
        <f>SUMIFS('Contact Hours'!J:J,'Contact Hours'!$A:$A,Hours!$A1322,'Contact Hours'!$C:$C,Hours!$B1322)</f>
        <v>0</v>
      </c>
      <c r="J1322" s="16">
        <f>SUMIFS('Contact Hours'!K:K,'Contact Hours'!$A:$A,Hours!$A1322,'Contact Hours'!$C:$C,Hours!$B1322)</f>
        <v>0</v>
      </c>
      <c r="K1322" s="16">
        <f>SUMIFS('Contact Hours'!L:L,'Contact Hours'!$A:$A,Hours!$A1322,'Contact Hours'!$C:$C,Hours!$B1322)</f>
        <v>0</v>
      </c>
      <c r="L1322" s="17">
        <f t="shared" si="135"/>
        <v>33168</v>
      </c>
      <c r="M1322" s="17">
        <f t="shared" si="136"/>
        <v>0</v>
      </c>
      <c r="N1322" s="17">
        <f t="shared" si="133"/>
        <v>33168</v>
      </c>
      <c r="O1322" s="83">
        <f t="shared" si="132"/>
        <v>114692.40292433352</v>
      </c>
      <c r="P1322" s="83">
        <f t="shared" si="134"/>
        <v>0</v>
      </c>
    </row>
    <row r="1323" spans="1:16" x14ac:dyDescent="0.2">
      <c r="A1323" s="14">
        <v>9549</v>
      </c>
      <c r="B1323" s="15">
        <v>24</v>
      </c>
      <c r="C1323" s="82">
        <f t="shared" si="137"/>
        <v>2.7275666878468883</v>
      </c>
      <c r="D1323" s="16">
        <f>SUMIFS('Contact Hours'!E:E,'Contact Hours'!$A:$A,Hours!$A1323,'Contact Hours'!$C:$C,Hours!$B1323)</f>
        <v>1728</v>
      </c>
      <c r="E1323" s="16">
        <f>SUMIFS('Contact Hours'!F:F,'Contact Hours'!$A:$A,Hours!$A1323,'Contact Hours'!$C:$C,Hours!$B1323)</f>
        <v>0</v>
      </c>
      <c r="F1323" s="16">
        <f>SUMIFS('Contact Hours'!G:G,'Contact Hours'!$A:$A,Hours!$A1323,'Contact Hours'!$C:$C,Hours!$B1323)</f>
        <v>0</v>
      </c>
      <c r="G1323" s="16">
        <f>SUMIFS('Contact Hours'!H:H,'Contact Hours'!$A:$A,Hours!$A1323,'Contact Hours'!$C:$C,Hours!$B1323)</f>
        <v>0</v>
      </c>
      <c r="H1323" s="16">
        <f>SUMIFS('Contact Hours'!I:I,'Contact Hours'!$A:$A,Hours!$A1323,'Contact Hours'!$C:$C,Hours!$B1323)</f>
        <v>0</v>
      </c>
      <c r="I1323" s="16">
        <f>SUMIFS('Contact Hours'!J:J,'Contact Hours'!$A:$A,Hours!$A1323,'Contact Hours'!$C:$C,Hours!$B1323)</f>
        <v>0</v>
      </c>
      <c r="J1323" s="16">
        <f>SUMIFS('Contact Hours'!K:K,'Contact Hours'!$A:$A,Hours!$A1323,'Contact Hours'!$C:$C,Hours!$B1323)</f>
        <v>75931</v>
      </c>
      <c r="K1323" s="16">
        <f>SUMIFS('Contact Hours'!L:L,'Contact Hours'!$A:$A,Hours!$A1323,'Contact Hours'!$C:$C,Hours!$B1323)</f>
        <v>0</v>
      </c>
      <c r="L1323" s="17">
        <f t="shared" si="135"/>
        <v>77659</v>
      </c>
      <c r="M1323" s="17">
        <f t="shared" si="136"/>
        <v>0</v>
      </c>
      <c r="N1323" s="17">
        <f t="shared" si="133"/>
        <v>77659</v>
      </c>
      <c r="O1323" s="83">
        <f t="shared" si="132"/>
        <v>211820.1014115015</v>
      </c>
      <c r="P1323" s="83">
        <f t="shared" si="134"/>
        <v>0</v>
      </c>
    </row>
    <row r="1324" spans="1:16" x14ac:dyDescent="0.2">
      <c r="A1324" s="14">
        <v>9549</v>
      </c>
      <c r="B1324" s="15">
        <v>25</v>
      </c>
      <c r="C1324" s="82">
        <f t="shared" si="137"/>
        <v>2.1843075376228382</v>
      </c>
      <c r="D1324" s="16">
        <f>SUMIFS('Contact Hours'!E:E,'Contact Hours'!$A:$A,Hours!$A1324,'Contact Hours'!$C:$C,Hours!$B1324)</f>
        <v>143952</v>
      </c>
      <c r="E1324" s="16">
        <f>SUMIFS('Contact Hours'!F:F,'Contact Hours'!$A:$A,Hours!$A1324,'Contact Hours'!$C:$C,Hours!$B1324)</f>
        <v>0</v>
      </c>
      <c r="F1324" s="16">
        <f>SUMIFS('Contact Hours'!G:G,'Contact Hours'!$A:$A,Hours!$A1324,'Contact Hours'!$C:$C,Hours!$B1324)</f>
        <v>0</v>
      </c>
      <c r="G1324" s="16">
        <f>SUMIFS('Contact Hours'!H:H,'Contact Hours'!$A:$A,Hours!$A1324,'Contact Hours'!$C:$C,Hours!$B1324)</f>
        <v>0</v>
      </c>
      <c r="H1324" s="16">
        <f>SUMIFS('Contact Hours'!I:I,'Contact Hours'!$A:$A,Hours!$A1324,'Contact Hours'!$C:$C,Hours!$B1324)</f>
        <v>528</v>
      </c>
      <c r="I1324" s="16">
        <f>SUMIFS('Contact Hours'!J:J,'Contact Hours'!$A:$A,Hours!$A1324,'Contact Hours'!$C:$C,Hours!$B1324)</f>
        <v>0</v>
      </c>
      <c r="J1324" s="16">
        <f>SUMIFS('Contact Hours'!K:K,'Contact Hours'!$A:$A,Hours!$A1324,'Contact Hours'!$C:$C,Hours!$B1324)</f>
        <v>0</v>
      </c>
      <c r="K1324" s="16">
        <f>SUMIFS('Contact Hours'!L:L,'Contact Hours'!$A:$A,Hours!$A1324,'Contact Hours'!$C:$C,Hours!$B1324)</f>
        <v>0</v>
      </c>
      <c r="L1324" s="17">
        <f t="shared" si="135"/>
        <v>144480</v>
      </c>
      <c r="M1324" s="17">
        <f t="shared" si="136"/>
        <v>0</v>
      </c>
      <c r="N1324" s="17">
        <f t="shared" si="133"/>
        <v>144480</v>
      </c>
      <c r="O1324" s="83">
        <f t="shared" si="132"/>
        <v>315588.75303574768</v>
      </c>
      <c r="P1324" s="83">
        <f t="shared" si="134"/>
        <v>0</v>
      </c>
    </row>
    <row r="1325" spans="1:16" x14ac:dyDescent="0.2">
      <c r="A1325" s="14">
        <v>9549</v>
      </c>
      <c r="B1325" s="15">
        <v>26</v>
      </c>
      <c r="C1325" s="82">
        <f t="shared" si="137"/>
        <v>2.9124100501637846</v>
      </c>
      <c r="D1325" s="16">
        <f>SUMIFS('Contact Hours'!E:E,'Contact Hours'!$A:$A,Hours!$A1325,'Contact Hours'!$C:$C,Hours!$B1325)</f>
        <v>30336</v>
      </c>
      <c r="E1325" s="16">
        <f>SUMIFS('Contact Hours'!F:F,'Contact Hours'!$A:$A,Hours!$A1325,'Contact Hours'!$C:$C,Hours!$B1325)</f>
        <v>0</v>
      </c>
      <c r="F1325" s="16">
        <f>SUMIFS('Contact Hours'!G:G,'Contact Hours'!$A:$A,Hours!$A1325,'Contact Hours'!$C:$C,Hours!$B1325)</f>
        <v>0</v>
      </c>
      <c r="G1325" s="16">
        <f>SUMIFS('Contact Hours'!H:H,'Contact Hours'!$A:$A,Hours!$A1325,'Contact Hours'!$C:$C,Hours!$B1325)</f>
        <v>0</v>
      </c>
      <c r="H1325" s="16">
        <f>SUMIFS('Contact Hours'!I:I,'Contact Hours'!$A:$A,Hours!$A1325,'Contact Hours'!$C:$C,Hours!$B1325)</f>
        <v>0</v>
      </c>
      <c r="I1325" s="16">
        <f>SUMIFS('Contact Hours'!J:J,'Contact Hours'!$A:$A,Hours!$A1325,'Contact Hours'!$C:$C,Hours!$B1325)</f>
        <v>0</v>
      </c>
      <c r="J1325" s="16">
        <f>SUMIFS('Contact Hours'!K:K,'Contact Hours'!$A:$A,Hours!$A1325,'Contact Hours'!$C:$C,Hours!$B1325)</f>
        <v>0</v>
      </c>
      <c r="K1325" s="16">
        <f>SUMIFS('Contact Hours'!L:L,'Contact Hours'!$A:$A,Hours!$A1325,'Contact Hours'!$C:$C,Hours!$B1325)</f>
        <v>0</v>
      </c>
      <c r="L1325" s="17">
        <f t="shared" si="135"/>
        <v>30336</v>
      </c>
      <c r="M1325" s="17">
        <f t="shared" si="136"/>
        <v>0</v>
      </c>
      <c r="N1325" s="17">
        <f t="shared" si="133"/>
        <v>30336</v>
      </c>
      <c r="O1325" s="83">
        <f t="shared" si="132"/>
        <v>88350.871281768574</v>
      </c>
      <c r="P1325" s="83">
        <f t="shared" si="134"/>
        <v>0</v>
      </c>
    </row>
    <row r="1326" spans="1:16" x14ac:dyDescent="0.2">
      <c r="A1326" s="14">
        <v>9549</v>
      </c>
      <c r="B1326" s="15">
        <v>27</v>
      </c>
      <c r="C1326" s="82">
        <f t="shared" si="137"/>
        <v>0</v>
      </c>
      <c r="D1326" s="16">
        <f>SUMIFS('Contact Hours'!E:E,'Contact Hours'!$A:$A,Hours!$A1326,'Contact Hours'!$C:$C,Hours!$B1326)</f>
        <v>0</v>
      </c>
      <c r="E1326" s="16">
        <f>SUMIFS('Contact Hours'!F:F,'Contact Hours'!$A:$A,Hours!$A1326,'Contact Hours'!$C:$C,Hours!$B1326)</f>
        <v>0</v>
      </c>
      <c r="F1326" s="16">
        <f>SUMIFS('Contact Hours'!G:G,'Contact Hours'!$A:$A,Hours!$A1326,'Contact Hours'!$C:$C,Hours!$B1326)</f>
        <v>0</v>
      </c>
      <c r="G1326" s="16">
        <f>SUMIFS('Contact Hours'!H:H,'Contact Hours'!$A:$A,Hours!$A1326,'Contact Hours'!$C:$C,Hours!$B1326)</f>
        <v>0</v>
      </c>
      <c r="H1326" s="16">
        <f>SUMIFS('Contact Hours'!I:I,'Contact Hours'!$A:$A,Hours!$A1326,'Contact Hours'!$C:$C,Hours!$B1326)</f>
        <v>0</v>
      </c>
      <c r="I1326" s="16">
        <f>SUMIFS('Contact Hours'!J:J,'Contact Hours'!$A:$A,Hours!$A1326,'Contact Hours'!$C:$C,Hours!$B1326)</f>
        <v>0</v>
      </c>
      <c r="J1326" s="16">
        <f>SUMIFS('Contact Hours'!K:K,'Contact Hours'!$A:$A,Hours!$A1326,'Contact Hours'!$C:$C,Hours!$B1326)</f>
        <v>0</v>
      </c>
      <c r="K1326" s="16">
        <f>SUMIFS('Contact Hours'!L:L,'Contact Hours'!$A:$A,Hours!$A1326,'Contact Hours'!$C:$C,Hours!$B1326)</f>
        <v>0</v>
      </c>
      <c r="L1326" s="17">
        <f t="shared" si="135"/>
        <v>0</v>
      </c>
      <c r="M1326" s="17">
        <f t="shared" si="136"/>
        <v>0</v>
      </c>
      <c r="N1326" s="17">
        <f t="shared" si="133"/>
        <v>0</v>
      </c>
      <c r="O1326" s="83">
        <f t="shared" si="132"/>
        <v>0</v>
      </c>
      <c r="P1326" s="83">
        <f t="shared" si="134"/>
        <v>0</v>
      </c>
    </row>
    <row r="1327" spans="1:16" x14ac:dyDescent="0.2">
      <c r="A1327" s="14">
        <v>3668</v>
      </c>
      <c r="B1327" s="15">
        <v>1</v>
      </c>
      <c r="C1327" s="82">
        <f t="shared" si="137"/>
        <v>2.4773518925154794</v>
      </c>
      <c r="D1327" s="16">
        <f>SUMIFS('Contact Hours'!E:E,'Contact Hours'!$A:$A,Hours!$A1327,'Contact Hours'!$C:$C,Hours!$B1327)</f>
        <v>6096</v>
      </c>
      <c r="E1327" s="16">
        <f>SUMIFS('Contact Hours'!F:F,'Contact Hours'!$A:$A,Hours!$A1327,'Contact Hours'!$C:$C,Hours!$B1327)</f>
        <v>0</v>
      </c>
      <c r="F1327" s="16">
        <f>SUMIFS('Contact Hours'!G:G,'Contact Hours'!$A:$A,Hours!$A1327,'Contact Hours'!$C:$C,Hours!$B1327)</f>
        <v>0</v>
      </c>
      <c r="G1327" s="16">
        <f>SUMIFS('Contact Hours'!H:H,'Contact Hours'!$A:$A,Hours!$A1327,'Contact Hours'!$C:$C,Hours!$B1327)</f>
        <v>0</v>
      </c>
      <c r="H1327" s="16">
        <f>SUMIFS('Contact Hours'!I:I,'Contact Hours'!$A:$A,Hours!$A1327,'Contact Hours'!$C:$C,Hours!$B1327)</f>
        <v>0</v>
      </c>
      <c r="I1327" s="16">
        <f>SUMIFS('Contact Hours'!J:J,'Contact Hours'!$A:$A,Hours!$A1327,'Contact Hours'!$C:$C,Hours!$B1327)</f>
        <v>0</v>
      </c>
      <c r="J1327" s="16">
        <f>SUMIFS('Contact Hours'!K:K,'Contact Hours'!$A:$A,Hours!$A1327,'Contact Hours'!$C:$C,Hours!$B1327)</f>
        <v>0</v>
      </c>
      <c r="K1327" s="16">
        <f>SUMIFS('Contact Hours'!L:L,'Contact Hours'!$A:$A,Hours!$A1327,'Contact Hours'!$C:$C,Hours!$B1327)</f>
        <v>0</v>
      </c>
      <c r="L1327" s="17">
        <f t="shared" si="135"/>
        <v>6096</v>
      </c>
      <c r="M1327" s="17">
        <f t="shared" si="136"/>
        <v>0</v>
      </c>
      <c r="N1327" s="17">
        <f t="shared" si="133"/>
        <v>6096</v>
      </c>
      <c r="O1327" s="83">
        <f t="shared" si="132"/>
        <v>15101.937136774362</v>
      </c>
      <c r="P1327" s="83">
        <f t="shared" si="134"/>
        <v>0</v>
      </c>
    </row>
    <row r="1328" spans="1:16" x14ac:dyDescent="0.2">
      <c r="A1328" s="14">
        <v>3668</v>
      </c>
      <c r="B1328" s="15">
        <v>2</v>
      </c>
      <c r="C1328" s="82">
        <f t="shared" si="137"/>
        <v>2.8538011791852567</v>
      </c>
      <c r="D1328" s="16">
        <f>SUMIFS('Contact Hours'!E:E,'Contact Hours'!$A:$A,Hours!$A1328,'Contact Hours'!$C:$C,Hours!$B1328)</f>
        <v>0</v>
      </c>
      <c r="E1328" s="16">
        <f>SUMIFS('Contact Hours'!F:F,'Contact Hours'!$A:$A,Hours!$A1328,'Contact Hours'!$C:$C,Hours!$B1328)</f>
        <v>0</v>
      </c>
      <c r="F1328" s="16">
        <f>SUMIFS('Contact Hours'!G:G,'Contact Hours'!$A:$A,Hours!$A1328,'Contact Hours'!$C:$C,Hours!$B1328)</f>
        <v>0</v>
      </c>
      <c r="G1328" s="16">
        <f>SUMIFS('Contact Hours'!H:H,'Contact Hours'!$A:$A,Hours!$A1328,'Contact Hours'!$C:$C,Hours!$B1328)</f>
        <v>0</v>
      </c>
      <c r="H1328" s="16">
        <f>SUMIFS('Contact Hours'!I:I,'Contact Hours'!$A:$A,Hours!$A1328,'Contact Hours'!$C:$C,Hours!$B1328)</f>
        <v>31504</v>
      </c>
      <c r="I1328" s="16">
        <f>SUMIFS('Contact Hours'!J:J,'Contact Hours'!$A:$A,Hours!$A1328,'Contact Hours'!$C:$C,Hours!$B1328)</f>
        <v>0</v>
      </c>
      <c r="J1328" s="16">
        <f>SUMIFS('Contact Hours'!K:K,'Contact Hours'!$A:$A,Hours!$A1328,'Contact Hours'!$C:$C,Hours!$B1328)</f>
        <v>3360</v>
      </c>
      <c r="K1328" s="16">
        <f>SUMIFS('Contact Hours'!L:L,'Contact Hours'!$A:$A,Hours!$A1328,'Contact Hours'!$C:$C,Hours!$B1328)</f>
        <v>0</v>
      </c>
      <c r="L1328" s="17">
        <f t="shared" si="135"/>
        <v>34864</v>
      </c>
      <c r="M1328" s="17">
        <f t="shared" si="136"/>
        <v>0</v>
      </c>
      <c r="N1328" s="17">
        <f t="shared" si="133"/>
        <v>34864</v>
      </c>
      <c r="O1328" s="83">
        <f t="shared" si="132"/>
        <v>99494.924311114795</v>
      </c>
      <c r="P1328" s="83">
        <f t="shared" si="134"/>
        <v>0</v>
      </c>
    </row>
    <row r="1329" spans="1:16" x14ac:dyDescent="0.2">
      <c r="A1329" s="14">
        <v>3668</v>
      </c>
      <c r="B1329" s="15">
        <v>3</v>
      </c>
      <c r="C1329" s="82">
        <f t="shared" si="137"/>
        <v>2.4074720848103111</v>
      </c>
      <c r="D1329" s="16">
        <f>SUMIFS('Contact Hours'!E:E,'Contact Hours'!$A:$A,Hours!$A1329,'Contact Hours'!$C:$C,Hours!$B1329)</f>
        <v>0</v>
      </c>
      <c r="E1329" s="16">
        <f>SUMIFS('Contact Hours'!F:F,'Contact Hours'!$A:$A,Hours!$A1329,'Contact Hours'!$C:$C,Hours!$B1329)</f>
        <v>447328</v>
      </c>
      <c r="F1329" s="16">
        <f>SUMIFS('Contact Hours'!G:G,'Contact Hours'!$A:$A,Hours!$A1329,'Contact Hours'!$C:$C,Hours!$B1329)</f>
        <v>0</v>
      </c>
      <c r="G1329" s="16">
        <f>SUMIFS('Contact Hours'!H:H,'Contact Hours'!$A:$A,Hours!$A1329,'Contact Hours'!$C:$C,Hours!$B1329)</f>
        <v>0</v>
      </c>
      <c r="H1329" s="16">
        <f>SUMIFS('Contact Hours'!I:I,'Contact Hours'!$A:$A,Hours!$A1329,'Contact Hours'!$C:$C,Hours!$B1329)</f>
        <v>54032</v>
      </c>
      <c r="I1329" s="16">
        <f>SUMIFS('Contact Hours'!J:J,'Contact Hours'!$A:$A,Hours!$A1329,'Contact Hours'!$C:$C,Hours!$B1329)</f>
        <v>0</v>
      </c>
      <c r="J1329" s="16">
        <f>SUMIFS('Contact Hours'!K:K,'Contact Hours'!$A:$A,Hours!$A1329,'Contact Hours'!$C:$C,Hours!$B1329)</f>
        <v>0</v>
      </c>
      <c r="K1329" s="16">
        <f>SUMIFS('Contact Hours'!L:L,'Contact Hours'!$A:$A,Hours!$A1329,'Contact Hours'!$C:$C,Hours!$B1329)</f>
        <v>24</v>
      </c>
      <c r="L1329" s="17">
        <f t="shared" si="135"/>
        <v>501384</v>
      </c>
      <c r="M1329" s="17">
        <f t="shared" si="136"/>
        <v>44735.200000000004</v>
      </c>
      <c r="N1329" s="17">
        <f t="shared" si="133"/>
        <v>546119.19999999995</v>
      </c>
      <c r="O1329" s="83">
        <f t="shared" si="132"/>
        <v>1314766.7289789391</v>
      </c>
      <c r="P1329" s="83">
        <f t="shared" si="134"/>
        <v>0</v>
      </c>
    </row>
    <row r="1330" spans="1:16" x14ac:dyDescent="0.2">
      <c r="A1330" s="14">
        <v>3668</v>
      </c>
      <c r="B1330" s="15">
        <v>4</v>
      </c>
      <c r="C1330" s="82">
        <f t="shared" si="137"/>
        <v>2.4300139582635913</v>
      </c>
      <c r="D1330" s="16">
        <f>SUMIFS('Contact Hours'!E:E,'Contact Hours'!$A:$A,Hours!$A1330,'Contact Hours'!$C:$C,Hours!$B1330)</f>
        <v>43152</v>
      </c>
      <c r="E1330" s="16">
        <f>SUMIFS('Contact Hours'!F:F,'Contact Hours'!$A:$A,Hours!$A1330,'Contact Hours'!$C:$C,Hours!$B1330)</f>
        <v>18880</v>
      </c>
      <c r="F1330" s="16">
        <f>SUMIFS('Contact Hours'!G:G,'Contact Hours'!$A:$A,Hours!$A1330,'Contact Hours'!$C:$C,Hours!$B1330)</f>
        <v>0</v>
      </c>
      <c r="G1330" s="16">
        <f>SUMIFS('Contact Hours'!H:H,'Contact Hours'!$A:$A,Hours!$A1330,'Contact Hours'!$C:$C,Hours!$B1330)</f>
        <v>0</v>
      </c>
      <c r="H1330" s="16">
        <f>SUMIFS('Contact Hours'!I:I,'Contact Hours'!$A:$A,Hours!$A1330,'Contact Hours'!$C:$C,Hours!$B1330)</f>
        <v>15312</v>
      </c>
      <c r="I1330" s="16">
        <f>SUMIFS('Contact Hours'!J:J,'Contact Hours'!$A:$A,Hours!$A1330,'Contact Hours'!$C:$C,Hours!$B1330)</f>
        <v>14944</v>
      </c>
      <c r="J1330" s="16">
        <f>SUMIFS('Contact Hours'!K:K,'Contact Hours'!$A:$A,Hours!$A1330,'Contact Hours'!$C:$C,Hours!$B1330)</f>
        <v>5048</v>
      </c>
      <c r="K1330" s="16">
        <f>SUMIFS('Contact Hours'!L:L,'Contact Hours'!$A:$A,Hours!$A1330,'Contact Hours'!$C:$C,Hours!$B1330)</f>
        <v>1304</v>
      </c>
      <c r="L1330" s="17">
        <f t="shared" si="135"/>
        <v>98640</v>
      </c>
      <c r="M1330" s="17">
        <f t="shared" si="136"/>
        <v>3512.8</v>
      </c>
      <c r="N1330" s="17">
        <f t="shared" si="133"/>
        <v>102152.8</v>
      </c>
      <c r="O1330" s="83">
        <f t="shared" si="132"/>
        <v>248232.72987570899</v>
      </c>
      <c r="P1330" s="83">
        <f t="shared" si="134"/>
        <v>0</v>
      </c>
    </row>
    <row r="1331" spans="1:16" x14ac:dyDescent="0.2">
      <c r="A1331" s="14">
        <v>3668</v>
      </c>
      <c r="B1331" s="15">
        <v>5</v>
      </c>
      <c r="C1331" s="82">
        <f t="shared" si="137"/>
        <v>8.3021719928430482</v>
      </c>
      <c r="D1331" s="16">
        <f>SUMIFS('Contact Hours'!E:E,'Contact Hours'!$A:$A,Hours!$A1331,'Contact Hours'!$C:$C,Hours!$B1331)</f>
        <v>0</v>
      </c>
      <c r="E1331" s="16">
        <f>SUMIFS('Contact Hours'!F:F,'Contact Hours'!$A:$A,Hours!$A1331,'Contact Hours'!$C:$C,Hours!$B1331)</f>
        <v>0</v>
      </c>
      <c r="F1331" s="16">
        <f>SUMIFS('Contact Hours'!G:G,'Contact Hours'!$A:$A,Hours!$A1331,'Contact Hours'!$C:$C,Hours!$B1331)</f>
        <v>0</v>
      </c>
      <c r="G1331" s="16">
        <f>SUMIFS('Contact Hours'!H:H,'Contact Hours'!$A:$A,Hours!$A1331,'Contact Hours'!$C:$C,Hours!$B1331)</f>
        <v>0</v>
      </c>
      <c r="H1331" s="16">
        <f>SUMIFS('Contact Hours'!I:I,'Contact Hours'!$A:$A,Hours!$A1331,'Contact Hours'!$C:$C,Hours!$B1331)</f>
        <v>0</v>
      </c>
      <c r="I1331" s="16">
        <f>SUMIFS('Contact Hours'!J:J,'Contact Hours'!$A:$A,Hours!$A1331,'Contact Hours'!$C:$C,Hours!$B1331)</f>
        <v>0</v>
      </c>
      <c r="J1331" s="16">
        <f>SUMIFS('Contact Hours'!K:K,'Contact Hours'!$A:$A,Hours!$A1331,'Contact Hours'!$C:$C,Hours!$B1331)</f>
        <v>0</v>
      </c>
      <c r="K1331" s="16">
        <f>SUMIFS('Contact Hours'!L:L,'Contact Hours'!$A:$A,Hours!$A1331,'Contact Hours'!$C:$C,Hours!$B1331)</f>
        <v>0</v>
      </c>
      <c r="L1331" s="17">
        <f t="shared" si="135"/>
        <v>0</v>
      </c>
      <c r="M1331" s="17">
        <f t="shared" si="136"/>
        <v>0</v>
      </c>
      <c r="N1331" s="17">
        <f t="shared" si="133"/>
        <v>0</v>
      </c>
      <c r="O1331" s="83">
        <f t="shared" si="132"/>
        <v>0</v>
      </c>
      <c r="P1331" s="83">
        <f t="shared" si="134"/>
        <v>0</v>
      </c>
    </row>
    <row r="1332" spans="1:16" x14ac:dyDescent="0.2">
      <c r="A1332" s="14">
        <v>3668</v>
      </c>
      <c r="B1332" s="15">
        <v>6</v>
      </c>
      <c r="C1332" s="82">
        <f t="shared" si="137"/>
        <v>2.9574937970703448</v>
      </c>
      <c r="D1332" s="16">
        <f>SUMIFS('Contact Hours'!E:E,'Contact Hours'!$A:$A,Hours!$A1332,'Contact Hours'!$C:$C,Hours!$B1332)</f>
        <v>0</v>
      </c>
      <c r="E1332" s="16">
        <f>SUMIFS('Contact Hours'!F:F,'Contact Hours'!$A:$A,Hours!$A1332,'Contact Hours'!$C:$C,Hours!$B1332)</f>
        <v>0</v>
      </c>
      <c r="F1332" s="16">
        <f>SUMIFS('Contact Hours'!G:G,'Contact Hours'!$A:$A,Hours!$A1332,'Contact Hours'!$C:$C,Hours!$B1332)</f>
        <v>0</v>
      </c>
      <c r="G1332" s="16">
        <f>SUMIFS('Contact Hours'!H:H,'Contact Hours'!$A:$A,Hours!$A1332,'Contact Hours'!$C:$C,Hours!$B1332)</f>
        <v>0</v>
      </c>
      <c r="H1332" s="16">
        <f>SUMIFS('Contact Hours'!I:I,'Contact Hours'!$A:$A,Hours!$A1332,'Contact Hours'!$C:$C,Hours!$B1332)</f>
        <v>7616</v>
      </c>
      <c r="I1332" s="16">
        <f>SUMIFS('Contact Hours'!J:J,'Contact Hours'!$A:$A,Hours!$A1332,'Contact Hours'!$C:$C,Hours!$B1332)</f>
        <v>0</v>
      </c>
      <c r="J1332" s="16">
        <f>SUMIFS('Contact Hours'!K:K,'Contact Hours'!$A:$A,Hours!$A1332,'Contact Hours'!$C:$C,Hours!$B1332)</f>
        <v>0</v>
      </c>
      <c r="K1332" s="16">
        <f>SUMIFS('Contact Hours'!L:L,'Contact Hours'!$A:$A,Hours!$A1332,'Contact Hours'!$C:$C,Hours!$B1332)</f>
        <v>0</v>
      </c>
      <c r="L1332" s="17">
        <f t="shared" si="135"/>
        <v>7616</v>
      </c>
      <c r="M1332" s="17">
        <f t="shared" si="136"/>
        <v>0</v>
      </c>
      <c r="N1332" s="17">
        <f t="shared" si="133"/>
        <v>7616</v>
      </c>
      <c r="O1332" s="83">
        <f t="shared" si="132"/>
        <v>22524.272758487747</v>
      </c>
      <c r="P1332" s="83">
        <f t="shared" si="134"/>
        <v>0</v>
      </c>
    </row>
    <row r="1333" spans="1:16" x14ac:dyDescent="0.2">
      <c r="A1333" s="14">
        <v>3668</v>
      </c>
      <c r="B1333" s="15">
        <v>7</v>
      </c>
      <c r="C1333" s="82">
        <f t="shared" si="137"/>
        <v>3.1107785365526492</v>
      </c>
      <c r="D1333" s="16">
        <f>SUMIFS('Contact Hours'!E:E,'Contact Hours'!$A:$A,Hours!$A1333,'Contact Hours'!$C:$C,Hours!$B1333)</f>
        <v>0</v>
      </c>
      <c r="E1333" s="16">
        <f>SUMIFS('Contact Hours'!F:F,'Contact Hours'!$A:$A,Hours!$A1333,'Contact Hours'!$C:$C,Hours!$B1333)</f>
        <v>32320</v>
      </c>
      <c r="F1333" s="16">
        <f>SUMIFS('Contact Hours'!G:G,'Contact Hours'!$A:$A,Hours!$A1333,'Contact Hours'!$C:$C,Hours!$B1333)</f>
        <v>0</v>
      </c>
      <c r="G1333" s="16">
        <f>SUMIFS('Contact Hours'!H:H,'Contact Hours'!$A:$A,Hours!$A1333,'Contact Hours'!$C:$C,Hours!$B1333)</f>
        <v>0</v>
      </c>
      <c r="H1333" s="16">
        <f>SUMIFS('Contact Hours'!I:I,'Contact Hours'!$A:$A,Hours!$A1333,'Contact Hours'!$C:$C,Hours!$B1333)</f>
        <v>0</v>
      </c>
      <c r="I1333" s="16">
        <f>SUMIFS('Contact Hours'!J:J,'Contact Hours'!$A:$A,Hours!$A1333,'Contact Hours'!$C:$C,Hours!$B1333)</f>
        <v>15008</v>
      </c>
      <c r="J1333" s="16">
        <f>SUMIFS('Contact Hours'!K:K,'Contact Hours'!$A:$A,Hours!$A1333,'Contact Hours'!$C:$C,Hours!$B1333)</f>
        <v>0</v>
      </c>
      <c r="K1333" s="16">
        <f>SUMIFS('Contact Hours'!L:L,'Contact Hours'!$A:$A,Hours!$A1333,'Contact Hours'!$C:$C,Hours!$B1333)</f>
        <v>3136</v>
      </c>
      <c r="L1333" s="17">
        <f t="shared" si="135"/>
        <v>50464</v>
      </c>
      <c r="M1333" s="17">
        <f t="shared" si="136"/>
        <v>5046.4000000000005</v>
      </c>
      <c r="N1333" s="17">
        <f t="shared" si="133"/>
        <v>55510.400000000001</v>
      </c>
      <c r="O1333" s="83">
        <f t="shared" si="132"/>
        <v>172680.56087545218</v>
      </c>
      <c r="P1333" s="83">
        <f t="shared" si="134"/>
        <v>0</v>
      </c>
    </row>
    <row r="1334" spans="1:16" x14ac:dyDescent="0.2">
      <c r="A1334" s="14">
        <v>3668</v>
      </c>
      <c r="B1334" s="15">
        <v>8</v>
      </c>
      <c r="C1334" s="82">
        <f t="shared" si="137"/>
        <v>3.1288120353152737</v>
      </c>
      <c r="D1334" s="16">
        <f>SUMIFS('Contact Hours'!E:E,'Contact Hours'!$A:$A,Hours!$A1334,'Contact Hours'!$C:$C,Hours!$B1334)</f>
        <v>0</v>
      </c>
      <c r="E1334" s="16">
        <f>SUMIFS('Contact Hours'!F:F,'Contact Hours'!$A:$A,Hours!$A1334,'Contact Hours'!$C:$C,Hours!$B1334)</f>
        <v>0</v>
      </c>
      <c r="F1334" s="16">
        <f>SUMIFS('Contact Hours'!G:G,'Contact Hours'!$A:$A,Hours!$A1334,'Contact Hours'!$C:$C,Hours!$B1334)</f>
        <v>0</v>
      </c>
      <c r="G1334" s="16">
        <f>SUMIFS('Contact Hours'!H:H,'Contact Hours'!$A:$A,Hours!$A1334,'Contact Hours'!$C:$C,Hours!$B1334)</f>
        <v>0</v>
      </c>
      <c r="H1334" s="16">
        <f>SUMIFS('Contact Hours'!I:I,'Contact Hours'!$A:$A,Hours!$A1334,'Contact Hours'!$C:$C,Hours!$B1334)</f>
        <v>17536</v>
      </c>
      <c r="I1334" s="16">
        <f>SUMIFS('Contact Hours'!J:J,'Contact Hours'!$A:$A,Hours!$A1334,'Contact Hours'!$C:$C,Hours!$B1334)</f>
        <v>0</v>
      </c>
      <c r="J1334" s="16">
        <f>SUMIFS('Contact Hours'!K:K,'Contact Hours'!$A:$A,Hours!$A1334,'Contact Hours'!$C:$C,Hours!$B1334)</f>
        <v>704</v>
      </c>
      <c r="K1334" s="16">
        <f>SUMIFS('Contact Hours'!L:L,'Contact Hours'!$A:$A,Hours!$A1334,'Contact Hours'!$C:$C,Hours!$B1334)</f>
        <v>0</v>
      </c>
      <c r="L1334" s="17">
        <f t="shared" si="135"/>
        <v>18240</v>
      </c>
      <c r="M1334" s="17">
        <f t="shared" si="136"/>
        <v>0</v>
      </c>
      <c r="N1334" s="17">
        <f t="shared" si="133"/>
        <v>18240</v>
      </c>
      <c r="O1334" s="83">
        <f t="shared" si="132"/>
        <v>57069.531524150596</v>
      </c>
      <c r="P1334" s="83">
        <f t="shared" si="134"/>
        <v>0</v>
      </c>
    </row>
    <row r="1335" spans="1:16" x14ac:dyDescent="0.2">
      <c r="A1335" s="14">
        <v>3668</v>
      </c>
      <c r="B1335" s="15">
        <v>9</v>
      </c>
      <c r="C1335" s="82">
        <f t="shared" si="137"/>
        <v>2.7974464955520566</v>
      </c>
      <c r="D1335" s="16">
        <f>SUMIFS('Contact Hours'!E:E,'Contact Hours'!$A:$A,Hours!$A1335,'Contact Hours'!$C:$C,Hours!$B1335)</f>
        <v>23664</v>
      </c>
      <c r="E1335" s="16">
        <f>SUMIFS('Contact Hours'!F:F,'Contact Hours'!$A:$A,Hours!$A1335,'Contact Hours'!$C:$C,Hours!$B1335)</f>
        <v>6672</v>
      </c>
      <c r="F1335" s="16">
        <f>SUMIFS('Contact Hours'!G:G,'Contact Hours'!$A:$A,Hours!$A1335,'Contact Hours'!$C:$C,Hours!$B1335)</f>
        <v>0</v>
      </c>
      <c r="G1335" s="16">
        <f>SUMIFS('Contact Hours'!H:H,'Contact Hours'!$A:$A,Hours!$A1335,'Contact Hours'!$C:$C,Hours!$B1335)</f>
        <v>0</v>
      </c>
      <c r="H1335" s="16">
        <f>SUMIFS('Contact Hours'!I:I,'Contact Hours'!$A:$A,Hours!$A1335,'Contact Hours'!$C:$C,Hours!$B1335)</f>
        <v>92352</v>
      </c>
      <c r="I1335" s="16">
        <f>SUMIFS('Contact Hours'!J:J,'Contact Hours'!$A:$A,Hours!$A1335,'Contact Hours'!$C:$C,Hours!$B1335)</f>
        <v>0</v>
      </c>
      <c r="J1335" s="16">
        <f>SUMIFS('Contact Hours'!K:K,'Contact Hours'!$A:$A,Hours!$A1335,'Contact Hours'!$C:$C,Hours!$B1335)</f>
        <v>96</v>
      </c>
      <c r="K1335" s="16">
        <f>SUMIFS('Contact Hours'!L:L,'Contact Hours'!$A:$A,Hours!$A1335,'Contact Hours'!$C:$C,Hours!$B1335)</f>
        <v>0</v>
      </c>
      <c r="L1335" s="17">
        <f t="shared" si="135"/>
        <v>122784</v>
      </c>
      <c r="M1335" s="17">
        <f t="shared" si="136"/>
        <v>667.2</v>
      </c>
      <c r="N1335" s="17">
        <f t="shared" si="133"/>
        <v>123451.2</v>
      </c>
      <c r="O1335" s="83">
        <f t="shared" si="132"/>
        <v>345348.12681169604</v>
      </c>
      <c r="P1335" s="83">
        <f t="shared" si="134"/>
        <v>0</v>
      </c>
    </row>
    <row r="1336" spans="1:16" x14ac:dyDescent="0.2">
      <c r="A1336" s="14">
        <v>3668</v>
      </c>
      <c r="B1336" s="15">
        <v>10</v>
      </c>
      <c r="C1336" s="82">
        <f t="shared" si="137"/>
        <v>3.9989283506118838</v>
      </c>
      <c r="D1336" s="16">
        <f>SUMIFS('Contact Hours'!E:E,'Contact Hours'!$A:$A,Hours!$A1336,'Contact Hours'!$C:$C,Hours!$B1336)</f>
        <v>0</v>
      </c>
      <c r="E1336" s="16">
        <f>SUMIFS('Contact Hours'!F:F,'Contact Hours'!$A:$A,Hours!$A1336,'Contact Hours'!$C:$C,Hours!$B1336)</f>
        <v>864</v>
      </c>
      <c r="F1336" s="16">
        <f>SUMIFS('Contact Hours'!G:G,'Contact Hours'!$A:$A,Hours!$A1336,'Contact Hours'!$C:$C,Hours!$B1336)</f>
        <v>0</v>
      </c>
      <c r="G1336" s="16">
        <f>SUMIFS('Contact Hours'!H:H,'Contact Hours'!$A:$A,Hours!$A1336,'Contact Hours'!$C:$C,Hours!$B1336)</f>
        <v>0</v>
      </c>
      <c r="H1336" s="16">
        <f>SUMIFS('Contact Hours'!I:I,'Contact Hours'!$A:$A,Hours!$A1336,'Contact Hours'!$C:$C,Hours!$B1336)</f>
        <v>0</v>
      </c>
      <c r="I1336" s="16">
        <f>SUMIFS('Contact Hours'!J:J,'Contact Hours'!$A:$A,Hours!$A1336,'Contact Hours'!$C:$C,Hours!$B1336)</f>
        <v>0</v>
      </c>
      <c r="J1336" s="16">
        <f>SUMIFS('Contact Hours'!K:K,'Contact Hours'!$A:$A,Hours!$A1336,'Contact Hours'!$C:$C,Hours!$B1336)</f>
        <v>0</v>
      </c>
      <c r="K1336" s="16">
        <f>SUMIFS('Contact Hours'!L:L,'Contact Hours'!$A:$A,Hours!$A1336,'Contact Hours'!$C:$C,Hours!$B1336)</f>
        <v>0</v>
      </c>
      <c r="L1336" s="17">
        <f t="shared" si="135"/>
        <v>864</v>
      </c>
      <c r="M1336" s="17">
        <f t="shared" si="136"/>
        <v>86.4</v>
      </c>
      <c r="N1336" s="17">
        <f t="shared" si="133"/>
        <v>950.4</v>
      </c>
      <c r="O1336" s="83">
        <f t="shared" si="132"/>
        <v>3800.5815044215342</v>
      </c>
      <c r="P1336" s="83">
        <f t="shared" si="134"/>
        <v>0</v>
      </c>
    </row>
    <row r="1337" spans="1:16" x14ac:dyDescent="0.2">
      <c r="A1337" s="14">
        <v>3668</v>
      </c>
      <c r="B1337" s="15">
        <v>11</v>
      </c>
      <c r="C1337" s="82">
        <f t="shared" si="137"/>
        <v>2.8515469918399288</v>
      </c>
      <c r="D1337" s="16">
        <f>SUMIFS('Contact Hours'!E:E,'Contact Hours'!$A:$A,Hours!$A1337,'Contact Hours'!$C:$C,Hours!$B1337)</f>
        <v>0</v>
      </c>
      <c r="E1337" s="16">
        <f>SUMIFS('Contact Hours'!F:F,'Contact Hours'!$A:$A,Hours!$A1337,'Contact Hours'!$C:$C,Hours!$B1337)</f>
        <v>0</v>
      </c>
      <c r="F1337" s="16">
        <f>SUMIFS('Contact Hours'!G:G,'Contact Hours'!$A:$A,Hours!$A1337,'Contact Hours'!$C:$C,Hours!$B1337)</f>
        <v>0</v>
      </c>
      <c r="G1337" s="16">
        <f>SUMIFS('Contact Hours'!H:H,'Contact Hours'!$A:$A,Hours!$A1337,'Contact Hours'!$C:$C,Hours!$B1337)</f>
        <v>0</v>
      </c>
      <c r="H1337" s="16">
        <f>SUMIFS('Contact Hours'!I:I,'Contact Hours'!$A:$A,Hours!$A1337,'Contact Hours'!$C:$C,Hours!$B1337)</f>
        <v>0</v>
      </c>
      <c r="I1337" s="16">
        <f>SUMIFS('Contact Hours'!J:J,'Contact Hours'!$A:$A,Hours!$A1337,'Contact Hours'!$C:$C,Hours!$B1337)</f>
        <v>57200</v>
      </c>
      <c r="J1337" s="16">
        <f>SUMIFS('Contact Hours'!K:K,'Contact Hours'!$A:$A,Hours!$A1337,'Contact Hours'!$C:$C,Hours!$B1337)</f>
        <v>0</v>
      </c>
      <c r="K1337" s="16">
        <f>SUMIFS('Contact Hours'!L:L,'Contact Hours'!$A:$A,Hours!$A1337,'Contact Hours'!$C:$C,Hours!$B1337)</f>
        <v>2696</v>
      </c>
      <c r="L1337" s="17">
        <f t="shared" si="135"/>
        <v>59896</v>
      </c>
      <c r="M1337" s="17">
        <f t="shared" si="136"/>
        <v>5989.6</v>
      </c>
      <c r="N1337" s="17">
        <f t="shared" si="133"/>
        <v>65885.600000000006</v>
      </c>
      <c r="O1337" s="83">
        <f t="shared" si="132"/>
        <v>187875.88448556882</v>
      </c>
      <c r="P1337" s="83">
        <f t="shared" si="134"/>
        <v>0</v>
      </c>
    </row>
    <row r="1338" spans="1:16" x14ac:dyDescent="0.2">
      <c r="A1338" s="14">
        <v>3668</v>
      </c>
      <c r="B1338" s="15">
        <v>12</v>
      </c>
      <c r="C1338" s="82">
        <f t="shared" si="137"/>
        <v>2.5044021406594155</v>
      </c>
      <c r="D1338" s="16">
        <f>SUMIFS('Contact Hours'!E:E,'Contact Hours'!$A:$A,Hours!$A1338,'Contact Hours'!$C:$C,Hours!$B1338)</f>
        <v>380352</v>
      </c>
      <c r="E1338" s="16">
        <f>SUMIFS('Contact Hours'!F:F,'Contact Hours'!$A:$A,Hours!$A1338,'Contact Hours'!$C:$C,Hours!$B1338)</f>
        <v>0</v>
      </c>
      <c r="F1338" s="16">
        <f>SUMIFS('Contact Hours'!G:G,'Contact Hours'!$A:$A,Hours!$A1338,'Contact Hours'!$C:$C,Hours!$B1338)</f>
        <v>0</v>
      </c>
      <c r="G1338" s="16">
        <f>SUMIFS('Contact Hours'!H:H,'Contact Hours'!$A:$A,Hours!$A1338,'Contact Hours'!$C:$C,Hours!$B1338)</f>
        <v>35344</v>
      </c>
      <c r="H1338" s="16">
        <f>SUMIFS('Contact Hours'!I:I,'Contact Hours'!$A:$A,Hours!$A1338,'Contact Hours'!$C:$C,Hours!$B1338)</f>
        <v>480</v>
      </c>
      <c r="I1338" s="16">
        <f>SUMIFS('Contact Hours'!J:J,'Contact Hours'!$A:$A,Hours!$A1338,'Contact Hours'!$C:$C,Hours!$B1338)</f>
        <v>0</v>
      </c>
      <c r="J1338" s="16">
        <f>SUMIFS('Contact Hours'!K:K,'Contact Hours'!$A:$A,Hours!$A1338,'Contact Hours'!$C:$C,Hours!$B1338)</f>
        <v>0</v>
      </c>
      <c r="K1338" s="16">
        <f>SUMIFS('Contact Hours'!L:L,'Contact Hours'!$A:$A,Hours!$A1338,'Contact Hours'!$C:$C,Hours!$B1338)</f>
        <v>0</v>
      </c>
      <c r="L1338" s="17">
        <f t="shared" si="135"/>
        <v>416176</v>
      </c>
      <c r="M1338" s="17">
        <f t="shared" si="136"/>
        <v>0</v>
      </c>
      <c r="N1338" s="17">
        <f t="shared" si="133"/>
        <v>416176</v>
      </c>
      <c r="O1338" s="83">
        <f t="shared" si="132"/>
        <v>1042272.0652910729</v>
      </c>
      <c r="P1338" s="83">
        <f t="shared" si="134"/>
        <v>88515.589259466375</v>
      </c>
    </row>
    <row r="1339" spans="1:16" x14ac:dyDescent="0.2">
      <c r="A1339" s="14">
        <v>3668</v>
      </c>
      <c r="B1339" s="15">
        <v>13</v>
      </c>
      <c r="C1339" s="82">
        <f t="shared" si="137"/>
        <v>2.4322681456089192</v>
      </c>
      <c r="D1339" s="16">
        <f>SUMIFS('Contact Hours'!E:E,'Contact Hours'!$A:$A,Hours!$A1339,'Contact Hours'!$C:$C,Hours!$B1339)</f>
        <v>12768</v>
      </c>
      <c r="E1339" s="16">
        <f>SUMIFS('Contact Hours'!F:F,'Contact Hours'!$A:$A,Hours!$A1339,'Contact Hours'!$C:$C,Hours!$B1339)</f>
        <v>0</v>
      </c>
      <c r="F1339" s="16">
        <f>SUMIFS('Contact Hours'!G:G,'Contact Hours'!$A:$A,Hours!$A1339,'Contact Hours'!$C:$C,Hours!$B1339)</f>
        <v>0</v>
      </c>
      <c r="G1339" s="16">
        <f>SUMIFS('Contact Hours'!H:H,'Contact Hours'!$A:$A,Hours!$A1339,'Contact Hours'!$C:$C,Hours!$B1339)</f>
        <v>0</v>
      </c>
      <c r="H1339" s="16">
        <f>SUMIFS('Contact Hours'!I:I,'Contact Hours'!$A:$A,Hours!$A1339,'Contact Hours'!$C:$C,Hours!$B1339)</f>
        <v>0</v>
      </c>
      <c r="I1339" s="16">
        <f>SUMIFS('Contact Hours'!J:J,'Contact Hours'!$A:$A,Hours!$A1339,'Contact Hours'!$C:$C,Hours!$B1339)</f>
        <v>0</v>
      </c>
      <c r="J1339" s="16">
        <f>SUMIFS('Contact Hours'!K:K,'Contact Hours'!$A:$A,Hours!$A1339,'Contact Hours'!$C:$C,Hours!$B1339)</f>
        <v>0</v>
      </c>
      <c r="K1339" s="16">
        <f>SUMIFS('Contact Hours'!L:L,'Contact Hours'!$A:$A,Hours!$A1339,'Contact Hours'!$C:$C,Hours!$B1339)</f>
        <v>0</v>
      </c>
      <c r="L1339" s="17">
        <f t="shared" si="135"/>
        <v>12768</v>
      </c>
      <c r="M1339" s="17">
        <f t="shared" si="136"/>
        <v>0</v>
      </c>
      <c r="N1339" s="17">
        <f t="shared" si="133"/>
        <v>12768</v>
      </c>
      <c r="O1339" s="83">
        <f t="shared" si="132"/>
        <v>31055.199683134681</v>
      </c>
      <c r="P1339" s="83">
        <f t="shared" si="134"/>
        <v>0</v>
      </c>
    </row>
    <row r="1340" spans="1:16" x14ac:dyDescent="0.2">
      <c r="A1340" s="14">
        <v>3668</v>
      </c>
      <c r="B1340" s="15">
        <v>14</v>
      </c>
      <c r="C1340" s="82">
        <f t="shared" si="137"/>
        <v>3.8974899200721236</v>
      </c>
      <c r="D1340" s="16">
        <f>SUMIFS('Contact Hours'!E:E,'Contact Hours'!$A:$A,Hours!$A1340,'Contact Hours'!$C:$C,Hours!$B1340)</f>
        <v>0</v>
      </c>
      <c r="E1340" s="16">
        <f>SUMIFS('Contact Hours'!F:F,'Contact Hours'!$A:$A,Hours!$A1340,'Contact Hours'!$C:$C,Hours!$B1340)</f>
        <v>0</v>
      </c>
      <c r="F1340" s="16">
        <f>SUMIFS('Contact Hours'!G:G,'Contact Hours'!$A:$A,Hours!$A1340,'Contact Hours'!$C:$C,Hours!$B1340)</f>
        <v>0</v>
      </c>
      <c r="G1340" s="16">
        <f>SUMIFS('Contact Hours'!H:H,'Contact Hours'!$A:$A,Hours!$A1340,'Contact Hours'!$C:$C,Hours!$B1340)</f>
        <v>0</v>
      </c>
      <c r="H1340" s="16">
        <f>SUMIFS('Contact Hours'!I:I,'Contact Hours'!$A:$A,Hours!$A1340,'Contact Hours'!$C:$C,Hours!$B1340)</f>
        <v>0</v>
      </c>
      <c r="I1340" s="16">
        <f>SUMIFS('Contact Hours'!J:J,'Contact Hours'!$A:$A,Hours!$A1340,'Contact Hours'!$C:$C,Hours!$B1340)</f>
        <v>79280</v>
      </c>
      <c r="J1340" s="16">
        <f>SUMIFS('Contact Hours'!K:K,'Contact Hours'!$A:$A,Hours!$A1340,'Contact Hours'!$C:$C,Hours!$B1340)</f>
        <v>0</v>
      </c>
      <c r="K1340" s="16">
        <f>SUMIFS('Contact Hours'!L:L,'Contact Hours'!$A:$A,Hours!$A1340,'Contact Hours'!$C:$C,Hours!$B1340)</f>
        <v>6192</v>
      </c>
      <c r="L1340" s="17">
        <f t="shared" si="135"/>
        <v>85472</v>
      </c>
      <c r="M1340" s="17">
        <f t="shared" si="136"/>
        <v>8547.2000000000007</v>
      </c>
      <c r="N1340" s="17">
        <f t="shared" si="133"/>
        <v>94019.199999999997</v>
      </c>
      <c r="O1340" s="83">
        <f t="shared" si="132"/>
        <v>366438.88429324498</v>
      </c>
      <c r="P1340" s="83">
        <f t="shared" si="134"/>
        <v>0</v>
      </c>
    </row>
    <row r="1341" spans="1:16" x14ac:dyDescent="0.2">
      <c r="A1341" s="14">
        <v>3668</v>
      </c>
      <c r="B1341" s="15">
        <v>15</v>
      </c>
      <c r="C1341" s="82">
        <f t="shared" si="137"/>
        <v>5.6850604849172326</v>
      </c>
      <c r="D1341" s="16">
        <f>SUMIFS('Contact Hours'!E:E,'Contact Hours'!$A:$A,Hours!$A1341,'Contact Hours'!$C:$C,Hours!$B1341)</f>
        <v>0</v>
      </c>
      <c r="E1341" s="16">
        <f>SUMIFS('Contact Hours'!F:F,'Contact Hours'!$A:$A,Hours!$A1341,'Contact Hours'!$C:$C,Hours!$B1341)</f>
        <v>0</v>
      </c>
      <c r="F1341" s="16">
        <f>SUMIFS('Contact Hours'!G:G,'Contact Hours'!$A:$A,Hours!$A1341,'Contact Hours'!$C:$C,Hours!$B1341)</f>
        <v>0</v>
      </c>
      <c r="G1341" s="16">
        <f>SUMIFS('Contact Hours'!H:H,'Contact Hours'!$A:$A,Hours!$A1341,'Contact Hours'!$C:$C,Hours!$B1341)</f>
        <v>0</v>
      </c>
      <c r="H1341" s="16">
        <f>SUMIFS('Contact Hours'!I:I,'Contact Hours'!$A:$A,Hours!$A1341,'Contact Hours'!$C:$C,Hours!$B1341)</f>
        <v>0</v>
      </c>
      <c r="I1341" s="16">
        <f>SUMIFS('Contact Hours'!J:J,'Contact Hours'!$A:$A,Hours!$A1341,'Contact Hours'!$C:$C,Hours!$B1341)</f>
        <v>31920</v>
      </c>
      <c r="J1341" s="16">
        <f>SUMIFS('Contact Hours'!K:K,'Contact Hours'!$A:$A,Hours!$A1341,'Contact Hours'!$C:$C,Hours!$B1341)</f>
        <v>0</v>
      </c>
      <c r="K1341" s="16">
        <f>SUMIFS('Contact Hours'!L:L,'Contact Hours'!$A:$A,Hours!$A1341,'Contact Hours'!$C:$C,Hours!$B1341)</f>
        <v>0</v>
      </c>
      <c r="L1341" s="17">
        <f t="shared" si="135"/>
        <v>31920</v>
      </c>
      <c r="M1341" s="17">
        <f t="shared" si="136"/>
        <v>3192</v>
      </c>
      <c r="N1341" s="17">
        <f t="shared" si="133"/>
        <v>35112</v>
      </c>
      <c r="O1341" s="83">
        <f t="shared" si="132"/>
        <v>199613.84374641388</v>
      </c>
      <c r="P1341" s="83">
        <f t="shared" si="134"/>
        <v>0</v>
      </c>
    </row>
    <row r="1342" spans="1:16" x14ac:dyDescent="0.2">
      <c r="A1342" s="14">
        <v>3668</v>
      </c>
      <c r="B1342" s="15">
        <v>16</v>
      </c>
      <c r="C1342" s="82">
        <f t="shared" si="137"/>
        <v>3.2595549013442979</v>
      </c>
      <c r="D1342" s="16">
        <f>SUMIFS('Contact Hours'!E:E,'Contact Hours'!$A:$A,Hours!$A1342,'Contact Hours'!$C:$C,Hours!$B1342)</f>
        <v>8976</v>
      </c>
      <c r="E1342" s="16">
        <f>SUMIFS('Contact Hours'!F:F,'Contact Hours'!$A:$A,Hours!$A1342,'Contact Hours'!$C:$C,Hours!$B1342)</f>
        <v>0</v>
      </c>
      <c r="F1342" s="16">
        <f>SUMIFS('Contact Hours'!G:G,'Contact Hours'!$A:$A,Hours!$A1342,'Contact Hours'!$C:$C,Hours!$B1342)</f>
        <v>0</v>
      </c>
      <c r="G1342" s="16">
        <f>SUMIFS('Contact Hours'!H:H,'Contact Hours'!$A:$A,Hours!$A1342,'Contact Hours'!$C:$C,Hours!$B1342)</f>
        <v>0</v>
      </c>
      <c r="H1342" s="16">
        <f>SUMIFS('Contact Hours'!I:I,'Contact Hours'!$A:$A,Hours!$A1342,'Contact Hours'!$C:$C,Hours!$B1342)</f>
        <v>2464</v>
      </c>
      <c r="I1342" s="16">
        <f>SUMIFS('Contact Hours'!J:J,'Contact Hours'!$A:$A,Hours!$A1342,'Contact Hours'!$C:$C,Hours!$B1342)</f>
        <v>154352</v>
      </c>
      <c r="J1342" s="16">
        <f>SUMIFS('Contact Hours'!K:K,'Contact Hours'!$A:$A,Hours!$A1342,'Contact Hours'!$C:$C,Hours!$B1342)</f>
        <v>0</v>
      </c>
      <c r="K1342" s="16">
        <f>SUMIFS('Contact Hours'!L:L,'Contact Hours'!$A:$A,Hours!$A1342,'Contact Hours'!$C:$C,Hours!$B1342)</f>
        <v>10687</v>
      </c>
      <c r="L1342" s="17">
        <f t="shared" si="135"/>
        <v>176479</v>
      </c>
      <c r="M1342" s="17">
        <f t="shared" si="136"/>
        <v>16503.900000000001</v>
      </c>
      <c r="N1342" s="17">
        <f t="shared" si="133"/>
        <v>192982.9</v>
      </c>
      <c r="O1342" s="83">
        <f t="shared" si="132"/>
        <v>629038.35757063655</v>
      </c>
      <c r="P1342" s="83">
        <f t="shared" si="134"/>
        <v>0</v>
      </c>
    </row>
    <row r="1343" spans="1:16" x14ac:dyDescent="0.2">
      <c r="A1343" s="14">
        <v>3668</v>
      </c>
      <c r="B1343" s="15">
        <v>17</v>
      </c>
      <c r="C1343" s="82">
        <f t="shared" si="137"/>
        <v>4.4091904474615813</v>
      </c>
      <c r="D1343" s="16">
        <f>SUMIFS('Contact Hours'!E:E,'Contact Hours'!$A:$A,Hours!$A1343,'Contact Hours'!$C:$C,Hours!$B1343)</f>
        <v>0</v>
      </c>
      <c r="E1343" s="16">
        <f>SUMIFS('Contact Hours'!F:F,'Contact Hours'!$A:$A,Hours!$A1343,'Contact Hours'!$C:$C,Hours!$B1343)</f>
        <v>0</v>
      </c>
      <c r="F1343" s="16">
        <f>SUMIFS('Contact Hours'!G:G,'Contact Hours'!$A:$A,Hours!$A1343,'Contact Hours'!$C:$C,Hours!$B1343)</f>
        <v>0</v>
      </c>
      <c r="G1343" s="16">
        <f>SUMIFS('Contact Hours'!H:H,'Contact Hours'!$A:$A,Hours!$A1343,'Contact Hours'!$C:$C,Hours!$B1343)</f>
        <v>0</v>
      </c>
      <c r="H1343" s="16">
        <f>SUMIFS('Contact Hours'!I:I,'Contact Hours'!$A:$A,Hours!$A1343,'Contact Hours'!$C:$C,Hours!$B1343)</f>
        <v>0</v>
      </c>
      <c r="I1343" s="16">
        <f>SUMIFS('Contact Hours'!J:J,'Contact Hours'!$A:$A,Hours!$A1343,'Contact Hours'!$C:$C,Hours!$B1343)</f>
        <v>0</v>
      </c>
      <c r="J1343" s="16">
        <f>SUMIFS('Contact Hours'!K:K,'Contact Hours'!$A:$A,Hours!$A1343,'Contact Hours'!$C:$C,Hours!$B1343)</f>
        <v>0</v>
      </c>
      <c r="K1343" s="16">
        <f>SUMIFS('Contact Hours'!L:L,'Contact Hours'!$A:$A,Hours!$A1343,'Contact Hours'!$C:$C,Hours!$B1343)</f>
        <v>0</v>
      </c>
      <c r="L1343" s="17">
        <f t="shared" si="135"/>
        <v>0</v>
      </c>
      <c r="M1343" s="17">
        <f t="shared" si="136"/>
        <v>0</v>
      </c>
      <c r="N1343" s="17">
        <f t="shared" si="133"/>
        <v>0</v>
      </c>
      <c r="O1343" s="83">
        <f t="shared" si="132"/>
        <v>0</v>
      </c>
      <c r="P1343" s="83">
        <f t="shared" si="134"/>
        <v>0</v>
      </c>
    </row>
    <row r="1344" spans="1:16" x14ac:dyDescent="0.2">
      <c r="A1344" s="14">
        <v>3668</v>
      </c>
      <c r="B1344" s="15">
        <v>18</v>
      </c>
      <c r="C1344" s="82">
        <f t="shared" si="137"/>
        <v>3.2911135241788898</v>
      </c>
      <c r="D1344" s="16">
        <f>SUMIFS('Contact Hours'!E:E,'Contact Hours'!$A:$A,Hours!$A1344,'Contact Hours'!$C:$C,Hours!$B1344)</f>
        <v>0</v>
      </c>
      <c r="E1344" s="16">
        <f>SUMIFS('Contact Hours'!F:F,'Contact Hours'!$A:$A,Hours!$A1344,'Contact Hours'!$C:$C,Hours!$B1344)</f>
        <v>0</v>
      </c>
      <c r="F1344" s="16">
        <f>SUMIFS('Contact Hours'!G:G,'Contact Hours'!$A:$A,Hours!$A1344,'Contact Hours'!$C:$C,Hours!$B1344)</f>
        <v>0</v>
      </c>
      <c r="G1344" s="16">
        <f>SUMIFS('Contact Hours'!H:H,'Contact Hours'!$A:$A,Hours!$A1344,'Contact Hours'!$C:$C,Hours!$B1344)</f>
        <v>0</v>
      </c>
      <c r="H1344" s="16">
        <f>SUMIFS('Contact Hours'!I:I,'Contact Hours'!$A:$A,Hours!$A1344,'Contact Hours'!$C:$C,Hours!$B1344)</f>
        <v>0</v>
      </c>
      <c r="I1344" s="16">
        <f>SUMIFS('Contact Hours'!J:J,'Contact Hours'!$A:$A,Hours!$A1344,'Contact Hours'!$C:$C,Hours!$B1344)</f>
        <v>50464</v>
      </c>
      <c r="J1344" s="16">
        <f>SUMIFS('Contact Hours'!K:K,'Contact Hours'!$A:$A,Hours!$A1344,'Contact Hours'!$C:$C,Hours!$B1344)</f>
        <v>0</v>
      </c>
      <c r="K1344" s="16">
        <f>SUMIFS('Contact Hours'!L:L,'Contact Hours'!$A:$A,Hours!$A1344,'Contact Hours'!$C:$C,Hours!$B1344)</f>
        <v>0</v>
      </c>
      <c r="L1344" s="17">
        <f t="shared" si="135"/>
        <v>50464</v>
      </c>
      <c r="M1344" s="17">
        <f t="shared" si="136"/>
        <v>5046.4000000000005</v>
      </c>
      <c r="N1344" s="17">
        <f t="shared" ref="N1344:N1353" si="138">SUM(L1344:M1344)</f>
        <v>55510.400000000001</v>
      </c>
      <c r="O1344" s="83">
        <f t="shared" si="132"/>
        <v>182691.02817257986</v>
      </c>
      <c r="P1344" s="83">
        <f t="shared" ref="P1344:P1353" si="139">(G1344+F1344*1.1)*C1344</f>
        <v>0</v>
      </c>
    </row>
    <row r="1345" spans="1:16" x14ac:dyDescent="0.2">
      <c r="A1345" s="14">
        <v>3668</v>
      </c>
      <c r="B1345" s="15">
        <v>19</v>
      </c>
      <c r="C1345" s="82">
        <f t="shared" si="137"/>
        <v>2.3804218366663754</v>
      </c>
      <c r="D1345" s="16">
        <f>SUMIFS('Contact Hours'!E:E,'Contact Hours'!$A:$A,Hours!$A1345,'Contact Hours'!$C:$C,Hours!$B1345)</f>
        <v>0</v>
      </c>
      <c r="E1345" s="16">
        <f>SUMIFS('Contact Hours'!F:F,'Contact Hours'!$A:$A,Hours!$A1345,'Contact Hours'!$C:$C,Hours!$B1345)</f>
        <v>219728</v>
      </c>
      <c r="F1345" s="16">
        <f>SUMIFS('Contact Hours'!G:G,'Contact Hours'!$A:$A,Hours!$A1345,'Contact Hours'!$C:$C,Hours!$B1345)</f>
        <v>83840</v>
      </c>
      <c r="G1345" s="16">
        <f>SUMIFS('Contact Hours'!H:H,'Contact Hours'!$A:$A,Hours!$A1345,'Contact Hours'!$C:$C,Hours!$B1345)</f>
        <v>0</v>
      </c>
      <c r="H1345" s="16">
        <f>SUMIFS('Contact Hours'!I:I,'Contact Hours'!$A:$A,Hours!$A1345,'Contact Hours'!$C:$C,Hours!$B1345)</f>
        <v>0</v>
      </c>
      <c r="I1345" s="16">
        <f>SUMIFS('Contact Hours'!J:J,'Contact Hours'!$A:$A,Hours!$A1345,'Contact Hours'!$C:$C,Hours!$B1345)</f>
        <v>0</v>
      </c>
      <c r="J1345" s="16">
        <f>SUMIFS('Contact Hours'!K:K,'Contact Hours'!$A:$A,Hours!$A1345,'Contact Hours'!$C:$C,Hours!$B1345)</f>
        <v>0</v>
      </c>
      <c r="K1345" s="16">
        <f>SUMIFS('Contact Hours'!L:L,'Contact Hours'!$A:$A,Hours!$A1345,'Contact Hours'!$C:$C,Hours!$B1345)</f>
        <v>20</v>
      </c>
      <c r="L1345" s="17">
        <f t="shared" ref="L1345:L1353" si="140">SUM(D1345:K1345)</f>
        <v>303588</v>
      </c>
      <c r="M1345" s="17">
        <f t="shared" ref="M1345:M1353" si="141">IF(B1345&lt;28,E1345+F1345+I1345+K1345,0)*0.1</f>
        <v>30358.800000000003</v>
      </c>
      <c r="N1345" s="17">
        <f t="shared" si="138"/>
        <v>333946.8</v>
      </c>
      <c r="O1345" s="83">
        <f t="shared" si="132"/>
        <v>794934.25500485871</v>
      </c>
      <c r="P1345" s="83">
        <f t="shared" si="139"/>
        <v>219532.02346471985</v>
      </c>
    </row>
    <row r="1346" spans="1:16" x14ac:dyDescent="0.2">
      <c r="A1346" s="14">
        <v>3668</v>
      </c>
      <c r="B1346" s="15">
        <v>20</v>
      </c>
      <c r="C1346" s="82">
        <f t="shared" si="137"/>
        <v>3.0251194174301852</v>
      </c>
      <c r="D1346" s="16">
        <f>SUMIFS('Contact Hours'!E:E,'Contact Hours'!$A:$A,Hours!$A1346,'Contact Hours'!$C:$C,Hours!$B1346)</f>
        <v>0</v>
      </c>
      <c r="E1346" s="16">
        <f>SUMIFS('Contact Hours'!F:F,'Contact Hours'!$A:$A,Hours!$A1346,'Contact Hours'!$C:$C,Hours!$B1346)</f>
        <v>0</v>
      </c>
      <c r="F1346" s="16">
        <f>SUMIFS('Contact Hours'!G:G,'Contact Hours'!$A:$A,Hours!$A1346,'Contact Hours'!$C:$C,Hours!$B1346)</f>
        <v>0</v>
      </c>
      <c r="G1346" s="16">
        <f>SUMIFS('Contact Hours'!H:H,'Contact Hours'!$A:$A,Hours!$A1346,'Contact Hours'!$C:$C,Hours!$B1346)</f>
        <v>0</v>
      </c>
      <c r="H1346" s="16">
        <f>SUMIFS('Contact Hours'!I:I,'Contact Hours'!$A:$A,Hours!$A1346,'Contact Hours'!$C:$C,Hours!$B1346)</f>
        <v>16560</v>
      </c>
      <c r="I1346" s="16">
        <f>SUMIFS('Contact Hours'!J:J,'Contact Hours'!$A:$A,Hours!$A1346,'Contact Hours'!$C:$C,Hours!$B1346)</f>
        <v>0</v>
      </c>
      <c r="J1346" s="16">
        <f>SUMIFS('Contact Hours'!K:K,'Contact Hours'!$A:$A,Hours!$A1346,'Contact Hours'!$C:$C,Hours!$B1346)</f>
        <v>0</v>
      </c>
      <c r="K1346" s="16">
        <f>SUMIFS('Contact Hours'!L:L,'Contact Hours'!$A:$A,Hours!$A1346,'Contact Hours'!$C:$C,Hours!$B1346)</f>
        <v>0</v>
      </c>
      <c r="L1346" s="17">
        <f t="shared" si="140"/>
        <v>16560</v>
      </c>
      <c r="M1346" s="17">
        <f t="shared" si="141"/>
        <v>0</v>
      </c>
      <c r="N1346" s="17">
        <f t="shared" si="138"/>
        <v>16560</v>
      </c>
      <c r="O1346" s="83">
        <f t="shared" si="132"/>
        <v>50095.977552643868</v>
      </c>
      <c r="P1346" s="83">
        <f t="shared" si="139"/>
        <v>0</v>
      </c>
    </row>
    <row r="1347" spans="1:16" x14ac:dyDescent="0.2">
      <c r="A1347" s="14">
        <v>3668</v>
      </c>
      <c r="B1347" s="15">
        <v>21</v>
      </c>
      <c r="C1347" s="82">
        <f t="shared" si="137"/>
        <v>3.2708258380709379</v>
      </c>
      <c r="D1347" s="16">
        <f>SUMIFS('Contact Hours'!E:E,'Contact Hours'!$A:$A,Hours!$A1347,'Contact Hours'!$C:$C,Hours!$B1347)</f>
        <v>0</v>
      </c>
      <c r="E1347" s="16">
        <f>SUMIFS('Contact Hours'!F:F,'Contact Hours'!$A:$A,Hours!$A1347,'Contact Hours'!$C:$C,Hours!$B1347)</f>
        <v>0</v>
      </c>
      <c r="F1347" s="16">
        <f>SUMIFS('Contact Hours'!G:G,'Contact Hours'!$A:$A,Hours!$A1347,'Contact Hours'!$C:$C,Hours!$B1347)</f>
        <v>0</v>
      </c>
      <c r="G1347" s="16">
        <f>SUMIFS('Contact Hours'!H:H,'Contact Hours'!$A:$A,Hours!$A1347,'Contact Hours'!$C:$C,Hours!$B1347)</f>
        <v>0</v>
      </c>
      <c r="H1347" s="16">
        <f>SUMIFS('Contact Hours'!I:I,'Contact Hours'!$A:$A,Hours!$A1347,'Contact Hours'!$C:$C,Hours!$B1347)</f>
        <v>0</v>
      </c>
      <c r="I1347" s="16">
        <f>SUMIFS('Contact Hours'!J:J,'Contact Hours'!$A:$A,Hours!$A1347,'Contact Hours'!$C:$C,Hours!$B1347)</f>
        <v>0</v>
      </c>
      <c r="J1347" s="16">
        <f>SUMIFS('Contact Hours'!K:K,'Contact Hours'!$A:$A,Hours!$A1347,'Contact Hours'!$C:$C,Hours!$B1347)</f>
        <v>0</v>
      </c>
      <c r="K1347" s="16">
        <f>SUMIFS('Contact Hours'!L:L,'Contact Hours'!$A:$A,Hours!$A1347,'Contact Hours'!$C:$C,Hours!$B1347)</f>
        <v>0</v>
      </c>
      <c r="L1347" s="17">
        <f t="shared" si="140"/>
        <v>0</v>
      </c>
      <c r="M1347" s="17">
        <f t="shared" si="141"/>
        <v>0</v>
      </c>
      <c r="N1347" s="17">
        <f t="shared" si="138"/>
        <v>0</v>
      </c>
      <c r="O1347" s="83">
        <f t="shared" si="132"/>
        <v>0</v>
      </c>
      <c r="P1347" s="83">
        <f t="shared" si="139"/>
        <v>0</v>
      </c>
    </row>
    <row r="1348" spans="1:16" x14ac:dyDescent="0.2">
      <c r="A1348" s="14">
        <v>3668</v>
      </c>
      <c r="B1348" s="15">
        <v>22</v>
      </c>
      <c r="C1348" s="82">
        <f t="shared" si="137"/>
        <v>3.5368199448196425</v>
      </c>
      <c r="D1348" s="16">
        <f>SUMIFS('Contact Hours'!E:E,'Contact Hours'!$A:$A,Hours!$A1348,'Contact Hours'!$C:$C,Hours!$B1348)</f>
        <v>0</v>
      </c>
      <c r="E1348" s="16">
        <f>SUMIFS('Contact Hours'!F:F,'Contact Hours'!$A:$A,Hours!$A1348,'Contact Hours'!$C:$C,Hours!$B1348)</f>
        <v>0</v>
      </c>
      <c r="F1348" s="16">
        <f>SUMIFS('Contact Hours'!G:G,'Contact Hours'!$A:$A,Hours!$A1348,'Contact Hours'!$C:$C,Hours!$B1348)</f>
        <v>0</v>
      </c>
      <c r="G1348" s="16">
        <f>SUMIFS('Contact Hours'!H:H,'Contact Hours'!$A:$A,Hours!$A1348,'Contact Hours'!$C:$C,Hours!$B1348)</f>
        <v>0</v>
      </c>
      <c r="H1348" s="16">
        <f>SUMIFS('Contact Hours'!I:I,'Contact Hours'!$A:$A,Hours!$A1348,'Contact Hours'!$C:$C,Hours!$B1348)</f>
        <v>1984</v>
      </c>
      <c r="I1348" s="16">
        <f>SUMIFS('Contact Hours'!J:J,'Contact Hours'!$A:$A,Hours!$A1348,'Contact Hours'!$C:$C,Hours!$B1348)</f>
        <v>0</v>
      </c>
      <c r="J1348" s="16">
        <f>SUMIFS('Contact Hours'!K:K,'Contact Hours'!$A:$A,Hours!$A1348,'Contact Hours'!$C:$C,Hours!$B1348)</f>
        <v>456</v>
      </c>
      <c r="K1348" s="16">
        <f>SUMIFS('Contact Hours'!L:L,'Contact Hours'!$A:$A,Hours!$A1348,'Contact Hours'!$C:$C,Hours!$B1348)</f>
        <v>0</v>
      </c>
      <c r="L1348" s="17">
        <f t="shared" si="140"/>
        <v>2440</v>
      </c>
      <c r="M1348" s="17">
        <f t="shared" si="141"/>
        <v>0</v>
      </c>
      <c r="N1348" s="17">
        <f t="shared" si="138"/>
        <v>2440</v>
      </c>
      <c r="O1348" s="83">
        <f t="shared" si="132"/>
        <v>8629.8406653599268</v>
      </c>
      <c r="P1348" s="83">
        <f t="shared" si="139"/>
        <v>0</v>
      </c>
    </row>
    <row r="1349" spans="1:16" x14ac:dyDescent="0.2">
      <c r="A1349" s="14">
        <v>3668</v>
      </c>
      <c r="B1349" s="15">
        <v>23</v>
      </c>
      <c r="C1349" s="82">
        <f t="shared" si="137"/>
        <v>3.4579233877331621</v>
      </c>
      <c r="D1349" s="16">
        <f>SUMIFS('Contact Hours'!E:E,'Contact Hours'!$A:$A,Hours!$A1349,'Contact Hours'!$C:$C,Hours!$B1349)</f>
        <v>37488</v>
      </c>
      <c r="E1349" s="16">
        <f>SUMIFS('Contact Hours'!F:F,'Contact Hours'!$A:$A,Hours!$A1349,'Contact Hours'!$C:$C,Hours!$B1349)</f>
        <v>0</v>
      </c>
      <c r="F1349" s="16">
        <f>SUMIFS('Contact Hours'!G:G,'Contact Hours'!$A:$A,Hours!$A1349,'Contact Hours'!$C:$C,Hours!$B1349)</f>
        <v>0</v>
      </c>
      <c r="G1349" s="16">
        <f>SUMIFS('Contact Hours'!H:H,'Contact Hours'!$A:$A,Hours!$A1349,'Contact Hours'!$C:$C,Hours!$B1349)</f>
        <v>0</v>
      </c>
      <c r="H1349" s="16">
        <f>SUMIFS('Contact Hours'!I:I,'Contact Hours'!$A:$A,Hours!$A1349,'Contact Hours'!$C:$C,Hours!$B1349)</f>
        <v>0</v>
      </c>
      <c r="I1349" s="16">
        <f>SUMIFS('Contact Hours'!J:J,'Contact Hours'!$A:$A,Hours!$A1349,'Contact Hours'!$C:$C,Hours!$B1349)</f>
        <v>0</v>
      </c>
      <c r="J1349" s="16">
        <f>SUMIFS('Contact Hours'!K:K,'Contact Hours'!$A:$A,Hours!$A1349,'Contact Hours'!$C:$C,Hours!$B1349)</f>
        <v>0</v>
      </c>
      <c r="K1349" s="16">
        <f>SUMIFS('Contact Hours'!L:L,'Contact Hours'!$A:$A,Hours!$A1349,'Contact Hours'!$C:$C,Hours!$B1349)</f>
        <v>0</v>
      </c>
      <c r="L1349" s="17">
        <f t="shared" si="140"/>
        <v>37488</v>
      </c>
      <c r="M1349" s="17">
        <f t="shared" si="141"/>
        <v>0</v>
      </c>
      <c r="N1349" s="17">
        <f t="shared" si="138"/>
        <v>37488</v>
      </c>
      <c r="O1349" s="83">
        <f t="shared" ref="O1349:O1353" si="142">N1349*C1349</f>
        <v>129630.63195934078</v>
      </c>
      <c r="P1349" s="83">
        <f t="shared" si="139"/>
        <v>0</v>
      </c>
    </row>
    <row r="1350" spans="1:16" x14ac:dyDescent="0.2">
      <c r="A1350" s="14">
        <v>3668</v>
      </c>
      <c r="B1350" s="15">
        <v>24</v>
      </c>
      <c r="C1350" s="82">
        <f t="shared" si="137"/>
        <v>2.7275666878468883</v>
      </c>
      <c r="D1350" s="16">
        <f>SUMIFS('Contact Hours'!E:E,'Contact Hours'!$A:$A,Hours!$A1350,'Contact Hours'!$C:$C,Hours!$B1350)</f>
        <v>13728</v>
      </c>
      <c r="E1350" s="16">
        <f>SUMIFS('Contact Hours'!F:F,'Contact Hours'!$A:$A,Hours!$A1350,'Contact Hours'!$C:$C,Hours!$B1350)</f>
        <v>0</v>
      </c>
      <c r="F1350" s="16">
        <f>SUMIFS('Contact Hours'!G:G,'Contact Hours'!$A:$A,Hours!$A1350,'Contact Hours'!$C:$C,Hours!$B1350)</f>
        <v>0</v>
      </c>
      <c r="G1350" s="16">
        <f>SUMIFS('Contact Hours'!H:H,'Contact Hours'!$A:$A,Hours!$A1350,'Contact Hours'!$C:$C,Hours!$B1350)</f>
        <v>0</v>
      </c>
      <c r="H1350" s="16">
        <f>SUMIFS('Contact Hours'!I:I,'Contact Hours'!$A:$A,Hours!$A1350,'Contact Hours'!$C:$C,Hours!$B1350)</f>
        <v>51296</v>
      </c>
      <c r="I1350" s="16">
        <f>SUMIFS('Contact Hours'!J:J,'Contact Hours'!$A:$A,Hours!$A1350,'Contact Hours'!$C:$C,Hours!$B1350)</f>
        <v>0</v>
      </c>
      <c r="J1350" s="16">
        <f>SUMIFS('Contact Hours'!K:K,'Contact Hours'!$A:$A,Hours!$A1350,'Contact Hours'!$C:$C,Hours!$B1350)</f>
        <v>1614</v>
      </c>
      <c r="K1350" s="16">
        <f>SUMIFS('Contact Hours'!L:L,'Contact Hours'!$A:$A,Hours!$A1350,'Contact Hours'!$C:$C,Hours!$B1350)</f>
        <v>0</v>
      </c>
      <c r="L1350" s="17">
        <f t="shared" si="140"/>
        <v>66638</v>
      </c>
      <c r="M1350" s="17">
        <f t="shared" si="141"/>
        <v>0</v>
      </c>
      <c r="N1350" s="17">
        <f t="shared" si="138"/>
        <v>66638</v>
      </c>
      <c r="O1350" s="83">
        <f t="shared" si="142"/>
        <v>181759.58894474094</v>
      </c>
      <c r="P1350" s="83">
        <f t="shared" si="139"/>
        <v>0</v>
      </c>
    </row>
    <row r="1351" spans="1:16" x14ac:dyDescent="0.2">
      <c r="A1351" s="14">
        <v>3668</v>
      </c>
      <c r="B1351" s="15">
        <v>25</v>
      </c>
      <c r="C1351" s="82">
        <f t="shared" si="137"/>
        <v>2.1843075376228382</v>
      </c>
      <c r="D1351" s="16">
        <f>SUMIFS('Contact Hours'!E:E,'Contact Hours'!$A:$A,Hours!$A1351,'Contact Hours'!$C:$C,Hours!$B1351)</f>
        <v>593664</v>
      </c>
      <c r="E1351" s="16">
        <f>SUMIFS('Contact Hours'!F:F,'Contact Hours'!$A:$A,Hours!$A1351,'Contact Hours'!$C:$C,Hours!$B1351)</f>
        <v>0</v>
      </c>
      <c r="F1351" s="16">
        <f>SUMIFS('Contact Hours'!G:G,'Contact Hours'!$A:$A,Hours!$A1351,'Contact Hours'!$C:$C,Hours!$B1351)</f>
        <v>0</v>
      </c>
      <c r="G1351" s="16">
        <f>SUMIFS('Contact Hours'!H:H,'Contact Hours'!$A:$A,Hours!$A1351,'Contact Hours'!$C:$C,Hours!$B1351)</f>
        <v>0</v>
      </c>
      <c r="H1351" s="16">
        <f>SUMIFS('Contact Hours'!I:I,'Contact Hours'!$A:$A,Hours!$A1351,'Contact Hours'!$C:$C,Hours!$B1351)</f>
        <v>2880</v>
      </c>
      <c r="I1351" s="16">
        <f>SUMIFS('Contact Hours'!J:J,'Contact Hours'!$A:$A,Hours!$A1351,'Contact Hours'!$C:$C,Hours!$B1351)</f>
        <v>0</v>
      </c>
      <c r="J1351" s="16">
        <f>SUMIFS('Contact Hours'!K:K,'Contact Hours'!$A:$A,Hours!$A1351,'Contact Hours'!$C:$C,Hours!$B1351)</f>
        <v>0</v>
      </c>
      <c r="K1351" s="16">
        <f>SUMIFS('Contact Hours'!L:L,'Contact Hours'!$A:$A,Hours!$A1351,'Contact Hours'!$C:$C,Hours!$B1351)</f>
        <v>0</v>
      </c>
      <c r="L1351" s="17">
        <f t="shared" si="140"/>
        <v>596544</v>
      </c>
      <c r="M1351" s="17">
        <f t="shared" si="141"/>
        <v>0</v>
      </c>
      <c r="N1351" s="17">
        <f t="shared" si="138"/>
        <v>596544</v>
      </c>
      <c r="O1351" s="83">
        <f t="shared" si="142"/>
        <v>1303035.5557236783</v>
      </c>
      <c r="P1351" s="83">
        <f t="shared" si="139"/>
        <v>0</v>
      </c>
    </row>
    <row r="1352" spans="1:16" x14ac:dyDescent="0.2">
      <c r="A1352" s="14">
        <v>3668</v>
      </c>
      <c r="B1352" s="15">
        <v>26</v>
      </c>
      <c r="C1352" s="82">
        <f t="shared" si="137"/>
        <v>2.9124100501637846</v>
      </c>
      <c r="D1352" s="16">
        <f>SUMIFS('Contact Hours'!E:E,'Contact Hours'!$A:$A,Hours!$A1352,'Contact Hours'!$C:$C,Hours!$B1352)</f>
        <v>88736</v>
      </c>
      <c r="E1352" s="16">
        <f>SUMIFS('Contact Hours'!F:F,'Contact Hours'!$A:$A,Hours!$A1352,'Contact Hours'!$C:$C,Hours!$B1352)</f>
        <v>0</v>
      </c>
      <c r="F1352" s="16">
        <f>SUMIFS('Contact Hours'!G:G,'Contact Hours'!$A:$A,Hours!$A1352,'Contact Hours'!$C:$C,Hours!$B1352)</f>
        <v>0</v>
      </c>
      <c r="G1352" s="16">
        <f>SUMIFS('Contact Hours'!H:H,'Contact Hours'!$A:$A,Hours!$A1352,'Contact Hours'!$C:$C,Hours!$B1352)</f>
        <v>0</v>
      </c>
      <c r="H1352" s="16">
        <f>SUMIFS('Contact Hours'!I:I,'Contact Hours'!$A:$A,Hours!$A1352,'Contact Hours'!$C:$C,Hours!$B1352)</f>
        <v>1728</v>
      </c>
      <c r="I1352" s="16">
        <f>SUMIFS('Contact Hours'!J:J,'Contact Hours'!$A:$A,Hours!$A1352,'Contact Hours'!$C:$C,Hours!$B1352)</f>
        <v>0</v>
      </c>
      <c r="J1352" s="16">
        <f>SUMIFS('Contact Hours'!K:K,'Contact Hours'!$A:$A,Hours!$A1352,'Contact Hours'!$C:$C,Hours!$B1352)</f>
        <v>96</v>
      </c>
      <c r="K1352" s="16">
        <f>SUMIFS('Contact Hours'!L:L,'Contact Hours'!$A:$A,Hours!$A1352,'Contact Hours'!$C:$C,Hours!$B1352)</f>
        <v>0</v>
      </c>
      <c r="L1352" s="17">
        <f t="shared" si="140"/>
        <v>90560</v>
      </c>
      <c r="M1352" s="17">
        <f t="shared" si="141"/>
        <v>0</v>
      </c>
      <c r="N1352" s="17">
        <f t="shared" si="138"/>
        <v>90560</v>
      </c>
      <c r="O1352" s="83">
        <f t="shared" si="142"/>
        <v>263747.85414283234</v>
      </c>
      <c r="P1352" s="83">
        <f t="shared" si="139"/>
        <v>0</v>
      </c>
    </row>
    <row r="1353" spans="1:16" x14ac:dyDescent="0.2">
      <c r="A1353" s="14">
        <v>3668</v>
      </c>
      <c r="B1353" s="15">
        <v>27</v>
      </c>
      <c r="C1353" s="82">
        <f t="shared" si="137"/>
        <v>0</v>
      </c>
      <c r="D1353" s="16">
        <f>SUMIFS('Contact Hours'!E:E,'Contact Hours'!$A:$A,Hours!$A1353,'Contact Hours'!$C:$C,Hours!$B1353)</f>
        <v>0</v>
      </c>
      <c r="E1353" s="16">
        <f>SUMIFS('Contact Hours'!F:F,'Contact Hours'!$A:$A,Hours!$A1353,'Contact Hours'!$C:$C,Hours!$B1353)</f>
        <v>0</v>
      </c>
      <c r="F1353" s="16">
        <f>SUMIFS('Contact Hours'!G:G,'Contact Hours'!$A:$A,Hours!$A1353,'Contact Hours'!$C:$C,Hours!$B1353)</f>
        <v>0</v>
      </c>
      <c r="G1353" s="16">
        <f>SUMIFS('Contact Hours'!H:H,'Contact Hours'!$A:$A,Hours!$A1353,'Contact Hours'!$C:$C,Hours!$B1353)</f>
        <v>0</v>
      </c>
      <c r="H1353" s="16">
        <f>SUMIFS('Contact Hours'!I:I,'Contact Hours'!$A:$A,Hours!$A1353,'Contact Hours'!$C:$C,Hours!$B1353)</f>
        <v>0</v>
      </c>
      <c r="I1353" s="16">
        <f>SUMIFS('Contact Hours'!J:J,'Contact Hours'!$A:$A,Hours!$A1353,'Contact Hours'!$C:$C,Hours!$B1353)</f>
        <v>0</v>
      </c>
      <c r="J1353" s="16">
        <f>SUMIFS('Contact Hours'!K:K,'Contact Hours'!$A:$A,Hours!$A1353,'Contact Hours'!$C:$C,Hours!$B1353)</f>
        <v>0</v>
      </c>
      <c r="K1353" s="16">
        <f>SUMIFS('Contact Hours'!L:L,'Contact Hours'!$A:$A,Hours!$A1353,'Contact Hours'!$C:$C,Hours!$B1353)</f>
        <v>0</v>
      </c>
      <c r="L1353" s="17">
        <f t="shared" si="140"/>
        <v>0</v>
      </c>
      <c r="M1353" s="17">
        <f t="shared" si="141"/>
        <v>0</v>
      </c>
      <c r="N1353" s="17">
        <f t="shared" si="138"/>
        <v>0</v>
      </c>
      <c r="O1353" s="83">
        <f t="shared" si="142"/>
        <v>0</v>
      </c>
      <c r="P1353" s="83">
        <f t="shared" si="139"/>
        <v>0</v>
      </c>
    </row>
    <row r="1354" spans="1:16" x14ac:dyDescent="0.2">
      <c r="D1354" s="7">
        <f t="shared" ref="D1354:P1354" si="143">SUM(D4:D1353)</f>
        <v>123820673</v>
      </c>
      <c r="E1354" s="7">
        <f t="shared" si="143"/>
        <v>67336344</v>
      </c>
      <c r="F1354" s="7">
        <f t="shared" si="143"/>
        <v>8196092</v>
      </c>
      <c r="G1354" s="7">
        <f t="shared" si="143"/>
        <v>5907590</v>
      </c>
      <c r="H1354" s="7">
        <f t="shared" si="143"/>
        <v>29565491</v>
      </c>
      <c r="I1354" s="7">
        <f t="shared" si="143"/>
        <v>34043511</v>
      </c>
      <c r="J1354" s="7">
        <f t="shared" si="143"/>
        <v>8866471</v>
      </c>
      <c r="K1354" s="7">
        <f t="shared" si="143"/>
        <v>4079718</v>
      </c>
      <c r="L1354" s="7">
        <f t="shared" si="143"/>
        <v>281815890</v>
      </c>
      <c r="M1354" s="7">
        <f t="shared" si="143"/>
        <v>11365566.5</v>
      </c>
      <c r="N1354" s="7">
        <f t="shared" si="143"/>
        <v>293181456.5</v>
      </c>
      <c r="O1354" s="83">
        <f>SUM(O4:O1353)</f>
        <v>766870403.99999905</v>
      </c>
      <c r="P1354" s="20">
        <f t="shared" si="143"/>
        <v>36256153.05147741</v>
      </c>
    </row>
    <row r="1355" spans="1:16" x14ac:dyDescent="0.2">
      <c r="O1355" s="66"/>
      <c r="P1355" s="20"/>
    </row>
    <row r="1356" spans="1:16" x14ac:dyDescent="0.2">
      <c r="O1356" s="77"/>
    </row>
    <row r="1357" spans="1:16" ht="14.25" x14ac:dyDescent="0.2">
      <c r="A1357" s="72"/>
      <c r="B1357" s="73"/>
      <c r="C1357" s="74"/>
      <c r="D1357" s="67"/>
      <c r="E1357" s="67"/>
      <c r="F1357" s="67"/>
      <c r="G1357" s="67"/>
    </row>
    <row r="1358" spans="1:16" ht="43.9" customHeight="1" x14ac:dyDescent="0.2">
      <c r="A1358" s="161"/>
      <c r="B1358" s="161"/>
      <c r="C1358" s="161"/>
      <c r="D1358" s="161"/>
      <c r="E1358" s="161"/>
      <c r="F1358" s="161"/>
      <c r="G1358" s="161"/>
      <c r="K1358" s="53"/>
      <c r="L1358" s="54"/>
      <c r="P1358" s="60"/>
    </row>
    <row r="1359" spans="1:16" x14ac:dyDescent="0.2">
      <c r="K1359" s="53"/>
      <c r="L1359" s="53"/>
    </row>
  </sheetData>
  <mergeCells count="2">
    <mergeCell ref="A1358:G1358"/>
    <mergeCell ref="A2:P2"/>
  </mergeCells>
  <pageMargins left="0.25" right="0.17" top="0.5" bottom="0.5" header="0.3" footer="0.3"/>
  <pageSetup fitToHeight="0" orientation="landscape"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57"/>
  <sheetViews>
    <sheetView workbookViewId="0"/>
  </sheetViews>
  <sheetFormatPr defaultColWidth="8.5703125" defaultRowHeight="12.75" x14ac:dyDescent="0.2"/>
  <cols>
    <col min="1" max="1" width="8.5703125" style="18" customWidth="1"/>
    <col min="2" max="2" width="5.5703125" style="19" bestFit="1" customWidth="1"/>
    <col min="3" max="3" width="9" style="6" bestFit="1" customWidth="1"/>
    <col min="4" max="4" width="11.140625" style="7" bestFit="1" customWidth="1"/>
    <col min="5" max="5" width="10.28515625" style="7" customWidth="1"/>
    <col min="6" max="6" width="16.42578125" style="7" bestFit="1" customWidth="1"/>
    <col min="7" max="7" width="14.42578125" style="7" bestFit="1" customWidth="1"/>
    <col min="8" max="8" width="10.5703125" style="7" bestFit="1" customWidth="1"/>
    <col min="9" max="9" width="10.140625" style="7" customWidth="1"/>
    <col min="10" max="10" width="15.42578125" style="7" customWidth="1"/>
    <col min="11" max="11" width="17" style="7" customWidth="1"/>
    <col min="12" max="12" width="11.5703125" style="7" bestFit="1" customWidth="1"/>
    <col min="13" max="13" width="10.28515625" style="7" bestFit="1" customWidth="1"/>
    <col min="14" max="14" width="11.5703125" style="7" bestFit="1" customWidth="1"/>
    <col min="15" max="15" width="14" style="8" customWidth="1"/>
    <col min="16" max="16" width="8.5703125" style="5"/>
    <col min="17" max="17" width="10" style="5" bestFit="1" customWidth="1"/>
    <col min="18" max="16384" width="8.5703125" style="5"/>
  </cols>
  <sheetData>
    <row r="1" spans="1:15" x14ac:dyDescent="0.2">
      <c r="A1" s="4" t="str">
        <f>Summary!A1</f>
        <v>Community College Formula Funding - 2020-2021 Biennium</v>
      </c>
      <c r="B1" s="5"/>
    </row>
    <row r="2" spans="1:15" x14ac:dyDescent="0.2">
      <c r="A2" s="65" t="s">
        <v>1975</v>
      </c>
      <c r="B2" s="5"/>
    </row>
    <row r="3" spans="1:15" ht="38.25" x14ac:dyDescent="0.2">
      <c r="A3" s="9" t="s">
        <v>0</v>
      </c>
      <c r="B3" s="10" t="s">
        <v>112</v>
      </c>
      <c r="C3" s="11" t="s">
        <v>113</v>
      </c>
      <c r="D3" s="12" t="s">
        <v>114</v>
      </c>
      <c r="E3" s="12" t="s">
        <v>115</v>
      </c>
      <c r="F3" s="12" t="s">
        <v>116</v>
      </c>
      <c r="G3" s="12" t="s">
        <v>117</v>
      </c>
      <c r="H3" s="12" t="s">
        <v>118</v>
      </c>
      <c r="I3" s="12" t="s">
        <v>119</v>
      </c>
      <c r="J3" s="12" t="s">
        <v>120</v>
      </c>
      <c r="K3" s="12" t="s">
        <v>121</v>
      </c>
      <c r="L3" s="12" t="s">
        <v>1</v>
      </c>
      <c r="M3" s="12" t="s">
        <v>122</v>
      </c>
      <c r="N3" s="12" t="s">
        <v>123</v>
      </c>
      <c r="O3" s="13" t="s">
        <v>623</v>
      </c>
    </row>
    <row r="4" spans="1:15" x14ac:dyDescent="0.2">
      <c r="A4" s="14">
        <v>3607</v>
      </c>
      <c r="B4" s="15">
        <v>31</v>
      </c>
      <c r="C4" s="82">
        <f>'Cost Study'!G35</f>
        <v>71.924241406200693</v>
      </c>
      <c r="D4" s="16">
        <f>SUMIFS('Contact Hours'!E:E,'Contact Hours'!$A:$A,'Semester Credit Hours'!$A4,'Contact Hours'!$C:$C,'Semester Credit Hours'!$B4)</f>
        <v>0</v>
      </c>
      <c r="E4" s="16">
        <f>SUMIFS('Contact Hours'!F:F,'Contact Hours'!$A:$A,'Semester Credit Hours'!$A4,'Contact Hours'!$C:$C,'Semester Credit Hours'!$B4)</f>
        <v>0</v>
      </c>
      <c r="F4" s="16">
        <f>SUMIFS('Contact Hours'!G:G,'Contact Hours'!$A:$A,'Semester Credit Hours'!$A4,'Contact Hours'!$C:$C,'Semester Credit Hours'!$B4)</f>
        <v>0</v>
      </c>
      <c r="G4" s="16">
        <f>SUMIFS('Contact Hours'!H:H,'Contact Hours'!$A:$A,'Semester Credit Hours'!$A4,'Contact Hours'!$C:$C,'Semester Credit Hours'!$B4)</f>
        <v>0</v>
      </c>
      <c r="H4" s="16">
        <f>SUMIFS('Contact Hours'!I:I,'Contact Hours'!$A:$A,'Semester Credit Hours'!$A4,'Contact Hours'!$C:$C,'Semester Credit Hours'!$B4)</f>
        <v>0</v>
      </c>
      <c r="I4" s="16">
        <f>SUMIFS('Contact Hours'!J:J,'Contact Hours'!$A:$A,'Semester Credit Hours'!$A4,'Contact Hours'!$C:$C,'Semester Credit Hours'!$B4)</f>
        <v>0</v>
      </c>
      <c r="J4" s="16">
        <f>SUMIFS('Contact Hours'!K:K,'Contact Hours'!$A:$A,'Semester Credit Hours'!$A4,'Contact Hours'!$C:$C,'Semester Credit Hours'!$B4)</f>
        <v>0</v>
      </c>
      <c r="K4" s="16">
        <f>SUMIFS('Contact Hours'!L:L,'Contact Hours'!$A:$A,'Semester Credit Hours'!$A4,'Contact Hours'!$C:$C,'Semester Credit Hours'!$B4)</f>
        <v>0</v>
      </c>
      <c r="L4" s="17">
        <f t="shared" ref="L4" si="0">SUM(D4:K4)</f>
        <v>0</v>
      </c>
      <c r="M4" s="17">
        <f t="shared" ref="M4" si="1">IF(B4&lt;28,E4+F4+I4+K4,0)*0.1</f>
        <v>0</v>
      </c>
      <c r="N4" s="17">
        <f t="shared" ref="N4" si="2">SUM(L4:M4)</f>
        <v>0</v>
      </c>
      <c r="O4" s="83">
        <f t="shared" ref="O4" si="3">N4*C4</f>
        <v>0</v>
      </c>
    </row>
    <row r="5" spans="1:15" x14ac:dyDescent="0.2">
      <c r="A5" s="14">
        <v>3607</v>
      </c>
      <c r="B5" s="15">
        <v>32</v>
      </c>
      <c r="C5" s="82">
        <f>'Cost Study'!G36</f>
        <v>113.43480358920792</v>
      </c>
      <c r="D5" s="16">
        <f>SUMIFS('Contact Hours'!E:E,'Contact Hours'!$A:$A,'Semester Credit Hours'!$A5,'Contact Hours'!$C:$C,'Semester Credit Hours'!$B5)</f>
        <v>0</v>
      </c>
      <c r="E5" s="16">
        <f>SUMIFS('Contact Hours'!F:F,'Contact Hours'!$A:$A,'Semester Credit Hours'!$A5,'Contact Hours'!$C:$C,'Semester Credit Hours'!$B5)</f>
        <v>0</v>
      </c>
      <c r="F5" s="16">
        <f>SUMIFS('Contact Hours'!G:G,'Contact Hours'!$A:$A,'Semester Credit Hours'!$A5,'Contact Hours'!$C:$C,'Semester Credit Hours'!$B5)</f>
        <v>0</v>
      </c>
      <c r="G5" s="16">
        <f>SUMIFS('Contact Hours'!H:H,'Contact Hours'!$A:$A,'Semester Credit Hours'!$A5,'Contact Hours'!$C:$C,'Semester Credit Hours'!$B5)</f>
        <v>0</v>
      </c>
      <c r="H5" s="16">
        <f>SUMIFS('Contact Hours'!I:I,'Contact Hours'!$A:$A,'Semester Credit Hours'!$A5,'Contact Hours'!$C:$C,'Semester Credit Hours'!$B5)</f>
        <v>0</v>
      </c>
      <c r="I5" s="16">
        <f>SUMIFS('Contact Hours'!J:J,'Contact Hours'!$A:$A,'Semester Credit Hours'!$A5,'Contact Hours'!$C:$C,'Semester Credit Hours'!$B5)</f>
        <v>0</v>
      </c>
      <c r="J5" s="16">
        <f>SUMIFS('Contact Hours'!K:K,'Contact Hours'!$A:$A,'Semester Credit Hours'!$A5,'Contact Hours'!$C:$C,'Semester Credit Hours'!$B5)</f>
        <v>0</v>
      </c>
      <c r="K5" s="16">
        <f>SUMIFS('Contact Hours'!L:L,'Contact Hours'!$A:$A,'Semester Credit Hours'!$A5,'Contact Hours'!$C:$C,'Semester Credit Hours'!$B5)</f>
        <v>0</v>
      </c>
      <c r="L5" s="17">
        <f t="shared" ref="L5:L68" si="4">SUM(D5:K5)</f>
        <v>0</v>
      </c>
      <c r="M5" s="17">
        <f t="shared" ref="M5:M68" si="5">IF(B5&lt;28,E5+F5+I5+K5,0)*0.1</f>
        <v>0</v>
      </c>
      <c r="N5" s="17">
        <f t="shared" ref="N5:N68" si="6">SUM(L5:M5)</f>
        <v>0</v>
      </c>
      <c r="O5" s="83">
        <f t="shared" ref="O5:O68" si="7">N5*C5</f>
        <v>0</v>
      </c>
    </row>
    <row r="6" spans="1:15" x14ac:dyDescent="0.2">
      <c r="A6" s="14">
        <v>3607</v>
      </c>
      <c r="B6" s="15">
        <v>36</v>
      </c>
      <c r="C6" s="82">
        <f>'Cost Study'!G37</f>
        <v>73.568224066913842</v>
      </c>
      <c r="D6" s="16">
        <f>SUMIFS('Contact Hours'!E:E,'Contact Hours'!$A:$A,'Semester Credit Hours'!$A6,'Contact Hours'!$C:$C,'Semester Credit Hours'!$B6)</f>
        <v>0</v>
      </c>
      <c r="E6" s="16">
        <f>SUMIFS('Contact Hours'!F:F,'Contact Hours'!$A:$A,'Semester Credit Hours'!$A6,'Contact Hours'!$C:$C,'Semester Credit Hours'!$B6)</f>
        <v>0</v>
      </c>
      <c r="F6" s="16">
        <f>SUMIFS('Contact Hours'!G:G,'Contact Hours'!$A:$A,'Semester Credit Hours'!$A6,'Contact Hours'!$C:$C,'Semester Credit Hours'!$B6)</f>
        <v>0</v>
      </c>
      <c r="G6" s="16">
        <f>SUMIFS('Contact Hours'!H:H,'Contact Hours'!$A:$A,'Semester Credit Hours'!$A6,'Contact Hours'!$C:$C,'Semester Credit Hours'!$B6)</f>
        <v>0</v>
      </c>
      <c r="H6" s="16">
        <f>SUMIFS('Contact Hours'!I:I,'Contact Hours'!$A:$A,'Semester Credit Hours'!$A6,'Contact Hours'!$C:$C,'Semester Credit Hours'!$B6)</f>
        <v>0</v>
      </c>
      <c r="I6" s="16">
        <f>SUMIFS('Contact Hours'!J:J,'Contact Hours'!$A:$A,'Semester Credit Hours'!$A6,'Contact Hours'!$C:$C,'Semester Credit Hours'!$B6)</f>
        <v>0</v>
      </c>
      <c r="J6" s="16">
        <f>SUMIFS('Contact Hours'!K:K,'Contact Hours'!$A:$A,'Semester Credit Hours'!$A6,'Contact Hours'!$C:$C,'Semester Credit Hours'!$B6)</f>
        <v>0</v>
      </c>
      <c r="K6" s="16">
        <f>SUMIFS('Contact Hours'!L:L,'Contact Hours'!$A:$A,'Semester Credit Hours'!$A6,'Contact Hours'!$C:$C,'Semester Credit Hours'!$B6)</f>
        <v>0</v>
      </c>
      <c r="L6" s="17">
        <f t="shared" si="4"/>
        <v>0</v>
      </c>
      <c r="M6" s="17">
        <f t="shared" si="5"/>
        <v>0</v>
      </c>
      <c r="N6" s="17">
        <f t="shared" si="6"/>
        <v>0</v>
      </c>
      <c r="O6" s="83">
        <f t="shared" si="7"/>
        <v>0</v>
      </c>
    </row>
    <row r="7" spans="1:15" x14ac:dyDescent="0.2">
      <c r="A7" s="14">
        <v>3607</v>
      </c>
      <c r="B7" s="15">
        <v>39</v>
      </c>
      <c r="C7" s="82">
        <f>'Cost Study'!G38</f>
        <v>94.118007325828316</v>
      </c>
      <c r="D7" s="16">
        <f>SUMIFS('Contact Hours'!E:E,'Contact Hours'!$A:$A,'Semester Credit Hours'!$A7,'Contact Hours'!$C:$C,'Semester Credit Hours'!$B7)</f>
        <v>0</v>
      </c>
      <c r="E7" s="16">
        <f>SUMIFS('Contact Hours'!F:F,'Contact Hours'!$A:$A,'Semester Credit Hours'!$A7,'Contact Hours'!$C:$C,'Semester Credit Hours'!$B7)</f>
        <v>0</v>
      </c>
      <c r="F7" s="16">
        <f>SUMIFS('Contact Hours'!G:G,'Contact Hours'!$A:$A,'Semester Credit Hours'!$A7,'Contact Hours'!$C:$C,'Semester Credit Hours'!$B7)</f>
        <v>0</v>
      </c>
      <c r="G7" s="16">
        <f>SUMIFS('Contact Hours'!H:H,'Contact Hours'!$A:$A,'Semester Credit Hours'!$A7,'Contact Hours'!$C:$C,'Semester Credit Hours'!$B7)</f>
        <v>0</v>
      </c>
      <c r="H7" s="16">
        <f>SUMIFS('Contact Hours'!I:I,'Contact Hours'!$A:$A,'Semester Credit Hours'!$A7,'Contact Hours'!$C:$C,'Semester Credit Hours'!$B7)</f>
        <v>0</v>
      </c>
      <c r="I7" s="16">
        <f>SUMIFS('Contact Hours'!J:J,'Contact Hours'!$A:$A,'Semester Credit Hours'!$A7,'Contact Hours'!$C:$C,'Semester Credit Hours'!$B7)</f>
        <v>0</v>
      </c>
      <c r="J7" s="16">
        <f>SUMIFS('Contact Hours'!K:K,'Contact Hours'!$A:$A,'Semester Credit Hours'!$A7,'Contact Hours'!$C:$C,'Semester Credit Hours'!$B7)</f>
        <v>0</v>
      </c>
      <c r="K7" s="16">
        <f>SUMIFS('Contact Hours'!L:L,'Contact Hours'!$A:$A,'Semester Credit Hours'!$A7,'Contact Hours'!$C:$C,'Semester Credit Hours'!$B7)</f>
        <v>0</v>
      </c>
      <c r="L7" s="17">
        <f t="shared" si="4"/>
        <v>0</v>
      </c>
      <c r="M7" s="17">
        <f t="shared" si="5"/>
        <v>0</v>
      </c>
      <c r="N7" s="17">
        <f t="shared" si="6"/>
        <v>0</v>
      </c>
      <c r="O7" s="83">
        <f t="shared" si="7"/>
        <v>0</v>
      </c>
    </row>
    <row r="8" spans="1:15" x14ac:dyDescent="0.2">
      <c r="A8" s="14">
        <v>3607</v>
      </c>
      <c r="B8" s="96">
        <v>46</v>
      </c>
      <c r="C8" s="82">
        <f>'Cost Study'!G39</f>
        <v>64.11532376781318</v>
      </c>
      <c r="D8" s="16">
        <f>SUMIFS('Contact Hours'!E:E,'Contact Hours'!$A:$A,'Semester Credit Hours'!$A8,'Contact Hours'!$C:$C,'Semester Credit Hours'!$B8)</f>
        <v>0</v>
      </c>
      <c r="E8" s="16">
        <f>SUMIFS('Contact Hours'!F:F,'Contact Hours'!$A:$A,'Semester Credit Hours'!$A8,'Contact Hours'!$C:$C,'Semester Credit Hours'!$B8)</f>
        <v>0</v>
      </c>
      <c r="F8" s="16">
        <f>SUMIFS('Contact Hours'!G:G,'Contact Hours'!$A:$A,'Semester Credit Hours'!$A8,'Contact Hours'!$C:$C,'Semester Credit Hours'!$B8)</f>
        <v>0</v>
      </c>
      <c r="G8" s="16">
        <f>SUMIFS('Contact Hours'!H:H,'Contact Hours'!$A:$A,'Semester Credit Hours'!$A8,'Contact Hours'!$C:$C,'Semester Credit Hours'!$B8)</f>
        <v>0</v>
      </c>
      <c r="H8" s="16">
        <f>SUMIFS('Contact Hours'!I:I,'Contact Hours'!$A:$A,'Semester Credit Hours'!$A8,'Contact Hours'!$C:$C,'Semester Credit Hours'!$B8)</f>
        <v>0</v>
      </c>
      <c r="I8" s="16">
        <f>SUMIFS('Contact Hours'!J:J,'Contact Hours'!$A:$A,'Semester Credit Hours'!$A8,'Contact Hours'!$C:$C,'Semester Credit Hours'!$B8)</f>
        <v>0</v>
      </c>
      <c r="J8" s="16">
        <f>SUMIFS('Contact Hours'!K:K,'Contact Hours'!$A:$A,'Semester Credit Hours'!$A8,'Contact Hours'!$C:$C,'Semester Credit Hours'!$B8)</f>
        <v>0</v>
      </c>
      <c r="K8" s="16">
        <f>SUMIFS('Contact Hours'!L:L,'Contact Hours'!$A:$A,'Semester Credit Hours'!$A8,'Contact Hours'!$C:$C,'Semester Credit Hours'!$B8)</f>
        <v>0</v>
      </c>
      <c r="L8" s="17">
        <f t="shared" si="4"/>
        <v>0</v>
      </c>
      <c r="M8" s="17">
        <f t="shared" si="5"/>
        <v>0</v>
      </c>
      <c r="N8" s="17">
        <f t="shared" si="6"/>
        <v>0</v>
      </c>
      <c r="O8" s="83">
        <f t="shared" si="7"/>
        <v>0</v>
      </c>
    </row>
    <row r="9" spans="1:15" x14ac:dyDescent="0.2">
      <c r="A9" s="14">
        <v>3539</v>
      </c>
      <c r="B9" s="15">
        <v>31</v>
      </c>
      <c r="C9" s="82">
        <f t="shared" ref="C9:C72" si="8">C4</f>
        <v>71.924241406200693</v>
      </c>
      <c r="D9" s="16">
        <f>SUMIFS('Contact Hours'!E:E,'Contact Hours'!$A:$A,'Semester Credit Hours'!$A9,'Contact Hours'!$C:$C,'Semester Credit Hours'!$B9)</f>
        <v>0</v>
      </c>
      <c r="E9" s="16">
        <f>SUMIFS('Contact Hours'!F:F,'Contact Hours'!$A:$A,'Semester Credit Hours'!$A9,'Contact Hours'!$C:$C,'Semester Credit Hours'!$B9)</f>
        <v>0</v>
      </c>
      <c r="F9" s="16">
        <f>SUMIFS('Contact Hours'!G:G,'Contact Hours'!$A:$A,'Semester Credit Hours'!$A9,'Contact Hours'!$C:$C,'Semester Credit Hours'!$B9)</f>
        <v>0</v>
      </c>
      <c r="G9" s="16">
        <f>SUMIFS('Contact Hours'!H:H,'Contact Hours'!$A:$A,'Semester Credit Hours'!$A9,'Contact Hours'!$C:$C,'Semester Credit Hours'!$B9)</f>
        <v>0</v>
      </c>
      <c r="H9" s="16">
        <f>SUMIFS('Contact Hours'!I:I,'Contact Hours'!$A:$A,'Semester Credit Hours'!$A9,'Contact Hours'!$C:$C,'Semester Credit Hours'!$B9)</f>
        <v>0</v>
      </c>
      <c r="I9" s="16">
        <f>SUMIFS('Contact Hours'!J:J,'Contact Hours'!$A:$A,'Semester Credit Hours'!$A9,'Contact Hours'!$C:$C,'Semester Credit Hours'!$B9)</f>
        <v>0</v>
      </c>
      <c r="J9" s="16">
        <f>SUMIFS('Contact Hours'!K:K,'Contact Hours'!$A:$A,'Semester Credit Hours'!$A9,'Contact Hours'!$C:$C,'Semester Credit Hours'!$B9)</f>
        <v>0</v>
      </c>
      <c r="K9" s="16">
        <f>SUMIFS('Contact Hours'!L:L,'Contact Hours'!$A:$A,'Semester Credit Hours'!$A9,'Contact Hours'!$C:$C,'Semester Credit Hours'!$B9)</f>
        <v>0</v>
      </c>
      <c r="L9" s="17">
        <f t="shared" si="4"/>
        <v>0</v>
      </c>
      <c r="M9" s="17">
        <f t="shared" si="5"/>
        <v>0</v>
      </c>
      <c r="N9" s="17">
        <f t="shared" si="6"/>
        <v>0</v>
      </c>
      <c r="O9" s="83">
        <f t="shared" si="7"/>
        <v>0</v>
      </c>
    </row>
    <row r="10" spans="1:15" x14ac:dyDescent="0.2">
      <c r="A10" s="14">
        <v>3539</v>
      </c>
      <c r="B10" s="15">
        <v>32</v>
      </c>
      <c r="C10" s="82">
        <f t="shared" si="8"/>
        <v>113.43480358920792</v>
      </c>
      <c r="D10" s="16">
        <f>SUMIFS('Contact Hours'!E:E,'Contact Hours'!$A:$A,'Semester Credit Hours'!$A10,'Contact Hours'!$C:$C,'Semester Credit Hours'!$B10)</f>
        <v>0</v>
      </c>
      <c r="E10" s="16">
        <f>SUMIFS('Contact Hours'!F:F,'Contact Hours'!$A:$A,'Semester Credit Hours'!$A10,'Contact Hours'!$C:$C,'Semester Credit Hours'!$B10)</f>
        <v>0</v>
      </c>
      <c r="F10" s="16">
        <f>SUMIFS('Contact Hours'!G:G,'Contact Hours'!$A:$A,'Semester Credit Hours'!$A10,'Contact Hours'!$C:$C,'Semester Credit Hours'!$B10)</f>
        <v>0</v>
      </c>
      <c r="G10" s="16">
        <f>SUMIFS('Contact Hours'!H:H,'Contact Hours'!$A:$A,'Semester Credit Hours'!$A10,'Contact Hours'!$C:$C,'Semester Credit Hours'!$B10)</f>
        <v>0</v>
      </c>
      <c r="H10" s="16">
        <f>SUMIFS('Contact Hours'!I:I,'Contact Hours'!$A:$A,'Semester Credit Hours'!$A10,'Contact Hours'!$C:$C,'Semester Credit Hours'!$B10)</f>
        <v>0</v>
      </c>
      <c r="I10" s="16">
        <f>SUMIFS('Contact Hours'!J:J,'Contact Hours'!$A:$A,'Semester Credit Hours'!$A10,'Contact Hours'!$C:$C,'Semester Credit Hours'!$B10)</f>
        <v>0</v>
      </c>
      <c r="J10" s="16">
        <f>SUMIFS('Contact Hours'!K:K,'Contact Hours'!$A:$A,'Semester Credit Hours'!$A10,'Contact Hours'!$C:$C,'Semester Credit Hours'!$B10)</f>
        <v>0</v>
      </c>
      <c r="K10" s="16">
        <f>SUMIFS('Contact Hours'!L:L,'Contact Hours'!$A:$A,'Semester Credit Hours'!$A10,'Contact Hours'!$C:$C,'Semester Credit Hours'!$B10)</f>
        <v>0</v>
      </c>
      <c r="L10" s="17">
        <f t="shared" si="4"/>
        <v>0</v>
      </c>
      <c r="M10" s="17">
        <f t="shared" si="5"/>
        <v>0</v>
      </c>
      <c r="N10" s="17">
        <f t="shared" si="6"/>
        <v>0</v>
      </c>
      <c r="O10" s="83">
        <f t="shared" si="7"/>
        <v>0</v>
      </c>
    </row>
    <row r="11" spans="1:15" x14ac:dyDescent="0.2">
      <c r="A11" s="14">
        <v>3539</v>
      </c>
      <c r="B11" s="15">
        <v>36</v>
      </c>
      <c r="C11" s="82">
        <f t="shared" si="8"/>
        <v>73.568224066913842</v>
      </c>
      <c r="D11" s="16">
        <f>SUMIFS('Contact Hours'!E:E,'Contact Hours'!$A:$A,'Semester Credit Hours'!$A11,'Contact Hours'!$C:$C,'Semester Credit Hours'!$B11)</f>
        <v>0</v>
      </c>
      <c r="E11" s="16">
        <f>SUMIFS('Contact Hours'!F:F,'Contact Hours'!$A:$A,'Semester Credit Hours'!$A11,'Contact Hours'!$C:$C,'Semester Credit Hours'!$B11)</f>
        <v>0</v>
      </c>
      <c r="F11" s="16">
        <f>SUMIFS('Contact Hours'!G:G,'Contact Hours'!$A:$A,'Semester Credit Hours'!$A11,'Contact Hours'!$C:$C,'Semester Credit Hours'!$B11)</f>
        <v>0</v>
      </c>
      <c r="G11" s="16">
        <f>SUMIFS('Contact Hours'!H:H,'Contact Hours'!$A:$A,'Semester Credit Hours'!$A11,'Contact Hours'!$C:$C,'Semester Credit Hours'!$B11)</f>
        <v>0</v>
      </c>
      <c r="H11" s="16">
        <f>SUMIFS('Contact Hours'!I:I,'Contact Hours'!$A:$A,'Semester Credit Hours'!$A11,'Contact Hours'!$C:$C,'Semester Credit Hours'!$B11)</f>
        <v>0</v>
      </c>
      <c r="I11" s="16">
        <f>SUMIFS('Contact Hours'!J:J,'Contact Hours'!$A:$A,'Semester Credit Hours'!$A11,'Contact Hours'!$C:$C,'Semester Credit Hours'!$B11)</f>
        <v>0</v>
      </c>
      <c r="J11" s="16">
        <f>SUMIFS('Contact Hours'!K:K,'Contact Hours'!$A:$A,'Semester Credit Hours'!$A11,'Contact Hours'!$C:$C,'Semester Credit Hours'!$B11)</f>
        <v>0</v>
      </c>
      <c r="K11" s="16">
        <f>SUMIFS('Contact Hours'!L:L,'Contact Hours'!$A:$A,'Semester Credit Hours'!$A11,'Contact Hours'!$C:$C,'Semester Credit Hours'!$B11)</f>
        <v>0</v>
      </c>
      <c r="L11" s="17">
        <f t="shared" si="4"/>
        <v>0</v>
      </c>
      <c r="M11" s="17">
        <f t="shared" si="5"/>
        <v>0</v>
      </c>
      <c r="N11" s="17">
        <f t="shared" si="6"/>
        <v>0</v>
      </c>
      <c r="O11" s="83">
        <f t="shared" si="7"/>
        <v>0</v>
      </c>
    </row>
    <row r="12" spans="1:15" x14ac:dyDescent="0.2">
      <c r="A12" s="14">
        <v>3539</v>
      </c>
      <c r="B12" s="15">
        <v>39</v>
      </c>
      <c r="C12" s="82">
        <f t="shared" si="8"/>
        <v>94.118007325828316</v>
      </c>
      <c r="D12" s="16">
        <f>SUMIFS('Contact Hours'!E:E,'Contact Hours'!$A:$A,'Semester Credit Hours'!$A12,'Contact Hours'!$C:$C,'Semester Credit Hours'!$B12)</f>
        <v>0</v>
      </c>
      <c r="E12" s="16">
        <f>SUMIFS('Contact Hours'!F:F,'Contact Hours'!$A:$A,'Semester Credit Hours'!$A12,'Contact Hours'!$C:$C,'Semester Credit Hours'!$B12)</f>
        <v>0</v>
      </c>
      <c r="F12" s="16">
        <f>SUMIFS('Contact Hours'!G:G,'Contact Hours'!$A:$A,'Semester Credit Hours'!$A12,'Contact Hours'!$C:$C,'Semester Credit Hours'!$B12)</f>
        <v>0</v>
      </c>
      <c r="G12" s="16">
        <f>SUMIFS('Contact Hours'!H:H,'Contact Hours'!$A:$A,'Semester Credit Hours'!$A12,'Contact Hours'!$C:$C,'Semester Credit Hours'!$B12)</f>
        <v>0</v>
      </c>
      <c r="H12" s="16">
        <f>SUMIFS('Contact Hours'!I:I,'Contact Hours'!$A:$A,'Semester Credit Hours'!$A12,'Contact Hours'!$C:$C,'Semester Credit Hours'!$B12)</f>
        <v>0</v>
      </c>
      <c r="I12" s="16">
        <f>SUMIFS('Contact Hours'!J:J,'Contact Hours'!$A:$A,'Semester Credit Hours'!$A12,'Contact Hours'!$C:$C,'Semester Credit Hours'!$B12)</f>
        <v>0</v>
      </c>
      <c r="J12" s="16">
        <f>SUMIFS('Contact Hours'!K:K,'Contact Hours'!$A:$A,'Semester Credit Hours'!$A12,'Contact Hours'!$C:$C,'Semester Credit Hours'!$B12)</f>
        <v>0</v>
      </c>
      <c r="K12" s="16">
        <f>SUMIFS('Contact Hours'!L:L,'Contact Hours'!$A:$A,'Semester Credit Hours'!$A12,'Contact Hours'!$C:$C,'Semester Credit Hours'!$B12)</f>
        <v>0</v>
      </c>
      <c r="L12" s="17">
        <f t="shared" si="4"/>
        <v>0</v>
      </c>
      <c r="M12" s="17">
        <f t="shared" si="5"/>
        <v>0</v>
      </c>
      <c r="N12" s="17">
        <f t="shared" si="6"/>
        <v>0</v>
      </c>
      <c r="O12" s="83">
        <f t="shared" si="7"/>
        <v>0</v>
      </c>
    </row>
    <row r="13" spans="1:15" x14ac:dyDescent="0.2">
      <c r="A13" s="14">
        <v>3539</v>
      </c>
      <c r="B13" s="15">
        <v>46</v>
      </c>
      <c r="C13" s="82">
        <f t="shared" si="8"/>
        <v>64.11532376781318</v>
      </c>
      <c r="D13" s="16">
        <f>SUMIFS('Contact Hours'!E:E,'Contact Hours'!$A:$A,'Semester Credit Hours'!$A13,'Contact Hours'!$C:$C,'Semester Credit Hours'!$B13)</f>
        <v>0</v>
      </c>
      <c r="E13" s="16">
        <f>SUMIFS('Contact Hours'!F:F,'Contact Hours'!$A:$A,'Semester Credit Hours'!$A13,'Contact Hours'!$C:$C,'Semester Credit Hours'!$B13)</f>
        <v>0</v>
      </c>
      <c r="F13" s="16">
        <f>SUMIFS('Contact Hours'!G:G,'Contact Hours'!$A:$A,'Semester Credit Hours'!$A13,'Contact Hours'!$C:$C,'Semester Credit Hours'!$B13)</f>
        <v>0</v>
      </c>
      <c r="G13" s="16">
        <f>SUMIFS('Contact Hours'!H:H,'Contact Hours'!$A:$A,'Semester Credit Hours'!$A13,'Contact Hours'!$C:$C,'Semester Credit Hours'!$B13)</f>
        <v>0</v>
      </c>
      <c r="H13" s="16">
        <f>SUMIFS('Contact Hours'!I:I,'Contact Hours'!$A:$A,'Semester Credit Hours'!$A13,'Contact Hours'!$C:$C,'Semester Credit Hours'!$B13)</f>
        <v>0</v>
      </c>
      <c r="I13" s="16">
        <f>SUMIFS('Contact Hours'!J:J,'Contact Hours'!$A:$A,'Semester Credit Hours'!$A13,'Contact Hours'!$C:$C,'Semester Credit Hours'!$B13)</f>
        <v>0</v>
      </c>
      <c r="J13" s="16">
        <f>SUMIFS('Contact Hours'!K:K,'Contact Hours'!$A:$A,'Semester Credit Hours'!$A13,'Contact Hours'!$C:$C,'Semester Credit Hours'!$B13)</f>
        <v>0</v>
      </c>
      <c r="K13" s="16">
        <f>SUMIFS('Contact Hours'!L:L,'Contact Hours'!$A:$A,'Semester Credit Hours'!$A13,'Contact Hours'!$C:$C,'Semester Credit Hours'!$B13)</f>
        <v>0</v>
      </c>
      <c r="L13" s="17">
        <f t="shared" si="4"/>
        <v>0</v>
      </c>
      <c r="M13" s="17">
        <f t="shared" si="5"/>
        <v>0</v>
      </c>
      <c r="N13" s="17">
        <f t="shared" si="6"/>
        <v>0</v>
      </c>
      <c r="O13" s="83">
        <f t="shared" si="7"/>
        <v>0</v>
      </c>
    </row>
    <row r="14" spans="1:15" x14ac:dyDescent="0.2">
      <c r="A14" s="14">
        <v>3540</v>
      </c>
      <c r="B14" s="15">
        <v>31</v>
      </c>
      <c r="C14" s="82">
        <f t="shared" si="8"/>
        <v>71.924241406200693</v>
      </c>
      <c r="D14" s="16">
        <f>SUMIFS('Contact Hours'!E:E,'Contact Hours'!$A:$A,'Semester Credit Hours'!$A14,'Contact Hours'!$C:$C,'Semester Credit Hours'!$B14)</f>
        <v>0</v>
      </c>
      <c r="E14" s="16">
        <f>SUMIFS('Contact Hours'!F:F,'Contact Hours'!$A:$A,'Semester Credit Hours'!$A14,'Contact Hours'!$C:$C,'Semester Credit Hours'!$B14)</f>
        <v>0</v>
      </c>
      <c r="F14" s="16">
        <f>SUMIFS('Contact Hours'!G:G,'Contact Hours'!$A:$A,'Semester Credit Hours'!$A14,'Contact Hours'!$C:$C,'Semester Credit Hours'!$B14)</f>
        <v>0</v>
      </c>
      <c r="G14" s="16">
        <f>SUMIFS('Contact Hours'!H:H,'Contact Hours'!$A:$A,'Semester Credit Hours'!$A14,'Contact Hours'!$C:$C,'Semester Credit Hours'!$B14)</f>
        <v>0</v>
      </c>
      <c r="H14" s="16">
        <f>SUMIFS('Contact Hours'!I:I,'Contact Hours'!$A:$A,'Semester Credit Hours'!$A14,'Contact Hours'!$C:$C,'Semester Credit Hours'!$B14)</f>
        <v>0</v>
      </c>
      <c r="I14" s="16">
        <f>SUMIFS('Contact Hours'!J:J,'Contact Hours'!$A:$A,'Semester Credit Hours'!$A14,'Contact Hours'!$C:$C,'Semester Credit Hours'!$B14)</f>
        <v>0</v>
      </c>
      <c r="J14" s="16">
        <f>SUMIFS('Contact Hours'!K:K,'Contact Hours'!$A:$A,'Semester Credit Hours'!$A14,'Contact Hours'!$C:$C,'Semester Credit Hours'!$B14)</f>
        <v>0</v>
      </c>
      <c r="K14" s="16">
        <f>SUMIFS('Contact Hours'!L:L,'Contact Hours'!$A:$A,'Semester Credit Hours'!$A14,'Contact Hours'!$C:$C,'Semester Credit Hours'!$B14)</f>
        <v>0</v>
      </c>
      <c r="L14" s="17">
        <f t="shared" si="4"/>
        <v>0</v>
      </c>
      <c r="M14" s="17">
        <f t="shared" si="5"/>
        <v>0</v>
      </c>
      <c r="N14" s="17">
        <f t="shared" si="6"/>
        <v>0</v>
      </c>
      <c r="O14" s="83">
        <f t="shared" si="7"/>
        <v>0</v>
      </c>
    </row>
    <row r="15" spans="1:15" x14ac:dyDescent="0.2">
      <c r="A15" s="14">
        <v>3540</v>
      </c>
      <c r="B15" s="15">
        <v>32</v>
      </c>
      <c r="C15" s="82">
        <f t="shared" si="8"/>
        <v>113.43480358920792</v>
      </c>
      <c r="D15" s="16">
        <f>SUMIFS('Contact Hours'!E:E,'Contact Hours'!$A:$A,'Semester Credit Hours'!$A15,'Contact Hours'!$C:$C,'Semester Credit Hours'!$B15)</f>
        <v>0</v>
      </c>
      <c r="E15" s="16">
        <f>SUMIFS('Contact Hours'!F:F,'Contact Hours'!$A:$A,'Semester Credit Hours'!$A15,'Contact Hours'!$C:$C,'Semester Credit Hours'!$B15)</f>
        <v>0</v>
      </c>
      <c r="F15" s="16">
        <f>SUMIFS('Contact Hours'!G:G,'Contact Hours'!$A:$A,'Semester Credit Hours'!$A15,'Contact Hours'!$C:$C,'Semester Credit Hours'!$B15)</f>
        <v>0</v>
      </c>
      <c r="G15" s="16">
        <f>SUMIFS('Contact Hours'!H:H,'Contact Hours'!$A:$A,'Semester Credit Hours'!$A15,'Contact Hours'!$C:$C,'Semester Credit Hours'!$B15)</f>
        <v>0</v>
      </c>
      <c r="H15" s="16">
        <f>SUMIFS('Contact Hours'!I:I,'Contact Hours'!$A:$A,'Semester Credit Hours'!$A15,'Contact Hours'!$C:$C,'Semester Credit Hours'!$B15)</f>
        <v>0</v>
      </c>
      <c r="I15" s="16">
        <f>SUMIFS('Contact Hours'!J:J,'Contact Hours'!$A:$A,'Semester Credit Hours'!$A15,'Contact Hours'!$C:$C,'Semester Credit Hours'!$B15)</f>
        <v>0</v>
      </c>
      <c r="J15" s="16">
        <f>SUMIFS('Contact Hours'!K:K,'Contact Hours'!$A:$A,'Semester Credit Hours'!$A15,'Contact Hours'!$C:$C,'Semester Credit Hours'!$B15)</f>
        <v>0</v>
      </c>
      <c r="K15" s="16">
        <f>SUMIFS('Contact Hours'!L:L,'Contact Hours'!$A:$A,'Semester Credit Hours'!$A15,'Contact Hours'!$C:$C,'Semester Credit Hours'!$B15)</f>
        <v>0</v>
      </c>
      <c r="L15" s="17">
        <f t="shared" si="4"/>
        <v>0</v>
      </c>
      <c r="M15" s="17">
        <f t="shared" si="5"/>
        <v>0</v>
      </c>
      <c r="N15" s="17">
        <f t="shared" si="6"/>
        <v>0</v>
      </c>
      <c r="O15" s="83">
        <f t="shared" si="7"/>
        <v>0</v>
      </c>
    </row>
    <row r="16" spans="1:15" x14ac:dyDescent="0.2">
      <c r="A16" s="14">
        <v>3540</v>
      </c>
      <c r="B16" s="15">
        <v>36</v>
      </c>
      <c r="C16" s="82">
        <f t="shared" si="8"/>
        <v>73.568224066913842</v>
      </c>
      <c r="D16" s="16">
        <f>SUMIFS('Contact Hours'!E:E,'Contact Hours'!$A:$A,'Semester Credit Hours'!$A16,'Contact Hours'!$C:$C,'Semester Credit Hours'!$B16)</f>
        <v>0</v>
      </c>
      <c r="E16" s="16">
        <f>SUMIFS('Contact Hours'!F:F,'Contact Hours'!$A:$A,'Semester Credit Hours'!$A16,'Contact Hours'!$C:$C,'Semester Credit Hours'!$B16)</f>
        <v>0</v>
      </c>
      <c r="F16" s="16">
        <f>SUMIFS('Contact Hours'!G:G,'Contact Hours'!$A:$A,'Semester Credit Hours'!$A16,'Contact Hours'!$C:$C,'Semester Credit Hours'!$B16)</f>
        <v>0</v>
      </c>
      <c r="G16" s="16">
        <f>SUMIFS('Contact Hours'!H:H,'Contact Hours'!$A:$A,'Semester Credit Hours'!$A16,'Contact Hours'!$C:$C,'Semester Credit Hours'!$B16)</f>
        <v>0</v>
      </c>
      <c r="H16" s="16">
        <f>SUMIFS('Contact Hours'!I:I,'Contact Hours'!$A:$A,'Semester Credit Hours'!$A16,'Contact Hours'!$C:$C,'Semester Credit Hours'!$B16)</f>
        <v>0</v>
      </c>
      <c r="I16" s="16">
        <f>SUMIFS('Contact Hours'!J:J,'Contact Hours'!$A:$A,'Semester Credit Hours'!$A16,'Contact Hours'!$C:$C,'Semester Credit Hours'!$B16)</f>
        <v>0</v>
      </c>
      <c r="J16" s="16">
        <f>SUMIFS('Contact Hours'!K:K,'Contact Hours'!$A:$A,'Semester Credit Hours'!$A16,'Contact Hours'!$C:$C,'Semester Credit Hours'!$B16)</f>
        <v>0</v>
      </c>
      <c r="K16" s="16">
        <f>SUMIFS('Contact Hours'!L:L,'Contact Hours'!$A:$A,'Semester Credit Hours'!$A16,'Contact Hours'!$C:$C,'Semester Credit Hours'!$B16)</f>
        <v>0</v>
      </c>
      <c r="L16" s="17">
        <f t="shared" si="4"/>
        <v>0</v>
      </c>
      <c r="M16" s="17">
        <f t="shared" si="5"/>
        <v>0</v>
      </c>
      <c r="N16" s="17">
        <f t="shared" si="6"/>
        <v>0</v>
      </c>
      <c r="O16" s="83">
        <f t="shared" si="7"/>
        <v>0</v>
      </c>
    </row>
    <row r="17" spans="1:15" x14ac:dyDescent="0.2">
      <c r="A17" s="14">
        <v>3540</v>
      </c>
      <c r="B17" s="15">
        <v>39</v>
      </c>
      <c r="C17" s="82">
        <f t="shared" si="8"/>
        <v>94.118007325828316</v>
      </c>
      <c r="D17" s="16">
        <f>SUMIFS('Contact Hours'!E:E,'Contact Hours'!$A:$A,'Semester Credit Hours'!$A17,'Contact Hours'!$C:$C,'Semester Credit Hours'!$B17)</f>
        <v>0</v>
      </c>
      <c r="E17" s="16">
        <f>SUMIFS('Contact Hours'!F:F,'Contact Hours'!$A:$A,'Semester Credit Hours'!$A17,'Contact Hours'!$C:$C,'Semester Credit Hours'!$B17)</f>
        <v>0</v>
      </c>
      <c r="F17" s="16">
        <f>SUMIFS('Contact Hours'!G:G,'Contact Hours'!$A:$A,'Semester Credit Hours'!$A17,'Contact Hours'!$C:$C,'Semester Credit Hours'!$B17)</f>
        <v>0</v>
      </c>
      <c r="G17" s="16">
        <f>SUMIFS('Contact Hours'!H:H,'Contact Hours'!$A:$A,'Semester Credit Hours'!$A17,'Contact Hours'!$C:$C,'Semester Credit Hours'!$B17)</f>
        <v>0</v>
      </c>
      <c r="H17" s="16">
        <f>SUMIFS('Contact Hours'!I:I,'Contact Hours'!$A:$A,'Semester Credit Hours'!$A17,'Contact Hours'!$C:$C,'Semester Credit Hours'!$B17)</f>
        <v>0</v>
      </c>
      <c r="I17" s="16">
        <f>SUMIFS('Contact Hours'!J:J,'Contact Hours'!$A:$A,'Semester Credit Hours'!$A17,'Contact Hours'!$C:$C,'Semester Credit Hours'!$B17)</f>
        <v>0</v>
      </c>
      <c r="J17" s="16">
        <f>SUMIFS('Contact Hours'!K:K,'Contact Hours'!$A:$A,'Semester Credit Hours'!$A17,'Contact Hours'!$C:$C,'Semester Credit Hours'!$B17)</f>
        <v>0</v>
      </c>
      <c r="K17" s="16">
        <f>SUMIFS('Contact Hours'!L:L,'Contact Hours'!$A:$A,'Semester Credit Hours'!$A17,'Contact Hours'!$C:$C,'Semester Credit Hours'!$B17)</f>
        <v>0</v>
      </c>
      <c r="L17" s="17">
        <f t="shared" si="4"/>
        <v>0</v>
      </c>
      <c r="M17" s="17">
        <f t="shared" si="5"/>
        <v>0</v>
      </c>
      <c r="N17" s="17">
        <f t="shared" si="6"/>
        <v>0</v>
      </c>
      <c r="O17" s="83">
        <f t="shared" si="7"/>
        <v>0</v>
      </c>
    </row>
    <row r="18" spans="1:15" x14ac:dyDescent="0.2">
      <c r="A18" s="14">
        <v>3540</v>
      </c>
      <c r="B18" s="15">
        <v>46</v>
      </c>
      <c r="C18" s="82">
        <f t="shared" si="8"/>
        <v>64.11532376781318</v>
      </c>
      <c r="D18" s="16">
        <f>SUMIFS('Contact Hours'!E:E,'Contact Hours'!$A:$A,'Semester Credit Hours'!$A18,'Contact Hours'!$C:$C,'Semester Credit Hours'!$B18)</f>
        <v>0</v>
      </c>
      <c r="E18" s="16">
        <f>SUMIFS('Contact Hours'!F:F,'Contact Hours'!$A:$A,'Semester Credit Hours'!$A18,'Contact Hours'!$C:$C,'Semester Credit Hours'!$B18)</f>
        <v>0</v>
      </c>
      <c r="F18" s="16">
        <f>SUMIFS('Contact Hours'!G:G,'Contact Hours'!$A:$A,'Semester Credit Hours'!$A18,'Contact Hours'!$C:$C,'Semester Credit Hours'!$B18)</f>
        <v>0</v>
      </c>
      <c r="G18" s="16">
        <f>SUMIFS('Contact Hours'!H:H,'Contact Hours'!$A:$A,'Semester Credit Hours'!$A18,'Contact Hours'!$C:$C,'Semester Credit Hours'!$B18)</f>
        <v>0</v>
      </c>
      <c r="H18" s="16">
        <f>SUMIFS('Contact Hours'!I:I,'Contact Hours'!$A:$A,'Semester Credit Hours'!$A18,'Contact Hours'!$C:$C,'Semester Credit Hours'!$B18)</f>
        <v>0</v>
      </c>
      <c r="I18" s="16">
        <f>SUMIFS('Contact Hours'!J:J,'Contact Hours'!$A:$A,'Semester Credit Hours'!$A18,'Contact Hours'!$C:$C,'Semester Credit Hours'!$B18)</f>
        <v>0</v>
      </c>
      <c r="J18" s="16">
        <f>SUMIFS('Contact Hours'!K:K,'Contact Hours'!$A:$A,'Semester Credit Hours'!$A18,'Contact Hours'!$C:$C,'Semester Credit Hours'!$B18)</f>
        <v>0</v>
      </c>
      <c r="K18" s="16">
        <f>SUMIFS('Contact Hours'!L:L,'Contact Hours'!$A:$A,'Semester Credit Hours'!$A18,'Contact Hours'!$C:$C,'Semester Credit Hours'!$B18)</f>
        <v>0</v>
      </c>
      <c r="L18" s="17">
        <f t="shared" si="4"/>
        <v>0</v>
      </c>
      <c r="M18" s="17">
        <f t="shared" si="5"/>
        <v>0</v>
      </c>
      <c r="N18" s="17">
        <f t="shared" si="6"/>
        <v>0</v>
      </c>
      <c r="O18" s="83">
        <f t="shared" si="7"/>
        <v>0</v>
      </c>
    </row>
    <row r="19" spans="1:15" x14ac:dyDescent="0.2">
      <c r="A19" s="14">
        <v>6661</v>
      </c>
      <c r="B19" s="15">
        <v>31</v>
      </c>
      <c r="C19" s="82">
        <f t="shared" si="8"/>
        <v>71.924241406200693</v>
      </c>
      <c r="D19" s="16">
        <f>SUMIFS('Contact Hours'!E:E,'Contact Hours'!$A:$A,'Semester Credit Hours'!$A19,'Contact Hours'!$C:$C,'Semester Credit Hours'!$B19)</f>
        <v>0</v>
      </c>
      <c r="E19" s="16">
        <f>SUMIFS('Contact Hours'!F:F,'Contact Hours'!$A:$A,'Semester Credit Hours'!$A19,'Contact Hours'!$C:$C,'Semester Credit Hours'!$B19)</f>
        <v>0</v>
      </c>
      <c r="F19" s="16">
        <f>SUMIFS('Contact Hours'!G:G,'Contact Hours'!$A:$A,'Semester Credit Hours'!$A19,'Contact Hours'!$C:$C,'Semester Credit Hours'!$B19)</f>
        <v>0</v>
      </c>
      <c r="G19" s="16">
        <f>SUMIFS('Contact Hours'!H:H,'Contact Hours'!$A:$A,'Semester Credit Hours'!$A19,'Contact Hours'!$C:$C,'Semester Credit Hours'!$B19)</f>
        <v>0</v>
      </c>
      <c r="H19" s="16">
        <f>SUMIFS('Contact Hours'!I:I,'Contact Hours'!$A:$A,'Semester Credit Hours'!$A19,'Contact Hours'!$C:$C,'Semester Credit Hours'!$B19)</f>
        <v>0</v>
      </c>
      <c r="I19" s="16">
        <f>SUMIFS('Contact Hours'!J:J,'Contact Hours'!$A:$A,'Semester Credit Hours'!$A19,'Contact Hours'!$C:$C,'Semester Credit Hours'!$B19)</f>
        <v>0</v>
      </c>
      <c r="J19" s="16">
        <f>SUMIFS('Contact Hours'!K:K,'Contact Hours'!$A:$A,'Semester Credit Hours'!$A19,'Contact Hours'!$C:$C,'Semester Credit Hours'!$B19)</f>
        <v>0</v>
      </c>
      <c r="K19" s="16">
        <f>SUMIFS('Contact Hours'!L:L,'Contact Hours'!$A:$A,'Semester Credit Hours'!$A19,'Contact Hours'!$C:$C,'Semester Credit Hours'!$B19)</f>
        <v>0</v>
      </c>
      <c r="L19" s="17">
        <f t="shared" si="4"/>
        <v>0</v>
      </c>
      <c r="M19" s="17">
        <f t="shared" si="5"/>
        <v>0</v>
      </c>
      <c r="N19" s="17">
        <f t="shared" si="6"/>
        <v>0</v>
      </c>
      <c r="O19" s="83">
        <f t="shared" si="7"/>
        <v>0</v>
      </c>
    </row>
    <row r="20" spans="1:15" x14ac:dyDescent="0.2">
      <c r="A20" s="14">
        <v>6661</v>
      </c>
      <c r="B20" s="15">
        <v>32</v>
      </c>
      <c r="C20" s="82">
        <f t="shared" si="8"/>
        <v>113.43480358920792</v>
      </c>
      <c r="D20" s="16">
        <f>SUMIFS('Contact Hours'!E:E,'Contact Hours'!$A:$A,'Semester Credit Hours'!$A20,'Contact Hours'!$C:$C,'Semester Credit Hours'!$B20)</f>
        <v>0</v>
      </c>
      <c r="E20" s="16">
        <f>SUMIFS('Contact Hours'!F:F,'Contact Hours'!$A:$A,'Semester Credit Hours'!$A20,'Contact Hours'!$C:$C,'Semester Credit Hours'!$B20)</f>
        <v>0</v>
      </c>
      <c r="F20" s="16">
        <f>SUMIFS('Contact Hours'!G:G,'Contact Hours'!$A:$A,'Semester Credit Hours'!$A20,'Contact Hours'!$C:$C,'Semester Credit Hours'!$B20)</f>
        <v>0</v>
      </c>
      <c r="G20" s="16">
        <f>SUMIFS('Contact Hours'!H:H,'Contact Hours'!$A:$A,'Semester Credit Hours'!$A20,'Contact Hours'!$C:$C,'Semester Credit Hours'!$B20)</f>
        <v>0</v>
      </c>
      <c r="H20" s="16">
        <f>SUMIFS('Contact Hours'!I:I,'Contact Hours'!$A:$A,'Semester Credit Hours'!$A20,'Contact Hours'!$C:$C,'Semester Credit Hours'!$B20)</f>
        <v>0</v>
      </c>
      <c r="I20" s="16">
        <f>SUMIFS('Contact Hours'!J:J,'Contact Hours'!$A:$A,'Semester Credit Hours'!$A20,'Contact Hours'!$C:$C,'Semester Credit Hours'!$B20)</f>
        <v>0</v>
      </c>
      <c r="J20" s="16">
        <f>SUMIFS('Contact Hours'!K:K,'Contact Hours'!$A:$A,'Semester Credit Hours'!$A20,'Contact Hours'!$C:$C,'Semester Credit Hours'!$B20)</f>
        <v>0</v>
      </c>
      <c r="K20" s="16">
        <f>SUMIFS('Contact Hours'!L:L,'Contact Hours'!$A:$A,'Semester Credit Hours'!$A20,'Contact Hours'!$C:$C,'Semester Credit Hours'!$B20)</f>
        <v>0</v>
      </c>
      <c r="L20" s="17">
        <f t="shared" si="4"/>
        <v>0</v>
      </c>
      <c r="M20" s="17">
        <f t="shared" si="5"/>
        <v>0</v>
      </c>
      <c r="N20" s="17">
        <f t="shared" si="6"/>
        <v>0</v>
      </c>
      <c r="O20" s="83">
        <f t="shared" si="7"/>
        <v>0</v>
      </c>
    </row>
    <row r="21" spans="1:15" x14ac:dyDescent="0.2">
      <c r="A21" s="14">
        <v>6661</v>
      </c>
      <c r="B21" s="15">
        <v>36</v>
      </c>
      <c r="C21" s="82">
        <f t="shared" si="8"/>
        <v>73.568224066913842</v>
      </c>
      <c r="D21" s="16">
        <f>SUMIFS('Contact Hours'!E:E,'Contact Hours'!$A:$A,'Semester Credit Hours'!$A21,'Contact Hours'!$C:$C,'Semester Credit Hours'!$B21)</f>
        <v>0</v>
      </c>
      <c r="E21" s="16">
        <f>SUMIFS('Contact Hours'!F:F,'Contact Hours'!$A:$A,'Semester Credit Hours'!$A21,'Contact Hours'!$C:$C,'Semester Credit Hours'!$B21)</f>
        <v>0</v>
      </c>
      <c r="F21" s="16">
        <f>SUMIFS('Contact Hours'!G:G,'Contact Hours'!$A:$A,'Semester Credit Hours'!$A21,'Contact Hours'!$C:$C,'Semester Credit Hours'!$B21)</f>
        <v>0</v>
      </c>
      <c r="G21" s="16">
        <f>SUMIFS('Contact Hours'!H:H,'Contact Hours'!$A:$A,'Semester Credit Hours'!$A21,'Contact Hours'!$C:$C,'Semester Credit Hours'!$B21)</f>
        <v>0</v>
      </c>
      <c r="H21" s="16">
        <f>SUMIFS('Contact Hours'!I:I,'Contact Hours'!$A:$A,'Semester Credit Hours'!$A21,'Contact Hours'!$C:$C,'Semester Credit Hours'!$B21)</f>
        <v>0</v>
      </c>
      <c r="I21" s="16">
        <f>SUMIFS('Contact Hours'!J:J,'Contact Hours'!$A:$A,'Semester Credit Hours'!$A21,'Contact Hours'!$C:$C,'Semester Credit Hours'!$B21)</f>
        <v>0</v>
      </c>
      <c r="J21" s="16">
        <f>SUMIFS('Contact Hours'!K:K,'Contact Hours'!$A:$A,'Semester Credit Hours'!$A21,'Contact Hours'!$C:$C,'Semester Credit Hours'!$B21)</f>
        <v>0</v>
      </c>
      <c r="K21" s="16">
        <f>SUMIFS('Contact Hours'!L:L,'Contact Hours'!$A:$A,'Semester Credit Hours'!$A21,'Contact Hours'!$C:$C,'Semester Credit Hours'!$B21)</f>
        <v>0</v>
      </c>
      <c r="L21" s="17">
        <f t="shared" si="4"/>
        <v>0</v>
      </c>
      <c r="M21" s="17">
        <f t="shared" si="5"/>
        <v>0</v>
      </c>
      <c r="N21" s="17">
        <f t="shared" si="6"/>
        <v>0</v>
      </c>
      <c r="O21" s="83">
        <f t="shared" si="7"/>
        <v>0</v>
      </c>
    </row>
    <row r="22" spans="1:15" x14ac:dyDescent="0.2">
      <c r="A22" s="14">
        <v>6661</v>
      </c>
      <c r="B22" s="15">
        <v>39</v>
      </c>
      <c r="C22" s="82">
        <f t="shared" si="8"/>
        <v>94.118007325828316</v>
      </c>
      <c r="D22" s="16">
        <f>SUMIFS('Contact Hours'!E:E,'Contact Hours'!$A:$A,'Semester Credit Hours'!$A22,'Contact Hours'!$C:$C,'Semester Credit Hours'!$B22)</f>
        <v>0</v>
      </c>
      <c r="E22" s="16">
        <f>SUMIFS('Contact Hours'!F:F,'Contact Hours'!$A:$A,'Semester Credit Hours'!$A22,'Contact Hours'!$C:$C,'Semester Credit Hours'!$B22)</f>
        <v>0</v>
      </c>
      <c r="F22" s="16">
        <f>SUMIFS('Contact Hours'!G:G,'Contact Hours'!$A:$A,'Semester Credit Hours'!$A22,'Contact Hours'!$C:$C,'Semester Credit Hours'!$B22)</f>
        <v>0</v>
      </c>
      <c r="G22" s="16">
        <f>SUMIFS('Contact Hours'!H:H,'Contact Hours'!$A:$A,'Semester Credit Hours'!$A22,'Contact Hours'!$C:$C,'Semester Credit Hours'!$B22)</f>
        <v>0</v>
      </c>
      <c r="H22" s="16">
        <f>SUMIFS('Contact Hours'!I:I,'Contact Hours'!$A:$A,'Semester Credit Hours'!$A22,'Contact Hours'!$C:$C,'Semester Credit Hours'!$B22)</f>
        <v>0</v>
      </c>
      <c r="I22" s="16">
        <f>SUMIFS('Contact Hours'!J:J,'Contact Hours'!$A:$A,'Semester Credit Hours'!$A22,'Contact Hours'!$C:$C,'Semester Credit Hours'!$B22)</f>
        <v>0</v>
      </c>
      <c r="J22" s="16">
        <f>SUMIFS('Contact Hours'!K:K,'Contact Hours'!$A:$A,'Semester Credit Hours'!$A22,'Contact Hours'!$C:$C,'Semester Credit Hours'!$B22)</f>
        <v>0</v>
      </c>
      <c r="K22" s="16">
        <f>SUMIFS('Contact Hours'!L:L,'Contact Hours'!$A:$A,'Semester Credit Hours'!$A22,'Contact Hours'!$C:$C,'Semester Credit Hours'!$B22)</f>
        <v>0</v>
      </c>
      <c r="L22" s="17">
        <f t="shared" si="4"/>
        <v>0</v>
      </c>
      <c r="M22" s="17">
        <f t="shared" si="5"/>
        <v>0</v>
      </c>
      <c r="N22" s="17">
        <f t="shared" si="6"/>
        <v>0</v>
      </c>
      <c r="O22" s="83">
        <f t="shared" si="7"/>
        <v>0</v>
      </c>
    </row>
    <row r="23" spans="1:15" x14ac:dyDescent="0.2">
      <c r="A23" s="14">
        <v>6661</v>
      </c>
      <c r="B23" s="15">
        <v>46</v>
      </c>
      <c r="C23" s="82">
        <f t="shared" si="8"/>
        <v>64.11532376781318</v>
      </c>
      <c r="D23" s="16">
        <f>SUMIFS('Contact Hours'!E:E,'Contact Hours'!$A:$A,'Semester Credit Hours'!$A23,'Contact Hours'!$C:$C,'Semester Credit Hours'!$B23)</f>
        <v>0</v>
      </c>
      <c r="E23" s="16">
        <f>SUMIFS('Contact Hours'!F:F,'Contact Hours'!$A:$A,'Semester Credit Hours'!$A23,'Contact Hours'!$C:$C,'Semester Credit Hours'!$B23)</f>
        <v>0</v>
      </c>
      <c r="F23" s="16">
        <f>SUMIFS('Contact Hours'!G:G,'Contact Hours'!$A:$A,'Semester Credit Hours'!$A23,'Contact Hours'!$C:$C,'Semester Credit Hours'!$B23)</f>
        <v>0</v>
      </c>
      <c r="G23" s="16">
        <f>SUMIFS('Contact Hours'!H:H,'Contact Hours'!$A:$A,'Semester Credit Hours'!$A23,'Contact Hours'!$C:$C,'Semester Credit Hours'!$B23)</f>
        <v>0</v>
      </c>
      <c r="H23" s="16">
        <f>SUMIFS('Contact Hours'!I:I,'Contact Hours'!$A:$A,'Semester Credit Hours'!$A23,'Contact Hours'!$C:$C,'Semester Credit Hours'!$B23)</f>
        <v>0</v>
      </c>
      <c r="I23" s="16">
        <f>SUMIFS('Contact Hours'!J:J,'Contact Hours'!$A:$A,'Semester Credit Hours'!$A23,'Contact Hours'!$C:$C,'Semester Credit Hours'!$B23)</f>
        <v>0</v>
      </c>
      <c r="J23" s="16">
        <f>SUMIFS('Contact Hours'!K:K,'Contact Hours'!$A:$A,'Semester Credit Hours'!$A23,'Contact Hours'!$C:$C,'Semester Credit Hours'!$B23)</f>
        <v>0</v>
      </c>
      <c r="K23" s="16">
        <f>SUMIFS('Contact Hours'!L:L,'Contact Hours'!$A:$A,'Semester Credit Hours'!$A23,'Contact Hours'!$C:$C,'Semester Credit Hours'!$B23)</f>
        <v>0</v>
      </c>
      <c r="L23" s="17">
        <f t="shared" si="4"/>
        <v>0</v>
      </c>
      <c r="M23" s="17">
        <f t="shared" si="5"/>
        <v>0</v>
      </c>
      <c r="N23" s="17">
        <f t="shared" si="6"/>
        <v>0</v>
      </c>
      <c r="O23" s="83">
        <f t="shared" si="7"/>
        <v>0</v>
      </c>
    </row>
    <row r="24" spans="1:15" x14ac:dyDescent="0.2">
      <c r="A24" s="14">
        <v>12015</v>
      </c>
      <c r="B24" s="15">
        <v>31</v>
      </c>
      <c r="C24" s="82">
        <f t="shared" si="8"/>
        <v>71.924241406200693</v>
      </c>
      <c r="D24" s="16">
        <f>SUMIFS('Contact Hours'!E:E,'Contact Hours'!$A:$A,'Semester Credit Hours'!$A24,'Contact Hours'!$C:$C,'Semester Credit Hours'!$B24)</f>
        <v>0</v>
      </c>
      <c r="E24" s="16">
        <f>SUMIFS('Contact Hours'!F:F,'Contact Hours'!$A:$A,'Semester Credit Hours'!$A24,'Contact Hours'!$C:$C,'Semester Credit Hours'!$B24)</f>
        <v>0</v>
      </c>
      <c r="F24" s="16">
        <f>SUMIFS('Contact Hours'!G:G,'Contact Hours'!$A:$A,'Semester Credit Hours'!$A24,'Contact Hours'!$C:$C,'Semester Credit Hours'!$B24)</f>
        <v>0</v>
      </c>
      <c r="G24" s="16">
        <f>SUMIFS('Contact Hours'!H:H,'Contact Hours'!$A:$A,'Semester Credit Hours'!$A24,'Contact Hours'!$C:$C,'Semester Credit Hours'!$B24)</f>
        <v>0</v>
      </c>
      <c r="H24" s="16">
        <f>SUMIFS('Contact Hours'!I:I,'Contact Hours'!$A:$A,'Semester Credit Hours'!$A24,'Contact Hours'!$C:$C,'Semester Credit Hours'!$B24)</f>
        <v>0</v>
      </c>
      <c r="I24" s="16">
        <f>SUMIFS('Contact Hours'!J:J,'Contact Hours'!$A:$A,'Semester Credit Hours'!$A24,'Contact Hours'!$C:$C,'Semester Credit Hours'!$B24)</f>
        <v>0</v>
      </c>
      <c r="J24" s="16">
        <f>SUMIFS('Contact Hours'!K:K,'Contact Hours'!$A:$A,'Semester Credit Hours'!$A24,'Contact Hours'!$C:$C,'Semester Credit Hours'!$B24)</f>
        <v>0</v>
      </c>
      <c r="K24" s="16">
        <f>SUMIFS('Contact Hours'!L:L,'Contact Hours'!$A:$A,'Semester Credit Hours'!$A24,'Contact Hours'!$C:$C,'Semester Credit Hours'!$B24)</f>
        <v>0</v>
      </c>
      <c r="L24" s="17">
        <f t="shared" si="4"/>
        <v>0</v>
      </c>
      <c r="M24" s="17">
        <f t="shared" si="5"/>
        <v>0</v>
      </c>
      <c r="N24" s="17">
        <f t="shared" si="6"/>
        <v>0</v>
      </c>
      <c r="O24" s="83">
        <f t="shared" si="7"/>
        <v>0</v>
      </c>
    </row>
    <row r="25" spans="1:15" x14ac:dyDescent="0.2">
      <c r="A25" s="14">
        <v>12015</v>
      </c>
      <c r="B25" s="15">
        <v>32</v>
      </c>
      <c r="C25" s="82">
        <f t="shared" si="8"/>
        <v>113.43480358920792</v>
      </c>
      <c r="D25" s="16">
        <f>SUMIFS('Contact Hours'!E:E,'Contact Hours'!$A:$A,'Semester Credit Hours'!$A25,'Contact Hours'!$C:$C,'Semester Credit Hours'!$B25)</f>
        <v>0</v>
      </c>
      <c r="E25" s="16">
        <f>SUMIFS('Contact Hours'!F:F,'Contact Hours'!$A:$A,'Semester Credit Hours'!$A25,'Contact Hours'!$C:$C,'Semester Credit Hours'!$B25)</f>
        <v>0</v>
      </c>
      <c r="F25" s="16">
        <f>SUMIFS('Contact Hours'!G:G,'Contact Hours'!$A:$A,'Semester Credit Hours'!$A25,'Contact Hours'!$C:$C,'Semester Credit Hours'!$B25)</f>
        <v>0</v>
      </c>
      <c r="G25" s="16">
        <f>SUMIFS('Contact Hours'!H:H,'Contact Hours'!$A:$A,'Semester Credit Hours'!$A25,'Contact Hours'!$C:$C,'Semester Credit Hours'!$B25)</f>
        <v>0</v>
      </c>
      <c r="H25" s="16">
        <f>SUMIFS('Contact Hours'!I:I,'Contact Hours'!$A:$A,'Semester Credit Hours'!$A25,'Contact Hours'!$C:$C,'Semester Credit Hours'!$B25)</f>
        <v>0</v>
      </c>
      <c r="I25" s="16">
        <f>SUMIFS('Contact Hours'!J:J,'Contact Hours'!$A:$A,'Semester Credit Hours'!$A25,'Contact Hours'!$C:$C,'Semester Credit Hours'!$B25)</f>
        <v>0</v>
      </c>
      <c r="J25" s="16">
        <f>SUMIFS('Contact Hours'!K:K,'Contact Hours'!$A:$A,'Semester Credit Hours'!$A25,'Contact Hours'!$C:$C,'Semester Credit Hours'!$B25)</f>
        <v>0</v>
      </c>
      <c r="K25" s="16">
        <f>SUMIFS('Contact Hours'!L:L,'Contact Hours'!$A:$A,'Semester Credit Hours'!$A25,'Contact Hours'!$C:$C,'Semester Credit Hours'!$B25)</f>
        <v>0</v>
      </c>
      <c r="L25" s="17">
        <f t="shared" si="4"/>
        <v>0</v>
      </c>
      <c r="M25" s="17">
        <f t="shared" si="5"/>
        <v>0</v>
      </c>
      <c r="N25" s="17">
        <f t="shared" si="6"/>
        <v>0</v>
      </c>
      <c r="O25" s="83">
        <f t="shared" si="7"/>
        <v>0</v>
      </c>
    </row>
    <row r="26" spans="1:15" x14ac:dyDescent="0.2">
      <c r="A26" s="14">
        <v>12015</v>
      </c>
      <c r="B26" s="15">
        <v>36</v>
      </c>
      <c r="C26" s="82">
        <f t="shared" si="8"/>
        <v>73.568224066913842</v>
      </c>
      <c r="D26" s="16">
        <f>SUMIFS('Contact Hours'!E:E,'Contact Hours'!$A:$A,'Semester Credit Hours'!$A26,'Contact Hours'!$C:$C,'Semester Credit Hours'!$B26)</f>
        <v>0</v>
      </c>
      <c r="E26" s="16">
        <f>SUMIFS('Contact Hours'!F:F,'Contact Hours'!$A:$A,'Semester Credit Hours'!$A26,'Contact Hours'!$C:$C,'Semester Credit Hours'!$B26)</f>
        <v>0</v>
      </c>
      <c r="F26" s="16">
        <f>SUMIFS('Contact Hours'!G:G,'Contact Hours'!$A:$A,'Semester Credit Hours'!$A26,'Contact Hours'!$C:$C,'Semester Credit Hours'!$B26)</f>
        <v>0</v>
      </c>
      <c r="G26" s="16">
        <f>SUMIFS('Contact Hours'!H:H,'Contact Hours'!$A:$A,'Semester Credit Hours'!$A26,'Contact Hours'!$C:$C,'Semester Credit Hours'!$B26)</f>
        <v>0</v>
      </c>
      <c r="H26" s="16">
        <f>SUMIFS('Contact Hours'!I:I,'Contact Hours'!$A:$A,'Semester Credit Hours'!$A26,'Contact Hours'!$C:$C,'Semester Credit Hours'!$B26)</f>
        <v>0</v>
      </c>
      <c r="I26" s="16">
        <f>SUMIFS('Contact Hours'!J:J,'Contact Hours'!$A:$A,'Semester Credit Hours'!$A26,'Contact Hours'!$C:$C,'Semester Credit Hours'!$B26)</f>
        <v>0</v>
      </c>
      <c r="J26" s="16">
        <f>SUMIFS('Contact Hours'!K:K,'Contact Hours'!$A:$A,'Semester Credit Hours'!$A26,'Contact Hours'!$C:$C,'Semester Credit Hours'!$B26)</f>
        <v>0</v>
      </c>
      <c r="K26" s="16">
        <f>SUMIFS('Contact Hours'!L:L,'Contact Hours'!$A:$A,'Semester Credit Hours'!$A26,'Contact Hours'!$C:$C,'Semester Credit Hours'!$B26)</f>
        <v>0</v>
      </c>
      <c r="L26" s="17">
        <f t="shared" si="4"/>
        <v>0</v>
      </c>
      <c r="M26" s="17">
        <f t="shared" si="5"/>
        <v>0</v>
      </c>
      <c r="N26" s="17">
        <f t="shared" si="6"/>
        <v>0</v>
      </c>
      <c r="O26" s="83">
        <f t="shared" si="7"/>
        <v>0</v>
      </c>
    </row>
    <row r="27" spans="1:15" x14ac:dyDescent="0.2">
      <c r="A27" s="14">
        <v>12015</v>
      </c>
      <c r="B27" s="15">
        <v>39</v>
      </c>
      <c r="C27" s="82">
        <f t="shared" si="8"/>
        <v>94.118007325828316</v>
      </c>
      <c r="D27" s="16">
        <f>SUMIFS('Contact Hours'!E:E,'Contact Hours'!$A:$A,'Semester Credit Hours'!$A27,'Contact Hours'!$C:$C,'Semester Credit Hours'!$B27)</f>
        <v>0</v>
      </c>
      <c r="E27" s="16">
        <f>SUMIFS('Contact Hours'!F:F,'Contact Hours'!$A:$A,'Semester Credit Hours'!$A27,'Contact Hours'!$C:$C,'Semester Credit Hours'!$B27)</f>
        <v>0</v>
      </c>
      <c r="F27" s="16">
        <f>SUMIFS('Contact Hours'!G:G,'Contact Hours'!$A:$A,'Semester Credit Hours'!$A27,'Contact Hours'!$C:$C,'Semester Credit Hours'!$B27)</f>
        <v>0</v>
      </c>
      <c r="G27" s="16">
        <f>SUMIFS('Contact Hours'!H:H,'Contact Hours'!$A:$A,'Semester Credit Hours'!$A27,'Contact Hours'!$C:$C,'Semester Credit Hours'!$B27)</f>
        <v>0</v>
      </c>
      <c r="H27" s="16">
        <f>SUMIFS('Contact Hours'!I:I,'Contact Hours'!$A:$A,'Semester Credit Hours'!$A27,'Contact Hours'!$C:$C,'Semester Credit Hours'!$B27)</f>
        <v>0</v>
      </c>
      <c r="I27" s="16">
        <f>SUMIFS('Contact Hours'!J:J,'Contact Hours'!$A:$A,'Semester Credit Hours'!$A27,'Contact Hours'!$C:$C,'Semester Credit Hours'!$B27)</f>
        <v>0</v>
      </c>
      <c r="J27" s="16">
        <f>SUMIFS('Contact Hours'!K:K,'Contact Hours'!$A:$A,'Semester Credit Hours'!$A27,'Contact Hours'!$C:$C,'Semester Credit Hours'!$B27)</f>
        <v>0</v>
      </c>
      <c r="K27" s="16">
        <f>SUMIFS('Contact Hours'!L:L,'Contact Hours'!$A:$A,'Semester Credit Hours'!$A27,'Contact Hours'!$C:$C,'Semester Credit Hours'!$B27)</f>
        <v>0</v>
      </c>
      <c r="L27" s="17">
        <f t="shared" si="4"/>
        <v>0</v>
      </c>
      <c r="M27" s="17">
        <f t="shared" si="5"/>
        <v>0</v>
      </c>
      <c r="N27" s="17">
        <f t="shared" si="6"/>
        <v>0</v>
      </c>
      <c r="O27" s="83">
        <f t="shared" si="7"/>
        <v>0</v>
      </c>
    </row>
    <row r="28" spans="1:15" x14ac:dyDescent="0.2">
      <c r="A28" s="14">
        <v>12015</v>
      </c>
      <c r="B28" s="15">
        <v>46</v>
      </c>
      <c r="C28" s="82">
        <f t="shared" si="8"/>
        <v>64.11532376781318</v>
      </c>
      <c r="D28" s="16">
        <f>SUMIFS('Contact Hours'!E:E,'Contact Hours'!$A:$A,'Semester Credit Hours'!$A28,'Contact Hours'!$C:$C,'Semester Credit Hours'!$B28)</f>
        <v>0</v>
      </c>
      <c r="E28" s="16">
        <f>SUMIFS('Contact Hours'!F:F,'Contact Hours'!$A:$A,'Semester Credit Hours'!$A28,'Contact Hours'!$C:$C,'Semester Credit Hours'!$B28)</f>
        <v>0</v>
      </c>
      <c r="F28" s="16">
        <f>SUMIFS('Contact Hours'!G:G,'Contact Hours'!$A:$A,'Semester Credit Hours'!$A28,'Contact Hours'!$C:$C,'Semester Credit Hours'!$B28)</f>
        <v>0</v>
      </c>
      <c r="G28" s="16">
        <f>SUMIFS('Contact Hours'!H:H,'Contact Hours'!$A:$A,'Semester Credit Hours'!$A28,'Contact Hours'!$C:$C,'Semester Credit Hours'!$B28)</f>
        <v>0</v>
      </c>
      <c r="H28" s="16">
        <f>SUMIFS('Contact Hours'!I:I,'Contact Hours'!$A:$A,'Semester Credit Hours'!$A28,'Contact Hours'!$C:$C,'Semester Credit Hours'!$B28)</f>
        <v>0</v>
      </c>
      <c r="I28" s="16">
        <f>SUMIFS('Contact Hours'!J:J,'Contact Hours'!$A:$A,'Semester Credit Hours'!$A28,'Contact Hours'!$C:$C,'Semester Credit Hours'!$B28)</f>
        <v>0</v>
      </c>
      <c r="J28" s="16">
        <f>SUMIFS('Contact Hours'!K:K,'Contact Hours'!$A:$A,'Semester Credit Hours'!$A28,'Contact Hours'!$C:$C,'Semester Credit Hours'!$B28)</f>
        <v>0</v>
      </c>
      <c r="K28" s="16">
        <f>SUMIFS('Contact Hours'!L:L,'Contact Hours'!$A:$A,'Semester Credit Hours'!$A28,'Contact Hours'!$C:$C,'Semester Credit Hours'!$B28)</f>
        <v>0</v>
      </c>
      <c r="L28" s="17">
        <f t="shared" si="4"/>
        <v>0</v>
      </c>
      <c r="M28" s="17">
        <f t="shared" si="5"/>
        <v>0</v>
      </c>
      <c r="N28" s="17">
        <f t="shared" si="6"/>
        <v>0</v>
      </c>
      <c r="O28" s="83">
        <f t="shared" si="7"/>
        <v>0</v>
      </c>
    </row>
    <row r="29" spans="1:15" x14ac:dyDescent="0.2">
      <c r="A29" s="14">
        <v>3549</v>
      </c>
      <c r="B29" s="15">
        <v>31</v>
      </c>
      <c r="C29" s="82">
        <f t="shared" si="8"/>
        <v>71.924241406200693</v>
      </c>
      <c r="D29" s="16">
        <f>SUMIFS('Contact Hours'!E:E,'Contact Hours'!$A:$A,'Semester Credit Hours'!$A29,'Contact Hours'!$C:$C,'Semester Credit Hours'!$B29)</f>
        <v>0</v>
      </c>
      <c r="E29" s="16">
        <f>SUMIFS('Contact Hours'!F:F,'Contact Hours'!$A:$A,'Semester Credit Hours'!$A29,'Contact Hours'!$C:$C,'Semester Credit Hours'!$B29)</f>
        <v>0</v>
      </c>
      <c r="F29" s="16">
        <f>SUMIFS('Contact Hours'!G:G,'Contact Hours'!$A:$A,'Semester Credit Hours'!$A29,'Contact Hours'!$C:$C,'Semester Credit Hours'!$B29)</f>
        <v>0</v>
      </c>
      <c r="G29" s="16">
        <f>SUMIFS('Contact Hours'!H:H,'Contact Hours'!$A:$A,'Semester Credit Hours'!$A29,'Contact Hours'!$C:$C,'Semester Credit Hours'!$B29)</f>
        <v>0</v>
      </c>
      <c r="H29" s="16">
        <f>SUMIFS('Contact Hours'!I:I,'Contact Hours'!$A:$A,'Semester Credit Hours'!$A29,'Contact Hours'!$C:$C,'Semester Credit Hours'!$B29)</f>
        <v>0</v>
      </c>
      <c r="I29" s="16">
        <f>SUMIFS('Contact Hours'!J:J,'Contact Hours'!$A:$A,'Semester Credit Hours'!$A29,'Contact Hours'!$C:$C,'Semester Credit Hours'!$B29)</f>
        <v>0</v>
      </c>
      <c r="J29" s="16">
        <f>SUMIFS('Contact Hours'!K:K,'Contact Hours'!$A:$A,'Semester Credit Hours'!$A29,'Contact Hours'!$C:$C,'Semester Credit Hours'!$B29)</f>
        <v>0</v>
      </c>
      <c r="K29" s="16">
        <f>SUMIFS('Contact Hours'!L:L,'Contact Hours'!$A:$A,'Semester Credit Hours'!$A29,'Contact Hours'!$C:$C,'Semester Credit Hours'!$B29)</f>
        <v>0</v>
      </c>
      <c r="L29" s="17">
        <f t="shared" si="4"/>
        <v>0</v>
      </c>
      <c r="M29" s="17">
        <f t="shared" si="5"/>
        <v>0</v>
      </c>
      <c r="N29" s="17">
        <f t="shared" si="6"/>
        <v>0</v>
      </c>
      <c r="O29" s="83">
        <f t="shared" si="7"/>
        <v>0</v>
      </c>
    </row>
    <row r="30" spans="1:15" x14ac:dyDescent="0.2">
      <c r="A30" s="14">
        <v>3549</v>
      </c>
      <c r="B30" s="15">
        <v>32</v>
      </c>
      <c r="C30" s="82">
        <f t="shared" si="8"/>
        <v>113.43480358920792</v>
      </c>
      <c r="D30" s="16">
        <f>SUMIFS('Contact Hours'!E:E,'Contact Hours'!$A:$A,'Semester Credit Hours'!$A30,'Contact Hours'!$C:$C,'Semester Credit Hours'!$B30)</f>
        <v>0</v>
      </c>
      <c r="E30" s="16">
        <f>SUMIFS('Contact Hours'!F:F,'Contact Hours'!$A:$A,'Semester Credit Hours'!$A30,'Contact Hours'!$C:$C,'Semester Credit Hours'!$B30)</f>
        <v>0</v>
      </c>
      <c r="F30" s="16">
        <f>SUMIFS('Contact Hours'!G:G,'Contact Hours'!$A:$A,'Semester Credit Hours'!$A30,'Contact Hours'!$C:$C,'Semester Credit Hours'!$B30)</f>
        <v>0</v>
      </c>
      <c r="G30" s="16">
        <f>SUMIFS('Contact Hours'!H:H,'Contact Hours'!$A:$A,'Semester Credit Hours'!$A30,'Contact Hours'!$C:$C,'Semester Credit Hours'!$B30)</f>
        <v>0</v>
      </c>
      <c r="H30" s="16">
        <f>SUMIFS('Contact Hours'!I:I,'Contact Hours'!$A:$A,'Semester Credit Hours'!$A30,'Contact Hours'!$C:$C,'Semester Credit Hours'!$B30)</f>
        <v>0</v>
      </c>
      <c r="I30" s="16">
        <f>SUMIFS('Contact Hours'!J:J,'Contact Hours'!$A:$A,'Semester Credit Hours'!$A30,'Contact Hours'!$C:$C,'Semester Credit Hours'!$B30)</f>
        <v>0</v>
      </c>
      <c r="J30" s="16">
        <f>SUMIFS('Contact Hours'!K:K,'Contact Hours'!$A:$A,'Semester Credit Hours'!$A30,'Contact Hours'!$C:$C,'Semester Credit Hours'!$B30)</f>
        <v>0</v>
      </c>
      <c r="K30" s="16">
        <f>SUMIFS('Contact Hours'!L:L,'Contact Hours'!$A:$A,'Semester Credit Hours'!$A30,'Contact Hours'!$C:$C,'Semester Credit Hours'!$B30)</f>
        <v>0</v>
      </c>
      <c r="L30" s="17">
        <f t="shared" si="4"/>
        <v>0</v>
      </c>
      <c r="M30" s="17">
        <f t="shared" si="5"/>
        <v>0</v>
      </c>
      <c r="N30" s="17">
        <f t="shared" si="6"/>
        <v>0</v>
      </c>
      <c r="O30" s="83">
        <f t="shared" si="7"/>
        <v>0</v>
      </c>
    </row>
    <row r="31" spans="1:15" x14ac:dyDescent="0.2">
      <c r="A31" s="14">
        <v>3549</v>
      </c>
      <c r="B31" s="15">
        <v>36</v>
      </c>
      <c r="C31" s="82">
        <f t="shared" si="8"/>
        <v>73.568224066913842</v>
      </c>
      <c r="D31" s="16">
        <f>SUMIFS('Contact Hours'!E:E,'Contact Hours'!$A:$A,'Semester Credit Hours'!$A31,'Contact Hours'!$C:$C,'Semester Credit Hours'!$B31)</f>
        <v>0</v>
      </c>
      <c r="E31" s="16">
        <f>SUMIFS('Contact Hours'!F:F,'Contact Hours'!$A:$A,'Semester Credit Hours'!$A31,'Contact Hours'!$C:$C,'Semester Credit Hours'!$B31)</f>
        <v>0</v>
      </c>
      <c r="F31" s="16">
        <f>SUMIFS('Contact Hours'!G:G,'Contact Hours'!$A:$A,'Semester Credit Hours'!$A31,'Contact Hours'!$C:$C,'Semester Credit Hours'!$B31)</f>
        <v>0</v>
      </c>
      <c r="G31" s="16">
        <f>SUMIFS('Contact Hours'!H:H,'Contact Hours'!$A:$A,'Semester Credit Hours'!$A31,'Contact Hours'!$C:$C,'Semester Credit Hours'!$B31)</f>
        <v>0</v>
      </c>
      <c r="H31" s="16">
        <f>SUMIFS('Contact Hours'!I:I,'Contact Hours'!$A:$A,'Semester Credit Hours'!$A31,'Contact Hours'!$C:$C,'Semester Credit Hours'!$B31)</f>
        <v>0</v>
      </c>
      <c r="I31" s="16">
        <f>SUMIFS('Contact Hours'!J:J,'Contact Hours'!$A:$A,'Semester Credit Hours'!$A31,'Contact Hours'!$C:$C,'Semester Credit Hours'!$B31)</f>
        <v>0</v>
      </c>
      <c r="J31" s="16">
        <f>SUMIFS('Contact Hours'!K:K,'Contact Hours'!$A:$A,'Semester Credit Hours'!$A31,'Contact Hours'!$C:$C,'Semester Credit Hours'!$B31)</f>
        <v>0</v>
      </c>
      <c r="K31" s="16">
        <f>SUMIFS('Contact Hours'!L:L,'Contact Hours'!$A:$A,'Semester Credit Hours'!$A31,'Contact Hours'!$C:$C,'Semester Credit Hours'!$B31)</f>
        <v>0</v>
      </c>
      <c r="L31" s="17">
        <f t="shared" si="4"/>
        <v>0</v>
      </c>
      <c r="M31" s="17">
        <f t="shared" si="5"/>
        <v>0</v>
      </c>
      <c r="N31" s="17">
        <f t="shared" si="6"/>
        <v>0</v>
      </c>
      <c r="O31" s="83">
        <f t="shared" si="7"/>
        <v>0</v>
      </c>
    </row>
    <row r="32" spans="1:15" x14ac:dyDescent="0.2">
      <c r="A32" s="14">
        <v>3549</v>
      </c>
      <c r="B32" s="15">
        <v>39</v>
      </c>
      <c r="C32" s="82">
        <f t="shared" si="8"/>
        <v>94.118007325828316</v>
      </c>
      <c r="D32" s="16">
        <f>SUMIFS('Contact Hours'!E:E,'Contact Hours'!$A:$A,'Semester Credit Hours'!$A32,'Contact Hours'!$C:$C,'Semester Credit Hours'!$B32)</f>
        <v>0</v>
      </c>
      <c r="E32" s="16">
        <f>SUMIFS('Contact Hours'!F:F,'Contact Hours'!$A:$A,'Semester Credit Hours'!$A32,'Contact Hours'!$C:$C,'Semester Credit Hours'!$B32)</f>
        <v>0</v>
      </c>
      <c r="F32" s="16">
        <f>SUMIFS('Contact Hours'!G:G,'Contact Hours'!$A:$A,'Semester Credit Hours'!$A32,'Contact Hours'!$C:$C,'Semester Credit Hours'!$B32)</f>
        <v>0</v>
      </c>
      <c r="G32" s="16">
        <f>SUMIFS('Contact Hours'!H:H,'Contact Hours'!$A:$A,'Semester Credit Hours'!$A32,'Contact Hours'!$C:$C,'Semester Credit Hours'!$B32)</f>
        <v>0</v>
      </c>
      <c r="H32" s="16">
        <f>SUMIFS('Contact Hours'!I:I,'Contact Hours'!$A:$A,'Semester Credit Hours'!$A32,'Contact Hours'!$C:$C,'Semester Credit Hours'!$B32)</f>
        <v>0</v>
      </c>
      <c r="I32" s="16">
        <f>SUMIFS('Contact Hours'!J:J,'Contact Hours'!$A:$A,'Semester Credit Hours'!$A32,'Contact Hours'!$C:$C,'Semester Credit Hours'!$B32)</f>
        <v>0</v>
      </c>
      <c r="J32" s="16">
        <f>SUMIFS('Contact Hours'!K:K,'Contact Hours'!$A:$A,'Semester Credit Hours'!$A32,'Contact Hours'!$C:$C,'Semester Credit Hours'!$B32)</f>
        <v>0</v>
      </c>
      <c r="K32" s="16">
        <f>SUMIFS('Contact Hours'!L:L,'Contact Hours'!$A:$A,'Semester Credit Hours'!$A32,'Contact Hours'!$C:$C,'Semester Credit Hours'!$B32)</f>
        <v>0</v>
      </c>
      <c r="L32" s="17">
        <f t="shared" si="4"/>
        <v>0</v>
      </c>
      <c r="M32" s="17">
        <f t="shared" si="5"/>
        <v>0</v>
      </c>
      <c r="N32" s="17">
        <f t="shared" si="6"/>
        <v>0</v>
      </c>
      <c r="O32" s="83">
        <f t="shared" si="7"/>
        <v>0</v>
      </c>
    </row>
    <row r="33" spans="1:15" x14ac:dyDescent="0.2">
      <c r="A33" s="14">
        <v>3549</v>
      </c>
      <c r="B33" s="15">
        <v>46</v>
      </c>
      <c r="C33" s="82">
        <f t="shared" si="8"/>
        <v>64.11532376781318</v>
      </c>
      <c r="D33" s="16">
        <f>SUMIFS('Contact Hours'!E:E,'Contact Hours'!$A:$A,'Semester Credit Hours'!$A33,'Contact Hours'!$C:$C,'Semester Credit Hours'!$B33)</f>
        <v>0</v>
      </c>
      <c r="E33" s="16">
        <f>SUMIFS('Contact Hours'!F:F,'Contact Hours'!$A:$A,'Semester Credit Hours'!$A33,'Contact Hours'!$C:$C,'Semester Credit Hours'!$B33)</f>
        <v>0</v>
      </c>
      <c r="F33" s="16">
        <f>SUMIFS('Contact Hours'!G:G,'Contact Hours'!$A:$A,'Semester Credit Hours'!$A33,'Contact Hours'!$C:$C,'Semester Credit Hours'!$B33)</f>
        <v>0</v>
      </c>
      <c r="G33" s="16">
        <f>SUMIFS('Contact Hours'!H:H,'Contact Hours'!$A:$A,'Semester Credit Hours'!$A33,'Contact Hours'!$C:$C,'Semester Credit Hours'!$B33)</f>
        <v>0</v>
      </c>
      <c r="H33" s="16">
        <f>SUMIFS('Contact Hours'!I:I,'Contact Hours'!$A:$A,'Semester Credit Hours'!$A33,'Contact Hours'!$C:$C,'Semester Credit Hours'!$B33)</f>
        <v>0</v>
      </c>
      <c r="I33" s="16">
        <f>SUMIFS('Contact Hours'!J:J,'Contact Hours'!$A:$A,'Semester Credit Hours'!$A33,'Contact Hours'!$C:$C,'Semester Credit Hours'!$B33)</f>
        <v>0</v>
      </c>
      <c r="J33" s="16">
        <f>SUMIFS('Contact Hours'!K:K,'Contact Hours'!$A:$A,'Semester Credit Hours'!$A33,'Contact Hours'!$C:$C,'Semester Credit Hours'!$B33)</f>
        <v>0</v>
      </c>
      <c r="K33" s="16">
        <f>SUMIFS('Contact Hours'!L:L,'Contact Hours'!$A:$A,'Semester Credit Hours'!$A33,'Contact Hours'!$C:$C,'Semester Credit Hours'!$B33)</f>
        <v>0</v>
      </c>
      <c r="L33" s="17">
        <f t="shared" si="4"/>
        <v>0</v>
      </c>
      <c r="M33" s="17">
        <f t="shared" si="5"/>
        <v>0</v>
      </c>
      <c r="N33" s="17">
        <f t="shared" si="6"/>
        <v>0</v>
      </c>
      <c r="O33" s="83">
        <f t="shared" si="7"/>
        <v>0</v>
      </c>
    </row>
    <row r="34" spans="1:15" x14ac:dyDescent="0.2">
      <c r="A34" s="14">
        <v>7857</v>
      </c>
      <c r="B34" s="15">
        <v>31</v>
      </c>
      <c r="C34" s="82">
        <f t="shared" si="8"/>
        <v>71.924241406200693</v>
      </c>
      <c r="D34" s="16">
        <f>SUMIFS('Contact Hours'!E:E,'Contact Hours'!$A:$A,'Semester Credit Hours'!$A34,'Contact Hours'!$C:$C,'Semester Credit Hours'!$B34)</f>
        <v>174</v>
      </c>
      <c r="E34" s="16">
        <f>SUMIFS('Contact Hours'!F:F,'Contact Hours'!$A:$A,'Semester Credit Hours'!$A34,'Contact Hours'!$C:$C,'Semester Credit Hours'!$B34)</f>
        <v>0</v>
      </c>
      <c r="F34" s="16">
        <f>SUMIFS('Contact Hours'!G:G,'Contact Hours'!$A:$A,'Semester Credit Hours'!$A34,'Contact Hours'!$C:$C,'Semester Credit Hours'!$B34)</f>
        <v>0</v>
      </c>
      <c r="G34" s="16">
        <f>SUMIFS('Contact Hours'!H:H,'Contact Hours'!$A:$A,'Semester Credit Hours'!$A34,'Contact Hours'!$C:$C,'Semester Credit Hours'!$B34)</f>
        <v>0</v>
      </c>
      <c r="H34" s="16">
        <f>SUMIFS('Contact Hours'!I:I,'Contact Hours'!$A:$A,'Semester Credit Hours'!$A34,'Contact Hours'!$C:$C,'Semester Credit Hours'!$B34)</f>
        <v>0</v>
      </c>
      <c r="I34" s="16">
        <f>SUMIFS('Contact Hours'!J:J,'Contact Hours'!$A:$A,'Semester Credit Hours'!$A34,'Contact Hours'!$C:$C,'Semester Credit Hours'!$B34)</f>
        <v>0</v>
      </c>
      <c r="J34" s="16">
        <f>SUMIFS('Contact Hours'!K:K,'Contact Hours'!$A:$A,'Semester Credit Hours'!$A34,'Contact Hours'!$C:$C,'Semester Credit Hours'!$B34)</f>
        <v>0</v>
      </c>
      <c r="K34" s="16">
        <f>SUMIFS('Contact Hours'!L:L,'Contact Hours'!$A:$A,'Semester Credit Hours'!$A34,'Contact Hours'!$C:$C,'Semester Credit Hours'!$B34)</f>
        <v>0</v>
      </c>
      <c r="L34" s="17">
        <f t="shared" si="4"/>
        <v>174</v>
      </c>
      <c r="M34" s="17">
        <f t="shared" si="5"/>
        <v>0</v>
      </c>
      <c r="N34" s="17">
        <f t="shared" si="6"/>
        <v>174</v>
      </c>
      <c r="O34" s="83">
        <f t="shared" si="7"/>
        <v>12514.81800467892</v>
      </c>
    </row>
    <row r="35" spans="1:15" x14ac:dyDescent="0.2">
      <c r="A35" s="14">
        <v>7857</v>
      </c>
      <c r="B35" s="15">
        <v>32</v>
      </c>
      <c r="C35" s="82">
        <f t="shared" si="8"/>
        <v>113.43480358920792</v>
      </c>
      <c r="D35" s="16">
        <f>SUMIFS('Contact Hours'!E:E,'Contact Hours'!$A:$A,'Semester Credit Hours'!$A35,'Contact Hours'!$C:$C,'Semester Credit Hours'!$B35)</f>
        <v>0</v>
      </c>
      <c r="E35" s="16">
        <f>SUMIFS('Contact Hours'!F:F,'Contact Hours'!$A:$A,'Semester Credit Hours'!$A35,'Contact Hours'!$C:$C,'Semester Credit Hours'!$B35)</f>
        <v>0</v>
      </c>
      <c r="F35" s="16">
        <f>SUMIFS('Contact Hours'!G:G,'Contact Hours'!$A:$A,'Semester Credit Hours'!$A35,'Contact Hours'!$C:$C,'Semester Credit Hours'!$B35)</f>
        <v>0</v>
      </c>
      <c r="G35" s="16">
        <f>SUMIFS('Contact Hours'!H:H,'Contact Hours'!$A:$A,'Semester Credit Hours'!$A35,'Contact Hours'!$C:$C,'Semester Credit Hours'!$B35)</f>
        <v>0</v>
      </c>
      <c r="H35" s="16">
        <f>SUMIFS('Contact Hours'!I:I,'Contact Hours'!$A:$A,'Semester Credit Hours'!$A35,'Contact Hours'!$C:$C,'Semester Credit Hours'!$B35)</f>
        <v>0</v>
      </c>
      <c r="I35" s="16">
        <f>SUMIFS('Contact Hours'!J:J,'Contact Hours'!$A:$A,'Semester Credit Hours'!$A35,'Contact Hours'!$C:$C,'Semester Credit Hours'!$B35)</f>
        <v>0</v>
      </c>
      <c r="J35" s="16">
        <f>SUMIFS('Contact Hours'!K:K,'Contact Hours'!$A:$A,'Semester Credit Hours'!$A35,'Contact Hours'!$C:$C,'Semester Credit Hours'!$B35)</f>
        <v>0</v>
      </c>
      <c r="K35" s="16">
        <f>SUMIFS('Contact Hours'!L:L,'Contact Hours'!$A:$A,'Semester Credit Hours'!$A35,'Contact Hours'!$C:$C,'Semester Credit Hours'!$B35)</f>
        <v>0</v>
      </c>
      <c r="L35" s="17">
        <f t="shared" si="4"/>
        <v>0</v>
      </c>
      <c r="M35" s="17">
        <f t="shared" si="5"/>
        <v>0</v>
      </c>
      <c r="N35" s="17">
        <f t="shared" si="6"/>
        <v>0</v>
      </c>
      <c r="O35" s="83">
        <f t="shared" si="7"/>
        <v>0</v>
      </c>
    </row>
    <row r="36" spans="1:15" x14ac:dyDescent="0.2">
      <c r="A36" s="14">
        <v>7857</v>
      </c>
      <c r="B36" s="15">
        <v>36</v>
      </c>
      <c r="C36" s="82">
        <f t="shared" si="8"/>
        <v>73.568224066913842</v>
      </c>
      <c r="D36" s="16">
        <f>SUMIFS('Contact Hours'!E:E,'Contact Hours'!$A:$A,'Semester Credit Hours'!$A36,'Contact Hours'!$C:$C,'Semester Credit Hours'!$B36)</f>
        <v>1935</v>
      </c>
      <c r="E36" s="16">
        <f>SUMIFS('Contact Hours'!F:F,'Contact Hours'!$A:$A,'Semester Credit Hours'!$A36,'Contact Hours'!$C:$C,'Semester Credit Hours'!$B36)</f>
        <v>358</v>
      </c>
      <c r="F36" s="16">
        <f>SUMIFS('Contact Hours'!G:G,'Contact Hours'!$A:$A,'Semester Credit Hours'!$A36,'Contact Hours'!$C:$C,'Semester Credit Hours'!$B36)</f>
        <v>0</v>
      </c>
      <c r="G36" s="16">
        <f>SUMIFS('Contact Hours'!H:H,'Contact Hours'!$A:$A,'Semester Credit Hours'!$A36,'Contact Hours'!$C:$C,'Semester Credit Hours'!$B36)</f>
        <v>0</v>
      </c>
      <c r="H36" s="16">
        <f>SUMIFS('Contact Hours'!I:I,'Contact Hours'!$A:$A,'Semester Credit Hours'!$A36,'Contact Hours'!$C:$C,'Semester Credit Hours'!$B36)</f>
        <v>0</v>
      </c>
      <c r="I36" s="16">
        <f>SUMIFS('Contact Hours'!J:J,'Contact Hours'!$A:$A,'Semester Credit Hours'!$A36,'Contact Hours'!$C:$C,'Semester Credit Hours'!$B36)</f>
        <v>0</v>
      </c>
      <c r="J36" s="16">
        <f>SUMIFS('Contact Hours'!K:K,'Contact Hours'!$A:$A,'Semester Credit Hours'!$A36,'Contact Hours'!$C:$C,'Semester Credit Hours'!$B36)</f>
        <v>0</v>
      </c>
      <c r="K36" s="16">
        <f>SUMIFS('Contact Hours'!L:L,'Contact Hours'!$A:$A,'Semester Credit Hours'!$A36,'Contact Hours'!$C:$C,'Semester Credit Hours'!$B36)</f>
        <v>0</v>
      </c>
      <c r="L36" s="17">
        <f t="shared" si="4"/>
        <v>2293</v>
      </c>
      <c r="M36" s="17">
        <f t="shared" si="5"/>
        <v>0</v>
      </c>
      <c r="N36" s="17">
        <f t="shared" si="6"/>
        <v>2293</v>
      </c>
      <c r="O36" s="83">
        <f t="shared" si="7"/>
        <v>168691.93778543343</v>
      </c>
    </row>
    <row r="37" spans="1:15" x14ac:dyDescent="0.2">
      <c r="A37" s="14">
        <v>7857</v>
      </c>
      <c r="B37" s="15">
        <v>39</v>
      </c>
      <c r="C37" s="82">
        <f t="shared" si="8"/>
        <v>94.118007325828316</v>
      </c>
      <c r="D37" s="16">
        <f>SUMIFS('Contact Hours'!E:E,'Contact Hours'!$A:$A,'Semester Credit Hours'!$A37,'Contact Hours'!$C:$C,'Semester Credit Hours'!$B37)</f>
        <v>0</v>
      </c>
      <c r="E37" s="16">
        <f>SUMIFS('Contact Hours'!F:F,'Contact Hours'!$A:$A,'Semester Credit Hours'!$A37,'Contact Hours'!$C:$C,'Semester Credit Hours'!$B37)</f>
        <v>141</v>
      </c>
      <c r="F37" s="16">
        <f>SUMIFS('Contact Hours'!G:G,'Contact Hours'!$A:$A,'Semester Credit Hours'!$A37,'Contact Hours'!$C:$C,'Semester Credit Hours'!$B37)</f>
        <v>0</v>
      </c>
      <c r="G37" s="16">
        <f>SUMIFS('Contact Hours'!H:H,'Contact Hours'!$A:$A,'Semester Credit Hours'!$A37,'Contact Hours'!$C:$C,'Semester Credit Hours'!$B37)</f>
        <v>0</v>
      </c>
      <c r="H37" s="16">
        <f>SUMIFS('Contact Hours'!I:I,'Contact Hours'!$A:$A,'Semester Credit Hours'!$A37,'Contact Hours'!$C:$C,'Semester Credit Hours'!$B37)</f>
        <v>0</v>
      </c>
      <c r="I37" s="16">
        <f>SUMIFS('Contact Hours'!J:J,'Contact Hours'!$A:$A,'Semester Credit Hours'!$A37,'Contact Hours'!$C:$C,'Semester Credit Hours'!$B37)</f>
        <v>0</v>
      </c>
      <c r="J37" s="16">
        <f>SUMIFS('Contact Hours'!K:K,'Contact Hours'!$A:$A,'Semester Credit Hours'!$A37,'Contact Hours'!$C:$C,'Semester Credit Hours'!$B37)</f>
        <v>0</v>
      </c>
      <c r="K37" s="16">
        <f>SUMIFS('Contact Hours'!L:L,'Contact Hours'!$A:$A,'Semester Credit Hours'!$A37,'Contact Hours'!$C:$C,'Semester Credit Hours'!$B37)</f>
        <v>0</v>
      </c>
      <c r="L37" s="17">
        <f t="shared" si="4"/>
        <v>141</v>
      </c>
      <c r="M37" s="17">
        <f t="shared" si="5"/>
        <v>0</v>
      </c>
      <c r="N37" s="17">
        <f t="shared" si="6"/>
        <v>141</v>
      </c>
      <c r="O37" s="83">
        <f t="shared" si="7"/>
        <v>13270.639032941792</v>
      </c>
    </row>
    <row r="38" spans="1:15" x14ac:dyDescent="0.2">
      <c r="A38" s="14">
        <v>7857</v>
      </c>
      <c r="B38" s="15">
        <v>46</v>
      </c>
      <c r="C38" s="82">
        <f t="shared" si="8"/>
        <v>64.11532376781318</v>
      </c>
      <c r="D38" s="16">
        <f>SUMIFS('Contact Hours'!E:E,'Contact Hours'!$A:$A,'Semester Credit Hours'!$A38,'Contact Hours'!$C:$C,'Semester Credit Hours'!$B38)</f>
        <v>0</v>
      </c>
      <c r="E38" s="16">
        <f>SUMIFS('Contact Hours'!F:F,'Contact Hours'!$A:$A,'Semester Credit Hours'!$A38,'Contact Hours'!$C:$C,'Semester Credit Hours'!$B38)</f>
        <v>0</v>
      </c>
      <c r="F38" s="16">
        <f>SUMIFS('Contact Hours'!G:G,'Contact Hours'!$A:$A,'Semester Credit Hours'!$A38,'Contact Hours'!$C:$C,'Semester Credit Hours'!$B38)</f>
        <v>0</v>
      </c>
      <c r="G38" s="16">
        <f>SUMIFS('Contact Hours'!H:H,'Contact Hours'!$A:$A,'Semester Credit Hours'!$A38,'Contact Hours'!$C:$C,'Semester Credit Hours'!$B38)</f>
        <v>0</v>
      </c>
      <c r="H38" s="16">
        <f>SUMIFS('Contact Hours'!I:I,'Contact Hours'!$A:$A,'Semester Credit Hours'!$A38,'Contact Hours'!$C:$C,'Semester Credit Hours'!$B38)</f>
        <v>0</v>
      </c>
      <c r="I38" s="16">
        <f>SUMIFS('Contact Hours'!J:J,'Contact Hours'!$A:$A,'Semester Credit Hours'!$A38,'Contact Hours'!$C:$C,'Semester Credit Hours'!$B38)</f>
        <v>0</v>
      </c>
      <c r="J38" s="16">
        <f>SUMIFS('Contact Hours'!K:K,'Contact Hours'!$A:$A,'Semester Credit Hours'!$A38,'Contact Hours'!$C:$C,'Semester Credit Hours'!$B38)</f>
        <v>0</v>
      </c>
      <c r="K38" s="16">
        <f>SUMIFS('Contact Hours'!L:L,'Contact Hours'!$A:$A,'Semester Credit Hours'!$A38,'Contact Hours'!$C:$C,'Semester Credit Hours'!$B38)</f>
        <v>0</v>
      </c>
      <c r="L38" s="17">
        <f t="shared" si="4"/>
        <v>0</v>
      </c>
      <c r="M38" s="17">
        <f t="shared" si="5"/>
        <v>0</v>
      </c>
      <c r="N38" s="17">
        <f t="shared" si="6"/>
        <v>0</v>
      </c>
      <c r="O38" s="83">
        <f t="shared" si="7"/>
        <v>0</v>
      </c>
    </row>
    <row r="39" spans="1:15" x14ac:dyDescent="0.2">
      <c r="A39" s="14">
        <v>4003</v>
      </c>
      <c r="B39" s="15">
        <v>31</v>
      </c>
      <c r="C39" s="82">
        <f t="shared" si="8"/>
        <v>71.924241406200693</v>
      </c>
      <c r="D39" s="16">
        <f>SUMIFS('Contact Hours'!E:E,'Contact Hours'!$A:$A,'Semester Credit Hours'!$A39,'Contact Hours'!$C:$C,'Semester Credit Hours'!$B39)</f>
        <v>0</v>
      </c>
      <c r="E39" s="16">
        <f>SUMIFS('Contact Hours'!F:F,'Contact Hours'!$A:$A,'Semester Credit Hours'!$A39,'Contact Hours'!$C:$C,'Semester Credit Hours'!$B39)</f>
        <v>0</v>
      </c>
      <c r="F39" s="16">
        <f>SUMIFS('Contact Hours'!G:G,'Contact Hours'!$A:$A,'Semester Credit Hours'!$A39,'Contact Hours'!$C:$C,'Semester Credit Hours'!$B39)</f>
        <v>0</v>
      </c>
      <c r="G39" s="16">
        <f>SUMIFS('Contact Hours'!H:H,'Contact Hours'!$A:$A,'Semester Credit Hours'!$A39,'Contact Hours'!$C:$C,'Semester Credit Hours'!$B39)</f>
        <v>0</v>
      </c>
      <c r="H39" s="16">
        <f>SUMIFS('Contact Hours'!I:I,'Contact Hours'!$A:$A,'Semester Credit Hours'!$A39,'Contact Hours'!$C:$C,'Semester Credit Hours'!$B39)</f>
        <v>0</v>
      </c>
      <c r="I39" s="16">
        <f>SUMIFS('Contact Hours'!J:J,'Contact Hours'!$A:$A,'Semester Credit Hours'!$A39,'Contact Hours'!$C:$C,'Semester Credit Hours'!$B39)</f>
        <v>0</v>
      </c>
      <c r="J39" s="16">
        <f>SUMIFS('Contact Hours'!K:K,'Contact Hours'!$A:$A,'Semester Credit Hours'!$A39,'Contact Hours'!$C:$C,'Semester Credit Hours'!$B39)</f>
        <v>0</v>
      </c>
      <c r="K39" s="16">
        <f>SUMIFS('Contact Hours'!L:L,'Contact Hours'!$A:$A,'Semester Credit Hours'!$A39,'Contact Hours'!$C:$C,'Semester Credit Hours'!$B39)</f>
        <v>0</v>
      </c>
      <c r="L39" s="17">
        <f t="shared" si="4"/>
        <v>0</v>
      </c>
      <c r="M39" s="17">
        <f t="shared" si="5"/>
        <v>0</v>
      </c>
      <c r="N39" s="17">
        <f t="shared" si="6"/>
        <v>0</v>
      </c>
      <c r="O39" s="83">
        <f t="shared" si="7"/>
        <v>0</v>
      </c>
    </row>
    <row r="40" spans="1:15" x14ac:dyDescent="0.2">
      <c r="A40" s="14">
        <v>4003</v>
      </c>
      <c r="B40" s="15">
        <v>32</v>
      </c>
      <c r="C40" s="82">
        <f t="shared" si="8"/>
        <v>113.43480358920792</v>
      </c>
      <c r="D40" s="16">
        <f>SUMIFS('Contact Hours'!E:E,'Contact Hours'!$A:$A,'Semester Credit Hours'!$A40,'Contact Hours'!$C:$C,'Semester Credit Hours'!$B40)</f>
        <v>0</v>
      </c>
      <c r="E40" s="16">
        <f>SUMIFS('Contact Hours'!F:F,'Contact Hours'!$A:$A,'Semester Credit Hours'!$A40,'Contact Hours'!$C:$C,'Semester Credit Hours'!$B40)</f>
        <v>0</v>
      </c>
      <c r="F40" s="16">
        <f>SUMIFS('Contact Hours'!G:G,'Contact Hours'!$A:$A,'Semester Credit Hours'!$A40,'Contact Hours'!$C:$C,'Semester Credit Hours'!$B40)</f>
        <v>0</v>
      </c>
      <c r="G40" s="16">
        <f>SUMIFS('Contact Hours'!H:H,'Contact Hours'!$A:$A,'Semester Credit Hours'!$A40,'Contact Hours'!$C:$C,'Semester Credit Hours'!$B40)</f>
        <v>0</v>
      </c>
      <c r="H40" s="16">
        <f>SUMIFS('Contact Hours'!I:I,'Contact Hours'!$A:$A,'Semester Credit Hours'!$A40,'Contact Hours'!$C:$C,'Semester Credit Hours'!$B40)</f>
        <v>0</v>
      </c>
      <c r="I40" s="16">
        <f>SUMIFS('Contact Hours'!J:J,'Contact Hours'!$A:$A,'Semester Credit Hours'!$A40,'Contact Hours'!$C:$C,'Semester Credit Hours'!$B40)</f>
        <v>0</v>
      </c>
      <c r="J40" s="16">
        <f>SUMIFS('Contact Hours'!K:K,'Contact Hours'!$A:$A,'Semester Credit Hours'!$A40,'Contact Hours'!$C:$C,'Semester Credit Hours'!$B40)</f>
        <v>0</v>
      </c>
      <c r="K40" s="16">
        <f>SUMIFS('Contact Hours'!L:L,'Contact Hours'!$A:$A,'Semester Credit Hours'!$A40,'Contact Hours'!$C:$C,'Semester Credit Hours'!$B40)</f>
        <v>0</v>
      </c>
      <c r="L40" s="17">
        <f t="shared" si="4"/>
        <v>0</v>
      </c>
      <c r="M40" s="17">
        <f t="shared" si="5"/>
        <v>0</v>
      </c>
      <c r="N40" s="17">
        <f t="shared" si="6"/>
        <v>0</v>
      </c>
      <c r="O40" s="83">
        <f t="shared" si="7"/>
        <v>0</v>
      </c>
    </row>
    <row r="41" spans="1:15" x14ac:dyDescent="0.2">
      <c r="A41" s="14">
        <v>4003</v>
      </c>
      <c r="B41" s="15">
        <v>36</v>
      </c>
      <c r="C41" s="82">
        <f t="shared" si="8"/>
        <v>73.568224066913842</v>
      </c>
      <c r="D41" s="16">
        <f>SUMIFS('Contact Hours'!E:E,'Contact Hours'!$A:$A,'Semester Credit Hours'!$A41,'Contact Hours'!$C:$C,'Semester Credit Hours'!$B41)</f>
        <v>0</v>
      </c>
      <c r="E41" s="16">
        <f>SUMIFS('Contact Hours'!F:F,'Contact Hours'!$A:$A,'Semester Credit Hours'!$A41,'Contact Hours'!$C:$C,'Semester Credit Hours'!$B41)</f>
        <v>0</v>
      </c>
      <c r="F41" s="16">
        <f>SUMIFS('Contact Hours'!G:G,'Contact Hours'!$A:$A,'Semester Credit Hours'!$A41,'Contact Hours'!$C:$C,'Semester Credit Hours'!$B41)</f>
        <v>0</v>
      </c>
      <c r="G41" s="16">
        <f>SUMIFS('Contact Hours'!H:H,'Contact Hours'!$A:$A,'Semester Credit Hours'!$A41,'Contact Hours'!$C:$C,'Semester Credit Hours'!$B41)</f>
        <v>0</v>
      </c>
      <c r="H41" s="16">
        <f>SUMIFS('Contact Hours'!I:I,'Contact Hours'!$A:$A,'Semester Credit Hours'!$A41,'Contact Hours'!$C:$C,'Semester Credit Hours'!$B41)</f>
        <v>0</v>
      </c>
      <c r="I41" s="16">
        <f>SUMIFS('Contact Hours'!J:J,'Contact Hours'!$A:$A,'Semester Credit Hours'!$A41,'Contact Hours'!$C:$C,'Semester Credit Hours'!$B41)</f>
        <v>0</v>
      </c>
      <c r="J41" s="16">
        <f>SUMIFS('Contact Hours'!K:K,'Contact Hours'!$A:$A,'Semester Credit Hours'!$A41,'Contact Hours'!$C:$C,'Semester Credit Hours'!$B41)</f>
        <v>0</v>
      </c>
      <c r="K41" s="16">
        <f>SUMIFS('Contact Hours'!L:L,'Contact Hours'!$A:$A,'Semester Credit Hours'!$A41,'Contact Hours'!$C:$C,'Semester Credit Hours'!$B41)</f>
        <v>0</v>
      </c>
      <c r="L41" s="17">
        <f t="shared" si="4"/>
        <v>0</v>
      </c>
      <c r="M41" s="17">
        <f t="shared" si="5"/>
        <v>0</v>
      </c>
      <c r="N41" s="17">
        <f t="shared" si="6"/>
        <v>0</v>
      </c>
      <c r="O41" s="83">
        <f t="shared" si="7"/>
        <v>0</v>
      </c>
    </row>
    <row r="42" spans="1:15" x14ac:dyDescent="0.2">
      <c r="A42" s="14">
        <v>4003</v>
      </c>
      <c r="B42" s="15">
        <v>39</v>
      </c>
      <c r="C42" s="82">
        <f t="shared" si="8"/>
        <v>94.118007325828316</v>
      </c>
      <c r="D42" s="16">
        <f>SUMIFS('Contact Hours'!E:E,'Contact Hours'!$A:$A,'Semester Credit Hours'!$A42,'Contact Hours'!$C:$C,'Semester Credit Hours'!$B42)</f>
        <v>0</v>
      </c>
      <c r="E42" s="16">
        <f>SUMIFS('Contact Hours'!F:F,'Contact Hours'!$A:$A,'Semester Credit Hours'!$A42,'Contact Hours'!$C:$C,'Semester Credit Hours'!$B42)</f>
        <v>0</v>
      </c>
      <c r="F42" s="16">
        <f>SUMIFS('Contact Hours'!G:G,'Contact Hours'!$A:$A,'Semester Credit Hours'!$A42,'Contact Hours'!$C:$C,'Semester Credit Hours'!$B42)</f>
        <v>0</v>
      </c>
      <c r="G42" s="16">
        <f>SUMIFS('Contact Hours'!H:H,'Contact Hours'!$A:$A,'Semester Credit Hours'!$A42,'Contact Hours'!$C:$C,'Semester Credit Hours'!$B42)</f>
        <v>0</v>
      </c>
      <c r="H42" s="16">
        <f>SUMIFS('Contact Hours'!I:I,'Contact Hours'!$A:$A,'Semester Credit Hours'!$A42,'Contact Hours'!$C:$C,'Semester Credit Hours'!$B42)</f>
        <v>0</v>
      </c>
      <c r="I42" s="16">
        <f>SUMIFS('Contact Hours'!J:J,'Contact Hours'!$A:$A,'Semester Credit Hours'!$A42,'Contact Hours'!$C:$C,'Semester Credit Hours'!$B42)</f>
        <v>0</v>
      </c>
      <c r="J42" s="16">
        <f>SUMIFS('Contact Hours'!K:K,'Contact Hours'!$A:$A,'Semester Credit Hours'!$A42,'Contact Hours'!$C:$C,'Semester Credit Hours'!$B42)</f>
        <v>0</v>
      </c>
      <c r="K42" s="16">
        <f>SUMIFS('Contact Hours'!L:L,'Contact Hours'!$A:$A,'Semester Credit Hours'!$A42,'Contact Hours'!$C:$C,'Semester Credit Hours'!$B42)</f>
        <v>0</v>
      </c>
      <c r="L42" s="17">
        <f t="shared" si="4"/>
        <v>0</v>
      </c>
      <c r="M42" s="17">
        <f t="shared" si="5"/>
        <v>0</v>
      </c>
      <c r="N42" s="17">
        <f t="shared" si="6"/>
        <v>0</v>
      </c>
      <c r="O42" s="83">
        <f t="shared" si="7"/>
        <v>0</v>
      </c>
    </row>
    <row r="43" spans="1:15" x14ac:dyDescent="0.2">
      <c r="A43" s="14">
        <v>4003</v>
      </c>
      <c r="B43" s="15">
        <v>46</v>
      </c>
      <c r="C43" s="82">
        <f t="shared" si="8"/>
        <v>64.11532376781318</v>
      </c>
      <c r="D43" s="16">
        <f>SUMIFS('Contact Hours'!E:E,'Contact Hours'!$A:$A,'Semester Credit Hours'!$A43,'Contact Hours'!$C:$C,'Semester Credit Hours'!$B43)</f>
        <v>0</v>
      </c>
      <c r="E43" s="16">
        <f>SUMIFS('Contact Hours'!F:F,'Contact Hours'!$A:$A,'Semester Credit Hours'!$A43,'Contact Hours'!$C:$C,'Semester Credit Hours'!$B43)</f>
        <v>0</v>
      </c>
      <c r="F43" s="16">
        <f>SUMIFS('Contact Hours'!G:G,'Contact Hours'!$A:$A,'Semester Credit Hours'!$A43,'Contact Hours'!$C:$C,'Semester Credit Hours'!$B43)</f>
        <v>0</v>
      </c>
      <c r="G43" s="16">
        <f>SUMIFS('Contact Hours'!H:H,'Contact Hours'!$A:$A,'Semester Credit Hours'!$A43,'Contact Hours'!$C:$C,'Semester Credit Hours'!$B43)</f>
        <v>0</v>
      </c>
      <c r="H43" s="16">
        <f>SUMIFS('Contact Hours'!I:I,'Contact Hours'!$A:$A,'Semester Credit Hours'!$A43,'Contact Hours'!$C:$C,'Semester Credit Hours'!$B43)</f>
        <v>0</v>
      </c>
      <c r="I43" s="16">
        <f>SUMIFS('Contact Hours'!J:J,'Contact Hours'!$A:$A,'Semester Credit Hours'!$A43,'Contact Hours'!$C:$C,'Semester Credit Hours'!$B43)</f>
        <v>0</v>
      </c>
      <c r="J43" s="16">
        <f>SUMIFS('Contact Hours'!K:K,'Contact Hours'!$A:$A,'Semester Credit Hours'!$A43,'Contact Hours'!$C:$C,'Semester Credit Hours'!$B43)</f>
        <v>0</v>
      </c>
      <c r="K43" s="16">
        <f>SUMIFS('Contact Hours'!L:L,'Contact Hours'!$A:$A,'Semester Credit Hours'!$A43,'Contact Hours'!$C:$C,'Semester Credit Hours'!$B43)</f>
        <v>0</v>
      </c>
      <c r="L43" s="17">
        <f t="shared" si="4"/>
        <v>0</v>
      </c>
      <c r="M43" s="17">
        <f t="shared" si="5"/>
        <v>0</v>
      </c>
      <c r="N43" s="17">
        <f t="shared" si="6"/>
        <v>0</v>
      </c>
      <c r="O43" s="83">
        <f t="shared" si="7"/>
        <v>0</v>
      </c>
    </row>
    <row r="44" spans="1:15" x14ac:dyDescent="0.2">
      <c r="A44" s="14">
        <v>3553</v>
      </c>
      <c r="B44" s="15">
        <v>31</v>
      </c>
      <c r="C44" s="82">
        <f t="shared" si="8"/>
        <v>71.924241406200693</v>
      </c>
      <c r="D44" s="16">
        <f>SUMIFS('Contact Hours'!E:E,'Contact Hours'!$A:$A,'Semester Credit Hours'!$A44,'Contact Hours'!$C:$C,'Semester Credit Hours'!$B44)</f>
        <v>0</v>
      </c>
      <c r="E44" s="16">
        <f>SUMIFS('Contact Hours'!F:F,'Contact Hours'!$A:$A,'Semester Credit Hours'!$A44,'Contact Hours'!$C:$C,'Semester Credit Hours'!$B44)</f>
        <v>0</v>
      </c>
      <c r="F44" s="16">
        <f>SUMIFS('Contact Hours'!G:G,'Contact Hours'!$A:$A,'Semester Credit Hours'!$A44,'Contact Hours'!$C:$C,'Semester Credit Hours'!$B44)</f>
        <v>0</v>
      </c>
      <c r="G44" s="16">
        <f>SUMIFS('Contact Hours'!H:H,'Contact Hours'!$A:$A,'Semester Credit Hours'!$A44,'Contact Hours'!$C:$C,'Semester Credit Hours'!$B44)</f>
        <v>0</v>
      </c>
      <c r="H44" s="16">
        <f>SUMIFS('Contact Hours'!I:I,'Contact Hours'!$A:$A,'Semester Credit Hours'!$A44,'Contact Hours'!$C:$C,'Semester Credit Hours'!$B44)</f>
        <v>0</v>
      </c>
      <c r="I44" s="16">
        <f>SUMIFS('Contact Hours'!J:J,'Contact Hours'!$A:$A,'Semester Credit Hours'!$A44,'Contact Hours'!$C:$C,'Semester Credit Hours'!$B44)</f>
        <v>0</v>
      </c>
      <c r="J44" s="16">
        <f>SUMIFS('Contact Hours'!K:K,'Contact Hours'!$A:$A,'Semester Credit Hours'!$A44,'Contact Hours'!$C:$C,'Semester Credit Hours'!$B44)</f>
        <v>0</v>
      </c>
      <c r="K44" s="16">
        <f>SUMIFS('Contact Hours'!L:L,'Contact Hours'!$A:$A,'Semester Credit Hours'!$A44,'Contact Hours'!$C:$C,'Semester Credit Hours'!$B44)</f>
        <v>0</v>
      </c>
      <c r="L44" s="17">
        <f t="shared" si="4"/>
        <v>0</v>
      </c>
      <c r="M44" s="17">
        <f t="shared" si="5"/>
        <v>0</v>
      </c>
      <c r="N44" s="17">
        <f t="shared" si="6"/>
        <v>0</v>
      </c>
      <c r="O44" s="83">
        <f t="shared" si="7"/>
        <v>0</v>
      </c>
    </row>
    <row r="45" spans="1:15" x14ac:dyDescent="0.2">
      <c r="A45" s="14">
        <v>3553</v>
      </c>
      <c r="B45" s="15">
        <v>32</v>
      </c>
      <c r="C45" s="82">
        <f t="shared" si="8"/>
        <v>113.43480358920792</v>
      </c>
      <c r="D45" s="16">
        <f>SUMIFS('Contact Hours'!E:E,'Contact Hours'!$A:$A,'Semester Credit Hours'!$A45,'Contact Hours'!$C:$C,'Semester Credit Hours'!$B45)</f>
        <v>0</v>
      </c>
      <c r="E45" s="16">
        <f>SUMIFS('Contact Hours'!F:F,'Contact Hours'!$A:$A,'Semester Credit Hours'!$A45,'Contact Hours'!$C:$C,'Semester Credit Hours'!$B45)</f>
        <v>0</v>
      </c>
      <c r="F45" s="16">
        <f>SUMIFS('Contact Hours'!G:G,'Contact Hours'!$A:$A,'Semester Credit Hours'!$A45,'Contact Hours'!$C:$C,'Semester Credit Hours'!$B45)</f>
        <v>0</v>
      </c>
      <c r="G45" s="16">
        <f>SUMIFS('Contact Hours'!H:H,'Contact Hours'!$A:$A,'Semester Credit Hours'!$A45,'Contact Hours'!$C:$C,'Semester Credit Hours'!$B45)</f>
        <v>0</v>
      </c>
      <c r="H45" s="16">
        <f>SUMIFS('Contact Hours'!I:I,'Contact Hours'!$A:$A,'Semester Credit Hours'!$A45,'Contact Hours'!$C:$C,'Semester Credit Hours'!$B45)</f>
        <v>0</v>
      </c>
      <c r="I45" s="16">
        <f>SUMIFS('Contact Hours'!J:J,'Contact Hours'!$A:$A,'Semester Credit Hours'!$A45,'Contact Hours'!$C:$C,'Semester Credit Hours'!$B45)</f>
        <v>0</v>
      </c>
      <c r="J45" s="16">
        <f>SUMIFS('Contact Hours'!K:K,'Contact Hours'!$A:$A,'Semester Credit Hours'!$A45,'Contact Hours'!$C:$C,'Semester Credit Hours'!$B45)</f>
        <v>0</v>
      </c>
      <c r="K45" s="16">
        <f>SUMIFS('Contact Hours'!L:L,'Contact Hours'!$A:$A,'Semester Credit Hours'!$A45,'Contact Hours'!$C:$C,'Semester Credit Hours'!$B45)</f>
        <v>0</v>
      </c>
      <c r="L45" s="17">
        <f t="shared" si="4"/>
        <v>0</v>
      </c>
      <c r="M45" s="17">
        <f t="shared" si="5"/>
        <v>0</v>
      </c>
      <c r="N45" s="17">
        <f t="shared" si="6"/>
        <v>0</v>
      </c>
      <c r="O45" s="83">
        <f t="shared" si="7"/>
        <v>0</v>
      </c>
    </row>
    <row r="46" spans="1:15" x14ac:dyDescent="0.2">
      <c r="A46" s="14">
        <v>3553</v>
      </c>
      <c r="B46" s="15">
        <v>36</v>
      </c>
      <c r="C46" s="82">
        <f t="shared" si="8"/>
        <v>73.568224066913842</v>
      </c>
      <c r="D46" s="16">
        <f>SUMIFS('Contact Hours'!E:E,'Contact Hours'!$A:$A,'Semester Credit Hours'!$A46,'Contact Hours'!$C:$C,'Semester Credit Hours'!$B46)</f>
        <v>0</v>
      </c>
      <c r="E46" s="16">
        <f>SUMIFS('Contact Hours'!F:F,'Contact Hours'!$A:$A,'Semester Credit Hours'!$A46,'Contact Hours'!$C:$C,'Semester Credit Hours'!$B46)</f>
        <v>0</v>
      </c>
      <c r="F46" s="16">
        <f>SUMIFS('Contact Hours'!G:G,'Contact Hours'!$A:$A,'Semester Credit Hours'!$A46,'Contact Hours'!$C:$C,'Semester Credit Hours'!$B46)</f>
        <v>0</v>
      </c>
      <c r="G46" s="16">
        <f>SUMIFS('Contact Hours'!H:H,'Contact Hours'!$A:$A,'Semester Credit Hours'!$A46,'Contact Hours'!$C:$C,'Semester Credit Hours'!$B46)</f>
        <v>0</v>
      </c>
      <c r="H46" s="16">
        <f>SUMIFS('Contact Hours'!I:I,'Contact Hours'!$A:$A,'Semester Credit Hours'!$A46,'Contact Hours'!$C:$C,'Semester Credit Hours'!$B46)</f>
        <v>0</v>
      </c>
      <c r="I46" s="16">
        <f>SUMIFS('Contact Hours'!J:J,'Contact Hours'!$A:$A,'Semester Credit Hours'!$A46,'Contact Hours'!$C:$C,'Semester Credit Hours'!$B46)</f>
        <v>0</v>
      </c>
      <c r="J46" s="16">
        <f>SUMIFS('Contact Hours'!K:K,'Contact Hours'!$A:$A,'Semester Credit Hours'!$A46,'Contact Hours'!$C:$C,'Semester Credit Hours'!$B46)</f>
        <v>0</v>
      </c>
      <c r="K46" s="16">
        <f>SUMIFS('Contact Hours'!L:L,'Contact Hours'!$A:$A,'Semester Credit Hours'!$A46,'Contact Hours'!$C:$C,'Semester Credit Hours'!$B46)</f>
        <v>0</v>
      </c>
      <c r="L46" s="17">
        <f t="shared" si="4"/>
        <v>0</v>
      </c>
      <c r="M46" s="17">
        <f t="shared" si="5"/>
        <v>0</v>
      </c>
      <c r="N46" s="17">
        <f t="shared" si="6"/>
        <v>0</v>
      </c>
      <c r="O46" s="83">
        <f t="shared" si="7"/>
        <v>0</v>
      </c>
    </row>
    <row r="47" spans="1:15" x14ac:dyDescent="0.2">
      <c r="A47" s="14">
        <v>3553</v>
      </c>
      <c r="B47" s="15">
        <v>39</v>
      </c>
      <c r="C47" s="82">
        <f t="shared" si="8"/>
        <v>94.118007325828316</v>
      </c>
      <c r="D47" s="16">
        <f>SUMIFS('Contact Hours'!E:E,'Contact Hours'!$A:$A,'Semester Credit Hours'!$A47,'Contact Hours'!$C:$C,'Semester Credit Hours'!$B47)</f>
        <v>0</v>
      </c>
      <c r="E47" s="16">
        <f>SUMIFS('Contact Hours'!F:F,'Contact Hours'!$A:$A,'Semester Credit Hours'!$A47,'Contact Hours'!$C:$C,'Semester Credit Hours'!$B47)</f>
        <v>0</v>
      </c>
      <c r="F47" s="16">
        <f>SUMIFS('Contact Hours'!G:G,'Contact Hours'!$A:$A,'Semester Credit Hours'!$A47,'Contact Hours'!$C:$C,'Semester Credit Hours'!$B47)</f>
        <v>0</v>
      </c>
      <c r="G47" s="16">
        <f>SUMIFS('Contact Hours'!H:H,'Contact Hours'!$A:$A,'Semester Credit Hours'!$A47,'Contact Hours'!$C:$C,'Semester Credit Hours'!$B47)</f>
        <v>0</v>
      </c>
      <c r="H47" s="16">
        <f>SUMIFS('Contact Hours'!I:I,'Contact Hours'!$A:$A,'Semester Credit Hours'!$A47,'Contact Hours'!$C:$C,'Semester Credit Hours'!$B47)</f>
        <v>0</v>
      </c>
      <c r="I47" s="16">
        <f>SUMIFS('Contact Hours'!J:J,'Contact Hours'!$A:$A,'Semester Credit Hours'!$A47,'Contact Hours'!$C:$C,'Semester Credit Hours'!$B47)</f>
        <v>0</v>
      </c>
      <c r="J47" s="16">
        <f>SUMIFS('Contact Hours'!K:K,'Contact Hours'!$A:$A,'Semester Credit Hours'!$A47,'Contact Hours'!$C:$C,'Semester Credit Hours'!$B47)</f>
        <v>0</v>
      </c>
      <c r="K47" s="16">
        <f>SUMIFS('Contact Hours'!L:L,'Contact Hours'!$A:$A,'Semester Credit Hours'!$A47,'Contact Hours'!$C:$C,'Semester Credit Hours'!$B47)</f>
        <v>0</v>
      </c>
      <c r="L47" s="17">
        <f t="shared" si="4"/>
        <v>0</v>
      </c>
      <c r="M47" s="17">
        <f t="shared" si="5"/>
        <v>0</v>
      </c>
      <c r="N47" s="17">
        <f t="shared" si="6"/>
        <v>0</v>
      </c>
      <c r="O47" s="83">
        <f t="shared" si="7"/>
        <v>0</v>
      </c>
    </row>
    <row r="48" spans="1:15" x14ac:dyDescent="0.2">
      <c r="A48" s="14">
        <v>3553</v>
      </c>
      <c r="B48" s="15">
        <v>46</v>
      </c>
      <c r="C48" s="82">
        <f t="shared" si="8"/>
        <v>64.11532376781318</v>
      </c>
      <c r="D48" s="16">
        <f>SUMIFS('Contact Hours'!E:E,'Contact Hours'!$A:$A,'Semester Credit Hours'!$A48,'Contact Hours'!$C:$C,'Semester Credit Hours'!$B48)</f>
        <v>0</v>
      </c>
      <c r="E48" s="16">
        <f>SUMIFS('Contact Hours'!F:F,'Contact Hours'!$A:$A,'Semester Credit Hours'!$A48,'Contact Hours'!$C:$C,'Semester Credit Hours'!$B48)</f>
        <v>0</v>
      </c>
      <c r="F48" s="16">
        <f>SUMIFS('Contact Hours'!G:G,'Contact Hours'!$A:$A,'Semester Credit Hours'!$A48,'Contact Hours'!$C:$C,'Semester Credit Hours'!$B48)</f>
        <v>0</v>
      </c>
      <c r="G48" s="16">
        <f>SUMIFS('Contact Hours'!H:H,'Contact Hours'!$A:$A,'Semester Credit Hours'!$A48,'Contact Hours'!$C:$C,'Semester Credit Hours'!$B48)</f>
        <v>0</v>
      </c>
      <c r="H48" s="16">
        <f>SUMIFS('Contact Hours'!I:I,'Contact Hours'!$A:$A,'Semester Credit Hours'!$A48,'Contact Hours'!$C:$C,'Semester Credit Hours'!$B48)</f>
        <v>0</v>
      </c>
      <c r="I48" s="16">
        <f>SUMIFS('Contact Hours'!J:J,'Contact Hours'!$A:$A,'Semester Credit Hours'!$A48,'Contact Hours'!$C:$C,'Semester Credit Hours'!$B48)</f>
        <v>0</v>
      </c>
      <c r="J48" s="16">
        <f>SUMIFS('Contact Hours'!K:K,'Contact Hours'!$A:$A,'Semester Credit Hours'!$A48,'Contact Hours'!$C:$C,'Semester Credit Hours'!$B48)</f>
        <v>0</v>
      </c>
      <c r="K48" s="16">
        <f>SUMIFS('Contact Hours'!L:L,'Contact Hours'!$A:$A,'Semester Credit Hours'!$A48,'Contact Hours'!$C:$C,'Semester Credit Hours'!$B48)</f>
        <v>0</v>
      </c>
      <c r="L48" s="17">
        <f t="shared" si="4"/>
        <v>0</v>
      </c>
      <c r="M48" s="17">
        <f t="shared" si="5"/>
        <v>0</v>
      </c>
      <c r="N48" s="17">
        <f t="shared" si="6"/>
        <v>0</v>
      </c>
      <c r="O48" s="83">
        <f t="shared" si="7"/>
        <v>0</v>
      </c>
    </row>
    <row r="49" spans="1:15" x14ac:dyDescent="0.2">
      <c r="A49" s="14">
        <v>3554</v>
      </c>
      <c r="B49" s="15">
        <v>31</v>
      </c>
      <c r="C49" s="82">
        <f t="shared" si="8"/>
        <v>71.924241406200693</v>
      </c>
      <c r="D49" s="16">
        <f>SUMIFS('Contact Hours'!E:E,'Contact Hours'!$A:$A,'Semester Credit Hours'!$A49,'Contact Hours'!$C:$C,'Semester Credit Hours'!$B49)</f>
        <v>0</v>
      </c>
      <c r="E49" s="16">
        <f>SUMIFS('Contact Hours'!F:F,'Contact Hours'!$A:$A,'Semester Credit Hours'!$A49,'Contact Hours'!$C:$C,'Semester Credit Hours'!$B49)</f>
        <v>0</v>
      </c>
      <c r="F49" s="16">
        <f>SUMIFS('Contact Hours'!G:G,'Contact Hours'!$A:$A,'Semester Credit Hours'!$A49,'Contact Hours'!$C:$C,'Semester Credit Hours'!$B49)</f>
        <v>0</v>
      </c>
      <c r="G49" s="16">
        <f>SUMIFS('Contact Hours'!H:H,'Contact Hours'!$A:$A,'Semester Credit Hours'!$A49,'Contact Hours'!$C:$C,'Semester Credit Hours'!$B49)</f>
        <v>0</v>
      </c>
      <c r="H49" s="16">
        <f>SUMIFS('Contact Hours'!I:I,'Contact Hours'!$A:$A,'Semester Credit Hours'!$A49,'Contact Hours'!$C:$C,'Semester Credit Hours'!$B49)</f>
        <v>0</v>
      </c>
      <c r="I49" s="16">
        <f>SUMIFS('Contact Hours'!J:J,'Contact Hours'!$A:$A,'Semester Credit Hours'!$A49,'Contact Hours'!$C:$C,'Semester Credit Hours'!$B49)</f>
        <v>0</v>
      </c>
      <c r="J49" s="16">
        <f>SUMIFS('Contact Hours'!K:K,'Contact Hours'!$A:$A,'Semester Credit Hours'!$A49,'Contact Hours'!$C:$C,'Semester Credit Hours'!$B49)</f>
        <v>0</v>
      </c>
      <c r="K49" s="16">
        <f>SUMIFS('Contact Hours'!L:L,'Contact Hours'!$A:$A,'Semester Credit Hours'!$A49,'Contact Hours'!$C:$C,'Semester Credit Hours'!$B49)</f>
        <v>0</v>
      </c>
      <c r="L49" s="17">
        <f t="shared" si="4"/>
        <v>0</v>
      </c>
      <c r="M49" s="17">
        <f t="shared" si="5"/>
        <v>0</v>
      </c>
      <c r="N49" s="17">
        <f t="shared" si="6"/>
        <v>0</v>
      </c>
      <c r="O49" s="83">
        <f t="shared" si="7"/>
        <v>0</v>
      </c>
    </row>
    <row r="50" spans="1:15" x14ac:dyDescent="0.2">
      <c r="A50" s="14">
        <v>3554</v>
      </c>
      <c r="B50" s="15">
        <v>32</v>
      </c>
      <c r="C50" s="82">
        <f t="shared" si="8"/>
        <v>113.43480358920792</v>
      </c>
      <c r="D50" s="16">
        <f>SUMIFS('Contact Hours'!E:E,'Contact Hours'!$A:$A,'Semester Credit Hours'!$A50,'Contact Hours'!$C:$C,'Semester Credit Hours'!$B50)</f>
        <v>0</v>
      </c>
      <c r="E50" s="16">
        <f>SUMIFS('Contact Hours'!F:F,'Contact Hours'!$A:$A,'Semester Credit Hours'!$A50,'Contact Hours'!$C:$C,'Semester Credit Hours'!$B50)</f>
        <v>0</v>
      </c>
      <c r="F50" s="16">
        <f>SUMIFS('Contact Hours'!G:G,'Contact Hours'!$A:$A,'Semester Credit Hours'!$A50,'Contact Hours'!$C:$C,'Semester Credit Hours'!$B50)</f>
        <v>0</v>
      </c>
      <c r="G50" s="16">
        <f>SUMIFS('Contact Hours'!H:H,'Contact Hours'!$A:$A,'Semester Credit Hours'!$A50,'Contact Hours'!$C:$C,'Semester Credit Hours'!$B50)</f>
        <v>0</v>
      </c>
      <c r="H50" s="16">
        <f>SUMIFS('Contact Hours'!I:I,'Contact Hours'!$A:$A,'Semester Credit Hours'!$A50,'Contact Hours'!$C:$C,'Semester Credit Hours'!$B50)</f>
        <v>0</v>
      </c>
      <c r="I50" s="16">
        <f>SUMIFS('Contact Hours'!J:J,'Contact Hours'!$A:$A,'Semester Credit Hours'!$A50,'Contact Hours'!$C:$C,'Semester Credit Hours'!$B50)</f>
        <v>0</v>
      </c>
      <c r="J50" s="16">
        <f>SUMIFS('Contact Hours'!K:K,'Contact Hours'!$A:$A,'Semester Credit Hours'!$A50,'Contact Hours'!$C:$C,'Semester Credit Hours'!$B50)</f>
        <v>0</v>
      </c>
      <c r="K50" s="16">
        <f>SUMIFS('Contact Hours'!L:L,'Contact Hours'!$A:$A,'Semester Credit Hours'!$A50,'Contact Hours'!$C:$C,'Semester Credit Hours'!$B50)</f>
        <v>0</v>
      </c>
      <c r="L50" s="17">
        <f t="shared" si="4"/>
        <v>0</v>
      </c>
      <c r="M50" s="17">
        <f t="shared" si="5"/>
        <v>0</v>
      </c>
      <c r="N50" s="17">
        <f t="shared" si="6"/>
        <v>0</v>
      </c>
      <c r="O50" s="83">
        <f t="shared" si="7"/>
        <v>0</v>
      </c>
    </row>
    <row r="51" spans="1:15" x14ac:dyDescent="0.2">
      <c r="A51" s="14">
        <v>3554</v>
      </c>
      <c r="B51" s="15">
        <v>36</v>
      </c>
      <c r="C51" s="82">
        <f t="shared" si="8"/>
        <v>73.568224066913842</v>
      </c>
      <c r="D51" s="16">
        <f>SUMIFS('Contact Hours'!E:E,'Contact Hours'!$A:$A,'Semester Credit Hours'!$A51,'Contact Hours'!$C:$C,'Semester Credit Hours'!$B51)</f>
        <v>0</v>
      </c>
      <c r="E51" s="16">
        <f>SUMIFS('Contact Hours'!F:F,'Contact Hours'!$A:$A,'Semester Credit Hours'!$A51,'Contact Hours'!$C:$C,'Semester Credit Hours'!$B51)</f>
        <v>0</v>
      </c>
      <c r="F51" s="16">
        <f>SUMIFS('Contact Hours'!G:G,'Contact Hours'!$A:$A,'Semester Credit Hours'!$A51,'Contact Hours'!$C:$C,'Semester Credit Hours'!$B51)</f>
        <v>0</v>
      </c>
      <c r="G51" s="16">
        <f>SUMIFS('Contact Hours'!H:H,'Contact Hours'!$A:$A,'Semester Credit Hours'!$A51,'Contact Hours'!$C:$C,'Semester Credit Hours'!$B51)</f>
        <v>0</v>
      </c>
      <c r="H51" s="16">
        <f>SUMIFS('Contact Hours'!I:I,'Contact Hours'!$A:$A,'Semester Credit Hours'!$A51,'Contact Hours'!$C:$C,'Semester Credit Hours'!$B51)</f>
        <v>0</v>
      </c>
      <c r="I51" s="16">
        <f>SUMIFS('Contact Hours'!J:J,'Contact Hours'!$A:$A,'Semester Credit Hours'!$A51,'Contact Hours'!$C:$C,'Semester Credit Hours'!$B51)</f>
        <v>0</v>
      </c>
      <c r="J51" s="16">
        <f>SUMIFS('Contact Hours'!K:K,'Contact Hours'!$A:$A,'Semester Credit Hours'!$A51,'Contact Hours'!$C:$C,'Semester Credit Hours'!$B51)</f>
        <v>0</v>
      </c>
      <c r="K51" s="16">
        <f>SUMIFS('Contact Hours'!L:L,'Contact Hours'!$A:$A,'Semester Credit Hours'!$A51,'Contact Hours'!$C:$C,'Semester Credit Hours'!$B51)</f>
        <v>0</v>
      </c>
      <c r="L51" s="17">
        <f t="shared" si="4"/>
        <v>0</v>
      </c>
      <c r="M51" s="17">
        <f t="shared" si="5"/>
        <v>0</v>
      </c>
      <c r="N51" s="17">
        <f t="shared" si="6"/>
        <v>0</v>
      </c>
      <c r="O51" s="83">
        <f t="shared" si="7"/>
        <v>0</v>
      </c>
    </row>
    <row r="52" spans="1:15" x14ac:dyDescent="0.2">
      <c r="A52" s="14">
        <v>3554</v>
      </c>
      <c r="B52" s="15">
        <v>39</v>
      </c>
      <c r="C52" s="82">
        <f t="shared" si="8"/>
        <v>94.118007325828316</v>
      </c>
      <c r="D52" s="16">
        <f>SUMIFS('Contact Hours'!E:E,'Contact Hours'!$A:$A,'Semester Credit Hours'!$A52,'Contact Hours'!$C:$C,'Semester Credit Hours'!$B52)</f>
        <v>0</v>
      </c>
      <c r="E52" s="16">
        <f>SUMIFS('Contact Hours'!F:F,'Contact Hours'!$A:$A,'Semester Credit Hours'!$A52,'Contact Hours'!$C:$C,'Semester Credit Hours'!$B52)</f>
        <v>0</v>
      </c>
      <c r="F52" s="16">
        <f>SUMIFS('Contact Hours'!G:G,'Contact Hours'!$A:$A,'Semester Credit Hours'!$A52,'Contact Hours'!$C:$C,'Semester Credit Hours'!$B52)</f>
        <v>0</v>
      </c>
      <c r="G52" s="16">
        <f>SUMIFS('Contact Hours'!H:H,'Contact Hours'!$A:$A,'Semester Credit Hours'!$A52,'Contact Hours'!$C:$C,'Semester Credit Hours'!$B52)</f>
        <v>0</v>
      </c>
      <c r="H52" s="16">
        <f>SUMIFS('Contact Hours'!I:I,'Contact Hours'!$A:$A,'Semester Credit Hours'!$A52,'Contact Hours'!$C:$C,'Semester Credit Hours'!$B52)</f>
        <v>0</v>
      </c>
      <c r="I52" s="16">
        <f>SUMIFS('Contact Hours'!J:J,'Contact Hours'!$A:$A,'Semester Credit Hours'!$A52,'Contact Hours'!$C:$C,'Semester Credit Hours'!$B52)</f>
        <v>0</v>
      </c>
      <c r="J52" s="16">
        <f>SUMIFS('Contact Hours'!K:K,'Contact Hours'!$A:$A,'Semester Credit Hours'!$A52,'Contact Hours'!$C:$C,'Semester Credit Hours'!$B52)</f>
        <v>0</v>
      </c>
      <c r="K52" s="16">
        <f>SUMIFS('Contact Hours'!L:L,'Contact Hours'!$A:$A,'Semester Credit Hours'!$A52,'Contact Hours'!$C:$C,'Semester Credit Hours'!$B52)</f>
        <v>0</v>
      </c>
      <c r="L52" s="17">
        <f t="shared" si="4"/>
        <v>0</v>
      </c>
      <c r="M52" s="17">
        <f t="shared" si="5"/>
        <v>0</v>
      </c>
      <c r="N52" s="17">
        <f t="shared" si="6"/>
        <v>0</v>
      </c>
      <c r="O52" s="83">
        <f t="shared" si="7"/>
        <v>0</v>
      </c>
    </row>
    <row r="53" spans="1:15" x14ac:dyDescent="0.2">
      <c r="A53" s="14">
        <v>3554</v>
      </c>
      <c r="B53" s="15">
        <v>46</v>
      </c>
      <c r="C53" s="82">
        <f t="shared" si="8"/>
        <v>64.11532376781318</v>
      </c>
      <c r="D53" s="16">
        <f>SUMIFS('Contact Hours'!E:E,'Contact Hours'!$A:$A,'Semester Credit Hours'!$A53,'Contact Hours'!$C:$C,'Semester Credit Hours'!$B53)</f>
        <v>0</v>
      </c>
      <c r="E53" s="16">
        <f>SUMIFS('Contact Hours'!F:F,'Contact Hours'!$A:$A,'Semester Credit Hours'!$A53,'Contact Hours'!$C:$C,'Semester Credit Hours'!$B53)</f>
        <v>0</v>
      </c>
      <c r="F53" s="16">
        <f>SUMIFS('Contact Hours'!G:G,'Contact Hours'!$A:$A,'Semester Credit Hours'!$A53,'Contact Hours'!$C:$C,'Semester Credit Hours'!$B53)</f>
        <v>0</v>
      </c>
      <c r="G53" s="16">
        <f>SUMIFS('Contact Hours'!H:H,'Contact Hours'!$A:$A,'Semester Credit Hours'!$A53,'Contact Hours'!$C:$C,'Semester Credit Hours'!$B53)</f>
        <v>0</v>
      </c>
      <c r="H53" s="16">
        <f>SUMIFS('Contact Hours'!I:I,'Contact Hours'!$A:$A,'Semester Credit Hours'!$A53,'Contact Hours'!$C:$C,'Semester Credit Hours'!$B53)</f>
        <v>0</v>
      </c>
      <c r="I53" s="16">
        <f>SUMIFS('Contact Hours'!J:J,'Contact Hours'!$A:$A,'Semester Credit Hours'!$A53,'Contact Hours'!$C:$C,'Semester Credit Hours'!$B53)</f>
        <v>0</v>
      </c>
      <c r="J53" s="16">
        <f>SUMIFS('Contact Hours'!K:K,'Contact Hours'!$A:$A,'Semester Credit Hours'!$A53,'Contact Hours'!$C:$C,'Semester Credit Hours'!$B53)</f>
        <v>0</v>
      </c>
      <c r="K53" s="16">
        <f>SUMIFS('Contact Hours'!L:L,'Contact Hours'!$A:$A,'Semester Credit Hours'!$A53,'Contact Hours'!$C:$C,'Semester Credit Hours'!$B53)</f>
        <v>0</v>
      </c>
      <c r="L53" s="17">
        <f t="shared" si="4"/>
        <v>0</v>
      </c>
      <c r="M53" s="17">
        <f t="shared" si="5"/>
        <v>0</v>
      </c>
      <c r="N53" s="17">
        <f t="shared" si="6"/>
        <v>0</v>
      </c>
      <c r="O53" s="83">
        <f t="shared" si="7"/>
        <v>0</v>
      </c>
    </row>
    <row r="54" spans="1:15" x14ac:dyDescent="0.2">
      <c r="A54" s="14">
        <v>3546</v>
      </c>
      <c r="B54" s="15">
        <v>31</v>
      </c>
      <c r="C54" s="82">
        <f t="shared" si="8"/>
        <v>71.924241406200693</v>
      </c>
      <c r="D54" s="16">
        <f>SUMIFS('Contact Hours'!E:E,'Contact Hours'!$A:$A,'Semester Credit Hours'!$A54,'Contact Hours'!$C:$C,'Semester Credit Hours'!$B54)</f>
        <v>0</v>
      </c>
      <c r="E54" s="16">
        <f>SUMIFS('Contact Hours'!F:F,'Contact Hours'!$A:$A,'Semester Credit Hours'!$A54,'Contact Hours'!$C:$C,'Semester Credit Hours'!$B54)</f>
        <v>0</v>
      </c>
      <c r="F54" s="16">
        <f>SUMIFS('Contact Hours'!G:G,'Contact Hours'!$A:$A,'Semester Credit Hours'!$A54,'Contact Hours'!$C:$C,'Semester Credit Hours'!$B54)</f>
        <v>0</v>
      </c>
      <c r="G54" s="16">
        <f>SUMIFS('Contact Hours'!H:H,'Contact Hours'!$A:$A,'Semester Credit Hours'!$A54,'Contact Hours'!$C:$C,'Semester Credit Hours'!$B54)</f>
        <v>0</v>
      </c>
      <c r="H54" s="16">
        <f>SUMIFS('Contact Hours'!I:I,'Contact Hours'!$A:$A,'Semester Credit Hours'!$A54,'Contact Hours'!$C:$C,'Semester Credit Hours'!$B54)</f>
        <v>0</v>
      </c>
      <c r="I54" s="16">
        <f>SUMIFS('Contact Hours'!J:J,'Contact Hours'!$A:$A,'Semester Credit Hours'!$A54,'Contact Hours'!$C:$C,'Semester Credit Hours'!$B54)</f>
        <v>0</v>
      </c>
      <c r="J54" s="16">
        <f>SUMIFS('Contact Hours'!K:K,'Contact Hours'!$A:$A,'Semester Credit Hours'!$A54,'Contact Hours'!$C:$C,'Semester Credit Hours'!$B54)</f>
        <v>0</v>
      </c>
      <c r="K54" s="16">
        <f>SUMIFS('Contact Hours'!L:L,'Contact Hours'!$A:$A,'Semester Credit Hours'!$A54,'Contact Hours'!$C:$C,'Semester Credit Hours'!$B54)</f>
        <v>0</v>
      </c>
      <c r="L54" s="17">
        <f t="shared" si="4"/>
        <v>0</v>
      </c>
      <c r="M54" s="17">
        <f t="shared" si="5"/>
        <v>0</v>
      </c>
      <c r="N54" s="17">
        <f t="shared" si="6"/>
        <v>0</v>
      </c>
      <c r="O54" s="83">
        <f t="shared" si="7"/>
        <v>0</v>
      </c>
    </row>
    <row r="55" spans="1:15" x14ac:dyDescent="0.2">
      <c r="A55" s="14">
        <v>3546</v>
      </c>
      <c r="B55" s="15">
        <v>32</v>
      </c>
      <c r="C55" s="82">
        <f t="shared" si="8"/>
        <v>113.43480358920792</v>
      </c>
      <c r="D55" s="16">
        <f>SUMIFS('Contact Hours'!E:E,'Contact Hours'!$A:$A,'Semester Credit Hours'!$A55,'Contact Hours'!$C:$C,'Semester Credit Hours'!$B55)</f>
        <v>0</v>
      </c>
      <c r="E55" s="16">
        <f>SUMIFS('Contact Hours'!F:F,'Contact Hours'!$A:$A,'Semester Credit Hours'!$A55,'Contact Hours'!$C:$C,'Semester Credit Hours'!$B55)</f>
        <v>0</v>
      </c>
      <c r="F55" s="16">
        <f>SUMIFS('Contact Hours'!G:G,'Contact Hours'!$A:$A,'Semester Credit Hours'!$A55,'Contact Hours'!$C:$C,'Semester Credit Hours'!$B55)</f>
        <v>0</v>
      </c>
      <c r="G55" s="16">
        <f>SUMIFS('Contact Hours'!H:H,'Contact Hours'!$A:$A,'Semester Credit Hours'!$A55,'Contact Hours'!$C:$C,'Semester Credit Hours'!$B55)</f>
        <v>0</v>
      </c>
      <c r="H55" s="16">
        <f>SUMIFS('Contact Hours'!I:I,'Contact Hours'!$A:$A,'Semester Credit Hours'!$A55,'Contact Hours'!$C:$C,'Semester Credit Hours'!$B55)</f>
        <v>0</v>
      </c>
      <c r="I55" s="16">
        <f>SUMIFS('Contact Hours'!J:J,'Contact Hours'!$A:$A,'Semester Credit Hours'!$A55,'Contact Hours'!$C:$C,'Semester Credit Hours'!$B55)</f>
        <v>0</v>
      </c>
      <c r="J55" s="16">
        <f>SUMIFS('Contact Hours'!K:K,'Contact Hours'!$A:$A,'Semester Credit Hours'!$A55,'Contact Hours'!$C:$C,'Semester Credit Hours'!$B55)</f>
        <v>0</v>
      </c>
      <c r="K55" s="16">
        <f>SUMIFS('Contact Hours'!L:L,'Contact Hours'!$A:$A,'Semester Credit Hours'!$A55,'Contact Hours'!$C:$C,'Semester Credit Hours'!$B55)</f>
        <v>0</v>
      </c>
      <c r="L55" s="17">
        <f t="shared" si="4"/>
        <v>0</v>
      </c>
      <c r="M55" s="17">
        <f t="shared" si="5"/>
        <v>0</v>
      </c>
      <c r="N55" s="17">
        <f t="shared" si="6"/>
        <v>0</v>
      </c>
      <c r="O55" s="83">
        <f t="shared" si="7"/>
        <v>0</v>
      </c>
    </row>
    <row r="56" spans="1:15" x14ac:dyDescent="0.2">
      <c r="A56" s="14">
        <v>3546</v>
      </c>
      <c r="B56" s="15">
        <v>36</v>
      </c>
      <c r="C56" s="82">
        <f t="shared" si="8"/>
        <v>73.568224066913842</v>
      </c>
      <c r="D56" s="16">
        <f>SUMIFS('Contact Hours'!E:E,'Contact Hours'!$A:$A,'Semester Credit Hours'!$A56,'Contact Hours'!$C:$C,'Semester Credit Hours'!$B56)</f>
        <v>0</v>
      </c>
      <c r="E56" s="16">
        <f>SUMIFS('Contact Hours'!F:F,'Contact Hours'!$A:$A,'Semester Credit Hours'!$A56,'Contact Hours'!$C:$C,'Semester Credit Hours'!$B56)</f>
        <v>0</v>
      </c>
      <c r="F56" s="16">
        <f>SUMIFS('Contact Hours'!G:G,'Contact Hours'!$A:$A,'Semester Credit Hours'!$A56,'Contact Hours'!$C:$C,'Semester Credit Hours'!$B56)</f>
        <v>0</v>
      </c>
      <c r="G56" s="16">
        <f>SUMIFS('Contact Hours'!H:H,'Contact Hours'!$A:$A,'Semester Credit Hours'!$A56,'Contact Hours'!$C:$C,'Semester Credit Hours'!$B56)</f>
        <v>0</v>
      </c>
      <c r="H56" s="16">
        <f>SUMIFS('Contact Hours'!I:I,'Contact Hours'!$A:$A,'Semester Credit Hours'!$A56,'Contact Hours'!$C:$C,'Semester Credit Hours'!$B56)</f>
        <v>0</v>
      </c>
      <c r="I56" s="16">
        <f>SUMIFS('Contact Hours'!J:J,'Contact Hours'!$A:$A,'Semester Credit Hours'!$A56,'Contact Hours'!$C:$C,'Semester Credit Hours'!$B56)</f>
        <v>0</v>
      </c>
      <c r="J56" s="16">
        <f>SUMIFS('Contact Hours'!K:K,'Contact Hours'!$A:$A,'Semester Credit Hours'!$A56,'Contact Hours'!$C:$C,'Semester Credit Hours'!$B56)</f>
        <v>0</v>
      </c>
      <c r="K56" s="16">
        <f>SUMIFS('Contact Hours'!L:L,'Contact Hours'!$A:$A,'Semester Credit Hours'!$A56,'Contact Hours'!$C:$C,'Semester Credit Hours'!$B56)</f>
        <v>0</v>
      </c>
      <c r="L56" s="17">
        <f t="shared" si="4"/>
        <v>0</v>
      </c>
      <c r="M56" s="17">
        <f t="shared" si="5"/>
        <v>0</v>
      </c>
      <c r="N56" s="17">
        <f t="shared" si="6"/>
        <v>0</v>
      </c>
      <c r="O56" s="83">
        <f t="shared" si="7"/>
        <v>0</v>
      </c>
    </row>
    <row r="57" spans="1:15" x14ac:dyDescent="0.2">
      <c r="A57" s="14">
        <v>3546</v>
      </c>
      <c r="B57" s="15">
        <v>39</v>
      </c>
      <c r="C57" s="82">
        <f t="shared" si="8"/>
        <v>94.118007325828316</v>
      </c>
      <c r="D57" s="16">
        <f>SUMIFS('Contact Hours'!E:E,'Contact Hours'!$A:$A,'Semester Credit Hours'!$A57,'Contact Hours'!$C:$C,'Semester Credit Hours'!$B57)</f>
        <v>0</v>
      </c>
      <c r="E57" s="16">
        <f>SUMIFS('Contact Hours'!F:F,'Contact Hours'!$A:$A,'Semester Credit Hours'!$A57,'Contact Hours'!$C:$C,'Semester Credit Hours'!$B57)</f>
        <v>0</v>
      </c>
      <c r="F57" s="16">
        <f>SUMIFS('Contact Hours'!G:G,'Contact Hours'!$A:$A,'Semester Credit Hours'!$A57,'Contact Hours'!$C:$C,'Semester Credit Hours'!$B57)</f>
        <v>0</v>
      </c>
      <c r="G57" s="16">
        <f>SUMIFS('Contact Hours'!H:H,'Contact Hours'!$A:$A,'Semester Credit Hours'!$A57,'Contact Hours'!$C:$C,'Semester Credit Hours'!$B57)</f>
        <v>0</v>
      </c>
      <c r="H57" s="16">
        <f>SUMIFS('Contact Hours'!I:I,'Contact Hours'!$A:$A,'Semester Credit Hours'!$A57,'Contact Hours'!$C:$C,'Semester Credit Hours'!$B57)</f>
        <v>0</v>
      </c>
      <c r="I57" s="16">
        <f>SUMIFS('Contact Hours'!J:J,'Contact Hours'!$A:$A,'Semester Credit Hours'!$A57,'Contact Hours'!$C:$C,'Semester Credit Hours'!$B57)</f>
        <v>0</v>
      </c>
      <c r="J57" s="16">
        <f>SUMIFS('Contact Hours'!K:K,'Contact Hours'!$A:$A,'Semester Credit Hours'!$A57,'Contact Hours'!$C:$C,'Semester Credit Hours'!$B57)</f>
        <v>0</v>
      </c>
      <c r="K57" s="16">
        <f>SUMIFS('Contact Hours'!L:L,'Contact Hours'!$A:$A,'Semester Credit Hours'!$A57,'Contact Hours'!$C:$C,'Semester Credit Hours'!$B57)</f>
        <v>0</v>
      </c>
      <c r="L57" s="17">
        <f t="shared" si="4"/>
        <v>0</v>
      </c>
      <c r="M57" s="17">
        <f t="shared" si="5"/>
        <v>0</v>
      </c>
      <c r="N57" s="17">
        <f t="shared" si="6"/>
        <v>0</v>
      </c>
      <c r="O57" s="83">
        <f t="shared" si="7"/>
        <v>0</v>
      </c>
    </row>
    <row r="58" spans="1:15" x14ac:dyDescent="0.2">
      <c r="A58" s="14">
        <v>3546</v>
      </c>
      <c r="B58" s="15">
        <v>46</v>
      </c>
      <c r="C58" s="82">
        <f t="shared" si="8"/>
        <v>64.11532376781318</v>
      </c>
      <c r="D58" s="16">
        <f>SUMIFS('Contact Hours'!E:E,'Contact Hours'!$A:$A,'Semester Credit Hours'!$A58,'Contact Hours'!$C:$C,'Semester Credit Hours'!$B58)</f>
        <v>0</v>
      </c>
      <c r="E58" s="16">
        <f>SUMIFS('Contact Hours'!F:F,'Contact Hours'!$A:$A,'Semester Credit Hours'!$A58,'Contact Hours'!$C:$C,'Semester Credit Hours'!$B58)</f>
        <v>0</v>
      </c>
      <c r="F58" s="16">
        <f>SUMIFS('Contact Hours'!G:G,'Contact Hours'!$A:$A,'Semester Credit Hours'!$A58,'Contact Hours'!$C:$C,'Semester Credit Hours'!$B58)</f>
        <v>0</v>
      </c>
      <c r="G58" s="16">
        <f>SUMIFS('Contact Hours'!H:H,'Contact Hours'!$A:$A,'Semester Credit Hours'!$A58,'Contact Hours'!$C:$C,'Semester Credit Hours'!$B58)</f>
        <v>0</v>
      </c>
      <c r="H58" s="16">
        <f>SUMIFS('Contact Hours'!I:I,'Contact Hours'!$A:$A,'Semester Credit Hours'!$A58,'Contact Hours'!$C:$C,'Semester Credit Hours'!$B58)</f>
        <v>0</v>
      </c>
      <c r="I58" s="16">
        <f>SUMIFS('Contact Hours'!J:J,'Contact Hours'!$A:$A,'Semester Credit Hours'!$A58,'Contact Hours'!$C:$C,'Semester Credit Hours'!$B58)</f>
        <v>0</v>
      </c>
      <c r="J58" s="16">
        <f>SUMIFS('Contact Hours'!K:K,'Contact Hours'!$A:$A,'Semester Credit Hours'!$A58,'Contact Hours'!$C:$C,'Semester Credit Hours'!$B58)</f>
        <v>0</v>
      </c>
      <c r="K58" s="16">
        <f>SUMIFS('Contact Hours'!L:L,'Contact Hours'!$A:$A,'Semester Credit Hours'!$A58,'Contact Hours'!$C:$C,'Semester Credit Hours'!$B58)</f>
        <v>0</v>
      </c>
      <c r="L58" s="17">
        <f t="shared" si="4"/>
        <v>0</v>
      </c>
      <c r="M58" s="17">
        <f t="shared" si="5"/>
        <v>0</v>
      </c>
      <c r="N58" s="17">
        <f t="shared" si="6"/>
        <v>0</v>
      </c>
      <c r="O58" s="83">
        <f t="shared" si="7"/>
        <v>0</v>
      </c>
    </row>
    <row r="59" spans="1:15" x14ac:dyDescent="0.2">
      <c r="A59" s="14">
        <v>7096</v>
      </c>
      <c r="B59" s="15">
        <v>31</v>
      </c>
      <c r="C59" s="82">
        <f t="shared" si="8"/>
        <v>71.924241406200693</v>
      </c>
      <c r="D59" s="16">
        <f>SUMIFS('Contact Hours'!E:E,'Contact Hours'!$A:$A,'Semester Credit Hours'!$A59,'Contact Hours'!$C:$C,'Semester Credit Hours'!$B59)</f>
        <v>0</v>
      </c>
      <c r="E59" s="16">
        <f>SUMIFS('Contact Hours'!F:F,'Contact Hours'!$A:$A,'Semester Credit Hours'!$A59,'Contact Hours'!$C:$C,'Semester Credit Hours'!$B59)</f>
        <v>0</v>
      </c>
      <c r="F59" s="16">
        <f>SUMIFS('Contact Hours'!G:G,'Contact Hours'!$A:$A,'Semester Credit Hours'!$A59,'Contact Hours'!$C:$C,'Semester Credit Hours'!$B59)</f>
        <v>0</v>
      </c>
      <c r="G59" s="16">
        <f>SUMIFS('Contact Hours'!H:H,'Contact Hours'!$A:$A,'Semester Credit Hours'!$A59,'Contact Hours'!$C:$C,'Semester Credit Hours'!$B59)</f>
        <v>0</v>
      </c>
      <c r="H59" s="16">
        <f>SUMIFS('Contact Hours'!I:I,'Contact Hours'!$A:$A,'Semester Credit Hours'!$A59,'Contact Hours'!$C:$C,'Semester Credit Hours'!$B59)</f>
        <v>0</v>
      </c>
      <c r="I59" s="16">
        <f>SUMIFS('Contact Hours'!J:J,'Contact Hours'!$A:$A,'Semester Credit Hours'!$A59,'Contact Hours'!$C:$C,'Semester Credit Hours'!$B59)</f>
        <v>0</v>
      </c>
      <c r="J59" s="16">
        <f>SUMIFS('Contact Hours'!K:K,'Contact Hours'!$A:$A,'Semester Credit Hours'!$A59,'Contact Hours'!$C:$C,'Semester Credit Hours'!$B59)</f>
        <v>0</v>
      </c>
      <c r="K59" s="16">
        <f>SUMIFS('Contact Hours'!L:L,'Contact Hours'!$A:$A,'Semester Credit Hours'!$A59,'Contact Hours'!$C:$C,'Semester Credit Hours'!$B59)</f>
        <v>0</v>
      </c>
      <c r="L59" s="17">
        <f t="shared" si="4"/>
        <v>0</v>
      </c>
      <c r="M59" s="17">
        <f t="shared" si="5"/>
        <v>0</v>
      </c>
      <c r="N59" s="17">
        <f t="shared" si="6"/>
        <v>0</v>
      </c>
      <c r="O59" s="83">
        <f t="shared" si="7"/>
        <v>0</v>
      </c>
    </row>
    <row r="60" spans="1:15" x14ac:dyDescent="0.2">
      <c r="A60" s="14">
        <v>7096</v>
      </c>
      <c r="B60" s="15">
        <v>32</v>
      </c>
      <c r="C60" s="82">
        <f t="shared" si="8"/>
        <v>113.43480358920792</v>
      </c>
      <c r="D60" s="16">
        <f>SUMIFS('Contact Hours'!E:E,'Contact Hours'!$A:$A,'Semester Credit Hours'!$A60,'Contact Hours'!$C:$C,'Semester Credit Hours'!$B60)</f>
        <v>0</v>
      </c>
      <c r="E60" s="16">
        <f>SUMIFS('Contact Hours'!F:F,'Contact Hours'!$A:$A,'Semester Credit Hours'!$A60,'Contact Hours'!$C:$C,'Semester Credit Hours'!$B60)</f>
        <v>0</v>
      </c>
      <c r="F60" s="16">
        <f>SUMIFS('Contact Hours'!G:G,'Contact Hours'!$A:$A,'Semester Credit Hours'!$A60,'Contact Hours'!$C:$C,'Semester Credit Hours'!$B60)</f>
        <v>0</v>
      </c>
      <c r="G60" s="16">
        <f>SUMIFS('Contact Hours'!H:H,'Contact Hours'!$A:$A,'Semester Credit Hours'!$A60,'Contact Hours'!$C:$C,'Semester Credit Hours'!$B60)</f>
        <v>0</v>
      </c>
      <c r="H60" s="16">
        <f>SUMIFS('Contact Hours'!I:I,'Contact Hours'!$A:$A,'Semester Credit Hours'!$A60,'Contact Hours'!$C:$C,'Semester Credit Hours'!$B60)</f>
        <v>0</v>
      </c>
      <c r="I60" s="16">
        <f>SUMIFS('Contact Hours'!J:J,'Contact Hours'!$A:$A,'Semester Credit Hours'!$A60,'Contact Hours'!$C:$C,'Semester Credit Hours'!$B60)</f>
        <v>0</v>
      </c>
      <c r="J60" s="16">
        <f>SUMIFS('Contact Hours'!K:K,'Contact Hours'!$A:$A,'Semester Credit Hours'!$A60,'Contact Hours'!$C:$C,'Semester Credit Hours'!$B60)</f>
        <v>0</v>
      </c>
      <c r="K60" s="16">
        <f>SUMIFS('Contact Hours'!L:L,'Contact Hours'!$A:$A,'Semester Credit Hours'!$A60,'Contact Hours'!$C:$C,'Semester Credit Hours'!$B60)</f>
        <v>0</v>
      </c>
      <c r="L60" s="17">
        <f t="shared" si="4"/>
        <v>0</v>
      </c>
      <c r="M60" s="17">
        <f t="shared" si="5"/>
        <v>0</v>
      </c>
      <c r="N60" s="17">
        <f t="shared" si="6"/>
        <v>0</v>
      </c>
      <c r="O60" s="83">
        <f t="shared" si="7"/>
        <v>0</v>
      </c>
    </row>
    <row r="61" spans="1:15" x14ac:dyDescent="0.2">
      <c r="A61" s="14">
        <v>7096</v>
      </c>
      <c r="B61" s="15">
        <v>36</v>
      </c>
      <c r="C61" s="82">
        <f t="shared" si="8"/>
        <v>73.568224066913842</v>
      </c>
      <c r="D61" s="16">
        <f>SUMIFS('Contact Hours'!E:E,'Contact Hours'!$A:$A,'Semester Credit Hours'!$A61,'Contact Hours'!$C:$C,'Semester Credit Hours'!$B61)</f>
        <v>0</v>
      </c>
      <c r="E61" s="16">
        <f>SUMIFS('Contact Hours'!F:F,'Contact Hours'!$A:$A,'Semester Credit Hours'!$A61,'Contact Hours'!$C:$C,'Semester Credit Hours'!$B61)</f>
        <v>0</v>
      </c>
      <c r="F61" s="16">
        <f>SUMIFS('Contact Hours'!G:G,'Contact Hours'!$A:$A,'Semester Credit Hours'!$A61,'Contact Hours'!$C:$C,'Semester Credit Hours'!$B61)</f>
        <v>0</v>
      </c>
      <c r="G61" s="16">
        <f>SUMIFS('Contact Hours'!H:H,'Contact Hours'!$A:$A,'Semester Credit Hours'!$A61,'Contact Hours'!$C:$C,'Semester Credit Hours'!$B61)</f>
        <v>0</v>
      </c>
      <c r="H61" s="16">
        <f>SUMIFS('Contact Hours'!I:I,'Contact Hours'!$A:$A,'Semester Credit Hours'!$A61,'Contact Hours'!$C:$C,'Semester Credit Hours'!$B61)</f>
        <v>0</v>
      </c>
      <c r="I61" s="16">
        <f>SUMIFS('Contact Hours'!J:J,'Contact Hours'!$A:$A,'Semester Credit Hours'!$A61,'Contact Hours'!$C:$C,'Semester Credit Hours'!$B61)</f>
        <v>0</v>
      </c>
      <c r="J61" s="16">
        <f>SUMIFS('Contact Hours'!K:K,'Contact Hours'!$A:$A,'Semester Credit Hours'!$A61,'Contact Hours'!$C:$C,'Semester Credit Hours'!$B61)</f>
        <v>0</v>
      </c>
      <c r="K61" s="16">
        <f>SUMIFS('Contact Hours'!L:L,'Contact Hours'!$A:$A,'Semester Credit Hours'!$A61,'Contact Hours'!$C:$C,'Semester Credit Hours'!$B61)</f>
        <v>0</v>
      </c>
      <c r="L61" s="17">
        <f t="shared" si="4"/>
        <v>0</v>
      </c>
      <c r="M61" s="17">
        <f t="shared" si="5"/>
        <v>0</v>
      </c>
      <c r="N61" s="17">
        <f t="shared" si="6"/>
        <v>0</v>
      </c>
      <c r="O61" s="83">
        <f t="shared" si="7"/>
        <v>0</v>
      </c>
    </row>
    <row r="62" spans="1:15" x14ac:dyDescent="0.2">
      <c r="A62" s="14">
        <v>7096</v>
      </c>
      <c r="B62" s="15">
        <v>39</v>
      </c>
      <c r="C62" s="82">
        <f t="shared" si="8"/>
        <v>94.118007325828316</v>
      </c>
      <c r="D62" s="16">
        <f>SUMIFS('Contact Hours'!E:E,'Contact Hours'!$A:$A,'Semester Credit Hours'!$A62,'Contact Hours'!$C:$C,'Semester Credit Hours'!$B62)</f>
        <v>0</v>
      </c>
      <c r="E62" s="16">
        <f>SUMIFS('Contact Hours'!F:F,'Contact Hours'!$A:$A,'Semester Credit Hours'!$A62,'Contact Hours'!$C:$C,'Semester Credit Hours'!$B62)</f>
        <v>0</v>
      </c>
      <c r="F62" s="16">
        <f>SUMIFS('Contact Hours'!G:G,'Contact Hours'!$A:$A,'Semester Credit Hours'!$A62,'Contact Hours'!$C:$C,'Semester Credit Hours'!$B62)</f>
        <v>0</v>
      </c>
      <c r="G62" s="16">
        <f>SUMIFS('Contact Hours'!H:H,'Contact Hours'!$A:$A,'Semester Credit Hours'!$A62,'Contact Hours'!$C:$C,'Semester Credit Hours'!$B62)</f>
        <v>0</v>
      </c>
      <c r="H62" s="16">
        <f>SUMIFS('Contact Hours'!I:I,'Contact Hours'!$A:$A,'Semester Credit Hours'!$A62,'Contact Hours'!$C:$C,'Semester Credit Hours'!$B62)</f>
        <v>0</v>
      </c>
      <c r="I62" s="16">
        <f>SUMIFS('Contact Hours'!J:J,'Contact Hours'!$A:$A,'Semester Credit Hours'!$A62,'Contact Hours'!$C:$C,'Semester Credit Hours'!$B62)</f>
        <v>0</v>
      </c>
      <c r="J62" s="16">
        <f>SUMIFS('Contact Hours'!K:K,'Contact Hours'!$A:$A,'Semester Credit Hours'!$A62,'Contact Hours'!$C:$C,'Semester Credit Hours'!$B62)</f>
        <v>0</v>
      </c>
      <c r="K62" s="16">
        <f>SUMIFS('Contact Hours'!L:L,'Contact Hours'!$A:$A,'Semester Credit Hours'!$A62,'Contact Hours'!$C:$C,'Semester Credit Hours'!$B62)</f>
        <v>0</v>
      </c>
      <c r="L62" s="17">
        <f t="shared" si="4"/>
        <v>0</v>
      </c>
      <c r="M62" s="17">
        <f t="shared" si="5"/>
        <v>0</v>
      </c>
      <c r="N62" s="17">
        <f t="shared" si="6"/>
        <v>0</v>
      </c>
      <c r="O62" s="83">
        <f t="shared" si="7"/>
        <v>0</v>
      </c>
    </row>
    <row r="63" spans="1:15" x14ac:dyDescent="0.2">
      <c r="A63" s="14">
        <v>7096</v>
      </c>
      <c r="B63" s="15">
        <v>46</v>
      </c>
      <c r="C63" s="82">
        <f t="shared" si="8"/>
        <v>64.11532376781318</v>
      </c>
      <c r="D63" s="16">
        <f>SUMIFS('Contact Hours'!E:E,'Contact Hours'!$A:$A,'Semester Credit Hours'!$A63,'Contact Hours'!$C:$C,'Semester Credit Hours'!$B63)</f>
        <v>0</v>
      </c>
      <c r="E63" s="16">
        <f>SUMIFS('Contact Hours'!F:F,'Contact Hours'!$A:$A,'Semester Credit Hours'!$A63,'Contact Hours'!$C:$C,'Semester Credit Hours'!$B63)</f>
        <v>0</v>
      </c>
      <c r="F63" s="16">
        <f>SUMIFS('Contact Hours'!G:G,'Contact Hours'!$A:$A,'Semester Credit Hours'!$A63,'Contact Hours'!$C:$C,'Semester Credit Hours'!$B63)</f>
        <v>0</v>
      </c>
      <c r="G63" s="16">
        <f>SUMIFS('Contact Hours'!H:H,'Contact Hours'!$A:$A,'Semester Credit Hours'!$A63,'Contact Hours'!$C:$C,'Semester Credit Hours'!$B63)</f>
        <v>0</v>
      </c>
      <c r="H63" s="16">
        <f>SUMIFS('Contact Hours'!I:I,'Contact Hours'!$A:$A,'Semester Credit Hours'!$A63,'Contact Hours'!$C:$C,'Semester Credit Hours'!$B63)</f>
        <v>0</v>
      </c>
      <c r="I63" s="16">
        <f>SUMIFS('Contact Hours'!J:J,'Contact Hours'!$A:$A,'Semester Credit Hours'!$A63,'Contact Hours'!$C:$C,'Semester Credit Hours'!$B63)</f>
        <v>0</v>
      </c>
      <c r="J63" s="16">
        <f>SUMIFS('Contact Hours'!K:K,'Contact Hours'!$A:$A,'Semester Credit Hours'!$A63,'Contact Hours'!$C:$C,'Semester Credit Hours'!$B63)</f>
        <v>0</v>
      </c>
      <c r="K63" s="16">
        <f>SUMIFS('Contact Hours'!L:L,'Contact Hours'!$A:$A,'Semester Credit Hours'!$A63,'Contact Hours'!$C:$C,'Semester Credit Hours'!$B63)</f>
        <v>0</v>
      </c>
      <c r="L63" s="17">
        <f t="shared" si="4"/>
        <v>0</v>
      </c>
      <c r="M63" s="17">
        <f t="shared" si="5"/>
        <v>0</v>
      </c>
      <c r="N63" s="17">
        <f t="shared" si="6"/>
        <v>0</v>
      </c>
      <c r="O63" s="83">
        <f t="shared" si="7"/>
        <v>0</v>
      </c>
    </row>
    <row r="64" spans="1:15" x14ac:dyDescent="0.2">
      <c r="A64" s="14">
        <v>23614</v>
      </c>
      <c r="B64" s="15">
        <v>31</v>
      </c>
      <c r="C64" s="82">
        <f t="shared" si="8"/>
        <v>71.924241406200693</v>
      </c>
      <c r="D64" s="16">
        <f>SUMIFS('Contact Hours'!E:E,'Contact Hours'!$A:$A,'Semester Credit Hours'!$A64,'Contact Hours'!$C:$C,'Semester Credit Hours'!$B64)</f>
        <v>0</v>
      </c>
      <c r="E64" s="16">
        <f>SUMIFS('Contact Hours'!F:F,'Contact Hours'!$A:$A,'Semester Credit Hours'!$A64,'Contact Hours'!$C:$C,'Semester Credit Hours'!$B64)</f>
        <v>0</v>
      </c>
      <c r="F64" s="16">
        <f>SUMIFS('Contact Hours'!G:G,'Contact Hours'!$A:$A,'Semester Credit Hours'!$A64,'Contact Hours'!$C:$C,'Semester Credit Hours'!$B64)</f>
        <v>0</v>
      </c>
      <c r="G64" s="16">
        <f>SUMIFS('Contact Hours'!H:H,'Contact Hours'!$A:$A,'Semester Credit Hours'!$A64,'Contact Hours'!$C:$C,'Semester Credit Hours'!$B64)</f>
        <v>0</v>
      </c>
      <c r="H64" s="16">
        <f>SUMIFS('Contact Hours'!I:I,'Contact Hours'!$A:$A,'Semester Credit Hours'!$A64,'Contact Hours'!$C:$C,'Semester Credit Hours'!$B64)</f>
        <v>0</v>
      </c>
      <c r="I64" s="16">
        <f>SUMIFS('Contact Hours'!J:J,'Contact Hours'!$A:$A,'Semester Credit Hours'!$A64,'Contact Hours'!$C:$C,'Semester Credit Hours'!$B64)</f>
        <v>0</v>
      </c>
      <c r="J64" s="16">
        <f>SUMIFS('Contact Hours'!K:K,'Contact Hours'!$A:$A,'Semester Credit Hours'!$A64,'Contact Hours'!$C:$C,'Semester Credit Hours'!$B64)</f>
        <v>0</v>
      </c>
      <c r="K64" s="16">
        <f>SUMIFS('Contact Hours'!L:L,'Contact Hours'!$A:$A,'Semester Credit Hours'!$A64,'Contact Hours'!$C:$C,'Semester Credit Hours'!$B64)</f>
        <v>0</v>
      </c>
      <c r="L64" s="17">
        <f t="shared" si="4"/>
        <v>0</v>
      </c>
      <c r="M64" s="17">
        <f t="shared" si="5"/>
        <v>0</v>
      </c>
      <c r="N64" s="17">
        <f t="shared" si="6"/>
        <v>0</v>
      </c>
      <c r="O64" s="83">
        <f t="shared" si="7"/>
        <v>0</v>
      </c>
    </row>
    <row r="65" spans="1:15" x14ac:dyDescent="0.2">
      <c r="A65" s="14">
        <v>23614</v>
      </c>
      <c r="B65" s="15">
        <v>32</v>
      </c>
      <c r="C65" s="82">
        <f t="shared" si="8"/>
        <v>113.43480358920792</v>
      </c>
      <c r="D65" s="16">
        <f>SUMIFS('Contact Hours'!E:E,'Contact Hours'!$A:$A,'Semester Credit Hours'!$A65,'Contact Hours'!$C:$C,'Semester Credit Hours'!$B65)</f>
        <v>0</v>
      </c>
      <c r="E65" s="16">
        <f>SUMIFS('Contact Hours'!F:F,'Contact Hours'!$A:$A,'Semester Credit Hours'!$A65,'Contact Hours'!$C:$C,'Semester Credit Hours'!$B65)</f>
        <v>0</v>
      </c>
      <c r="F65" s="16">
        <f>SUMIFS('Contact Hours'!G:G,'Contact Hours'!$A:$A,'Semester Credit Hours'!$A65,'Contact Hours'!$C:$C,'Semester Credit Hours'!$B65)</f>
        <v>0</v>
      </c>
      <c r="G65" s="16">
        <f>SUMIFS('Contact Hours'!H:H,'Contact Hours'!$A:$A,'Semester Credit Hours'!$A65,'Contact Hours'!$C:$C,'Semester Credit Hours'!$B65)</f>
        <v>0</v>
      </c>
      <c r="H65" s="16">
        <f>SUMIFS('Contact Hours'!I:I,'Contact Hours'!$A:$A,'Semester Credit Hours'!$A65,'Contact Hours'!$C:$C,'Semester Credit Hours'!$B65)</f>
        <v>0</v>
      </c>
      <c r="I65" s="16">
        <f>SUMIFS('Contact Hours'!J:J,'Contact Hours'!$A:$A,'Semester Credit Hours'!$A65,'Contact Hours'!$C:$C,'Semester Credit Hours'!$B65)</f>
        <v>0</v>
      </c>
      <c r="J65" s="16">
        <f>SUMIFS('Contact Hours'!K:K,'Contact Hours'!$A:$A,'Semester Credit Hours'!$A65,'Contact Hours'!$C:$C,'Semester Credit Hours'!$B65)</f>
        <v>0</v>
      </c>
      <c r="K65" s="16">
        <f>SUMIFS('Contact Hours'!L:L,'Contact Hours'!$A:$A,'Semester Credit Hours'!$A65,'Contact Hours'!$C:$C,'Semester Credit Hours'!$B65)</f>
        <v>0</v>
      </c>
      <c r="L65" s="17">
        <f t="shared" si="4"/>
        <v>0</v>
      </c>
      <c r="M65" s="17">
        <f t="shared" si="5"/>
        <v>0</v>
      </c>
      <c r="N65" s="17">
        <f t="shared" si="6"/>
        <v>0</v>
      </c>
      <c r="O65" s="83">
        <f t="shared" si="7"/>
        <v>0</v>
      </c>
    </row>
    <row r="66" spans="1:15" x14ac:dyDescent="0.2">
      <c r="A66" s="14">
        <v>23614</v>
      </c>
      <c r="B66" s="15">
        <v>36</v>
      </c>
      <c r="C66" s="82">
        <f t="shared" si="8"/>
        <v>73.568224066913842</v>
      </c>
      <c r="D66" s="16">
        <f>SUMIFS('Contact Hours'!E:E,'Contact Hours'!$A:$A,'Semester Credit Hours'!$A66,'Contact Hours'!$C:$C,'Semester Credit Hours'!$B66)</f>
        <v>0</v>
      </c>
      <c r="E66" s="16">
        <f>SUMIFS('Contact Hours'!F:F,'Contact Hours'!$A:$A,'Semester Credit Hours'!$A66,'Contact Hours'!$C:$C,'Semester Credit Hours'!$B66)</f>
        <v>0</v>
      </c>
      <c r="F66" s="16">
        <f>SUMIFS('Contact Hours'!G:G,'Contact Hours'!$A:$A,'Semester Credit Hours'!$A66,'Contact Hours'!$C:$C,'Semester Credit Hours'!$B66)</f>
        <v>0</v>
      </c>
      <c r="G66" s="16">
        <f>SUMIFS('Contact Hours'!H:H,'Contact Hours'!$A:$A,'Semester Credit Hours'!$A66,'Contact Hours'!$C:$C,'Semester Credit Hours'!$B66)</f>
        <v>0</v>
      </c>
      <c r="H66" s="16">
        <f>SUMIFS('Contact Hours'!I:I,'Contact Hours'!$A:$A,'Semester Credit Hours'!$A66,'Contact Hours'!$C:$C,'Semester Credit Hours'!$B66)</f>
        <v>0</v>
      </c>
      <c r="I66" s="16">
        <f>SUMIFS('Contact Hours'!J:J,'Contact Hours'!$A:$A,'Semester Credit Hours'!$A66,'Contact Hours'!$C:$C,'Semester Credit Hours'!$B66)</f>
        <v>0</v>
      </c>
      <c r="J66" s="16">
        <f>SUMIFS('Contact Hours'!K:K,'Contact Hours'!$A:$A,'Semester Credit Hours'!$A66,'Contact Hours'!$C:$C,'Semester Credit Hours'!$B66)</f>
        <v>0</v>
      </c>
      <c r="K66" s="16">
        <f>SUMIFS('Contact Hours'!L:L,'Contact Hours'!$A:$A,'Semester Credit Hours'!$A66,'Contact Hours'!$C:$C,'Semester Credit Hours'!$B66)</f>
        <v>0</v>
      </c>
      <c r="L66" s="17">
        <f t="shared" si="4"/>
        <v>0</v>
      </c>
      <c r="M66" s="17">
        <f t="shared" si="5"/>
        <v>0</v>
      </c>
      <c r="N66" s="17">
        <f t="shared" si="6"/>
        <v>0</v>
      </c>
      <c r="O66" s="83">
        <f t="shared" si="7"/>
        <v>0</v>
      </c>
    </row>
    <row r="67" spans="1:15" x14ac:dyDescent="0.2">
      <c r="A67" s="14">
        <v>23614</v>
      </c>
      <c r="B67" s="15">
        <v>39</v>
      </c>
      <c r="C67" s="82">
        <f t="shared" si="8"/>
        <v>94.118007325828316</v>
      </c>
      <c r="D67" s="16">
        <f>SUMIFS('Contact Hours'!E:E,'Contact Hours'!$A:$A,'Semester Credit Hours'!$A67,'Contact Hours'!$C:$C,'Semester Credit Hours'!$B67)</f>
        <v>0</v>
      </c>
      <c r="E67" s="16">
        <f>SUMIFS('Contact Hours'!F:F,'Contact Hours'!$A:$A,'Semester Credit Hours'!$A67,'Contact Hours'!$C:$C,'Semester Credit Hours'!$B67)</f>
        <v>0</v>
      </c>
      <c r="F67" s="16">
        <f>SUMIFS('Contact Hours'!G:G,'Contact Hours'!$A:$A,'Semester Credit Hours'!$A67,'Contact Hours'!$C:$C,'Semester Credit Hours'!$B67)</f>
        <v>0</v>
      </c>
      <c r="G67" s="16">
        <f>SUMIFS('Contact Hours'!H:H,'Contact Hours'!$A:$A,'Semester Credit Hours'!$A67,'Contact Hours'!$C:$C,'Semester Credit Hours'!$B67)</f>
        <v>0</v>
      </c>
      <c r="H67" s="16">
        <f>SUMIFS('Contact Hours'!I:I,'Contact Hours'!$A:$A,'Semester Credit Hours'!$A67,'Contact Hours'!$C:$C,'Semester Credit Hours'!$B67)</f>
        <v>0</v>
      </c>
      <c r="I67" s="16">
        <f>SUMIFS('Contact Hours'!J:J,'Contact Hours'!$A:$A,'Semester Credit Hours'!$A67,'Contact Hours'!$C:$C,'Semester Credit Hours'!$B67)</f>
        <v>0</v>
      </c>
      <c r="J67" s="16">
        <f>SUMIFS('Contact Hours'!K:K,'Contact Hours'!$A:$A,'Semester Credit Hours'!$A67,'Contact Hours'!$C:$C,'Semester Credit Hours'!$B67)</f>
        <v>0</v>
      </c>
      <c r="K67" s="16">
        <f>SUMIFS('Contact Hours'!L:L,'Contact Hours'!$A:$A,'Semester Credit Hours'!$A67,'Contact Hours'!$C:$C,'Semester Credit Hours'!$B67)</f>
        <v>0</v>
      </c>
      <c r="L67" s="17">
        <f t="shared" si="4"/>
        <v>0</v>
      </c>
      <c r="M67" s="17">
        <f t="shared" si="5"/>
        <v>0</v>
      </c>
      <c r="N67" s="17">
        <f t="shared" si="6"/>
        <v>0</v>
      </c>
      <c r="O67" s="83">
        <f t="shared" si="7"/>
        <v>0</v>
      </c>
    </row>
    <row r="68" spans="1:15" x14ac:dyDescent="0.2">
      <c r="A68" s="14">
        <v>23614</v>
      </c>
      <c r="B68" s="15">
        <v>46</v>
      </c>
      <c r="C68" s="82">
        <f t="shared" si="8"/>
        <v>64.11532376781318</v>
      </c>
      <c r="D68" s="16">
        <f>SUMIFS('Contact Hours'!E:E,'Contact Hours'!$A:$A,'Semester Credit Hours'!$A68,'Contact Hours'!$C:$C,'Semester Credit Hours'!$B68)</f>
        <v>0</v>
      </c>
      <c r="E68" s="16">
        <f>SUMIFS('Contact Hours'!F:F,'Contact Hours'!$A:$A,'Semester Credit Hours'!$A68,'Contact Hours'!$C:$C,'Semester Credit Hours'!$B68)</f>
        <v>0</v>
      </c>
      <c r="F68" s="16">
        <f>SUMIFS('Contact Hours'!G:G,'Contact Hours'!$A:$A,'Semester Credit Hours'!$A68,'Contact Hours'!$C:$C,'Semester Credit Hours'!$B68)</f>
        <v>0</v>
      </c>
      <c r="G68" s="16">
        <f>SUMIFS('Contact Hours'!H:H,'Contact Hours'!$A:$A,'Semester Credit Hours'!$A68,'Contact Hours'!$C:$C,'Semester Credit Hours'!$B68)</f>
        <v>0</v>
      </c>
      <c r="H68" s="16">
        <f>SUMIFS('Contact Hours'!I:I,'Contact Hours'!$A:$A,'Semester Credit Hours'!$A68,'Contact Hours'!$C:$C,'Semester Credit Hours'!$B68)</f>
        <v>0</v>
      </c>
      <c r="I68" s="16">
        <f>SUMIFS('Contact Hours'!J:J,'Contact Hours'!$A:$A,'Semester Credit Hours'!$A68,'Contact Hours'!$C:$C,'Semester Credit Hours'!$B68)</f>
        <v>0</v>
      </c>
      <c r="J68" s="16">
        <f>SUMIFS('Contact Hours'!K:K,'Contact Hours'!$A:$A,'Semester Credit Hours'!$A68,'Contact Hours'!$C:$C,'Semester Credit Hours'!$B68)</f>
        <v>0</v>
      </c>
      <c r="K68" s="16">
        <f>SUMIFS('Contact Hours'!L:L,'Contact Hours'!$A:$A,'Semester Credit Hours'!$A68,'Contact Hours'!$C:$C,'Semester Credit Hours'!$B68)</f>
        <v>0</v>
      </c>
      <c r="L68" s="17">
        <f t="shared" si="4"/>
        <v>0</v>
      </c>
      <c r="M68" s="17">
        <f t="shared" si="5"/>
        <v>0</v>
      </c>
      <c r="N68" s="17">
        <f t="shared" si="6"/>
        <v>0</v>
      </c>
      <c r="O68" s="83">
        <f t="shared" si="7"/>
        <v>0</v>
      </c>
    </row>
    <row r="69" spans="1:15" x14ac:dyDescent="0.2">
      <c r="A69" s="14">
        <v>9331</v>
      </c>
      <c r="B69" s="15">
        <v>31</v>
      </c>
      <c r="C69" s="82">
        <f t="shared" si="8"/>
        <v>71.924241406200693</v>
      </c>
      <c r="D69" s="16">
        <f>SUMIFS('Contact Hours'!E:E,'Contact Hours'!$A:$A,'Semester Credit Hours'!$A69,'Contact Hours'!$C:$C,'Semester Credit Hours'!$B69)</f>
        <v>0</v>
      </c>
      <c r="E69" s="16">
        <f>SUMIFS('Contact Hours'!F:F,'Contact Hours'!$A:$A,'Semester Credit Hours'!$A69,'Contact Hours'!$C:$C,'Semester Credit Hours'!$B69)</f>
        <v>0</v>
      </c>
      <c r="F69" s="16">
        <f>SUMIFS('Contact Hours'!G:G,'Contact Hours'!$A:$A,'Semester Credit Hours'!$A69,'Contact Hours'!$C:$C,'Semester Credit Hours'!$B69)</f>
        <v>0</v>
      </c>
      <c r="G69" s="16">
        <f>SUMIFS('Contact Hours'!H:H,'Contact Hours'!$A:$A,'Semester Credit Hours'!$A69,'Contact Hours'!$C:$C,'Semester Credit Hours'!$B69)</f>
        <v>0</v>
      </c>
      <c r="H69" s="16">
        <f>SUMIFS('Contact Hours'!I:I,'Contact Hours'!$A:$A,'Semester Credit Hours'!$A69,'Contact Hours'!$C:$C,'Semester Credit Hours'!$B69)</f>
        <v>0</v>
      </c>
      <c r="I69" s="16">
        <f>SUMIFS('Contact Hours'!J:J,'Contact Hours'!$A:$A,'Semester Credit Hours'!$A69,'Contact Hours'!$C:$C,'Semester Credit Hours'!$B69)</f>
        <v>0</v>
      </c>
      <c r="J69" s="16">
        <f>SUMIFS('Contact Hours'!K:K,'Contact Hours'!$A:$A,'Semester Credit Hours'!$A69,'Contact Hours'!$C:$C,'Semester Credit Hours'!$B69)</f>
        <v>0</v>
      </c>
      <c r="K69" s="16">
        <f>SUMIFS('Contact Hours'!L:L,'Contact Hours'!$A:$A,'Semester Credit Hours'!$A69,'Contact Hours'!$C:$C,'Semester Credit Hours'!$B69)</f>
        <v>0</v>
      </c>
      <c r="L69" s="17">
        <f t="shared" ref="L69:L132" si="9">SUM(D69:K69)</f>
        <v>0</v>
      </c>
      <c r="M69" s="17">
        <f t="shared" ref="M69:M132" si="10">IF(B69&lt;28,E69+F69+I69+K69,0)*0.1</f>
        <v>0</v>
      </c>
      <c r="N69" s="17">
        <f t="shared" ref="N69:N132" si="11">SUM(L69:M69)</f>
        <v>0</v>
      </c>
      <c r="O69" s="83">
        <f t="shared" ref="O69:O132" si="12">N69*C69</f>
        <v>0</v>
      </c>
    </row>
    <row r="70" spans="1:15" x14ac:dyDescent="0.2">
      <c r="A70" s="14">
        <v>9331</v>
      </c>
      <c r="B70" s="15">
        <v>32</v>
      </c>
      <c r="C70" s="82">
        <f t="shared" si="8"/>
        <v>113.43480358920792</v>
      </c>
      <c r="D70" s="16">
        <f>SUMIFS('Contact Hours'!E:E,'Contact Hours'!$A:$A,'Semester Credit Hours'!$A70,'Contact Hours'!$C:$C,'Semester Credit Hours'!$B70)</f>
        <v>0</v>
      </c>
      <c r="E70" s="16">
        <f>SUMIFS('Contact Hours'!F:F,'Contact Hours'!$A:$A,'Semester Credit Hours'!$A70,'Contact Hours'!$C:$C,'Semester Credit Hours'!$B70)</f>
        <v>0</v>
      </c>
      <c r="F70" s="16">
        <f>SUMIFS('Contact Hours'!G:G,'Contact Hours'!$A:$A,'Semester Credit Hours'!$A70,'Contact Hours'!$C:$C,'Semester Credit Hours'!$B70)</f>
        <v>0</v>
      </c>
      <c r="G70" s="16">
        <f>SUMIFS('Contact Hours'!H:H,'Contact Hours'!$A:$A,'Semester Credit Hours'!$A70,'Contact Hours'!$C:$C,'Semester Credit Hours'!$B70)</f>
        <v>0</v>
      </c>
      <c r="H70" s="16">
        <f>SUMIFS('Contact Hours'!I:I,'Contact Hours'!$A:$A,'Semester Credit Hours'!$A70,'Contact Hours'!$C:$C,'Semester Credit Hours'!$B70)</f>
        <v>0</v>
      </c>
      <c r="I70" s="16">
        <f>SUMIFS('Contact Hours'!J:J,'Contact Hours'!$A:$A,'Semester Credit Hours'!$A70,'Contact Hours'!$C:$C,'Semester Credit Hours'!$B70)</f>
        <v>0</v>
      </c>
      <c r="J70" s="16">
        <f>SUMIFS('Contact Hours'!K:K,'Contact Hours'!$A:$A,'Semester Credit Hours'!$A70,'Contact Hours'!$C:$C,'Semester Credit Hours'!$B70)</f>
        <v>0</v>
      </c>
      <c r="K70" s="16">
        <f>SUMIFS('Contact Hours'!L:L,'Contact Hours'!$A:$A,'Semester Credit Hours'!$A70,'Contact Hours'!$C:$C,'Semester Credit Hours'!$B70)</f>
        <v>0</v>
      </c>
      <c r="L70" s="17">
        <f t="shared" si="9"/>
        <v>0</v>
      </c>
      <c r="M70" s="17">
        <f t="shared" si="10"/>
        <v>0</v>
      </c>
      <c r="N70" s="17">
        <f t="shared" si="11"/>
        <v>0</v>
      </c>
      <c r="O70" s="83">
        <f t="shared" si="12"/>
        <v>0</v>
      </c>
    </row>
    <row r="71" spans="1:15" x14ac:dyDescent="0.2">
      <c r="A71" s="14">
        <v>9331</v>
      </c>
      <c r="B71" s="15">
        <v>36</v>
      </c>
      <c r="C71" s="82">
        <f t="shared" si="8"/>
        <v>73.568224066913842</v>
      </c>
      <c r="D71" s="16">
        <f>SUMIFS('Contact Hours'!E:E,'Contact Hours'!$A:$A,'Semester Credit Hours'!$A71,'Contact Hours'!$C:$C,'Semester Credit Hours'!$B71)</f>
        <v>0</v>
      </c>
      <c r="E71" s="16">
        <f>SUMIFS('Contact Hours'!F:F,'Contact Hours'!$A:$A,'Semester Credit Hours'!$A71,'Contact Hours'!$C:$C,'Semester Credit Hours'!$B71)</f>
        <v>0</v>
      </c>
      <c r="F71" s="16">
        <f>SUMIFS('Contact Hours'!G:G,'Contact Hours'!$A:$A,'Semester Credit Hours'!$A71,'Contact Hours'!$C:$C,'Semester Credit Hours'!$B71)</f>
        <v>0</v>
      </c>
      <c r="G71" s="16">
        <f>SUMIFS('Contact Hours'!H:H,'Contact Hours'!$A:$A,'Semester Credit Hours'!$A71,'Contact Hours'!$C:$C,'Semester Credit Hours'!$B71)</f>
        <v>0</v>
      </c>
      <c r="H71" s="16">
        <f>SUMIFS('Contact Hours'!I:I,'Contact Hours'!$A:$A,'Semester Credit Hours'!$A71,'Contact Hours'!$C:$C,'Semester Credit Hours'!$B71)</f>
        <v>0</v>
      </c>
      <c r="I71" s="16">
        <f>SUMIFS('Contact Hours'!J:J,'Contact Hours'!$A:$A,'Semester Credit Hours'!$A71,'Contact Hours'!$C:$C,'Semester Credit Hours'!$B71)</f>
        <v>0</v>
      </c>
      <c r="J71" s="16">
        <f>SUMIFS('Contact Hours'!K:K,'Contact Hours'!$A:$A,'Semester Credit Hours'!$A71,'Contact Hours'!$C:$C,'Semester Credit Hours'!$B71)</f>
        <v>0</v>
      </c>
      <c r="K71" s="16">
        <f>SUMIFS('Contact Hours'!L:L,'Contact Hours'!$A:$A,'Semester Credit Hours'!$A71,'Contact Hours'!$C:$C,'Semester Credit Hours'!$B71)</f>
        <v>0</v>
      </c>
      <c r="L71" s="17">
        <f t="shared" si="9"/>
        <v>0</v>
      </c>
      <c r="M71" s="17">
        <f t="shared" si="10"/>
        <v>0</v>
      </c>
      <c r="N71" s="17">
        <f t="shared" si="11"/>
        <v>0</v>
      </c>
      <c r="O71" s="83">
        <f t="shared" si="12"/>
        <v>0</v>
      </c>
    </row>
    <row r="72" spans="1:15" x14ac:dyDescent="0.2">
      <c r="A72" s="14">
        <v>9331</v>
      </c>
      <c r="B72" s="15">
        <v>39</v>
      </c>
      <c r="C72" s="82">
        <f t="shared" si="8"/>
        <v>94.118007325828316</v>
      </c>
      <c r="D72" s="16">
        <f>SUMIFS('Contact Hours'!E:E,'Contact Hours'!$A:$A,'Semester Credit Hours'!$A72,'Contact Hours'!$C:$C,'Semester Credit Hours'!$B72)</f>
        <v>0</v>
      </c>
      <c r="E72" s="16">
        <f>SUMIFS('Contact Hours'!F:F,'Contact Hours'!$A:$A,'Semester Credit Hours'!$A72,'Contact Hours'!$C:$C,'Semester Credit Hours'!$B72)</f>
        <v>0</v>
      </c>
      <c r="F72" s="16">
        <f>SUMIFS('Contact Hours'!G:G,'Contact Hours'!$A:$A,'Semester Credit Hours'!$A72,'Contact Hours'!$C:$C,'Semester Credit Hours'!$B72)</f>
        <v>0</v>
      </c>
      <c r="G72" s="16">
        <f>SUMIFS('Contact Hours'!H:H,'Contact Hours'!$A:$A,'Semester Credit Hours'!$A72,'Contact Hours'!$C:$C,'Semester Credit Hours'!$B72)</f>
        <v>0</v>
      </c>
      <c r="H72" s="16">
        <f>SUMIFS('Contact Hours'!I:I,'Contact Hours'!$A:$A,'Semester Credit Hours'!$A72,'Contact Hours'!$C:$C,'Semester Credit Hours'!$B72)</f>
        <v>0</v>
      </c>
      <c r="I72" s="16">
        <f>SUMIFS('Contact Hours'!J:J,'Contact Hours'!$A:$A,'Semester Credit Hours'!$A72,'Contact Hours'!$C:$C,'Semester Credit Hours'!$B72)</f>
        <v>0</v>
      </c>
      <c r="J72" s="16">
        <f>SUMIFS('Contact Hours'!K:K,'Contact Hours'!$A:$A,'Semester Credit Hours'!$A72,'Contact Hours'!$C:$C,'Semester Credit Hours'!$B72)</f>
        <v>0</v>
      </c>
      <c r="K72" s="16">
        <f>SUMIFS('Contact Hours'!L:L,'Contact Hours'!$A:$A,'Semester Credit Hours'!$A72,'Contact Hours'!$C:$C,'Semester Credit Hours'!$B72)</f>
        <v>0</v>
      </c>
      <c r="L72" s="17">
        <f t="shared" si="9"/>
        <v>0</v>
      </c>
      <c r="M72" s="17">
        <f t="shared" si="10"/>
        <v>0</v>
      </c>
      <c r="N72" s="17">
        <f t="shared" si="11"/>
        <v>0</v>
      </c>
      <c r="O72" s="83">
        <f t="shared" si="12"/>
        <v>0</v>
      </c>
    </row>
    <row r="73" spans="1:15" x14ac:dyDescent="0.2">
      <c r="A73" s="14">
        <v>9331</v>
      </c>
      <c r="B73" s="15">
        <v>46</v>
      </c>
      <c r="C73" s="82">
        <f t="shared" ref="C73:C136" si="13">C68</f>
        <v>64.11532376781318</v>
      </c>
      <c r="D73" s="16">
        <f>SUMIFS('Contact Hours'!E:E,'Contact Hours'!$A:$A,'Semester Credit Hours'!$A73,'Contact Hours'!$C:$C,'Semester Credit Hours'!$B73)</f>
        <v>0</v>
      </c>
      <c r="E73" s="16">
        <f>SUMIFS('Contact Hours'!F:F,'Contact Hours'!$A:$A,'Semester Credit Hours'!$A73,'Contact Hours'!$C:$C,'Semester Credit Hours'!$B73)</f>
        <v>0</v>
      </c>
      <c r="F73" s="16">
        <f>SUMIFS('Contact Hours'!G:G,'Contact Hours'!$A:$A,'Semester Credit Hours'!$A73,'Contact Hours'!$C:$C,'Semester Credit Hours'!$B73)</f>
        <v>0</v>
      </c>
      <c r="G73" s="16">
        <f>SUMIFS('Contact Hours'!H:H,'Contact Hours'!$A:$A,'Semester Credit Hours'!$A73,'Contact Hours'!$C:$C,'Semester Credit Hours'!$B73)</f>
        <v>0</v>
      </c>
      <c r="H73" s="16">
        <f>SUMIFS('Contact Hours'!I:I,'Contact Hours'!$A:$A,'Semester Credit Hours'!$A73,'Contact Hours'!$C:$C,'Semester Credit Hours'!$B73)</f>
        <v>0</v>
      </c>
      <c r="I73" s="16">
        <f>SUMIFS('Contact Hours'!J:J,'Contact Hours'!$A:$A,'Semester Credit Hours'!$A73,'Contact Hours'!$C:$C,'Semester Credit Hours'!$B73)</f>
        <v>0</v>
      </c>
      <c r="J73" s="16">
        <f>SUMIFS('Contact Hours'!K:K,'Contact Hours'!$A:$A,'Semester Credit Hours'!$A73,'Contact Hours'!$C:$C,'Semester Credit Hours'!$B73)</f>
        <v>0</v>
      </c>
      <c r="K73" s="16">
        <f>SUMIFS('Contact Hours'!L:L,'Contact Hours'!$A:$A,'Semester Credit Hours'!$A73,'Contact Hours'!$C:$C,'Semester Credit Hours'!$B73)</f>
        <v>0</v>
      </c>
      <c r="L73" s="17">
        <f t="shared" si="9"/>
        <v>0</v>
      </c>
      <c r="M73" s="17">
        <f t="shared" si="10"/>
        <v>0</v>
      </c>
      <c r="N73" s="17">
        <f t="shared" si="11"/>
        <v>0</v>
      </c>
      <c r="O73" s="83">
        <f t="shared" si="12"/>
        <v>0</v>
      </c>
    </row>
    <row r="74" spans="1:15" x14ac:dyDescent="0.2">
      <c r="A74" s="14">
        <v>3563</v>
      </c>
      <c r="B74" s="15">
        <v>31</v>
      </c>
      <c r="C74" s="82">
        <f t="shared" si="13"/>
        <v>71.924241406200693</v>
      </c>
      <c r="D74" s="16">
        <f>SUMIFS('Contact Hours'!E:E,'Contact Hours'!$A:$A,'Semester Credit Hours'!$A74,'Contact Hours'!$C:$C,'Semester Credit Hours'!$B74)</f>
        <v>0</v>
      </c>
      <c r="E74" s="16">
        <f>SUMIFS('Contact Hours'!F:F,'Contact Hours'!$A:$A,'Semester Credit Hours'!$A74,'Contact Hours'!$C:$C,'Semester Credit Hours'!$B74)</f>
        <v>0</v>
      </c>
      <c r="F74" s="16">
        <f>SUMIFS('Contact Hours'!G:G,'Contact Hours'!$A:$A,'Semester Credit Hours'!$A74,'Contact Hours'!$C:$C,'Semester Credit Hours'!$B74)</f>
        <v>0</v>
      </c>
      <c r="G74" s="16">
        <f>SUMIFS('Contact Hours'!H:H,'Contact Hours'!$A:$A,'Semester Credit Hours'!$A74,'Contact Hours'!$C:$C,'Semester Credit Hours'!$B74)</f>
        <v>0</v>
      </c>
      <c r="H74" s="16">
        <f>SUMIFS('Contact Hours'!I:I,'Contact Hours'!$A:$A,'Semester Credit Hours'!$A74,'Contact Hours'!$C:$C,'Semester Credit Hours'!$B74)</f>
        <v>0</v>
      </c>
      <c r="I74" s="16">
        <f>SUMIFS('Contact Hours'!J:J,'Contact Hours'!$A:$A,'Semester Credit Hours'!$A74,'Contact Hours'!$C:$C,'Semester Credit Hours'!$B74)</f>
        <v>0</v>
      </c>
      <c r="J74" s="16">
        <f>SUMIFS('Contact Hours'!K:K,'Contact Hours'!$A:$A,'Semester Credit Hours'!$A74,'Contact Hours'!$C:$C,'Semester Credit Hours'!$B74)</f>
        <v>0</v>
      </c>
      <c r="K74" s="16">
        <f>SUMIFS('Contact Hours'!L:L,'Contact Hours'!$A:$A,'Semester Credit Hours'!$A74,'Contact Hours'!$C:$C,'Semester Credit Hours'!$B74)</f>
        <v>0</v>
      </c>
      <c r="L74" s="17">
        <f t="shared" si="9"/>
        <v>0</v>
      </c>
      <c r="M74" s="17">
        <f t="shared" si="10"/>
        <v>0</v>
      </c>
      <c r="N74" s="17">
        <f t="shared" si="11"/>
        <v>0</v>
      </c>
      <c r="O74" s="83">
        <f t="shared" si="12"/>
        <v>0</v>
      </c>
    </row>
    <row r="75" spans="1:15" x14ac:dyDescent="0.2">
      <c r="A75" s="14">
        <v>3563</v>
      </c>
      <c r="B75" s="15">
        <v>32</v>
      </c>
      <c r="C75" s="82">
        <f t="shared" si="13"/>
        <v>113.43480358920792</v>
      </c>
      <c r="D75" s="16">
        <f>SUMIFS('Contact Hours'!E:E,'Contact Hours'!$A:$A,'Semester Credit Hours'!$A75,'Contact Hours'!$C:$C,'Semester Credit Hours'!$B75)</f>
        <v>0</v>
      </c>
      <c r="E75" s="16">
        <f>SUMIFS('Contact Hours'!F:F,'Contact Hours'!$A:$A,'Semester Credit Hours'!$A75,'Contact Hours'!$C:$C,'Semester Credit Hours'!$B75)</f>
        <v>0</v>
      </c>
      <c r="F75" s="16">
        <f>SUMIFS('Contact Hours'!G:G,'Contact Hours'!$A:$A,'Semester Credit Hours'!$A75,'Contact Hours'!$C:$C,'Semester Credit Hours'!$B75)</f>
        <v>0</v>
      </c>
      <c r="G75" s="16">
        <f>SUMIFS('Contact Hours'!H:H,'Contact Hours'!$A:$A,'Semester Credit Hours'!$A75,'Contact Hours'!$C:$C,'Semester Credit Hours'!$B75)</f>
        <v>0</v>
      </c>
      <c r="H75" s="16">
        <f>SUMIFS('Contact Hours'!I:I,'Contact Hours'!$A:$A,'Semester Credit Hours'!$A75,'Contact Hours'!$C:$C,'Semester Credit Hours'!$B75)</f>
        <v>0</v>
      </c>
      <c r="I75" s="16">
        <f>SUMIFS('Contact Hours'!J:J,'Contact Hours'!$A:$A,'Semester Credit Hours'!$A75,'Contact Hours'!$C:$C,'Semester Credit Hours'!$B75)</f>
        <v>0</v>
      </c>
      <c r="J75" s="16">
        <f>SUMIFS('Contact Hours'!K:K,'Contact Hours'!$A:$A,'Semester Credit Hours'!$A75,'Contact Hours'!$C:$C,'Semester Credit Hours'!$B75)</f>
        <v>0</v>
      </c>
      <c r="K75" s="16">
        <f>SUMIFS('Contact Hours'!L:L,'Contact Hours'!$A:$A,'Semester Credit Hours'!$A75,'Contact Hours'!$C:$C,'Semester Credit Hours'!$B75)</f>
        <v>0</v>
      </c>
      <c r="L75" s="17">
        <f t="shared" si="9"/>
        <v>0</v>
      </c>
      <c r="M75" s="17">
        <f t="shared" si="10"/>
        <v>0</v>
      </c>
      <c r="N75" s="17">
        <f t="shared" si="11"/>
        <v>0</v>
      </c>
      <c r="O75" s="83">
        <f t="shared" si="12"/>
        <v>0</v>
      </c>
    </row>
    <row r="76" spans="1:15" x14ac:dyDescent="0.2">
      <c r="A76" s="14">
        <v>3563</v>
      </c>
      <c r="B76" s="15">
        <v>36</v>
      </c>
      <c r="C76" s="82">
        <f t="shared" si="13"/>
        <v>73.568224066913842</v>
      </c>
      <c r="D76" s="16">
        <f>SUMIFS('Contact Hours'!E:E,'Contact Hours'!$A:$A,'Semester Credit Hours'!$A76,'Contact Hours'!$C:$C,'Semester Credit Hours'!$B76)</f>
        <v>0</v>
      </c>
      <c r="E76" s="16">
        <f>SUMIFS('Contact Hours'!F:F,'Contact Hours'!$A:$A,'Semester Credit Hours'!$A76,'Contact Hours'!$C:$C,'Semester Credit Hours'!$B76)</f>
        <v>0</v>
      </c>
      <c r="F76" s="16">
        <f>SUMIFS('Contact Hours'!G:G,'Contact Hours'!$A:$A,'Semester Credit Hours'!$A76,'Contact Hours'!$C:$C,'Semester Credit Hours'!$B76)</f>
        <v>0</v>
      </c>
      <c r="G76" s="16">
        <f>SUMIFS('Contact Hours'!H:H,'Contact Hours'!$A:$A,'Semester Credit Hours'!$A76,'Contact Hours'!$C:$C,'Semester Credit Hours'!$B76)</f>
        <v>0</v>
      </c>
      <c r="H76" s="16">
        <f>SUMIFS('Contact Hours'!I:I,'Contact Hours'!$A:$A,'Semester Credit Hours'!$A76,'Contact Hours'!$C:$C,'Semester Credit Hours'!$B76)</f>
        <v>0</v>
      </c>
      <c r="I76" s="16">
        <f>SUMIFS('Contact Hours'!J:J,'Contact Hours'!$A:$A,'Semester Credit Hours'!$A76,'Contact Hours'!$C:$C,'Semester Credit Hours'!$B76)</f>
        <v>0</v>
      </c>
      <c r="J76" s="16">
        <f>SUMIFS('Contact Hours'!K:K,'Contact Hours'!$A:$A,'Semester Credit Hours'!$A76,'Contact Hours'!$C:$C,'Semester Credit Hours'!$B76)</f>
        <v>0</v>
      </c>
      <c r="K76" s="16">
        <f>SUMIFS('Contact Hours'!L:L,'Contact Hours'!$A:$A,'Semester Credit Hours'!$A76,'Contact Hours'!$C:$C,'Semester Credit Hours'!$B76)</f>
        <v>0</v>
      </c>
      <c r="L76" s="17">
        <f t="shared" si="9"/>
        <v>0</v>
      </c>
      <c r="M76" s="17">
        <f t="shared" si="10"/>
        <v>0</v>
      </c>
      <c r="N76" s="17">
        <f t="shared" si="11"/>
        <v>0</v>
      </c>
      <c r="O76" s="83">
        <f t="shared" si="12"/>
        <v>0</v>
      </c>
    </row>
    <row r="77" spans="1:15" x14ac:dyDescent="0.2">
      <c r="A77" s="14">
        <v>3563</v>
      </c>
      <c r="B77" s="15">
        <v>39</v>
      </c>
      <c r="C77" s="82">
        <f t="shared" si="13"/>
        <v>94.118007325828316</v>
      </c>
      <c r="D77" s="16">
        <f>SUMIFS('Contact Hours'!E:E,'Contact Hours'!$A:$A,'Semester Credit Hours'!$A77,'Contact Hours'!$C:$C,'Semester Credit Hours'!$B77)</f>
        <v>0</v>
      </c>
      <c r="E77" s="16">
        <f>SUMIFS('Contact Hours'!F:F,'Contact Hours'!$A:$A,'Semester Credit Hours'!$A77,'Contact Hours'!$C:$C,'Semester Credit Hours'!$B77)</f>
        <v>0</v>
      </c>
      <c r="F77" s="16">
        <f>SUMIFS('Contact Hours'!G:G,'Contact Hours'!$A:$A,'Semester Credit Hours'!$A77,'Contact Hours'!$C:$C,'Semester Credit Hours'!$B77)</f>
        <v>0</v>
      </c>
      <c r="G77" s="16">
        <f>SUMIFS('Contact Hours'!H:H,'Contact Hours'!$A:$A,'Semester Credit Hours'!$A77,'Contact Hours'!$C:$C,'Semester Credit Hours'!$B77)</f>
        <v>0</v>
      </c>
      <c r="H77" s="16">
        <f>SUMIFS('Contact Hours'!I:I,'Contact Hours'!$A:$A,'Semester Credit Hours'!$A77,'Contact Hours'!$C:$C,'Semester Credit Hours'!$B77)</f>
        <v>0</v>
      </c>
      <c r="I77" s="16">
        <f>SUMIFS('Contact Hours'!J:J,'Contact Hours'!$A:$A,'Semester Credit Hours'!$A77,'Contact Hours'!$C:$C,'Semester Credit Hours'!$B77)</f>
        <v>0</v>
      </c>
      <c r="J77" s="16">
        <f>SUMIFS('Contact Hours'!K:K,'Contact Hours'!$A:$A,'Semester Credit Hours'!$A77,'Contact Hours'!$C:$C,'Semester Credit Hours'!$B77)</f>
        <v>0</v>
      </c>
      <c r="K77" s="16">
        <f>SUMIFS('Contact Hours'!L:L,'Contact Hours'!$A:$A,'Semester Credit Hours'!$A77,'Contact Hours'!$C:$C,'Semester Credit Hours'!$B77)</f>
        <v>0</v>
      </c>
      <c r="L77" s="17">
        <f t="shared" si="9"/>
        <v>0</v>
      </c>
      <c r="M77" s="17">
        <f t="shared" si="10"/>
        <v>0</v>
      </c>
      <c r="N77" s="17">
        <f t="shared" si="11"/>
        <v>0</v>
      </c>
      <c r="O77" s="83">
        <f t="shared" si="12"/>
        <v>0</v>
      </c>
    </row>
    <row r="78" spans="1:15" x14ac:dyDescent="0.2">
      <c r="A78" s="14">
        <v>3563</v>
      </c>
      <c r="B78" s="15">
        <v>46</v>
      </c>
      <c r="C78" s="82">
        <f t="shared" si="13"/>
        <v>64.11532376781318</v>
      </c>
      <c r="D78" s="16">
        <f>SUMIFS('Contact Hours'!E:E,'Contact Hours'!$A:$A,'Semester Credit Hours'!$A78,'Contact Hours'!$C:$C,'Semester Credit Hours'!$B78)</f>
        <v>0</v>
      </c>
      <c r="E78" s="16">
        <f>SUMIFS('Contact Hours'!F:F,'Contact Hours'!$A:$A,'Semester Credit Hours'!$A78,'Contact Hours'!$C:$C,'Semester Credit Hours'!$B78)</f>
        <v>0</v>
      </c>
      <c r="F78" s="16">
        <f>SUMIFS('Contact Hours'!G:G,'Contact Hours'!$A:$A,'Semester Credit Hours'!$A78,'Contact Hours'!$C:$C,'Semester Credit Hours'!$B78)</f>
        <v>0</v>
      </c>
      <c r="G78" s="16">
        <f>SUMIFS('Contact Hours'!H:H,'Contact Hours'!$A:$A,'Semester Credit Hours'!$A78,'Contact Hours'!$C:$C,'Semester Credit Hours'!$B78)</f>
        <v>0</v>
      </c>
      <c r="H78" s="16">
        <f>SUMIFS('Contact Hours'!I:I,'Contact Hours'!$A:$A,'Semester Credit Hours'!$A78,'Contact Hours'!$C:$C,'Semester Credit Hours'!$B78)</f>
        <v>0</v>
      </c>
      <c r="I78" s="16">
        <f>SUMIFS('Contact Hours'!J:J,'Contact Hours'!$A:$A,'Semester Credit Hours'!$A78,'Contact Hours'!$C:$C,'Semester Credit Hours'!$B78)</f>
        <v>0</v>
      </c>
      <c r="J78" s="16">
        <f>SUMIFS('Contact Hours'!K:K,'Contact Hours'!$A:$A,'Semester Credit Hours'!$A78,'Contact Hours'!$C:$C,'Semester Credit Hours'!$B78)</f>
        <v>0</v>
      </c>
      <c r="K78" s="16">
        <f>SUMIFS('Contact Hours'!L:L,'Contact Hours'!$A:$A,'Semester Credit Hours'!$A78,'Contact Hours'!$C:$C,'Semester Credit Hours'!$B78)</f>
        <v>0</v>
      </c>
      <c r="L78" s="17">
        <f t="shared" si="9"/>
        <v>0</v>
      </c>
      <c r="M78" s="17">
        <f t="shared" si="10"/>
        <v>0</v>
      </c>
      <c r="N78" s="17">
        <f t="shared" si="11"/>
        <v>0</v>
      </c>
      <c r="O78" s="83">
        <f t="shared" si="12"/>
        <v>0</v>
      </c>
    </row>
    <row r="79" spans="1:15" x14ac:dyDescent="0.2">
      <c r="A79" s="14">
        <v>10387</v>
      </c>
      <c r="B79" s="15">
        <v>31</v>
      </c>
      <c r="C79" s="82">
        <f t="shared" si="13"/>
        <v>71.924241406200693</v>
      </c>
      <c r="D79" s="16">
        <f>SUMIFS('Contact Hours'!E:E,'Contact Hours'!$A:$A,'Semester Credit Hours'!$A79,'Contact Hours'!$C:$C,'Semester Credit Hours'!$B79)</f>
        <v>0</v>
      </c>
      <c r="E79" s="16">
        <f>SUMIFS('Contact Hours'!F:F,'Contact Hours'!$A:$A,'Semester Credit Hours'!$A79,'Contact Hours'!$C:$C,'Semester Credit Hours'!$B79)</f>
        <v>0</v>
      </c>
      <c r="F79" s="16">
        <f>SUMIFS('Contact Hours'!G:G,'Contact Hours'!$A:$A,'Semester Credit Hours'!$A79,'Contact Hours'!$C:$C,'Semester Credit Hours'!$B79)</f>
        <v>0</v>
      </c>
      <c r="G79" s="16">
        <f>SUMIFS('Contact Hours'!H:H,'Contact Hours'!$A:$A,'Semester Credit Hours'!$A79,'Contact Hours'!$C:$C,'Semester Credit Hours'!$B79)</f>
        <v>0</v>
      </c>
      <c r="H79" s="16">
        <f>SUMIFS('Contact Hours'!I:I,'Contact Hours'!$A:$A,'Semester Credit Hours'!$A79,'Contact Hours'!$C:$C,'Semester Credit Hours'!$B79)</f>
        <v>0</v>
      </c>
      <c r="I79" s="16">
        <f>SUMIFS('Contact Hours'!J:J,'Contact Hours'!$A:$A,'Semester Credit Hours'!$A79,'Contact Hours'!$C:$C,'Semester Credit Hours'!$B79)</f>
        <v>0</v>
      </c>
      <c r="J79" s="16">
        <f>SUMIFS('Contact Hours'!K:K,'Contact Hours'!$A:$A,'Semester Credit Hours'!$A79,'Contact Hours'!$C:$C,'Semester Credit Hours'!$B79)</f>
        <v>0</v>
      </c>
      <c r="K79" s="16">
        <f>SUMIFS('Contact Hours'!L:L,'Contact Hours'!$A:$A,'Semester Credit Hours'!$A79,'Contact Hours'!$C:$C,'Semester Credit Hours'!$B79)</f>
        <v>0</v>
      </c>
      <c r="L79" s="17">
        <f t="shared" si="9"/>
        <v>0</v>
      </c>
      <c r="M79" s="17">
        <f t="shared" si="10"/>
        <v>0</v>
      </c>
      <c r="N79" s="17">
        <f t="shared" si="11"/>
        <v>0</v>
      </c>
      <c r="O79" s="83">
        <f t="shared" si="12"/>
        <v>0</v>
      </c>
    </row>
    <row r="80" spans="1:15" x14ac:dyDescent="0.2">
      <c r="A80" s="14">
        <v>10387</v>
      </c>
      <c r="B80" s="15">
        <v>32</v>
      </c>
      <c r="C80" s="82">
        <f t="shared" si="13"/>
        <v>113.43480358920792</v>
      </c>
      <c r="D80" s="16">
        <f>SUMIFS('Contact Hours'!E:E,'Contact Hours'!$A:$A,'Semester Credit Hours'!$A80,'Contact Hours'!$C:$C,'Semester Credit Hours'!$B80)</f>
        <v>0</v>
      </c>
      <c r="E80" s="16">
        <f>SUMIFS('Contact Hours'!F:F,'Contact Hours'!$A:$A,'Semester Credit Hours'!$A80,'Contact Hours'!$C:$C,'Semester Credit Hours'!$B80)</f>
        <v>0</v>
      </c>
      <c r="F80" s="16">
        <f>SUMIFS('Contact Hours'!G:G,'Contact Hours'!$A:$A,'Semester Credit Hours'!$A80,'Contact Hours'!$C:$C,'Semester Credit Hours'!$B80)</f>
        <v>0</v>
      </c>
      <c r="G80" s="16">
        <f>SUMIFS('Contact Hours'!H:H,'Contact Hours'!$A:$A,'Semester Credit Hours'!$A80,'Contact Hours'!$C:$C,'Semester Credit Hours'!$B80)</f>
        <v>0</v>
      </c>
      <c r="H80" s="16">
        <f>SUMIFS('Contact Hours'!I:I,'Contact Hours'!$A:$A,'Semester Credit Hours'!$A80,'Contact Hours'!$C:$C,'Semester Credit Hours'!$B80)</f>
        <v>0</v>
      </c>
      <c r="I80" s="16">
        <f>SUMIFS('Contact Hours'!J:J,'Contact Hours'!$A:$A,'Semester Credit Hours'!$A80,'Contact Hours'!$C:$C,'Semester Credit Hours'!$B80)</f>
        <v>0</v>
      </c>
      <c r="J80" s="16">
        <f>SUMIFS('Contact Hours'!K:K,'Contact Hours'!$A:$A,'Semester Credit Hours'!$A80,'Contact Hours'!$C:$C,'Semester Credit Hours'!$B80)</f>
        <v>0</v>
      </c>
      <c r="K80" s="16">
        <f>SUMIFS('Contact Hours'!L:L,'Contact Hours'!$A:$A,'Semester Credit Hours'!$A80,'Contact Hours'!$C:$C,'Semester Credit Hours'!$B80)</f>
        <v>0</v>
      </c>
      <c r="L80" s="17">
        <f t="shared" si="9"/>
        <v>0</v>
      </c>
      <c r="M80" s="17">
        <f t="shared" si="10"/>
        <v>0</v>
      </c>
      <c r="N80" s="17">
        <f t="shared" si="11"/>
        <v>0</v>
      </c>
      <c r="O80" s="83">
        <f t="shared" si="12"/>
        <v>0</v>
      </c>
    </row>
    <row r="81" spans="1:15" x14ac:dyDescent="0.2">
      <c r="A81" s="14">
        <v>10387</v>
      </c>
      <c r="B81" s="15">
        <v>36</v>
      </c>
      <c r="C81" s="82">
        <f t="shared" si="13"/>
        <v>73.568224066913842</v>
      </c>
      <c r="D81" s="16">
        <f>SUMIFS('Contact Hours'!E:E,'Contact Hours'!$A:$A,'Semester Credit Hours'!$A81,'Contact Hours'!$C:$C,'Semester Credit Hours'!$B81)</f>
        <v>0</v>
      </c>
      <c r="E81" s="16">
        <f>SUMIFS('Contact Hours'!F:F,'Contact Hours'!$A:$A,'Semester Credit Hours'!$A81,'Contact Hours'!$C:$C,'Semester Credit Hours'!$B81)</f>
        <v>0</v>
      </c>
      <c r="F81" s="16">
        <f>SUMIFS('Contact Hours'!G:G,'Contact Hours'!$A:$A,'Semester Credit Hours'!$A81,'Contact Hours'!$C:$C,'Semester Credit Hours'!$B81)</f>
        <v>0</v>
      </c>
      <c r="G81" s="16">
        <f>SUMIFS('Contact Hours'!H:H,'Contact Hours'!$A:$A,'Semester Credit Hours'!$A81,'Contact Hours'!$C:$C,'Semester Credit Hours'!$B81)</f>
        <v>0</v>
      </c>
      <c r="H81" s="16">
        <f>SUMIFS('Contact Hours'!I:I,'Contact Hours'!$A:$A,'Semester Credit Hours'!$A81,'Contact Hours'!$C:$C,'Semester Credit Hours'!$B81)</f>
        <v>0</v>
      </c>
      <c r="I81" s="16">
        <f>SUMIFS('Contact Hours'!J:J,'Contact Hours'!$A:$A,'Semester Credit Hours'!$A81,'Contact Hours'!$C:$C,'Semester Credit Hours'!$B81)</f>
        <v>0</v>
      </c>
      <c r="J81" s="16">
        <f>SUMIFS('Contact Hours'!K:K,'Contact Hours'!$A:$A,'Semester Credit Hours'!$A81,'Contact Hours'!$C:$C,'Semester Credit Hours'!$B81)</f>
        <v>0</v>
      </c>
      <c r="K81" s="16">
        <f>SUMIFS('Contact Hours'!L:L,'Contact Hours'!$A:$A,'Semester Credit Hours'!$A81,'Contact Hours'!$C:$C,'Semester Credit Hours'!$B81)</f>
        <v>0</v>
      </c>
      <c r="L81" s="17">
        <f t="shared" si="9"/>
        <v>0</v>
      </c>
      <c r="M81" s="17">
        <f t="shared" si="10"/>
        <v>0</v>
      </c>
      <c r="N81" s="17">
        <f t="shared" si="11"/>
        <v>0</v>
      </c>
      <c r="O81" s="83">
        <f t="shared" si="12"/>
        <v>0</v>
      </c>
    </row>
    <row r="82" spans="1:15" x14ac:dyDescent="0.2">
      <c r="A82" s="14">
        <v>10387</v>
      </c>
      <c r="B82" s="15">
        <v>39</v>
      </c>
      <c r="C82" s="82">
        <f t="shared" si="13"/>
        <v>94.118007325828316</v>
      </c>
      <c r="D82" s="16">
        <f>SUMIFS('Contact Hours'!E:E,'Contact Hours'!$A:$A,'Semester Credit Hours'!$A82,'Contact Hours'!$C:$C,'Semester Credit Hours'!$B82)</f>
        <v>0</v>
      </c>
      <c r="E82" s="16">
        <f>SUMIFS('Contact Hours'!F:F,'Contact Hours'!$A:$A,'Semester Credit Hours'!$A82,'Contact Hours'!$C:$C,'Semester Credit Hours'!$B82)</f>
        <v>0</v>
      </c>
      <c r="F82" s="16">
        <f>SUMIFS('Contact Hours'!G:G,'Contact Hours'!$A:$A,'Semester Credit Hours'!$A82,'Contact Hours'!$C:$C,'Semester Credit Hours'!$B82)</f>
        <v>0</v>
      </c>
      <c r="G82" s="16">
        <f>SUMIFS('Contact Hours'!H:H,'Contact Hours'!$A:$A,'Semester Credit Hours'!$A82,'Contact Hours'!$C:$C,'Semester Credit Hours'!$B82)</f>
        <v>0</v>
      </c>
      <c r="H82" s="16">
        <f>SUMIFS('Contact Hours'!I:I,'Contact Hours'!$A:$A,'Semester Credit Hours'!$A82,'Contact Hours'!$C:$C,'Semester Credit Hours'!$B82)</f>
        <v>0</v>
      </c>
      <c r="I82" s="16">
        <f>SUMIFS('Contact Hours'!J:J,'Contact Hours'!$A:$A,'Semester Credit Hours'!$A82,'Contact Hours'!$C:$C,'Semester Credit Hours'!$B82)</f>
        <v>0</v>
      </c>
      <c r="J82" s="16">
        <f>SUMIFS('Contact Hours'!K:K,'Contact Hours'!$A:$A,'Semester Credit Hours'!$A82,'Contact Hours'!$C:$C,'Semester Credit Hours'!$B82)</f>
        <v>0</v>
      </c>
      <c r="K82" s="16">
        <f>SUMIFS('Contact Hours'!L:L,'Contact Hours'!$A:$A,'Semester Credit Hours'!$A82,'Contact Hours'!$C:$C,'Semester Credit Hours'!$B82)</f>
        <v>0</v>
      </c>
      <c r="L82" s="17">
        <f t="shared" si="9"/>
        <v>0</v>
      </c>
      <c r="M82" s="17">
        <f t="shared" si="10"/>
        <v>0</v>
      </c>
      <c r="N82" s="17">
        <f t="shared" si="11"/>
        <v>0</v>
      </c>
      <c r="O82" s="83">
        <f t="shared" si="12"/>
        <v>0</v>
      </c>
    </row>
    <row r="83" spans="1:15" x14ac:dyDescent="0.2">
      <c r="A83" s="14">
        <v>10387</v>
      </c>
      <c r="B83" s="15">
        <v>46</v>
      </c>
      <c r="C83" s="82">
        <f t="shared" si="13"/>
        <v>64.11532376781318</v>
      </c>
      <c r="D83" s="16">
        <f>SUMIFS('Contact Hours'!E:E,'Contact Hours'!$A:$A,'Semester Credit Hours'!$A83,'Contact Hours'!$C:$C,'Semester Credit Hours'!$B83)</f>
        <v>0</v>
      </c>
      <c r="E83" s="16">
        <f>SUMIFS('Contact Hours'!F:F,'Contact Hours'!$A:$A,'Semester Credit Hours'!$A83,'Contact Hours'!$C:$C,'Semester Credit Hours'!$B83)</f>
        <v>0</v>
      </c>
      <c r="F83" s="16">
        <f>SUMIFS('Contact Hours'!G:G,'Contact Hours'!$A:$A,'Semester Credit Hours'!$A83,'Contact Hours'!$C:$C,'Semester Credit Hours'!$B83)</f>
        <v>0</v>
      </c>
      <c r="G83" s="16">
        <f>SUMIFS('Contact Hours'!H:H,'Contact Hours'!$A:$A,'Semester Credit Hours'!$A83,'Contact Hours'!$C:$C,'Semester Credit Hours'!$B83)</f>
        <v>0</v>
      </c>
      <c r="H83" s="16">
        <f>SUMIFS('Contact Hours'!I:I,'Contact Hours'!$A:$A,'Semester Credit Hours'!$A83,'Contact Hours'!$C:$C,'Semester Credit Hours'!$B83)</f>
        <v>0</v>
      </c>
      <c r="I83" s="16">
        <f>SUMIFS('Contact Hours'!J:J,'Contact Hours'!$A:$A,'Semester Credit Hours'!$A83,'Contact Hours'!$C:$C,'Semester Credit Hours'!$B83)</f>
        <v>0</v>
      </c>
      <c r="J83" s="16">
        <f>SUMIFS('Contact Hours'!K:K,'Contact Hours'!$A:$A,'Semester Credit Hours'!$A83,'Contact Hours'!$C:$C,'Semester Credit Hours'!$B83)</f>
        <v>0</v>
      </c>
      <c r="K83" s="16">
        <f>SUMIFS('Contact Hours'!L:L,'Contact Hours'!$A:$A,'Semester Credit Hours'!$A83,'Contact Hours'!$C:$C,'Semester Credit Hours'!$B83)</f>
        <v>0</v>
      </c>
      <c r="L83" s="17">
        <f t="shared" si="9"/>
        <v>0</v>
      </c>
      <c r="M83" s="17">
        <f t="shared" si="10"/>
        <v>0</v>
      </c>
      <c r="N83" s="17">
        <f t="shared" si="11"/>
        <v>0</v>
      </c>
      <c r="O83" s="83">
        <f t="shared" si="12"/>
        <v>0</v>
      </c>
    </row>
    <row r="84" spans="1:15" x14ac:dyDescent="0.2">
      <c r="A84" s="14">
        <v>3568</v>
      </c>
      <c r="B84" s="15">
        <v>31</v>
      </c>
      <c r="C84" s="82">
        <f t="shared" si="13"/>
        <v>71.924241406200693</v>
      </c>
      <c r="D84" s="16">
        <f>SUMIFS('Contact Hours'!E:E,'Contact Hours'!$A:$A,'Semester Credit Hours'!$A84,'Contact Hours'!$C:$C,'Semester Credit Hours'!$B84)</f>
        <v>0</v>
      </c>
      <c r="E84" s="16">
        <f>SUMIFS('Contact Hours'!F:F,'Contact Hours'!$A:$A,'Semester Credit Hours'!$A84,'Contact Hours'!$C:$C,'Semester Credit Hours'!$B84)</f>
        <v>0</v>
      </c>
      <c r="F84" s="16">
        <f>SUMIFS('Contact Hours'!G:G,'Contact Hours'!$A:$A,'Semester Credit Hours'!$A84,'Contact Hours'!$C:$C,'Semester Credit Hours'!$B84)</f>
        <v>0</v>
      </c>
      <c r="G84" s="16">
        <f>SUMIFS('Contact Hours'!H:H,'Contact Hours'!$A:$A,'Semester Credit Hours'!$A84,'Contact Hours'!$C:$C,'Semester Credit Hours'!$B84)</f>
        <v>0</v>
      </c>
      <c r="H84" s="16">
        <f>SUMIFS('Contact Hours'!I:I,'Contact Hours'!$A:$A,'Semester Credit Hours'!$A84,'Contact Hours'!$C:$C,'Semester Credit Hours'!$B84)</f>
        <v>0</v>
      </c>
      <c r="I84" s="16">
        <f>SUMIFS('Contact Hours'!J:J,'Contact Hours'!$A:$A,'Semester Credit Hours'!$A84,'Contact Hours'!$C:$C,'Semester Credit Hours'!$B84)</f>
        <v>0</v>
      </c>
      <c r="J84" s="16">
        <f>SUMIFS('Contact Hours'!K:K,'Contact Hours'!$A:$A,'Semester Credit Hours'!$A84,'Contact Hours'!$C:$C,'Semester Credit Hours'!$B84)</f>
        <v>0</v>
      </c>
      <c r="K84" s="16">
        <f>SUMIFS('Contact Hours'!L:L,'Contact Hours'!$A:$A,'Semester Credit Hours'!$A84,'Contact Hours'!$C:$C,'Semester Credit Hours'!$B84)</f>
        <v>0</v>
      </c>
      <c r="L84" s="17">
        <f t="shared" si="9"/>
        <v>0</v>
      </c>
      <c r="M84" s="17">
        <f t="shared" si="10"/>
        <v>0</v>
      </c>
      <c r="N84" s="17">
        <f t="shared" si="11"/>
        <v>0</v>
      </c>
      <c r="O84" s="83">
        <f t="shared" si="12"/>
        <v>0</v>
      </c>
    </row>
    <row r="85" spans="1:15" x14ac:dyDescent="0.2">
      <c r="A85" s="14">
        <v>3568</v>
      </c>
      <c r="B85" s="15">
        <v>32</v>
      </c>
      <c r="C85" s="82">
        <f t="shared" si="13"/>
        <v>113.43480358920792</v>
      </c>
      <c r="D85" s="16">
        <f>SUMIFS('Contact Hours'!E:E,'Contact Hours'!$A:$A,'Semester Credit Hours'!$A85,'Contact Hours'!$C:$C,'Semester Credit Hours'!$B85)</f>
        <v>0</v>
      </c>
      <c r="E85" s="16">
        <f>SUMIFS('Contact Hours'!F:F,'Contact Hours'!$A:$A,'Semester Credit Hours'!$A85,'Contact Hours'!$C:$C,'Semester Credit Hours'!$B85)</f>
        <v>0</v>
      </c>
      <c r="F85" s="16">
        <f>SUMIFS('Contact Hours'!G:G,'Contact Hours'!$A:$A,'Semester Credit Hours'!$A85,'Contact Hours'!$C:$C,'Semester Credit Hours'!$B85)</f>
        <v>0</v>
      </c>
      <c r="G85" s="16">
        <f>SUMIFS('Contact Hours'!H:H,'Contact Hours'!$A:$A,'Semester Credit Hours'!$A85,'Contact Hours'!$C:$C,'Semester Credit Hours'!$B85)</f>
        <v>0</v>
      </c>
      <c r="H85" s="16">
        <f>SUMIFS('Contact Hours'!I:I,'Contact Hours'!$A:$A,'Semester Credit Hours'!$A85,'Contact Hours'!$C:$C,'Semester Credit Hours'!$B85)</f>
        <v>0</v>
      </c>
      <c r="I85" s="16">
        <f>SUMIFS('Contact Hours'!J:J,'Contact Hours'!$A:$A,'Semester Credit Hours'!$A85,'Contact Hours'!$C:$C,'Semester Credit Hours'!$B85)</f>
        <v>0</v>
      </c>
      <c r="J85" s="16">
        <f>SUMIFS('Contact Hours'!K:K,'Contact Hours'!$A:$A,'Semester Credit Hours'!$A85,'Contact Hours'!$C:$C,'Semester Credit Hours'!$B85)</f>
        <v>0</v>
      </c>
      <c r="K85" s="16">
        <f>SUMIFS('Contact Hours'!L:L,'Contact Hours'!$A:$A,'Semester Credit Hours'!$A85,'Contact Hours'!$C:$C,'Semester Credit Hours'!$B85)</f>
        <v>0</v>
      </c>
      <c r="L85" s="17">
        <f t="shared" si="9"/>
        <v>0</v>
      </c>
      <c r="M85" s="17">
        <f t="shared" si="10"/>
        <v>0</v>
      </c>
      <c r="N85" s="17">
        <f t="shared" si="11"/>
        <v>0</v>
      </c>
      <c r="O85" s="83">
        <f t="shared" si="12"/>
        <v>0</v>
      </c>
    </row>
    <row r="86" spans="1:15" x14ac:dyDescent="0.2">
      <c r="A86" s="14">
        <v>3568</v>
      </c>
      <c r="B86" s="15">
        <v>36</v>
      </c>
      <c r="C86" s="82">
        <f t="shared" si="13"/>
        <v>73.568224066913842</v>
      </c>
      <c r="D86" s="16">
        <f>SUMIFS('Contact Hours'!E:E,'Contact Hours'!$A:$A,'Semester Credit Hours'!$A86,'Contact Hours'!$C:$C,'Semester Credit Hours'!$B86)</f>
        <v>0</v>
      </c>
      <c r="E86" s="16">
        <f>SUMIFS('Contact Hours'!F:F,'Contact Hours'!$A:$A,'Semester Credit Hours'!$A86,'Contact Hours'!$C:$C,'Semester Credit Hours'!$B86)</f>
        <v>0</v>
      </c>
      <c r="F86" s="16">
        <f>SUMIFS('Contact Hours'!G:G,'Contact Hours'!$A:$A,'Semester Credit Hours'!$A86,'Contact Hours'!$C:$C,'Semester Credit Hours'!$B86)</f>
        <v>0</v>
      </c>
      <c r="G86" s="16">
        <f>SUMIFS('Contact Hours'!H:H,'Contact Hours'!$A:$A,'Semester Credit Hours'!$A86,'Contact Hours'!$C:$C,'Semester Credit Hours'!$B86)</f>
        <v>0</v>
      </c>
      <c r="H86" s="16">
        <f>SUMIFS('Contact Hours'!I:I,'Contact Hours'!$A:$A,'Semester Credit Hours'!$A86,'Contact Hours'!$C:$C,'Semester Credit Hours'!$B86)</f>
        <v>0</v>
      </c>
      <c r="I86" s="16">
        <f>SUMIFS('Contact Hours'!J:J,'Contact Hours'!$A:$A,'Semester Credit Hours'!$A86,'Contact Hours'!$C:$C,'Semester Credit Hours'!$B86)</f>
        <v>0</v>
      </c>
      <c r="J86" s="16">
        <f>SUMIFS('Contact Hours'!K:K,'Contact Hours'!$A:$A,'Semester Credit Hours'!$A86,'Contact Hours'!$C:$C,'Semester Credit Hours'!$B86)</f>
        <v>0</v>
      </c>
      <c r="K86" s="16">
        <f>SUMIFS('Contact Hours'!L:L,'Contact Hours'!$A:$A,'Semester Credit Hours'!$A86,'Contact Hours'!$C:$C,'Semester Credit Hours'!$B86)</f>
        <v>0</v>
      </c>
      <c r="L86" s="17">
        <f t="shared" si="9"/>
        <v>0</v>
      </c>
      <c r="M86" s="17">
        <f t="shared" si="10"/>
        <v>0</v>
      </c>
      <c r="N86" s="17">
        <f t="shared" si="11"/>
        <v>0</v>
      </c>
      <c r="O86" s="83">
        <f t="shared" si="12"/>
        <v>0</v>
      </c>
    </row>
    <row r="87" spans="1:15" x14ac:dyDescent="0.2">
      <c r="A87" s="14">
        <v>3568</v>
      </c>
      <c r="B87" s="15">
        <v>39</v>
      </c>
      <c r="C87" s="82">
        <f t="shared" si="13"/>
        <v>94.118007325828316</v>
      </c>
      <c r="D87" s="16">
        <f>SUMIFS('Contact Hours'!E:E,'Contact Hours'!$A:$A,'Semester Credit Hours'!$A87,'Contact Hours'!$C:$C,'Semester Credit Hours'!$B87)</f>
        <v>0</v>
      </c>
      <c r="E87" s="16">
        <f>SUMIFS('Contact Hours'!F:F,'Contact Hours'!$A:$A,'Semester Credit Hours'!$A87,'Contact Hours'!$C:$C,'Semester Credit Hours'!$B87)</f>
        <v>0</v>
      </c>
      <c r="F87" s="16">
        <f>SUMIFS('Contact Hours'!G:G,'Contact Hours'!$A:$A,'Semester Credit Hours'!$A87,'Contact Hours'!$C:$C,'Semester Credit Hours'!$B87)</f>
        <v>0</v>
      </c>
      <c r="G87" s="16">
        <f>SUMIFS('Contact Hours'!H:H,'Contact Hours'!$A:$A,'Semester Credit Hours'!$A87,'Contact Hours'!$C:$C,'Semester Credit Hours'!$B87)</f>
        <v>0</v>
      </c>
      <c r="H87" s="16">
        <f>SUMIFS('Contact Hours'!I:I,'Contact Hours'!$A:$A,'Semester Credit Hours'!$A87,'Contact Hours'!$C:$C,'Semester Credit Hours'!$B87)</f>
        <v>0</v>
      </c>
      <c r="I87" s="16">
        <f>SUMIFS('Contact Hours'!J:J,'Contact Hours'!$A:$A,'Semester Credit Hours'!$A87,'Contact Hours'!$C:$C,'Semester Credit Hours'!$B87)</f>
        <v>0</v>
      </c>
      <c r="J87" s="16">
        <f>SUMIFS('Contact Hours'!K:K,'Contact Hours'!$A:$A,'Semester Credit Hours'!$A87,'Contact Hours'!$C:$C,'Semester Credit Hours'!$B87)</f>
        <v>0</v>
      </c>
      <c r="K87" s="16">
        <f>SUMIFS('Contact Hours'!L:L,'Contact Hours'!$A:$A,'Semester Credit Hours'!$A87,'Contact Hours'!$C:$C,'Semester Credit Hours'!$B87)</f>
        <v>0</v>
      </c>
      <c r="L87" s="17">
        <f t="shared" si="9"/>
        <v>0</v>
      </c>
      <c r="M87" s="17">
        <f t="shared" si="10"/>
        <v>0</v>
      </c>
      <c r="N87" s="17">
        <f t="shared" si="11"/>
        <v>0</v>
      </c>
      <c r="O87" s="83">
        <f t="shared" si="12"/>
        <v>0</v>
      </c>
    </row>
    <row r="88" spans="1:15" x14ac:dyDescent="0.2">
      <c r="A88" s="14">
        <v>3568</v>
      </c>
      <c r="B88" s="15">
        <v>46</v>
      </c>
      <c r="C88" s="82">
        <f t="shared" si="13"/>
        <v>64.11532376781318</v>
      </c>
      <c r="D88" s="16">
        <f>SUMIFS('Contact Hours'!E:E,'Contact Hours'!$A:$A,'Semester Credit Hours'!$A88,'Contact Hours'!$C:$C,'Semester Credit Hours'!$B88)</f>
        <v>0</v>
      </c>
      <c r="E88" s="16">
        <f>SUMIFS('Contact Hours'!F:F,'Contact Hours'!$A:$A,'Semester Credit Hours'!$A88,'Contact Hours'!$C:$C,'Semester Credit Hours'!$B88)</f>
        <v>0</v>
      </c>
      <c r="F88" s="16">
        <f>SUMIFS('Contact Hours'!G:G,'Contact Hours'!$A:$A,'Semester Credit Hours'!$A88,'Contact Hours'!$C:$C,'Semester Credit Hours'!$B88)</f>
        <v>0</v>
      </c>
      <c r="G88" s="16">
        <f>SUMIFS('Contact Hours'!H:H,'Contact Hours'!$A:$A,'Semester Credit Hours'!$A88,'Contact Hours'!$C:$C,'Semester Credit Hours'!$B88)</f>
        <v>0</v>
      </c>
      <c r="H88" s="16">
        <f>SUMIFS('Contact Hours'!I:I,'Contact Hours'!$A:$A,'Semester Credit Hours'!$A88,'Contact Hours'!$C:$C,'Semester Credit Hours'!$B88)</f>
        <v>0</v>
      </c>
      <c r="I88" s="16">
        <f>SUMIFS('Contact Hours'!J:J,'Contact Hours'!$A:$A,'Semester Credit Hours'!$A88,'Contact Hours'!$C:$C,'Semester Credit Hours'!$B88)</f>
        <v>0</v>
      </c>
      <c r="J88" s="16">
        <f>SUMIFS('Contact Hours'!K:K,'Contact Hours'!$A:$A,'Semester Credit Hours'!$A88,'Contact Hours'!$C:$C,'Semester Credit Hours'!$B88)</f>
        <v>0</v>
      </c>
      <c r="K88" s="16">
        <f>SUMIFS('Contact Hours'!L:L,'Contact Hours'!$A:$A,'Semester Credit Hours'!$A88,'Contact Hours'!$C:$C,'Semester Credit Hours'!$B88)</f>
        <v>0</v>
      </c>
      <c r="L88" s="17">
        <f t="shared" si="9"/>
        <v>0</v>
      </c>
      <c r="M88" s="17">
        <f t="shared" si="10"/>
        <v>0</v>
      </c>
      <c r="N88" s="17">
        <f t="shared" si="11"/>
        <v>0</v>
      </c>
      <c r="O88" s="83">
        <f t="shared" si="12"/>
        <v>0</v>
      </c>
    </row>
    <row r="89" spans="1:15" x14ac:dyDescent="0.2">
      <c r="A89" s="14">
        <v>6662</v>
      </c>
      <c r="B89" s="15">
        <v>31</v>
      </c>
      <c r="C89" s="82">
        <f t="shared" si="13"/>
        <v>71.924241406200693</v>
      </c>
      <c r="D89" s="16">
        <f>SUMIFS('Contact Hours'!E:E,'Contact Hours'!$A:$A,'Semester Credit Hours'!$A89,'Contact Hours'!$C:$C,'Semester Credit Hours'!$B89)</f>
        <v>0</v>
      </c>
      <c r="E89" s="16">
        <f>SUMIFS('Contact Hours'!F:F,'Contact Hours'!$A:$A,'Semester Credit Hours'!$A89,'Contact Hours'!$C:$C,'Semester Credit Hours'!$B89)</f>
        <v>0</v>
      </c>
      <c r="F89" s="16">
        <f>SUMIFS('Contact Hours'!G:G,'Contact Hours'!$A:$A,'Semester Credit Hours'!$A89,'Contact Hours'!$C:$C,'Semester Credit Hours'!$B89)</f>
        <v>0</v>
      </c>
      <c r="G89" s="16">
        <f>SUMIFS('Contact Hours'!H:H,'Contact Hours'!$A:$A,'Semester Credit Hours'!$A89,'Contact Hours'!$C:$C,'Semester Credit Hours'!$B89)</f>
        <v>0</v>
      </c>
      <c r="H89" s="16">
        <f>SUMIFS('Contact Hours'!I:I,'Contact Hours'!$A:$A,'Semester Credit Hours'!$A89,'Contact Hours'!$C:$C,'Semester Credit Hours'!$B89)</f>
        <v>0</v>
      </c>
      <c r="I89" s="16">
        <f>SUMIFS('Contact Hours'!J:J,'Contact Hours'!$A:$A,'Semester Credit Hours'!$A89,'Contact Hours'!$C:$C,'Semester Credit Hours'!$B89)</f>
        <v>0</v>
      </c>
      <c r="J89" s="16">
        <f>SUMIFS('Contact Hours'!K:K,'Contact Hours'!$A:$A,'Semester Credit Hours'!$A89,'Contact Hours'!$C:$C,'Semester Credit Hours'!$B89)</f>
        <v>0</v>
      </c>
      <c r="K89" s="16">
        <f>SUMIFS('Contact Hours'!L:L,'Contact Hours'!$A:$A,'Semester Credit Hours'!$A89,'Contact Hours'!$C:$C,'Semester Credit Hours'!$B89)</f>
        <v>0</v>
      </c>
      <c r="L89" s="17">
        <f t="shared" si="9"/>
        <v>0</v>
      </c>
      <c r="M89" s="17">
        <f t="shared" si="10"/>
        <v>0</v>
      </c>
      <c r="N89" s="17">
        <f t="shared" si="11"/>
        <v>0</v>
      </c>
      <c r="O89" s="83">
        <f t="shared" si="12"/>
        <v>0</v>
      </c>
    </row>
    <row r="90" spans="1:15" x14ac:dyDescent="0.2">
      <c r="A90" s="14">
        <v>6662</v>
      </c>
      <c r="B90" s="15">
        <v>32</v>
      </c>
      <c r="C90" s="82">
        <f t="shared" si="13"/>
        <v>113.43480358920792</v>
      </c>
      <c r="D90" s="16">
        <f>SUMIFS('Contact Hours'!E:E,'Contact Hours'!$A:$A,'Semester Credit Hours'!$A90,'Contact Hours'!$C:$C,'Semester Credit Hours'!$B90)</f>
        <v>0</v>
      </c>
      <c r="E90" s="16">
        <f>SUMIFS('Contact Hours'!F:F,'Contact Hours'!$A:$A,'Semester Credit Hours'!$A90,'Contact Hours'!$C:$C,'Semester Credit Hours'!$B90)</f>
        <v>0</v>
      </c>
      <c r="F90" s="16">
        <f>SUMIFS('Contact Hours'!G:G,'Contact Hours'!$A:$A,'Semester Credit Hours'!$A90,'Contact Hours'!$C:$C,'Semester Credit Hours'!$B90)</f>
        <v>0</v>
      </c>
      <c r="G90" s="16">
        <f>SUMIFS('Contact Hours'!H:H,'Contact Hours'!$A:$A,'Semester Credit Hours'!$A90,'Contact Hours'!$C:$C,'Semester Credit Hours'!$B90)</f>
        <v>0</v>
      </c>
      <c r="H90" s="16">
        <f>SUMIFS('Contact Hours'!I:I,'Contact Hours'!$A:$A,'Semester Credit Hours'!$A90,'Contact Hours'!$C:$C,'Semester Credit Hours'!$B90)</f>
        <v>0</v>
      </c>
      <c r="I90" s="16">
        <f>SUMIFS('Contact Hours'!J:J,'Contact Hours'!$A:$A,'Semester Credit Hours'!$A90,'Contact Hours'!$C:$C,'Semester Credit Hours'!$B90)</f>
        <v>0</v>
      </c>
      <c r="J90" s="16">
        <f>SUMIFS('Contact Hours'!K:K,'Contact Hours'!$A:$A,'Semester Credit Hours'!$A90,'Contact Hours'!$C:$C,'Semester Credit Hours'!$B90)</f>
        <v>0</v>
      </c>
      <c r="K90" s="16">
        <f>SUMIFS('Contact Hours'!L:L,'Contact Hours'!$A:$A,'Semester Credit Hours'!$A90,'Contact Hours'!$C:$C,'Semester Credit Hours'!$B90)</f>
        <v>0</v>
      </c>
      <c r="L90" s="17">
        <f t="shared" si="9"/>
        <v>0</v>
      </c>
      <c r="M90" s="17">
        <f t="shared" si="10"/>
        <v>0</v>
      </c>
      <c r="N90" s="17">
        <f t="shared" si="11"/>
        <v>0</v>
      </c>
      <c r="O90" s="83">
        <f t="shared" si="12"/>
        <v>0</v>
      </c>
    </row>
    <row r="91" spans="1:15" x14ac:dyDescent="0.2">
      <c r="A91" s="14">
        <v>6662</v>
      </c>
      <c r="B91" s="15">
        <v>36</v>
      </c>
      <c r="C91" s="82">
        <f t="shared" si="13"/>
        <v>73.568224066913842</v>
      </c>
      <c r="D91" s="16">
        <f>SUMIFS('Contact Hours'!E:E,'Contact Hours'!$A:$A,'Semester Credit Hours'!$A91,'Contact Hours'!$C:$C,'Semester Credit Hours'!$B91)</f>
        <v>0</v>
      </c>
      <c r="E91" s="16">
        <f>SUMIFS('Contact Hours'!F:F,'Contact Hours'!$A:$A,'Semester Credit Hours'!$A91,'Contact Hours'!$C:$C,'Semester Credit Hours'!$B91)</f>
        <v>0</v>
      </c>
      <c r="F91" s="16">
        <f>SUMIFS('Contact Hours'!G:G,'Contact Hours'!$A:$A,'Semester Credit Hours'!$A91,'Contact Hours'!$C:$C,'Semester Credit Hours'!$B91)</f>
        <v>0</v>
      </c>
      <c r="G91" s="16">
        <f>SUMIFS('Contact Hours'!H:H,'Contact Hours'!$A:$A,'Semester Credit Hours'!$A91,'Contact Hours'!$C:$C,'Semester Credit Hours'!$B91)</f>
        <v>0</v>
      </c>
      <c r="H91" s="16">
        <f>SUMIFS('Contact Hours'!I:I,'Contact Hours'!$A:$A,'Semester Credit Hours'!$A91,'Contact Hours'!$C:$C,'Semester Credit Hours'!$B91)</f>
        <v>0</v>
      </c>
      <c r="I91" s="16">
        <f>SUMIFS('Contact Hours'!J:J,'Contact Hours'!$A:$A,'Semester Credit Hours'!$A91,'Contact Hours'!$C:$C,'Semester Credit Hours'!$B91)</f>
        <v>0</v>
      </c>
      <c r="J91" s="16">
        <f>SUMIFS('Contact Hours'!K:K,'Contact Hours'!$A:$A,'Semester Credit Hours'!$A91,'Contact Hours'!$C:$C,'Semester Credit Hours'!$B91)</f>
        <v>0</v>
      </c>
      <c r="K91" s="16">
        <f>SUMIFS('Contact Hours'!L:L,'Contact Hours'!$A:$A,'Semester Credit Hours'!$A91,'Contact Hours'!$C:$C,'Semester Credit Hours'!$B91)</f>
        <v>0</v>
      </c>
      <c r="L91" s="17">
        <f t="shared" si="9"/>
        <v>0</v>
      </c>
      <c r="M91" s="17">
        <f t="shared" si="10"/>
        <v>0</v>
      </c>
      <c r="N91" s="17">
        <f t="shared" si="11"/>
        <v>0</v>
      </c>
      <c r="O91" s="83">
        <f t="shared" si="12"/>
        <v>0</v>
      </c>
    </row>
    <row r="92" spans="1:15" x14ac:dyDescent="0.2">
      <c r="A92" s="14">
        <v>6662</v>
      </c>
      <c r="B92" s="15">
        <v>39</v>
      </c>
      <c r="C92" s="82">
        <f t="shared" si="13"/>
        <v>94.118007325828316</v>
      </c>
      <c r="D92" s="16">
        <f>SUMIFS('Contact Hours'!E:E,'Contact Hours'!$A:$A,'Semester Credit Hours'!$A92,'Contact Hours'!$C:$C,'Semester Credit Hours'!$B92)</f>
        <v>0</v>
      </c>
      <c r="E92" s="16">
        <f>SUMIFS('Contact Hours'!F:F,'Contact Hours'!$A:$A,'Semester Credit Hours'!$A92,'Contact Hours'!$C:$C,'Semester Credit Hours'!$B92)</f>
        <v>0</v>
      </c>
      <c r="F92" s="16">
        <f>SUMIFS('Contact Hours'!G:G,'Contact Hours'!$A:$A,'Semester Credit Hours'!$A92,'Contact Hours'!$C:$C,'Semester Credit Hours'!$B92)</f>
        <v>0</v>
      </c>
      <c r="G92" s="16">
        <f>SUMIFS('Contact Hours'!H:H,'Contact Hours'!$A:$A,'Semester Credit Hours'!$A92,'Contact Hours'!$C:$C,'Semester Credit Hours'!$B92)</f>
        <v>0</v>
      </c>
      <c r="H92" s="16">
        <f>SUMIFS('Contact Hours'!I:I,'Contact Hours'!$A:$A,'Semester Credit Hours'!$A92,'Contact Hours'!$C:$C,'Semester Credit Hours'!$B92)</f>
        <v>0</v>
      </c>
      <c r="I92" s="16">
        <f>SUMIFS('Contact Hours'!J:J,'Contact Hours'!$A:$A,'Semester Credit Hours'!$A92,'Contact Hours'!$C:$C,'Semester Credit Hours'!$B92)</f>
        <v>0</v>
      </c>
      <c r="J92" s="16">
        <f>SUMIFS('Contact Hours'!K:K,'Contact Hours'!$A:$A,'Semester Credit Hours'!$A92,'Contact Hours'!$C:$C,'Semester Credit Hours'!$B92)</f>
        <v>0</v>
      </c>
      <c r="K92" s="16">
        <f>SUMIFS('Contact Hours'!L:L,'Contact Hours'!$A:$A,'Semester Credit Hours'!$A92,'Contact Hours'!$C:$C,'Semester Credit Hours'!$B92)</f>
        <v>0</v>
      </c>
      <c r="L92" s="17">
        <f t="shared" si="9"/>
        <v>0</v>
      </c>
      <c r="M92" s="17">
        <f t="shared" si="10"/>
        <v>0</v>
      </c>
      <c r="N92" s="17">
        <f t="shared" si="11"/>
        <v>0</v>
      </c>
      <c r="O92" s="83">
        <f t="shared" si="12"/>
        <v>0</v>
      </c>
    </row>
    <row r="93" spans="1:15" x14ac:dyDescent="0.2">
      <c r="A93" s="14">
        <v>6662</v>
      </c>
      <c r="B93" s="15">
        <v>46</v>
      </c>
      <c r="C93" s="82">
        <f t="shared" si="13"/>
        <v>64.11532376781318</v>
      </c>
      <c r="D93" s="16">
        <f>SUMIFS('Contact Hours'!E:E,'Contact Hours'!$A:$A,'Semester Credit Hours'!$A93,'Contact Hours'!$C:$C,'Semester Credit Hours'!$B93)</f>
        <v>0</v>
      </c>
      <c r="E93" s="16">
        <f>SUMIFS('Contact Hours'!F:F,'Contact Hours'!$A:$A,'Semester Credit Hours'!$A93,'Contact Hours'!$C:$C,'Semester Credit Hours'!$B93)</f>
        <v>0</v>
      </c>
      <c r="F93" s="16">
        <f>SUMIFS('Contact Hours'!G:G,'Contact Hours'!$A:$A,'Semester Credit Hours'!$A93,'Contact Hours'!$C:$C,'Semester Credit Hours'!$B93)</f>
        <v>0</v>
      </c>
      <c r="G93" s="16">
        <f>SUMIFS('Contact Hours'!H:H,'Contact Hours'!$A:$A,'Semester Credit Hours'!$A93,'Contact Hours'!$C:$C,'Semester Credit Hours'!$B93)</f>
        <v>0</v>
      </c>
      <c r="H93" s="16">
        <f>SUMIFS('Contact Hours'!I:I,'Contact Hours'!$A:$A,'Semester Credit Hours'!$A93,'Contact Hours'!$C:$C,'Semester Credit Hours'!$B93)</f>
        <v>0</v>
      </c>
      <c r="I93" s="16">
        <f>SUMIFS('Contact Hours'!J:J,'Contact Hours'!$A:$A,'Semester Credit Hours'!$A93,'Contact Hours'!$C:$C,'Semester Credit Hours'!$B93)</f>
        <v>0</v>
      </c>
      <c r="J93" s="16">
        <f>SUMIFS('Contact Hours'!K:K,'Contact Hours'!$A:$A,'Semester Credit Hours'!$A93,'Contact Hours'!$C:$C,'Semester Credit Hours'!$B93)</f>
        <v>0</v>
      </c>
      <c r="K93" s="16">
        <f>SUMIFS('Contact Hours'!L:L,'Contact Hours'!$A:$A,'Semester Credit Hours'!$A93,'Contact Hours'!$C:$C,'Semester Credit Hours'!$B93)</f>
        <v>0</v>
      </c>
      <c r="L93" s="17">
        <f t="shared" si="9"/>
        <v>0</v>
      </c>
      <c r="M93" s="17">
        <f t="shared" si="10"/>
        <v>0</v>
      </c>
      <c r="N93" s="17">
        <f t="shared" si="11"/>
        <v>0</v>
      </c>
      <c r="O93" s="83">
        <f t="shared" si="12"/>
        <v>0</v>
      </c>
    </row>
    <row r="94" spans="1:15" x14ac:dyDescent="0.2">
      <c r="A94" s="14">
        <v>3570</v>
      </c>
      <c r="B94" s="15">
        <v>31</v>
      </c>
      <c r="C94" s="82">
        <f t="shared" si="13"/>
        <v>71.924241406200693</v>
      </c>
      <c r="D94" s="16">
        <f>SUMIFS('Contact Hours'!E:E,'Contact Hours'!$A:$A,'Semester Credit Hours'!$A94,'Contact Hours'!$C:$C,'Semester Credit Hours'!$B94)</f>
        <v>0</v>
      </c>
      <c r="E94" s="16">
        <f>SUMIFS('Contact Hours'!F:F,'Contact Hours'!$A:$A,'Semester Credit Hours'!$A94,'Contact Hours'!$C:$C,'Semester Credit Hours'!$B94)</f>
        <v>0</v>
      </c>
      <c r="F94" s="16">
        <f>SUMIFS('Contact Hours'!G:G,'Contact Hours'!$A:$A,'Semester Credit Hours'!$A94,'Contact Hours'!$C:$C,'Semester Credit Hours'!$B94)</f>
        <v>0</v>
      </c>
      <c r="G94" s="16">
        <f>SUMIFS('Contact Hours'!H:H,'Contact Hours'!$A:$A,'Semester Credit Hours'!$A94,'Contact Hours'!$C:$C,'Semester Credit Hours'!$B94)</f>
        <v>0</v>
      </c>
      <c r="H94" s="16">
        <f>SUMIFS('Contact Hours'!I:I,'Contact Hours'!$A:$A,'Semester Credit Hours'!$A94,'Contact Hours'!$C:$C,'Semester Credit Hours'!$B94)</f>
        <v>0</v>
      </c>
      <c r="I94" s="16">
        <f>SUMIFS('Contact Hours'!J:J,'Contact Hours'!$A:$A,'Semester Credit Hours'!$A94,'Contact Hours'!$C:$C,'Semester Credit Hours'!$B94)</f>
        <v>0</v>
      </c>
      <c r="J94" s="16">
        <f>SUMIFS('Contact Hours'!K:K,'Contact Hours'!$A:$A,'Semester Credit Hours'!$A94,'Contact Hours'!$C:$C,'Semester Credit Hours'!$B94)</f>
        <v>0</v>
      </c>
      <c r="K94" s="16">
        <f>SUMIFS('Contact Hours'!L:L,'Contact Hours'!$A:$A,'Semester Credit Hours'!$A94,'Contact Hours'!$C:$C,'Semester Credit Hours'!$B94)</f>
        <v>0</v>
      </c>
      <c r="L94" s="17">
        <f t="shared" si="9"/>
        <v>0</v>
      </c>
      <c r="M94" s="17">
        <f t="shared" si="10"/>
        <v>0</v>
      </c>
      <c r="N94" s="17">
        <f t="shared" si="11"/>
        <v>0</v>
      </c>
      <c r="O94" s="83">
        <f t="shared" si="12"/>
        <v>0</v>
      </c>
    </row>
    <row r="95" spans="1:15" x14ac:dyDescent="0.2">
      <c r="A95" s="14">
        <v>3570</v>
      </c>
      <c r="B95" s="15">
        <v>32</v>
      </c>
      <c r="C95" s="82">
        <f t="shared" si="13"/>
        <v>113.43480358920792</v>
      </c>
      <c r="D95" s="16">
        <f>SUMIFS('Contact Hours'!E:E,'Contact Hours'!$A:$A,'Semester Credit Hours'!$A95,'Contact Hours'!$C:$C,'Semester Credit Hours'!$B95)</f>
        <v>0</v>
      </c>
      <c r="E95" s="16">
        <f>SUMIFS('Contact Hours'!F:F,'Contact Hours'!$A:$A,'Semester Credit Hours'!$A95,'Contact Hours'!$C:$C,'Semester Credit Hours'!$B95)</f>
        <v>0</v>
      </c>
      <c r="F95" s="16">
        <f>SUMIFS('Contact Hours'!G:G,'Contact Hours'!$A:$A,'Semester Credit Hours'!$A95,'Contact Hours'!$C:$C,'Semester Credit Hours'!$B95)</f>
        <v>0</v>
      </c>
      <c r="G95" s="16">
        <f>SUMIFS('Contact Hours'!H:H,'Contact Hours'!$A:$A,'Semester Credit Hours'!$A95,'Contact Hours'!$C:$C,'Semester Credit Hours'!$B95)</f>
        <v>0</v>
      </c>
      <c r="H95" s="16">
        <f>SUMIFS('Contact Hours'!I:I,'Contact Hours'!$A:$A,'Semester Credit Hours'!$A95,'Contact Hours'!$C:$C,'Semester Credit Hours'!$B95)</f>
        <v>0</v>
      </c>
      <c r="I95" s="16">
        <f>SUMIFS('Contact Hours'!J:J,'Contact Hours'!$A:$A,'Semester Credit Hours'!$A95,'Contact Hours'!$C:$C,'Semester Credit Hours'!$B95)</f>
        <v>0</v>
      </c>
      <c r="J95" s="16">
        <f>SUMIFS('Contact Hours'!K:K,'Contact Hours'!$A:$A,'Semester Credit Hours'!$A95,'Contact Hours'!$C:$C,'Semester Credit Hours'!$B95)</f>
        <v>0</v>
      </c>
      <c r="K95" s="16">
        <f>SUMIFS('Contact Hours'!L:L,'Contact Hours'!$A:$A,'Semester Credit Hours'!$A95,'Contact Hours'!$C:$C,'Semester Credit Hours'!$B95)</f>
        <v>0</v>
      </c>
      <c r="L95" s="17">
        <f t="shared" si="9"/>
        <v>0</v>
      </c>
      <c r="M95" s="17">
        <f t="shared" si="10"/>
        <v>0</v>
      </c>
      <c r="N95" s="17">
        <f t="shared" si="11"/>
        <v>0</v>
      </c>
      <c r="O95" s="83">
        <f t="shared" si="12"/>
        <v>0</v>
      </c>
    </row>
    <row r="96" spans="1:15" x14ac:dyDescent="0.2">
      <c r="A96" s="14">
        <v>3570</v>
      </c>
      <c r="B96" s="15">
        <v>36</v>
      </c>
      <c r="C96" s="82">
        <f t="shared" si="13"/>
        <v>73.568224066913842</v>
      </c>
      <c r="D96" s="16">
        <f>SUMIFS('Contact Hours'!E:E,'Contact Hours'!$A:$A,'Semester Credit Hours'!$A96,'Contact Hours'!$C:$C,'Semester Credit Hours'!$B96)</f>
        <v>0</v>
      </c>
      <c r="E96" s="16">
        <f>SUMIFS('Contact Hours'!F:F,'Contact Hours'!$A:$A,'Semester Credit Hours'!$A96,'Contact Hours'!$C:$C,'Semester Credit Hours'!$B96)</f>
        <v>0</v>
      </c>
      <c r="F96" s="16">
        <f>SUMIFS('Contact Hours'!G:G,'Contact Hours'!$A:$A,'Semester Credit Hours'!$A96,'Contact Hours'!$C:$C,'Semester Credit Hours'!$B96)</f>
        <v>0</v>
      </c>
      <c r="G96" s="16">
        <f>SUMIFS('Contact Hours'!H:H,'Contact Hours'!$A:$A,'Semester Credit Hours'!$A96,'Contact Hours'!$C:$C,'Semester Credit Hours'!$B96)</f>
        <v>0</v>
      </c>
      <c r="H96" s="16">
        <f>SUMIFS('Contact Hours'!I:I,'Contact Hours'!$A:$A,'Semester Credit Hours'!$A96,'Contact Hours'!$C:$C,'Semester Credit Hours'!$B96)</f>
        <v>0</v>
      </c>
      <c r="I96" s="16">
        <f>SUMIFS('Contact Hours'!J:J,'Contact Hours'!$A:$A,'Semester Credit Hours'!$A96,'Contact Hours'!$C:$C,'Semester Credit Hours'!$B96)</f>
        <v>0</v>
      </c>
      <c r="J96" s="16">
        <f>SUMIFS('Contact Hours'!K:K,'Contact Hours'!$A:$A,'Semester Credit Hours'!$A96,'Contact Hours'!$C:$C,'Semester Credit Hours'!$B96)</f>
        <v>0</v>
      </c>
      <c r="K96" s="16">
        <f>SUMIFS('Contact Hours'!L:L,'Contact Hours'!$A:$A,'Semester Credit Hours'!$A96,'Contact Hours'!$C:$C,'Semester Credit Hours'!$B96)</f>
        <v>0</v>
      </c>
      <c r="L96" s="17">
        <f t="shared" si="9"/>
        <v>0</v>
      </c>
      <c r="M96" s="17">
        <f t="shared" si="10"/>
        <v>0</v>
      </c>
      <c r="N96" s="17">
        <f t="shared" si="11"/>
        <v>0</v>
      </c>
      <c r="O96" s="83">
        <f t="shared" si="12"/>
        <v>0</v>
      </c>
    </row>
    <row r="97" spans="1:15" x14ac:dyDescent="0.2">
      <c r="A97" s="14">
        <v>3570</v>
      </c>
      <c r="B97" s="15">
        <v>39</v>
      </c>
      <c r="C97" s="82">
        <f t="shared" si="13"/>
        <v>94.118007325828316</v>
      </c>
      <c r="D97" s="16">
        <f>SUMIFS('Contact Hours'!E:E,'Contact Hours'!$A:$A,'Semester Credit Hours'!$A97,'Contact Hours'!$C:$C,'Semester Credit Hours'!$B97)</f>
        <v>0</v>
      </c>
      <c r="E97" s="16">
        <f>SUMIFS('Contact Hours'!F:F,'Contact Hours'!$A:$A,'Semester Credit Hours'!$A97,'Contact Hours'!$C:$C,'Semester Credit Hours'!$B97)</f>
        <v>0</v>
      </c>
      <c r="F97" s="16">
        <f>SUMIFS('Contact Hours'!G:G,'Contact Hours'!$A:$A,'Semester Credit Hours'!$A97,'Contact Hours'!$C:$C,'Semester Credit Hours'!$B97)</f>
        <v>0</v>
      </c>
      <c r="G97" s="16">
        <f>SUMIFS('Contact Hours'!H:H,'Contact Hours'!$A:$A,'Semester Credit Hours'!$A97,'Contact Hours'!$C:$C,'Semester Credit Hours'!$B97)</f>
        <v>0</v>
      </c>
      <c r="H97" s="16">
        <f>SUMIFS('Contact Hours'!I:I,'Contact Hours'!$A:$A,'Semester Credit Hours'!$A97,'Contact Hours'!$C:$C,'Semester Credit Hours'!$B97)</f>
        <v>0</v>
      </c>
      <c r="I97" s="16">
        <f>SUMIFS('Contact Hours'!J:J,'Contact Hours'!$A:$A,'Semester Credit Hours'!$A97,'Contact Hours'!$C:$C,'Semester Credit Hours'!$B97)</f>
        <v>0</v>
      </c>
      <c r="J97" s="16">
        <f>SUMIFS('Contact Hours'!K:K,'Contact Hours'!$A:$A,'Semester Credit Hours'!$A97,'Contact Hours'!$C:$C,'Semester Credit Hours'!$B97)</f>
        <v>0</v>
      </c>
      <c r="K97" s="16">
        <f>SUMIFS('Contact Hours'!L:L,'Contact Hours'!$A:$A,'Semester Credit Hours'!$A97,'Contact Hours'!$C:$C,'Semester Credit Hours'!$B97)</f>
        <v>0</v>
      </c>
      <c r="L97" s="17">
        <f t="shared" si="9"/>
        <v>0</v>
      </c>
      <c r="M97" s="17">
        <f t="shared" si="10"/>
        <v>0</v>
      </c>
      <c r="N97" s="17">
        <f t="shared" si="11"/>
        <v>0</v>
      </c>
      <c r="O97" s="83">
        <f t="shared" si="12"/>
        <v>0</v>
      </c>
    </row>
    <row r="98" spans="1:15" x14ac:dyDescent="0.2">
      <c r="A98" s="14">
        <v>3570</v>
      </c>
      <c r="B98" s="15">
        <v>46</v>
      </c>
      <c r="C98" s="82">
        <f t="shared" si="13"/>
        <v>64.11532376781318</v>
      </c>
      <c r="D98" s="16">
        <f>SUMIFS('Contact Hours'!E:E,'Contact Hours'!$A:$A,'Semester Credit Hours'!$A98,'Contact Hours'!$C:$C,'Semester Credit Hours'!$B98)</f>
        <v>0</v>
      </c>
      <c r="E98" s="16">
        <f>SUMIFS('Contact Hours'!F:F,'Contact Hours'!$A:$A,'Semester Credit Hours'!$A98,'Contact Hours'!$C:$C,'Semester Credit Hours'!$B98)</f>
        <v>0</v>
      </c>
      <c r="F98" s="16">
        <f>SUMIFS('Contact Hours'!G:G,'Contact Hours'!$A:$A,'Semester Credit Hours'!$A98,'Contact Hours'!$C:$C,'Semester Credit Hours'!$B98)</f>
        <v>0</v>
      </c>
      <c r="G98" s="16">
        <f>SUMIFS('Contact Hours'!H:H,'Contact Hours'!$A:$A,'Semester Credit Hours'!$A98,'Contact Hours'!$C:$C,'Semester Credit Hours'!$B98)</f>
        <v>0</v>
      </c>
      <c r="H98" s="16">
        <f>SUMIFS('Contact Hours'!I:I,'Contact Hours'!$A:$A,'Semester Credit Hours'!$A98,'Contact Hours'!$C:$C,'Semester Credit Hours'!$B98)</f>
        <v>0</v>
      </c>
      <c r="I98" s="16">
        <f>SUMIFS('Contact Hours'!J:J,'Contact Hours'!$A:$A,'Semester Credit Hours'!$A98,'Contact Hours'!$C:$C,'Semester Credit Hours'!$B98)</f>
        <v>0</v>
      </c>
      <c r="J98" s="16">
        <f>SUMIFS('Contact Hours'!K:K,'Contact Hours'!$A:$A,'Semester Credit Hours'!$A98,'Contact Hours'!$C:$C,'Semester Credit Hours'!$B98)</f>
        <v>0</v>
      </c>
      <c r="K98" s="16">
        <f>SUMIFS('Contact Hours'!L:L,'Contact Hours'!$A:$A,'Semester Credit Hours'!$A98,'Contact Hours'!$C:$C,'Semester Credit Hours'!$B98)</f>
        <v>0</v>
      </c>
      <c r="L98" s="17">
        <f t="shared" si="9"/>
        <v>0</v>
      </c>
      <c r="M98" s="17">
        <f t="shared" si="10"/>
        <v>0</v>
      </c>
      <c r="N98" s="17">
        <f t="shared" si="11"/>
        <v>0</v>
      </c>
      <c r="O98" s="83">
        <f t="shared" si="12"/>
        <v>0</v>
      </c>
    </row>
    <row r="99" spans="1:15" x14ac:dyDescent="0.2">
      <c r="A99" s="14">
        <v>3573</v>
      </c>
      <c r="B99" s="15">
        <v>31</v>
      </c>
      <c r="C99" s="82">
        <f t="shared" si="13"/>
        <v>71.924241406200693</v>
      </c>
      <c r="D99" s="16">
        <f>SUMIFS('Contact Hours'!E:E,'Contact Hours'!$A:$A,'Semester Credit Hours'!$A99,'Contact Hours'!$C:$C,'Semester Credit Hours'!$B99)</f>
        <v>0</v>
      </c>
      <c r="E99" s="16">
        <f>SUMIFS('Contact Hours'!F:F,'Contact Hours'!$A:$A,'Semester Credit Hours'!$A99,'Contact Hours'!$C:$C,'Semester Credit Hours'!$B99)</f>
        <v>0</v>
      </c>
      <c r="F99" s="16">
        <f>SUMIFS('Contact Hours'!G:G,'Contact Hours'!$A:$A,'Semester Credit Hours'!$A99,'Contact Hours'!$C:$C,'Semester Credit Hours'!$B99)</f>
        <v>0</v>
      </c>
      <c r="G99" s="16">
        <f>SUMIFS('Contact Hours'!H:H,'Contact Hours'!$A:$A,'Semester Credit Hours'!$A99,'Contact Hours'!$C:$C,'Semester Credit Hours'!$B99)</f>
        <v>0</v>
      </c>
      <c r="H99" s="16">
        <f>SUMIFS('Contact Hours'!I:I,'Contact Hours'!$A:$A,'Semester Credit Hours'!$A99,'Contact Hours'!$C:$C,'Semester Credit Hours'!$B99)</f>
        <v>0</v>
      </c>
      <c r="I99" s="16">
        <f>SUMIFS('Contact Hours'!J:J,'Contact Hours'!$A:$A,'Semester Credit Hours'!$A99,'Contact Hours'!$C:$C,'Semester Credit Hours'!$B99)</f>
        <v>0</v>
      </c>
      <c r="J99" s="16">
        <f>SUMIFS('Contact Hours'!K:K,'Contact Hours'!$A:$A,'Semester Credit Hours'!$A99,'Contact Hours'!$C:$C,'Semester Credit Hours'!$B99)</f>
        <v>0</v>
      </c>
      <c r="K99" s="16">
        <f>SUMIFS('Contact Hours'!L:L,'Contact Hours'!$A:$A,'Semester Credit Hours'!$A99,'Contact Hours'!$C:$C,'Semester Credit Hours'!$B99)</f>
        <v>0</v>
      </c>
      <c r="L99" s="17">
        <f t="shared" si="9"/>
        <v>0</v>
      </c>
      <c r="M99" s="17">
        <f t="shared" si="10"/>
        <v>0</v>
      </c>
      <c r="N99" s="17">
        <f t="shared" si="11"/>
        <v>0</v>
      </c>
      <c r="O99" s="83">
        <f t="shared" si="12"/>
        <v>0</v>
      </c>
    </row>
    <row r="100" spans="1:15" x14ac:dyDescent="0.2">
      <c r="A100" s="14">
        <v>3573</v>
      </c>
      <c r="B100" s="15">
        <v>32</v>
      </c>
      <c r="C100" s="82">
        <f t="shared" si="13"/>
        <v>113.43480358920792</v>
      </c>
      <c r="D100" s="16">
        <f>SUMIFS('Contact Hours'!E:E,'Contact Hours'!$A:$A,'Semester Credit Hours'!$A100,'Contact Hours'!$C:$C,'Semester Credit Hours'!$B100)</f>
        <v>0</v>
      </c>
      <c r="E100" s="16">
        <f>SUMIFS('Contact Hours'!F:F,'Contact Hours'!$A:$A,'Semester Credit Hours'!$A100,'Contact Hours'!$C:$C,'Semester Credit Hours'!$B100)</f>
        <v>0</v>
      </c>
      <c r="F100" s="16">
        <f>SUMIFS('Contact Hours'!G:G,'Contact Hours'!$A:$A,'Semester Credit Hours'!$A100,'Contact Hours'!$C:$C,'Semester Credit Hours'!$B100)</f>
        <v>0</v>
      </c>
      <c r="G100" s="16">
        <f>SUMIFS('Contact Hours'!H:H,'Contact Hours'!$A:$A,'Semester Credit Hours'!$A100,'Contact Hours'!$C:$C,'Semester Credit Hours'!$B100)</f>
        <v>0</v>
      </c>
      <c r="H100" s="16">
        <f>SUMIFS('Contact Hours'!I:I,'Contact Hours'!$A:$A,'Semester Credit Hours'!$A100,'Contact Hours'!$C:$C,'Semester Credit Hours'!$B100)</f>
        <v>0</v>
      </c>
      <c r="I100" s="16">
        <f>SUMIFS('Contact Hours'!J:J,'Contact Hours'!$A:$A,'Semester Credit Hours'!$A100,'Contact Hours'!$C:$C,'Semester Credit Hours'!$B100)</f>
        <v>0</v>
      </c>
      <c r="J100" s="16">
        <f>SUMIFS('Contact Hours'!K:K,'Contact Hours'!$A:$A,'Semester Credit Hours'!$A100,'Contact Hours'!$C:$C,'Semester Credit Hours'!$B100)</f>
        <v>0</v>
      </c>
      <c r="K100" s="16">
        <f>SUMIFS('Contact Hours'!L:L,'Contact Hours'!$A:$A,'Semester Credit Hours'!$A100,'Contact Hours'!$C:$C,'Semester Credit Hours'!$B100)</f>
        <v>0</v>
      </c>
      <c r="L100" s="17">
        <f t="shared" si="9"/>
        <v>0</v>
      </c>
      <c r="M100" s="17">
        <f t="shared" si="10"/>
        <v>0</v>
      </c>
      <c r="N100" s="17">
        <f t="shared" si="11"/>
        <v>0</v>
      </c>
      <c r="O100" s="83">
        <f t="shared" si="12"/>
        <v>0</v>
      </c>
    </row>
    <row r="101" spans="1:15" x14ac:dyDescent="0.2">
      <c r="A101" s="14">
        <v>3573</v>
      </c>
      <c r="B101" s="15">
        <v>36</v>
      </c>
      <c r="C101" s="82">
        <f t="shared" si="13"/>
        <v>73.568224066913842</v>
      </c>
      <c r="D101" s="16">
        <f>SUMIFS('Contact Hours'!E:E,'Contact Hours'!$A:$A,'Semester Credit Hours'!$A101,'Contact Hours'!$C:$C,'Semester Credit Hours'!$B101)</f>
        <v>0</v>
      </c>
      <c r="E101" s="16">
        <f>SUMIFS('Contact Hours'!F:F,'Contact Hours'!$A:$A,'Semester Credit Hours'!$A101,'Contact Hours'!$C:$C,'Semester Credit Hours'!$B101)</f>
        <v>0</v>
      </c>
      <c r="F101" s="16">
        <f>SUMIFS('Contact Hours'!G:G,'Contact Hours'!$A:$A,'Semester Credit Hours'!$A101,'Contact Hours'!$C:$C,'Semester Credit Hours'!$B101)</f>
        <v>0</v>
      </c>
      <c r="G101" s="16">
        <f>SUMIFS('Contact Hours'!H:H,'Contact Hours'!$A:$A,'Semester Credit Hours'!$A101,'Contact Hours'!$C:$C,'Semester Credit Hours'!$B101)</f>
        <v>0</v>
      </c>
      <c r="H101" s="16">
        <f>SUMIFS('Contact Hours'!I:I,'Contact Hours'!$A:$A,'Semester Credit Hours'!$A101,'Contact Hours'!$C:$C,'Semester Credit Hours'!$B101)</f>
        <v>0</v>
      </c>
      <c r="I101" s="16">
        <f>SUMIFS('Contact Hours'!J:J,'Contact Hours'!$A:$A,'Semester Credit Hours'!$A101,'Contact Hours'!$C:$C,'Semester Credit Hours'!$B101)</f>
        <v>0</v>
      </c>
      <c r="J101" s="16">
        <f>SUMIFS('Contact Hours'!K:K,'Contact Hours'!$A:$A,'Semester Credit Hours'!$A101,'Contact Hours'!$C:$C,'Semester Credit Hours'!$B101)</f>
        <v>0</v>
      </c>
      <c r="K101" s="16">
        <f>SUMIFS('Contact Hours'!L:L,'Contact Hours'!$A:$A,'Semester Credit Hours'!$A101,'Contact Hours'!$C:$C,'Semester Credit Hours'!$B101)</f>
        <v>0</v>
      </c>
      <c r="L101" s="17">
        <f t="shared" si="9"/>
        <v>0</v>
      </c>
      <c r="M101" s="17">
        <f t="shared" si="10"/>
        <v>0</v>
      </c>
      <c r="N101" s="17">
        <f t="shared" si="11"/>
        <v>0</v>
      </c>
      <c r="O101" s="83">
        <f t="shared" si="12"/>
        <v>0</v>
      </c>
    </row>
    <row r="102" spans="1:15" x14ac:dyDescent="0.2">
      <c r="A102" s="14">
        <v>3573</v>
      </c>
      <c r="B102" s="15">
        <v>39</v>
      </c>
      <c r="C102" s="82">
        <f t="shared" si="13"/>
        <v>94.118007325828316</v>
      </c>
      <c r="D102" s="16">
        <f>SUMIFS('Contact Hours'!E:E,'Contact Hours'!$A:$A,'Semester Credit Hours'!$A102,'Contact Hours'!$C:$C,'Semester Credit Hours'!$B102)</f>
        <v>0</v>
      </c>
      <c r="E102" s="16">
        <f>SUMIFS('Contact Hours'!F:F,'Contact Hours'!$A:$A,'Semester Credit Hours'!$A102,'Contact Hours'!$C:$C,'Semester Credit Hours'!$B102)</f>
        <v>0</v>
      </c>
      <c r="F102" s="16">
        <f>SUMIFS('Contact Hours'!G:G,'Contact Hours'!$A:$A,'Semester Credit Hours'!$A102,'Contact Hours'!$C:$C,'Semester Credit Hours'!$B102)</f>
        <v>0</v>
      </c>
      <c r="G102" s="16">
        <f>SUMIFS('Contact Hours'!H:H,'Contact Hours'!$A:$A,'Semester Credit Hours'!$A102,'Contact Hours'!$C:$C,'Semester Credit Hours'!$B102)</f>
        <v>0</v>
      </c>
      <c r="H102" s="16">
        <f>SUMIFS('Contact Hours'!I:I,'Contact Hours'!$A:$A,'Semester Credit Hours'!$A102,'Contact Hours'!$C:$C,'Semester Credit Hours'!$B102)</f>
        <v>0</v>
      </c>
      <c r="I102" s="16">
        <f>SUMIFS('Contact Hours'!J:J,'Contact Hours'!$A:$A,'Semester Credit Hours'!$A102,'Contact Hours'!$C:$C,'Semester Credit Hours'!$B102)</f>
        <v>0</v>
      </c>
      <c r="J102" s="16">
        <f>SUMIFS('Contact Hours'!K:K,'Contact Hours'!$A:$A,'Semester Credit Hours'!$A102,'Contact Hours'!$C:$C,'Semester Credit Hours'!$B102)</f>
        <v>0</v>
      </c>
      <c r="K102" s="16">
        <f>SUMIFS('Contact Hours'!L:L,'Contact Hours'!$A:$A,'Semester Credit Hours'!$A102,'Contact Hours'!$C:$C,'Semester Credit Hours'!$B102)</f>
        <v>0</v>
      </c>
      <c r="L102" s="17">
        <f t="shared" si="9"/>
        <v>0</v>
      </c>
      <c r="M102" s="17">
        <f t="shared" si="10"/>
        <v>0</v>
      </c>
      <c r="N102" s="17">
        <f t="shared" si="11"/>
        <v>0</v>
      </c>
      <c r="O102" s="83">
        <f t="shared" si="12"/>
        <v>0</v>
      </c>
    </row>
    <row r="103" spans="1:15" x14ac:dyDescent="0.2">
      <c r="A103" s="14">
        <v>3573</v>
      </c>
      <c r="B103" s="15">
        <v>46</v>
      </c>
      <c r="C103" s="82">
        <f t="shared" si="13"/>
        <v>64.11532376781318</v>
      </c>
      <c r="D103" s="16">
        <f>SUMIFS('Contact Hours'!E:E,'Contact Hours'!$A:$A,'Semester Credit Hours'!$A103,'Contact Hours'!$C:$C,'Semester Credit Hours'!$B103)</f>
        <v>0</v>
      </c>
      <c r="E103" s="16">
        <f>SUMIFS('Contact Hours'!F:F,'Contact Hours'!$A:$A,'Semester Credit Hours'!$A103,'Contact Hours'!$C:$C,'Semester Credit Hours'!$B103)</f>
        <v>0</v>
      </c>
      <c r="F103" s="16">
        <f>SUMIFS('Contact Hours'!G:G,'Contact Hours'!$A:$A,'Semester Credit Hours'!$A103,'Contact Hours'!$C:$C,'Semester Credit Hours'!$B103)</f>
        <v>0</v>
      </c>
      <c r="G103" s="16">
        <f>SUMIFS('Contact Hours'!H:H,'Contact Hours'!$A:$A,'Semester Credit Hours'!$A103,'Contact Hours'!$C:$C,'Semester Credit Hours'!$B103)</f>
        <v>0</v>
      </c>
      <c r="H103" s="16">
        <f>SUMIFS('Contact Hours'!I:I,'Contact Hours'!$A:$A,'Semester Credit Hours'!$A103,'Contact Hours'!$C:$C,'Semester Credit Hours'!$B103)</f>
        <v>0</v>
      </c>
      <c r="I103" s="16">
        <f>SUMIFS('Contact Hours'!J:J,'Contact Hours'!$A:$A,'Semester Credit Hours'!$A103,'Contact Hours'!$C:$C,'Semester Credit Hours'!$B103)</f>
        <v>0</v>
      </c>
      <c r="J103" s="16">
        <f>SUMIFS('Contact Hours'!K:K,'Contact Hours'!$A:$A,'Semester Credit Hours'!$A103,'Contact Hours'!$C:$C,'Semester Credit Hours'!$B103)</f>
        <v>0</v>
      </c>
      <c r="K103" s="16">
        <f>SUMIFS('Contact Hours'!L:L,'Contact Hours'!$A:$A,'Semester Credit Hours'!$A103,'Contact Hours'!$C:$C,'Semester Credit Hours'!$B103)</f>
        <v>0</v>
      </c>
      <c r="L103" s="17">
        <f t="shared" si="9"/>
        <v>0</v>
      </c>
      <c r="M103" s="17">
        <f t="shared" si="10"/>
        <v>0</v>
      </c>
      <c r="N103" s="17">
        <f t="shared" si="11"/>
        <v>0</v>
      </c>
      <c r="O103" s="83">
        <f t="shared" si="12"/>
        <v>0</v>
      </c>
    </row>
    <row r="104" spans="1:15" x14ac:dyDescent="0.2">
      <c r="A104" s="14">
        <v>10633</v>
      </c>
      <c r="B104" s="15">
        <v>31</v>
      </c>
      <c r="C104" s="82">
        <f t="shared" si="13"/>
        <v>71.924241406200693</v>
      </c>
      <c r="D104" s="16">
        <f>SUMIFS('Contact Hours'!E:E,'Contact Hours'!$A:$A,'Semester Credit Hours'!$A104,'Contact Hours'!$C:$C,'Semester Credit Hours'!$B104)</f>
        <v>0</v>
      </c>
      <c r="E104" s="16">
        <f>SUMIFS('Contact Hours'!F:F,'Contact Hours'!$A:$A,'Semester Credit Hours'!$A104,'Contact Hours'!$C:$C,'Semester Credit Hours'!$B104)</f>
        <v>0</v>
      </c>
      <c r="F104" s="16">
        <f>SUMIFS('Contact Hours'!G:G,'Contact Hours'!$A:$A,'Semester Credit Hours'!$A104,'Contact Hours'!$C:$C,'Semester Credit Hours'!$B104)</f>
        <v>0</v>
      </c>
      <c r="G104" s="16">
        <f>SUMIFS('Contact Hours'!H:H,'Contact Hours'!$A:$A,'Semester Credit Hours'!$A104,'Contact Hours'!$C:$C,'Semester Credit Hours'!$B104)</f>
        <v>0</v>
      </c>
      <c r="H104" s="16">
        <f>SUMIFS('Contact Hours'!I:I,'Contact Hours'!$A:$A,'Semester Credit Hours'!$A104,'Contact Hours'!$C:$C,'Semester Credit Hours'!$B104)</f>
        <v>0</v>
      </c>
      <c r="I104" s="16">
        <f>SUMIFS('Contact Hours'!J:J,'Contact Hours'!$A:$A,'Semester Credit Hours'!$A104,'Contact Hours'!$C:$C,'Semester Credit Hours'!$B104)</f>
        <v>0</v>
      </c>
      <c r="J104" s="16">
        <f>SUMIFS('Contact Hours'!K:K,'Contact Hours'!$A:$A,'Semester Credit Hours'!$A104,'Contact Hours'!$C:$C,'Semester Credit Hours'!$B104)</f>
        <v>0</v>
      </c>
      <c r="K104" s="16">
        <f>SUMIFS('Contact Hours'!L:L,'Contact Hours'!$A:$A,'Semester Credit Hours'!$A104,'Contact Hours'!$C:$C,'Semester Credit Hours'!$B104)</f>
        <v>0</v>
      </c>
      <c r="L104" s="17">
        <f t="shared" si="9"/>
        <v>0</v>
      </c>
      <c r="M104" s="17">
        <f t="shared" si="10"/>
        <v>0</v>
      </c>
      <c r="N104" s="17">
        <f t="shared" si="11"/>
        <v>0</v>
      </c>
      <c r="O104" s="83">
        <f t="shared" si="12"/>
        <v>0</v>
      </c>
    </row>
    <row r="105" spans="1:15" x14ac:dyDescent="0.2">
      <c r="A105" s="14">
        <v>10633</v>
      </c>
      <c r="B105" s="15">
        <v>32</v>
      </c>
      <c r="C105" s="82">
        <f t="shared" si="13"/>
        <v>113.43480358920792</v>
      </c>
      <c r="D105" s="16">
        <f>SUMIFS('Contact Hours'!E:E,'Contact Hours'!$A:$A,'Semester Credit Hours'!$A105,'Contact Hours'!$C:$C,'Semester Credit Hours'!$B105)</f>
        <v>0</v>
      </c>
      <c r="E105" s="16">
        <f>SUMIFS('Contact Hours'!F:F,'Contact Hours'!$A:$A,'Semester Credit Hours'!$A105,'Contact Hours'!$C:$C,'Semester Credit Hours'!$B105)</f>
        <v>0</v>
      </c>
      <c r="F105" s="16">
        <f>SUMIFS('Contact Hours'!G:G,'Contact Hours'!$A:$A,'Semester Credit Hours'!$A105,'Contact Hours'!$C:$C,'Semester Credit Hours'!$B105)</f>
        <v>0</v>
      </c>
      <c r="G105" s="16">
        <f>SUMIFS('Contact Hours'!H:H,'Contact Hours'!$A:$A,'Semester Credit Hours'!$A105,'Contact Hours'!$C:$C,'Semester Credit Hours'!$B105)</f>
        <v>0</v>
      </c>
      <c r="H105" s="16">
        <f>SUMIFS('Contact Hours'!I:I,'Contact Hours'!$A:$A,'Semester Credit Hours'!$A105,'Contact Hours'!$C:$C,'Semester Credit Hours'!$B105)</f>
        <v>0</v>
      </c>
      <c r="I105" s="16">
        <f>SUMIFS('Contact Hours'!J:J,'Contact Hours'!$A:$A,'Semester Credit Hours'!$A105,'Contact Hours'!$C:$C,'Semester Credit Hours'!$B105)</f>
        <v>0</v>
      </c>
      <c r="J105" s="16">
        <f>SUMIFS('Contact Hours'!K:K,'Contact Hours'!$A:$A,'Semester Credit Hours'!$A105,'Contact Hours'!$C:$C,'Semester Credit Hours'!$B105)</f>
        <v>0</v>
      </c>
      <c r="K105" s="16">
        <f>SUMIFS('Contact Hours'!L:L,'Contact Hours'!$A:$A,'Semester Credit Hours'!$A105,'Contact Hours'!$C:$C,'Semester Credit Hours'!$B105)</f>
        <v>0</v>
      </c>
      <c r="L105" s="17">
        <f t="shared" si="9"/>
        <v>0</v>
      </c>
      <c r="M105" s="17">
        <f t="shared" si="10"/>
        <v>0</v>
      </c>
      <c r="N105" s="17">
        <f t="shared" si="11"/>
        <v>0</v>
      </c>
      <c r="O105" s="83">
        <f t="shared" si="12"/>
        <v>0</v>
      </c>
    </row>
    <row r="106" spans="1:15" x14ac:dyDescent="0.2">
      <c r="A106" s="14">
        <v>10633</v>
      </c>
      <c r="B106" s="15">
        <v>36</v>
      </c>
      <c r="C106" s="82">
        <f t="shared" si="13"/>
        <v>73.568224066913842</v>
      </c>
      <c r="D106" s="16">
        <f>SUMIFS('Contact Hours'!E:E,'Contact Hours'!$A:$A,'Semester Credit Hours'!$A106,'Contact Hours'!$C:$C,'Semester Credit Hours'!$B106)</f>
        <v>0</v>
      </c>
      <c r="E106" s="16">
        <f>SUMIFS('Contact Hours'!F:F,'Contact Hours'!$A:$A,'Semester Credit Hours'!$A106,'Contact Hours'!$C:$C,'Semester Credit Hours'!$B106)</f>
        <v>0</v>
      </c>
      <c r="F106" s="16">
        <f>SUMIFS('Contact Hours'!G:G,'Contact Hours'!$A:$A,'Semester Credit Hours'!$A106,'Contact Hours'!$C:$C,'Semester Credit Hours'!$B106)</f>
        <v>0</v>
      </c>
      <c r="G106" s="16">
        <f>SUMIFS('Contact Hours'!H:H,'Contact Hours'!$A:$A,'Semester Credit Hours'!$A106,'Contact Hours'!$C:$C,'Semester Credit Hours'!$B106)</f>
        <v>0</v>
      </c>
      <c r="H106" s="16">
        <f>SUMIFS('Contact Hours'!I:I,'Contact Hours'!$A:$A,'Semester Credit Hours'!$A106,'Contact Hours'!$C:$C,'Semester Credit Hours'!$B106)</f>
        <v>0</v>
      </c>
      <c r="I106" s="16">
        <f>SUMIFS('Contact Hours'!J:J,'Contact Hours'!$A:$A,'Semester Credit Hours'!$A106,'Contact Hours'!$C:$C,'Semester Credit Hours'!$B106)</f>
        <v>0</v>
      </c>
      <c r="J106" s="16">
        <f>SUMIFS('Contact Hours'!K:K,'Contact Hours'!$A:$A,'Semester Credit Hours'!$A106,'Contact Hours'!$C:$C,'Semester Credit Hours'!$B106)</f>
        <v>0</v>
      </c>
      <c r="K106" s="16">
        <f>SUMIFS('Contact Hours'!L:L,'Contact Hours'!$A:$A,'Semester Credit Hours'!$A106,'Contact Hours'!$C:$C,'Semester Credit Hours'!$B106)</f>
        <v>0</v>
      </c>
      <c r="L106" s="17">
        <f t="shared" si="9"/>
        <v>0</v>
      </c>
      <c r="M106" s="17">
        <f t="shared" si="10"/>
        <v>0</v>
      </c>
      <c r="N106" s="17">
        <f t="shared" si="11"/>
        <v>0</v>
      </c>
      <c r="O106" s="83">
        <f t="shared" si="12"/>
        <v>0</v>
      </c>
    </row>
    <row r="107" spans="1:15" x14ac:dyDescent="0.2">
      <c r="A107" s="14">
        <v>10633</v>
      </c>
      <c r="B107" s="15">
        <v>39</v>
      </c>
      <c r="C107" s="82">
        <f t="shared" si="13"/>
        <v>94.118007325828316</v>
      </c>
      <c r="D107" s="16">
        <f>SUMIFS('Contact Hours'!E:E,'Contact Hours'!$A:$A,'Semester Credit Hours'!$A107,'Contact Hours'!$C:$C,'Semester Credit Hours'!$B107)</f>
        <v>0</v>
      </c>
      <c r="E107" s="16">
        <f>SUMIFS('Contact Hours'!F:F,'Contact Hours'!$A:$A,'Semester Credit Hours'!$A107,'Contact Hours'!$C:$C,'Semester Credit Hours'!$B107)</f>
        <v>0</v>
      </c>
      <c r="F107" s="16">
        <f>SUMIFS('Contact Hours'!G:G,'Contact Hours'!$A:$A,'Semester Credit Hours'!$A107,'Contact Hours'!$C:$C,'Semester Credit Hours'!$B107)</f>
        <v>0</v>
      </c>
      <c r="G107" s="16">
        <f>SUMIFS('Contact Hours'!H:H,'Contact Hours'!$A:$A,'Semester Credit Hours'!$A107,'Contact Hours'!$C:$C,'Semester Credit Hours'!$B107)</f>
        <v>0</v>
      </c>
      <c r="H107" s="16">
        <f>SUMIFS('Contact Hours'!I:I,'Contact Hours'!$A:$A,'Semester Credit Hours'!$A107,'Contact Hours'!$C:$C,'Semester Credit Hours'!$B107)</f>
        <v>0</v>
      </c>
      <c r="I107" s="16">
        <f>SUMIFS('Contact Hours'!J:J,'Contact Hours'!$A:$A,'Semester Credit Hours'!$A107,'Contact Hours'!$C:$C,'Semester Credit Hours'!$B107)</f>
        <v>0</v>
      </c>
      <c r="J107" s="16">
        <f>SUMIFS('Contact Hours'!K:K,'Contact Hours'!$A:$A,'Semester Credit Hours'!$A107,'Contact Hours'!$C:$C,'Semester Credit Hours'!$B107)</f>
        <v>0</v>
      </c>
      <c r="K107" s="16">
        <f>SUMIFS('Contact Hours'!L:L,'Contact Hours'!$A:$A,'Semester Credit Hours'!$A107,'Contact Hours'!$C:$C,'Semester Credit Hours'!$B107)</f>
        <v>0</v>
      </c>
      <c r="L107" s="17">
        <f t="shared" si="9"/>
        <v>0</v>
      </c>
      <c r="M107" s="17">
        <f t="shared" si="10"/>
        <v>0</v>
      </c>
      <c r="N107" s="17">
        <f t="shared" si="11"/>
        <v>0</v>
      </c>
      <c r="O107" s="83">
        <f t="shared" si="12"/>
        <v>0</v>
      </c>
    </row>
    <row r="108" spans="1:15" x14ac:dyDescent="0.2">
      <c r="A108" s="14">
        <v>10633</v>
      </c>
      <c r="B108" s="15">
        <v>46</v>
      </c>
      <c r="C108" s="82">
        <f t="shared" si="13"/>
        <v>64.11532376781318</v>
      </c>
      <c r="D108" s="16">
        <f>SUMIFS('Contact Hours'!E:E,'Contact Hours'!$A:$A,'Semester Credit Hours'!$A108,'Contact Hours'!$C:$C,'Semester Credit Hours'!$B108)</f>
        <v>0</v>
      </c>
      <c r="E108" s="16">
        <f>SUMIFS('Contact Hours'!F:F,'Contact Hours'!$A:$A,'Semester Credit Hours'!$A108,'Contact Hours'!$C:$C,'Semester Credit Hours'!$B108)</f>
        <v>0</v>
      </c>
      <c r="F108" s="16">
        <f>SUMIFS('Contact Hours'!G:G,'Contact Hours'!$A:$A,'Semester Credit Hours'!$A108,'Contact Hours'!$C:$C,'Semester Credit Hours'!$B108)</f>
        <v>0</v>
      </c>
      <c r="G108" s="16">
        <f>SUMIFS('Contact Hours'!H:H,'Contact Hours'!$A:$A,'Semester Credit Hours'!$A108,'Contact Hours'!$C:$C,'Semester Credit Hours'!$B108)</f>
        <v>0</v>
      </c>
      <c r="H108" s="16">
        <f>SUMIFS('Contact Hours'!I:I,'Contact Hours'!$A:$A,'Semester Credit Hours'!$A108,'Contact Hours'!$C:$C,'Semester Credit Hours'!$B108)</f>
        <v>0</v>
      </c>
      <c r="I108" s="16">
        <f>SUMIFS('Contact Hours'!J:J,'Contact Hours'!$A:$A,'Semester Credit Hours'!$A108,'Contact Hours'!$C:$C,'Semester Credit Hours'!$B108)</f>
        <v>0</v>
      </c>
      <c r="J108" s="16">
        <f>SUMIFS('Contact Hours'!K:K,'Contact Hours'!$A:$A,'Semester Credit Hours'!$A108,'Contact Hours'!$C:$C,'Semester Credit Hours'!$B108)</f>
        <v>0</v>
      </c>
      <c r="K108" s="16">
        <f>SUMIFS('Contact Hours'!L:L,'Contact Hours'!$A:$A,'Semester Credit Hours'!$A108,'Contact Hours'!$C:$C,'Semester Credit Hours'!$B108)</f>
        <v>0</v>
      </c>
      <c r="L108" s="17">
        <f t="shared" si="9"/>
        <v>0</v>
      </c>
      <c r="M108" s="17">
        <f t="shared" si="10"/>
        <v>0</v>
      </c>
      <c r="N108" s="17">
        <f t="shared" si="11"/>
        <v>0</v>
      </c>
      <c r="O108" s="83">
        <f t="shared" si="12"/>
        <v>0</v>
      </c>
    </row>
    <row r="109" spans="1:15" x14ac:dyDescent="0.2">
      <c r="A109" s="14">
        <v>3574</v>
      </c>
      <c r="B109" s="15">
        <v>31</v>
      </c>
      <c r="C109" s="82">
        <f t="shared" si="13"/>
        <v>71.924241406200693</v>
      </c>
      <c r="D109" s="16">
        <f>SUMIFS('Contact Hours'!E:E,'Contact Hours'!$A:$A,'Semester Credit Hours'!$A109,'Contact Hours'!$C:$C,'Semester Credit Hours'!$B109)</f>
        <v>0</v>
      </c>
      <c r="E109" s="16">
        <f>SUMIFS('Contact Hours'!F:F,'Contact Hours'!$A:$A,'Semester Credit Hours'!$A109,'Contact Hours'!$C:$C,'Semester Credit Hours'!$B109)</f>
        <v>0</v>
      </c>
      <c r="F109" s="16">
        <f>SUMIFS('Contact Hours'!G:G,'Contact Hours'!$A:$A,'Semester Credit Hours'!$A109,'Contact Hours'!$C:$C,'Semester Credit Hours'!$B109)</f>
        <v>0</v>
      </c>
      <c r="G109" s="16">
        <f>SUMIFS('Contact Hours'!H:H,'Contact Hours'!$A:$A,'Semester Credit Hours'!$A109,'Contact Hours'!$C:$C,'Semester Credit Hours'!$B109)</f>
        <v>0</v>
      </c>
      <c r="H109" s="16">
        <f>SUMIFS('Contact Hours'!I:I,'Contact Hours'!$A:$A,'Semester Credit Hours'!$A109,'Contact Hours'!$C:$C,'Semester Credit Hours'!$B109)</f>
        <v>0</v>
      </c>
      <c r="I109" s="16">
        <f>SUMIFS('Contact Hours'!J:J,'Contact Hours'!$A:$A,'Semester Credit Hours'!$A109,'Contact Hours'!$C:$C,'Semester Credit Hours'!$B109)</f>
        <v>0</v>
      </c>
      <c r="J109" s="16">
        <f>SUMIFS('Contact Hours'!K:K,'Contact Hours'!$A:$A,'Semester Credit Hours'!$A109,'Contact Hours'!$C:$C,'Semester Credit Hours'!$B109)</f>
        <v>0</v>
      </c>
      <c r="K109" s="16">
        <f>SUMIFS('Contact Hours'!L:L,'Contact Hours'!$A:$A,'Semester Credit Hours'!$A109,'Contact Hours'!$C:$C,'Semester Credit Hours'!$B109)</f>
        <v>0</v>
      </c>
      <c r="L109" s="17">
        <f t="shared" si="9"/>
        <v>0</v>
      </c>
      <c r="M109" s="17">
        <f t="shared" si="10"/>
        <v>0</v>
      </c>
      <c r="N109" s="17">
        <f t="shared" si="11"/>
        <v>0</v>
      </c>
      <c r="O109" s="83">
        <f t="shared" si="12"/>
        <v>0</v>
      </c>
    </row>
    <row r="110" spans="1:15" x14ac:dyDescent="0.2">
      <c r="A110" s="14">
        <v>3574</v>
      </c>
      <c r="B110" s="15">
        <v>32</v>
      </c>
      <c r="C110" s="82">
        <f t="shared" si="13"/>
        <v>113.43480358920792</v>
      </c>
      <c r="D110" s="16">
        <f>SUMIFS('Contact Hours'!E:E,'Contact Hours'!$A:$A,'Semester Credit Hours'!$A110,'Contact Hours'!$C:$C,'Semester Credit Hours'!$B110)</f>
        <v>0</v>
      </c>
      <c r="E110" s="16">
        <f>SUMIFS('Contact Hours'!F:F,'Contact Hours'!$A:$A,'Semester Credit Hours'!$A110,'Contact Hours'!$C:$C,'Semester Credit Hours'!$B110)</f>
        <v>0</v>
      </c>
      <c r="F110" s="16">
        <f>SUMIFS('Contact Hours'!G:G,'Contact Hours'!$A:$A,'Semester Credit Hours'!$A110,'Contact Hours'!$C:$C,'Semester Credit Hours'!$B110)</f>
        <v>0</v>
      </c>
      <c r="G110" s="16">
        <f>SUMIFS('Contact Hours'!H:H,'Contact Hours'!$A:$A,'Semester Credit Hours'!$A110,'Contact Hours'!$C:$C,'Semester Credit Hours'!$B110)</f>
        <v>0</v>
      </c>
      <c r="H110" s="16">
        <f>SUMIFS('Contact Hours'!I:I,'Contact Hours'!$A:$A,'Semester Credit Hours'!$A110,'Contact Hours'!$C:$C,'Semester Credit Hours'!$B110)</f>
        <v>0</v>
      </c>
      <c r="I110" s="16">
        <f>SUMIFS('Contact Hours'!J:J,'Contact Hours'!$A:$A,'Semester Credit Hours'!$A110,'Contact Hours'!$C:$C,'Semester Credit Hours'!$B110)</f>
        <v>0</v>
      </c>
      <c r="J110" s="16">
        <f>SUMIFS('Contact Hours'!K:K,'Contact Hours'!$A:$A,'Semester Credit Hours'!$A110,'Contact Hours'!$C:$C,'Semester Credit Hours'!$B110)</f>
        <v>0</v>
      </c>
      <c r="K110" s="16">
        <f>SUMIFS('Contact Hours'!L:L,'Contact Hours'!$A:$A,'Semester Credit Hours'!$A110,'Contact Hours'!$C:$C,'Semester Credit Hours'!$B110)</f>
        <v>0</v>
      </c>
      <c r="L110" s="17">
        <f t="shared" si="9"/>
        <v>0</v>
      </c>
      <c r="M110" s="17">
        <f t="shared" si="10"/>
        <v>0</v>
      </c>
      <c r="N110" s="17">
        <f t="shared" si="11"/>
        <v>0</v>
      </c>
      <c r="O110" s="83">
        <f t="shared" si="12"/>
        <v>0</v>
      </c>
    </row>
    <row r="111" spans="1:15" x14ac:dyDescent="0.2">
      <c r="A111" s="14">
        <v>3574</v>
      </c>
      <c r="B111" s="15">
        <v>36</v>
      </c>
      <c r="C111" s="82">
        <f t="shared" si="13"/>
        <v>73.568224066913842</v>
      </c>
      <c r="D111" s="16">
        <f>SUMIFS('Contact Hours'!E:E,'Contact Hours'!$A:$A,'Semester Credit Hours'!$A111,'Contact Hours'!$C:$C,'Semester Credit Hours'!$B111)</f>
        <v>0</v>
      </c>
      <c r="E111" s="16">
        <f>SUMIFS('Contact Hours'!F:F,'Contact Hours'!$A:$A,'Semester Credit Hours'!$A111,'Contact Hours'!$C:$C,'Semester Credit Hours'!$B111)</f>
        <v>0</v>
      </c>
      <c r="F111" s="16">
        <f>SUMIFS('Contact Hours'!G:G,'Contact Hours'!$A:$A,'Semester Credit Hours'!$A111,'Contact Hours'!$C:$C,'Semester Credit Hours'!$B111)</f>
        <v>0</v>
      </c>
      <c r="G111" s="16">
        <f>SUMIFS('Contact Hours'!H:H,'Contact Hours'!$A:$A,'Semester Credit Hours'!$A111,'Contact Hours'!$C:$C,'Semester Credit Hours'!$B111)</f>
        <v>0</v>
      </c>
      <c r="H111" s="16">
        <f>SUMIFS('Contact Hours'!I:I,'Contact Hours'!$A:$A,'Semester Credit Hours'!$A111,'Contact Hours'!$C:$C,'Semester Credit Hours'!$B111)</f>
        <v>0</v>
      </c>
      <c r="I111" s="16">
        <f>SUMIFS('Contact Hours'!J:J,'Contact Hours'!$A:$A,'Semester Credit Hours'!$A111,'Contact Hours'!$C:$C,'Semester Credit Hours'!$B111)</f>
        <v>0</v>
      </c>
      <c r="J111" s="16">
        <f>SUMIFS('Contact Hours'!K:K,'Contact Hours'!$A:$A,'Semester Credit Hours'!$A111,'Contact Hours'!$C:$C,'Semester Credit Hours'!$B111)</f>
        <v>0</v>
      </c>
      <c r="K111" s="16">
        <f>SUMIFS('Contact Hours'!L:L,'Contact Hours'!$A:$A,'Semester Credit Hours'!$A111,'Contact Hours'!$C:$C,'Semester Credit Hours'!$B111)</f>
        <v>0</v>
      </c>
      <c r="L111" s="17">
        <f t="shared" si="9"/>
        <v>0</v>
      </c>
      <c r="M111" s="17">
        <f t="shared" si="10"/>
        <v>0</v>
      </c>
      <c r="N111" s="17">
        <f t="shared" si="11"/>
        <v>0</v>
      </c>
      <c r="O111" s="83">
        <f t="shared" si="12"/>
        <v>0</v>
      </c>
    </row>
    <row r="112" spans="1:15" x14ac:dyDescent="0.2">
      <c r="A112" s="14">
        <v>3574</v>
      </c>
      <c r="B112" s="15">
        <v>39</v>
      </c>
      <c r="C112" s="82">
        <f t="shared" si="13"/>
        <v>94.118007325828316</v>
      </c>
      <c r="D112" s="16">
        <f>SUMIFS('Contact Hours'!E:E,'Contact Hours'!$A:$A,'Semester Credit Hours'!$A112,'Contact Hours'!$C:$C,'Semester Credit Hours'!$B112)</f>
        <v>0</v>
      </c>
      <c r="E112" s="16">
        <f>SUMIFS('Contact Hours'!F:F,'Contact Hours'!$A:$A,'Semester Credit Hours'!$A112,'Contact Hours'!$C:$C,'Semester Credit Hours'!$B112)</f>
        <v>0</v>
      </c>
      <c r="F112" s="16">
        <f>SUMIFS('Contact Hours'!G:G,'Contact Hours'!$A:$A,'Semester Credit Hours'!$A112,'Contact Hours'!$C:$C,'Semester Credit Hours'!$B112)</f>
        <v>0</v>
      </c>
      <c r="G112" s="16">
        <f>SUMIFS('Contact Hours'!H:H,'Contact Hours'!$A:$A,'Semester Credit Hours'!$A112,'Contact Hours'!$C:$C,'Semester Credit Hours'!$B112)</f>
        <v>0</v>
      </c>
      <c r="H112" s="16">
        <f>SUMIFS('Contact Hours'!I:I,'Contact Hours'!$A:$A,'Semester Credit Hours'!$A112,'Contact Hours'!$C:$C,'Semester Credit Hours'!$B112)</f>
        <v>0</v>
      </c>
      <c r="I112" s="16">
        <f>SUMIFS('Contact Hours'!J:J,'Contact Hours'!$A:$A,'Semester Credit Hours'!$A112,'Contact Hours'!$C:$C,'Semester Credit Hours'!$B112)</f>
        <v>0</v>
      </c>
      <c r="J112" s="16">
        <f>SUMIFS('Contact Hours'!K:K,'Contact Hours'!$A:$A,'Semester Credit Hours'!$A112,'Contact Hours'!$C:$C,'Semester Credit Hours'!$B112)</f>
        <v>0</v>
      </c>
      <c r="K112" s="16">
        <f>SUMIFS('Contact Hours'!L:L,'Contact Hours'!$A:$A,'Semester Credit Hours'!$A112,'Contact Hours'!$C:$C,'Semester Credit Hours'!$B112)</f>
        <v>0</v>
      </c>
      <c r="L112" s="17">
        <f t="shared" si="9"/>
        <v>0</v>
      </c>
      <c r="M112" s="17">
        <f t="shared" si="10"/>
        <v>0</v>
      </c>
      <c r="N112" s="17">
        <f t="shared" si="11"/>
        <v>0</v>
      </c>
      <c r="O112" s="83">
        <f t="shared" si="12"/>
        <v>0</v>
      </c>
    </row>
    <row r="113" spans="1:15" x14ac:dyDescent="0.2">
      <c r="A113" s="14">
        <v>3574</v>
      </c>
      <c r="B113" s="15">
        <v>46</v>
      </c>
      <c r="C113" s="82">
        <f t="shared" si="13"/>
        <v>64.11532376781318</v>
      </c>
      <c r="D113" s="16">
        <f>SUMIFS('Contact Hours'!E:E,'Contact Hours'!$A:$A,'Semester Credit Hours'!$A113,'Contact Hours'!$C:$C,'Semester Credit Hours'!$B113)</f>
        <v>0</v>
      </c>
      <c r="E113" s="16">
        <f>SUMIFS('Contact Hours'!F:F,'Contact Hours'!$A:$A,'Semester Credit Hours'!$A113,'Contact Hours'!$C:$C,'Semester Credit Hours'!$B113)</f>
        <v>0</v>
      </c>
      <c r="F113" s="16">
        <f>SUMIFS('Contact Hours'!G:G,'Contact Hours'!$A:$A,'Semester Credit Hours'!$A113,'Contact Hours'!$C:$C,'Semester Credit Hours'!$B113)</f>
        <v>0</v>
      </c>
      <c r="G113" s="16">
        <f>SUMIFS('Contact Hours'!H:H,'Contact Hours'!$A:$A,'Semester Credit Hours'!$A113,'Contact Hours'!$C:$C,'Semester Credit Hours'!$B113)</f>
        <v>0</v>
      </c>
      <c r="H113" s="16">
        <f>SUMIFS('Contact Hours'!I:I,'Contact Hours'!$A:$A,'Semester Credit Hours'!$A113,'Contact Hours'!$C:$C,'Semester Credit Hours'!$B113)</f>
        <v>0</v>
      </c>
      <c r="I113" s="16">
        <f>SUMIFS('Contact Hours'!J:J,'Contact Hours'!$A:$A,'Semester Credit Hours'!$A113,'Contact Hours'!$C:$C,'Semester Credit Hours'!$B113)</f>
        <v>0</v>
      </c>
      <c r="J113" s="16">
        <f>SUMIFS('Contact Hours'!K:K,'Contact Hours'!$A:$A,'Semester Credit Hours'!$A113,'Contact Hours'!$C:$C,'Semester Credit Hours'!$B113)</f>
        <v>0</v>
      </c>
      <c r="K113" s="16">
        <f>SUMIFS('Contact Hours'!L:L,'Contact Hours'!$A:$A,'Semester Credit Hours'!$A113,'Contact Hours'!$C:$C,'Semester Credit Hours'!$B113)</f>
        <v>0</v>
      </c>
      <c r="L113" s="17">
        <f t="shared" si="9"/>
        <v>0</v>
      </c>
      <c r="M113" s="17">
        <f t="shared" si="10"/>
        <v>0</v>
      </c>
      <c r="N113" s="17">
        <f t="shared" si="11"/>
        <v>0</v>
      </c>
      <c r="O113" s="83">
        <f t="shared" si="12"/>
        <v>0</v>
      </c>
    </row>
    <row r="114" spans="1:15" x14ac:dyDescent="0.2">
      <c r="A114" s="14">
        <v>3580</v>
      </c>
      <c r="B114" s="15">
        <v>31</v>
      </c>
      <c r="C114" s="82">
        <f t="shared" si="13"/>
        <v>71.924241406200693</v>
      </c>
      <c r="D114" s="16">
        <f>SUMIFS('Contact Hours'!E:E,'Contact Hours'!$A:$A,'Semester Credit Hours'!$A114,'Contact Hours'!$C:$C,'Semester Credit Hours'!$B114)</f>
        <v>0</v>
      </c>
      <c r="E114" s="16">
        <f>SUMIFS('Contact Hours'!F:F,'Contact Hours'!$A:$A,'Semester Credit Hours'!$A114,'Contact Hours'!$C:$C,'Semester Credit Hours'!$B114)</f>
        <v>0</v>
      </c>
      <c r="F114" s="16">
        <f>SUMIFS('Contact Hours'!G:G,'Contact Hours'!$A:$A,'Semester Credit Hours'!$A114,'Contact Hours'!$C:$C,'Semester Credit Hours'!$B114)</f>
        <v>0</v>
      </c>
      <c r="G114" s="16">
        <f>SUMIFS('Contact Hours'!H:H,'Contact Hours'!$A:$A,'Semester Credit Hours'!$A114,'Contact Hours'!$C:$C,'Semester Credit Hours'!$B114)</f>
        <v>0</v>
      </c>
      <c r="H114" s="16">
        <f>SUMIFS('Contact Hours'!I:I,'Contact Hours'!$A:$A,'Semester Credit Hours'!$A114,'Contact Hours'!$C:$C,'Semester Credit Hours'!$B114)</f>
        <v>0</v>
      </c>
      <c r="I114" s="16">
        <f>SUMIFS('Contact Hours'!J:J,'Contact Hours'!$A:$A,'Semester Credit Hours'!$A114,'Contact Hours'!$C:$C,'Semester Credit Hours'!$B114)</f>
        <v>0</v>
      </c>
      <c r="J114" s="16">
        <f>SUMIFS('Contact Hours'!K:K,'Contact Hours'!$A:$A,'Semester Credit Hours'!$A114,'Contact Hours'!$C:$C,'Semester Credit Hours'!$B114)</f>
        <v>0</v>
      </c>
      <c r="K114" s="16">
        <f>SUMIFS('Contact Hours'!L:L,'Contact Hours'!$A:$A,'Semester Credit Hours'!$A114,'Contact Hours'!$C:$C,'Semester Credit Hours'!$B114)</f>
        <v>0</v>
      </c>
      <c r="L114" s="17">
        <f t="shared" si="9"/>
        <v>0</v>
      </c>
      <c r="M114" s="17">
        <f t="shared" si="10"/>
        <v>0</v>
      </c>
      <c r="N114" s="17">
        <f t="shared" si="11"/>
        <v>0</v>
      </c>
      <c r="O114" s="83">
        <f t="shared" si="12"/>
        <v>0</v>
      </c>
    </row>
    <row r="115" spans="1:15" x14ac:dyDescent="0.2">
      <c r="A115" s="14">
        <v>3580</v>
      </c>
      <c r="B115" s="15">
        <v>32</v>
      </c>
      <c r="C115" s="82">
        <f t="shared" si="13"/>
        <v>113.43480358920792</v>
      </c>
      <c r="D115" s="16">
        <f>SUMIFS('Contact Hours'!E:E,'Contact Hours'!$A:$A,'Semester Credit Hours'!$A115,'Contact Hours'!$C:$C,'Semester Credit Hours'!$B115)</f>
        <v>0</v>
      </c>
      <c r="E115" s="16">
        <f>SUMIFS('Contact Hours'!F:F,'Contact Hours'!$A:$A,'Semester Credit Hours'!$A115,'Contact Hours'!$C:$C,'Semester Credit Hours'!$B115)</f>
        <v>0</v>
      </c>
      <c r="F115" s="16">
        <f>SUMIFS('Contact Hours'!G:G,'Contact Hours'!$A:$A,'Semester Credit Hours'!$A115,'Contact Hours'!$C:$C,'Semester Credit Hours'!$B115)</f>
        <v>0</v>
      </c>
      <c r="G115" s="16">
        <f>SUMIFS('Contact Hours'!H:H,'Contact Hours'!$A:$A,'Semester Credit Hours'!$A115,'Contact Hours'!$C:$C,'Semester Credit Hours'!$B115)</f>
        <v>0</v>
      </c>
      <c r="H115" s="16">
        <f>SUMIFS('Contact Hours'!I:I,'Contact Hours'!$A:$A,'Semester Credit Hours'!$A115,'Contact Hours'!$C:$C,'Semester Credit Hours'!$B115)</f>
        <v>0</v>
      </c>
      <c r="I115" s="16">
        <f>SUMIFS('Contact Hours'!J:J,'Contact Hours'!$A:$A,'Semester Credit Hours'!$A115,'Contact Hours'!$C:$C,'Semester Credit Hours'!$B115)</f>
        <v>0</v>
      </c>
      <c r="J115" s="16">
        <f>SUMIFS('Contact Hours'!K:K,'Contact Hours'!$A:$A,'Semester Credit Hours'!$A115,'Contact Hours'!$C:$C,'Semester Credit Hours'!$B115)</f>
        <v>0</v>
      </c>
      <c r="K115" s="16">
        <f>SUMIFS('Contact Hours'!L:L,'Contact Hours'!$A:$A,'Semester Credit Hours'!$A115,'Contact Hours'!$C:$C,'Semester Credit Hours'!$B115)</f>
        <v>0</v>
      </c>
      <c r="L115" s="17">
        <f t="shared" si="9"/>
        <v>0</v>
      </c>
      <c r="M115" s="17">
        <f t="shared" si="10"/>
        <v>0</v>
      </c>
      <c r="N115" s="17">
        <f t="shared" si="11"/>
        <v>0</v>
      </c>
      <c r="O115" s="83">
        <f t="shared" si="12"/>
        <v>0</v>
      </c>
    </row>
    <row r="116" spans="1:15" x14ac:dyDescent="0.2">
      <c r="A116" s="14">
        <v>3580</v>
      </c>
      <c r="B116" s="15">
        <v>36</v>
      </c>
      <c r="C116" s="82">
        <f t="shared" si="13"/>
        <v>73.568224066913842</v>
      </c>
      <c r="D116" s="16">
        <f>SUMIFS('Contact Hours'!E:E,'Contact Hours'!$A:$A,'Semester Credit Hours'!$A116,'Contact Hours'!$C:$C,'Semester Credit Hours'!$B116)</f>
        <v>0</v>
      </c>
      <c r="E116" s="16">
        <f>SUMIFS('Contact Hours'!F:F,'Contact Hours'!$A:$A,'Semester Credit Hours'!$A116,'Contact Hours'!$C:$C,'Semester Credit Hours'!$B116)</f>
        <v>0</v>
      </c>
      <c r="F116" s="16">
        <f>SUMIFS('Contact Hours'!G:G,'Contact Hours'!$A:$A,'Semester Credit Hours'!$A116,'Contact Hours'!$C:$C,'Semester Credit Hours'!$B116)</f>
        <v>0</v>
      </c>
      <c r="G116" s="16">
        <f>SUMIFS('Contact Hours'!H:H,'Contact Hours'!$A:$A,'Semester Credit Hours'!$A116,'Contact Hours'!$C:$C,'Semester Credit Hours'!$B116)</f>
        <v>0</v>
      </c>
      <c r="H116" s="16">
        <f>SUMIFS('Contact Hours'!I:I,'Contact Hours'!$A:$A,'Semester Credit Hours'!$A116,'Contact Hours'!$C:$C,'Semester Credit Hours'!$B116)</f>
        <v>0</v>
      </c>
      <c r="I116" s="16">
        <f>SUMIFS('Contact Hours'!J:J,'Contact Hours'!$A:$A,'Semester Credit Hours'!$A116,'Contact Hours'!$C:$C,'Semester Credit Hours'!$B116)</f>
        <v>0</v>
      </c>
      <c r="J116" s="16">
        <f>SUMIFS('Contact Hours'!K:K,'Contact Hours'!$A:$A,'Semester Credit Hours'!$A116,'Contact Hours'!$C:$C,'Semester Credit Hours'!$B116)</f>
        <v>0</v>
      </c>
      <c r="K116" s="16">
        <f>SUMIFS('Contact Hours'!L:L,'Contact Hours'!$A:$A,'Semester Credit Hours'!$A116,'Contact Hours'!$C:$C,'Semester Credit Hours'!$B116)</f>
        <v>0</v>
      </c>
      <c r="L116" s="17">
        <f t="shared" si="9"/>
        <v>0</v>
      </c>
      <c r="M116" s="17">
        <f t="shared" si="10"/>
        <v>0</v>
      </c>
      <c r="N116" s="17">
        <f t="shared" si="11"/>
        <v>0</v>
      </c>
      <c r="O116" s="83">
        <f t="shared" si="12"/>
        <v>0</v>
      </c>
    </row>
    <row r="117" spans="1:15" x14ac:dyDescent="0.2">
      <c r="A117" s="14">
        <v>3580</v>
      </c>
      <c r="B117" s="15">
        <v>39</v>
      </c>
      <c r="C117" s="82">
        <f t="shared" si="13"/>
        <v>94.118007325828316</v>
      </c>
      <c r="D117" s="16">
        <f>SUMIFS('Contact Hours'!E:E,'Contact Hours'!$A:$A,'Semester Credit Hours'!$A117,'Contact Hours'!$C:$C,'Semester Credit Hours'!$B117)</f>
        <v>0</v>
      </c>
      <c r="E117" s="16">
        <f>SUMIFS('Contact Hours'!F:F,'Contact Hours'!$A:$A,'Semester Credit Hours'!$A117,'Contact Hours'!$C:$C,'Semester Credit Hours'!$B117)</f>
        <v>0</v>
      </c>
      <c r="F117" s="16">
        <f>SUMIFS('Contact Hours'!G:G,'Contact Hours'!$A:$A,'Semester Credit Hours'!$A117,'Contact Hours'!$C:$C,'Semester Credit Hours'!$B117)</f>
        <v>0</v>
      </c>
      <c r="G117" s="16">
        <f>SUMIFS('Contact Hours'!H:H,'Contact Hours'!$A:$A,'Semester Credit Hours'!$A117,'Contact Hours'!$C:$C,'Semester Credit Hours'!$B117)</f>
        <v>0</v>
      </c>
      <c r="H117" s="16">
        <f>SUMIFS('Contact Hours'!I:I,'Contact Hours'!$A:$A,'Semester Credit Hours'!$A117,'Contact Hours'!$C:$C,'Semester Credit Hours'!$B117)</f>
        <v>0</v>
      </c>
      <c r="I117" s="16">
        <f>SUMIFS('Contact Hours'!J:J,'Contact Hours'!$A:$A,'Semester Credit Hours'!$A117,'Contact Hours'!$C:$C,'Semester Credit Hours'!$B117)</f>
        <v>0</v>
      </c>
      <c r="J117" s="16">
        <f>SUMIFS('Contact Hours'!K:K,'Contact Hours'!$A:$A,'Semester Credit Hours'!$A117,'Contact Hours'!$C:$C,'Semester Credit Hours'!$B117)</f>
        <v>0</v>
      </c>
      <c r="K117" s="16">
        <f>SUMIFS('Contact Hours'!L:L,'Contact Hours'!$A:$A,'Semester Credit Hours'!$A117,'Contact Hours'!$C:$C,'Semester Credit Hours'!$B117)</f>
        <v>0</v>
      </c>
      <c r="L117" s="17">
        <f t="shared" si="9"/>
        <v>0</v>
      </c>
      <c r="M117" s="17">
        <f t="shared" si="10"/>
        <v>0</v>
      </c>
      <c r="N117" s="17">
        <f t="shared" si="11"/>
        <v>0</v>
      </c>
      <c r="O117" s="83">
        <f t="shared" si="12"/>
        <v>0</v>
      </c>
    </row>
    <row r="118" spans="1:15" x14ac:dyDescent="0.2">
      <c r="A118" s="14">
        <v>3580</v>
      </c>
      <c r="B118" s="15">
        <v>46</v>
      </c>
      <c r="C118" s="82">
        <f t="shared" si="13"/>
        <v>64.11532376781318</v>
      </c>
      <c r="D118" s="16">
        <f>SUMIFS('Contact Hours'!E:E,'Contact Hours'!$A:$A,'Semester Credit Hours'!$A118,'Contact Hours'!$C:$C,'Semester Credit Hours'!$B118)</f>
        <v>0</v>
      </c>
      <c r="E118" s="16">
        <f>SUMIFS('Contact Hours'!F:F,'Contact Hours'!$A:$A,'Semester Credit Hours'!$A118,'Contact Hours'!$C:$C,'Semester Credit Hours'!$B118)</f>
        <v>0</v>
      </c>
      <c r="F118" s="16">
        <f>SUMIFS('Contact Hours'!G:G,'Contact Hours'!$A:$A,'Semester Credit Hours'!$A118,'Contact Hours'!$C:$C,'Semester Credit Hours'!$B118)</f>
        <v>0</v>
      </c>
      <c r="G118" s="16">
        <f>SUMIFS('Contact Hours'!H:H,'Contact Hours'!$A:$A,'Semester Credit Hours'!$A118,'Contact Hours'!$C:$C,'Semester Credit Hours'!$B118)</f>
        <v>0</v>
      </c>
      <c r="H118" s="16">
        <f>SUMIFS('Contact Hours'!I:I,'Contact Hours'!$A:$A,'Semester Credit Hours'!$A118,'Contact Hours'!$C:$C,'Semester Credit Hours'!$B118)</f>
        <v>0</v>
      </c>
      <c r="I118" s="16">
        <f>SUMIFS('Contact Hours'!J:J,'Contact Hours'!$A:$A,'Semester Credit Hours'!$A118,'Contact Hours'!$C:$C,'Semester Credit Hours'!$B118)</f>
        <v>0</v>
      </c>
      <c r="J118" s="16">
        <f>SUMIFS('Contact Hours'!K:K,'Contact Hours'!$A:$A,'Semester Credit Hours'!$A118,'Contact Hours'!$C:$C,'Semester Credit Hours'!$B118)</f>
        <v>0</v>
      </c>
      <c r="K118" s="16">
        <f>SUMIFS('Contact Hours'!L:L,'Contact Hours'!$A:$A,'Semester Credit Hours'!$A118,'Contact Hours'!$C:$C,'Semester Credit Hours'!$B118)</f>
        <v>0</v>
      </c>
      <c r="L118" s="17">
        <f t="shared" si="9"/>
        <v>0</v>
      </c>
      <c r="M118" s="17">
        <f t="shared" si="10"/>
        <v>0</v>
      </c>
      <c r="N118" s="17">
        <f t="shared" si="11"/>
        <v>0</v>
      </c>
      <c r="O118" s="83">
        <f t="shared" si="12"/>
        <v>0</v>
      </c>
    </row>
    <row r="119" spans="1:15" x14ac:dyDescent="0.2">
      <c r="A119" s="14">
        <v>3582</v>
      </c>
      <c r="B119" s="15">
        <v>31</v>
      </c>
      <c r="C119" s="82">
        <f t="shared" si="13"/>
        <v>71.924241406200693</v>
      </c>
      <c r="D119" s="16">
        <f>SUMIFS('Contact Hours'!E:E,'Contact Hours'!$A:$A,'Semester Credit Hours'!$A119,'Contact Hours'!$C:$C,'Semester Credit Hours'!$B119)</f>
        <v>0</v>
      </c>
      <c r="E119" s="16">
        <f>SUMIFS('Contact Hours'!F:F,'Contact Hours'!$A:$A,'Semester Credit Hours'!$A119,'Contact Hours'!$C:$C,'Semester Credit Hours'!$B119)</f>
        <v>0</v>
      </c>
      <c r="F119" s="16">
        <f>SUMIFS('Contact Hours'!G:G,'Contact Hours'!$A:$A,'Semester Credit Hours'!$A119,'Contact Hours'!$C:$C,'Semester Credit Hours'!$B119)</f>
        <v>0</v>
      </c>
      <c r="G119" s="16">
        <f>SUMIFS('Contact Hours'!H:H,'Contact Hours'!$A:$A,'Semester Credit Hours'!$A119,'Contact Hours'!$C:$C,'Semester Credit Hours'!$B119)</f>
        <v>0</v>
      </c>
      <c r="H119" s="16">
        <f>SUMIFS('Contact Hours'!I:I,'Contact Hours'!$A:$A,'Semester Credit Hours'!$A119,'Contact Hours'!$C:$C,'Semester Credit Hours'!$B119)</f>
        <v>0</v>
      </c>
      <c r="I119" s="16">
        <f>SUMIFS('Contact Hours'!J:J,'Contact Hours'!$A:$A,'Semester Credit Hours'!$A119,'Contact Hours'!$C:$C,'Semester Credit Hours'!$B119)</f>
        <v>0</v>
      </c>
      <c r="J119" s="16">
        <f>SUMIFS('Contact Hours'!K:K,'Contact Hours'!$A:$A,'Semester Credit Hours'!$A119,'Contact Hours'!$C:$C,'Semester Credit Hours'!$B119)</f>
        <v>0</v>
      </c>
      <c r="K119" s="16">
        <f>SUMIFS('Contact Hours'!L:L,'Contact Hours'!$A:$A,'Semester Credit Hours'!$A119,'Contact Hours'!$C:$C,'Semester Credit Hours'!$B119)</f>
        <v>0</v>
      </c>
      <c r="L119" s="17">
        <f t="shared" si="9"/>
        <v>0</v>
      </c>
      <c r="M119" s="17">
        <f t="shared" si="10"/>
        <v>0</v>
      </c>
      <c r="N119" s="17">
        <f t="shared" si="11"/>
        <v>0</v>
      </c>
      <c r="O119" s="83">
        <f t="shared" si="12"/>
        <v>0</v>
      </c>
    </row>
    <row r="120" spans="1:15" x14ac:dyDescent="0.2">
      <c r="A120" s="14">
        <v>3582</v>
      </c>
      <c r="B120" s="15">
        <v>32</v>
      </c>
      <c r="C120" s="82">
        <f t="shared" si="13"/>
        <v>113.43480358920792</v>
      </c>
      <c r="D120" s="16">
        <f>SUMIFS('Contact Hours'!E:E,'Contact Hours'!$A:$A,'Semester Credit Hours'!$A120,'Contact Hours'!$C:$C,'Semester Credit Hours'!$B120)</f>
        <v>0</v>
      </c>
      <c r="E120" s="16">
        <f>SUMIFS('Contact Hours'!F:F,'Contact Hours'!$A:$A,'Semester Credit Hours'!$A120,'Contact Hours'!$C:$C,'Semester Credit Hours'!$B120)</f>
        <v>0</v>
      </c>
      <c r="F120" s="16">
        <f>SUMIFS('Contact Hours'!G:G,'Contact Hours'!$A:$A,'Semester Credit Hours'!$A120,'Contact Hours'!$C:$C,'Semester Credit Hours'!$B120)</f>
        <v>0</v>
      </c>
      <c r="G120" s="16">
        <f>SUMIFS('Contact Hours'!H:H,'Contact Hours'!$A:$A,'Semester Credit Hours'!$A120,'Contact Hours'!$C:$C,'Semester Credit Hours'!$B120)</f>
        <v>0</v>
      </c>
      <c r="H120" s="16">
        <f>SUMIFS('Contact Hours'!I:I,'Contact Hours'!$A:$A,'Semester Credit Hours'!$A120,'Contact Hours'!$C:$C,'Semester Credit Hours'!$B120)</f>
        <v>0</v>
      </c>
      <c r="I120" s="16">
        <f>SUMIFS('Contact Hours'!J:J,'Contact Hours'!$A:$A,'Semester Credit Hours'!$A120,'Contact Hours'!$C:$C,'Semester Credit Hours'!$B120)</f>
        <v>0</v>
      </c>
      <c r="J120" s="16">
        <f>SUMIFS('Contact Hours'!K:K,'Contact Hours'!$A:$A,'Semester Credit Hours'!$A120,'Contact Hours'!$C:$C,'Semester Credit Hours'!$B120)</f>
        <v>0</v>
      </c>
      <c r="K120" s="16">
        <f>SUMIFS('Contact Hours'!L:L,'Contact Hours'!$A:$A,'Semester Credit Hours'!$A120,'Contact Hours'!$C:$C,'Semester Credit Hours'!$B120)</f>
        <v>0</v>
      </c>
      <c r="L120" s="17">
        <f t="shared" si="9"/>
        <v>0</v>
      </c>
      <c r="M120" s="17">
        <f t="shared" si="10"/>
        <v>0</v>
      </c>
      <c r="N120" s="17">
        <f t="shared" si="11"/>
        <v>0</v>
      </c>
      <c r="O120" s="83">
        <f t="shared" si="12"/>
        <v>0</v>
      </c>
    </row>
    <row r="121" spans="1:15" x14ac:dyDescent="0.2">
      <c r="A121" s="14">
        <v>3582</v>
      </c>
      <c r="B121" s="15">
        <v>36</v>
      </c>
      <c r="C121" s="82">
        <f t="shared" si="13"/>
        <v>73.568224066913842</v>
      </c>
      <c r="D121" s="16">
        <f>SUMIFS('Contact Hours'!E:E,'Contact Hours'!$A:$A,'Semester Credit Hours'!$A121,'Contact Hours'!$C:$C,'Semester Credit Hours'!$B121)</f>
        <v>0</v>
      </c>
      <c r="E121" s="16">
        <f>SUMIFS('Contact Hours'!F:F,'Contact Hours'!$A:$A,'Semester Credit Hours'!$A121,'Contact Hours'!$C:$C,'Semester Credit Hours'!$B121)</f>
        <v>0</v>
      </c>
      <c r="F121" s="16">
        <f>SUMIFS('Contact Hours'!G:G,'Contact Hours'!$A:$A,'Semester Credit Hours'!$A121,'Contact Hours'!$C:$C,'Semester Credit Hours'!$B121)</f>
        <v>0</v>
      </c>
      <c r="G121" s="16">
        <f>SUMIFS('Contact Hours'!H:H,'Contact Hours'!$A:$A,'Semester Credit Hours'!$A121,'Contact Hours'!$C:$C,'Semester Credit Hours'!$B121)</f>
        <v>0</v>
      </c>
      <c r="H121" s="16">
        <f>SUMIFS('Contact Hours'!I:I,'Contact Hours'!$A:$A,'Semester Credit Hours'!$A121,'Contact Hours'!$C:$C,'Semester Credit Hours'!$B121)</f>
        <v>0</v>
      </c>
      <c r="I121" s="16">
        <f>SUMIFS('Contact Hours'!J:J,'Contact Hours'!$A:$A,'Semester Credit Hours'!$A121,'Contact Hours'!$C:$C,'Semester Credit Hours'!$B121)</f>
        <v>0</v>
      </c>
      <c r="J121" s="16">
        <f>SUMIFS('Contact Hours'!K:K,'Contact Hours'!$A:$A,'Semester Credit Hours'!$A121,'Contact Hours'!$C:$C,'Semester Credit Hours'!$B121)</f>
        <v>0</v>
      </c>
      <c r="K121" s="16">
        <f>SUMIFS('Contact Hours'!L:L,'Contact Hours'!$A:$A,'Semester Credit Hours'!$A121,'Contact Hours'!$C:$C,'Semester Credit Hours'!$B121)</f>
        <v>0</v>
      </c>
      <c r="L121" s="17">
        <f t="shared" si="9"/>
        <v>0</v>
      </c>
      <c r="M121" s="17">
        <f t="shared" si="10"/>
        <v>0</v>
      </c>
      <c r="N121" s="17">
        <f t="shared" si="11"/>
        <v>0</v>
      </c>
      <c r="O121" s="83">
        <f t="shared" si="12"/>
        <v>0</v>
      </c>
    </row>
    <row r="122" spans="1:15" x14ac:dyDescent="0.2">
      <c r="A122" s="14">
        <v>3582</v>
      </c>
      <c r="B122" s="15">
        <v>39</v>
      </c>
      <c r="C122" s="82">
        <f t="shared" si="13"/>
        <v>94.118007325828316</v>
      </c>
      <c r="D122" s="16">
        <f>SUMIFS('Contact Hours'!E:E,'Contact Hours'!$A:$A,'Semester Credit Hours'!$A122,'Contact Hours'!$C:$C,'Semester Credit Hours'!$B122)</f>
        <v>0</v>
      </c>
      <c r="E122" s="16">
        <f>SUMIFS('Contact Hours'!F:F,'Contact Hours'!$A:$A,'Semester Credit Hours'!$A122,'Contact Hours'!$C:$C,'Semester Credit Hours'!$B122)</f>
        <v>0</v>
      </c>
      <c r="F122" s="16">
        <f>SUMIFS('Contact Hours'!G:G,'Contact Hours'!$A:$A,'Semester Credit Hours'!$A122,'Contact Hours'!$C:$C,'Semester Credit Hours'!$B122)</f>
        <v>0</v>
      </c>
      <c r="G122" s="16">
        <f>SUMIFS('Contact Hours'!H:H,'Contact Hours'!$A:$A,'Semester Credit Hours'!$A122,'Contact Hours'!$C:$C,'Semester Credit Hours'!$B122)</f>
        <v>0</v>
      </c>
      <c r="H122" s="16">
        <f>SUMIFS('Contact Hours'!I:I,'Contact Hours'!$A:$A,'Semester Credit Hours'!$A122,'Contact Hours'!$C:$C,'Semester Credit Hours'!$B122)</f>
        <v>0</v>
      </c>
      <c r="I122" s="16">
        <f>SUMIFS('Contact Hours'!J:J,'Contact Hours'!$A:$A,'Semester Credit Hours'!$A122,'Contact Hours'!$C:$C,'Semester Credit Hours'!$B122)</f>
        <v>0</v>
      </c>
      <c r="J122" s="16">
        <f>SUMIFS('Contact Hours'!K:K,'Contact Hours'!$A:$A,'Semester Credit Hours'!$A122,'Contact Hours'!$C:$C,'Semester Credit Hours'!$B122)</f>
        <v>0</v>
      </c>
      <c r="K122" s="16">
        <f>SUMIFS('Contact Hours'!L:L,'Contact Hours'!$A:$A,'Semester Credit Hours'!$A122,'Contact Hours'!$C:$C,'Semester Credit Hours'!$B122)</f>
        <v>0</v>
      </c>
      <c r="L122" s="17">
        <f t="shared" si="9"/>
        <v>0</v>
      </c>
      <c r="M122" s="17">
        <f t="shared" si="10"/>
        <v>0</v>
      </c>
      <c r="N122" s="17">
        <f t="shared" si="11"/>
        <v>0</v>
      </c>
      <c r="O122" s="83">
        <f t="shared" si="12"/>
        <v>0</v>
      </c>
    </row>
    <row r="123" spans="1:15" x14ac:dyDescent="0.2">
      <c r="A123" s="14">
        <v>3582</v>
      </c>
      <c r="B123" s="15">
        <v>46</v>
      </c>
      <c r="C123" s="82">
        <f t="shared" si="13"/>
        <v>64.11532376781318</v>
      </c>
      <c r="D123" s="16">
        <f>SUMIFS('Contact Hours'!E:E,'Contact Hours'!$A:$A,'Semester Credit Hours'!$A123,'Contact Hours'!$C:$C,'Semester Credit Hours'!$B123)</f>
        <v>0</v>
      </c>
      <c r="E123" s="16">
        <f>SUMIFS('Contact Hours'!F:F,'Contact Hours'!$A:$A,'Semester Credit Hours'!$A123,'Contact Hours'!$C:$C,'Semester Credit Hours'!$B123)</f>
        <v>0</v>
      </c>
      <c r="F123" s="16">
        <f>SUMIFS('Contact Hours'!G:G,'Contact Hours'!$A:$A,'Semester Credit Hours'!$A123,'Contact Hours'!$C:$C,'Semester Credit Hours'!$B123)</f>
        <v>0</v>
      </c>
      <c r="G123" s="16">
        <f>SUMIFS('Contact Hours'!H:H,'Contact Hours'!$A:$A,'Semester Credit Hours'!$A123,'Contact Hours'!$C:$C,'Semester Credit Hours'!$B123)</f>
        <v>0</v>
      </c>
      <c r="H123" s="16">
        <f>SUMIFS('Contact Hours'!I:I,'Contact Hours'!$A:$A,'Semester Credit Hours'!$A123,'Contact Hours'!$C:$C,'Semester Credit Hours'!$B123)</f>
        <v>0</v>
      </c>
      <c r="I123" s="16">
        <f>SUMIFS('Contact Hours'!J:J,'Contact Hours'!$A:$A,'Semester Credit Hours'!$A123,'Contact Hours'!$C:$C,'Semester Credit Hours'!$B123)</f>
        <v>0</v>
      </c>
      <c r="J123" s="16">
        <f>SUMIFS('Contact Hours'!K:K,'Contact Hours'!$A:$A,'Semester Credit Hours'!$A123,'Contact Hours'!$C:$C,'Semester Credit Hours'!$B123)</f>
        <v>0</v>
      </c>
      <c r="K123" s="16">
        <f>SUMIFS('Contact Hours'!L:L,'Contact Hours'!$A:$A,'Semester Credit Hours'!$A123,'Contact Hours'!$C:$C,'Semester Credit Hours'!$B123)</f>
        <v>0</v>
      </c>
      <c r="L123" s="17">
        <f t="shared" si="9"/>
        <v>0</v>
      </c>
      <c r="M123" s="17">
        <f t="shared" si="10"/>
        <v>0</v>
      </c>
      <c r="N123" s="17">
        <f t="shared" si="11"/>
        <v>0</v>
      </c>
      <c r="O123" s="83">
        <f t="shared" si="12"/>
        <v>0</v>
      </c>
    </row>
    <row r="124" spans="1:15" x14ac:dyDescent="0.2">
      <c r="A124" s="14">
        <v>3583</v>
      </c>
      <c r="B124" s="15">
        <v>31</v>
      </c>
      <c r="C124" s="82">
        <f t="shared" si="13"/>
        <v>71.924241406200693</v>
      </c>
      <c r="D124" s="16">
        <f>SUMIFS('Contact Hours'!E:E,'Contact Hours'!$A:$A,'Semester Credit Hours'!$A124,'Contact Hours'!$C:$C,'Semester Credit Hours'!$B124)</f>
        <v>0</v>
      </c>
      <c r="E124" s="16">
        <f>SUMIFS('Contact Hours'!F:F,'Contact Hours'!$A:$A,'Semester Credit Hours'!$A124,'Contact Hours'!$C:$C,'Semester Credit Hours'!$B124)</f>
        <v>0</v>
      </c>
      <c r="F124" s="16">
        <f>SUMIFS('Contact Hours'!G:G,'Contact Hours'!$A:$A,'Semester Credit Hours'!$A124,'Contact Hours'!$C:$C,'Semester Credit Hours'!$B124)</f>
        <v>0</v>
      </c>
      <c r="G124" s="16">
        <f>SUMIFS('Contact Hours'!H:H,'Contact Hours'!$A:$A,'Semester Credit Hours'!$A124,'Contact Hours'!$C:$C,'Semester Credit Hours'!$B124)</f>
        <v>0</v>
      </c>
      <c r="H124" s="16">
        <f>SUMIFS('Contact Hours'!I:I,'Contact Hours'!$A:$A,'Semester Credit Hours'!$A124,'Contact Hours'!$C:$C,'Semester Credit Hours'!$B124)</f>
        <v>0</v>
      </c>
      <c r="I124" s="16">
        <f>SUMIFS('Contact Hours'!J:J,'Contact Hours'!$A:$A,'Semester Credit Hours'!$A124,'Contact Hours'!$C:$C,'Semester Credit Hours'!$B124)</f>
        <v>0</v>
      </c>
      <c r="J124" s="16">
        <f>SUMIFS('Contact Hours'!K:K,'Contact Hours'!$A:$A,'Semester Credit Hours'!$A124,'Contact Hours'!$C:$C,'Semester Credit Hours'!$B124)</f>
        <v>0</v>
      </c>
      <c r="K124" s="16">
        <f>SUMIFS('Contact Hours'!L:L,'Contact Hours'!$A:$A,'Semester Credit Hours'!$A124,'Contact Hours'!$C:$C,'Semester Credit Hours'!$B124)</f>
        <v>0</v>
      </c>
      <c r="L124" s="17">
        <f t="shared" si="9"/>
        <v>0</v>
      </c>
      <c r="M124" s="17">
        <f t="shared" si="10"/>
        <v>0</v>
      </c>
      <c r="N124" s="17">
        <f t="shared" si="11"/>
        <v>0</v>
      </c>
      <c r="O124" s="83">
        <f t="shared" si="12"/>
        <v>0</v>
      </c>
    </row>
    <row r="125" spans="1:15" x14ac:dyDescent="0.2">
      <c r="A125" s="14">
        <v>3583</v>
      </c>
      <c r="B125" s="15">
        <v>32</v>
      </c>
      <c r="C125" s="82">
        <f t="shared" si="13"/>
        <v>113.43480358920792</v>
      </c>
      <c r="D125" s="16">
        <f>SUMIFS('Contact Hours'!E:E,'Contact Hours'!$A:$A,'Semester Credit Hours'!$A125,'Contact Hours'!$C:$C,'Semester Credit Hours'!$B125)</f>
        <v>0</v>
      </c>
      <c r="E125" s="16">
        <f>SUMIFS('Contact Hours'!F:F,'Contact Hours'!$A:$A,'Semester Credit Hours'!$A125,'Contact Hours'!$C:$C,'Semester Credit Hours'!$B125)</f>
        <v>0</v>
      </c>
      <c r="F125" s="16">
        <f>SUMIFS('Contact Hours'!G:G,'Contact Hours'!$A:$A,'Semester Credit Hours'!$A125,'Contact Hours'!$C:$C,'Semester Credit Hours'!$B125)</f>
        <v>0</v>
      </c>
      <c r="G125" s="16">
        <f>SUMIFS('Contact Hours'!H:H,'Contact Hours'!$A:$A,'Semester Credit Hours'!$A125,'Contact Hours'!$C:$C,'Semester Credit Hours'!$B125)</f>
        <v>0</v>
      </c>
      <c r="H125" s="16">
        <f>SUMIFS('Contact Hours'!I:I,'Contact Hours'!$A:$A,'Semester Credit Hours'!$A125,'Contact Hours'!$C:$C,'Semester Credit Hours'!$B125)</f>
        <v>0</v>
      </c>
      <c r="I125" s="16">
        <f>SUMIFS('Contact Hours'!J:J,'Contact Hours'!$A:$A,'Semester Credit Hours'!$A125,'Contact Hours'!$C:$C,'Semester Credit Hours'!$B125)</f>
        <v>0</v>
      </c>
      <c r="J125" s="16">
        <f>SUMIFS('Contact Hours'!K:K,'Contact Hours'!$A:$A,'Semester Credit Hours'!$A125,'Contact Hours'!$C:$C,'Semester Credit Hours'!$B125)</f>
        <v>0</v>
      </c>
      <c r="K125" s="16">
        <f>SUMIFS('Contact Hours'!L:L,'Contact Hours'!$A:$A,'Semester Credit Hours'!$A125,'Contact Hours'!$C:$C,'Semester Credit Hours'!$B125)</f>
        <v>0</v>
      </c>
      <c r="L125" s="17">
        <f t="shared" si="9"/>
        <v>0</v>
      </c>
      <c r="M125" s="17">
        <f t="shared" si="10"/>
        <v>0</v>
      </c>
      <c r="N125" s="17">
        <f t="shared" si="11"/>
        <v>0</v>
      </c>
      <c r="O125" s="83">
        <f t="shared" si="12"/>
        <v>0</v>
      </c>
    </row>
    <row r="126" spans="1:15" x14ac:dyDescent="0.2">
      <c r="A126" s="14">
        <v>3583</v>
      </c>
      <c r="B126" s="15">
        <v>36</v>
      </c>
      <c r="C126" s="82">
        <f t="shared" si="13"/>
        <v>73.568224066913842</v>
      </c>
      <c r="D126" s="16">
        <f>SUMIFS('Contact Hours'!E:E,'Contact Hours'!$A:$A,'Semester Credit Hours'!$A126,'Contact Hours'!$C:$C,'Semester Credit Hours'!$B126)</f>
        <v>0</v>
      </c>
      <c r="E126" s="16">
        <f>SUMIFS('Contact Hours'!F:F,'Contact Hours'!$A:$A,'Semester Credit Hours'!$A126,'Contact Hours'!$C:$C,'Semester Credit Hours'!$B126)</f>
        <v>0</v>
      </c>
      <c r="F126" s="16">
        <f>SUMIFS('Contact Hours'!G:G,'Contact Hours'!$A:$A,'Semester Credit Hours'!$A126,'Contact Hours'!$C:$C,'Semester Credit Hours'!$B126)</f>
        <v>0</v>
      </c>
      <c r="G126" s="16">
        <f>SUMIFS('Contact Hours'!H:H,'Contact Hours'!$A:$A,'Semester Credit Hours'!$A126,'Contact Hours'!$C:$C,'Semester Credit Hours'!$B126)</f>
        <v>0</v>
      </c>
      <c r="H126" s="16">
        <f>SUMIFS('Contact Hours'!I:I,'Contact Hours'!$A:$A,'Semester Credit Hours'!$A126,'Contact Hours'!$C:$C,'Semester Credit Hours'!$B126)</f>
        <v>0</v>
      </c>
      <c r="I126" s="16">
        <f>SUMIFS('Contact Hours'!J:J,'Contact Hours'!$A:$A,'Semester Credit Hours'!$A126,'Contact Hours'!$C:$C,'Semester Credit Hours'!$B126)</f>
        <v>0</v>
      </c>
      <c r="J126" s="16">
        <f>SUMIFS('Contact Hours'!K:K,'Contact Hours'!$A:$A,'Semester Credit Hours'!$A126,'Contact Hours'!$C:$C,'Semester Credit Hours'!$B126)</f>
        <v>0</v>
      </c>
      <c r="K126" s="16">
        <f>SUMIFS('Contact Hours'!L:L,'Contact Hours'!$A:$A,'Semester Credit Hours'!$A126,'Contact Hours'!$C:$C,'Semester Credit Hours'!$B126)</f>
        <v>0</v>
      </c>
      <c r="L126" s="17">
        <f t="shared" si="9"/>
        <v>0</v>
      </c>
      <c r="M126" s="17">
        <f t="shared" si="10"/>
        <v>0</v>
      </c>
      <c r="N126" s="17">
        <f t="shared" si="11"/>
        <v>0</v>
      </c>
      <c r="O126" s="83">
        <f t="shared" si="12"/>
        <v>0</v>
      </c>
    </row>
    <row r="127" spans="1:15" x14ac:dyDescent="0.2">
      <c r="A127" s="14">
        <v>3583</v>
      </c>
      <c r="B127" s="15">
        <v>39</v>
      </c>
      <c r="C127" s="82">
        <f t="shared" si="13"/>
        <v>94.118007325828316</v>
      </c>
      <c r="D127" s="16">
        <f>SUMIFS('Contact Hours'!E:E,'Contact Hours'!$A:$A,'Semester Credit Hours'!$A127,'Contact Hours'!$C:$C,'Semester Credit Hours'!$B127)</f>
        <v>0</v>
      </c>
      <c r="E127" s="16">
        <f>SUMIFS('Contact Hours'!F:F,'Contact Hours'!$A:$A,'Semester Credit Hours'!$A127,'Contact Hours'!$C:$C,'Semester Credit Hours'!$B127)</f>
        <v>0</v>
      </c>
      <c r="F127" s="16">
        <f>SUMIFS('Contact Hours'!G:G,'Contact Hours'!$A:$A,'Semester Credit Hours'!$A127,'Contact Hours'!$C:$C,'Semester Credit Hours'!$B127)</f>
        <v>0</v>
      </c>
      <c r="G127" s="16">
        <f>SUMIFS('Contact Hours'!H:H,'Contact Hours'!$A:$A,'Semester Credit Hours'!$A127,'Contact Hours'!$C:$C,'Semester Credit Hours'!$B127)</f>
        <v>0</v>
      </c>
      <c r="H127" s="16">
        <f>SUMIFS('Contact Hours'!I:I,'Contact Hours'!$A:$A,'Semester Credit Hours'!$A127,'Contact Hours'!$C:$C,'Semester Credit Hours'!$B127)</f>
        <v>0</v>
      </c>
      <c r="I127" s="16">
        <f>SUMIFS('Contact Hours'!J:J,'Contact Hours'!$A:$A,'Semester Credit Hours'!$A127,'Contact Hours'!$C:$C,'Semester Credit Hours'!$B127)</f>
        <v>0</v>
      </c>
      <c r="J127" s="16">
        <f>SUMIFS('Contact Hours'!K:K,'Contact Hours'!$A:$A,'Semester Credit Hours'!$A127,'Contact Hours'!$C:$C,'Semester Credit Hours'!$B127)</f>
        <v>0</v>
      </c>
      <c r="K127" s="16">
        <f>SUMIFS('Contact Hours'!L:L,'Contact Hours'!$A:$A,'Semester Credit Hours'!$A127,'Contact Hours'!$C:$C,'Semester Credit Hours'!$B127)</f>
        <v>0</v>
      </c>
      <c r="L127" s="17">
        <f t="shared" si="9"/>
        <v>0</v>
      </c>
      <c r="M127" s="17">
        <f t="shared" si="10"/>
        <v>0</v>
      </c>
      <c r="N127" s="17">
        <f t="shared" si="11"/>
        <v>0</v>
      </c>
      <c r="O127" s="83">
        <f t="shared" si="12"/>
        <v>0</v>
      </c>
    </row>
    <row r="128" spans="1:15" x14ac:dyDescent="0.2">
      <c r="A128" s="14">
        <v>3583</v>
      </c>
      <c r="B128" s="15">
        <v>46</v>
      </c>
      <c r="C128" s="82">
        <f t="shared" si="13"/>
        <v>64.11532376781318</v>
      </c>
      <c r="D128" s="16">
        <f>SUMIFS('Contact Hours'!E:E,'Contact Hours'!$A:$A,'Semester Credit Hours'!$A128,'Contact Hours'!$C:$C,'Semester Credit Hours'!$B128)</f>
        <v>0</v>
      </c>
      <c r="E128" s="16">
        <f>SUMIFS('Contact Hours'!F:F,'Contact Hours'!$A:$A,'Semester Credit Hours'!$A128,'Contact Hours'!$C:$C,'Semester Credit Hours'!$B128)</f>
        <v>0</v>
      </c>
      <c r="F128" s="16">
        <f>SUMIFS('Contact Hours'!G:G,'Contact Hours'!$A:$A,'Semester Credit Hours'!$A128,'Contact Hours'!$C:$C,'Semester Credit Hours'!$B128)</f>
        <v>0</v>
      </c>
      <c r="G128" s="16">
        <f>SUMIFS('Contact Hours'!H:H,'Contact Hours'!$A:$A,'Semester Credit Hours'!$A128,'Contact Hours'!$C:$C,'Semester Credit Hours'!$B128)</f>
        <v>0</v>
      </c>
      <c r="H128" s="16">
        <f>SUMIFS('Contact Hours'!I:I,'Contact Hours'!$A:$A,'Semester Credit Hours'!$A128,'Contact Hours'!$C:$C,'Semester Credit Hours'!$B128)</f>
        <v>0</v>
      </c>
      <c r="I128" s="16">
        <f>SUMIFS('Contact Hours'!J:J,'Contact Hours'!$A:$A,'Semester Credit Hours'!$A128,'Contact Hours'!$C:$C,'Semester Credit Hours'!$B128)</f>
        <v>0</v>
      </c>
      <c r="J128" s="16">
        <f>SUMIFS('Contact Hours'!K:K,'Contact Hours'!$A:$A,'Semester Credit Hours'!$A128,'Contact Hours'!$C:$C,'Semester Credit Hours'!$B128)</f>
        <v>0</v>
      </c>
      <c r="K128" s="16">
        <f>SUMIFS('Contact Hours'!L:L,'Contact Hours'!$A:$A,'Semester Credit Hours'!$A128,'Contact Hours'!$C:$C,'Semester Credit Hours'!$B128)</f>
        <v>0</v>
      </c>
      <c r="L128" s="17">
        <f t="shared" si="9"/>
        <v>0</v>
      </c>
      <c r="M128" s="17">
        <f t="shared" si="10"/>
        <v>0</v>
      </c>
      <c r="N128" s="17">
        <f t="shared" si="11"/>
        <v>0</v>
      </c>
      <c r="O128" s="83">
        <f t="shared" si="12"/>
        <v>0</v>
      </c>
    </row>
    <row r="129" spans="1:15" x14ac:dyDescent="0.2">
      <c r="A129" s="14">
        <v>3590</v>
      </c>
      <c r="B129" s="15">
        <v>31</v>
      </c>
      <c r="C129" s="82">
        <f t="shared" si="13"/>
        <v>71.924241406200693</v>
      </c>
      <c r="D129" s="16">
        <f>SUMIFS('Contact Hours'!E:E,'Contact Hours'!$A:$A,'Semester Credit Hours'!$A129,'Contact Hours'!$C:$C,'Semester Credit Hours'!$B129)</f>
        <v>0</v>
      </c>
      <c r="E129" s="16">
        <f>SUMIFS('Contact Hours'!F:F,'Contact Hours'!$A:$A,'Semester Credit Hours'!$A129,'Contact Hours'!$C:$C,'Semester Credit Hours'!$B129)</f>
        <v>0</v>
      </c>
      <c r="F129" s="16">
        <f>SUMIFS('Contact Hours'!G:G,'Contact Hours'!$A:$A,'Semester Credit Hours'!$A129,'Contact Hours'!$C:$C,'Semester Credit Hours'!$B129)</f>
        <v>0</v>
      </c>
      <c r="G129" s="16">
        <f>SUMIFS('Contact Hours'!H:H,'Contact Hours'!$A:$A,'Semester Credit Hours'!$A129,'Contact Hours'!$C:$C,'Semester Credit Hours'!$B129)</f>
        <v>0</v>
      </c>
      <c r="H129" s="16">
        <f>SUMIFS('Contact Hours'!I:I,'Contact Hours'!$A:$A,'Semester Credit Hours'!$A129,'Contact Hours'!$C:$C,'Semester Credit Hours'!$B129)</f>
        <v>0</v>
      </c>
      <c r="I129" s="16">
        <f>SUMIFS('Contact Hours'!J:J,'Contact Hours'!$A:$A,'Semester Credit Hours'!$A129,'Contact Hours'!$C:$C,'Semester Credit Hours'!$B129)</f>
        <v>0</v>
      </c>
      <c r="J129" s="16">
        <f>SUMIFS('Contact Hours'!K:K,'Contact Hours'!$A:$A,'Semester Credit Hours'!$A129,'Contact Hours'!$C:$C,'Semester Credit Hours'!$B129)</f>
        <v>0</v>
      </c>
      <c r="K129" s="16">
        <f>SUMIFS('Contact Hours'!L:L,'Contact Hours'!$A:$A,'Semester Credit Hours'!$A129,'Contact Hours'!$C:$C,'Semester Credit Hours'!$B129)</f>
        <v>0</v>
      </c>
      <c r="L129" s="17">
        <f t="shared" si="9"/>
        <v>0</v>
      </c>
      <c r="M129" s="17">
        <f t="shared" si="10"/>
        <v>0</v>
      </c>
      <c r="N129" s="17">
        <f t="shared" si="11"/>
        <v>0</v>
      </c>
      <c r="O129" s="83">
        <f t="shared" si="12"/>
        <v>0</v>
      </c>
    </row>
    <row r="130" spans="1:15" x14ac:dyDescent="0.2">
      <c r="A130" s="14">
        <v>3590</v>
      </c>
      <c r="B130" s="15">
        <v>32</v>
      </c>
      <c r="C130" s="82">
        <f t="shared" si="13"/>
        <v>113.43480358920792</v>
      </c>
      <c r="D130" s="16">
        <f>SUMIFS('Contact Hours'!E:E,'Contact Hours'!$A:$A,'Semester Credit Hours'!$A130,'Contact Hours'!$C:$C,'Semester Credit Hours'!$B130)</f>
        <v>0</v>
      </c>
      <c r="E130" s="16">
        <f>SUMIFS('Contact Hours'!F:F,'Contact Hours'!$A:$A,'Semester Credit Hours'!$A130,'Contact Hours'!$C:$C,'Semester Credit Hours'!$B130)</f>
        <v>0</v>
      </c>
      <c r="F130" s="16">
        <f>SUMIFS('Contact Hours'!G:G,'Contact Hours'!$A:$A,'Semester Credit Hours'!$A130,'Contact Hours'!$C:$C,'Semester Credit Hours'!$B130)</f>
        <v>0</v>
      </c>
      <c r="G130" s="16">
        <f>SUMIFS('Contact Hours'!H:H,'Contact Hours'!$A:$A,'Semester Credit Hours'!$A130,'Contact Hours'!$C:$C,'Semester Credit Hours'!$B130)</f>
        <v>0</v>
      </c>
      <c r="H130" s="16">
        <f>SUMIFS('Contact Hours'!I:I,'Contact Hours'!$A:$A,'Semester Credit Hours'!$A130,'Contact Hours'!$C:$C,'Semester Credit Hours'!$B130)</f>
        <v>0</v>
      </c>
      <c r="I130" s="16">
        <f>SUMIFS('Contact Hours'!J:J,'Contact Hours'!$A:$A,'Semester Credit Hours'!$A130,'Contact Hours'!$C:$C,'Semester Credit Hours'!$B130)</f>
        <v>0</v>
      </c>
      <c r="J130" s="16">
        <f>SUMIFS('Contact Hours'!K:K,'Contact Hours'!$A:$A,'Semester Credit Hours'!$A130,'Contact Hours'!$C:$C,'Semester Credit Hours'!$B130)</f>
        <v>0</v>
      </c>
      <c r="K130" s="16">
        <f>SUMIFS('Contact Hours'!L:L,'Contact Hours'!$A:$A,'Semester Credit Hours'!$A130,'Contact Hours'!$C:$C,'Semester Credit Hours'!$B130)</f>
        <v>0</v>
      </c>
      <c r="L130" s="17">
        <f t="shared" si="9"/>
        <v>0</v>
      </c>
      <c r="M130" s="17">
        <f t="shared" si="10"/>
        <v>0</v>
      </c>
      <c r="N130" s="17">
        <f t="shared" si="11"/>
        <v>0</v>
      </c>
      <c r="O130" s="83">
        <f t="shared" si="12"/>
        <v>0</v>
      </c>
    </row>
    <row r="131" spans="1:15" x14ac:dyDescent="0.2">
      <c r="A131" s="14">
        <v>3590</v>
      </c>
      <c r="B131" s="15">
        <v>36</v>
      </c>
      <c r="C131" s="82">
        <f t="shared" si="13"/>
        <v>73.568224066913842</v>
      </c>
      <c r="D131" s="16">
        <f>SUMIFS('Contact Hours'!E:E,'Contact Hours'!$A:$A,'Semester Credit Hours'!$A131,'Contact Hours'!$C:$C,'Semester Credit Hours'!$B131)</f>
        <v>0</v>
      </c>
      <c r="E131" s="16">
        <f>SUMIFS('Contact Hours'!F:F,'Contact Hours'!$A:$A,'Semester Credit Hours'!$A131,'Contact Hours'!$C:$C,'Semester Credit Hours'!$B131)</f>
        <v>0</v>
      </c>
      <c r="F131" s="16">
        <f>SUMIFS('Contact Hours'!G:G,'Contact Hours'!$A:$A,'Semester Credit Hours'!$A131,'Contact Hours'!$C:$C,'Semester Credit Hours'!$B131)</f>
        <v>0</v>
      </c>
      <c r="G131" s="16">
        <f>SUMIFS('Contact Hours'!H:H,'Contact Hours'!$A:$A,'Semester Credit Hours'!$A131,'Contact Hours'!$C:$C,'Semester Credit Hours'!$B131)</f>
        <v>0</v>
      </c>
      <c r="H131" s="16">
        <f>SUMIFS('Contact Hours'!I:I,'Contact Hours'!$A:$A,'Semester Credit Hours'!$A131,'Contact Hours'!$C:$C,'Semester Credit Hours'!$B131)</f>
        <v>0</v>
      </c>
      <c r="I131" s="16">
        <f>SUMIFS('Contact Hours'!J:J,'Contact Hours'!$A:$A,'Semester Credit Hours'!$A131,'Contact Hours'!$C:$C,'Semester Credit Hours'!$B131)</f>
        <v>0</v>
      </c>
      <c r="J131" s="16">
        <f>SUMIFS('Contact Hours'!K:K,'Contact Hours'!$A:$A,'Semester Credit Hours'!$A131,'Contact Hours'!$C:$C,'Semester Credit Hours'!$B131)</f>
        <v>0</v>
      </c>
      <c r="K131" s="16">
        <f>SUMIFS('Contact Hours'!L:L,'Contact Hours'!$A:$A,'Semester Credit Hours'!$A131,'Contact Hours'!$C:$C,'Semester Credit Hours'!$B131)</f>
        <v>0</v>
      </c>
      <c r="L131" s="17">
        <f t="shared" si="9"/>
        <v>0</v>
      </c>
      <c r="M131" s="17">
        <f t="shared" si="10"/>
        <v>0</v>
      </c>
      <c r="N131" s="17">
        <f t="shared" si="11"/>
        <v>0</v>
      </c>
      <c r="O131" s="83">
        <f t="shared" si="12"/>
        <v>0</v>
      </c>
    </row>
    <row r="132" spans="1:15" x14ac:dyDescent="0.2">
      <c r="A132" s="14">
        <v>3590</v>
      </c>
      <c r="B132" s="15">
        <v>39</v>
      </c>
      <c r="C132" s="82">
        <f t="shared" si="13"/>
        <v>94.118007325828316</v>
      </c>
      <c r="D132" s="16">
        <f>SUMIFS('Contact Hours'!E:E,'Contact Hours'!$A:$A,'Semester Credit Hours'!$A132,'Contact Hours'!$C:$C,'Semester Credit Hours'!$B132)</f>
        <v>0</v>
      </c>
      <c r="E132" s="16">
        <f>SUMIFS('Contact Hours'!F:F,'Contact Hours'!$A:$A,'Semester Credit Hours'!$A132,'Contact Hours'!$C:$C,'Semester Credit Hours'!$B132)</f>
        <v>0</v>
      </c>
      <c r="F132" s="16">
        <f>SUMIFS('Contact Hours'!G:G,'Contact Hours'!$A:$A,'Semester Credit Hours'!$A132,'Contact Hours'!$C:$C,'Semester Credit Hours'!$B132)</f>
        <v>0</v>
      </c>
      <c r="G132" s="16">
        <f>SUMIFS('Contact Hours'!H:H,'Contact Hours'!$A:$A,'Semester Credit Hours'!$A132,'Contact Hours'!$C:$C,'Semester Credit Hours'!$B132)</f>
        <v>0</v>
      </c>
      <c r="H132" s="16">
        <f>SUMIFS('Contact Hours'!I:I,'Contact Hours'!$A:$A,'Semester Credit Hours'!$A132,'Contact Hours'!$C:$C,'Semester Credit Hours'!$B132)</f>
        <v>0</v>
      </c>
      <c r="I132" s="16">
        <f>SUMIFS('Contact Hours'!J:J,'Contact Hours'!$A:$A,'Semester Credit Hours'!$A132,'Contact Hours'!$C:$C,'Semester Credit Hours'!$B132)</f>
        <v>0</v>
      </c>
      <c r="J132" s="16">
        <f>SUMIFS('Contact Hours'!K:K,'Contact Hours'!$A:$A,'Semester Credit Hours'!$A132,'Contact Hours'!$C:$C,'Semester Credit Hours'!$B132)</f>
        <v>0</v>
      </c>
      <c r="K132" s="16">
        <f>SUMIFS('Contact Hours'!L:L,'Contact Hours'!$A:$A,'Semester Credit Hours'!$A132,'Contact Hours'!$C:$C,'Semester Credit Hours'!$B132)</f>
        <v>0</v>
      </c>
      <c r="L132" s="17">
        <f t="shared" si="9"/>
        <v>0</v>
      </c>
      <c r="M132" s="17">
        <f t="shared" si="10"/>
        <v>0</v>
      </c>
      <c r="N132" s="17">
        <f t="shared" si="11"/>
        <v>0</v>
      </c>
      <c r="O132" s="83">
        <f t="shared" si="12"/>
        <v>0</v>
      </c>
    </row>
    <row r="133" spans="1:15" x14ac:dyDescent="0.2">
      <c r="A133" s="14">
        <v>3590</v>
      </c>
      <c r="B133" s="15">
        <v>46</v>
      </c>
      <c r="C133" s="82">
        <f t="shared" si="13"/>
        <v>64.11532376781318</v>
      </c>
      <c r="D133" s="16">
        <f>SUMIFS('Contact Hours'!E:E,'Contact Hours'!$A:$A,'Semester Credit Hours'!$A133,'Contact Hours'!$C:$C,'Semester Credit Hours'!$B133)</f>
        <v>0</v>
      </c>
      <c r="E133" s="16">
        <f>SUMIFS('Contact Hours'!F:F,'Contact Hours'!$A:$A,'Semester Credit Hours'!$A133,'Contact Hours'!$C:$C,'Semester Credit Hours'!$B133)</f>
        <v>0</v>
      </c>
      <c r="F133" s="16">
        <f>SUMIFS('Contact Hours'!G:G,'Contact Hours'!$A:$A,'Semester Credit Hours'!$A133,'Contact Hours'!$C:$C,'Semester Credit Hours'!$B133)</f>
        <v>0</v>
      </c>
      <c r="G133" s="16">
        <f>SUMIFS('Contact Hours'!H:H,'Contact Hours'!$A:$A,'Semester Credit Hours'!$A133,'Contact Hours'!$C:$C,'Semester Credit Hours'!$B133)</f>
        <v>0</v>
      </c>
      <c r="H133" s="16">
        <f>SUMIFS('Contact Hours'!I:I,'Contact Hours'!$A:$A,'Semester Credit Hours'!$A133,'Contact Hours'!$C:$C,'Semester Credit Hours'!$B133)</f>
        <v>0</v>
      </c>
      <c r="I133" s="16">
        <f>SUMIFS('Contact Hours'!J:J,'Contact Hours'!$A:$A,'Semester Credit Hours'!$A133,'Contact Hours'!$C:$C,'Semester Credit Hours'!$B133)</f>
        <v>0</v>
      </c>
      <c r="J133" s="16">
        <f>SUMIFS('Contact Hours'!K:K,'Contact Hours'!$A:$A,'Semester Credit Hours'!$A133,'Contact Hours'!$C:$C,'Semester Credit Hours'!$B133)</f>
        <v>0</v>
      </c>
      <c r="K133" s="16">
        <f>SUMIFS('Contact Hours'!L:L,'Contact Hours'!$A:$A,'Semester Credit Hours'!$A133,'Contact Hours'!$C:$C,'Semester Credit Hours'!$B133)</f>
        <v>0</v>
      </c>
      <c r="L133" s="17">
        <f t="shared" ref="L133:L196" si="14">SUM(D133:K133)</f>
        <v>0</v>
      </c>
      <c r="M133" s="17">
        <f t="shared" ref="M133:M196" si="15">IF(B133&lt;28,E133+F133+I133+K133,0)*0.1</f>
        <v>0</v>
      </c>
      <c r="N133" s="17">
        <f t="shared" ref="N133:N196" si="16">SUM(L133:M133)</f>
        <v>0</v>
      </c>
      <c r="O133" s="83">
        <f t="shared" ref="O133:O196" si="17">N133*C133</f>
        <v>0</v>
      </c>
    </row>
    <row r="134" spans="1:15" x14ac:dyDescent="0.2">
      <c r="A134" s="14">
        <v>9797</v>
      </c>
      <c r="B134" s="15">
        <v>31</v>
      </c>
      <c r="C134" s="82">
        <f t="shared" si="13"/>
        <v>71.924241406200693</v>
      </c>
      <c r="D134" s="16">
        <f>SUMIFS('Contact Hours'!E:E,'Contact Hours'!$A:$A,'Semester Credit Hours'!$A134,'Contact Hours'!$C:$C,'Semester Credit Hours'!$B134)</f>
        <v>126</v>
      </c>
      <c r="E134" s="16">
        <f>SUMIFS('Contact Hours'!F:F,'Contact Hours'!$A:$A,'Semester Credit Hours'!$A134,'Contact Hours'!$C:$C,'Semester Credit Hours'!$B134)</f>
        <v>0</v>
      </c>
      <c r="F134" s="16">
        <f>SUMIFS('Contact Hours'!G:G,'Contact Hours'!$A:$A,'Semester Credit Hours'!$A134,'Contact Hours'!$C:$C,'Semester Credit Hours'!$B134)</f>
        <v>0</v>
      </c>
      <c r="G134" s="16">
        <f>SUMIFS('Contact Hours'!H:H,'Contact Hours'!$A:$A,'Semester Credit Hours'!$A134,'Contact Hours'!$C:$C,'Semester Credit Hours'!$B134)</f>
        <v>0</v>
      </c>
      <c r="H134" s="16">
        <f>SUMIFS('Contact Hours'!I:I,'Contact Hours'!$A:$A,'Semester Credit Hours'!$A134,'Contact Hours'!$C:$C,'Semester Credit Hours'!$B134)</f>
        <v>0</v>
      </c>
      <c r="I134" s="16">
        <f>SUMIFS('Contact Hours'!J:J,'Contact Hours'!$A:$A,'Semester Credit Hours'!$A134,'Contact Hours'!$C:$C,'Semester Credit Hours'!$B134)</f>
        <v>0</v>
      </c>
      <c r="J134" s="16">
        <f>SUMIFS('Contact Hours'!K:K,'Contact Hours'!$A:$A,'Semester Credit Hours'!$A134,'Contact Hours'!$C:$C,'Semester Credit Hours'!$B134)</f>
        <v>0</v>
      </c>
      <c r="K134" s="16">
        <f>SUMIFS('Contact Hours'!L:L,'Contact Hours'!$A:$A,'Semester Credit Hours'!$A134,'Contact Hours'!$C:$C,'Semester Credit Hours'!$B134)</f>
        <v>0</v>
      </c>
      <c r="L134" s="17">
        <f t="shared" si="14"/>
        <v>126</v>
      </c>
      <c r="M134" s="17">
        <f t="shared" si="15"/>
        <v>0</v>
      </c>
      <c r="N134" s="17">
        <f t="shared" si="16"/>
        <v>126</v>
      </c>
      <c r="O134" s="83">
        <f t="shared" si="17"/>
        <v>9062.4544171812868</v>
      </c>
    </row>
    <row r="135" spans="1:15" x14ac:dyDescent="0.2">
      <c r="A135" s="14">
        <v>9797</v>
      </c>
      <c r="B135" s="15">
        <v>32</v>
      </c>
      <c r="C135" s="82">
        <f t="shared" si="13"/>
        <v>113.43480358920792</v>
      </c>
      <c r="D135" s="16">
        <f>SUMIFS('Contact Hours'!E:E,'Contact Hours'!$A:$A,'Semester Credit Hours'!$A135,'Contact Hours'!$C:$C,'Semester Credit Hours'!$B135)</f>
        <v>0</v>
      </c>
      <c r="E135" s="16">
        <f>SUMIFS('Contact Hours'!F:F,'Contact Hours'!$A:$A,'Semester Credit Hours'!$A135,'Contact Hours'!$C:$C,'Semester Credit Hours'!$B135)</f>
        <v>0</v>
      </c>
      <c r="F135" s="16">
        <f>SUMIFS('Contact Hours'!G:G,'Contact Hours'!$A:$A,'Semester Credit Hours'!$A135,'Contact Hours'!$C:$C,'Semester Credit Hours'!$B135)</f>
        <v>0</v>
      </c>
      <c r="G135" s="16">
        <f>SUMIFS('Contact Hours'!H:H,'Contact Hours'!$A:$A,'Semester Credit Hours'!$A135,'Contact Hours'!$C:$C,'Semester Credit Hours'!$B135)</f>
        <v>0</v>
      </c>
      <c r="H135" s="16">
        <f>SUMIFS('Contact Hours'!I:I,'Contact Hours'!$A:$A,'Semester Credit Hours'!$A135,'Contact Hours'!$C:$C,'Semester Credit Hours'!$B135)</f>
        <v>0</v>
      </c>
      <c r="I135" s="16">
        <f>SUMIFS('Contact Hours'!J:J,'Contact Hours'!$A:$A,'Semester Credit Hours'!$A135,'Contact Hours'!$C:$C,'Semester Credit Hours'!$B135)</f>
        <v>0</v>
      </c>
      <c r="J135" s="16">
        <f>SUMIFS('Contact Hours'!K:K,'Contact Hours'!$A:$A,'Semester Credit Hours'!$A135,'Contact Hours'!$C:$C,'Semester Credit Hours'!$B135)</f>
        <v>0</v>
      </c>
      <c r="K135" s="16">
        <f>SUMIFS('Contact Hours'!L:L,'Contact Hours'!$A:$A,'Semester Credit Hours'!$A135,'Contact Hours'!$C:$C,'Semester Credit Hours'!$B135)</f>
        <v>0</v>
      </c>
      <c r="L135" s="17">
        <f t="shared" si="14"/>
        <v>0</v>
      </c>
      <c r="M135" s="17">
        <f t="shared" si="15"/>
        <v>0</v>
      </c>
      <c r="N135" s="17">
        <f t="shared" si="16"/>
        <v>0</v>
      </c>
      <c r="O135" s="83">
        <f t="shared" si="17"/>
        <v>0</v>
      </c>
    </row>
    <row r="136" spans="1:15" x14ac:dyDescent="0.2">
      <c r="A136" s="14">
        <v>9797</v>
      </c>
      <c r="B136" s="15">
        <v>36</v>
      </c>
      <c r="C136" s="82">
        <f t="shared" si="13"/>
        <v>73.568224066913842</v>
      </c>
      <c r="D136" s="16">
        <f>SUMIFS('Contact Hours'!E:E,'Contact Hours'!$A:$A,'Semester Credit Hours'!$A136,'Contact Hours'!$C:$C,'Semester Credit Hours'!$B136)</f>
        <v>894</v>
      </c>
      <c r="E136" s="16">
        <f>SUMIFS('Contact Hours'!F:F,'Contact Hours'!$A:$A,'Semester Credit Hours'!$A136,'Contact Hours'!$C:$C,'Semester Credit Hours'!$B136)</f>
        <v>245</v>
      </c>
      <c r="F136" s="16">
        <f>SUMIFS('Contact Hours'!G:G,'Contact Hours'!$A:$A,'Semester Credit Hours'!$A136,'Contact Hours'!$C:$C,'Semester Credit Hours'!$B136)</f>
        <v>0</v>
      </c>
      <c r="G136" s="16">
        <f>SUMIFS('Contact Hours'!H:H,'Contact Hours'!$A:$A,'Semester Credit Hours'!$A136,'Contact Hours'!$C:$C,'Semester Credit Hours'!$B136)</f>
        <v>0</v>
      </c>
      <c r="H136" s="16">
        <f>SUMIFS('Contact Hours'!I:I,'Contact Hours'!$A:$A,'Semester Credit Hours'!$A136,'Contact Hours'!$C:$C,'Semester Credit Hours'!$B136)</f>
        <v>0</v>
      </c>
      <c r="I136" s="16">
        <f>SUMIFS('Contact Hours'!J:J,'Contact Hours'!$A:$A,'Semester Credit Hours'!$A136,'Contact Hours'!$C:$C,'Semester Credit Hours'!$B136)</f>
        <v>0</v>
      </c>
      <c r="J136" s="16">
        <f>SUMIFS('Contact Hours'!K:K,'Contact Hours'!$A:$A,'Semester Credit Hours'!$A136,'Contact Hours'!$C:$C,'Semester Credit Hours'!$B136)</f>
        <v>0</v>
      </c>
      <c r="K136" s="16">
        <f>SUMIFS('Contact Hours'!L:L,'Contact Hours'!$A:$A,'Semester Credit Hours'!$A136,'Contact Hours'!$C:$C,'Semester Credit Hours'!$B136)</f>
        <v>0</v>
      </c>
      <c r="L136" s="17">
        <f t="shared" si="14"/>
        <v>1139</v>
      </c>
      <c r="M136" s="17">
        <f t="shared" si="15"/>
        <v>0</v>
      </c>
      <c r="N136" s="17">
        <f t="shared" si="16"/>
        <v>1139</v>
      </c>
      <c r="O136" s="83">
        <f t="shared" si="17"/>
        <v>83794.207212214867</v>
      </c>
    </row>
    <row r="137" spans="1:15" x14ac:dyDescent="0.2">
      <c r="A137" s="14">
        <v>9797</v>
      </c>
      <c r="B137" s="15">
        <v>39</v>
      </c>
      <c r="C137" s="82">
        <f t="shared" ref="C137:C200" si="18">C132</f>
        <v>94.118007325828316</v>
      </c>
      <c r="D137" s="16">
        <f>SUMIFS('Contact Hours'!E:E,'Contact Hours'!$A:$A,'Semester Credit Hours'!$A137,'Contact Hours'!$C:$C,'Semester Credit Hours'!$B137)</f>
        <v>0</v>
      </c>
      <c r="E137" s="16">
        <f>SUMIFS('Contact Hours'!F:F,'Contact Hours'!$A:$A,'Semester Credit Hours'!$A137,'Contact Hours'!$C:$C,'Semester Credit Hours'!$B137)</f>
        <v>0</v>
      </c>
      <c r="F137" s="16">
        <f>SUMIFS('Contact Hours'!G:G,'Contact Hours'!$A:$A,'Semester Credit Hours'!$A137,'Contact Hours'!$C:$C,'Semester Credit Hours'!$B137)</f>
        <v>0</v>
      </c>
      <c r="G137" s="16">
        <f>SUMIFS('Contact Hours'!H:H,'Contact Hours'!$A:$A,'Semester Credit Hours'!$A137,'Contact Hours'!$C:$C,'Semester Credit Hours'!$B137)</f>
        <v>0</v>
      </c>
      <c r="H137" s="16">
        <f>SUMIFS('Contact Hours'!I:I,'Contact Hours'!$A:$A,'Semester Credit Hours'!$A137,'Contact Hours'!$C:$C,'Semester Credit Hours'!$B137)</f>
        <v>0</v>
      </c>
      <c r="I137" s="16">
        <f>SUMIFS('Contact Hours'!J:J,'Contact Hours'!$A:$A,'Semester Credit Hours'!$A137,'Contact Hours'!$C:$C,'Semester Credit Hours'!$B137)</f>
        <v>0</v>
      </c>
      <c r="J137" s="16">
        <f>SUMIFS('Contact Hours'!K:K,'Contact Hours'!$A:$A,'Semester Credit Hours'!$A137,'Contact Hours'!$C:$C,'Semester Credit Hours'!$B137)</f>
        <v>0</v>
      </c>
      <c r="K137" s="16">
        <f>SUMIFS('Contact Hours'!L:L,'Contact Hours'!$A:$A,'Semester Credit Hours'!$A137,'Contact Hours'!$C:$C,'Semester Credit Hours'!$B137)</f>
        <v>0</v>
      </c>
      <c r="L137" s="17">
        <f t="shared" si="14"/>
        <v>0</v>
      </c>
      <c r="M137" s="17">
        <f t="shared" si="15"/>
        <v>0</v>
      </c>
      <c r="N137" s="17">
        <f t="shared" si="16"/>
        <v>0</v>
      </c>
      <c r="O137" s="83">
        <f t="shared" si="17"/>
        <v>0</v>
      </c>
    </row>
    <row r="138" spans="1:15" x14ac:dyDescent="0.2">
      <c r="A138" s="14">
        <v>9797</v>
      </c>
      <c r="B138" s="15">
        <v>46</v>
      </c>
      <c r="C138" s="82">
        <f t="shared" si="18"/>
        <v>64.11532376781318</v>
      </c>
      <c r="D138" s="16">
        <f>SUMIFS('Contact Hours'!E:E,'Contact Hours'!$A:$A,'Semester Credit Hours'!$A138,'Contact Hours'!$C:$C,'Semester Credit Hours'!$B138)</f>
        <v>0</v>
      </c>
      <c r="E138" s="16">
        <f>SUMIFS('Contact Hours'!F:F,'Contact Hours'!$A:$A,'Semester Credit Hours'!$A138,'Contact Hours'!$C:$C,'Semester Credit Hours'!$B138)</f>
        <v>0</v>
      </c>
      <c r="F138" s="16">
        <f>SUMIFS('Contact Hours'!G:G,'Contact Hours'!$A:$A,'Semester Credit Hours'!$A138,'Contact Hours'!$C:$C,'Semester Credit Hours'!$B138)</f>
        <v>0</v>
      </c>
      <c r="G138" s="16">
        <f>SUMIFS('Contact Hours'!H:H,'Contact Hours'!$A:$A,'Semester Credit Hours'!$A138,'Contact Hours'!$C:$C,'Semester Credit Hours'!$B138)</f>
        <v>0</v>
      </c>
      <c r="H138" s="16">
        <f>SUMIFS('Contact Hours'!I:I,'Contact Hours'!$A:$A,'Semester Credit Hours'!$A138,'Contact Hours'!$C:$C,'Semester Credit Hours'!$B138)</f>
        <v>0</v>
      </c>
      <c r="I138" s="16">
        <f>SUMIFS('Contact Hours'!J:J,'Contact Hours'!$A:$A,'Semester Credit Hours'!$A138,'Contact Hours'!$C:$C,'Semester Credit Hours'!$B138)</f>
        <v>0</v>
      </c>
      <c r="J138" s="16">
        <f>SUMIFS('Contact Hours'!K:K,'Contact Hours'!$A:$A,'Semester Credit Hours'!$A138,'Contact Hours'!$C:$C,'Semester Credit Hours'!$B138)</f>
        <v>0</v>
      </c>
      <c r="K138" s="16">
        <f>SUMIFS('Contact Hours'!L:L,'Contact Hours'!$A:$A,'Semester Credit Hours'!$A138,'Contact Hours'!$C:$C,'Semester Credit Hours'!$B138)</f>
        <v>0</v>
      </c>
      <c r="L138" s="17">
        <f t="shared" si="14"/>
        <v>0</v>
      </c>
      <c r="M138" s="17">
        <f t="shared" si="15"/>
        <v>0</v>
      </c>
      <c r="N138" s="17">
        <f t="shared" si="16"/>
        <v>0</v>
      </c>
      <c r="O138" s="83">
        <f t="shared" si="17"/>
        <v>0</v>
      </c>
    </row>
    <row r="139" spans="1:15" x14ac:dyDescent="0.2">
      <c r="A139" s="14">
        <v>3593</v>
      </c>
      <c r="B139" s="15">
        <v>31</v>
      </c>
      <c r="C139" s="82">
        <f t="shared" si="18"/>
        <v>71.924241406200693</v>
      </c>
      <c r="D139" s="16">
        <f>SUMIFS('Contact Hours'!E:E,'Contact Hours'!$A:$A,'Semester Credit Hours'!$A139,'Contact Hours'!$C:$C,'Semester Credit Hours'!$B139)</f>
        <v>0</v>
      </c>
      <c r="E139" s="16">
        <f>SUMIFS('Contact Hours'!F:F,'Contact Hours'!$A:$A,'Semester Credit Hours'!$A139,'Contact Hours'!$C:$C,'Semester Credit Hours'!$B139)</f>
        <v>0</v>
      </c>
      <c r="F139" s="16">
        <f>SUMIFS('Contact Hours'!G:G,'Contact Hours'!$A:$A,'Semester Credit Hours'!$A139,'Contact Hours'!$C:$C,'Semester Credit Hours'!$B139)</f>
        <v>0</v>
      </c>
      <c r="G139" s="16">
        <f>SUMIFS('Contact Hours'!H:H,'Contact Hours'!$A:$A,'Semester Credit Hours'!$A139,'Contact Hours'!$C:$C,'Semester Credit Hours'!$B139)</f>
        <v>0</v>
      </c>
      <c r="H139" s="16">
        <f>SUMIFS('Contact Hours'!I:I,'Contact Hours'!$A:$A,'Semester Credit Hours'!$A139,'Contact Hours'!$C:$C,'Semester Credit Hours'!$B139)</f>
        <v>0</v>
      </c>
      <c r="I139" s="16">
        <f>SUMIFS('Contact Hours'!J:J,'Contact Hours'!$A:$A,'Semester Credit Hours'!$A139,'Contact Hours'!$C:$C,'Semester Credit Hours'!$B139)</f>
        <v>0</v>
      </c>
      <c r="J139" s="16">
        <f>SUMIFS('Contact Hours'!K:K,'Contact Hours'!$A:$A,'Semester Credit Hours'!$A139,'Contact Hours'!$C:$C,'Semester Credit Hours'!$B139)</f>
        <v>0</v>
      </c>
      <c r="K139" s="16">
        <f>SUMIFS('Contact Hours'!L:L,'Contact Hours'!$A:$A,'Semester Credit Hours'!$A139,'Contact Hours'!$C:$C,'Semester Credit Hours'!$B139)</f>
        <v>0</v>
      </c>
      <c r="L139" s="17">
        <f t="shared" si="14"/>
        <v>0</v>
      </c>
      <c r="M139" s="17">
        <f t="shared" si="15"/>
        <v>0</v>
      </c>
      <c r="N139" s="17">
        <f t="shared" si="16"/>
        <v>0</v>
      </c>
      <c r="O139" s="83">
        <f t="shared" si="17"/>
        <v>0</v>
      </c>
    </row>
    <row r="140" spans="1:15" x14ac:dyDescent="0.2">
      <c r="A140" s="14">
        <v>3593</v>
      </c>
      <c r="B140" s="15">
        <v>32</v>
      </c>
      <c r="C140" s="82">
        <f t="shared" si="18"/>
        <v>113.43480358920792</v>
      </c>
      <c r="D140" s="16">
        <f>SUMIFS('Contact Hours'!E:E,'Contact Hours'!$A:$A,'Semester Credit Hours'!$A140,'Contact Hours'!$C:$C,'Semester Credit Hours'!$B140)</f>
        <v>0</v>
      </c>
      <c r="E140" s="16">
        <f>SUMIFS('Contact Hours'!F:F,'Contact Hours'!$A:$A,'Semester Credit Hours'!$A140,'Contact Hours'!$C:$C,'Semester Credit Hours'!$B140)</f>
        <v>0</v>
      </c>
      <c r="F140" s="16">
        <f>SUMIFS('Contact Hours'!G:G,'Contact Hours'!$A:$A,'Semester Credit Hours'!$A140,'Contact Hours'!$C:$C,'Semester Credit Hours'!$B140)</f>
        <v>0</v>
      </c>
      <c r="G140" s="16">
        <f>SUMIFS('Contact Hours'!H:H,'Contact Hours'!$A:$A,'Semester Credit Hours'!$A140,'Contact Hours'!$C:$C,'Semester Credit Hours'!$B140)</f>
        <v>0</v>
      </c>
      <c r="H140" s="16">
        <f>SUMIFS('Contact Hours'!I:I,'Contact Hours'!$A:$A,'Semester Credit Hours'!$A140,'Contact Hours'!$C:$C,'Semester Credit Hours'!$B140)</f>
        <v>0</v>
      </c>
      <c r="I140" s="16">
        <f>SUMIFS('Contact Hours'!J:J,'Contact Hours'!$A:$A,'Semester Credit Hours'!$A140,'Contact Hours'!$C:$C,'Semester Credit Hours'!$B140)</f>
        <v>0</v>
      </c>
      <c r="J140" s="16">
        <f>SUMIFS('Contact Hours'!K:K,'Contact Hours'!$A:$A,'Semester Credit Hours'!$A140,'Contact Hours'!$C:$C,'Semester Credit Hours'!$B140)</f>
        <v>0</v>
      </c>
      <c r="K140" s="16">
        <f>SUMIFS('Contact Hours'!L:L,'Contact Hours'!$A:$A,'Semester Credit Hours'!$A140,'Contact Hours'!$C:$C,'Semester Credit Hours'!$B140)</f>
        <v>0</v>
      </c>
      <c r="L140" s="17">
        <f t="shared" si="14"/>
        <v>0</v>
      </c>
      <c r="M140" s="17">
        <f t="shared" si="15"/>
        <v>0</v>
      </c>
      <c r="N140" s="17">
        <f t="shared" si="16"/>
        <v>0</v>
      </c>
      <c r="O140" s="83">
        <f t="shared" si="17"/>
        <v>0</v>
      </c>
    </row>
    <row r="141" spans="1:15" x14ac:dyDescent="0.2">
      <c r="A141" s="14">
        <v>3593</v>
      </c>
      <c r="B141" s="15">
        <v>36</v>
      </c>
      <c r="C141" s="82">
        <f t="shared" si="18"/>
        <v>73.568224066913842</v>
      </c>
      <c r="D141" s="16">
        <f>SUMIFS('Contact Hours'!E:E,'Contact Hours'!$A:$A,'Semester Credit Hours'!$A141,'Contact Hours'!$C:$C,'Semester Credit Hours'!$B141)</f>
        <v>0</v>
      </c>
      <c r="E141" s="16">
        <f>SUMIFS('Contact Hours'!F:F,'Contact Hours'!$A:$A,'Semester Credit Hours'!$A141,'Contact Hours'!$C:$C,'Semester Credit Hours'!$B141)</f>
        <v>0</v>
      </c>
      <c r="F141" s="16">
        <f>SUMIFS('Contact Hours'!G:G,'Contact Hours'!$A:$A,'Semester Credit Hours'!$A141,'Contact Hours'!$C:$C,'Semester Credit Hours'!$B141)</f>
        <v>0</v>
      </c>
      <c r="G141" s="16">
        <f>SUMIFS('Contact Hours'!H:H,'Contact Hours'!$A:$A,'Semester Credit Hours'!$A141,'Contact Hours'!$C:$C,'Semester Credit Hours'!$B141)</f>
        <v>0</v>
      </c>
      <c r="H141" s="16">
        <f>SUMIFS('Contact Hours'!I:I,'Contact Hours'!$A:$A,'Semester Credit Hours'!$A141,'Contact Hours'!$C:$C,'Semester Credit Hours'!$B141)</f>
        <v>0</v>
      </c>
      <c r="I141" s="16">
        <f>SUMIFS('Contact Hours'!J:J,'Contact Hours'!$A:$A,'Semester Credit Hours'!$A141,'Contact Hours'!$C:$C,'Semester Credit Hours'!$B141)</f>
        <v>0</v>
      </c>
      <c r="J141" s="16">
        <f>SUMIFS('Contact Hours'!K:K,'Contact Hours'!$A:$A,'Semester Credit Hours'!$A141,'Contact Hours'!$C:$C,'Semester Credit Hours'!$B141)</f>
        <v>0</v>
      </c>
      <c r="K141" s="16">
        <f>SUMIFS('Contact Hours'!L:L,'Contact Hours'!$A:$A,'Semester Credit Hours'!$A141,'Contact Hours'!$C:$C,'Semester Credit Hours'!$B141)</f>
        <v>0</v>
      </c>
      <c r="L141" s="17">
        <f t="shared" si="14"/>
        <v>0</v>
      </c>
      <c r="M141" s="17">
        <f t="shared" si="15"/>
        <v>0</v>
      </c>
      <c r="N141" s="17">
        <f t="shared" si="16"/>
        <v>0</v>
      </c>
      <c r="O141" s="83">
        <f t="shared" si="17"/>
        <v>0</v>
      </c>
    </row>
    <row r="142" spans="1:15" x14ac:dyDescent="0.2">
      <c r="A142" s="14">
        <v>3593</v>
      </c>
      <c r="B142" s="15">
        <v>39</v>
      </c>
      <c r="C142" s="82">
        <f t="shared" si="18"/>
        <v>94.118007325828316</v>
      </c>
      <c r="D142" s="16">
        <f>SUMIFS('Contact Hours'!E:E,'Contact Hours'!$A:$A,'Semester Credit Hours'!$A142,'Contact Hours'!$C:$C,'Semester Credit Hours'!$B142)</f>
        <v>0</v>
      </c>
      <c r="E142" s="16">
        <f>SUMIFS('Contact Hours'!F:F,'Contact Hours'!$A:$A,'Semester Credit Hours'!$A142,'Contact Hours'!$C:$C,'Semester Credit Hours'!$B142)</f>
        <v>0</v>
      </c>
      <c r="F142" s="16">
        <f>SUMIFS('Contact Hours'!G:G,'Contact Hours'!$A:$A,'Semester Credit Hours'!$A142,'Contact Hours'!$C:$C,'Semester Credit Hours'!$B142)</f>
        <v>0</v>
      </c>
      <c r="G142" s="16">
        <f>SUMIFS('Contact Hours'!H:H,'Contact Hours'!$A:$A,'Semester Credit Hours'!$A142,'Contact Hours'!$C:$C,'Semester Credit Hours'!$B142)</f>
        <v>0</v>
      </c>
      <c r="H142" s="16">
        <f>SUMIFS('Contact Hours'!I:I,'Contact Hours'!$A:$A,'Semester Credit Hours'!$A142,'Contact Hours'!$C:$C,'Semester Credit Hours'!$B142)</f>
        <v>0</v>
      </c>
      <c r="I142" s="16">
        <f>SUMIFS('Contact Hours'!J:J,'Contact Hours'!$A:$A,'Semester Credit Hours'!$A142,'Contact Hours'!$C:$C,'Semester Credit Hours'!$B142)</f>
        <v>0</v>
      </c>
      <c r="J142" s="16">
        <f>SUMIFS('Contact Hours'!K:K,'Contact Hours'!$A:$A,'Semester Credit Hours'!$A142,'Contact Hours'!$C:$C,'Semester Credit Hours'!$B142)</f>
        <v>0</v>
      </c>
      <c r="K142" s="16">
        <f>SUMIFS('Contact Hours'!L:L,'Contact Hours'!$A:$A,'Semester Credit Hours'!$A142,'Contact Hours'!$C:$C,'Semester Credit Hours'!$B142)</f>
        <v>0</v>
      </c>
      <c r="L142" s="17">
        <f t="shared" si="14"/>
        <v>0</v>
      </c>
      <c r="M142" s="17">
        <f t="shared" si="15"/>
        <v>0</v>
      </c>
      <c r="N142" s="17">
        <f t="shared" si="16"/>
        <v>0</v>
      </c>
      <c r="O142" s="83">
        <f t="shared" si="17"/>
        <v>0</v>
      </c>
    </row>
    <row r="143" spans="1:15" x14ac:dyDescent="0.2">
      <c r="A143" s="14">
        <v>3593</v>
      </c>
      <c r="B143" s="15">
        <v>46</v>
      </c>
      <c r="C143" s="82">
        <f t="shared" si="18"/>
        <v>64.11532376781318</v>
      </c>
      <c r="D143" s="16">
        <f>SUMIFS('Contact Hours'!E:E,'Contact Hours'!$A:$A,'Semester Credit Hours'!$A143,'Contact Hours'!$C:$C,'Semester Credit Hours'!$B143)</f>
        <v>0</v>
      </c>
      <c r="E143" s="16">
        <f>SUMIFS('Contact Hours'!F:F,'Contact Hours'!$A:$A,'Semester Credit Hours'!$A143,'Contact Hours'!$C:$C,'Semester Credit Hours'!$B143)</f>
        <v>0</v>
      </c>
      <c r="F143" s="16">
        <f>SUMIFS('Contact Hours'!G:G,'Contact Hours'!$A:$A,'Semester Credit Hours'!$A143,'Contact Hours'!$C:$C,'Semester Credit Hours'!$B143)</f>
        <v>0</v>
      </c>
      <c r="G143" s="16">
        <f>SUMIFS('Contact Hours'!H:H,'Contact Hours'!$A:$A,'Semester Credit Hours'!$A143,'Contact Hours'!$C:$C,'Semester Credit Hours'!$B143)</f>
        <v>0</v>
      </c>
      <c r="H143" s="16">
        <f>SUMIFS('Contact Hours'!I:I,'Contact Hours'!$A:$A,'Semester Credit Hours'!$A143,'Contact Hours'!$C:$C,'Semester Credit Hours'!$B143)</f>
        <v>0</v>
      </c>
      <c r="I143" s="16">
        <f>SUMIFS('Contact Hours'!J:J,'Contact Hours'!$A:$A,'Semester Credit Hours'!$A143,'Contact Hours'!$C:$C,'Semester Credit Hours'!$B143)</f>
        <v>0</v>
      </c>
      <c r="J143" s="16">
        <f>SUMIFS('Contact Hours'!K:K,'Contact Hours'!$A:$A,'Semester Credit Hours'!$A143,'Contact Hours'!$C:$C,'Semester Credit Hours'!$B143)</f>
        <v>0</v>
      </c>
      <c r="K143" s="16">
        <f>SUMIFS('Contact Hours'!L:L,'Contact Hours'!$A:$A,'Semester Credit Hours'!$A143,'Contact Hours'!$C:$C,'Semester Credit Hours'!$B143)</f>
        <v>0</v>
      </c>
      <c r="L143" s="17">
        <f t="shared" si="14"/>
        <v>0</v>
      </c>
      <c r="M143" s="17">
        <f t="shared" si="15"/>
        <v>0</v>
      </c>
      <c r="N143" s="17">
        <f t="shared" si="16"/>
        <v>0</v>
      </c>
      <c r="O143" s="83">
        <f t="shared" si="17"/>
        <v>0</v>
      </c>
    </row>
    <row r="144" spans="1:15" x14ac:dyDescent="0.2">
      <c r="A144" s="14">
        <v>3558</v>
      </c>
      <c r="B144" s="15">
        <v>31</v>
      </c>
      <c r="C144" s="82">
        <f t="shared" si="18"/>
        <v>71.924241406200693</v>
      </c>
      <c r="D144" s="16">
        <f>SUMIFS('Contact Hours'!E:E,'Contact Hours'!$A:$A,'Semester Credit Hours'!$A144,'Contact Hours'!$C:$C,'Semester Credit Hours'!$B144)</f>
        <v>0</v>
      </c>
      <c r="E144" s="16">
        <f>SUMIFS('Contact Hours'!F:F,'Contact Hours'!$A:$A,'Semester Credit Hours'!$A144,'Contact Hours'!$C:$C,'Semester Credit Hours'!$B144)</f>
        <v>0</v>
      </c>
      <c r="F144" s="16">
        <f>SUMIFS('Contact Hours'!G:G,'Contact Hours'!$A:$A,'Semester Credit Hours'!$A144,'Contact Hours'!$C:$C,'Semester Credit Hours'!$B144)</f>
        <v>0</v>
      </c>
      <c r="G144" s="16">
        <f>SUMIFS('Contact Hours'!H:H,'Contact Hours'!$A:$A,'Semester Credit Hours'!$A144,'Contact Hours'!$C:$C,'Semester Credit Hours'!$B144)</f>
        <v>0</v>
      </c>
      <c r="H144" s="16">
        <f>SUMIFS('Contact Hours'!I:I,'Contact Hours'!$A:$A,'Semester Credit Hours'!$A144,'Contact Hours'!$C:$C,'Semester Credit Hours'!$B144)</f>
        <v>0</v>
      </c>
      <c r="I144" s="16">
        <f>SUMIFS('Contact Hours'!J:J,'Contact Hours'!$A:$A,'Semester Credit Hours'!$A144,'Contact Hours'!$C:$C,'Semester Credit Hours'!$B144)</f>
        <v>0</v>
      </c>
      <c r="J144" s="16">
        <f>SUMIFS('Contact Hours'!K:K,'Contact Hours'!$A:$A,'Semester Credit Hours'!$A144,'Contact Hours'!$C:$C,'Semester Credit Hours'!$B144)</f>
        <v>0</v>
      </c>
      <c r="K144" s="16">
        <f>SUMIFS('Contact Hours'!L:L,'Contact Hours'!$A:$A,'Semester Credit Hours'!$A144,'Contact Hours'!$C:$C,'Semester Credit Hours'!$B144)</f>
        <v>0</v>
      </c>
      <c r="L144" s="17">
        <f t="shared" si="14"/>
        <v>0</v>
      </c>
      <c r="M144" s="17">
        <f t="shared" si="15"/>
        <v>0</v>
      </c>
      <c r="N144" s="17">
        <f t="shared" si="16"/>
        <v>0</v>
      </c>
      <c r="O144" s="83">
        <f t="shared" si="17"/>
        <v>0</v>
      </c>
    </row>
    <row r="145" spans="1:15" x14ac:dyDescent="0.2">
      <c r="A145" s="14">
        <v>3558</v>
      </c>
      <c r="B145" s="15">
        <v>32</v>
      </c>
      <c r="C145" s="82">
        <f t="shared" si="18"/>
        <v>113.43480358920792</v>
      </c>
      <c r="D145" s="16">
        <f>SUMIFS('Contact Hours'!E:E,'Contact Hours'!$A:$A,'Semester Credit Hours'!$A145,'Contact Hours'!$C:$C,'Semester Credit Hours'!$B145)</f>
        <v>0</v>
      </c>
      <c r="E145" s="16">
        <f>SUMIFS('Contact Hours'!F:F,'Contact Hours'!$A:$A,'Semester Credit Hours'!$A145,'Contact Hours'!$C:$C,'Semester Credit Hours'!$B145)</f>
        <v>0</v>
      </c>
      <c r="F145" s="16">
        <f>SUMIFS('Contact Hours'!G:G,'Contact Hours'!$A:$A,'Semester Credit Hours'!$A145,'Contact Hours'!$C:$C,'Semester Credit Hours'!$B145)</f>
        <v>0</v>
      </c>
      <c r="G145" s="16">
        <f>SUMIFS('Contact Hours'!H:H,'Contact Hours'!$A:$A,'Semester Credit Hours'!$A145,'Contact Hours'!$C:$C,'Semester Credit Hours'!$B145)</f>
        <v>0</v>
      </c>
      <c r="H145" s="16">
        <f>SUMIFS('Contact Hours'!I:I,'Contact Hours'!$A:$A,'Semester Credit Hours'!$A145,'Contact Hours'!$C:$C,'Semester Credit Hours'!$B145)</f>
        <v>0</v>
      </c>
      <c r="I145" s="16">
        <f>SUMIFS('Contact Hours'!J:J,'Contact Hours'!$A:$A,'Semester Credit Hours'!$A145,'Contact Hours'!$C:$C,'Semester Credit Hours'!$B145)</f>
        <v>0</v>
      </c>
      <c r="J145" s="16">
        <f>SUMIFS('Contact Hours'!K:K,'Contact Hours'!$A:$A,'Semester Credit Hours'!$A145,'Contact Hours'!$C:$C,'Semester Credit Hours'!$B145)</f>
        <v>0</v>
      </c>
      <c r="K145" s="16">
        <f>SUMIFS('Contact Hours'!L:L,'Contact Hours'!$A:$A,'Semester Credit Hours'!$A145,'Contact Hours'!$C:$C,'Semester Credit Hours'!$B145)</f>
        <v>0</v>
      </c>
      <c r="L145" s="17">
        <f t="shared" si="14"/>
        <v>0</v>
      </c>
      <c r="M145" s="17">
        <f t="shared" si="15"/>
        <v>0</v>
      </c>
      <c r="N145" s="17">
        <f t="shared" si="16"/>
        <v>0</v>
      </c>
      <c r="O145" s="83">
        <f t="shared" si="17"/>
        <v>0</v>
      </c>
    </row>
    <row r="146" spans="1:15" x14ac:dyDescent="0.2">
      <c r="A146" s="14">
        <v>3558</v>
      </c>
      <c r="B146" s="15">
        <v>36</v>
      </c>
      <c r="C146" s="82">
        <f t="shared" si="18"/>
        <v>73.568224066913842</v>
      </c>
      <c r="D146" s="16">
        <f>SUMIFS('Contact Hours'!E:E,'Contact Hours'!$A:$A,'Semester Credit Hours'!$A146,'Contact Hours'!$C:$C,'Semester Credit Hours'!$B146)</f>
        <v>0</v>
      </c>
      <c r="E146" s="16">
        <f>SUMIFS('Contact Hours'!F:F,'Contact Hours'!$A:$A,'Semester Credit Hours'!$A146,'Contact Hours'!$C:$C,'Semester Credit Hours'!$B146)</f>
        <v>0</v>
      </c>
      <c r="F146" s="16">
        <f>SUMIFS('Contact Hours'!G:G,'Contact Hours'!$A:$A,'Semester Credit Hours'!$A146,'Contact Hours'!$C:$C,'Semester Credit Hours'!$B146)</f>
        <v>0</v>
      </c>
      <c r="G146" s="16">
        <f>SUMIFS('Contact Hours'!H:H,'Contact Hours'!$A:$A,'Semester Credit Hours'!$A146,'Contact Hours'!$C:$C,'Semester Credit Hours'!$B146)</f>
        <v>0</v>
      </c>
      <c r="H146" s="16">
        <f>SUMIFS('Contact Hours'!I:I,'Contact Hours'!$A:$A,'Semester Credit Hours'!$A146,'Contact Hours'!$C:$C,'Semester Credit Hours'!$B146)</f>
        <v>0</v>
      </c>
      <c r="I146" s="16">
        <f>SUMIFS('Contact Hours'!J:J,'Contact Hours'!$A:$A,'Semester Credit Hours'!$A146,'Contact Hours'!$C:$C,'Semester Credit Hours'!$B146)</f>
        <v>0</v>
      </c>
      <c r="J146" s="16">
        <f>SUMIFS('Contact Hours'!K:K,'Contact Hours'!$A:$A,'Semester Credit Hours'!$A146,'Contact Hours'!$C:$C,'Semester Credit Hours'!$B146)</f>
        <v>0</v>
      </c>
      <c r="K146" s="16">
        <f>SUMIFS('Contact Hours'!L:L,'Contact Hours'!$A:$A,'Semester Credit Hours'!$A146,'Contact Hours'!$C:$C,'Semester Credit Hours'!$B146)</f>
        <v>0</v>
      </c>
      <c r="L146" s="17">
        <f t="shared" si="14"/>
        <v>0</v>
      </c>
      <c r="M146" s="17">
        <f t="shared" si="15"/>
        <v>0</v>
      </c>
      <c r="N146" s="17">
        <f t="shared" si="16"/>
        <v>0</v>
      </c>
      <c r="O146" s="83">
        <f t="shared" si="17"/>
        <v>0</v>
      </c>
    </row>
    <row r="147" spans="1:15" x14ac:dyDescent="0.2">
      <c r="A147" s="14">
        <v>3558</v>
      </c>
      <c r="B147" s="15">
        <v>39</v>
      </c>
      <c r="C147" s="82">
        <f t="shared" si="18"/>
        <v>94.118007325828316</v>
      </c>
      <c r="D147" s="16">
        <f>SUMIFS('Contact Hours'!E:E,'Contact Hours'!$A:$A,'Semester Credit Hours'!$A147,'Contact Hours'!$C:$C,'Semester Credit Hours'!$B147)</f>
        <v>0</v>
      </c>
      <c r="E147" s="16">
        <f>SUMIFS('Contact Hours'!F:F,'Contact Hours'!$A:$A,'Semester Credit Hours'!$A147,'Contact Hours'!$C:$C,'Semester Credit Hours'!$B147)</f>
        <v>0</v>
      </c>
      <c r="F147" s="16">
        <f>SUMIFS('Contact Hours'!G:G,'Contact Hours'!$A:$A,'Semester Credit Hours'!$A147,'Contact Hours'!$C:$C,'Semester Credit Hours'!$B147)</f>
        <v>0</v>
      </c>
      <c r="G147" s="16">
        <f>SUMIFS('Contact Hours'!H:H,'Contact Hours'!$A:$A,'Semester Credit Hours'!$A147,'Contact Hours'!$C:$C,'Semester Credit Hours'!$B147)</f>
        <v>0</v>
      </c>
      <c r="H147" s="16">
        <f>SUMIFS('Contact Hours'!I:I,'Contact Hours'!$A:$A,'Semester Credit Hours'!$A147,'Contact Hours'!$C:$C,'Semester Credit Hours'!$B147)</f>
        <v>0</v>
      </c>
      <c r="I147" s="16">
        <f>SUMIFS('Contact Hours'!J:J,'Contact Hours'!$A:$A,'Semester Credit Hours'!$A147,'Contact Hours'!$C:$C,'Semester Credit Hours'!$B147)</f>
        <v>0</v>
      </c>
      <c r="J147" s="16">
        <f>SUMIFS('Contact Hours'!K:K,'Contact Hours'!$A:$A,'Semester Credit Hours'!$A147,'Contact Hours'!$C:$C,'Semester Credit Hours'!$B147)</f>
        <v>0</v>
      </c>
      <c r="K147" s="16">
        <f>SUMIFS('Contact Hours'!L:L,'Contact Hours'!$A:$A,'Semester Credit Hours'!$A147,'Contact Hours'!$C:$C,'Semester Credit Hours'!$B147)</f>
        <v>0</v>
      </c>
      <c r="L147" s="17">
        <f t="shared" si="14"/>
        <v>0</v>
      </c>
      <c r="M147" s="17">
        <f t="shared" si="15"/>
        <v>0</v>
      </c>
      <c r="N147" s="17">
        <f t="shared" si="16"/>
        <v>0</v>
      </c>
      <c r="O147" s="83">
        <f t="shared" si="17"/>
        <v>0</v>
      </c>
    </row>
    <row r="148" spans="1:15" x14ac:dyDescent="0.2">
      <c r="A148" s="14">
        <v>3558</v>
      </c>
      <c r="B148" s="15">
        <v>46</v>
      </c>
      <c r="C148" s="82">
        <f t="shared" si="18"/>
        <v>64.11532376781318</v>
      </c>
      <c r="D148" s="16">
        <f>SUMIFS('Contact Hours'!E:E,'Contact Hours'!$A:$A,'Semester Credit Hours'!$A148,'Contact Hours'!$C:$C,'Semester Credit Hours'!$B148)</f>
        <v>0</v>
      </c>
      <c r="E148" s="16">
        <f>SUMIFS('Contact Hours'!F:F,'Contact Hours'!$A:$A,'Semester Credit Hours'!$A148,'Contact Hours'!$C:$C,'Semester Credit Hours'!$B148)</f>
        <v>0</v>
      </c>
      <c r="F148" s="16">
        <f>SUMIFS('Contact Hours'!G:G,'Contact Hours'!$A:$A,'Semester Credit Hours'!$A148,'Contact Hours'!$C:$C,'Semester Credit Hours'!$B148)</f>
        <v>0</v>
      </c>
      <c r="G148" s="16">
        <f>SUMIFS('Contact Hours'!H:H,'Contact Hours'!$A:$A,'Semester Credit Hours'!$A148,'Contact Hours'!$C:$C,'Semester Credit Hours'!$B148)</f>
        <v>0</v>
      </c>
      <c r="H148" s="16">
        <f>SUMIFS('Contact Hours'!I:I,'Contact Hours'!$A:$A,'Semester Credit Hours'!$A148,'Contact Hours'!$C:$C,'Semester Credit Hours'!$B148)</f>
        <v>0</v>
      </c>
      <c r="I148" s="16">
        <f>SUMIFS('Contact Hours'!J:J,'Contact Hours'!$A:$A,'Semester Credit Hours'!$A148,'Contact Hours'!$C:$C,'Semester Credit Hours'!$B148)</f>
        <v>0</v>
      </c>
      <c r="J148" s="16">
        <f>SUMIFS('Contact Hours'!K:K,'Contact Hours'!$A:$A,'Semester Credit Hours'!$A148,'Contact Hours'!$C:$C,'Semester Credit Hours'!$B148)</f>
        <v>0</v>
      </c>
      <c r="K148" s="16">
        <f>SUMIFS('Contact Hours'!L:L,'Contact Hours'!$A:$A,'Semester Credit Hours'!$A148,'Contact Hours'!$C:$C,'Semester Credit Hours'!$B148)</f>
        <v>0</v>
      </c>
      <c r="L148" s="17">
        <f t="shared" si="14"/>
        <v>0</v>
      </c>
      <c r="M148" s="17">
        <f t="shared" si="15"/>
        <v>0</v>
      </c>
      <c r="N148" s="17">
        <f t="shared" si="16"/>
        <v>0</v>
      </c>
      <c r="O148" s="83">
        <f t="shared" si="17"/>
        <v>0</v>
      </c>
    </row>
    <row r="149" spans="1:15" x14ac:dyDescent="0.2">
      <c r="A149" s="14">
        <v>11145</v>
      </c>
      <c r="B149" s="15">
        <v>31</v>
      </c>
      <c r="C149" s="82">
        <f t="shared" si="18"/>
        <v>71.924241406200693</v>
      </c>
      <c r="D149" s="16">
        <f>SUMIFS('Contact Hours'!E:E,'Contact Hours'!$A:$A,'Semester Credit Hours'!$A149,'Contact Hours'!$C:$C,'Semester Credit Hours'!$B149)</f>
        <v>0</v>
      </c>
      <c r="E149" s="16">
        <f>SUMIFS('Contact Hours'!F:F,'Contact Hours'!$A:$A,'Semester Credit Hours'!$A149,'Contact Hours'!$C:$C,'Semester Credit Hours'!$B149)</f>
        <v>0</v>
      </c>
      <c r="F149" s="16">
        <f>SUMIFS('Contact Hours'!G:G,'Contact Hours'!$A:$A,'Semester Credit Hours'!$A149,'Contact Hours'!$C:$C,'Semester Credit Hours'!$B149)</f>
        <v>0</v>
      </c>
      <c r="G149" s="16">
        <f>SUMIFS('Contact Hours'!H:H,'Contact Hours'!$A:$A,'Semester Credit Hours'!$A149,'Contact Hours'!$C:$C,'Semester Credit Hours'!$B149)</f>
        <v>0</v>
      </c>
      <c r="H149" s="16">
        <f>SUMIFS('Contact Hours'!I:I,'Contact Hours'!$A:$A,'Semester Credit Hours'!$A149,'Contact Hours'!$C:$C,'Semester Credit Hours'!$B149)</f>
        <v>0</v>
      </c>
      <c r="I149" s="16">
        <f>SUMIFS('Contact Hours'!J:J,'Contact Hours'!$A:$A,'Semester Credit Hours'!$A149,'Contact Hours'!$C:$C,'Semester Credit Hours'!$B149)</f>
        <v>0</v>
      </c>
      <c r="J149" s="16">
        <f>SUMIFS('Contact Hours'!K:K,'Contact Hours'!$A:$A,'Semester Credit Hours'!$A149,'Contact Hours'!$C:$C,'Semester Credit Hours'!$B149)</f>
        <v>0</v>
      </c>
      <c r="K149" s="16">
        <f>SUMIFS('Contact Hours'!L:L,'Contact Hours'!$A:$A,'Semester Credit Hours'!$A149,'Contact Hours'!$C:$C,'Semester Credit Hours'!$B149)</f>
        <v>0</v>
      </c>
      <c r="L149" s="17">
        <f t="shared" si="14"/>
        <v>0</v>
      </c>
      <c r="M149" s="17">
        <f t="shared" si="15"/>
        <v>0</v>
      </c>
      <c r="N149" s="17">
        <f t="shared" si="16"/>
        <v>0</v>
      </c>
      <c r="O149" s="83">
        <f t="shared" si="17"/>
        <v>0</v>
      </c>
    </row>
    <row r="150" spans="1:15" x14ac:dyDescent="0.2">
      <c r="A150" s="14">
        <v>11145</v>
      </c>
      <c r="B150" s="15">
        <v>32</v>
      </c>
      <c r="C150" s="82">
        <f t="shared" si="18"/>
        <v>113.43480358920792</v>
      </c>
      <c r="D150" s="16">
        <f>SUMIFS('Contact Hours'!E:E,'Contact Hours'!$A:$A,'Semester Credit Hours'!$A150,'Contact Hours'!$C:$C,'Semester Credit Hours'!$B150)</f>
        <v>0</v>
      </c>
      <c r="E150" s="16">
        <f>SUMIFS('Contact Hours'!F:F,'Contact Hours'!$A:$A,'Semester Credit Hours'!$A150,'Contact Hours'!$C:$C,'Semester Credit Hours'!$B150)</f>
        <v>0</v>
      </c>
      <c r="F150" s="16">
        <f>SUMIFS('Contact Hours'!G:G,'Contact Hours'!$A:$A,'Semester Credit Hours'!$A150,'Contact Hours'!$C:$C,'Semester Credit Hours'!$B150)</f>
        <v>0</v>
      </c>
      <c r="G150" s="16">
        <f>SUMIFS('Contact Hours'!H:H,'Contact Hours'!$A:$A,'Semester Credit Hours'!$A150,'Contact Hours'!$C:$C,'Semester Credit Hours'!$B150)</f>
        <v>0</v>
      </c>
      <c r="H150" s="16">
        <f>SUMIFS('Contact Hours'!I:I,'Contact Hours'!$A:$A,'Semester Credit Hours'!$A150,'Contact Hours'!$C:$C,'Semester Credit Hours'!$B150)</f>
        <v>0</v>
      </c>
      <c r="I150" s="16">
        <f>SUMIFS('Contact Hours'!J:J,'Contact Hours'!$A:$A,'Semester Credit Hours'!$A150,'Contact Hours'!$C:$C,'Semester Credit Hours'!$B150)</f>
        <v>0</v>
      </c>
      <c r="J150" s="16">
        <f>SUMIFS('Contact Hours'!K:K,'Contact Hours'!$A:$A,'Semester Credit Hours'!$A150,'Contact Hours'!$C:$C,'Semester Credit Hours'!$B150)</f>
        <v>0</v>
      </c>
      <c r="K150" s="16">
        <f>SUMIFS('Contact Hours'!L:L,'Contact Hours'!$A:$A,'Semester Credit Hours'!$A150,'Contact Hours'!$C:$C,'Semester Credit Hours'!$B150)</f>
        <v>0</v>
      </c>
      <c r="L150" s="17">
        <f t="shared" si="14"/>
        <v>0</v>
      </c>
      <c r="M150" s="17">
        <f t="shared" si="15"/>
        <v>0</v>
      </c>
      <c r="N150" s="17">
        <f t="shared" si="16"/>
        <v>0</v>
      </c>
      <c r="O150" s="83">
        <f t="shared" si="17"/>
        <v>0</v>
      </c>
    </row>
    <row r="151" spans="1:15" x14ac:dyDescent="0.2">
      <c r="A151" s="14">
        <v>11145</v>
      </c>
      <c r="B151" s="15">
        <v>36</v>
      </c>
      <c r="C151" s="82">
        <f t="shared" si="18"/>
        <v>73.568224066913842</v>
      </c>
      <c r="D151" s="16">
        <f>SUMIFS('Contact Hours'!E:E,'Contact Hours'!$A:$A,'Semester Credit Hours'!$A151,'Contact Hours'!$C:$C,'Semester Credit Hours'!$B151)</f>
        <v>0</v>
      </c>
      <c r="E151" s="16">
        <f>SUMIFS('Contact Hours'!F:F,'Contact Hours'!$A:$A,'Semester Credit Hours'!$A151,'Contact Hours'!$C:$C,'Semester Credit Hours'!$B151)</f>
        <v>0</v>
      </c>
      <c r="F151" s="16">
        <f>SUMIFS('Contact Hours'!G:G,'Contact Hours'!$A:$A,'Semester Credit Hours'!$A151,'Contact Hours'!$C:$C,'Semester Credit Hours'!$B151)</f>
        <v>0</v>
      </c>
      <c r="G151" s="16">
        <f>SUMIFS('Contact Hours'!H:H,'Contact Hours'!$A:$A,'Semester Credit Hours'!$A151,'Contact Hours'!$C:$C,'Semester Credit Hours'!$B151)</f>
        <v>0</v>
      </c>
      <c r="H151" s="16">
        <f>SUMIFS('Contact Hours'!I:I,'Contact Hours'!$A:$A,'Semester Credit Hours'!$A151,'Contact Hours'!$C:$C,'Semester Credit Hours'!$B151)</f>
        <v>0</v>
      </c>
      <c r="I151" s="16">
        <f>SUMIFS('Contact Hours'!J:J,'Contact Hours'!$A:$A,'Semester Credit Hours'!$A151,'Contact Hours'!$C:$C,'Semester Credit Hours'!$B151)</f>
        <v>0</v>
      </c>
      <c r="J151" s="16">
        <f>SUMIFS('Contact Hours'!K:K,'Contact Hours'!$A:$A,'Semester Credit Hours'!$A151,'Contact Hours'!$C:$C,'Semester Credit Hours'!$B151)</f>
        <v>0</v>
      </c>
      <c r="K151" s="16">
        <f>SUMIFS('Contact Hours'!L:L,'Contact Hours'!$A:$A,'Semester Credit Hours'!$A151,'Contact Hours'!$C:$C,'Semester Credit Hours'!$B151)</f>
        <v>0</v>
      </c>
      <c r="L151" s="17">
        <f t="shared" si="14"/>
        <v>0</v>
      </c>
      <c r="M151" s="17">
        <f t="shared" si="15"/>
        <v>0</v>
      </c>
      <c r="N151" s="17">
        <f t="shared" si="16"/>
        <v>0</v>
      </c>
      <c r="O151" s="83">
        <f t="shared" si="17"/>
        <v>0</v>
      </c>
    </row>
    <row r="152" spans="1:15" x14ac:dyDescent="0.2">
      <c r="A152" s="14">
        <v>11145</v>
      </c>
      <c r="B152" s="15">
        <v>39</v>
      </c>
      <c r="C152" s="82">
        <f t="shared" si="18"/>
        <v>94.118007325828316</v>
      </c>
      <c r="D152" s="16">
        <f>SUMIFS('Contact Hours'!E:E,'Contact Hours'!$A:$A,'Semester Credit Hours'!$A152,'Contact Hours'!$C:$C,'Semester Credit Hours'!$B152)</f>
        <v>0</v>
      </c>
      <c r="E152" s="16">
        <f>SUMIFS('Contact Hours'!F:F,'Contact Hours'!$A:$A,'Semester Credit Hours'!$A152,'Contact Hours'!$C:$C,'Semester Credit Hours'!$B152)</f>
        <v>0</v>
      </c>
      <c r="F152" s="16">
        <f>SUMIFS('Contact Hours'!G:G,'Contact Hours'!$A:$A,'Semester Credit Hours'!$A152,'Contact Hours'!$C:$C,'Semester Credit Hours'!$B152)</f>
        <v>0</v>
      </c>
      <c r="G152" s="16">
        <f>SUMIFS('Contact Hours'!H:H,'Contact Hours'!$A:$A,'Semester Credit Hours'!$A152,'Contact Hours'!$C:$C,'Semester Credit Hours'!$B152)</f>
        <v>0</v>
      </c>
      <c r="H152" s="16">
        <f>SUMIFS('Contact Hours'!I:I,'Contact Hours'!$A:$A,'Semester Credit Hours'!$A152,'Contact Hours'!$C:$C,'Semester Credit Hours'!$B152)</f>
        <v>0</v>
      </c>
      <c r="I152" s="16">
        <f>SUMIFS('Contact Hours'!J:J,'Contact Hours'!$A:$A,'Semester Credit Hours'!$A152,'Contact Hours'!$C:$C,'Semester Credit Hours'!$B152)</f>
        <v>0</v>
      </c>
      <c r="J152" s="16">
        <f>SUMIFS('Contact Hours'!K:K,'Contact Hours'!$A:$A,'Semester Credit Hours'!$A152,'Contact Hours'!$C:$C,'Semester Credit Hours'!$B152)</f>
        <v>0</v>
      </c>
      <c r="K152" s="16">
        <f>SUMIFS('Contact Hours'!L:L,'Contact Hours'!$A:$A,'Semester Credit Hours'!$A152,'Contact Hours'!$C:$C,'Semester Credit Hours'!$B152)</f>
        <v>0</v>
      </c>
      <c r="L152" s="17">
        <f t="shared" si="14"/>
        <v>0</v>
      </c>
      <c r="M152" s="17">
        <f t="shared" si="15"/>
        <v>0</v>
      </c>
      <c r="N152" s="17">
        <f t="shared" si="16"/>
        <v>0</v>
      </c>
      <c r="O152" s="83">
        <f t="shared" si="17"/>
        <v>0</v>
      </c>
    </row>
    <row r="153" spans="1:15" x14ac:dyDescent="0.2">
      <c r="A153" s="14">
        <v>11145</v>
      </c>
      <c r="B153" s="15">
        <v>46</v>
      </c>
      <c r="C153" s="82">
        <f t="shared" si="18"/>
        <v>64.11532376781318</v>
      </c>
      <c r="D153" s="16">
        <f>SUMIFS('Contact Hours'!E:E,'Contact Hours'!$A:$A,'Semester Credit Hours'!$A153,'Contact Hours'!$C:$C,'Semester Credit Hours'!$B153)</f>
        <v>0</v>
      </c>
      <c r="E153" s="16">
        <f>SUMIFS('Contact Hours'!F:F,'Contact Hours'!$A:$A,'Semester Credit Hours'!$A153,'Contact Hours'!$C:$C,'Semester Credit Hours'!$B153)</f>
        <v>0</v>
      </c>
      <c r="F153" s="16">
        <f>SUMIFS('Contact Hours'!G:G,'Contact Hours'!$A:$A,'Semester Credit Hours'!$A153,'Contact Hours'!$C:$C,'Semester Credit Hours'!$B153)</f>
        <v>0</v>
      </c>
      <c r="G153" s="16">
        <f>SUMIFS('Contact Hours'!H:H,'Contact Hours'!$A:$A,'Semester Credit Hours'!$A153,'Contact Hours'!$C:$C,'Semester Credit Hours'!$B153)</f>
        <v>0</v>
      </c>
      <c r="H153" s="16">
        <f>SUMIFS('Contact Hours'!I:I,'Contact Hours'!$A:$A,'Semester Credit Hours'!$A153,'Contact Hours'!$C:$C,'Semester Credit Hours'!$B153)</f>
        <v>0</v>
      </c>
      <c r="I153" s="16">
        <f>SUMIFS('Contact Hours'!J:J,'Contact Hours'!$A:$A,'Semester Credit Hours'!$A153,'Contact Hours'!$C:$C,'Semester Credit Hours'!$B153)</f>
        <v>0</v>
      </c>
      <c r="J153" s="16">
        <f>SUMIFS('Contact Hours'!K:K,'Contact Hours'!$A:$A,'Semester Credit Hours'!$A153,'Contact Hours'!$C:$C,'Semester Credit Hours'!$B153)</f>
        <v>0</v>
      </c>
      <c r="K153" s="16">
        <f>SUMIFS('Contact Hours'!L:L,'Contact Hours'!$A:$A,'Semester Credit Hours'!$A153,'Contact Hours'!$C:$C,'Semester Credit Hours'!$B153)</f>
        <v>0</v>
      </c>
      <c r="L153" s="17">
        <f t="shared" si="14"/>
        <v>0</v>
      </c>
      <c r="M153" s="17">
        <f t="shared" si="15"/>
        <v>0</v>
      </c>
      <c r="N153" s="17">
        <f t="shared" si="16"/>
        <v>0</v>
      </c>
      <c r="O153" s="83">
        <f t="shared" si="17"/>
        <v>0</v>
      </c>
    </row>
    <row r="154" spans="1:15" x14ac:dyDescent="0.2">
      <c r="A154" s="14">
        <v>23154</v>
      </c>
      <c r="B154" s="15">
        <v>31</v>
      </c>
      <c r="C154" s="82">
        <f t="shared" si="18"/>
        <v>71.924241406200693</v>
      </c>
      <c r="D154" s="16">
        <f>SUMIFS('Contact Hours'!E:E,'Contact Hours'!$A:$A,'Semester Credit Hours'!$A154,'Contact Hours'!$C:$C,'Semester Credit Hours'!$B154)</f>
        <v>0</v>
      </c>
      <c r="E154" s="16">
        <f>SUMIFS('Contact Hours'!F:F,'Contact Hours'!$A:$A,'Semester Credit Hours'!$A154,'Contact Hours'!$C:$C,'Semester Credit Hours'!$B154)</f>
        <v>0</v>
      </c>
      <c r="F154" s="16">
        <f>SUMIFS('Contact Hours'!G:G,'Contact Hours'!$A:$A,'Semester Credit Hours'!$A154,'Contact Hours'!$C:$C,'Semester Credit Hours'!$B154)</f>
        <v>0</v>
      </c>
      <c r="G154" s="16">
        <f>SUMIFS('Contact Hours'!H:H,'Contact Hours'!$A:$A,'Semester Credit Hours'!$A154,'Contact Hours'!$C:$C,'Semester Credit Hours'!$B154)</f>
        <v>0</v>
      </c>
      <c r="H154" s="16">
        <f>SUMIFS('Contact Hours'!I:I,'Contact Hours'!$A:$A,'Semester Credit Hours'!$A154,'Contact Hours'!$C:$C,'Semester Credit Hours'!$B154)</f>
        <v>0</v>
      </c>
      <c r="I154" s="16">
        <f>SUMIFS('Contact Hours'!J:J,'Contact Hours'!$A:$A,'Semester Credit Hours'!$A154,'Contact Hours'!$C:$C,'Semester Credit Hours'!$B154)</f>
        <v>0</v>
      </c>
      <c r="J154" s="16">
        <f>SUMIFS('Contact Hours'!K:K,'Contact Hours'!$A:$A,'Semester Credit Hours'!$A154,'Contact Hours'!$C:$C,'Semester Credit Hours'!$B154)</f>
        <v>0</v>
      </c>
      <c r="K154" s="16">
        <f>SUMIFS('Contact Hours'!L:L,'Contact Hours'!$A:$A,'Semester Credit Hours'!$A154,'Contact Hours'!$C:$C,'Semester Credit Hours'!$B154)</f>
        <v>0</v>
      </c>
      <c r="L154" s="17">
        <f t="shared" si="14"/>
        <v>0</v>
      </c>
      <c r="M154" s="17">
        <f t="shared" si="15"/>
        <v>0</v>
      </c>
      <c r="N154" s="17">
        <f t="shared" si="16"/>
        <v>0</v>
      </c>
      <c r="O154" s="83">
        <f t="shared" si="17"/>
        <v>0</v>
      </c>
    </row>
    <row r="155" spans="1:15" x14ac:dyDescent="0.2">
      <c r="A155" s="14">
        <v>23154</v>
      </c>
      <c r="B155" s="15">
        <v>32</v>
      </c>
      <c r="C155" s="82">
        <f t="shared" si="18"/>
        <v>113.43480358920792</v>
      </c>
      <c r="D155" s="16">
        <f>SUMIFS('Contact Hours'!E:E,'Contact Hours'!$A:$A,'Semester Credit Hours'!$A155,'Contact Hours'!$C:$C,'Semester Credit Hours'!$B155)</f>
        <v>0</v>
      </c>
      <c r="E155" s="16">
        <f>SUMIFS('Contact Hours'!F:F,'Contact Hours'!$A:$A,'Semester Credit Hours'!$A155,'Contact Hours'!$C:$C,'Semester Credit Hours'!$B155)</f>
        <v>0</v>
      </c>
      <c r="F155" s="16">
        <f>SUMIFS('Contact Hours'!G:G,'Contact Hours'!$A:$A,'Semester Credit Hours'!$A155,'Contact Hours'!$C:$C,'Semester Credit Hours'!$B155)</f>
        <v>0</v>
      </c>
      <c r="G155" s="16">
        <f>SUMIFS('Contact Hours'!H:H,'Contact Hours'!$A:$A,'Semester Credit Hours'!$A155,'Contact Hours'!$C:$C,'Semester Credit Hours'!$B155)</f>
        <v>0</v>
      </c>
      <c r="H155" s="16">
        <f>SUMIFS('Contact Hours'!I:I,'Contact Hours'!$A:$A,'Semester Credit Hours'!$A155,'Contact Hours'!$C:$C,'Semester Credit Hours'!$B155)</f>
        <v>0</v>
      </c>
      <c r="I155" s="16">
        <f>SUMIFS('Contact Hours'!J:J,'Contact Hours'!$A:$A,'Semester Credit Hours'!$A155,'Contact Hours'!$C:$C,'Semester Credit Hours'!$B155)</f>
        <v>0</v>
      </c>
      <c r="J155" s="16">
        <f>SUMIFS('Contact Hours'!K:K,'Contact Hours'!$A:$A,'Semester Credit Hours'!$A155,'Contact Hours'!$C:$C,'Semester Credit Hours'!$B155)</f>
        <v>0</v>
      </c>
      <c r="K155" s="16">
        <f>SUMIFS('Contact Hours'!L:L,'Contact Hours'!$A:$A,'Semester Credit Hours'!$A155,'Contact Hours'!$C:$C,'Semester Credit Hours'!$B155)</f>
        <v>0</v>
      </c>
      <c r="L155" s="17">
        <f t="shared" si="14"/>
        <v>0</v>
      </c>
      <c r="M155" s="17">
        <f t="shared" si="15"/>
        <v>0</v>
      </c>
      <c r="N155" s="17">
        <f t="shared" si="16"/>
        <v>0</v>
      </c>
      <c r="O155" s="83">
        <f t="shared" si="17"/>
        <v>0</v>
      </c>
    </row>
    <row r="156" spans="1:15" x14ac:dyDescent="0.2">
      <c r="A156" s="14">
        <v>23154</v>
      </c>
      <c r="B156" s="15">
        <v>36</v>
      </c>
      <c r="C156" s="82">
        <f t="shared" si="18"/>
        <v>73.568224066913842</v>
      </c>
      <c r="D156" s="16">
        <f>SUMIFS('Contact Hours'!E:E,'Contact Hours'!$A:$A,'Semester Credit Hours'!$A156,'Contact Hours'!$C:$C,'Semester Credit Hours'!$B156)</f>
        <v>0</v>
      </c>
      <c r="E156" s="16">
        <f>SUMIFS('Contact Hours'!F:F,'Contact Hours'!$A:$A,'Semester Credit Hours'!$A156,'Contact Hours'!$C:$C,'Semester Credit Hours'!$B156)</f>
        <v>0</v>
      </c>
      <c r="F156" s="16">
        <f>SUMIFS('Contact Hours'!G:G,'Contact Hours'!$A:$A,'Semester Credit Hours'!$A156,'Contact Hours'!$C:$C,'Semester Credit Hours'!$B156)</f>
        <v>0</v>
      </c>
      <c r="G156" s="16">
        <f>SUMIFS('Contact Hours'!H:H,'Contact Hours'!$A:$A,'Semester Credit Hours'!$A156,'Contact Hours'!$C:$C,'Semester Credit Hours'!$B156)</f>
        <v>0</v>
      </c>
      <c r="H156" s="16">
        <f>SUMIFS('Contact Hours'!I:I,'Contact Hours'!$A:$A,'Semester Credit Hours'!$A156,'Contact Hours'!$C:$C,'Semester Credit Hours'!$B156)</f>
        <v>0</v>
      </c>
      <c r="I156" s="16">
        <f>SUMIFS('Contact Hours'!J:J,'Contact Hours'!$A:$A,'Semester Credit Hours'!$A156,'Contact Hours'!$C:$C,'Semester Credit Hours'!$B156)</f>
        <v>0</v>
      </c>
      <c r="J156" s="16">
        <f>SUMIFS('Contact Hours'!K:K,'Contact Hours'!$A:$A,'Semester Credit Hours'!$A156,'Contact Hours'!$C:$C,'Semester Credit Hours'!$B156)</f>
        <v>0</v>
      </c>
      <c r="K156" s="16">
        <f>SUMIFS('Contact Hours'!L:L,'Contact Hours'!$A:$A,'Semester Credit Hours'!$A156,'Contact Hours'!$C:$C,'Semester Credit Hours'!$B156)</f>
        <v>0</v>
      </c>
      <c r="L156" s="17">
        <f t="shared" si="14"/>
        <v>0</v>
      </c>
      <c r="M156" s="17">
        <f t="shared" si="15"/>
        <v>0</v>
      </c>
      <c r="N156" s="17">
        <f t="shared" si="16"/>
        <v>0</v>
      </c>
      <c r="O156" s="83">
        <f t="shared" si="17"/>
        <v>0</v>
      </c>
    </row>
    <row r="157" spans="1:15" x14ac:dyDescent="0.2">
      <c r="A157" s="14">
        <v>23154</v>
      </c>
      <c r="B157" s="15">
        <v>39</v>
      </c>
      <c r="C157" s="82">
        <f t="shared" si="18"/>
        <v>94.118007325828316</v>
      </c>
      <c r="D157" s="16">
        <f>SUMIFS('Contact Hours'!E:E,'Contact Hours'!$A:$A,'Semester Credit Hours'!$A157,'Contact Hours'!$C:$C,'Semester Credit Hours'!$B157)</f>
        <v>0</v>
      </c>
      <c r="E157" s="16">
        <f>SUMIFS('Contact Hours'!F:F,'Contact Hours'!$A:$A,'Semester Credit Hours'!$A157,'Contact Hours'!$C:$C,'Semester Credit Hours'!$B157)</f>
        <v>0</v>
      </c>
      <c r="F157" s="16">
        <f>SUMIFS('Contact Hours'!G:G,'Contact Hours'!$A:$A,'Semester Credit Hours'!$A157,'Contact Hours'!$C:$C,'Semester Credit Hours'!$B157)</f>
        <v>0</v>
      </c>
      <c r="G157" s="16">
        <f>SUMIFS('Contact Hours'!H:H,'Contact Hours'!$A:$A,'Semester Credit Hours'!$A157,'Contact Hours'!$C:$C,'Semester Credit Hours'!$B157)</f>
        <v>0</v>
      </c>
      <c r="H157" s="16">
        <f>SUMIFS('Contact Hours'!I:I,'Contact Hours'!$A:$A,'Semester Credit Hours'!$A157,'Contact Hours'!$C:$C,'Semester Credit Hours'!$B157)</f>
        <v>0</v>
      </c>
      <c r="I157" s="16">
        <f>SUMIFS('Contact Hours'!J:J,'Contact Hours'!$A:$A,'Semester Credit Hours'!$A157,'Contact Hours'!$C:$C,'Semester Credit Hours'!$B157)</f>
        <v>0</v>
      </c>
      <c r="J157" s="16">
        <f>SUMIFS('Contact Hours'!K:K,'Contact Hours'!$A:$A,'Semester Credit Hours'!$A157,'Contact Hours'!$C:$C,'Semester Credit Hours'!$B157)</f>
        <v>0</v>
      </c>
      <c r="K157" s="16">
        <f>SUMIFS('Contact Hours'!L:L,'Contact Hours'!$A:$A,'Semester Credit Hours'!$A157,'Contact Hours'!$C:$C,'Semester Credit Hours'!$B157)</f>
        <v>0</v>
      </c>
      <c r="L157" s="17">
        <f t="shared" si="14"/>
        <v>0</v>
      </c>
      <c r="M157" s="17">
        <f t="shared" si="15"/>
        <v>0</v>
      </c>
      <c r="N157" s="17">
        <f t="shared" si="16"/>
        <v>0</v>
      </c>
      <c r="O157" s="83">
        <f t="shared" si="17"/>
        <v>0</v>
      </c>
    </row>
    <row r="158" spans="1:15" x14ac:dyDescent="0.2">
      <c r="A158" s="14">
        <v>23154</v>
      </c>
      <c r="B158" s="15">
        <v>46</v>
      </c>
      <c r="C158" s="82">
        <f t="shared" si="18"/>
        <v>64.11532376781318</v>
      </c>
      <c r="D158" s="16">
        <f>SUMIFS('Contact Hours'!E:E,'Contact Hours'!$A:$A,'Semester Credit Hours'!$A158,'Contact Hours'!$C:$C,'Semester Credit Hours'!$B158)</f>
        <v>0</v>
      </c>
      <c r="E158" s="16">
        <f>SUMIFS('Contact Hours'!F:F,'Contact Hours'!$A:$A,'Semester Credit Hours'!$A158,'Contact Hours'!$C:$C,'Semester Credit Hours'!$B158)</f>
        <v>0</v>
      </c>
      <c r="F158" s="16">
        <f>SUMIFS('Contact Hours'!G:G,'Contact Hours'!$A:$A,'Semester Credit Hours'!$A158,'Contact Hours'!$C:$C,'Semester Credit Hours'!$B158)</f>
        <v>0</v>
      </c>
      <c r="G158" s="16">
        <f>SUMIFS('Contact Hours'!H:H,'Contact Hours'!$A:$A,'Semester Credit Hours'!$A158,'Contact Hours'!$C:$C,'Semester Credit Hours'!$B158)</f>
        <v>0</v>
      </c>
      <c r="H158" s="16">
        <f>SUMIFS('Contact Hours'!I:I,'Contact Hours'!$A:$A,'Semester Credit Hours'!$A158,'Contact Hours'!$C:$C,'Semester Credit Hours'!$B158)</f>
        <v>0</v>
      </c>
      <c r="I158" s="16">
        <f>SUMIFS('Contact Hours'!J:J,'Contact Hours'!$A:$A,'Semester Credit Hours'!$A158,'Contact Hours'!$C:$C,'Semester Credit Hours'!$B158)</f>
        <v>0</v>
      </c>
      <c r="J158" s="16">
        <f>SUMIFS('Contact Hours'!K:K,'Contact Hours'!$A:$A,'Semester Credit Hours'!$A158,'Contact Hours'!$C:$C,'Semester Credit Hours'!$B158)</f>
        <v>0</v>
      </c>
      <c r="K158" s="16">
        <f>SUMIFS('Contact Hours'!L:L,'Contact Hours'!$A:$A,'Semester Credit Hours'!$A158,'Contact Hours'!$C:$C,'Semester Credit Hours'!$B158)</f>
        <v>0</v>
      </c>
      <c r="L158" s="17">
        <f t="shared" si="14"/>
        <v>0</v>
      </c>
      <c r="M158" s="17">
        <f t="shared" si="15"/>
        <v>0</v>
      </c>
      <c r="N158" s="17">
        <f t="shared" si="16"/>
        <v>0</v>
      </c>
      <c r="O158" s="83">
        <f t="shared" si="17"/>
        <v>0</v>
      </c>
    </row>
    <row r="159" spans="1:15" x14ac:dyDescent="0.2">
      <c r="A159" s="14">
        <v>3596</v>
      </c>
      <c r="B159" s="15">
        <v>31</v>
      </c>
      <c r="C159" s="82">
        <f t="shared" si="18"/>
        <v>71.924241406200693</v>
      </c>
      <c r="D159" s="16">
        <f>SUMIFS('Contact Hours'!E:E,'Contact Hours'!$A:$A,'Semester Credit Hours'!$A159,'Contact Hours'!$C:$C,'Semester Credit Hours'!$B159)</f>
        <v>0</v>
      </c>
      <c r="E159" s="16">
        <f>SUMIFS('Contact Hours'!F:F,'Contact Hours'!$A:$A,'Semester Credit Hours'!$A159,'Contact Hours'!$C:$C,'Semester Credit Hours'!$B159)</f>
        <v>0</v>
      </c>
      <c r="F159" s="16">
        <f>SUMIFS('Contact Hours'!G:G,'Contact Hours'!$A:$A,'Semester Credit Hours'!$A159,'Contact Hours'!$C:$C,'Semester Credit Hours'!$B159)</f>
        <v>0</v>
      </c>
      <c r="G159" s="16">
        <f>SUMIFS('Contact Hours'!H:H,'Contact Hours'!$A:$A,'Semester Credit Hours'!$A159,'Contact Hours'!$C:$C,'Semester Credit Hours'!$B159)</f>
        <v>0</v>
      </c>
      <c r="H159" s="16">
        <f>SUMIFS('Contact Hours'!I:I,'Contact Hours'!$A:$A,'Semester Credit Hours'!$A159,'Contact Hours'!$C:$C,'Semester Credit Hours'!$B159)</f>
        <v>0</v>
      </c>
      <c r="I159" s="16">
        <f>SUMIFS('Contact Hours'!J:J,'Contact Hours'!$A:$A,'Semester Credit Hours'!$A159,'Contact Hours'!$C:$C,'Semester Credit Hours'!$B159)</f>
        <v>0</v>
      </c>
      <c r="J159" s="16">
        <f>SUMIFS('Contact Hours'!K:K,'Contact Hours'!$A:$A,'Semester Credit Hours'!$A159,'Contact Hours'!$C:$C,'Semester Credit Hours'!$B159)</f>
        <v>0</v>
      </c>
      <c r="K159" s="16">
        <f>SUMIFS('Contact Hours'!L:L,'Contact Hours'!$A:$A,'Semester Credit Hours'!$A159,'Contact Hours'!$C:$C,'Semester Credit Hours'!$B159)</f>
        <v>0</v>
      </c>
      <c r="L159" s="17">
        <f t="shared" si="14"/>
        <v>0</v>
      </c>
      <c r="M159" s="17">
        <f t="shared" si="15"/>
        <v>0</v>
      </c>
      <c r="N159" s="17">
        <f t="shared" si="16"/>
        <v>0</v>
      </c>
      <c r="O159" s="83">
        <f t="shared" si="17"/>
        <v>0</v>
      </c>
    </row>
    <row r="160" spans="1:15" x14ac:dyDescent="0.2">
      <c r="A160" s="14">
        <v>3596</v>
      </c>
      <c r="B160" s="15">
        <v>32</v>
      </c>
      <c r="C160" s="82">
        <f t="shared" si="18"/>
        <v>113.43480358920792</v>
      </c>
      <c r="D160" s="16">
        <f>SUMIFS('Contact Hours'!E:E,'Contact Hours'!$A:$A,'Semester Credit Hours'!$A160,'Contact Hours'!$C:$C,'Semester Credit Hours'!$B160)</f>
        <v>0</v>
      </c>
      <c r="E160" s="16">
        <f>SUMIFS('Contact Hours'!F:F,'Contact Hours'!$A:$A,'Semester Credit Hours'!$A160,'Contact Hours'!$C:$C,'Semester Credit Hours'!$B160)</f>
        <v>0</v>
      </c>
      <c r="F160" s="16">
        <f>SUMIFS('Contact Hours'!G:G,'Contact Hours'!$A:$A,'Semester Credit Hours'!$A160,'Contact Hours'!$C:$C,'Semester Credit Hours'!$B160)</f>
        <v>0</v>
      </c>
      <c r="G160" s="16">
        <f>SUMIFS('Contact Hours'!H:H,'Contact Hours'!$A:$A,'Semester Credit Hours'!$A160,'Contact Hours'!$C:$C,'Semester Credit Hours'!$B160)</f>
        <v>0</v>
      </c>
      <c r="H160" s="16">
        <f>SUMIFS('Contact Hours'!I:I,'Contact Hours'!$A:$A,'Semester Credit Hours'!$A160,'Contact Hours'!$C:$C,'Semester Credit Hours'!$B160)</f>
        <v>0</v>
      </c>
      <c r="I160" s="16">
        <f>SUMIFS('Contact Hours'!J:J,'Contact Hours'!$A:$A,'Semester Credit Hours'!$A160,'Contact Hours'!$C:$C,'Semester Credit Hours'!$B160)</f>
        <v>0</v>
      </c>
      <c r="J160" s="16">
        <f>SUMIFS('Contact Hours'!K:K,'Contact Hours'!$A:$A,'Semester Credit Hours'!$A160,'Contact Hours'!$C:$C,'Semester Credit Hours'!$B160)</f>
        <v>0</v>
      </c>
      <c r="K160" s="16">
        <f>SUMIFS('Contact Hours'!L:L,'Contact Hours'!$A:$A,'Semester Credit Hours'!$A160,'Contact Hours'!$C:$C,'Semester Credit Hours'!$B160)</f>
        <v>0</v>
      </c>
      <c r="L160" s="17">
        <f t="shared" si="14"/>
        <v>0</v>
      </c>
      <c r="M160" s="17">
        <f t="shared" si="15"/>
        <v>0</v>
      </c>
      <c r="N160" s="17">
        <f t="shared" si="16"/>
        <v>0</v>
      </c>
      <c r="O160" s="83">
        <f t="shared" si="17"/>
        <v>0</v>
      </c>
    </row>
    <row r="161" spans="1:15" x14ac:dyDescent="0.2">
      <c r="A161" s="14">
        <v>3596</v>
      </c>
      <c r="B161" s="15">
        <v>36</v>
      </c>
      <c r="C161" s="82">
        <f t="shared" si="18"/>
        <v>73.568224066913842</v>
      </c>
      <c r="D161" s="16">
        <f>SUMIFS('Contact Hours'!E:E,'Contact Hours'!$A:$A,'Semester Credit Hours'!$A161,'Contact Hours'!$C:$C,'Semester Credit Hours'!$B161)</f>
        <v>0</v>
      </c>
      <c r="E161" s="16">
        <f>SUMIFS('Contact Hours'!F:F,'Contact Hours'!$A:$A,'Semester Credit Hours'!$A161,'Contact Hours'!$C:$C,'Semester Credit Hours'!$B161)</f>
        <v>0</v>
      </c>
      <c r="F161" s="16">
        <f>SUMIFS('Contact Hours'!G:G,'Contact Hours'!$A:$A,'Semester Credit Hours'!$A161,'Contact Hours'!$C:$C,'Semester Credit Hours'!$B161)</f>
        <v>0</v>
      </c>
      <c r="G161" s="16">
        <f>SUMIFS('Contact Hours'!H:H,'Contact Hours'!$A:$A,'Semester Credit Hours'!$A161,'Contact Hours'!$C:$C,'Semester Credit Hours'!$B161)</f>
        <v>0</v>
      </c>
      <c r="H161" s="16">
        <f>SUMIFS('Contact Hours'!I:I,'Contact Hours'!$A:$A,'Semester Credit Hours'!$A161,'Contact Hours'!$C:$C,'Semester Credit Hours'!$B161)</f>
        <v>0</v>
      </c>
      <c r="I161" s="16">
        <f>SUMIFS('Contact Hours'!J:J,'Contact Hours'!$A:$A,'Semester Credit Hours'!$A161,'Contact Hours'!$C:$C,'Semester Credit Hours'!$B161)</f>
        <v>0</v>
      </c>
      <c r="J161" s="16">
        <f>SUMIFS('Contact Hours'!K:K,'Contact Hours'!$A:$A,'Semester Credit Hours'!$A161,'Contact Hours'!$C:$C,'Semester Credit Hours'!$B161)</f>
        <v>0</v>
      </c>
      <c r="K161" s="16">
        <f>SUMIFS('Contact Hours'!L:L,'Contact Hours'!$A:$A,'Semester Credit Hours'!$A161,'Contact Hours'!$C:$C,'Semester Credit Hours'!$B161)</f>
        <v>0</v>
      </c>
      <c r="L161" s="17">
        <f t="shared" si="14"/>
        <v>0</v>
      </c>
      <c r="M161" s="17">
        <f t="shared" si="15"/>
        <v>0</v>
      </c>
      <c r="N161" s="17">
        <f t="shared" si="16"/>
        <v>0</v>
      </c>
      <c r="O161" s="83">
        <f t="shared" si="17"/>
        <v>0</v>
      </c>
    </row>
    <row r="162" spans="1:15" x14ac:dyDescent="0.2">
      <c r="A162" s="14">
        <v>3596</v>
      </c>
      <c r="B162" s="15">
        <v>39</v>
      </c>
      <c r="C162" s="82">
        <f t="shared" si="18"/>
        <v>94.118007325828316</v>
      </c>
      <c r="D162" s="16">
        <f>SUMIFS('Contact Hours'!E:E,'Contact Hours'!$A:$A,'Semester Credit Hours'!$A162,'Contact Hours'!$C:$C,'Semester Credit Hours'!$B162)</f>
        <v>0</v>
      </c>
      <c r="E162" s="16">
        <f>SUMIFS('Contact Hours'!F:F,'Contact Hours'!$A:$A,'Semester Credit Hours'!$A162,'Contact Hours'!$C:$C,'Semester Credit Hours'!$B162)</f>
        <v>0</v>
      </c>
      <c r="F162" s="16">
        <f>SUMIFS('Contact Hours'!G:G,'Contact Hours'!$A:$A,'Semester Credit Hours'!$A162,'Contact Hours'!$C:$C,'Semester Credit Hours'!$B162)</f>
        <v>0</v>
      </c>
      <c r="G162" s="16">
        <f>SUMIFS('Contact Hours'!H:H,'Contact Hours'!$A:$A,'Semester Credit Hours'!$A162,'Contact Hours'!$C:$C,'Semester Credit Hours'!$B162)</f>
        <v>0</v>
      </c>
      <c r="H162" s="16">
        <f>SUMIFS('Contact Hours'!I:I,'Contact Hours'!$A:$A,'Semester Credit Hours'!$A162,'Contact Hours'!$C:$C,'Semester Credit Hours'!$B162)</f>
        <v>0</v>
      </c>
      <c r="I162" s="16">
        <f>SUMIFS('Contact Hours'!J:J,'Contact Hours'!$A:$A,'Semester Credit Hours'!$A162,'Contact Hours'!$C:$C,'Semester Credit Hours'!$B162)</f>
        <v>0</v>
      </c>
      <c r="J162" s="16">
        <f>SUMIFS('Contact Hours'!K:K,'Contact Hours'!$A:$A,'Semester Credit Hours'!$A162,'Contact Hours'!$C:$C,'Semester Credit Hours'!$B162)</f>
        <v>0</v>
      </c>
      <c r="K162" s="16">
        <f>SUMIFS('Contact Hours'!L:L,'Contact Hours'!$A:$A,'Semester Credit Hours'!$A162,'Contact Hours'!$C:$C,'Semester Credit Hours'!$B162)</f>
        <v>0</v>
      </c>
      <c r="L162" s="17">
        <f t="shared" si="14"/>
        <v>0</v>
      </c>
      <c r="M162" s="17">
        <f t="shared" si="15"/>
        <v>0</v>
      </c>
      <c r="N162" s="17">
        <f t="shared" si="16"/>
        <v>0</v>
      </c>
      <c r="O162" s="83">
        <f t="shared" si="17"/>
        <v>0</v>
      </c>
    </row>
    <row r="163" spans="1:15" x14ac:dyDescent="0.2">
      <c r="A163" s="14">
        <v>3596</v>
      </c>
      <c r="B163" s="15">
        <v>46</v>
      </c>
      <c r="C163" s="82">
        <f t="shared" si="18"/>
        <v>64.11532376781318</v>
      </c>
      <c r="D163" s="16">
        <f>SUMIFS('Contact Hours'!E:E,'Contact Hours'!$A:$A,'Semester Credit Hours'!$A163,'Contact Hours'!$C:$C,'Semester Credit Hours'!$B163)</f>
        <v>0</v>
      </c>
      <c r="E163" s="16">
        <f>SUMIFS('Contact Hours'!F:F,'Contact Hours'!$A:$A,'Semester Credit Hours'!$A163,'Contact Hours'!$C:$C,'Semester Credit Hours'!$B163)</f>
        <v>0</v>
      </c>
      <c r="F163" s="16">
        <f>SUMIFS('Contact Hours'!G:G,'Contact Hours'!$A:$A,'Semester Credit Hours'!$A163,'Contact Hours'!$C:$C,'Semester Credit Hours'!$B163)</f>
        <v>0</v>
      </c>
      <c r="G163" s="16">
        <f>SUMIFS('Contact Hours'!H:H,'Contact Hours'!$A:$A,'Semester Credit Hours'!$A163,'Contact Hours'!$C:$C,'Semester Credit Hours'!$B163)</f>
        <v>0</v>
      </c>
      <c r="H163" s="16">
        <f>SUMIFS('Contact Hours'!I:I,'Contact Hours'!$A:$A,'Semester Credit Hours'!$A163,'Contact Hours'!$C:$C,'Semester Credit Hours'!$B163)</f>
        <v>0</v>
      </c>
      <c r="I163" s="16">
        <f>SUMIFS('Contact Hours'!J:J,'Contact Hours'!$A:$A,'Semester Credit Hours'!$A163,'Contact Hours'!$C:$C,'Semester Credit Hours'!$B163)</f>
        <v>0</v>
      </c>
      <c r="J163" s="16">
        <f>SUMIFS('Contact Hours'!K:K,'Contact Hours'!$A:$A,'Semester Credit Hours'!$A163,'Contact Hours'!$C:$C,'Semester Credit Hours'!$B163)</f>
        <v>0</v>
      </c>
      <c r="K163" s="16">
        <f>SUMIFS('Contact Hours'!L:L,'Contact Hours'!$A:$A,'Semester Credit Hours'!$A163,'Contact Hours'!$C:$C,'Semester Credit Hours'!$B163)</f>
        <v>0</v>
      </c>
      <c r="L163" s="17">
        <f t="shared" si="14"/>
        <v>0</v>
      </c>
      <c r="M163" s="17">
        <f t="shared" si="15"/>
        <v>0</v>
      </c>
      <c r="N163" s="17">
        <f t="shared" si="16"/>
        <v>0</v>
      </c>
      <c r="O163" s="83">
        <f t="shared" si="17"/>
        <v>0</v>
      </c>
    </row>
    <row r="164" spans="1:15" x14ac:dyDescent="0.2">
      <c r="A164" s="14">
        <v>3600</v>
      </c>
      <c r="B164" s="15">
        <v>31</v>
      </c>
      <c r="C164" s="82">
        <f t="shared" si="18"/>
        <v>71.924241406200693</v>
      </c>
      <c r="D164" s="16">
        <f>SUMIFS('Contact Hours'!E:E,'Contact Hours'!$A:$A,'Semester Credit Hours'!$A164,'Contact Hours'!$C:$C,'Semester Credit Hours'!$B164)</f>
        <v>0</v>
      </c>
      <c r="E164" s="16">
        <f>SUMIFS('Contact Hours'!F:F,'Contact Hours'!$A:$A,'Semester Credit Hours'!$A164,'Contact Hours'!$C:$C,'Semester Credit Hours'!$B164)</f>
        <v>0</v>
      </c>
      <c r="F164" s="16">
        <f>SUMIFS('Contact Hours'!G:G,'Contact Hours'!$A:$A,'Semester Credit Hours'!$A164,'Contact Hours'!$C:$C,'Semester Credit Hours'!$B164)</f>
        <v>0</v>
      </c>
      <c r="G164" s="16">
        <f>SUMIFS('Contact Hours'!H:H,'Contact Hours'!$A:$A,'Semester Credit Hours'!$A164,'Contact Hours'!$C:$C,'Semester Credit Hours'!$B164)</f>
        <v>0</v>
      </c>
      <c r="H164" s="16">
        <f>SUMIFS('Contact Hours'!I:I,'Contact Hours'!$A:$A,'Semester Credit Hours'!$A164,'Contact Hours'!$C:$C,'Semester Credit Hours'!$B164)</f>
        <v>0</v>
      </c>
      <c r="I164" s="16">
        <f>SUMIFS('Contact Hours'!J:J,'Contact Hours'!$A:$A,'Semester Credit Hours'!$A164,'Contact Hours'!$C:$C,'Semester Credit Hours'!$B164)</f>
        <v>0</v>
      </c>
      <c r="J164" s="16">
        <f>SUMIFS('Contact Hours'!K:K,'Contact Hours'!$A:$A,'Semester Credit Hours'!$A164,'Contact Hours'!$C:$C,'Semester Credit Hours'!$B164)</f>
        <v>0</v>
      </c>
      <c r="K164" s="16">
        <f>SUMIFS('Contact Hours'!L:L,'Contact Hours'!$A:$A,'Semester Credit Hours'!$A164,'Contact Hours'!$C:$C,'Semester Credit Hours'!$B164)</f>
        <v>0</v>
      </c>
      <c r="L164" s="17">
        <f t="shared" si="14"/>
        <v>0</v>
      </c>
      <c r="M164" s="17">
        <f t="shared" si="15"/>
        <v>0</v>
      </c>
      <c r="N164" s="17">
        <f t="shared" si="16"/>
        <v>0</v>
      </c>
      <c r="O164" s="83">
        <f t="shared" si="17"/>
        <v>0</v>
      </c>
    </row>
    <row r="165" spans="1:15" x14ac:dyDescent="0.2">
      <c r="A165" s="14">
        <v>3600</v>
      </c>
      <c r="B165" s="15">
        <v>32</v>
      </c>
      <c r="C165" s="82">
        <f t="shared" si="18"/>
        <v>113.43480358920792</v>
      </c>
      <c r="D165" s="16">
        <f>SUMIFS('Contact Hours'!E:E,'Contact Hours'!$A:$A,'Semester Credit Hours'!$A165,'Contact Hours'!$C:$C,'Semester Credit Hours'!$B165)</f>
        <v>0</v>
      </c>
      <c r="E165" s="16">
        <f>SUMIFS('Contact Hours'!F:F,'Contact Hours'!$A:$A,'Semester Credit Hours'!$A165,'Contact Hours'!$C:$C,'Semester Credit Hours'!$B165)</f>
        <v>0</v>
      </c>
      <c r="F165" s="16">
        <f>SUMIFS('Contact Hours'!G:G,'Contact Hours'!$A:$A,'Semester Credit Hours'!$A165,'Contact Hours'!$C:$C,'Semester Credit Hours'!$B165)</f>
        <v>0</v>
      </c>
      <c r="G165" s="16">
        <f>SUMIFS('Contact Hours'!H:H,'Contact Hours'!$A:$A,'Semester Credit Hours'!$A165,'Contact Hours'!$C:$C,'Semester Credit Hours'!$B165)</f>
        <v>0</v>
      </c>
      <c r="H165" s="16">
        <f>SUMIFS('Contact Hours'!I:I,'Contact Hours'!$A:$A,'Semester Credit Hours'!$A165,'Contact Hours'!$C:$C,'Semester Credit Hours'!$B165)</f>
        <v>0</v>
      </c>
      <c r="I165" s="16">
        <f>SUMIFS('Contact Hours'!J:J,'Contact Hours'!$A:$A,'Semester Credit Hours'!$A165,'Contact Hours'!$C:$C,'Semester Credit Hours'!$B165)</f>
        <v>0</v>
      </c>
      <c r="J165" s="16">
        <f>SUMIFS('Contact Hours'!K:K,'Contact Hours'!$A:$A,'Semester Credit Hours'!$A165,'Contact Hours'!$C:$C,'Semester Credit Hours'!$B165)</f>
        <v>0</v>
      </c>
      <c r="K165" s="16">
        <f>SUMIFS('Contact Hours'!L:L,'Contact Hours'!$A:$A,'Semester Credit Hours'!$A165,'Contact Hours'!$C:$C,'Semester Credit Hours'!$B165)</f>
        <v>0</v>
      </c>
      <c r="L165" s="17">
        <f t="shared" si="14"/>
        <v>0</v>
      </c>
      <c r="M165" s="17">
        <f t="shared" si="15"/>
        <v>0</v>
      </c>
      <c r="N165" s="17">
        <f t="shared" si="16"/>
        <v>0</v>
      </c>
      <c r="O165" s="83">
        <f t="shared" si="17"/>
        <v>0</v>
      </c>
    </row>
    <row r="166" spans="1:15" x14ac:dyDescent="0.2">
      <c r="A166" s="14">
        <v>3600</v>
      </c>
      <c r="B166" s="15">
        <v>36</v>
      </c>
      <c r="C166" s="82">
        <f t="shared" si="18"/>
        <v>73.568224066913842</v>
      </c>
      <c r="D166" s="16">
        <f>SUMIFS('Contact Hours'!E:E,'Contact Hours'!$A:$A,'Semester Credit Hours'!$A166,'Contact Hours'!$C:$C,'Semester Credit Hours'!$B166)</f>
        <v>0</v>
      </c>
      <c r="E166" s="16">
        <f>SUMIFS('Contact Hours'!F:F,'Contact Hours'!$A:$A,'Semester Credit Hours'!$A166,'Contact Hours'!$C:$C,'Semester Credit Hours'!$B166)</f>
        <v>0</v>
      </c>
      <c r="F166" s="16">
        <f>SUMIFS('Contact Hours'!G:G,'Contact Hours'!$A:$A,'Semester Credit Hours'!$A166,'Contact Hours'!$C:$C,'Semester Credit Hours'!$B166)</f>
        <v>0</v>
      </c>
      <c r="G166" s="16">
        <f>SUMIFS('Contact Hours'!H:H,'Contact Hours'!$A:$A,'Semester Credit Hours'!$A166,'Contact Hours'!$C:$C,'Semester Credit Hours'!$B166)</f>
        <v>0</v>
      </c>
      <c r="H166" s="16">
        <f>SUMIFS('Contact Hours'!I:I,'Contact Hours'!$A:$A,'Semester Credit Hours'!$A166,'Contact Hours'!$C:$C,'Semester Credit Hours'!$B166)</f>
        <v>0</v>
      </c>
      <c r="I166" s="16">
        <f>SUMIFS('Contact Hours'!J:J,'Contact Hours'!$A:$A,'Semester Credit Hours'!$A166,'Contact Hours'!$C:$C,'Semester Credit Hours'!$B166)</f>
        <v>0</v>
      </c>
      <c r="J166" s="16">
        <f>SUMIFS('Contact Hours'!K:K,'Contact Hours'!$A:$A,'Semester Credit Hours'!$A166,'Contact Hours'!$C:$C,'Semester Credit Hours'!$B166)</f>
        <v>0</v>
      </c>
      <c r="K166" s="16">
        <f>SUMIFS('Contact Hours'!L:L,'Contact Hours'!$A:$A,'Semester Credit Hours'!$A166,'Contact Hours'!$C:$C,'Semester Credit Hours'!$B166)</f>
        <v>0</v>
      </c>
      <c r="L166" s="17">
        <f t="shared" si="14"/>
        <v>0</v>
      </c>
      <c r="M166" s="17">
        <f t="shared" si="15"/>
        <v>0</v>
      </c>
      <c r="N166" s="17">
        <f t="shared" si="16"/>
        <v>0</v>
      </c>
      <c r="O166" s="83">
        <f t="shared" si="17"/>
        <v>0</v>
      </c>
    </row>
    <row r="167" spans="1:15" x14ac:dyDescent="0.2">
      <c r="A167" s="14">
        <v>3600</v>
      </c>
      <c r="B167" s="15">
        <v>39</v>
      </c>
      <c r="C167" s="82">
        <f t="shared" si="18"/>
        <v>94.118007325828316</v>
      </c>
      <c r="D167" s="16">
        <f>SUMIFS('Contact Hours'!E:E,'Contact Hours'!$A:$A,'Semester Credit Hours'!$A167,'Contact Hours'!$C:$C,'Semester Credit Hours'!$B167)</f>
        <v>0</v>
      </c>
      <c r="E167" s="16">
        <f>SUMIFS('Contact Hours'!F:F,'Contact Hours'!$A:$A,'Semester Credit Hours'!$A167,'Contact Hours'!$C:$C,'Semester Credit Hours'!$B167)</f>
        <v>0</v>
      </c>
      <c r="F167" s="16">
        <f>SUMIFS('Contact Hours'!G:G,'Contact Hours'!$A:$A,'Semester Credit Hours'!$A167,'Contact Hours'!$C:$C,'Semester Credit Hours'!$B167)</f>
        <v>0</v>
      </c>
      <c r="G167" s="16">
        <f>SUMIFS('Contact Hours'!H:H,'Contact Hours'!$A:$A,'Semester Credit Hours'!$A167,'Contact Hours'!$C:$C,'Semester Credit Hours'!$B167)</f>
        <v>0</v>
      </c>
      <c r="H167" s="16">
        <f>SUMIFS('Contact Hours'!I:I,'Contact Hours'!$A:$A,'Semester Credit Hours'!$A167,'Contact Hours'!$C:$C,'Semester Credit Hours'!$B167)</f>
        <v>0</v>
      </c>
      <c r="I167" s="16">
        <f>SUMIFS('Contact Hours'!J:J,'Contact Hours'!$A:$A,'Semester Credit Hours'!$A167,'Contact Hours'!$C:$C,'Semester Credit Hours'!$B167)</f>
        <v>0</v>
      </c>
      <c r="J167" s="16">
        <f>SUMIFS('Contact Hours'!K:K,'Contact Hours'!$A:$A,'Semester Credit Hours'!$A167,'Contact Hours'!$C:$C,'Semester Credit Hours'!$B167)</f>
        <v>0</v>
      </c>
      <c r="K167" s="16">
        <f>SUMIFS('Contact Hours'!L:L,'Contact Hours'!$A:$A,'Semester Credit Hours'!$A167,'Contact Hours'!$C:$C,'Semester Credit Hours'!$B167)</f>
        <v>0</v>
      </c>
      <c r="L167" s="17">
        <f t="shared" si="14"/>
        <v>0</v>
      </c>
      <c r="M167" s="17">
        <f t="shared" si="15"/>
        <v>0</v>
      </c>
      <c r="N167" s="17">
        <f t="shared" si="16"/>
        <v>0</v>
      </c>
      <c r="O167" s="83">
        <f t="shared" si="17"/>
        <v>0</v>
      </c>
    </row>
    <row r="168" spans="1:15" x14ac:dyDescent="0.2">
      <c r="A168" s="14">
        <v>3600</v>
      </c>
      <c r="B168" s="15">
        <v>46</v>
      </c>
      <c r="C168" s="82">
        <f t="shared" si="18"/>
        <v>64.11532376781318</v>
      </c>
      <c r="D168" s="16">
        <f>SUMIFS('Contact Hours'!E:E,'Contact Hours'!$A:$A,'Semester Credit Hours'!$A168,'Contact Hours'!$C:$C,'Semester Credit Hours'!$B168)</f>
        <v>0</v>
      </c>
      <c r="E168" s="16">
        <f>SUMIFS('Contact Hours'!F:F,'Contact Hours'!$A:$A,'Semester Credit Hours'!$A168,'Contact Hours'!$C:$C,'Semester Credit Hours'!$B168)</f>
        <v>0</v>
      </c>
      <c r="F168" s="16">
        <f>SUMIFS('Contact Hours'!G:G,'Contact Hours'!$A:$A,'Semester Credit Hours'!$A168,'Contact Hours'!$C:$C,'Semester Credit Hours'!$B168)</f>
        <v>0</v>
      </c>
      <c r="G168" s="16">
        <f>SUMIFS('Contact Hours'!H:H,'Contact Hours'!$A:$A,'Semester Credit Hours'!$A168,'Contact Hours'!$C:$C,'Semester Credit Hours'!$B168)</f>
        <v>0</v>
      </c>
      <c r="H168" s="16">
        <f>SUMIFS('Contact Hours'!I:I,'Contact Hours'!$A:$A,'Semester Credit Hours'!$A168,'Contact Hours'!$C:$C,'Semester Credit Hours'!$B168)</f>
        <v>0</v>
      </c>
      <c r="I168" s="16">
        <f>SUMIFS('Contact Hours'!J:J,'Contact Hours'!$A:$A,'Semester Credit Hours'!$A168,'Contact Hours'!$C:$C,'Semester Credit Hours'!$B168)</f>
        <v>0</v>
      </c>
      <c r="J168" s="16">
        <f>SUMIFS('Contact Hours'!K:K,'Contact Hours'!$A:$A,'Semester Credit Hours'!$A168,'Contact Hours'!$C:$C,'Semester Credit Hours'!$B168)</f>
        <v>0</v>
      </c>
      <c r="K168" s="16">
        <f>SUMIFS('Contact Hours'!L:L,'Contact Hours'!$A:$A,'Semester Credit Hours'!$A168,'Contact Hours'!$C:$C,'Semester Credit Hours'!$B168)</f>
        <v>0</v>
      </c>
      <c r="L168" s="17">
        <f t="shared" si="14"/>
        <v>0</v>
      </c>
      <c r="M168" s="17">
        <f t="shared" si="15"/>
        <v>0</v>
      </c>
      <c r="N168" s="17">
        <f t="shared" si="16"/>
        <v>0</v>
      </c>
      <c r="O168" s="83">
        <f t="shared" si="17"/>
        <v>0</v>
      </c>
    </row>
    <row r="169" spans="1:15" x14ac:dyDescent="0.2">
      <c r="A169" s="14">
        <v>3601</v>
      </c>
      <c r="B169" s="15">
        <v>31</v>
      </c>
      <c r="C169" s="82">
        <f t="shared" si="18"/>
        <v>71.924241406200693</v>
      </c>
      <c r="D169" s="16">
        <f>SUMIFS('Contact Hours'!E:E,'Contact Hours'!$A:$A,'Semester Credit Hours'!$A169,'Contact Hours'!$C:$C,'Semester Credit Hours'!$B169)</f>
        <v>0</v>
      </c>
      <c r="E169" s="16">
        <f>SUMIFS('Contact Hours'!F:F,'Contact Hours'!$A:$A,'Semester Credit Hours'!$A169,'Contact Hours'!$C:$C,'Semester Credit Hours'!$B169)</f>
        <v>0</v>
      </c>
      <c r="F169" s="16">
        <f>SUMIFS('Contact Hours'!G:G,'Contact Hours'!$A:$A,'Semester Credit Hours'!$A169,'Contact Hours'!$C:$C,'Semester Credit Hours'!$B169)</f>
        <v>0</v>
      </c>
      <c r="G169" s="16">
        <f>SUMIFS('Contact Hours'!H:H,'Contact Hours'!$A:$A,'Semester Credit Hours'!$A169,'Contact Hours'!$C:$C,'Semester Credit Hours'!$B169)</f>
        <v>0</v>
      </c>
      <c r="H169" s="16">
        <f>SUMIFS('Contact Hours'!I:I,'Contact Hours'!$A:$A,'Semester Credit Hours'!$A169,'Contact Hours'!$C:$C,'Semester Credit Hours'!$B169)</f>
        <v>0</v>
      </c>
      <c r="I169" s="16">
        <f>SUMIFS('Contact Hours'!J:J,'Contact Hours'!$A:$A,'Semester Credit Hours'!$A169,'Contact Hours'!$C:$C,'Semester Credit Hours'!$B169)</f>
        <v>0</v>
      </c>
      <c r="J169" s="16">
        <f>SUMIFS('Contact Hours'!K:K,'Contact Hours'!$A:$A,'Semester Credit Hours'!$A169,'Contact Hours'!$C:$C,'Semester Credit Hours'!$B169)</f>
        <v>0</v>
      </c>
      <c r="K169" s="16">
        <f>SUMIFS('Contact Hours'!L:L,'Contact Hours'!$A:$A,'Semester Credit Hours'!$A169,'Contact Hours'!$C:$C,'Semester Credit Hours'!$B169)</f>
        <v>0</v>
      </c>
      <c r="L169" s="17">
        <f t="shared" si="14"/>
        <v>0</v>
      </c>
      <c r="M169" s="17">
        <f t="shared" si="15"/>
        <v>0</v>
      </c>
      <c r="N169" s="17">
        <f t="shared" si="16"/>
        <v>0</v>
      </c>
      <c r="O169" s="83">
        <f t="shared" si="17"/>
        <v>0</v>
      </c>
    </row>
    <row r="170" spans="1:15" x14ac:dyDescent="0.2">
      <c r="A170" s="14">
        <v>3601</v>
      </c>
      <c r="B170" s="15">
        <v>32</v>
      </c>
      <c r="C170" s="82">
        <f t="shared" si="18"/>
        <v>113.43480358920792</v>
      </c>
      <c r="D170" s="16">
        <f>SUMIFS('Contact Hours'!E:E,'Contact Hours'!$A:$A,'Semester Credit Hours'!$A170,'Contact Hours'!$C:$C,'Semester Credit Hours'!$B170)</f>
        <v>0</v>
      </c>
      <c r="E170" s="16">
        <f>SUMIFS('Contact Hours'!F:F,'Contact Hours'!$A:$A,'Semester Credit Hours'!$A170,'Contact Hours'!$C:$C,'Semester Credit Hours'!$B170)</f>
        <v>0</v>
      </c>
      <c r="F170" s="16">
        <f>SUMIFS('Contact Hours'!G:G,'Contact Hours'!$A:$A,'Semester Credit Hours'!$A170,'Contact Hours'!$C:$C,'Semester Credit Hours'!$B170)</f>
        <v>0</v>
      </c>
      <c r="G170" s="16">
        <f>SUMIFS('Contact Hours'!H:H,'Contact Hours'!$A:$A,'Semester Credit Hours'!$A170,'Contact Hours'!$C:$C,'Semester Credit Hours'!$B170)</f>
        <v>0</v>
      </c>
      <c r="H170" s="16">
        <f>SUMIFS('Contact Hours'!I:I,'Contact Hours'!$A:$A,'Semester Credit Hours'!$A170,'Contact Hours'!$C:$C,'Semester Credit Hours'!$B170)</f>
        <v>0</v>
      </c>
      <c r="I170" s="16">
        <f>SUMIFS('Contact Hours'!J:J,'Contact Hours'!$A:$A,'Semester Credit Hours'!$A170,'Contact Hours'!$C:$C,'Semester Credit Hours'!$B170)</f>
        <v>0</v>
      </c>
      <c r="J170" s="16">
        <f>SUMIFS('Contact Hours'!K:K,'Contact Hours'!$A:$A,'Semester Credit Hours'!$A170,'Contact Hours'!$C:$C,'Semester Credit Hours'!$B170)</f>
        <v>0</v>
      </c>
      <c r="K170" s="16">
        <f>SUMIFS('Contact Hours'!L:L,'Contact Hours'!$A:$A,'Semester Credit Hours'!$A170,'Contact Hours'!$C:$C,'Semester Credit Hours'!$B170)</f>
        <v>0</v>
      </c>
      <c r="L170" s="17">
        <f t="shared" si="14"/>
        <v>0</v>
      </c>
      <c r="M170" s="17">
        <f t="shared" si="15"/>
        <v>0</v>
      </c>
      <c r="N170" s="17">
        <f t="shared" si="16"/>
        <v>0</v>
      </c>
      <c r="O170" s="83">
        <f t="shared" si="17"/>
        <v>0</v>
      </c>
    </row>
    <row r="171" spans="1:15" x14ac:dyDescent="0.2">
      <c r="A171" s="14">
        <v>3601</v>
      </c>
      <c r="B171" s="15">
        <v>36</v>
      </c>
      <c r="C171" s="82">
        <f t="shared" si="18"/>
        <v>73.568224066913842</v>
      </c>
      <c r="D171" s="16">
        <f>SUMIFS('Contact Hours'!E:E,'Contact Hours'!$A:$A,'Semester Credit Hours'!$A171,'Contact Hours'!$C:$C,'Semester Credit Hours'!$B171)</f>
        <v>0</v>
      </c>
      <c r="E171" s="16">
        <f>SUMIFS('Contact Hours'!F:F,'Contact Hours'!$A:$A,'Semester Credit Hours'!$A171,'Contact Hours'!$C:$C,'Semester Credit Hours'!$B171)</f>
        <v>0</v>
      </c>
      <c r="F171" s="16">
        <f>SUMIFS('Contact Hours'!G:G,'Contact Hours'!$A:$A,'Semester Credit Hours'!$A171,'Contact Hours'!$C:$C,'Semester Credit Hours'!$B171)</f>
        <v>0</v>
      </c>
      <c r="G171" s="16">
        <f>SUMIFS('Contact Hours'!H:H,'Contact Hours'!$A:$A,'Semester Credit Hours'!$A171,'Contact Hours'!$C:$C,'Semester Credit Hours'!$B171)</f>
        <v>0</v>
      </c>
      <c r="H171" s="16">
        <f>SUMIFS('Contact Hours'!I:I,'Contact Hours'!$A:$A,'Semester Credit Hours'!$A171,'Contact Hours'!$C:$C,'Semester Credit Hours'!$B171)</f>
        <v>0</v>
      </c>
      <c r="I171" s="16">
        <f>SUMIFS('Contact Hours'!J:J,'Contact Hours'!$A:$A,'Semester Credit Hours'!$A171,'Contact Hours'!$C:$C,'Semester Credit Hours'!$B171)</f>
        <v>0</v>
      </c>
      <c r="J171" s="16">
        <f>SUMIFS('Contact Hours'!K:K,'Contact Hours'!$A:$A,'Semester Credit Hours'!$A171,'Contact Hours'!$C:$C,'Semester Credit Hours'!$B171)</f>
        <v>0</v>
      </c>
      <c r="K171" s="16">
        <f>SUMIFS('Contact Hours'!L:L,'Contact Hours'!$A:$A,'Semester Credit Hours'!$A171,'Contact Hours'!$C:$C,'Semester Credit Hours'!$B171)</f>
        <v>0</v>
      </c>
      <c r="L171" s="17">
        <f t="shared" si="14"/>
        <v>0</v>
      </c>
      <c r="M171" s="17">
        <f t="shared" si="15"/>
        <v>0</v>
      </c>
      <c r="N171" s="17">
        <f t="shared" si="16"/>
        <v>0</v>
      </c>
      <c r="O171" s="83">
        <f t="shared" si="17"/>
        <v>0</v>
      </c>
    </row>
    <row r="172" spans="1:15" x14ac:dyDescent="0.2">
      <c r="A172" s="14">
        <v>3601</v>
      </c>
      <c r="B172" s="15">
        <v>39</v>
      </c>
      <c r="C172" s="82">
        <f t="shared" si="18"/>
        <v>94.118007325828316</v>
      </c>
      <c r="D172" s="16">
        <f>SUMIFS('Contact Hours'!E:E,'Contact Hours'!$A:$A,'Semester Credit Hours'!$A172,'Contact Hours'!$C:$C,'Semester Credit Hours'!$B172)</f>
        <v>0</v>
      </c>
      <c r="E172" s="16">
        <f>SUMIFS('Contact Hours'!F:F,'Contact Hours'!$A:$A,'Semester Credit Hours'!$A172,'Contact Hours'!$C:$C,'Semester Credit Hours'!$B172)</f>
        <v>0</v>
      </c>
      <c r="F172" s="16">
        <f>SUMIFS('Contact Hours'!G:G,'Contact Hours'!$A:$A,'Semester Credit Hours'!$A172,'Contact Hours'!$C:$C,'Semester Credit Hours'!$B172)</f>
        <v>0</v>
      </c>
      <c r="G172" s="16">
        <f>SUMIFS('Contact Hours'!H:H,'Contact Hours'!$A:$A,'Semester Credit Hours'!$A172,'Contact Hours'!$C:$C,'Semester Credit Hours'!$B172)</f>
        <v>0</v>
      </c>
      <c r="H172" s="16">
        <f>SUMIFS('Contact Hours'!I:I,'Contact Hours'!$A:$A,'Semester Credit Hours'!$A172,'Contact Hours'!$C:$C,'Semester Credit Hours'!$B172)</f>
        <v>0</v>
      </c>
      <c r="I172" s="16">
        <f>SUMIFS('Contact Hours'!J:J,'Contact Hours'!$A:$A,'Semester Credit Hours'!$A172,'Contact Hours'!$C:$C,'Semester Credit Hours'!$B172)</f>
        <v>0</v>
      </c>
      <c r="J172" s="16">
        <f>SUMIFS('Contact Hours'!K:K,'Contact Hours'!$A:$A,'Semester Credit Hours'!$A172,'Contact Hours'!$C:$C,'Semester Credit Hours'!$B172)</f>
        <v>0</v>
      </c>
      <c r="K172" s="16">
        <f>SUMIFS('Contact Hours'!L:L,'Contact Hours'!$A:$A,'Semester Credit Hours'!$A172,'Contact Hours'!$C:$C,'Semester Credit Hours'!$B172)</f>
        <v>0</v>
      </c>
      <c r="L172" s="17">
        <f t="shared" si="14"/>
        <v>0</v>
      </c>
      <c r="M172" s="17">
        <f t="shared" si="15"/>
        <v>0</v>
      </c>
      <c r="N172" s="17">
        <f t="shared" si="16"/>
        <v>0</v>
      </c>
      <c r="O172" s="83">
        <f t="shared" si="17"/>
        <v>0</v>
      </c>
    </row>
    <row r="173" spans="1:15" x14ac:dyDescent="0.2">
      <c r="A173" s="14">
        <v>3601</v>
      </c>
      <c r="B173" s="15">
        <v>46</v>
      </c>
      <c r="C173" s="82">
        <f t="shared" si="18"/>
        <v>64.11532376781318</v>
      </c>
      <c r="D173" s="16">
        <f>SUMIFS('Contact Hours'!E:E,'Contact Hours'!$A:$A,'Semester Credit Hours'!$A173,'Contact Hours'!$C:$C,'Semester Credit Hours'!$B173)</f>
        <v>0</v>
      </c>
      <c r="E173" s="16">
        <f>SUMIFS('Contact Hours'!F:F,'Contact Hours'!$A:$A,'Semester Credit Hours'!$A173,'Contact Hours'!$C:$C,'Semester Credit Hours'!$B173)</f>
        <v>0</v>
      </c>
      <c r="F173" s="16">
        <f>SUMIFS('Contact Hours'!G:G,'Contact Hours'!$A:$A,'Semester Credit Hours'!$A173,'Contact Hours'!$C:$C,'Semester Credit Hours'!$B173)</f>
        <v>0</v>
      </c>
      <c r="G173" s="16">
        <f>SUMIFS('Contact Hours'!H:H,'Contact Hours'!$A:$A,'Semester Credit Hours'!$A173,'Contact Hours'!$C:$C,'Semester Credit Hours'!$B173)</f>
        <v>0</v>
      </c>
      <c r="H173" s="16">
        <f>SUMIFS('Contact Hours'!I:I,'Contact Hours'!$A:$A,'Semester Credit Hours'!$A173,'Contact Hours'!$C:$C,'Semester Credit Hours'!$B173)</f>
        <v>0</v>
      </c>
      <c r="I173" s="16">
        <f>SUMIFS('Contact Hours'!J:J,'Contact Hours'!$A:$A,'Semester Credit Hours'!$A173,'Contact Hours'!$C:$C,'Semester Credit Hours'!$B173)</f>
        <v>0</v>
      </c>
      <c r="J173" s="16">
        <f>SUMIFS('Contact Hours'!K:K,'Contact Hours'!$A:$A,'Semester Credit Hours'!$A173,'Contact Hours'!$C:$C,'Semester Credit Hours'!$B173)</f>
        <v>0</v>
      </c>
      <c r="K173" s="16">
        <f>SUMIFS('Contact Hours'!L:L,'Contact Hours'!$A:$A,'Semester Credit Hours'!$A173,'Contact Hours'!$C:$C,'Semester Credit Hours'!$B173)</f>
        <v>0</v>
      </c>
      <c r="L173" s="17">
        <f t="shared" si="14"/>
        <v>0</v>
      </c>
      <c r="M173" s="17">
        <f t="shared" si="15"/>
        <v>0</v>
      </c>
      <c r="N173" s="17">
        <f t="shared" si="16"/>
        <v>0</v>
      </c>
      <c r="O173" s="83">
        <f t="shared" si="17"/>
        <v>0</v>
      </c>
    </row>
    <row r="174" spans="1:15" x14ac:dyDescent="0.2">
      <c r="A174" s="14">
        <v>3603</v>
      </c>
      <c r="B174" s="15">
        <v>31</v>
      </c>
      <c r="C174" s="82">
        <f t="shared" si="18"/>
        <v>71.924241406200693</v>
      </c>
      <c r="D174" s="16">
        <f>SUMIFS('Contact Hours'!E:E,'Contact Hours'!$A:$A,'Semester Credit Hours'!$A174,'Contact Hours'!$C:$C,'Semester Credit Hours'!$B174)</f>
        <v>0</v>
      </c>
      <c r="E174" s="16">
        <f>SUMIFS('Contact Hours'!F:F,'Contact Hours'!$A:$A,'Semester Credit Hours'!$A174,'Contact Hours'!$C:$C,'Semester Credit Hours'!$B174)</f>
        <v>0</v>
      </c>
      <c r="F174" s="16">
        <f>SUMIFS('Contact Hours'!G:G,'Contact Hours'!$A:$A,'Semester Credit Hours'!$A174,'Contact Hours'!$C:$C,'Semester Credit Hours'!$B174)</f>
        <v>0</v>
      </c>
      <c r="G174" s="16">
        <f>SUMIFS('Contact Hours'!H:H,'Contact Hours'!$A:$A,'Semester Credit Hours'!$A174,'Contact Hours'!$C:$C,'Semester Credit Hours'!$B174)</f>
        <v>0</v>
      </c>
      <c r="H174" s="16">
        <f>SUMIFS('Contact Hours'!I:I,'Contact Hours'!$A:$A,'Semester Credit Hours'!$A174,'Contact Hours'!$C:$C,'Semester Credit Hours'!$B174)</f>
        <v>0</v>
      </c>
      <c r="I174" s="16">
        <f>SUMIFS('Contact Hours'!J:J,'Contact Hours'!$A:$A,'Semester Credit Hours'!$A174,'Contact Hours'!$C:$C,'Semester Credit Hours'!$B174)</f>
        <v>0</v>
      </c>
      <c r="J174" s="16">
        <f>SUMIFS('Contact Hours'!K:K,'Contact Hours'!$A:$A,'Semester Credit Hours'!$A174,'Contact Hours'!$C:$C,'Semester Credit Hours'!$B174)</f>
        <v>0</v>
      </c>
      <c r="K174" s="16">
        <f>SUMIFS('Contact Hours'!L:L,'Contact Hours'!$A:$A,'Semester Credit Hours'!$A174,'Contact Hours'!$C:$C,'Semester Credit Hours'!$B174)</f>
        <v>0</v>
      </c>
      <c r="L174" s="17">
        <f t="shared" si="14"/>
        <v>0</v>
      </c>
      <c r="M174" s="17">
        <f t="shared" si="15"/>
        <v>0</v>
      </c>
      <c r="N174" s="17">
        <f t="shared" si="16"/>
        <v>0</v>
      </c>
      <c r="O174" s="83">
        <f t="shared" si="17"/>
        <v>0</v>
      </c>
    </row>
    <row r="175" spans="1:15" x14ac:dyDescent="0.2">
      <c r="A175" s="14">
        <v>3603</v>
      </c>
      <c r="B175" s="15">
        <v>32</v>
      </c>
      <c r="C175" s="82">
        <f t="shared" si="18"/>
        <v>113.43480358920792</v>
      </c>
      <c r="D175" s="16">
        <f>SUMIFS('Contact Hours'!E:E,'Contact Hours'!$A:$A,'Semester Credit Hours'!$A175,'Contact Hours'!$C:$C,'Semester Credit Hours'!$B175)</f>
        <v>0</v>
      </c>
      <c r="E175" s="16">
        <f>SUMIFS('Contact Hours'!F:F,'Contact Hours'!$A:$A,'Semester Credit Hours'!$A175,'Contact Hours'!$C:$C,'Semester Credit Hours'!$B175)</f>
        <v>0</v>
      </c>
      <c r="F175" s="16">
        <f>SUMIFS('Contact Hours'!G:G,'Contact Hours'!$A:$A,'Semester Credit Hours'!$A175,'Contact Hours'!$C:$C,'Semester Credit Hours'!$B175)</f>
        <v>0</v>
      </c>
      <c r="G175" s="16">
        <f>SUMIFS('Contact Hours'!H:H,'Contact Hours'!$A:$A,'Semester Credit Hours'!$A175,'Contact Hours'!$C:$C,'Semester Credit Hours'!$B175)</f>
        <v>0</v>
      </c>
      <c r="H175" s="16">
        <f>SUMIFS('Contact Hours'!I:I,'Contact Hours'!$A:$A,'Semester Credit Hours'!$A175,'Contact Hours'!$C:$C,'Semester Credit Hours'!$B175)</f>
        <v>0</v>
      </c>
      <c r="I175" s="16">
        <f>SUMIFS('Contact Hours'!J:J,'Contact Hours'!$A:$A,'Semester Credit Hours'!$A175,'Contact Hours'!$C:$C,'Semester Credit Hours'!$B175)</f>
        <v>0</v>
      </c>
      <c r="J175" s="16">
        <f>SUMIFS('Contact Hours'!K:K,'Contact Hours'!$A:$A,'Semester Credit Hours'!$A175,'Contact Hours'!$C:$C,'Semester Credit Hours'!$B175)</f>
        <v>0</v>
      </c>
      <c r="K175" s="16">
        <f>SUMIFS('Contact Hours'!L:L,'Contact Hours'!$A:$A,'Semester Credit Hours'!$A175,'Contact Hours'!$C:$C,'Semester Credit Hours'!$B175)</f>
        <v>0</v>
      </c>
      <c r="L175" s="17">
        <f t="shared" si="14"/>
        <v>0</v>
      </c>
      <c r="M175" s="17">
        <f t="shared" si="15"/>
        <v>0</v>
      </c>
      <c r="N175" s="17">
        <f t="shared" si="16"/>
        <v>0</v>
      </c>
      <c r="O175" s="83">
        <f t="shared" si="17"/>
        <v>0</v>
      </c>
    </row>
    <row r="176" spans="1:15" x14ac:dyDescent="0.2">
      <c r="A176" s="14">
        <v>3603</v>
      </c>
      <c r="B176" s="15">
        <v>36</v>
      </c>
      <c r="C176" s="82">
        <f t="shared" si="18"/>
        <v>73.568224066913842</v>
      </c>
      <c r="D176" s="16">
        <f>SUMIFS('Contact Hours'!E:E,'Contact Hours'!$A:$A,'Semester Credit Hours'!$A176,'Contact Hours'!$C:$C,'Semester Credit Hours'!$B176)</f>
        <v>0</v>
      </c>
      <c r="E176" s="16">
        <f>SUMIFS('Contact Hours'!F:F,'Contact Hours'!$A:$A,'Semester Credit Hours'!$A176,'Contact Hours'!$C:$C,'Semester Credit Hours'!$B176)</f>
        <v>0</v>
      </c>
      <c r="F176" s="16">
        <f>SUMIFS('Contact Hours'!G:G,'Contact Hours'!$A:$A,'Semester Credit Hours'!$A176,'Contact Hours'!$C:$C,'Semester Credit Hours'!$B176)</f>
        <v>0</v>
      </c>
      <c r="G176" s="16">
        <f>SUMIFS('Contact Hours'!H:H,'Contact Hours'!$A:$A,'Semester Credit Hours'!$A176,'Contact Hours'!$C:$C,'Semester Credit Hours'!$B176)</f>
        <v>0</v>
      </c>
      <c r="H176" s="16">
        <f>SUMIFS('Contact Hours'!I:I,'Contact Hours'!$A:$A,'Semester Credit Hours'!$A176,'Contact Hours'!$C:$C,'Semester Credit Hours'!$B176)</f>
        <v>0</v>
      </c>
      <c r="I176" s="16">
        <f>SUMIFS('Contact Hours'!J:J,'Contact Hours'!$A:$A,'Semester Credit Hours'!$A176,'Contact Hours'!$C:$C,'Semester Credit Hours'!$B176)</f>
        <v>0</v>
      </c>
      <c r="J176" s="16">
        <f>SUMIFS('Contact Hours'!K:K,'Contact Hours'!$A:$A,'Semester Credit Hours'!$A176,'Contact Hours'!$C:$C,'Semester Credit Hours'!$B176)</f>
        <v>0</v>
      </c>
      <c r="K176" s="16">
        <f>SUMIFS('Contact Hours'!L:L,'Contact Hours'!$A:$A,'Semester Credit Hours'!$A176,'Contact Hours'!$C:$C,'Semester Credit Hours'!$B176)</f>
        <v>0</v>
      </c>
      <c r="L176" s="17">
        <f t="shared" si="14"/>
        <v>0</v>
      </c>
      <c r="M176" s="17">
        <f t="shared" si="15"/>
        <v>0</v>
      </c>
      <c r="N176" s="17">
        <f t="shared" si="16"/>
        <v>0</v>
      </c>
      <c r="O176" s="83">
        <f t="shared" si="17"/>
        <v>0</v>
      </c>
    </row>
    <row r="177" spans="1:15" x14ac:dyDescent="0.2">
      <c r="A177" s="14">
        <v>3603</v>
      </c>
      <c r="B177" s="15">
        <v>39</v>
      </c>
      <c r="C177" s="82">
        <f t="shared" si="18"/>
        <v>94.118007325828316</v>
      </c>
      <c r="D177" s="16">
        <f>SUMIFS('Contact Hours'!E:E,'Contact Hours'!$A:$A,'Semester Credit Hours'!$A177,'Contact Hours'!$C:$C,'Semester Credit Hours'!$B177)</f>
        <v>0</v>
      </c>
      <c r="E177" s="16">
        <f>SUMIFS('Contact Hours'!F:F,'Contact Hours'!$A:$A,'Semester Credit Hours'!$A177,'Contact Hours'!$C:$C,'Semester Credit Hours'!$B177)</f>
        <v>0</v>
      </c>
      <c r="F177" s="16">
        <f>SUMIFS('Contact Hours'!G:G,'Contact Hours'!$A:$A,'Semester Credit Hours'!$A177,'Contact Hours'!$C:$C,'Semester Credit Hours'!$B177)</f>
        <v>0</v>
      </c>
      <c r="G177" s="16">
        <f>SUMIFS('Contact Hours'!H:H,'Contact Hours'!$A:$A,'Semester Credit Hours'!$A177,'Contact Hours'!$C:$C,'Semester Credit Hours'!$B177)</f>
        <v>0</v>
      </c>
      <c r="H177" s="16">
        <f>SUMIFS('Contact Hours'!I:I,'Contact Hours'!$A:$A,'Semester Credit Hours'!$A177,'Contact Hours'!$C:$C,'Semester Credit Hours'!$B177)</f>
        <v>0</v>
      </c>
      <c r="I177" s="16">
        <f>SUMIFS('Contact Hours'!J:J,'Contact Hours'!$A:$A,'Semester Credit Hours'!$A177,'Contact Hours'!$C:$C,'Semester Credit Hours'!$B177)</f>
        <v>0</v>
      </c>
      <c r="J177" s="16">
        <f>SUMIFS('Contact Hours'!K:K,'Contact Hours'!$A:$A,'Semester Credit Hours'!$A177,'Contact Hours'!$C:$C,'Semester Credit Hours'!$B177)</f>
        <v>0</v>
      </c>
      <c r="K177" s="16">
        <f>SUMIFS('Contact Hours'!L:L,'Contact Hours'!$A:$A,'Semester Credit Hours'!$A177,'Contact Hours'!$C:$C,'Semester Credit Hours'!$B177)</f>
        <v>0</v>
      </c>
      <c r="L177" s="17">
        <f t="shared" si="14"/>
        <v>0</v>
      </c>
      <c r="M177" s="17">
        <f t="shared" si="15"/>
        <v>0</v>
      </c>
      <c r="N177" s="17">
        <f t="shared" si="16"/>
        <v>0</v>
      </c>
      <c r="O177" s="83">
        <f t="shared" si="17"/>
        <v>0</v>
      </c>
    </row>
    <row r="178" spans="1:15" x14ac:dyDescent="0.2">
      <c r="A178" s="14">
        <v>3603</v>
      </c>
      <c r="B178" s="15">
        <v>46</v>
      </c>
      <c r="C178" s="82">
        <f t="shared" si="18"/>
        <v>64.11532376781318</v>
      </c>
      <c r="D178" s="16">
        <f>SUMIFS('Contact Hours'!E:E,'Contact Hours'!$A:$A,'Semester Credit Hours'!$A178,'Contact Hours'!$C:$C,'Semester Credit Hours'!$B178)</f>
        <v>0</v>
      </c>
      <c r="E178" s="16">
        <f>SUMIFS('Contact Hours'!F:F,'Contact Hours'!$A:$A,'Semester Credit Hours'!$A178,'Contact Hours'!$C:$C,'Semester Credit Hours'!$B178)</f>
        <v>0</v>
      </c>
      <c r="F178" s="16">
        <f>SUMIFS('Contact Hours'!G:G,'Contact Hours'!$A:$A,'Semester Credit Hours'!$A178,'Contact Hours'!$C:$C,'Semester Credit Hours'!$B178)</f>
        <v>0</v>
      </c>
      <c r="G178" s="16">
        <f>SUMIFS('Contact Hours'!H:H,'Contact Hours'!$A:$A,'Semester Credit Hours'!$A178,'Contact Hours'!$C:$C,'Semester Credit Hours'!$B178)</f>
        <v>0</v>
      </c>
      <c r="H178" s="16">
        <f>SUMIFS('Contact Hours'!I:I,'Contact Hours'!$A:$A,'Semester Credit Hours'!$A178,'Contact Hours'!$C:$C,'Semester Credit Hours'!$B178)</f>
        <v>0</v>
      </c>
      <c r="I178" s="16">
        <f>SUMIFS('Contact Hours'!J:J,'Contact Hours'!$A:$A,'Semester Credit Hours'!$A178,'Contact Hours'!$C:$C,'Semester Credit Hours'!$B178)</f>
        <v>0</v>
      </c>
      <c r="J178" s="16">
        <f>SUMIFS('Contact Hours'!K:K,'Contact Hours'!$A:$A,'Semester Credit Hours'!$A178,'Contact Hours'!$C:$C,'Semester Credit Hours'!$B178)</f>
        <v>0</v>
      </c>
      <c r="K178" s="16">
        <f>SUMIFS('Contact Hours'!L:L,'Contact Hours'!$A:$A,'Semester Credit Hours'!$A178,'Contact Hours'!$C:$C,'Semester Credit Hours'!$B178)</f>
        <v>0</v>
      </c>
      <c r="L178" s="17">
        <f t="shared" si="14"/>
        <v>0</v>
      </c>
      <c r="M178" s="17">
        <f t="shared" si="15"/>
        <v>0</v>
      </c>
      <c r="N178" s="17">
        <f t="shared" si="16"/>
        <v>0</v>
      </c>
      <c r="O178" s="83">
        <f t="shared" si="17"/>
        <v>0</v>
      </c>
    </row>
    <row r="179" spans="1:15" x14ac:dyDescent="0.2">
      <c r="A179" s="14">
        <v>29137</v>
      </c>
      <c r="B179" s="15">
        <v>31</v>
      </c>
      <c r="C179" s="82">
        <f t="shared" si="18"/>
        <v>71.924241406200693</v>
      </c>
      <c r="D179" s="16">
        <f>SUMIFS('Contact Hours'!E:E,'Contact Hours'!$A:$A,'Semester Credit Hours'!$A179,'Contact Hours'!$C:$C,'Semester Credit Hours'!$B179)</f>
        <v>0</v>
      </c>
      <c r="E179" s="16">
        <f>SUMIFS('Contact Hours'!F:F,'Contact Hours'!$A:$A,'Semester Credit Hours'!$A179,'Contact Hours'!$C:$C,'Semester Credit Hours'!$B179)</f>
        <v>0</v>
      </c>
      <c r="F179" s="16">
        <f>SUMIFS('Contact Hours'!G:G,'Contact Hours'!$A:$A,'Semester Credit Hours'!$A179,'Contact Hours'!$C:$C,'Semester Credit Hours'!$B179)</f>
        <v>0</v>
      </c>
      <c r="G179" s="16">
        <f>SUMIFS('Contact Hours'!H:H,'Contact Hours'!$A:$A,'Semester Credit Hours'!$A179,'Contact Hours'!$C:$C,'Semester Credit Hours'!$B179)</f>
        <v>0</v>
      </c>
      <c r="H179" s="16">
        <f>SUMIFS('Contact Hours'!I:I,'Contact Hours'!$A:$A,'Semester Credit Hours'!$A179,'Contact Hours'!$C:$C,'Semester Credit Hours'!$B179)</f>
        <v>0</v>
      </c>
      <c r="I179" s="16">
        <f>SUMIFS('Contact Hours'!J:J,'Contact Hours'!$A:$A,'Semester Credit Hours'!$A179,'Contact Hours'!$C:$C,'Semester Credit Hours'!$B179)</f>
        <v>0</v>
      </c>
      <c r="J179" s="16">
        <f>SUMIFS('Contact Hours'!K:K,'Contact Hours'!$A:$A,'Semester Credit Hours'!$A179,'Contact Hours'!$C:$C,'Semester Credit Hours'!$B179)</f>
        <v>0</v>
      </c>
      <c r="K179" s="16">
        <f>SUMIFS('Contact Hours'!L:L,'Contact Hours'!$A:$A,'Semester Credit Hours'!$A179,'Contact Hours'!$C:$C,'Semester Credit Hours'!$B179)</f>
        <v>0</v>
      </c>
      <c r="L179" s="17">
        <f t="shared" si="14"/>
        <v>0</v>
      </c>
      <c r="M179" s="17">
        <f t="shared" si="15"/>
        <v>0</v>
      </c>
      <c r="N179" s="17">
        <f t="shared" si="16"/>
        <v>0</v>
      </c>
      <c r="O179" s="83">
        <f t="shared" si="17"/>
        <v>0</v>
      </c>
    </row>
    <row r="180" spans="1:15" x14ac:dyDescent="0.2">
      <c r="A180" s="14">
        <v>29137</v>
      </c>
      <c r="B180" s="15">
        <v>32</v>
      </c>
      <c r="C180" s="82">
        <f t="shared" si="18"/>
        <v>113.43480358920792</v>
      </c>
      <c r="D180" s="16">
        <f>SUMIFS('Contact Hours'!E:E,'Contact Hours'!$A:$A,'Semester Credit Hours'!$A180,'Contact Hours'!$C:$C,'Semester Credit Hours'!$B180)</f>
        <v>0</v>
      </c>
      <c r="E180" s="16">
        <f>SUMIFS('Contact Hours'!F:F,'Contact Hours'!$A:$A,'Semester Credit Hours'!$A180,'Contact Hours'!$C:$C,'Semester Credit Hours'!$B180)</f>
        <v>0</v>
      </c>
      <c r="F180" s="16">
        <f>SUMIFS('Contact Hours'!G:G,'Contact Hours'!$A:$A,'Semester Credit Hours'!$A180,'Contact Hours'!$C:$C,'Semester Credit Hours'!$B180)</f>
        <v>0</v>
      </c>
      <c r="G180" s="16">
        <f>SUMIFS('Contact Hours'!H:H,'Contact Hours'!$A:$A,'Semester Credit Hours'!$A180,'Contact Hours'!$C:$C,'Semester Credit Hours'!$B180)</f>
        <v>0</v>
      </c>
      <c r="H180" s="16">
        <f>SUMIFS('Contact Hours'!I:I,'Contact Hours'!$A:$A,'Semester Credit Hours'!$A180,'Contact Hours'!$C:$C,'Semester Credit Hours'!$B180)</f>
        <v>0</v>
      </c>
      <c r="I180" s="16">
        <f>SUMIFS('Contact Hours'!J:J,'Contact Hours'!$A:$A,'Semester Credit Hours'!$A180,'Contact Hours'!$C:$C,'Semester Credit Hours'!$B180)</f>
        <v>0</v>
      </c>
      <c r="J180" s="16">
        <f>SUMIFS('Contact Hours'!K:K,'Contact Hours'!$A:$A,'Semester Credit Hours'!$A180,'Contact Hours'!$C:$C,'Semester Credit Hours'!$B180)</f>
        <v>0</v>
      </c>
      <c r="K180" s="16">
        <f>SUMIFS('Contact Hours'!L:L,'Contact Hours'!$A:$A,'Semester Credit Hours'!$A180,'Contact Hours'!$C:$C,'Semester Credit Hours'!$B180)</f>
        <v>0</v>
      </c>
      <c r="L180" s="17">
        <f t="shared" si="14"/>
        <v>0</v>
      </c>
      <c r="M180" s="17">
        <f t="shared" si="15"/>
        <v>0</v>
      </c>
      <c r="N180" s="17">
        <f t="shared" si="16"/>
        <v>0</v>
      </c>
      <c r="O180" s="83">
        <f t="shared" si="17"/>
        <v>0</v>
      </c>
    </row>
    <row r="181" spans="1:15" x14ac:dyDescent="0.2">
      <c r="A181" s="14">
        <v>29137</v>
      </c>
      <c r="B181" s="15">
        <v>36</v>
      </c>
      <c r="C181" s="82">
        <f t="shared" si="18"/>
        <v>73.568224066913842</v>
      </c>
      <c r="D181" s="16">
        <f>SUMIFS('Contact Hours'!E:E,'Contact Hours'!$A:$A,'Semester Credit Hours'!$A181,'Contact Hours'!$C:$C,'Semester Credit Hours'!$B181)</f>
        <v>0</v>
      </c>
      <c r="E181" s="16">
        <f>SUMIFS('Contact Hours'!F:F,'Contact Hours'!$A:$A,'Semester Credit Hours'!$A181,'Contact Hours'!$C:$C,'Semester Credit Hours'!$B181)</f>
        <v>0</v>
      </c>
      <c r="F181" s="16">
        <f>SUMIFS('Contact Hours'!G:G,'Contact Hours'!$A:$A,'Semester Credit Hours'!$A181,'Contact Hours'!$C:$C,'Semester Credit Hours'!$B181)</f>
        <v>0</v>
      </c>
      <c r="G181" s="16">
        <f>SUMIFS('Contact Hours'!H:H,'Contact Hours'!$A:$A,'Semester Credit Hours'!$A181,'Contact Hours'!$C:$C,'Semester Credit Hours'!$B181)</f>
        <v>0</v>
      </c>
      <c r="H181" s="16">
        <f>SUMIFS('Contact Hours'!I:I,'Contact Hours'!$A:$A,'Semester Credit Hours'!$A181,'Contact Hours'!$C:$C,'Semester Credit Hours'!$B181)</f>
        <v>0</v>
      </c>
      <c r="I181" s="16">
        <f>SUMIFS('Contact Hours'!J:J,'Contact Hours'!$A:$A,'Semester Credit Hours'!$A181,'Contact Hours'!$C:$C,'Semester Credit Hours'!$B181)</f>
        <v>0</v>
      </c>
      <c r="J181" s="16">
        <f>SUMIFS('Contact Hours'!K:K,'Contact Hours'!$A:$A,'Semester Credit Hours'!$A181,'Contact Hours'!$C:$C,'Semester Credit Hours'!$B181)</f>
        <v>0</v>
      </c>
      <c r="K181" s="16">
        <f>SUMIFS('Contact Hours'!L:L,'Contact Hours'!$A:$A,'Semester Credit Hours'!$A181,'Contact Hours'!$C:$C,'Semester Credit Hours'!$B181)</f>
        <v>0</v>
      </c>
      <c r="L181" s="17">
        <f t="shared" si="14"/>
        <v>0</v>
      </c>
      <c r="M181" s="17">
        <f t="shared" si="15"/>
        <v>0</v>
      </c>
      <c r="N181" s="17">
        <f t="shared" si="16"/>
        <v>0</v>
      </c>
      <c r="O181" s="83">
        <f t="shared" si="17"/>
        <v>0</v>
      </c>
    </row>
    <row r="182" spans="1:15" x14ac:dyDescent="0.2">
      <c r="A182" s="14">
        <v>29137</v>
      </c>
      <c r="B182" s="15">
        <v>39</v>
      </c>
      <c r="C182" s="82">
        <f t="shared" si="18"/>
        <v>94.118007325828316</v>
      </c>
      <c r="D182" s="16">
        <f>SUMIFS('Contact Hours'!E:E,'Contact Hours'!$A:$A,'Semester Credit Hours'!$A182,'Contact Hours'!$C:$C,'Semester Credit Hours'!$B182)</f>
        <v>0</v>
      </c>
      <c r="E182" s="16">
        <f>SUMIFS('Contact Hours'!F:F,'Contact Hours'!$A:$A,'Semester Credit Hours'!$A182,'Contact Hours'!$C:$C,'Semester Credit Hours'!$B182)</f>
        <v>0</v>
      </c>
      <c r="F182" s="16">
        <f>SUMIFS('Contact Hours'!G:G,'Contact Hours'!$A:$A,'Semester Credit Hours'!$A182,'Contact Hours'!$C:$C,'Semester Credit Hours'!$B182)</f>
        <v>0</v>
      </c>
      <c r="G182" s="16">
        <f>SUMIFS('Contact Hours'!H:H,'Contact Hours'!$A:$A,'Semester Credit Hours'!$A182,'Contact Hours'!$C:$C,'Semester Credit Hours'!$B182)</f>
        <v>0</v>
      </c>
      <c r="H182" s="16">
        <f>SUMIFS('Contact Hours'!I:I,'Contact Hours'!$A:$A,'Semester Credit Hours'!$A182,'Contact Hours'!$C:$C,'Semester Credit Hours'!$B182)</f>
        <v>0</v>
      </c>
      <c r="I182" s="16">
        <f>SUMIFS('Contact Hours'!J:J,'Contact Hours'!$A:$A,'Semester Credit Hours'!$A182,'Contact Hours'!$C:$C,'Semester Credit Hours'!$B182)</f>
        <v>0</v>
      </c>
      <c r="J182" s="16">
        <f>SUMIFS('Contact Hours'!K:K,'Contact Hours'!$A:$A,'Semester Credit Hours'!$A182,'Contact Hours'!$C:$C,'Semester Credit Hours'!$B182)</f>
        <v>0</v>
      </c>
      <c r="K182" s="16">
        <f>SUMIFS('Contact Hours'!L:L,'Contact Hours'!$A:$A,'Semester Credit Hours'!$A182,'Contact Hours'!$C:$C,'Semester Credit Hours'!$B182)</f>
        <v>0</v>
      </c>
      <c r="L182" s="17">
        <f t="shared" si="14"/>
        <v>0</v>
      </c>
      <c r="M182" s="17">
        <f t="shared" si="15"/>
        <v>0</v>
      </c>
      <c r="N182" s="17">
        <f t="shared" si="16"/>
        <v>0</v>
      </c>
      <c r="O182" s="83">
        <f t="shared" si="17"/>
        <v>0</v>
      </c>
    </row>
    <row r="183" spans="1:15" x14ac:dyDescent="0.2">
      <c r="A183" s="14">
        <v>29137</v>
      </c>
      <c r="B183" s="15">
        <v>46</v>
      </c>
      <c r="C183" s="82">
        <f t="shared" si="18"/>
        <v>64.11532376781318</v>
      </c>
      <c r="D183" s="16">
        <f>SUMIFS('Contact Hours'!E:E,'Contact Hours'!$A:$A,'Semester Credit Hours'!$A183,'Contact Hours'!$C:$C,'Semester Credit Hours'!$B183)</f>
        <v>0</v>
      </c>
      <c r="E183" s="16">
        <f>SUMIFS('Contact Hours'!F:F,'Contact Hours'!$A:$A,'Semester Credit Hours'!$A183,'Contact Hours'!$C:$C,'Semester Credit Hours'!$B183)</f>
        <v>0</v>
      </c>
      <c r="F183" s="16">
        <f>SUMIFS('Contact Hours'!G:G,'Contact Hours'!$A:$A,'Semester Credit Hours'!$A183,'Contact Hours'!$C:$C,'Semester Credit Hours'!$B183)</f>
        <v>0</v>
      </c>
      <c r="G183" s="16">
        <f>SUMIFS('Contact Hours'!H:H,'Contact Hours'!$A:$A,'Semester Credit Hours'!$A183,'Contact Hours'!$C:$C,'Semester Credit Hours'!$B183)</f>
        <v>0</v>
      </c>
      <c r="H183" s="16">
        <f>SUMIFS('Contact Hours'!I:I,'Contact Hours'!$A:$A,'Semester Credit Hours'!$A183,'Contact Hours'!$C:$C,'Semester Credit Hours'!$B183)</f>
        <v>0</v>
      </c>
      <c r="I183" s="16">
        <f>SUMIFS('Contact Hours'!J:J,'Contact Hours'!$A:$A,'Semester Credit Hours'!$A183,'Contact Hours'!$C:$C,'Semester Credit Hours'!$B183)</f>
        <v>0</v>
      </c>
      <c r="J183" s="16">
        <f>SUMIFS('Contact Hours'!K:K,'Contact Hours'!$A:$A,'Semester Credit Hours'!$A183,'Contact Hours'!$C:$C,'Semester Credit Hours'!$B183)</f>
        <v>0</v>
      </c>
      <c r="K183" s="16">
        <f>SUMIFS('Contact Hours'!L:L,'Contact Hours'!$A:$A,'Semester Credit Hours'!$A183,'Contact Hours'!$C:$C,'Semester Credit Hours'!$B183)</f>
        <v>0</v>
      </c>
      <c r="L183" s="17">
        <f t="shared" si="14"/>
        <v>0</v>
      </c>
      <c r="M183" s="17">
        <f t="shared" si="15"/>
        <v>0</v>
      </c>
      <c r="N183" s="17">
        <f t="shared" si="16"/>
        <v>0</v>
      </c>
      <c r="O183" s="83">
        <f t="shared" si="17"/>
        <v>0</v>
      </c>
    </row>
    <row r="184" spans="1:15" x14ac:dyDescent="0.2">
      <c r="A184" s="14">
        <v>3611</v>
      </c>
      <c r="B184" s="15">
        <v>31</v>
      </c>
      <c r="C184" s="82">
        <f t="shared" si="18"/>
        <v>71.924241406200693</v>
      </c>
      <c r="D184" s="16">
        <f>SUMIFS('Contact Hours'!E:E,'Contact Hours'!$A:$A,'Semester Credit Hours'!$A184,'Contact Hours'!$C:$C,'Semester Credit Hours'!$B184)</f>
        <v>0</v>
      </c>
      <c r="E184" s="16">
        <f>SUMIFS('Contact Hours'!F:F,'Contact Hours'!$A:$A,'Semester Credit Hours'!$A184,'Contact Hours'!$C:$C,'Semester Credit Hours'!$B184)</f>
        <v>0</v>
      </c>
      <c r="F184" s="16">
        <f>SUMIFS('Contact Hours'!G:G,'Contact Hours'!$A:$A,'Semester Credit Hours'!$A184,'Contact Hours'!$C:$C,'Semester Credit Hours'!$B184)</f>
        <v>0</v>
      </c>
      <c r="G184" s="16">
        <f>SUMIFS('Contact Hours'!H:H,'Contact Hours'!$A:$A,'Semester Credit Hours'!$A184,'Contact Hours'!$C:$C,'Semester Credit Hours'!$B184)</f>
        <v>0</v>
      </c>
      <c r="H184" s="16">
        <f>SUMIFS('Contact Hours'!I:I,'Contact Hours'!$A:$A,'Semester Credit Hours'!$A184,'Contact Hours'!$C:$C,'Semester Credit Hours'!$B184)</f>
        <v>0</v>
      </c>
      <c r="I184" s="16">
        <f>SUMIFS('Contact Hours'!J:J,'Contact Hours'!$A:$A,'Semester Credit Hours'!$A184,'Contact Hours'!$C:$C,'Semester Credit Hours'!$B184)</f>
        <v>0</v>
      </c>
      <c r="J184" s="16">
        <f>SUMIFS('Contact Hours'!K:K,'Contact Hours'!$A:$A,'Semester Credit Hours'!$A184,'Contact Hours'!$C:$C,'Semester Credit Hours'!$B184)</f>
        <v>0</v>
      </c>
      <c r="K184" s="16">
        <f>SUMIFS('Contact Hours'!L:L,'Contact Hours'!$A:$A,'Semester Credit Hours'!$A184,'Contact Hours'!$C:$C,'Semester Credit Hours'!$B184)</f>
        <v>0</v>
      </c>
      <c r="L184" s="17">
        <f t="shared" si="14"/>
        <v>0</v>
      </c>
      <c r="M184" s="17">
        <f t="shared" si="15"/>
        <v>0</v>
      </c>
      <c r="N184" s="17">
        <f t="shared" si="16"/>
        <v>0</v>
      </c>
      <c r="O184" s="83">
        <f t="shared" si="17"/>
        <v>0</v>
      </c>
    </row>
    <row r="185" spans="1:15" x14ac:dyDescent="0.2">
      <c r="A185" s="14">
        <v>3611</v>
      </c>
      <c r="B185" s="15">
        <v>32</v>
      </c>
      <c r="C185" s="82">
        <f t="shared" si="18"/>
        <v>113.43480358920792</v>
      </c>
      <c r="D185" s="16">
        <f>SUMIFS('Contact Hours'!E:E,'Contact Hours'!$A:$A,'Semester Credit Hours'!$A185,'Contact Hours'!$C:$C,'Semester Credit Hours'!$B185)</f>
        <v>0</v>
      </c>
      <c r="E185" s="16">
        <f>SUMIFS('Contact Hours'!F:F,'Contact Hours'!$A:$A,'Semester Credit Hours'!$A185,'Contact Hours'!$C:$C,'Semester Credit Hours'!$B185)</f>
        <v>0</v>
      </c>
      <c r="F185" s="16">
        <f>SUMIFS('Contact Hours'!G:G,'Contact Hours'!$A:$A,'Semester Credit Hours'!$A185,'Contact Hours'!$C:$C,'Semester Credit Hours'!$B185)</f>
        <v>0</v>
      </c>
      <c r="G185" s="16">
        <f>SUMIFS('Contact Hours'!H:H,'Contact Hours'!$A:$A,'Semester Credit Hours'!$A185,'Contact Hours'!$C:$C,'Semester Credit Hours'!$B185)</f>
        <v>0</v>
      </c>
      <c r="H185" s="16">
        <f>SUMIFS('Contact Hours'!I:I,'Contact Hours'!$A:$A,'Semester Credit Hours'!$A185,'Contact Hours'!$C:$C,'Semester Credit Hours'!$B185)</f>
        <v>0</v>
      </c>
      <c r="I185" s="16">
        <f>SUMIFS('Contact Hours'!J:J,'Contact Hours'!$A:$A,'Semester Credit Hours'!$A185,'Contact Hours'!$C:$C,'Semester Credit Hours'!$B185)</f>
        <v>0</v>
      </c>
      <c r="J185" s="16">
        <f>SUMIFS('Contact Hours'!K:K,'Contact Hours'!$A:$A,'Semester Credit Hours'!$A185,'Contact Hours'!$C:$C,'Semester Credit Hours'!$B185)</f>
        <v>0</v>
      </c>
      <c r="K185" s="16">
        <f>SUMIFS('Contact Hours'!L:L,'Contact Hours'!$A:$A,'Semester Credit Hours'!$A185,'Contact Hours'!$C:$C,'Semester Credit Hours'!$B185)</f>
        <v>0</v>
      </c>
      <c r="L185" s="17">
        <f t="shared" si="14"/>
        <v>0</v>
      </c>
      <c r="M185" s="17">
        <f t="shared" si="15"/>
        <v>0</v>
      </c>
      <c r="N185" s="17">
        <f t="shared" si="16"/>
        <v>0</v>
      </c>
      <c r="O185" s="83">
        <f t="shared" si="17"/>
        <v>0</v>
      </c>
    </row>
    <row r="186" spans="1:15" x14ac:dyDescent="0.2">
      <c r="A186" s="14">
        <v>3611</v>
      </c>
      <c r="B186" s="15">
        <v>36</v>
      </c>
      <c r="C186" s="82">
        <f t="shared" si="18"/>
        <v>73.568224066913842</v>
      </c>
      <c r="D186" s="16">
        <f>SUMIFS('Contact Hours'!E:E,'Contact Hours'!$A:$A,'Semester Credit Hours'!$A186,'Contact Hours'!$C:$C,'Semester Credit Hours'!$B186)</f>
        <v>0</v>
      </c>
      <c r="E186" s="16">
        <f>SUMIFS('Contact Hours'!F:F,'Contact Hours'!$A:$A,'Semester Credit Hours'!$A186,'Contact Hours'!$C:$C,'Semester Credit Hours'!$B186)</f>
        <v>0</v>
      </c>
      <c r="F186" s="16">
        <f>SUMIFS('Contact Hours'!G:G,'Contact Hours'!$A:$A,'Semester Credit Hours'!$A186,'Contact Hours'!$C:$C,'Semester Credit Hours'!$B186)</f>
        <v>0</v>
      </c>
      <c r="G186" s="16">
        <f>SUMIFS('Contact Hours'!H:H,'Contact Hours'!$A:$A,'Semester Credit Hours'!$A186,'Contact Hours'!$C:$C,'Semester Credit Hours'!$B186)</f>
        <v>0</v>
      </c>
      <c r="H186" s="16">
        <f>SUMIFS('Contact Hours'!I:I,'Contact Hours'!$A:$A,'Semester Credit Hours'!$A186,'Contact Hours'!$C:$C,'Semester Credit Hours'!$B186)</f>
        <v>0</v>
      </c>
      <c r="I186" s="16">
        <f>SUMIFS('Contact Hours'!J:J,'Contact Hours'!$A:$A,'Semester Credit Hours'!$A186,'Contact Hours'!$C:$C,'Semester Credit Hours'!$B186)</f>
        <v>0</v>
      </c>
      <c r="J186" s="16">
        <f>SUMIFS('Contact Hours'!K:K,'Contact Hours'!$A:$A,'Semester Credit Hours'!$A186,'Contact Hours'!$C:$C,'Semester Credit Hours'!$B186)</f>
        <v>0</v>
      </c>
      <c r="K186" s="16">
        <f>SUMIFS('Contact Hours'!L:L,'Contact Hours'!$A:$A,'Semester Credit Hours'!$A186,'Contact Hours'!$C:$C,'Semester Credit Hours'!$B186)</f>
        <v>0</v>
      </c>
      <c r="L186" s="17">
        <f t="shared" si="14"/>
        <v>0</v>
      </c>
      <c r="M186" s="17">
        <f t="shared" si="15"/>
        <v>0</v>
      </c>
      <c r="N186" s="17">
        <f t="shared" si="16"/>
        <v>0</v>
      </c>
      <c r="O186" s="83">
        <f t="shared" si="17"/>
        <v>0</v>
      </c>
    </row>
    <row r="187" spans="1:15" x14ac:dyDescent="0.2">
      <c r="A187" s="14">
        <v>3611</v>
      </c>
      <c r="B187" s="15">
        <v>39</v>
      </c>
      <c r="C187" s="82">
        <f t="shared" si="18"/>
        <v>94.118007325828316</v>
      </c>
      <c r="D187" s="16">
        <f>SUMIFS('Contact Hours'!E:E,'Contact Hours'!$A:$A,'Semester Credit Hours'!$A187,'Contact Hours'!$C:$C,'Semester Credit Hours'!$B187)</f>
        <v>0</v>
      </c>
      <c r="E187" s="16">
        <f>SUMIFS('Contact Hours'!F:F,'Contact Hours'!$A:$A,'Semester Credit Hours'!$A187,'Contact Hours'!$C:$C,'Semester Credit Hours'!$B187)</f>
        <v>0</v>
      </c>
      <c r="F187" s="16">
        <f>SUMIFS('Contact Hours'!G:G,'Contact Hours'!$A:$A,'Semester Credit Hours'!$A187,'Contact Hours'!$C:$C,'Semester Credit Hours'!$B187)</f>
        <v>0</v>
      </c>
      <c r="G187" s="16">
        <f>SUMIFS('Contact Hours'!H:H,'Contact Hours'!$A:$A,'Semester Credit Hours'!$A187,'Contact Hours'!$C:$C,'Semester Credit Hours'!$B187)</f>
        <v>0</v>
      </c>
      <c r="H187" s="16">
        <f>SUMIFS('Contact Hours'!I:I,'Contact Hours'!$A:$A,'Semester Credit Hours'!$A187,'Contact Hours'!$C:$C,'Semester Credit Hours'!$B187)</f>
        <v>0</v>
      </c>
      <c r="I187" s="16">
        <f>SUMIFS('Contact Hours'!J:J,'Contact Hours'!$A:$A,'Semester Credit Hours'!$A187,'Contact Hours'!$C:$C,'Semester Credit Hours'!$B187)</f>
        <v>0</v>
      </c>
      <c r="J187" s="16">
        <f>SUMIFS('Contact Hours'!K:K,'Contact Hours'!$A:$A,'Semester Credit Hours'!$A187,'Contact Hours'!$C:$C,'Semester Credit Hours'!$B187)</f>
        <v>0</v>
      </c>
      <c r="K187" s="16">
        <f>SUMIFS('Contact Hours'!L:L,'Contact Hours'!$A:$A,'Semester Credit Hours'!$A187,'Contact Hours'!$C:$C,'Semester Credit Hours'!$B187)</f>
        <v>0</v>
      </c>
      <c r="L187" s="17">
        <f t="shared" si="14"/>
        <v>0</v>
      </c>
      <c r="M187" s="17">
        <f t="shared" si="15"/>
        <v>0</v>
      </c>
      <c r="N187" s="17">
        <f t="shared" si="16"/>
        <v>0</v>
      </c>
      <c r="O187" s="83">
        <f t="shared" si="17"/>
        <v>0</v>
      </c>
    </row>
    <row r="188" spans="1:15" x14ac:dyDescent="0.2">
      <c r="A188" s="14">
        <v>3611</v>
      </c>
      <c r="B188" s="15">
        <v>46</v>
      </c>
      <c r="C188" s="82">
        <f t="shared" si="18"/>
        <v>64.11532376781318</v>
      </c>
      <c r="D188" s="16">
        <f>SUMIFS('Contact Hours'!E:E,'Contact Hours'!$A:$A,'Semester Credit Hours'!$A188,'Contact Hours'!$C:$C,'Semester Credit Hours'!$B188)</f>
        <v>0</v>
      </c>
      <c r="E188" s="16">
        <f>SUMIFS('Contact Hours'!F:F,'Contact Hours'!$A:$A,'Semester Credit Hours'!$A188,'Contact Hours'!$C:$C,'Semester Credit Hours'!$B188)</f>
        <v>0</v>
      </c>
      <c r="F188" s="16">
        <f>SUMIFS('Contact Hours'!G:G,'Contact Hours'!$A:$A,'Semester Credit Hours'!$A188,'Contact Hours'!$C:$C,'Semester Credit Hours'!$B188)</f>
        <v>0</v>
      </c>
      <c r="G188" s="16">
        <f>SUMIFS('Contact Hours'!H:H,'Contact Hours'!$A:$A,'Semester Credit Hours'!$A188,'Contact Hours'!$C:$C,'Semester Credit Hours'!$B188)</f>
        <v>0</v>
      </c>
      <c r="H188" s="16">
        <f>SUMIFS('Contact Hours'!I:I,'Contact Hours'!$A:$A,'Semester Credit Hours'!$A188,'Contact Hours'!$C:$C,'Semester Credit Hours'!$B188)</f>
        <v>0</v>
      </c>
      <c r="I188" s="16">
        <f>SUMIFS('Contact Hours'!J:J,'Contact Hours'!$A:$A,'Semester Credit Hours'!$A188,'Contact Hours'!$C:$C,'Semester Credit Hours'!$B188)</f>
        <v>0</v>
      </c>
      <c r="J188" s="16">
        <f>SUMIFS('Contact Hours'!K:K,'Contact Hours'!$A:$A,'Semester Credit Hours'!$A188,'Contact Hours'!$C:$C,'Semester Credit Hours'!$B188)</f>
        <v>0</v>
      </c>
      <c r="K188" s="16">
        <f>SUMIFS('Contact Hours'!L:L,'Contact Hours'!$A:$A,'Semester Credit Hours'!$A188,'Contact Hours'!$C:$C,'Semester Credit Hours'!$B188)</f>
        <v>0</v>
      </c>
      <c r="L188" s="17">
        <f t="shared" si="14"/>
        <v>0</v>
      </c>
      <c r="M188" s="17">
        <f t="shared" si="15"/>
        <v>0</v>
      </c>
      <c r="N188" s="17">
        <f t="shared" si="16"/>
        <v>0</v>
      </c>
      <c r="O188" s="83">
        <f t="shared" si="17"/>
        <v>0</v>
      </c>
    </row>
    <row r="189" spans="1:15" x14ac:dyDescent="0.2">
      <c r="A189" s="14">
        <v>31034</v>
      </c>
      <c r="B189" s="15">
        <v>31</v>
      </c>
      <c r="C189" s="82">
        <f t="shared" si="18"/>
        <v>71.924241406200693</v>
      </c>
      <c r="D189" s="16">
        <f>SUMIFS('Contact Hours'!E:E,'Contact Hours'!$A:$A,'Semester Credit Hours'!$A189,'Contact Hours'!$C:$C,'Semester Credit Hours'!$B189)</f>
        <v>0</v>
      </c>
      <c r="E189" s="16">
        <f>SUMIFS('Contact Hours'!F:F,'Contact Hours'!$A:$A,'Semester Credit Hours'!$A189,'Contact Hours'!$C:$C,'Semester Credit Hours'!$B189)</f>
        <v>0</v>
      </c>
      <c r="F189" s="16">
        <f>SUMIFS('Contact Hours'!G:G,'Contact Hours'!$A:$A,'Semester Credit Hours'!$A189,'Contact Hours'!$C:$C,'Semester Credit Hours'!$B189)</f>
        <v>0</v>
      </c>
      <c r="G189" s="16">
        <f>SUMIFS('Contact Hours'!H:H,'Contact Hours'!$A:$A,'Semester Credit Hours'!$A189,'Contact Hours'!$C:$C,'Semester Credit Hours'!$B189)</f>
        <v>0</v>
      </c>
      <c r="H189" s="16">
        <f>SUMIFS('Contact Hours'!I:I,'Contact Hours'!$A:$A,'Semester Credit Hours'!$A189,'Contact Hours'!$C:$C,'Semester Credit Hours'!$B189)</f>
        <v>0</v>
      </c>
      <c r="I189" s="16">
        <f>SUMIFS('Contact Hours'!J:J,'Contact Hours'!$A:$A,'Semester Credit Hours'!$A189,'Contact Hours'!$C:$C,'Semester Credit Hours'!$B189)</f>
        <v>0</v>
      </c>
      <c r="J189" s="16">
        <f>SUMIFS('Contact Hours'!K:K,'Contact Hours'!$A:$A,'Semester Credit Hours'!$A189,'Contact Hours'!$C:$C,'Semester Credit Hours'!$B189)</f>
        <v>0</v>
      </c>
      <c r="K189" s="16">
        <f>SUMIFS('Contact Hours'!L:L,'Contact Hours'!$A:$A,'Semester Credit Hours'!$A189,'Contact Hours'!$C:$C,'Semester Credit Hours'!$B189)</f>
        <v>0</v>
      </c>
      <c r="L189" s="17">
        <f t="shared" si="14"/>
        <v>0</v>
      </c>
      <c r="M189" s="17">
        <f t="shared" si="15"/>
        <v>0</v>
      </c>
      <c r="N189" s="17">
        <f t="shared" si="16"/>
        <v>0</v>
      </c>
      <c r="O189" s="83">
        <f t="shared" si="17"/>
        <v>0</v>
      </c>
    </row>
    <row r="190" spans="1:15" x14ac:dyDescent="0.2">
      <c r="A190" s="14">
        <v>31034</v>
      </c>
      <c r="B190" s="15">
        <v>32</v>
      </c>
      <c r="C190" s="82">
        <f t="shared" si="18"/>
        <v>113.43480358920792</v>
      </c>
      <c r="D190" s="16">
        <f>SUMIFS('Contact Hours'!E:E,'Contact Hours'!$A:$A,'Semester Credit Hours'!$A190,'Contact Hours'!$C:$C,'Semester Credit Hours'!$B190)</f>
        <v>0</v>
      </c>
      <c r="E190" s="16">
        <f>SUMIFS('Contact Hours'!F:F,'Contact Hours'!$A:$A,'Semester Credit Hours'!$A190,'Contact Hours'!$C:$C,'Semester Credit Hours'!$B190)</f>
        <v>2742</v>
      </c>
      <c r="F190" s="16">
        <f>SUMIFS('Contact Hours'!G:G,'Contact Hours'!$A:$A,'Semester Credit Hours'!$A190,'Contact Hours'!$C:$C,'Semester Credit Hours'!$B190)</f>
        <v>0</v>
      </c>
      <c r="G190" s="16">
        <f>SUMIFS('Contact Hours'!H:H,'Contact Hours'!$A:$A,'Semester Credit Hours'!$A190,'Contact Hours'!$C:$C,'Semester Credit Hours'!$B190)</f>
        <v>0</v>
      </c>
      <c r="H190" s="16">
        <f>SUMIFS('Contact Hours'!I:I,'Contact Hours'!$A:$A,'Semester Credit Hours'!$A190,'Contact Hours'!$C:$C,'Semester Credit Hours'!$B190)</f>
        <v>0</v>
      </c>
      <c r="I190" s="16">
        <f>SUMIFS('Contact Hours'!J:J,'Contact Hours'!$A:$A,'Semester Credit Hours'!$A190,'Contact Hours'!$C:$C,'Semester Credit Hours'!$B190)</f>
        <v>0</v>
      </c>
      <c r="J190" s="16">
        <f>SUMIFS('Contact Hours'!K:K,'Contact Hours'!$A:$A,'Semester Credit Hours'!$A190,'Contact Hours'!$C:$C,'Semester Credit Hours'!$B190)</f>
        <v>0</v>
      </c>
      <c r="K190" s="16">
        <f>SUMIFS('Contact Hours'!L:L,'Contact Hours'!$A:$A,'Semester Credit Hours'!$A190,'Contact Hours'!$C:$C,'Semester Credit Hours'!$B190)</f>
        <v>0</v>
      </c>
      <c r="L190" s="17">
        <f t="shared" si="14"/>
        <v>2742</v>
      </c>
      <c r="M190" s="17">
        <f t="shared" si="15"/>
        <v>0</v>
      </c>
      <c r="N190" s="17">
        <f t="shared" si="16"/>
        <v>2742</v>
      </c>
      <c r="O190" s="83">
        <f t="shared" si="17"/>
        <v>311038.23144160811</v>
      </c>
    </row>
    <row r="191" spans="1:15" x14ac:dyDescent="0.2">
      <c r="A191" s="14">
        <v>31034</v>
      </c>
      <c r="B191" s="15">
        <v>36</v>
      </c>
      <c r="C191" s="82">
        <f t="shared" si="18"/>
        <v>73.568224066913842</v>
      </c>
      <c r="D191" s="16">
        <f>SUMIFS('Contact Hours'!E:E,'Contact Hours'!$A:$A,'Semester Credit Hours'!$A191,'Contact Hours'!$C:$C,'Semester Credit Hours'!$B191)</f>
        <v>10302</v>
      </c>
      <c r="E191" s="16">
        <f>SUMIFS('Contact Hours'!F:F,'Contact Hours'!$A:$A,'Semester Credit Hours'!$A191,'Contact Hours'!$C:$C,'Semester Credit Hours'!$B191)</f>
        <v>2877</v>
      </c>
      <c r="F191" s="16">
        <f>SUMIFS('Contact Hours'!G:G,'Contact Hours'!$A:$A,'Semester Credit Hours'!$A191,'Contact Hours'!$C:$C,'Semester Credit Hours'!$B191)</f>
        <v>0</v>
      </c>
      <c r="G191" s="16">
        <f>SUMIFS('Contact Hours'!H:H,'Contact Hours'!$A:$A,'Semester Credit Hours'!$A191,'Contact Hours'!$C:$C,'Semester Credit Hours'!$B191)</f>
        <v>0</v>
      </c>
      <c r="H191" s="16">
        <f>SUMIFS('Contact Hours'!I:I,'Contact Hours'!$A:$A,'Semester Credit Hours'!$A191,'Contact Hours'!$C:$C,'Semester Credit Hours'!$B191)</f>
        <v>0</v>
      </c>
      <c r="I191" s="16">
        <f>SUMIFS('Contact Hours'!J:J,'Contact Hours'!$A:$A,'Semester Credit Hours'!$A191,'Contact Hours'!$C:$C,'Semester Credit Hours'!$B191)</f>
        <v>0</v>
      </c>
      <c r="J191" s="16">
        <f>SUMIFS('Contact Hours'!K:K,'Contact Hours'!$A:$A,'Semester Credit Hours'!$A191,'Contact Hours'!$C:$C,'Semester Credit Hours'!$B191)</f>
        <v>0</v>
      </c>
      <c r="K191" s="16">
        <f>SUMIFS('Contact Hours'!L:L,'Contact Hours'!$A:$A,'Semester Credit Hours'!$A191,'Contact Hours'!$C:$C,'Semester Credit Hours'!$B191)</f>
        <v>0</v>
      </c>
      <c r="L191" s="17">
        <f t="shared" si="14"/>
        <v>13179</v>
      </c>
      <c r="M191" s="17">
        <f t="shared" si="15"/>
        <v>0</v>
      </c>
      <c r="N191" s="17">
        <f t="shared" si="16"/>
        <v>13179</v>
      </c>
      <c r="O191" s="83">
        <f t="shared" si="17"/>
        <v>969555.62497785757</v>
      </c>
    </row>
    <row r="192" spans="1:15" x14ac:dyDescent="0.2">
      <c r="A192" s="14">
        <v>31034</v>
      </c>
      <c r="B192" s="15">
        <v>39</v>
      </c>
      <c r="C192" s="82">
        <f t="shared" si="18"/>
        <v>94.118007325828316</v>
      </c>
      <c r="D192" s="16">
        <f>SUMIFS('Contact Hours'!E:E,'Contact Hours'!$A:$A,'Semester Credit Hours'!$A192,'Contact Hours'!$C:$C,'Semester Credit Hours'!$B192)</f>
        <v>0</v>
      </c>
      <c r="E192" s="16">
        <f>SUMIFS('Contact Hours'!F:F,'Contact Hours'!$A:$A,'Semester Credit Hours'!$A192,'Contact Hours'!$C:$C,'Semester Credit Hours'!$B192)</f>
        <v>282</v>
      </c>
      <c r="F192" s="16">
        <f>SUMIFS('Contact Hours'!G:G,'Contact Hours'!$A:$A,'Semester Credit Hours'!$A192,'Contact Hours'!$C:$C,'Semester Credit Hours'!$B192)</f>
        <v>0</v>
      </c>
      <c r="G192" s="16">
        <f>SUMIFS('Contact Hours'!H:H,'Contact Hours'!$A:$A,'Semester Credit Hours'!$A192,'Contact Hours'!$C:$C,'Semester Credit Hours'!$B192)</f>
        <v>0</v>
      </c>
      <c r="H192" s="16">
        <f>SUMIFS('Contact Hours'!I:I,'Contact Hours'!$A:$A,'Semester Credit Hours'!$A192,'Contact Hours'!$C:$C,'Semester Credit Hours'!$B192)</f>
        <v>0</v>
      </c>
      <c r="I192" s="16">
        <f>SUMIFS('Contact Hours'!J:J,'Contact Hours'!$A:$A,'Semester Credit Hours'!$A192,'Contact Hours'!$C:$C,'Semester Credit Hours'!$B192)</f>
        <v>0</v>
      </c>
      <c r="J192" s="16">
        <f>SUMIFS('Contact Hours'!K:K,'Contact Hours'!$A:$A,'Semester Credit Hours'!$A192,'Contact Hours'!$C:$C,'Semester Credit Hours'!$B192)</f>
        <v>0</v>
      </c>
      <c r="K192" s="16">
        <f>SUMIFS('Contact Hours'!L:L,'Contact Hours'!$A:$A,'Semester Credit Hours'!$A192,'Contact Hours'!$C:$C,'Semester Credit Hours'!$B192)</f>
        <v>0</v>
      </c>
      <c r="L192" s="17">
        <f t="shared" si="14"/>
        <v>282</v>
      </c>
      <c r="M192" s="17">
        <f t="shared" si="15"/>
        <v>0</v>
      </c>
      <c r="N192" s="17">
        <f t="shared" si="16"/>
        <v>282</v>
      </c>
      <c r="O192" s="83">
        <f t="shared" si="17"/>
        <v>26541.278065883584</v>
      </c>
    </row>
    <row r="193" spans="1:15" x14ac:dyDescent="0.2">
      <c r="A193" s="14">
        <v>31034</v>
      </c>
      <c r="B193" s="15">
        <v>46</v>
      </c>
      <c r="C193" s="82">
        <f t="shared" si="18"/>
        <v>64.11532376781318</v>
      </c>
      <c r="D193" s="16">
        <f>SUMIFS('Contact Hours'!E:E,'Contact Hours'!$A:$A,'Semester Credit Hours'!$A193,'Contact Hours'!$C:$C,'Semester Credit Hours'!$B193)</f>
        <v>0</v>
      </c>
      <c r="E193" s="16">
        <f>SUMIFS('Contact Hours'!F:F,'Contact Hours'!$A:$A,'Semester Credit Hours'!$A193,'Contact Hours'!$C:$C,'Semester Credit Hours'!$B193)</f>
        <v>0</v>
      </c>
      <c r="F193" s="16">
        <f>SUMIFS('Contact Hours'!G:G,'Contact Hours'!$A:$A,'Semester Credit Hours'!$A193,'Contact Hours'!$C:$C,'Semester Credit Hours'!$B193)</f>
        <v>0</v>
      </c>
      <c r="G193" s="16">
        <f>SUMIFS('Contact Hours'!H:H,'Contact Hours'!$A:$A,'Semester Credit Hours'!$A193,'Contact Hours'!$C:$C,'Semester Credit Hours'!$B193)</f>
        <v>0</v>
      </c>
      <c r="H193" s="16">
        <f>SUMIFS('Contact Hours'!I:I,'Contact Hours'!$A:$A,'Semester Credit Hours'!$A193,'Contact Hours'!$C:$C,'Semester Credit Hours'!$B193)</f>
        <v>0</v>
      </c>
      <c r="I193" s="16">
        <f>SUMIFS('Contact Hours'!J:J,'Contact Hours'!$A:$A,'Semester Credit Hours'!$A193,'Contact Hours'!$C:$C,'Semester Credit Hours'!$B193)</f>
        <v>0</v>
      </c>
      <c r="J193" s="16">
        <f>SUMIFS('Contact Hours'!K:K,'Contact Hours'!$A:$A,'Semester Credit Hours'!$A193,'Contact Hours'!$C:$C,'Semester Credit Hours'!$B193)</f>
        <v>0</v>
      </c>
      <c r="K193" s="16">
        <f>SUMIFS('Contact Hours'!L:L,'Contact Hours'!$A:$A,'Semester Credit Hours'!$A193,'Contact Hours'!$C:$C,'Semester Credit Hours'!$B193)</f>
        <v>0</v>
      </c>
      <c r="L193" s="17">
        <f t="shared" si="14"/>
        <v>0</v>
      </c>
      <c r="M193" s="17">
        <f t="shared" si="15"/>
        <v>0</v>
      </c>
      <c r="N193" s="17">
        <f t="shared" si="16"/>
        <v>0</v>
      </c>
      <c r="O193" s="83">
        <f t="shared" si="17"/>
        <v>0</v>
      </c>
    </row>
    <row r="194" spans="1:15" x14ac:dyDescent="0.2">
      <c r="A194" s="14">
        <v>3614</v>
      </c>
      <c r="B194" s="15">
        <v>31</v>
      </c>
      <c r="C194" s="82">
        <f t="shared" si="18"/>
        <v>71.924241406200693</v>
      </c>
      <c r="D194" s="16">
        <f>SUMIFS('Contact Hours'!E:E,'Contact Hours'!$A:$A,'Semester Credit Hours'!$A194,'Contact Hours'!$C:$C,'Semester Credit Hours'!$B194)</f>
        <v>0</v>
      </c>
      <c r="E194" s="16">
        <f>SUMIFS('Contact Hours'!F:F,'Contact Hours'!$A:$A,'Semester Credit Hours'!$A194,'Contact Hours'!$C:$C,'Semester Credit Hours'!$B194)</f>
        <v>0</v>
      </c>
      <c r="F194" s="16">
        <f>SUMIFS('Contact Hours'!G:G,'Contact Hours'!$A:$A,'Semester Credit Hours'!$A194,'Contact Hours'!$C:$C,'Semester Credit Hours'!$B194)</f>
        <v>0</v>
      </c>
      <c r="G194" s="16">
        <f>SUMIFS('Contact Hours'!H:H,'Contact Hours'!$A:$A,'Semester Credit Hours'!$A194,'Contact Hours'!$C:$C,'Semester Credit Hours'!$B194)</f>
        <v>0</v>
      </c>
      <c r="H194" s="16">
        <f>SUMIFS('Contact Hours'!I:I,'Contact Hours'!$A:$A,'Semester Credit Hours'!$A194,'Contact Hours'!$C:$C,'Semester Credit Hours'!$B194)</f>
        <v>0</v>
      </c>
      <c r="I194" s="16">
        <f>SUMIFS('Contact Hours'!J:J,'Contact Hours'!$A:$A,'Semester Credit Hours'!$A194,'Contact Hours'!$C:$C,'Semester Credit Hours'!$B194)</f>
        <v>0</v>
      </c>
      <c r="J194" s="16">
        <f>SUMIFS('Contact Hours'!K:K,'Contact Hours'!$A:$A,'Semester Credit Hours'!$A194,'Contact Hours'!$C:$C,'Semester Credit Hours'!$B194)</f>
        <v>0</v>
      </c>
      <c r="K194" s="16">
        <f>SUMIFS('Contact Hours'!L:L,'Contact Hours'!$A:$A,'Semester Credit Hours'!$A194,'Contact Hours'!$C:$C,'Semester Credit Hours'!$B194)</f>
        <v>0</v>
      </c>
      <c r="L194" s="17">
        <f t="shared" si="14"/>
        <v>0</v>
      </c>
      <c r="M194" s="17">
        <f t="shared" si="15"/>
        <v>0</v>
      </c>
      <c r="N194" s="17">
        <f t="shared" si="16"/>
        <v>0</v>
      </c>
      <c r="O194" s="83">
        <f t="shared" si="17"/>
        <v>0</v>
      </c>
    </row>
    <row r="195" spans="1:15" x14ac:dyDescent="0.2">
      <c r="A195" s="14">
        <v>3614</v>
      </c>
      <c r="B195" s="15">
        <v>32</v>
      </c>
      <c r="C195" s="82">
        <f t="shared" si="18"/>
        <v>113.43480358920792</v>
      </c>
      <c r="D195" s="16">
        <f>SUMIFS('Contact Hours'!E:E,'Contact Hours'!$A:$A,'Semester Credit Hours'!$A195,'Contact Hours'!$C:$C,'Semester Credit Hours'!$B195)</f>
        <v>0</v>
      </c>
      <c r="E195" s="16">
        <f>SUMIFS('Contact Hours'!F:F,'Contact Hours'!$A:$A,'Semester Credit Hours'!$A195,'Contact Hours'!$C:$C,'Semester Credit Hours'!$B195)</f>
        <v>0</v>
      </c>
      <c r="F195" s="16">
        <f>SUMIFS('Contact Hours'!G:G,'Contact Hours'!$A:$A,'Semester Credit Hours'!$A195,'Contact Hours'!$C:$C,'Semester Credit Hours'!$B195)</f>
        <v>0</v>
      </c>
      <c r="G195" s="16">
        <f>SUMIFS('Contact Hours'!H:H,'Contact Hours'!$A:$A,'Semester Credit Hours'!$A195,'Contact Hours'!$C:$C,'Semester Credit Hours'!$B195)</f>
        <v>0</v>
      </c>
      <c r="H195" s="16">
        <f>SUMIFS('Contact Hours'!I:I,'Contact Hours'!$A:$A,'Semester Credit Hours'!$A195,'Contact Hours'!$C:$C,'Semester Credit Hours'!$B195)</f>
        <v>0</v>
      </c>
      <c r="I195" s="16">
        <f>SUMIFS('Contact Hours'!J:J,'Contact Hours'!$A:$A,'Semester Credit Hours'!$A195,'Contact Hours'!$C:$C,'Semester Credit Hours'!$B195)</f>
        <v>0</v>
      </c>
      <c r="J195" s="16">
        <f>SUMIFS('Contact Hours'!K:K,'Contact Hours'!$A:$A,'Semester Credit Hours'!$A195,'Contact Hours'!$C:$C,'Semester Credit Hours'!$B195)</f>
        <v>0</v>
      </c>
      <c r="K195" s="16">
        <f>SUMIFS('Contact Hours'!L:L,'Contact Hours'!$A:$A,'Semester Credit Hours'!$A195,'Contact Hours'!$C:$C,'Semester Credit Hours'!$B195)</f>
        <v>0</v>
      </c>
      <c r="L195" s="17">
        <f t="shared" si="14"/>
        <v>0</v>
      </c>
      <c r="M195" s="17">
        <f t="shared" si="15"/>
        <v>0</v>
      </c>
      <c r="N195" s="17">
        <f t="shared" si="16"/>
        <v>0</v>
      </c>
      <c r="O195" s="83">
        <f t="shared" si="17"/>
        <v>0</v>
      </c>
    </row>
    <row r="196" spans="1:15" x14ac:dyDescent="0.2">
      <c r="A196" s="14">
        <v>3614</v>
      </c>
      <c r="B196" s="15">
        <v>36</v>
      </c>
      <c r="C196" s="82">
        <f t="shared" si="18"/>
        <v>73.568224066913842</v>
      </c>
      <c r="D196" s="16">
        <f>SUMIFS('Contact Hours'!E:E,'Contact Hours'!$A:$A,'Semester Credit Hours'!$A196,'Contact Hours'!$C:$C,'Semester Credit Hours'!$B196)</f>
        <v>0</v>
      </c>
      <c r="E196" s="16">
        <f>SUMIFS('Contact Hours'!F:F,'Contact Hours'!$A:$A,'Semester Credit Hours'!$A196,'Contact Hours'!$C:$C,'Semester Credit Hours'!$B196)</f>
        <v>0</v>
      </c>
      <c r="F196" s="16">
        <f>SUMIFS('Contact Hours'!G:G,'Contact Hours'!$A:$A,'Semester Credit Hours'!$A196,'Contact Hours'!$C:$C,'Semester Credit Hours'!$B196)</f>
        <v>0</v>
      </c>
      <c r="G196" s="16">
        <f>SUMIFS('Contact Hours'!H:H,'Contact Hours'!$A:$A,'Semester Credit Hours'!$A196,'Contact Hours'!$C:$C,'Semester Credit Hours'!$B196)</f>
        <v>0</v>
      </c>
      <c r="H196" s="16">
        <f>SUMIFS('Contact Hours'!I:I,'Contact Hours'!$A:$A,'Semester Credit Hours'!$A196,'Contact Hours'!$C:$C,'Semester Credit Hours'!$B196)</f>
        <v>0</v>
      </c>
      <c r="I196" s="16">
        <f>SUMIFS('Contact Hours'!J:J,'Contact Hours'!$A:$A,'Semester Credit Hours'!$A196,'Contact Hours'!$C:$C,'Semester Credit Hours'!$B196)</f>
        <v>0</v>
      </c>
      <c r="J196" s="16">
        <f>SUMIFS('Contact Hours'!K:K,'Contact Hours'!$A:$A,'Semester Credit Hours'!$A196,'Contact Hours'!$C:$C,'Semester Credit Hours'!$B196)</f>
        <v>0</v>
      </c>
      <c r="K196" s="16">
        <f>SUMIFS('Contact Hours'!L:L,'Contact Hours'!$A:$A,'Semester Credit Hours'!$A196,'Contact Hours'!$C:$C,'Semester Credit Hours'!$B196)</f>
        <v>0</v>
      </c>
      <c r="L196" s="17">
        <f t="shared" si="14"/>
        <v>0</v>
      </c>
      <c r="M196" s="17">
        <f t="shared" si="15"/>
        <v>0</v>
      </c>
      <c r="N196" s="17">
        <f t="shared" si="16"/>
        <v>0</v>
      </c>
      <c r="O196" s="83">
        <f t="shared" si="17"/>
        <v>0</v>
      </c>
    </row>
    <row r="197" spans="1:15" x14ac:dyDescent="0.2">
      <c r="A197" s="14">
        <v>3614</v>
      </c>
      <c r="B197" s="15">
        <v>39</v>
      </c>
      <c r="C197" s="82">
        <f t="shared" si="18"/>
        <v>94.118007325828316</v>
      </c>
      <c r="D197" s="16">
        <f>SUMIFS('Contact Hours'!E:E,'Contact Hours'!$A:$A,'Semester Credit Hours'!$A197,'Contact Hours'!$C:$C,'Semester Credit Hours'!$B197)</f>
        <v>0</v>
      </c>
      <c r="E197" s="16">
        <f>SUMIFS('Contact Hours'!F:F,'Contact Hours'!$A:$A,'Semester Credit Hours'!$A197,'Contact Hours'!$C:$C,'Semester Credit Hours'!$B197)</f>
        <v>0</v>
      </c>
      <c r="F197" s="16">
        <f>SUMIFS('Contact Hours'!G:G,'Contact Hours'!$A:$A,'Semester Credit Hours'!$A197,'Contact Hours'!$C:$C,'Semester Credit Hours'!$B197)</f>
        <v>0</v>
      </c>
      <c r="G197" s="16">
        <f>SUMIFS('Contact Hours'!H:H,'Contact Hours'!$A:$A,'Semester Credit Hours'!$A197,'Contact Hours'!$C:$C,'Semester Credit Hours'!$B197)</f>
        <v>0</v>
      </c>
      <c r="H197" s="16">
        <f>SUMIFS('Contact Hours'!I:I,'Contact Hours'!$A:$A,'Semester Credit Hours'!$A197,'Contact Hours'!$C:$C,'Semester Credit Hours'!$B197)</f>
        <v>0</v>
      </c>
      <c r="I197" s="16">
        <f>SUMIFS('Contact Hours'!J:J,'Contact Hours'!$A:$A,'Semester Credit Hours'!$A197,'Contact Hours'!$C:$C,'Semester Credit Hours'!$B197)</f>
        <v>0</v>
      </c>
      <c r="J197" s="16">
        <f>SUMIFS('Contact Hours'!K:K,'Contact Hours'!$A:$A,'Semester Credit Hours'!$A197,'Contact Hours'!$C:$C,'Semester Credit Hours'!$B197)</f>
        <v>0</v>
      </c>
      <c r="K197" s="16">
        <f>SUMIFS('Contact Hours'!L:L,'Contact Hours'!$A:$A,'Semester Credit Hours'!$A197,'Contact Hours'!$C:$C,'Semester Credit Hours'!$B197)</f>
        <v>0</v>
      </c>
      <c r="L197" s="17">
        <f t="shared" ref="L197:L252" si="19">SUM(D197:K197)</f>
        <v>0</v>
      </c>
      <c r="M197" s="17">
        <f t="shared" ref="M197:M252" si="20">IF(B197&lt;28,E197+F197+I197+K197,0)*0.1</f>
        <v>0</v>
      </c>
      <c r="N197" s="17">
        <f t="shared" ref="N197:N252" si="21">SUM(L197:M197)</f>
        <v>0</v>
      </c>
      <c r="O197" s="83">
        <f t="shared" ref="O197:O252" si="22">N197*C197</f>
        <v>0</v>
      </c>
    </row>
    <row r="198" spans="1:15" x14ac:dyDescent="0.2">
      <c r="A198" s="14">
        <v>3614</v>
      </c>
      <c r="B198" s="15">
        <v>46</v>
      </c>
      <c r="C198" s="82">
        <f t="shared" si="18"/>
        <v>64.11532376781318</v>
      </c>
      <c r="D198" s="16">
        <f>SUMIFS('Contact Hours'!E:E,'Contact Hours'!$A:$A,'Semester Credit Hours'!$A198,'Contact Hours'!$C:$C,'Semester Credit Hours'!$B198)</f>
        <v>0</v>
      </c>
      <c r="E198" s="16">
        <f>SUMIFS('Contact Hours'!F:F,'Contact Hours'!$A:$A,'Semester Credit Hours'!$A198,'Contact Hours'!$C:$C,'Semester Credit Hours'!$B198)</f>
        <v>0</v>
      </c>
      <c r="F198" s="16">
        <f>SUMIFS('Contact Hours'!G:G,'Contact Hours'!$A:$A,'Semester Credit Hours'!$A198,'Contact Hours'!$C:$C,'Semester Credit Hours'!$B198)</f>
        <v>0</v>
      </c>
      <c r="G198" s="16">
        <f>SUMIFS('Contact Hours'!H:H,'Contact Hours'!$A:$A,'Semester Credit Hours'!$A198,'Contact Hours'!$C:$C,'Semester Credit Hours'!$B198)</f>
        <v>0</v>
      </c>
      <c r="H198" s="16">
        <f>SUMIFS('Contact Hours'!I:I,'Contact Hours'!$A:$A,'Semester Credit Hours'!$A198,'Contact Hours'!$C:$C,'Semester Credit Hours'!$B198)</f>
        <v>0</v>
      </c>
      <c r="I198" s="16">
        <f>SUMIFS('Contact Hours'!J:J,'Contact Hours'!$A:$A,'Semester Credit Hours'!$A198,'Contact Hours'!$C:$C,'Semester Credit Hours'!$B198)</f>
        <v>0</v>
      </c>
      <c r="J198" s="16">
        <f>SUMIFS('Contact Hours'!K:K,'Contact Hours'!$A:$A,'Semester Credit Hours'!$A198,'Contact Hours'!$C:$C,'Semester Credit Hours'!$B198)</f>
        <v>0</v>
      </c>
      <c r="K198" s="16">
        <f>SUMIFS('Contact Hours'!L:L,'Contact Hours'!$A:$A,'Semester Credit Hours'!$A198,'Contact Hours'!$C:$C,'Semester Credit Hours'!$B198)</f>
        <v>0</v>
      </c>
      <c r="L198" s="17">
        <f t="shared" si="19"/>
        <v>0</v>
      </c>
      <c r="M198" s="17">
        <f t="shared" si="20"/>
        <v>0</v>
      </c>
      <c r="N198" s="17">
        <f t="shared" si="21"/>
        <v>0</v>
      </c>
      <c r="O198" s="83">
        <f t="shared" si="22"/>
        <v>0</v>
      </c>
    </row>
    <row r="199" spans="1:15" x14ac:dyDescent="0.2">
      <c r="A199" s="14">
        <v>3626</v>
      </c>
      <c r="B199" s="15">
        <v>31</v>
      </c>
      <c r="C199" s="82">
        <f t="shared" si="18"/>
        <v>71.924241406200693</v>
      </c>
      <c r="D199" s="16">
        <f>SUMIFS('Contact Hours'!E:E,'Contact Hours'!$A:$A,'Semester Credit Hours'!$A199,'Contact Hours'!$C:$C,'Semester Credit Hours'!$B199)</f>
        <v>0</v>
      </c>
      <c r="E199" s="16">
        <f>SUMIFS('Contact Hours'!F:F,'Contact Hours'!$A:$A,'Semester Credit Hours'!$A199,'Contact Hours'!$C:$C,'Semester Credit Hours'!$B199)</f>
        <v>0</v>
      </c>
      <c r="F199" s="16">
        <f>SUMIFS('Contact Hours'!G:G,'Contact Hours'!$A:$A,'Semester Credit Hours'!$A199,'Contact Hours'!$C:$C,'Semester Credit Hours'!$B199)</f>
        <v>0</v>
      </c>
      <c r="G199" s="16">
        <f>SUMIFS('Contact Hours'!H:H,'Contact Hours'!$A:$A,'Semester Credit Hours'!$A199,'Contact Hours'!$C:$C,'Semester Credit Hours'!$B199)</f>
        <v>0</v>
      </c>
      <c r="H199" s="16">
        <f>SUMIFS('Contact Hours'!I:I,'Contact Hours'!$A:$A,'Semester Credit Hours'!$A199,'Contact Hours'!$C:$C,'Semester Credit Hours'!$B199)</f>
        <v>0</v>
      </c>
      <c r="I199" s="16">
        <f>SUMIFS('Contact Hours'!J:J,'Contact Hours'!$A:$A,'Semester Credit Hours'!$A199,'Contact Hours'!$C:$C,'Semester Credit Hours'!$B199)</f>
        <v>0</v>
      </c>
      <c r="J199" s="16">
        <f>SUMIFS('Contact Hours'!K:K,'Contact Hours'!$A:$A,'Semester Credit Hours'!$A199,'Contact Hours'!$C:$C,'Semester Credit Hours'!$B199)</f>
        <v>0</v>
      </c>
      <c r="K199" s="16">
        <f>SUMIFS('Contact Hours'!L:L,'Contact Hours'!$A:$A,'Semester Credit Hours'!$A199,'Contact Hours'!$C:$C,'Semester Credit Hours'!$B199)</f>
        <v>0</v>
      </c>
      <c r="L199" s="17">
        <f t="shared" si="19"/>
        <v>0</v>
      </c>
      <c r="M199" s="17">
        <f t="shared" si="20"/>
        <v>0</v>
      </c>
      <c r="N199" s="17">
        <f t="shared" si="21"/>
        <v>0</v>
      </c>
      <c r="O199" s="83">
        <f t="shared" si="22"/>
        <v>0</v>
      </c>
    </row>
    <row r="200" spans="1:15" x14ac:dyDescent="0.2">
      <c r="A200" s="14">
        <v>3626</v>
      </c>
      <c r="B200" s="15">
        <v>32</v>
      </c>
      <c r="C200" s="82">
        <f t="shared" si="18"/>
        <v>113.43480358920792</v>
      </c>
      <c r="D200" s="16">
        <f>SUMIFS('Contact Hours'!E:E,'Contact Hours'!$A:$A,'Semester Credit Hours'!$A200,'Contact Hours'!$C:$C,'Semester Credit Hours'!$B200)</f>
        <v>0</v>
      </c>
      <c r="E200" s="16">
        <f>SUMIFS('Contact Hours'!F:F,'Contact Hours'!$A:$A,'Semester Credit Hours'!$A200,'Contact Hours'!$C:$C,'Semester Credit Hours'!$B200)</f>
        <v>0</v>
      </c>
      <c r="F200" s="16">
        <f>SUMIFS('Contact Hours'!G:G,'Contact Hours'!$A:$A,'Semester Credit Hours'!$A200,'Contact Hours'!$C:$C,'Semester Credit Hours'!$B200)</f>
        <v>0</v>
      </c>
      <c r="G200" s="16">
        <f>SUMIFS('Contact Hours'!H:H,'Contact Hours'!$A:$A,'Semester Credit Hours'!$A200,'Contact Hours'!$C:$C,'Semester Credit Hours'!$B200)</f>
        <v>0</v>
      </c>
      <c r="H200" s="16">
        <f>SUMIFS('Contact Hours'!I:I,'Contact Hours'!$A:$A,'Semester Credit Hours'!$A200,'Contact Hours'!$C:$C,'Semester Credit Hours'!$B200)</f>
        <v>0</v>
      </c>
      <c r="I200" s="16">
        <f>SUMIFS('Contact Hours'!J:J,'Contact Hours'!$A:$A,'Semester Credit Hours'!$A200,'Contact Hours'!$C:$C,'Semester Credit Hours'!$B200)</f>
        <v>0</v>
      </c>
      <c r="J200" s="16">
        <f>SUMIFS('Contact Hours'!K:K,'Contact Hours'!$A:$A,'Semester Credit Hours'!$A200,'Contact Hours'!$C:$C,'Semester Credit Hours'!$B200)</f>
        <v>0</v>
      </c>
      <c r="K200" s="16">
        <f>SUMIFS('Contact Hours'!L:L,'Contact Hours'!$A:$A,'Semester Credit Hours'!$A200,'Contact Hours'!$C:$C,'Semester Credit Hours'!$B200)</f>
        <v>0</v>
      </c>
      <c r="L200" s="17">
        <f t="shared" si="19"/>
        <v>0</v>
      </c>
      <c r="M200" s="17">
        <f t="shared" si="20"/>
        <v>0</v>
      </c>
      <c r="N200" s="17">
        <f t="shared" si="21"/>
        <v>0</v>
      </c>
      <c r="O200" s="83">
        <f t="shared" si="22"/>
        <v>0</v>
      </c>
    </row>
    <row r="201" spans="1:15" x14ac:dyDescent="0.2">
      <c r="A201" s="14">
        <v>3626</v>
      </c>
      <c r="B201" s="15">
        <v>36</v>
      </c>
      <c r="C201" s="82">
        <f t="shared" ref="C201:C252" si="23">C196</f>
        <v>73.568224066913842</v>
      </c>
      <c r="D201" s="16">
        <f>SUMIFS('Contact Hours'!E:E,'Contact Hours'!$A:$A,'Semester Credit Hours'!$A201,'Contact Hours'!$C:$C,'Semester Credit Hours'!$B201)</f>
        <v>0</v>
      </c>
      <c r="E201" s="16">
        <f>SUMIFS('Contact Hours'!F:F,'Contact Hours'!$A:$A,'Semester Credit Hours'!$A201,'Contact Hours'!$C:$C,'Semester Credit Hours'!$B201)</f>
        <v>0</v>
      </c>
      <c r="F201" s="16">
        <f>SUMIFS('Contact Hours'!G:G,'Contact Hours'!$A:$A,'Semester Credit Hours'!$A201,'Contact Hours'!$C:$C,'Semester Credit Hours'!$B201)</f>
        <v>0</v>
      </c>
      <c r="G201" s="16">
        <f>SUMIFS('Contact Hours'!H:H,'Contact Hours'!$A:$A,'Semester Credit Hours'!$A201,'Contact Hours'!$C:$C,'Semester Credit Hours'!$B201)</f>
        <v>0</v>
      </c>
      <c r="H201" s="16">
        <f>SUMIFS('Contact Hours'!I:I,'Contact Hours'!$A:$A,'Semester Credit Hours'!$A201,'Contact Hours'!$C:$C,'Semester Credit Hours'!$B201)</f>
        <v>0</v>
      </c>
      <c r="I201" s="16">
        <f>SUMIFS('Contact Hours'!J:J,'Contact Hours'!$A:$A,'Semester Credit Hours'!$A201,'Contact Hours'!$C:$C,'Semester Credit Hours'!$B201)</f>
        <v>0</v>
      </c>
      <c r="J201" s="16">
        <f>SUMIFS('Contact Hours'!K:K,'Contact Hours'!$A:$A,'Semester Credit Hours'!$A201,'Contact Hours'!$C:$C,'Semester Credit Hours'!$B201)</f>
        <v>0</v>
      </c>
      <c r="K201" s="16">
        <f>SUMIFS('Contact Hours'!L:L,'Contact Hours'!$A:$A,'Semester Credit Hours'!$A201,'Contact Hours'!$C:$C,'Semester Credit Hours'!$B201)</f>
        <v>0</v>
      </c>
      <c r="L201" s="17">
        <f t="shared" si="19"/>
        <v>0</v>
      </c>
      <c r="M201" s="17">
        <f t="shared" si="20"/>
        <v>0</v>
      </c>
      <c r="N201" s="17">
        <f t="shared" si="21"/>
        <v>0</v>
      </c>
      <c r="O201" s="83">
        <f t="shared" si="22"/>
        <v>0</v>
      </c>
    </row>
    <row r="202" spans="1:15" x14ac:dyDescent="0.2">
      <c r="A202" s="14">
        <v>3626</v>
      </c>
      <c r="B202" s="15">
        <v>39</v>
      </c>
      <c r="C202" s="82">
        <f t="shared" si="23"/>
        <v>94.118007325828316</v>
      </c>
      <c r="D202" s="16">
        <f>SUMIFS('Contact Hours'!E:E,'Contact Hours'!$A:$A,'Semester Credit Hours'!$A202,'Contact Hours'!$C:$C,'Semester Credit Hours'!$B202)</f>
        <v>0</v>
      </c>
      <c r="E202" s="16">
        <f>SUMIFS('Contact Hours'!F:F,'Contact Hours'!$A:$A,'Semester Credit Hours'!$A202,'Contact Hours'!$C:$C,'Semester Credit Hours'!$B202)</f>
        <v>0</v>
      </c>
      <c r="F202" s="16">
        <f>SUMIFS('Contact Hours'!G:G,'Contact Hours'!$A:$A,'Semester Credit Hours'!$A202,'Contact Hours'!$C:$C,'Semester Credit Hours'!$B202)</f>
        <v>0</v>
      </c>
      <c r="G202" s="16">
        <f>SUMIFS('Contact Hours'!H:H,'Contact Hours'!$A:$A,'Semester Credit Hours'!$A202,'Contact Hours'!$C:$C,'Semester Credit Hours'!$B202)</f>
        <v>0</v>
      </c>
      <c r="H202" s="16">
        <f>SUMIFS('Contact Hours'!I:I,'Contact Hours'!$A:$A,'Semester Credit Hours'!$A202,'Contact Hours'!$C:$C,'Semester Credit Hours'!$B202)</f>
        <v>0</v>
      </c>
      <c r="I202" s="16">
        <f>SUMIFS('Contact Hours'!J:J,'Contact Hours'!$A:$A,'Semester Credit Hours'!$A202,'Contact Hours'!$C:$C,'Semester Credit Hours'!$B202)</f>
        <v>0</v>
      </c>
      <c r="J202" s="16">
        <f>SUMIFS('Contact Hours'!K:K,'Contact Hours'!$A:$A,'Semester Credit Hours'!$A202,'Contact Hours'!$C:$C,'Semester Credit Hours'!$B202)</f>
        <v>0</v>
      </c>
      <c r="K202" s="16">
        <f>SUMIFS('Contact Hours'!L:L,'Contact Hours'!$A:$A,'Semester Credit Hours'!$A202,'Contact Hours'!$C:$C,'Semester Credit Hours'!$B202)</f>
        <v>0</v>
      </c>
      <c r="L202" s="17">
        <f t="shared" si="19"/>
        <v>0</v>
      </c>
      <c r="M202" s="17">
        <f t="shared" si="20"/>
        <v>0</v>
      </c>
      <c r="N202" s="17">
        <f t="shared" si="21"/>
        <v>0</v>
      </c>
      <c r="O202" s="83">
        <f t="shared" si="22"/>
        <v>0</v>
      </c>
    </row>
    <row r="203" spans="1:15" x14ac:dyDescent="0.2">
      <c r="A203" s="14">
        <v>3626</v>
      </c>
      <c r="B203" s="15">
        <v>46</v>
      </c>
      <c r="C203" s="82">
        <f t="shared" si="23"/>
        <v>64.11532376781318</v>
      </c>
      <c r="D203" s="16">
        <f>SUMIFS('Contact Hours'!E:E,'Contact Hours'!$A:$A,'Semester Credit Hours'!$A203,'Contact Hours'!$C:$C,'Semester Credit Hours'!$B203)</f>
        <v>0</v>
      </c>
      <c r="E203" s="16">
        <f>SUMIFS('Contact Hours'!F:F,'Contact Hours'!$A:$A,'Semester Credit Hours'!$A203,'Contact Hours'!$C:$C,'Semester Credit Hours'!$B203)</f>
        <v>0</v>
      </c>
      <c r="F203" s="16">
        <f>SUMIFS('Contact Hours'!G:G,'Contact Hours'!$A:$A,'Semester Credit Hours'!$A203,'Contact Hours'!$C:$C,'Semester Credit Hours'!$B203)</f>
        <v>0</v>
      </c>
      <c r="G203" s="16">
        <f>SUMIFS('Contact Hours'!H:H,'Contact Hours'!$A:$A,'Semester Credit Hours'!$A203,'Contact Hours'!$C:$C,'Semester Credit Hours'!$B203)</f>
        <v>0</v>
      </c>
      <c r="H203" s="16">
        <f>SUMIFS('Contact Hours'!I:I,'Contact Hours'!$A:$A,'Semester Credit Hours'!$A203,'Contact Hours'!$C:$C,'Semester Credit Hours'!$B203)</f>
        <v>0</v>
      </c>
      <c r="I203" s="16">
        <f>SUMIFS('Contact Hours'!J:J,'Contact Hours'!$A:$A,'Semester Credit Hours'!$A203,'Contact Hours'!$C:$C,'Semester Credit Hours'!$B203)</f>
        <v>0</v>
      </c>
      <c r="J203" s="16">
        <f>SUMIFS('Contact Hours'!K:K,'Contact Hours'!$A:$A,'Semester Credit Hours'!$A203,'Contact Hours'!$C:$C,'Semester Credit Hours'!$B203)</f>
        <v>0</v>
      </c>
      <c r="K203" s="16">
        <f>SUMIFS('Contact Hours'!L:L,'Contact Hours'!$A:$A,'Semester Credit Hours'!$A203,'Contact Hours'!$C:$C,'Semester Credit Hours'!$B203)</f>
        <v>0</v>
      </c>
      <c r="L203" s="17">
        <f t="shared" si="19"/>
        <v>0</v>
      </c>
      <c r="M203" s="17">
        <f t="shared" si="20"/>
        <v>0</v>
      </c>
      <c r="N203" s="17">
        <f t="shared" si="21"/>
        <v>0</v>
      </c>
      <c r="O203" s="83">
        <f t="shared" si="22"/>
        <v>0</v>
      </c>
    </row>
    <row r="204" spans="1:15" x14ac:dyDescent="0.2">
      <c r="A204" s="14">
        <v>3627</v>
      </c>
      <c r="B204" s="15">
        <v>31</v>
      </c>
      <c r="C204" s="82">
        <f t="shared" si="23"/>
        <v>71.924241406200693</v>
      </c>
      <c r="D204" s="16">
        <f>SUMIFS('Contact Hours'!E:E,'Contact Hours'!$A:$A,'Semester Credit Hours'!$A204,'Contact Hours'!$C:$C,'Semester Credit Hours'!$B204)</f>
        <v>0</v>
      </c>
      <c r="E204" s="16">
        <f>SUMIFS('Contact Hours'!F:F,'Contact Hours'!$A:$A,'Semester Credit Hours'!$A204,'Contact Hours'!$C:$C,'Semester Credit Hours'!$B204)</f>
        <v>0</v>
      </c>
      <c r="F204" s="16">
        <f>SUMIFS('Contact Hours'!G:G,'Contact Hours'!$A:$A,'Semester Credit Hours'!$A204,'Contact Hours'!$C:$C,'Semester Credit Hours'!$B204)</f>
        <v>0</v>
      </c>
      <c r="G204" s="16">
        <f>SUMIFS('Contact Hours'!H:H,'Contact Hours'!$A:$A,'Semester Credit Hours'!$A204,'Contact Hours'!$C:$C,'Semester Credit Hours'!$B204)</f>
        <v>0</v>
      </c>
      <c r="H204" s="16">
        <f>SUMIFS('Contact Hours'!I:I,'Contact Hours'!$A:$A,'Semester Credit Hours'!$A204,'Contact Hours'!$C:$C,'Semester Credit Hours'!$B204)</f>
        <v>0</v>
      </c>
      <c r="I204" s="16">
        <f>SUMIFS('Contact Hours'!J:J,'Contact Hours'!$A:$A,'Semester Credit Hours'!$A204,'Contact Hours'!$C:$C,'Semester Credit Hours'!$B204)</f>
        <v>0</v>
      </c>
      <c r="J204" s="16">
        <f>SUMIFS('Contact Hours'!K:K,'Contact Hours'!$A:$A,'Semester Credit Hours'!$A204,'Contact Hours'!$C:$C,'Semester Credit Hours'!$B204)</f>
        <v>0</v>
      </c>
      <c r="K204" s="16">
        <f>SUMIFS('Contact Hours'!L:L,'Contact Hours'!$A:$A,'Semester Credit Hours'!$A204,'Contact Hours'!$C:$C,'Semester Credit Hours'!$B204)</f>
        <v>0</v>
      </c>
      <c r="L204" s="17">
        <f t="shared" si="19"/>
        <v>0</v>
      </c>
      <c r="M204" s="17">
        <f t="shared" si="20"/>
        <v>0</v>
      </c>
      <c r="N204" s="17">
        <f t="shared" si="21"/>
        <v>0</v>
      </c>
      <c r="O204" s="83">
        <f t="shared" si="22"/>
        <v>0</v>
      </c>
    </row>
    <row r="205" spans="1:15" x14ac:dyDescent="0.2">
      <c r="A205" s="14">
        <v>3627</v>
      </c>
      <c r="B205" s="15">
        <v>32</v>
      </c>
      <c r="C205" s="82">
        <f t="shared" si="23"/>
        <v>113.43480358920792</v>
      </c>
      <c r="D205" s="16">
        <f>SUMIFS('Contact Hours'!E:E,'Contact Hours'!$A:$A,'Semester Credit Hours'!$A205,'Contact Hours'!$C:$C,'Semester Credit Hours'!$B205)</f>
        <v>0</v>
      </c>
      <c r="E205" s="16">
        <f>SUMIFS('Contact Hours'!F:F,'Contact Hours'!$A:$A,'Semester Credit Hours'!$A205,'Contact Hours'!$C:$C,'Semester Credit Hours'!$B205)</f>
        <v>0</v>
      </c>
      <c r="F205" s="16">
        <f>SUMIFS('Contact Hours'!G:G,'Contact Hours'!$A:$A,'Semester Credit Hours'!$A205,'Contact Hours'!$C:$C,'Semester Credit Hours'!$B205)</f>
        <v>0</v>
      </c>
      <c r="G205" s="16">
        <f>SUMIFS('Contact Hours'!H:H,'Contact Hours'!$A:$A,'Semester Credit Hours'!$A205,'Contact Hours'!$C:$C,'Semester Credit Hours'!$B205)</f>
        <v>0</v>
      </c>
      <c r="H205" s="16">
        <f>SUMIFS('Contact Hours'!I:I,'Contact Hours'!$A:$A,'Semester Credit Hours'!$A205,'Contact Hours'!$C:$C,'Semester Credit Hours'!$B205)</f>
        <v>0</v>
      </c>
      <c r="I205" s="16">
        <f>SUMIFS('Contact Hours'!J:J,'Contact Hours'!$A:$A,'Semester Credit Hours'!$A205,'Contact Hours'!$C:$C,'Semester Credit Hours'!$B205)</f>
        <v>0</v>
      </c>
      <c r="J205" s="16">
        <f>SUMIFS('Contact Hours'!K:K,'Contact Hours'!$A:$A,'Semester Credit Hours'!$A205,'Contact Hours'!$C:$C,'Semester Credit Hours'!$B205)</f>
        <v>0</v>
      </c>
      <c r="K205" s="16">
        <f>SUMIFS('Contact Hours'!L:L,'Contact Hours'!$A:$A,'Semester Credit Hours'!$A205,'Contact Hours'!$C:$C,'Semester Credit Hours'!$B205)</f>
        <v>0</v>
      </c>
      <c r="L205" s="17">
        <f t="shared" si="19"/>
        <v>0</v>
      </c>
      <c r="M205" s="17">
        <f t="shared" si="20"/>
        <v>0</v>
      </c>
      <c r="N205" s="17">
        <f t="shared" si="21"/>
        <v>0</v>
      </c>
      <c r="O205" s="83">
        <f t="shared" si="22"/>
        <v>0</v>
      </c>
    </row>
    <row r="206" spans="1:15" x14ac:dyDescent="0.2">
      <c r="A206" s="14">
        <v>3627</v>
      </c>
      <c r="B206" s="15">
        <v>36</v>
      </c>
      <c r="C206" s="82">
        <f t="shared" si="23"/>
        <v>73.568224066913842</v>
      </c>
      <c r="D206" s="16">
        <f>SUMIFS('Contact Hours'!E:E,'Contact Hours'!$A:$A,'Semester Credit Hours'!$A206,'Contact Hours'!$C:$C,'Semester Credit Hours'!$B206)</f>
        <v>0</v>
      </c>
      <c r="E206" s="16">
        <f>SUMIFS('Contact Hours'!F:F,'Contact Hours'!$A:$A,'Semester Credit Hours'!$A206,'Contact Hours'!$C:$C,'Semester Credit Hours'!$B206)</f>
        <v>0</v>
      </c>
      <c r="F206" s="16">
        <f>SUMIFS('Contact Hours'!G:G,'Contact Hours'!$A:$A,'Semester Credit Hours'!$A206,'Contact Hours'!$C:$C,'Semester Credit Hours'!$B206)</f>
        <v>0</v>
      </c>
      <c r="G206" s="16">
        <f>SUMIFS('Contact Hours'!H:H,'Contact Hours'!$A:$A,'Semester Credit Hours'!$A206,'Contact Hours'!$C:$C,'Semester Credit Hours'!$B206)</f>
        <v>0</v>
      </c>
      <c r="H206" s="16">
        <f>SUMIFS('Contact Hours'!I:I,'Contact Hours'!$A:$A,'Semester Credit Hours'!$A206,'Contact Hours'!$C:$C,'Semester Credit Hours'!$B206)</f>
        <v>0</v>
      </c>
      <c r="I206" s="16">
        <f>SUMIFS('Contact Hours'!J:J,'Contact Hours'!$A:$A,'Semester Credit Hours'!$A206,'Contact Hours'!$C:$C,'Semester Credit Hours'!$B206)</f>
        <v>0</v>
      </c>
      <c r="J206" s="16">
        <f>SUMIFS('Contact Hours'!K:K,'Contact Hours'!$A:$A,'Semester Credit Hours'!$A206,'Contact Hours'!$C:$C,'Semester Credit Hours'!$B206)</f>
        <v>0</v>
      </c>
      <c r="K206" s="16">
        <f>SUMIFS('Contact Hours'!L:L,'Contact Hours'!$A:$A,'Semester Credit Hours'!$A206,'Contact Hours'!$C:$C,'Semester Credit Hours'!$B206)</f>
        <v>0</v>
      </c>
      <c r="L206" s="17">
        <f t="shared" si="19"/>
        <v>0</v>
      </c>
      <c r="M206" s="17">
        <f t="shared" si="20"/>
        <v>0</v>
      </c>
      <c r="N206" s="17">
        <f t="shared" si="21"/>
        <v>0</v>
      </c>
      <c r="O206" s="83">
        <f t="shared" si="22"/>
        <v>0</v>
      </c>
    </row>
    <row r="207" spans="1:15" x14ac:dyDescent="0.2">
      <c r="A207" s="14">
        <v>3627</v>
      </c>
      <c r="B207" s="15">
        <v>39</v>
      </c>
      <c r="C207" s="82">
        <f t="shared" si="23"/>
        <v>94.118007325828316</v>
      </c>
      <c r="D207" s="16">
        <f>SUMIFS('Contact Hours'!E:E,'Contact Hours'!$A:$A,'Semester Credit Hours'!$A207,'Contact Hours'!$C:$C,'Semester Credit Hours'!$B207)</f>
        <v>0</v>
      </c>
      <c r="E207" s="16">
        <f>SUMIFS('Contact Hours'!F:F,'Contact Hours'!$A:$A,'Semester Credit Hours'!$A207,'Contact Hours'!$C:$C,'Semester Credit Hours'!$B207)</f>
        <v>0</v>
      </c>
      <c r="F207" s="16">
        <f>SUMIFS('Contact Hours'!G:G,'Contact Hours'!$A:$A,'Semester Credit Hours'!$A207,'Contact Hours'!$C:$C,'Semester Credit Hours'!$B207)</f>
        <v>0</v>
      </c>
      <c r="G207" s="16">
        <f>SUMIFS('Contact Hours'!H:H,'Contact Hours'!$A:$A,'Semester Credit Hours'!$A207,'Contact Hours'!$C:$C,'Semester Credit Hours'!$B207)</f>
        <v>0</v>
      </c>
      <c r="H207" s="16">
        <f>SUMIFS('Contact Hours'!I:I,'Contact Hours'!$A:$A,'Semester Credit Hours'!$A207,'Contact Hours'!$C:$C,'Semester Credit Hours'!$B207)</f>
        <v>0</v>
      </c>
      <c r="I207" s="16">
        <f>SUMIFS('Contact Hours'!J:J,'Contact Hours'!$A:$A,'Semester Credit Hours'!$A207,'Contact Hours'!$C:$C,'Semester Credit Hours'!$B207)</f>
        <v>0</v>
      </c>
      <c r="J207" s="16">
        <f>SUMIFS('Contact Hours'!K:K,'Contact Hours'!$A:$A,'Semester Credit Hours'!$A207,'Contact Hours'!$C:$C,'Semester Credit Hours'!$B207)</f>
        <v>0</v>
      </c>
      <c r="K207" s="16">
        <f>SUMIFS('Contact Hours'!L:L,'Contact Hours'!$A:$A,'Semester Credit Hours'!$A207,'Contact Hours'!$C:$C,'Semester Credit Hours'!$B207)</f>
        <v>0</v>
      </c>
      <c r="L207" s="17">
        <f t="shared" si="19"/>
        <v>0</v>
      </c>
      <c r="M207" s="17">
        <f t="shared" si="20"/>
        <v>0</v>
      </c>
      <c r="N207" s="17">
        <f t="shared" si="21"/>
        <v>0</v>
      </c>
      <c r="O207" s="83">
        <f t="shared" si="22"/>
        <v>0</v>
      </c>
    </row>
    <row r="208" spans="1:15" x14ac:dyDescent="0.2">
      <c r="A208" s="14">
        <v>3627</v>
      </c>
      <c r="B208" s="15">
        <v>46</v>
      </c>
      <c r="C208" s="82">
        <f t="shared" si="23"/>
        <v>64.11532376781318</v>
      </c>
      <c r="D208" s="16">
        <f>SUMIFS('Contact Hours'!E:E,'Contact Hours'!$A:$A,'Semester Credit Hours'!$A208,'Contact Hours'!$C:$C,'Semester Credit Hours'!$B208)</f>
        <v>0</v>
      </c>
      <c r="E208" s="16">
        <f>SUMIFS('Contact Hours'!F:F,'Contact Hours'!$A:$A,'Semester Credit Hours'!$A208,'Contact Hours'!$C:$C,'Semester Credit Hours'!$B208)</f>
        <v>0</v>
      </c>
      <c r="F208" s="16">
        <f>SUMIFS('Contact Hours'!G:G,'Contact Hours'!$A:$A,'Semester Credit Hours'!$A208,'Contact Hours'!$C:$C,'Semester Credit Hours'!$B208)</f>
        <v>0</v>
      </c>
      <c r="G208" s="16">
        <f>SUMIFS('Contact Hours'!H:H,'Contact Hours'!$A:$A,'Semester Credit Hours'!$A208,'Contact Hours'!$C:$C,'Semester Credit Hours'!$B208)</f>
        <v>0</v>
      </c>
      <c r="H208" s="16">
        <f>SUMIFS('Contact Hours'!I:I,'Contact Hours'!$A:$A,'Semester Credit Hours'!$A208,'Contact Hours'!$C:$C,'Semester Credit Hours'!$B208)</f>
        <v>0</v>
      </c>
      <c r="I208" s="16">
        <f>SUMIFS('Contact Hours'!J:J,'Contact Hours'!$A:$A,'Semester Credit Hours'!$A208,'Contact Hours'!$C:$C,'Semester Credit Hours'!$B208)</f>
        <v>0</v>
      </c>
      <c r="J208" s="16">
        <f>SUMIFS('Contact Hours'!K:K,'Contact Hours'!$A:$A,'Semester Credit Hours'!$A208,'Contact Hours'!$C:$C,'Semester Credit Hours'!$B208)</f>
        <v>0</v>
      </c>
      <c r="K208" s="16">
        <f>SUMIFS('Contact Hours'!L:L,'Contact Hours'!$A:$A,'Semester Credit Hours'!$A208,'Contact Hours'!$C:$C,'Semester Credit Hours'!$B208)</f>
        <v>0</v>
      </c>
      <c r="L208" s="17">
        <f t="shared" si="19"/>
        <v>0</v>
      </c>
      <c r="M208" s="17">
        <f t="shared" si="20"/>
        <v>0</v>
      </c>
      <c r="N208" s="17">
        <f t="shared" si="21"/>
        <v>0</v>
      </c>
      <c r="O208" s="83">
        <f t="shared" si="22"/>
        <v>0</v>
      </c>
    </row>
    <row r="209" spans="1:15" x14ac:dyDescent="0.2">
      <c r="A209" s="14">
        <v>3628</v>
      </c>
      <c r="B209" s="15">
        <v>31</v>
      </c>
      <c r="C209" s="82">
        <f t="shared" si="23"/>
        <v>71.924241406200693</v>
      </c>
      <c r="D209" s="16">
        <f>SUMIFS('Contact Hours'!E:E,'Contact Hours'!$A:$A,'Semester Credit Hours'!$A209,'Contact Hours'!$C:$C,'Semester Credit Hours'!$B209)</f>
        <v>0</v>
      </c>
      <c r="E209" s="16">
        <f>SUMIFS('Contact Hours'!F:F,'Contact Hours'!$A:$A,'Semester Credit Hours'!$A209,'Contact Hours'!$C:$C,'Semester Credit Hours'!$B209)</f>
        <v>0</v>
      </c>
      <c r="F209" s="16">
        <f>SUMIFS('Contact Hours'!G:G,'Contact Hours'!$A:$A,'Semester Credit Hours'!$A209,'Contact Hours'!$C:$C,'Semester Credit Hours'!$B209)</f>
        <v>0</v>
      </c>
      <c r="G209" s="16">
        <f>SUMIFS('Contact Hours'!H:H,'Contact Hours'!$A:$A,'Semester Credit Hours'!$A209,'Contact Hours'!$C:$C,'Semester Credit Hours'!$B209)</f>
        <v>0</v>
      </c>
      <c r="H209" s="16">
        <f>SUMIFS('Contact Hours'!I:I,'Contact Hours'!$A:$A,'Semester Credit Hours'!$A209,'Contact Hours'!$C:$C,'Semester Credit Hours'!$B209)</f>
        <v>0</v>
      </c>
      <c r="I209" s="16">
        <f>SUMIFS('Contact Hours'!J:J,'Contact Hours'!$A:$A,'Semester Credit Hours'!$A209,'Contact Hours'!$C:$C,'Semester Credit Hours'!$B209)</f>
        <v>0</v>
      </c>
      <c r="J209" s="16">
        <f>SUMIFS('Contact Hours'!K:K,'Contact Hours'!$A:$A,'Semester Credit Hours'!$A209,'Contact Hours'!$C:$C,'Semester Credit Hours'!$B209)</f>
        <v>0</v>
      </c>
      <c r="K209" s="16">
        <f>SUMIFS('Contact Hours'!L:L,'Contact Hours'!$A:$A,'Semester Credit Hours'!$A209,'Contact Hours'!$C:$C,'Semester Credit Hours'!$B209)</f>
        <v>0</v>
      </c>
      <c r="L209" s="17">
        <f t="shared" si="19"/>
        <v>0</v>
      </c>
      <c r="M209" s="17">
        <f t="shared" si="20"/>
        <v>0</v>
      </c>
      <c r="N209" s="17">
        <f t="shared" si="21"/>
        <v>0</v>
      </c>
      <c r="O209" s="83">
        <f t="shared" si="22"/>
        <v>0</v>
      </c>
    </row>
    <row r="210" spans="1:15" x14ac:dyDescent="0.2">
      <c r="A210" s="14">
        <v>3628</v>
      </c>
      <c r="B210" s="15">
        <v>32</v>
      </c>
      <c r="C210" s="82">
        <f t="shared" si="23"/>
        <v>113.43480358920792</v>
      </c>
      <c r="D210" s="16">
        <f>SUMIFS('Contact Hours'!E:E,'Contact Hours'!$A:$A,'Semester Credit Hours'!$A210,'Contact Hours'!$C:$C,'Semester Credit Hours'!$B210)</f>
        <v>0</v>
      </c>
      <c r="E210" s="16">
        <f>SUMIFS('Contact Hours'!F:F,'Contact Hours'!$A:$A,'Semester Credit Hours'!$A210,'Contact Hours'!$C:$C,'Semester Credit Hours'!$B210)</f>
        <v>0</v>
      </c>
      <c r="F210" s="16">
        <f>SUMIFS('Contact Hours'!G:G,'Contact Hours'!$A:$A,'Semester Credit Hours'!$A210,'Contact Hours'!$C:$C,'Semester Credit Hours'!$B210)</f>
        <v>0</v>
      </c>
      <c r="G210" s="16">
        <f>SUMIFS('Contact Hours'!H:H,'Contact Hours'!$A:$A,'Semester Credit Hours'!$A210,'Contact Hours'!$C:$C,'Semester Credit Hours'!$B210)</f>
        <v>0</v>
      </c>
      <c r="H210" s="16">
        <f>SUMIFS('Contact Hours'!I:I,'Contact Hours'!$A:$A,'Semester Credit Hours'!$A210,'Contact Hours'!$C:$C,'Semester Credit Hours'!$B210)</f>
        <v>0</v>
      </c>
      <c r="I210" s="16">
        <f>SUMIFS('Contact Hours'!J:J,'Contact Hours'!$A:$A,'Semester Credit Hours'!$A210,'Contact Hours'!$C:$C,'Semester Credit Hours'!$B210)</f>
        <v>0</v>
      </c>
      <c r="J210" s="16">
        <f>SUMIFS('Contact Hours'!K:K,'Contact Hours'!$A:$A,'Semester Credit Hours'!$A210,'Contact Hours'!$C:$C,'Semester Credit Hours'!$B210)</f>
        <v>0</v>
      </c>
      <c r="K210" s="16">
        <f>SUMIFS('Contact Hours'!L:L,'Contact Hours'!$A:$A,'Semester Credit Hours'!$A210,'Contact Hours'!$C:$C,'Semester Credit Hours'!$B210)</f>
        <v>0</v>
      </c>
      <c r="L210" s="17">
        <f t="shared" si="19"/>
        <v>0</v>
      </c>
      <c r="M210" s="17">
        <f t="shared" si="20"/>
        <v>0</v>
      </c>
      <c r="N210" s="17">
        <f t="shared" si="21"/>
        <v>0</v>
      </c>
      <c r="O210" s="83">
        <f t="shared" si="22"/>
        <v>0</v>
      </c>
    </row>
    <row r="211" spans="1:15" x14ac:dyDescent="0.2">
      <c r="A211" s="14">
        <v>3628</v>
      </c>
      <c r="B211" s="15">
        <v>36</v>
      </c>
      <c r="C211" s="82">
        <f t="shared" si="23"/>
        <v>73.568224066913842</v>
      </c>
      <c r="D211" s="16">
        <f>SUMIFS('Contact Hours'!E:E,'Contact Hours'!$A:$A,'Semester Credit Hours'!$A211,'Contact Hours'!$C:$C,'Semester Credit Hours'!$B211)</f>
        <v>0</v>
      </c>
      <c r="E211" s="16">
        <f>SUMIFS('Contact Hours'!F:F,'Contact Hours'!$A:$A,'Semester Credit Hours'!$A211,'Contact Hours'!$C:$C,'Semester Credit Hours'!$B211)</f>
        <v>0</v>
      </c>
      <c r="F211" s="16">
        <f>SUMIFS('Contact Hours'!G:G,'Contact Hours'!$A:$A,'Semester Credit Hours'!$A211,'Contact Hours'!$C:$C,'Semester Credit Hours'!$B211)</f>
        <v>0</v>
      </c>
      <c r="G211" s="16">
        <f>SUMIFS('Contact Hours'!H:H,'Contact Hours'!$A:$A,'Semester Credit Hours'!$A211,'Contact Hours'!$C:$C,'Semester Credit Hours'!$B211)</f>
        <v>0</v>
      </c>
      <c r="H211" s="16">
        <f>SUMIFS('Contact Hours'!I:I,'Contact Hours'!$A:$A,'Semester Credit Hours'!$A211,'Contact Hours'!$C:$C,'Semester Credit Hours'!$B211)</f>
        <v>0</v>
      </c>
      <c r="I211" s="16">
        <f>SUMIFS('Contact Hours'!J:J,'Contact Hours'!$A:$A,'Semester Credit Hours'!$A211,'Contact Hours'!$C:$C,'Semester Credit Hours'!$B211)</f>
        <v>0</v>
      </c>
      <c r="J211" s="16">
        <f>SUMIFS('Contact Hours'!K:K,'Contact Hours'!$A:$A,'Semester Credit Hours'!$A211,'Contact Hours'!$C:$C,'Semester Credit Hours'!$B211)</f>
        <v>0</v>
      </c>
      <c r="K211" s="16">
        <f>SUMIFS('Contact Hours'!L:L,'Contact Hours'!$A:$A,'Semester Credit Hours'!$A211,'Contact Hours'!$C:$C,'Semester Credit Hours'!$B211)</f>
        <v>0</v>
      </c>
      <c r="L211" s="17">
        <f t="shared" si="19"/>
        <v>0</v>
      </c>
      <c r="M211" s="17">
        <f t="shared" si="20"/>
        <v>0</v>
      </c>
      <c r="N211" s="17">
        <f t="shared" si="21"/>
        <v>0</v>
      </c>
      <c r="O211" s="83">
        <f t="shared" si="22"/>
        <v>0</v>
      </c>
    </row>
    <row r="212" spans="1:15" x14ac:dyDescent="0.2">
      <c r="A212" s="14">
        <v>3628</v>
      </c>
      <c r="B212" s="15">
        <v>39</v>
      </c>
      <c r="C212" s="82">
        <f t="shared" si="23"/>
        <v>94.118007325828316</v>
      </c>
      <c r="D212" s="16">
        <f>SUMIFS('Contact Hours'!E:E,'Contact Hours'!$A:$A,'Semester Credit Hours'!$A212,'Contact Hours'!$C:$C,'Semester Credit Hours'!$B212)</f>
        <v>0</v>
      </c>
      <c r="E212" s="16">
        <f>SUMIFS('Contact Hours'!F:F,'Contact Hours'!$A:$A,'Semester Credit Hours'!$A212,'Contact Hours'!$C:$C,'Semester Credit Hours'!$B212)</f>
        <v>0</v>
      </c>
      <c r="F212" s="16">
        <f>SUMIFS('Contact Hours'!G:G,'Contact Hours'!$A:$A,'Semester Credit Hours'!$A212,'Contact Hours'!$C:$C,'Semester Credit Hours'!$B212)</f>
        <v>0</v>
      </c>
      <c r="G212" s="16">
        <f>SUMIFS('Contact Hours'!H:H,'Contact Hours'!$A:$A,'Semester Credit Hours'!$A212,'Contact Hours'!$C:$C,'Semester Credit Hours'!$B212)</f>
        <v>0</v>
      </c>
      <c r="H212" s="16">
        <f>SUMIFS('Contact Hours'!I:I,'Contact Hours'!$A:$A,'Semester Credit Hours'!$A212,'Contact Hours'!$C:$C,'Semester Credit Hours'!$B212)</f>
        <v>0</v>
      </c>
      <c r="I212" s="16">
        <f>SUMIFS('Contact Hours'!J:J,'Contact Hours'!$A:$A,'Semester Credit Hours'!$A212,'Contact Hours'!$C:$C,'Semester Credit Hours'!$B212)</f>
        <v>0</v>
      </c>
      <c r="J212" s="16">
        <f>SUMIFS('Contact Hours'!K:K,'Contact Hours'!$A:$A,'Semester Credit Hours'!$A212,'Contact Hours'!$C:$C,'Semester Credit Hours'!$B212)</f>
        <v>0</v>
      </c>
      <c r="K212" s="16">
        <f>SUMIFS('Contact Hours'!L:L,'Contact Hours'!$A:$A,'Semester Credit Hours'!$A212,'Contact Hours'!$C:$C,'Semester Credit Hours'!$B212)</f>
        <v>0</v>
      </c>
      <c r="L212" s="17">
        <f t="shared" si="19"/>
        <v>0</v>
      </c>
      <c r="M212" s="17">
        <f t="shared" si="20"/>
        <v>0</v>
      </c>
      <c r="N212" s="17">
        <f t="shared" si="21"/>
        <v>0</v>
      </c>
      <c r="O212" s="83">
        <f t="shared" si="22"/>
        <v>0</v>
      </c>
    </row>
    <row r="213" spans="1:15" x14ac:dyDescent="0.2">
      <c r="A213" s="14">
        <v>3628</v>
      </c>
      <c r="B213" s="15">
        <v>46</v>
      </c>
      <c r="C213" s="82">
        <f t="shared" si="23"/>
        <v>64.11532376781318</v>
      </c>
      <c r="D213" s="16">
        <f>SUMIFS('Contact Hours'!E:E,'Contact Hours'!$A:$A,'Semester Credit Hours'!$A213,'Contact Hours'!$C:$C,'Semester Credit Hours'!$B213)</f>
        <v>0</v>
      </c>
      <c r="E213" s="16">
        <f>SUMIFS('Contact Hours'!F:F,'Contact Hours'!$A:$A,'Semester Credit Hours'!$A213,'Contact Hours'!$C:$C,'Semester Credit Hours'!$B213)</f>
        <v>0</v>
      </c>
      <c r="F213" s="16">
        <f>SUMIFS('Contact Hours'!G:G,'Contact Hours'!$A:$A,'Semester Credit Hours'!$A213,'Contact Hours'!$C:$C,'Semester Credit Hours'!$B213)</f>
        <v>0</v>
      </c>
      <c r="G213" s="16">
        <f>SUMIFS('Contact Hours'!H:H,'Contact Hours'!$A:$A,'Semester Credit Hours'!$A213,'Contact Hours'!$C:$C,'Semester Credit Hours'!$B213)</f>
        <v>0</v>
      </c>
      <c r="H213" s="16">
        <f>SUMIFS('Contact Hours'!I:I,'Contact Hours'!$A:$A,'Semester Credit Hours'!$A213,'Contact Hours'!$C:$C,'Semester Credit Hours'!$B213)</f>
        <v>0</v>
      </c>
      <c r="I213" s="16">
        <f>SUMIFS('Contact Hours'!J:J,'Contact Hours'!$A:$A,'Semester Credit Hours'!$A213,'Contact Hours'!$C:$C,'Semester Credit Hours'!$B213)</f>
        <v>0</v>
      </c>
      <c r="J213" s="16">
        <f>SUMIFS('Contact Hours'!K:K,'Contact Hours'!$A:$A,'Semester Credit Hours'!$A213,'Contact Hours'!$C:$C,'Semester Credit Hours'!$B213)</f>
        <v>0</v>
      </c>
      <c r="K213" s="16">
        <f>SUMIFS('Contact Hours'!L:L,'Contact Hours'!$A:$A,'Semester Credit Hours'!$A213,'Contact Hours'!$C:$C,'Semester Credit Hours'!$B213)</f>
        <v>0</v>
      </c>
      <c r="L213" s="17">
        <f t="shared" si="19"/>
        <v>0</v>
      </c>
      <c r="M213" s="17">
        <f t="shared" si="20"/>
        <v>0</v>
      </c>
      <c r="N213" s="17">
        <f t="shared" si="21"/>
        <v>0</v>
      </c>
      <c r="O213" s="83">
        <f t="shared" si="22"/>
        <v>0</v>
      </c>
    </row>
    <row r="214" spans="1:15" x14ac:dyDescent="0.2">
      <c r="A214" s="14">
        <v>3643</v>
      </c>
      <c r="B214" s="15">
        <v>31</v>
      </c>
      <c r="C214" s="82">
        <f t="shared" si="23"/>
        <v>71.924241406200693</v>
      </c>
      <c r="D214" s="16">
        <f>SUMIFS('Contact Hours'!E:E,'Contact Hours'!$A:$A,'Semester Credit Hours'!$A214,'Contact Hours'!$C:$C,'Semester Credit Hours'!$B214)</f>
        <v>0</v>
      </c>
      <c r="E214" s="16">
        <f>SUMIFS('Contact Hours'!F:F,'Contact Hours'!$A:$A,'Semester Credit Hours'!$A214,'Contact Hours'!$C:$C,'Semester Credit Hours'!$B214)</f>
        <v>0</v>
      </c>
      <c r="F214" s="16">
        <f>SUMIFS('Contact Hours'!G:G,'Contact Hours'!$A:$A,'Semester Credit Hours'!$A214,'Contact Hours'!$C:$C,'Semester Credit Hours'!$B214)</f>
        <v>0</v>
      </c>
      <c r="G214" s="16">
        <f>SUMIFS('Contact Hours'!H:H,'Contact Hours'!$A:$A,'Semester Credit Hours'!$A214,'Contact Hours'!$C:$C,'Semester Credit Hours'!$B214)</f>
        <v>0</v>
      </c>
      <c r="H214" s="16">
        <f>SUMIFS('Contact Hours'!I:I,'Contact Hours'!$A:$A,'Semester Credit Hours'!$A214,'Contact Hours'!$C:$C,'Semester Credit Hours'!$B214)</f>
        <v>0</v>
      </c>
      <c r="I214" s="16">
        <f>SUMIFS('Contact Hours'!J:J,'Contact Hours'!$A:$A,'Semester Credit Hours'!$A214,'Contact Hours'!$C:$C,'Semester Credit Hours'!$B214)</f>
        <v>0</v>
      </c>
      <c r="J214" s="16">
        <f>SUMIFS('Contact Hours'!K:K,'Contact Hours'!$A:$A,'Semester Credit Hours'!$A214,'Contact Hours'!$C:$C,'Semester Credit Hours'!$B214)</f>
        <v>0</v>
      </c>
      <c r="K214" s="16">
        <f>SUMIFS('Contact Hours'!L:L,'Contact Hours'!$A:$A,'Semester Credit Hours'!$A214,'Contact Hours'!$C:$C,'Semester Credit Hours'!$B214)</f>
        <v>0</v>
      </c>
      <c r="L214" s="17">
        <f t="shared" si="19"/>
        <v>0</v>
      </c>
      <c r="M214" s="17">
        <f t="shared" si="20"/>
        <v>0</v>
      </c>
      <c r="N214" s="17">
        <f t="shared" si="21"/>
        <v>0</v>
      </c>
      <c r="O214" s="83">
        <f t="shared" si="22"/>
        <v>0</v>
      </c>
    </row>
    <row r="215" spans="1:15" x14ac:dyDescent="0.2">
      <c r="A215" s="14">
        <v>3643</v>
      </c>
      <c r="B215" s="15">
        <v>32</v>
      </c>
      <c r="C215" s="82">
        <f t="shared" si="23"/>
        <v>113.43480358920792</v>
      </c>
      <c r="D215" s="16">
        <f>SUMIFS('Contact Hours'!E:E,'Contact Hours'!$A:$A,'Semester Credit Hours'!$A215,'Contact Hours'!$C:$C,'Semester Credit Hours'!$B215)</f>
        <v>0</v>
      </c>
      <c r="E215" s="16">
        <f>SUMIFS('Contact Hours'!F:F,'Contact Hours'!$A:$A,'Semester Credit Hours'!$A215,'Contact Hours'!$C:$C,'Semester Credit Hours'!$B215)</f>
        <v>0</v>
      </c>
      <c r="F215" s="16">
        <f>SUMIFS('Contact Hours'!G:G,'Contact Hours'!$A:$A,'Semester Credit Hours'!$A215,'Contact Hours'!$C:$C,'Semester Credit Hours'!$B215)</f>
        <v>0</v>
      </c>
      <c r="G215" s="16">
        <f>SUMIFS('Contact Hours'!H:H,'Contact Hours'!$A:$A,'Semester Credit Hours'!$A215,'Contact Hours'!$C:$C,'Semester Credit Hours'!$B215)</f>
        <v>0</v>
      </c>
      <c r="H215" s="16">
        <f>SUMIFS('Contact Hours'!I:I,'Contact Hours'!$A:$A,'Semester Credit Hours'!$A215,'Contact Hours'!$C:$C,'Semester Credit Hours'!$B215)</f>
        <v>0</v>
      </c>
      <c r="I215" s="16">
        <f>SUMIFS('Contact Hours'!J:J,'Contact Hours'!$A:$A,'Semester Credit Hours'!$A215,'Contact Hours'!$C:$C,'Semester Credit Hours'!$B215)</f>
        <v>0</v>
      </c>
      <c r="J215" s="16">
        <f>SUMIFS('Contact Hours'!K:K,'Contact Hours'!$A:$A,'Semester Credit Hours'!$A215,'Contact Hours'!$C:$C,'Semester Credit Hours'!$B215)</f>
        <v>0</v>
      </c>
      <c r="K215" s="16">
        <f>SUMIFS('Contact Hours'!L:L,'Contact Hours'!$A:$A,'Semester Credit Hours'!$A215,'Contact Hours'!$C:$C,'Semester Credit Hours'!$B215)</f>
        <v>0</v>
      </c>
      <c r="L215" s="17">
        <f t="shared" si="19"/>
        <v>0</v>
      </c>
      <c r="M215" s="17">
        <f t="shared" si="20"/>
        <v>0</v>
      </c>
      <c r="N215" s="17">
        <f t="shared" si="21"/>
        <v>0</v>
      </c>
      <c r="O215" s="83">
        <f t="shared" si="22"/>
        <v>0</v>
      </c>
    </row>
    <row r="216" spans="1:15" x14ac:dyDescent="0.2">
      <c r="A216" s="14">
        <v>3643</v>
      </c>
      <c r="B216" s="15">
        <v>36</v>
      </c>
      <c r="C216" s="82">
        <f t="shared" si="23"/>
        <v>73.568224066913842</v>
      </c>
      <c r="D216" s="16">
        <f>SUMIFS('Contact Hours'!E:E,'Contact Hours'!$A:$A,'Semester Credit Hours'!$A216,'Contact Hours'!$C:$C,'Semester Credit Hours'!$B216)</f>
        <v>0</v>
      </c>
      <c r="E216" s="16">
        <f>SUMIFS('Contact Hours'!F:F,'Contact Hours'!$A:$A,'Semester Credit Hours'!$A216,'Contact Hours'!$C:$C,'Semester Credit Hours'!$B216)</f>
        <v>0</v>
      </c>
      <c r="F216" s="16">
        <f>SUMIFS('Contact Hours'!G:G,'Contact Hours'!$A:$A,'Semester Credit Hours'!$A216,'Contact Hours'!$C:$C,'Semester Credit Hours'!$B216)</f>
        <v>0</v>
      </c>
      <c r="G216" s="16">
        <f>SUMIFS('Contact Hours'!H:H,'Contact Hours'!$A:$A,'Semester Credit Hours'!$A216,'Contact Hours'!$C:$C,'Semester Credit Hours'!$B216)</f>
        <v>0</v>
      </c>
      <c r="H216" s="16">
        <f>SUMIFS('Contact Hours'!I:I,'Contact Hours'!$A:$A,'Semester Credit Hours'!$A216,'Contact Hours'!$C:$C,'Semester Credit Hours'!$B216)</f>
        <v>0</v>
      </c>
      <c r="I216" s="16">
        <f>SUMIFS('Contact Hours'!J:J,'Contact Hours'!$A:$A,'Semester Credit Hours'!$A216,'Contact Hours'!$C:$C,'Semester Credit Hours'!$B216)</f>
        <v>0</v>
      </c>
      <c r="J216" s="16">
        <f>SUMIFS('Contact Hours'!K:K,'Contact Hours'!$A:$A,'Semester Credit Hours'!$A216,'Contact Hours'!$C:$C,'Semester Credit Hours'!$B216)</f>
        <v>0</v>
      </c>
      <c r="K216" s="16">
        <f>SUMIFS('Contact Hours'!L:L,'Contact Hours'!$A:$A,'Semester Credit Hours'!$A216,'Contact Hours'!$C:$C,'Semester Credit Hours'!$B216)</f>
        <v>0</v>
      </c>
      <c r="L216" s="17">
        <f t="shared" si="19"/>
        <v>0</v>
      </c>
      <c r="M216" s="17">
        <f t="shared" si="20"/>
        <v>0</v>
      </c>
      <c r="N216" s="17">
        <f t="shared" si="21"/>
        <v>0</v>
      </c>
      <c r="O216" s="83">
        <f t="shared" si="22"/>
        <v>0</v>
      </c>
    </row>
    <row r="217" spans="1:15" x14ac:dyDescent="0.2">
      <c r="A217" s="14">
        <v>3643</v>
      </c>
      <c r="B217" s="15">
        <v>39</v>
      </c>
      <c r="C217" s="82">
        <f t="shared" si="23"/>
        <v>94.118007325828316</v>
      </c>
      <c r="D217" s="16">
        <f>SUMIFS('Contact Hours'!E:E,'Contact Hours'!$A:$A,'Semester Credit Hours'!$A217,'Contact Hours'!$C:$C,'Semester Credit Hours'!$B217)</f>
        <v>0</v>
      </c>
      <c r="E217" s="16">
        <f>SUMIFS('Contact Hours'!F:F,'Contact Hours'!$A:$A,'Semester Credit Hours'!$A217,'Contact Hours'!$C:$C,'Semester Credit Hours'!$B217)</f>
        <v>0</v>
      </c>
      <c r="F217" s="16">
        <f>SUMIFS('Contact Hours'!G:G,'Contact Hours'!$A:$A,'Semester Credit Hours'!$A217,'Contact Hours'!$C:$C,'Semester Credit Hours'!$B217)</f>
        <v>0</v>
      </c>
      <c r="G217" s="16">
        <f>SUMIFS('Contact Hours'!H:H,'Contact Hours'!$A:$A,'Semester Credit Hours'!$A217,'Contact Hours'!$C:$C,'Semester Credit Hours'!$B217)</f>
        <v>0</v>
      </c>
      <c r="H217" s="16">
        <f>SUMIFS('Contact Hours'!I:I,'Contact Hours'!$A:$A,'Semester Credit Hours'!$A217,'Contact Hours'!$C:$C,'Semester Credit Hours'!$B217)</f>
        <v>0</v>
      </c>
      <c r="I217" s="16">
        <f>SUMIFS('Contact Hours'!J:J,'Contact Hours'!$A:$A,'Semester Credit Hours'!$A217,'Contact Hours'!$C:$C,'Semester Credit Hours'!$B217)</f>
        <v>0</v>
      </c>
      <c r="J217" s="16">
        <f>SUMIFS('Contact Hours'!K:K,'Contact Hours'!$A:$A,'Semester Credit Hours'!$A217,'Contact Hours'!$C:$C,'Semester Credit Hours'!$B217)</f>
        <v>0</v>
      </c>
      <c r="K217" s="16">
        <f>SUMIFS('Contact Hours'!L:L,'Contact Hours'!$A:$A,'Semester Credit Hours'!$A217,'Contact Hours'!$C:$C,'Semester Credit Hours'!$B217)</f>
        <v>0</v>
      </c>
      <c r="L217" s="17">
        <f t="shared" si="19"/>
        <v>0</v>
      </c>
      <c r="M217" s="17">
        <f t="shared" si="20"/>
        <v>0</v>
      </c>
      <c r="N217" s="17">
        <f t="shared" si="21"/>
        <v>0</v>
      </c>
      <c r="O217" s="83">
        <f t="shared" si="22"/>
        <v>0</v>
      </c>
    </row>
    <row r="218" spans="1:15" x14ac:dyDescent="0.2">
      <c r="A218" s="14">
        <v>3643</v>
      </c>
      <c r="B218" s="15">
        <v>46</v>
      </c>
      <c r="C218" s="82">
        <f t="shared" si="23"/>
        <v>64.11532376781318</v>
      </c>
      <c r="D218" s="16">
        <f>SUMIFS('Contact Hours'!E:E,'Contact Hours'!$A:$A,'Semester Credit Hours'!$A218,'Contact Hours'!$C:$C,'Semester Credit Hours'!$B218)</f>
        <v>0</v>
      </c>
      <c r="E218" s="16">
        <f>SUMIFS('Contact Hours'!F:F,'Contact Hours'!$A:$A,'Semester Credit Hours'!$A218,'Contact Hours'!$C:$C,'Semester Credit Hours'!$B218)</f>
        <v>0</v>
      </c>
      <c r="F218" s="16">
        <f>SUMIFS('Contact Hours'!G:G,'Contact Hours'!$A:$A,'Semester Credit Hours'!$A218,'Contact Hours'!$C:$C,'Semester Credit Hours'!$B218)</f>
        <v>0</v>
      </c>
      <c r="G218" s="16">
        <f>SUMIFS('Contact Hours'!H:H,'Contact Hours'!$A:$A,'Semester Credit Hours'!$A218,'Contact Hours'!$C:$C,'Semester Credit Hours'!$B218)</f>
        <v>0</v>
      </c>
      <c r="H218" s="16">
        <f>SUMIFS('Contact Hours'!I:I,'Contact Hours'!$A:$A,'Semester Credit Hours'!$A218,'Contact Hours'!$C:$C,'Semester Credit Hours'!$B218)</f>
        <v>0</v>
      </c>
      <c r="I218" s="16">
        <f>SUMIFS('Contact Hours'!J:J,'Contact Hours'!$A:$A,'Semester Credit Hours'!$A218,'Contact Hours'!$C:$C,'Semester Credit Hours'!$B218)</f>
        <v>0</v>
      </c>
      <c r="J218" s="16">
        <f>SUMIFS('Contact Hours'!K:K,'Contact Hours'!$A:$A,'Semester Credit Hours'!$A218,'Contact Hours'!$C:$C,'Semester Credit Hours'!$B218)</f>
        <v>0</v>
      </c>
      <c r="K218" s="16">
        <f>SUMIFS('Contact Hours'!L:L,'Contact Hours'!$A:$A,'Semester Credit Hours'!$A218,'Contact Hours'!$C:$C,'Semester Credit Hours'!$B218)</f>
        <v>0</v>
      </c>
      <c r="L218" s="17">
        <f t="shared" si="19"/>
        <v>0</v>
      </c>
      <c r="M218" s="17">
        <f t="shared" si="20"/>
        <v>0</v>
      </c>
      <c r="N218" s="17">
        <f t="shared" si="21"/>
        <v>0</v>
      </c>
      <c r="O218" s="83">
        <f t="shared" si="22"/>
        <v>0</v>
      </c>
    </row>
    <row r="219" spans="1:15" x14ac:dyDescent="0.2">
      <c r="A219" s="14">
        <v>3572</v>
      </c>
      <c r="B219" s="15">
        <v>31</v>
      </c>
      <c r="C219" s="82">
        <f t="shared" si="23"/>
        <v>71.924241406200693</v>
      </c>
      <c r="D219" s="16">
        <f>SUMIFS('Contact Hours'!E:E,'Contact Hours'!$A:$A,'Semester Credit Hours'!$A219,'Contact Hours'!$C:$C,'Semester Credit Hours'!$B219)</f>
        <v>0</v>
      </c>
      <c r="E219" s="16">
        <f>SUMIFS('Contact Hours'!F:F,'Contact Hours'!$A:$A,'Semester Credit Hours'!$A219,'Contact Hours'!$C:$C,'Semester Credit Hours'!$B219)</f>
        <v>0</v>
      </c>
      <c r="F219" s="16">
        <f>SUMIFS('Contact Hours'!G:G,'Contact Hours'!$A:$A,'Semester Credit Hours'!$A219,'Contact Hours'!$C:$C,'Semester Credit Hours'!$B219)</f>
        <v>0</v>
      </c>
      <c r="G219" s="16">
        <f>SUMIFS('Contact Hours'!H:H,'Contact Hours'!$A:$A,'Semester Credit Hours'!$A219,'Contact Hours'!$C:$C,'Semester Credit Hours'!$B219)</f>
        <v>0</v>
      </c>
      <c r="H219" s="16">
        <f>SUMIFS('Contact Hours'!I:I,'Contact Hours'!$A:$A,'Semester Credit Hours'!$A219,'Contact Hours'!$C:$C,'Semester Credit Hours'!$B219)</f>
        <v>0</v>
      </c>
      <c r="I219" s="16">
        <f>SUMIFS('Contact Hours'!J:J,'Contact Hours'!$A:$A,'Semester Credit Hours'!$A219,'Contact Hours'!$C:$C,'Semester Credit Hours'!$B219)</f>
        <v>0</v>
      </c>
      <c r="J219" s="16">
        <f>SUMIFS('Contact Hours'!K:K,'Contact Hours'!$A:$A,'Semester Credit Hours'!$A219,'Contact Hours'!$C:$C,'Semester Credit Hours'!$B219)</f>
        <v>0</v>
      </c>
      <c r="K219" s="16">
        <f>SUMIFS('Contact Hours'!L:L,'Contact Hours'!$A:$A,'Semester Credit Hours'!$A219,'Contact Hours'!$C:$C,'Semester Credit Hours'!$B219)</f>
        <v>0</v>
      </c>
      <c r="L219" s="17">
        <f t="shared" si="19"/>
        <v>0</v>
      </c>
      <c r="M219" s="17">
        <f t="shared" si="20"/>
        <v>0</v>
      </c>
      <c r="N219" s="17">
        <f t="shared" si="21"/>
        <v>0</v>
      </c>
      <c r="O219" s="83">
        <f t="shared" si="22"/>
        <v>0</v>
      </c>
    </row>
    <row r="220" spans="1:15" x14ac:dyDescent="0.2">
      <c r="A220" s="14">
        <v>3572</v>
      </c>
      <c r="B220" s="15">
        <v>32</v>
      </c>
      <c r="C220" s="82">
        <f t="shared" si="23"/>
        <v>113.43480358920792</v>
      </c>
      <c r="D220" s="16">
        <f>SUMIFS('Contact Hours'!E:E,'Contact Hours'!$A:$A,'Semester Credit Hours'!$A220,'Contact Hours'!$C:$C,'Semester Credit Hours'!$B220)</f>
        <v>0</v>
      </c>
      <c r="E220" s="16">
        <f>SUMIFS('Contact Hours'!F:F,'Contact Hours'!$A:$A,'Semester Credit Hours'!$A220,'Contact Hours'!$C:$C,'Semester Credit Hours'!$B220)</f>
        <v>0</v>
      </c>
      <c r="F220" s="16">
        <f>SUMIFS('Contact Hours'!G:G,'Contact Hours'!$A:$A,'Semester Credit Hours'!$A220,'Contact Hours'!$C:$C,'Semester Credit Hours'!$B220)</f>
        <v>0</v>
      </c>
      <c r="G220" s="16">
        <f>SUMIFS('Contact Hours'!H:H,'Contact Hours'!$A:$A,'Semester Credit Hours'!$A220,'Contact Hours'!$C:$C,'Semester Credit Hours'!$B220)</f>
        <v>0</v>
      </c>
      <c r="H220" s="16">
        <f>SUMIFS('Contact Hours'!I:I,'Contact Hours'!$A:$A,'Semester Credit Hours'!$A220,'Contact Hours'!$C:$C,'Semester Credit Hours'!$B220)</f>
        <v>0</v>
      </c>
      <c r="I220" s="16">
        <f>SUMIFS('Contact Hours'!J:J,'Contact Hours'!$A:$A,'Semester Credit Hours'!$A220,'Contact Hours'!$C:$C,'Semester Credit Hours'!$B220)</f>
        <v>0</v>
      </c>
      <c r="J220" s="16">
        <f>SUMIFS('Contact Hours'!K:K,'Contact Hours'!$A:$A,'Semester Credit Hours'!$A220,'Contact Hours'!$C:$C,'Semester Credit Hours'!$B220)</f>
        <v>0</v>
      </c>
      <c r="K220" s="16">
        <f>SUMIFS('Contact Hours'!L:L,'Contact Hours'!$A:$A,'Semester Credit Hours'!$A220,'Contact Hours'!$C:$C,'Semester Credit Hours'!$B220)</f>
        <v>0</v>
      </c>
      <c r="L220" s="17">
        <f t="shared" si="19"/>
        <v>0</v>
      </c>
      <c r="M220" s="17">
        <f t="shared" si="20"/>
        <v>0</v>
      </c>
      <c r="N220" s="17">
        <f t="shared" si="21"/>
        <v>0</v>
      </c>
      <c r="O220" s="83">
        <f t="shared" si="22"/>
        <v>0</v>
      </c>
    </row>
    <row r="221" spans="1:15" x14ac:dyDescent="0.2">
      <c r="A221" s="14">
        <v>3572</v>
      </c>
      <c r="B221" s="15">
        <v>36</v>
      </c>
      <c r="C221" s="82">
        <f t="shared" si="23"/>
        <v>73.568224066913842</v>
      </c>
      <c r="D221" s="16">
        <f>SUMIFS('Contact Hours'!E:E,'Contact Hours'!$A:$A,'Semester Credit Hours'!$A221,'Contact Hours'!$C:$C,'Semester Credit Hours'!$B221)</f>
        <v>0</v>
      </c>
      <c r="E221" s="16">
        <f>SUMIFS('Contact Hours'!F:F,'Contact Hours'!$A:$A,'Semester Credit Hours'!$A221,'Contact Hours'!$C:$C,'Semester Credit Hours'!$B221)</f>
        <v>0</v>
      </c>
      <c r="F221" s="16">
        <f>SUMIFS('Contact Hours'!G:G,'Contact Hours'!$A:$A,'Semester Credit Hours'!$A221,'Contact Hours'!$C:$C,'Semester Credit Hours'!$B221)</f>
        <v>0</v>
      </c>
      <c r="G221" s="16">
        <f>SUMIFS('Contact Hours'!H:H,'Contact Hours'!$A:$A,'Semester Credit Hours'!$A221,'Contact Hours'!$C:$C,'Semester Credit Hours'!$B221)</f>
        <v>0</v>
      </c>
      <c r="H221" s="16">
        <f>SUMIFS('Contact Hours'!I:I,'Contact Hours'!$A:$A,'Semester Credit Hours'!$A221,'Contact Hours'!$C:$C,'Semester Credit Hours'!$B221)</f>
        <v>0</v>
      </c>
      <c r="I221" s="16">
        <f>SUMIFS('Contact Hours'!J:J,'Contact Hours'!$A:$A,'Semester Credit Hours'!$A221,'Contact Hours'!$C:$C,'Semester Credit Hours'!$B221)</f>
        <v>0</v>
      </c>
      <c r="J221" s="16">
        <f>SUMIFS('Contact Hours'!K:K,'Contact Hours'!$A:$A,'Semester Credit Hours'!$A221,'Contact Hours'!$C:$C,'Semester Credit Hours'!$B221)</f>
        <v>0</v>
      </c>
      <c r="K221" s="16">
        <f>SUMIFS('Contact Hours'!L:L,'Contact Hours'!$A:$A,'Semester Credit Hours'!$A221,'Contact Hours'!$C:$C,'Semester Credit Hours'!$B221)</f>
        <v>0</v>
      </c>
      <c r="L221" s="17">
        <f t="shared" si="19"/>
        <v>0</v>
      </c>
      <c r="M221" s="17">
        <f t="shared" si="20"/>
        <v>0</v>
      </c>
      <c r="N221" s="17">
        <f t="shared" si="21"/>
        <v>0</v>
      </c>
      <c r="O221" s="83">
        <f t="shared" si="22"/>
        <v>0</v>
      </c>
    </row>
    <row r="222" spans="1:15" x14ac:dyDescent="0.2">
      <c r="A222" s="14">
        <v>3572</v>
      </c>
      <c r="B222" s="15">
        <v>39</v>
      </c>
      <c r="C222" s="82">
        <f t="shared" si="23"/>
        <v>94.118007325828316</v>
      </c>
      <c r="D222" s="16">
        <f>SUMIFS('Contact Hours'!E:E,'Contact Hours'!$A:$A,'Semester Credit Hours'!$A222,'Contact Hours'!$C:$C,'Semester Credit Hours'!$B222)</f>
        <v>0</v>
      </c>
      <c r="E222" s="16">
        <f>SUMIFS('Contact Hours'!F:F,'Contact Hours'!$A:$A,'Semester Credit Hours'!$A222,'Contact Hours'!$C:$C,'Semester Credit Hours'!$B222)</f>
        <v>0</v>
      </c>
      <c r="F222" s="16">
        <f>SUMIFS('Contact Hours'!G:G,'Contact Hours'!$A:$A,'Semester Credit Hours'!$A222,'Contact Hours'!$C:$C,'Semester Credit Hours'!$B222)</f>
        <v>0</v>
      </c>
      <c r="G222" s="16">
        <f>SUMIFS('Contact Hours'!H:H,'Contact Hours'!$A:$A,'Semester Credit Hours'!$A222,'Contact Hours'!$C:$C,'Semester Credit Hours'!$B222)</f>
        <v>0</v>
      </c>
      <c r="H222" s="16">
        <f>SUMIFS('Contact Hours'!I:I,'Contact Hours'!$A:$A,'Semester Credit Hours'!$A222,'Contact Hours'!$C:$C,'Semester Credit Hours'!$B222)</f>
        <v>0</v>
      </c>
      <c r="I222" s="16">
        <f>SUMIFS('Contact Hours'!J:J,'Contact Hours'!$A:$A,'Semester Credit Hours'!$A222,'Contact Hours'!$C:$C,'Semester Credit Hours'!$B222)</f>
        <v>0</v>
      </c>
      <c r="J222" s="16">
        <f>SUMIFS('Contact Hours'!K:K,'Contact Hours'!$A:$A,'Semester Credit Hours'!$A222,'Contact Hours'!$C:$C,'Semester Credit Hours'!$B222)</f>
        <v>0</v>
      </c>
      <c r="K222" s="16">
        <f>SUMIFS('Contact Hours'!L:L,'Contact Hours'!$A:$A,'Semester Credit Hours'!$A222,'Contact Hours'!$C:$C,'Semester Credit Hours'!$B222)</f>
        <v>0</v>
      </c>
      <c r="L222" s="17">
        <f t="shared" si="19"/>
        <v>0</v>
      </c>
      <c r="M222" s="17">
        <f t="shared" si="20"/>
        <v>0</v>
      </c>
      <c r="N222" s="17">
        <f t="shared" si="21"/>
        <v>0</v>
      </c>
      <c r="O222" s="83">
        <f t="shared" si="22"/>
        <v>0</v>
      </c>
    </row>
    <row r="223" spans="1:15" x14ac:dyDescent="0.2">
      <c r="A223" s="14">
        <v>3572</v>
      </c>
      <c r="B223" s="15">
        <v>46</v>
      </c>
      <c r="C223" s="82">
        <f t="shared" si="23"/>
        <v>64.11532376781318</v>
      </c>
      <c r="D223" s="16">
        <f>SUMIFS('Contact Hours'!E:E,'Contact Hours'!$A:$A,'Semester Credit Hours'!$A223,'Contact Hours'!$C:$C,'Semester Credit Hours'!$B223)</f>
        <v>0</v>
      </c>
      <c r="E223" s="16">
        <f>SUMIFS('Contact Hours'!F:F,'Contact Hours'!$A:$A,'Semester Credit Hours'!$A223,'Contact Hours'!$C:$C,'Semester Credit Hours'!$B223)</f>
        <v>0</v>
      </c>
      <c r="F223" s="16">
        <f>SUMIFS('Contact Hours'!G:G,'Contact Hours'!$A:$A,'Semester Credit Hours'!$A223,'Contact Hours'!$C:$C,'Semester Credit Hours'!$B223)</f>
        <v>0</v>
      </c>
      <c r="G223" s="16">
        <f>SUMIFS('Contact Hours'!H:H,'Contact Hours'!$A:$A,'Semester Credit Hours'!$A223,'Contact Hours'!$C:$C,'Semester Credit Hours'!$B223)</f>
        <v>0</v>
      </c>
      <c r="H223" s="16">
        <f>SUMIFS('Contact Hours'!I:I,'Contact Hours'!$A:$A,'Semester Credit Hours'!$A223,'Contact Hours'!$C:$C,'Semester Credit Hours'!$B223)</f>
        <v>0</v>
      </c>
      <c r="I223" s="16">
        <f>SUMIFS('Contact Hours'!J:J,'Contact Hours'!$A:$A,'Semester Credit Hours'!$A223,'Contact Hours'!$C:$C,'Semester Credit Hours'!$B223)</f>
        <v>0</v>
      </c>
      <c r="J223" s="16">
        <f>SUMIFS('Contact Hours'!K:K,'Contact Hours'!$A:$A,'Semester Credit Hours'!$A223,'Contact Hours'!$C:$C,'Semester Credit Hours'!$B223)</f>
        <v>0</v>
      </c>
      <c r="K223" s="16">
        <f>SUMIFS('Contact Hours'!L:L,'Contact Hours'!$A:$A,'Semester Credit Hours'!$A223,'Contact Hours'!$C:$C,'Semester Credit Hours'!$B223)</f>
        <v>0</v>
      </c>
      <c r="L223" s="17">
        <f t="shared" si="19"/>
        <v>0</v>
      </c>
      <c r="M223" s="17">
        <f t="shared" si="20"/>
        <v>0</v>
      </c>
      <c r="N223" s="17">
        <f t="shared" si="21"/>
        <v>0</v>
      </c>
      <c r="O223" s="83">
        <f t="shared" si="22"/>
        <v>0</v>
      </c>
    </row>
    <row r="224" spans="1:15" x14ac:dyDescent="0.2">
      <c r="A224" s="14">
        <v>3648</v>
      </c>
      <c r="B224" s="15">
        <v>31</v>
      </c>
      <c r="C224" s="82">
        <f t="shared" si="23"/>
        <v>71.924241406200693</v>
      </c>
      <c r="D224" s="16">
        <f>SUMIFS('Contact Hours'!E:E,'Contact Hours'!$A:$A,'Semester Credit Hours'!$A224,'Contact Hours'!$C:$C,'Semester Credit Hours'!$B224)</f>
        <v>0</v>
      </c>
      <c r="E224" s="16">
        <f>SUMIFS('Contact Hours'!F:F,'Contact Hours'!$A:$A,'Semester Credit Hours'!$A224,'Contact Hours'!$C:$C,'Semester Credit Hours'!$B224)</f>
        <v>0</v>
      </c>
      <c r="F224" s="16">
        <f>SUMIFS('Contact Hours'!G:G,'Contact Hours'!$A:$A,'Semester Credit Hours'!$A224,'Contact Hours'!$C:$C,'Semester Credit Hours'!$B224)</f>
        <v>0</v>
      </c>
      <c r="G224" s="16">
        <f>SUMIFS('Contact Hours'!H:H,'Contact Hours'!$A:$A,'Semester Credit Hours'!$A224,'Contact Hours'!$C:$C,'Semester Credit Hours'!$B224)</f>
        <v>0</v>
      </c>
      <c r="H224" s="16">
        <f>SUMIFS('Contact Hours'!I:I,'Contact Hours'!$A:$A,'Semester Credit Hours'!$A224,'Contact Hours'!$C:$C,'Semester Credit Hours'!$B224)</f>
        <v>0</v>
      </c>
      <c r="I224" s="16">
        <f>SUMIFS('Contact Hours'!J:J,'Contact Hours'!$A:$A,'Semester Credit Hours'!$A224,'Contact Hours'!$C:$C,'Semester Credit Hours'!$B224)</f>
        <v>0</v>
      </c>
      <c r="J224" s="16">
        <f>SUMIFS('Contact Hours'!K:K,'Contact Hours'!$A:$A,'Semester Credit Hours'!$A224,'Contact Hours'!$C:$C,'Semester Credit Hours'!$B224)</f>
        <v>0</v>
      </c>
      <c r="K224" s="16">
        <f>SUMIFS('Contact Hours'!L:L,'Contact Hours'!$A:$A,'Semester Credit Hours'!$A224,'Contact Hours'!$C:$C,'Semester Credit Hours'!$B224)</f>
        <v>0</v>
      </c>
      <c r="L224" s="17">
        <f t="shared" si="19"/>
        <v>0</v>
      </c>
      <c r="M224" s="17">
        <f t="shared" si="20"/>
        <v>0</v>
      </c>
      <c r="N224" s="17">
        <f t="shared" si="21"/>
        <v>0</v>
      </c>
      <c r="O224" s="83">
        <f t="shared" si="22"/>
        <v>0</v>
      </c>
    </row>
    <row r="225" spans="1:17" x14ac:dyDescent="0.2">
      <c r="A225" s="14">
        <v>3648</v>
      </c>
      <c r="B225" s="15">
        <v>32</v>
      </c>
      <c r="C225" s="82">
        <f t="shared" si="23"/>
        <v>113.43480358920792</v>
      </c>
      <c r="D225" s="16">
        <f>SUMIFS('Contact Hours'!E:E,'Contact Hours'!$A:$A,'Semester Credit Hours'!$A225,'Contact Hours'!$C:$C,'Semester Credit Hours'!$B225)</f>
        <v>0</v>
      </c>
      <c r="E225" s="16">
        <f>SUMIFS('Contact Hours'!F:F,'Contact Hours'!$A:$A,'Semester Credit Hours'!$A225,'Contact Hours'!$C:$C,'Semester Credit Hours'!$B225)</f>
        <v>0</v>
      </c>
      <c r="F225" s="16">
        <f>SUMIFS('Contact Hours'!G:G,'Contact Hours'!$A:$A,'Semester Credit Hours'!$A225,'Contact Hours'!$C:$C,'Semester Credit Hours'!$B225)</f>
        <v>0</v>
      </c>
      <c r="G225" s="16">
        <f>SUMIFS('Contact Hours'!H:H,'Contact Hours'!$A:$A,'Semester Credit Hours'!$A225,'Contact Hours'!$C:$C,'Semester Credit Hours'!$B225)</f>
        <v>0</v>
      </c>
      <c r="H225" s="16">
        <f>SUMIFS('Contact Hours'!I:I,'Contact Hours'!$A:$A,'Semester Credit Hours'!$A225,'Contact Hours'!$C:$C,'Semester Credit Hours'!$B225)</f>
        <v>0</v>
      </c>
      <c r="I225" s="16">
        <f>SUMIFS('Contact Hours'!J:J,'Contact Hours'!$A:$A,'Semester Credit Hours'!$A225,'Contact Hours'!$C:$C,'Semester Credit Hours'!$B225)</f>
        <v>0</v>
      </c>
      <c r="J225" s="16">
        <f>SUMIFS('Contact Hours'!K:K,'Contact Hours'!$A:$A,'Semester Credit Hours'!$A225,'Contact Hours'!$C:$C,'Semester Credit Hours'!$B225)</f>
        <v>0</v>
      </c>
      <c r="K225" s="16">
        <f>SUMIFS('Contact Hours'!L:L,'Contact Hours'!$A:$A,'Semester Credit Hours'!$A225,'Contact Hours'!$C:$C,'Semester Credit Hours'!$B225)</f>
        <v>0</v>
      </c>
      <c r="L225" s="17">
        <f t="shared" si="19"/>
        <v>0</v>
      </c>
      <c r="M225" s="17">
        <f t="shared" si="20"/>
        <v>0</v>
      </c>
      <c r="N225" s="17">
        <f t="shared" si="21"/>
        <v>0</v>
      </c>
      <c r="O225" s="83">
        <f t="shared" si="22"/>
        <v>0</v>
      </c>
      <c r="Q225" s="75"/>
    </row>
    <row r="226" spans="1:17" x14ac:dyDescent="0.2">
      <c r="A226" s="14">
        <v>3648</v>
      </c>
      <c r="B226" s="15">
        <v>36</v>
      </c>
      <c r="C226" s="82">
        <f t="shared" si="23"/>
        <v>73.568224066913842</v>
      </c>
      <c r="D226" s="16">
        <f>SUMIFS('Contact Hours'!E:E,'Contact Hours'!$A:$A,'Semester Credit Hours'!$A226,'Contact Hours'!$C:$C,'Semester Credit Hours'!$B226)</f>
        <v>0</v>
      </c>
      <c r="E226" s="16">
        <f>SUMIFS('Contact Hours'!F:F,'Contact Hours'!$A:$A,'Semester Credit Hours'!$A226,'Contact Hours'!$C:$C,'Semester Credit Hours'!$B226)</f>
        <v>60</v>
      </c>
      <c r="F226" s="16">
        <f>SUMIFS('Contact Hours'!G:G,'Contact Hours'!$A:$A,'Semester Credit Hours'!$A226,'Contact Hours'!$C:$C,'Semester Credit Hours'!$B226)</f>
        <v>0</v>
      </c>
      <c r="G226" s="16">
        <f>SUMIFS('Contact Hours'!H:H,'Contact Hours'!$A:$A,'Semester Credit Hours'!$A226,'Contact Hours'!$C:$C,'Semester Credit Hours'!$B226)</f>
        <v>0</v>
      </c>
      <c r="H226" s="16">
        <f>SUMIFS('Contact Hours'!I:I,'Contact Hours'!$A:$A,'Semester Credit Hours'!$A226,'Contact Hours'!$C:$C,'Semester Credit Hours'!$B226)</f>
        <v>0</v>
      </c>
      <c r="I226" s="16">
        <f>SUMIFS('Contact Hours'!J:J,'Contact Hours'!$A:$A,'Semester Credit Hours'!$A226,'Contact Hours'!$C:$C,'Semester Credit Hours'!$B226)</f>
        <v>0</v>
      </c>
      <c r="J226" s="16">
        <f>SUMIFS('Contact Hours'!K:K,'Contact Hours'!$A:$A,'Semester Credit Hours'!$A226,'Contact Hours'!$C:$C,'Semester Credit Hours'!$B226)</f>
        <v>0</v>
      </c>
      <c r="K226" s="16">
        <f>SUMIFS('Contact Hours'!L:L,'Contact Hours'!$A:$A,'Semester Credit Hours'!$A226,'Contact Hours'!$C:$C,'Semester Credit Hours'!$B226)</f>
        <v>0</v>
      </c>
      <c r="L226" s="17">
        <f t="shared" si="19"/>
        <v>60</v>
      </c>
      <c r="M226" s="17">
        <f t="shared" si="20"/>
        <v>0</v>
      </c>
      <c r="N226" s="17">
        <f t="shared" si="21"/>
        <v>60</v>
      </c>
      <c r="O226" s="83">
        <f t="shared" si="22"/>
        <v>4414.0934440148303</v>
      </c>
    </row>
    <row r="227" spans="1:17" x14ac:dyDescent="0.2">
      <c r="A227" s="14">
        <v>3648</v>
      </c>
      <c r="B227" s="15">
        <v>39</v>
      </c>
      <c r="C227" s="82">
        <f t="shared" si="23"/>
        <v>94.118007325828316</v>
      </c>
      <c r="D227" s="16">
        <f>SUMIFS('Contact Hours'!E:E,'Contact Hours'!$A:$A,'Semester Credit Hours'!$A227,'Contact Hours'!$C:$C,'Semester Credit Hours'!$B227)</f>
        <v>0</v>
      </c>
      <c r="E227" s="16">
        <f>SUMIFS('Contact Hours'!F:F,'Contact Hours'!$A:$A,'Semester Credit Hours'!$A227,'Contact Hours'!$C:$C,'Semester Credit Hours'!$B227)</f>
        <v>0</v>
      </c>
      <c r="F227" s="16">
        <f>SUMIFS('Contact Hours'!G:G,'Contact Hours'!$A:$A,'Semester Credit Hours'!$A227,'Contact Hours'!$C:$C,'Semester Credit Hours'!$B227)</f>
        <v>0</v>
      </c>
      <c r="G227" s="16">
        <f>SUMIFS('Contact Hours'!H:H,'Contact Hours'!$A:$A,'Semester Credit Hours'!$A227,'Contact Hours'!$C:$C,'Semester Credit Hours'!$B227)</f>
        <v>0</v>
      </c>
      <c r="H227" s="16">
        <f>SUMIFS('Contact Hours'!I:I,'Contact Hours'!$A:$A,'Semester Credit Hours'!$A227,'Contact Hours'!$C:$C,'Semester Credit Hours'!$B227)</f>
        <v>0</v>
      </c>
      <c r="I227" s="16">
        <f>SUMIFS('Contact Hours'!J:J,'Contact Hours'!$A:$A,'Semester Credit Hours'!$A227,'Contact Hours'!$C:$C,'Semester Credit Hours'!$B227)</f>
        <v>0</v>
      </c>
      <c r="J227" s="16">
        <f>SUMIFS('Contact Hours'!K:K,'Contact Hours'!$A:$A,'Semester Credit Hours'!$A227,'Contact Hours'!$C:$C,'Semester Credit Hours'!$B227)</f>
        <v>0</v>
      </c>
      <c r="K227" s="16">
        <f>SUMIFS('Contact Hours'!L:L,'Contact Hours'!$A:$A,'Semester Credit Hours'!$A227,'Contact Hours'!$C:$C,'Semester Credit Hours'!$B227)</f>
        <v>0</v>
      </c>
      <c r="L227" s="17">
        <f t="shared" si="19"/>
        <v>0</v>
      </c>
      <c r="M227" s="17">
        <f t="shared" si="20"/>
        <v>0</v>
      </c>
      <c r="N227" s="17">
        <f t="shared" si="21"/>
        <v>0</v>
      </c>
      <c r="O227" s="83">
        <f t="shared" si="22"/>
        <v>0</v>
      </c>
    </row>
    <row r="228" spans="1:17" x14ac:dyDescent="0.2">
      <c r="A228" s="14">
        <v>3648</v>
      </c>
      <c r="B228" s="15">
        <v>46</v>
      </c>
      <c r="C228" s="82">
        <f t="shared" si="23"/>
        <v>64.11532376781318</v>
      </c>
      <c r="D228" s="16">
        <f>SUMIFS('Contact Hours'!E:E,'Contact Hours'!$A:$A,'Semester Credit Hours'!$A228,'Contact Hours'!$C:$C,'Semester Credit Hours'!$B228)</f>
        <v>0</v>
      </c>
      <c r="E228" s="16">
        <f>SUMIFS('Contact Hours'!F:F,'Contact Hours'!$A:$A,'Semester Credit Hours'!$A228,'Contact Hours'!$C:$C,'Semester Credit Hours'!$B228)</f>
        <v>249</v>
      </c>
      <c r="F228" s="16">
        <f>SUMIFS('Contact Hours'!G:G,'Contact Hours'!$A:$A,'Semester Credit Hours'!$A228,'Contact Hours'!$C:$C,'Semester Credit Hours'!$B228)</f>
        <v>0</v>
      </c>
      <c r="G228" s="16">
        <f>SUMIFS('Contact Hours'!H:H,'Contact Hours'!$A:$A,'Semester Credit Hours'!$A228,'Contact Hours'!$C:$C,'Semester Credit Hours'!$B228)</f>
        <v>0</v>
      </c>
      <c r="H228" s="16">
        <f>SUMIFS('Contact Hours'!I:I,'Contact Hours'!$A:$A,'Semester Credit Hours'!$A228,'Contact Hours'!$C:$C,'Semester Credit Hours'!$B228)</f>
        <v>0</v>
      </c>
      <c r="I228" s="16">
        <f>SUMIFS('Contact Hours'!J:J,'Contact Hours'!$A:$A,'Semester Credit Hours'!$A228,'Contact Hours'!$C:$C,'Semester Credit Hours'!$B228)</f>
        <v>0</v>
      </c>
      <c r="J228" s="16">
        <f>SUMIFS('Contact Hours'!K:K,'Contact Hours'!$A:$A,'Semester Credit Hours'!$A228,'Contact Hours'!$C:$C,'Semester Credit Hours'!$B228)</f>
        <v>0</v>
      </c>
      <c r="K228" s="16">
        <f>SUMIFS('Contact Hours'!L:L,'Contact Hours'!$A:$A,'Semester Credit Hours'!$A228,'Contact Hours'!$C:$C,'Semester Credit Hours'!$B228)</f>
        <v>0</v>
      </c>
      <c r="L228" s="17">
        <f t="shared" si="19"/>
        <v>249</v>
      </c>
      <c r="M228" s="17">
        <f t="shared" si="20"/>
        <v>0</v>
      </c>
      <c r="N228" s="17">
        <f t="shared" si="21"/>
        <v>249</v>
      </c>
      <c r="O228" s="83">
        <f t="shared" si="22"/>
        <v>15964.715618185483</v>
      </c>
    </row>
    <row r="229" spans="1:17" x14ac:dyDescent="0.2">
      <c r="A229" s="14">
        <v>10060</v>
      </c>
      <c r="B229" s="15">
        <v>31</v>
      </c>
      <c r="C229" s="82">
        <f t="shared" si="23"/>
        <v>71.924241406200693</v>
      </c>
      <c r="D229" s="16">
        <f>SUMIFS('Contact Hours'!E:E,'Contact Hours'!$A:$A,'Semester Credit Hours'!$A229,'Contact Hours'!$C:$C,'Semester Credit Hours'!$B229)</f>
        <v>0</v>
      </c>
      <c r="E229" s="16">
        <f>SUMIFS('Contact Hours'!F:F,'Contact Hours'!$A:$A,'Semester Credit Hours'!$A229,'Contact Hours'!$C:$C,'Semester Credit Hours'!$B229)</f>
        <v>0</v>
      </c>
      <c r="F229" s="16">
        <f>SUMIFS('Contact Hours'!G:G,'Contact Hours'!$A:$A,'Semester Credit Hours'!$A229,'Contact Hours'!$C:$C,'Semester Credit Hours'!$B229)</f>
        <v>0</v>
      </c>
      <c r="G229" s="16">
        <f>SUMIFS('Contact Hours'!H:H,'Contact Hours'!$A:$A,'Semester Credit Hours'!$A229,'Contact Hours'!$C:$C,'Semester Credit Hours'!$B229)</f>
        <v>0</v>
      </c>
      <c r="H229" s="16">
        <f>SUMIFS('Contact Hours'!I:I,'Contact Hours'!$A:$A,'Semester Credit Hours'!$A229,'Contact Hours'!$C:$C,'Semester Credit Hours'!$B229)</f>
        <v>0</v>
      </c>
      <c r="I229" s="16">
        <f>SUMIFS('Contact Hours'!J:J,'Contact Hours'!$A:$A,'Semester Credit Hours'!$A229,'Contact Hours'!$C:$C,'Semester Credit Hours'!$B229)</f>
        <v>0</v>
      </c>
      <c r="J229" s="16">
        <f>SUMIFS('Contact Hours'!K:K,'Contact Hours'!$A:$A,'Semester Credit Hours'!$A229,'Contact Hours'!$C:$C,'Semester Credit Hours'!$B229)</f>
        <v>0</v>
      </c>
      <c r="K229" s="16">
        <f>SUMIFS('Contact Hours'!L:L,'Contact Hours'!$A:$A,'Semester Credit Hours'!$A229,'Contact Hours'!$C:$C,'Semester Credit Hours'!$B229)</f>
        <v>0</v>
      </c>
      <c r="L229" s="17">
        <f t="shared" si="19"/>
        <v>0</v>
      </c>
      <c r="M229" s="17">
        <f t="shared" si="20"/>
        <v>0</v>
      </c>
      <c r="N229" s="17">
        <f t="shared" si="21"/>
        <v>0</v>
      </c>
      <c r="O229" s="83">
        <f t="shared" si="22"/>
        <v>0</v>
      </c>
    </row>
    <row r="230" spans="1:17" x14ac:dyDescent="0.2">
      <c r="A230" s="14">
        <v>10060</v>
      </c>
      <c r="B230" s="15">
        <v>32</v>
      </c>
      <c r="C230" s="82">
        <f t="shared" si="23"/>
        <v>113.43480358920792</v>
      </c>
      <c r="D230" s="16">
        <f>SUMIFS('Contact Hours'!E:E,'Contact Hours'!$A:$A,'Semester Credit Hours'!$A230,'Contact Hours'!$C:$C,'Semester Credit Hours'!$B230)</f>
        <v>0</v>
      </c>
      <c r="E230" s="16">
        <f>SUMIFS('Contact Hours'!F:F,'Contact Hours'!$A:$A,'Semester Credit Hours'!$A230,'Contact Hours'!$C:$C,'Semester Credit Hours'!$B230)</f>
        <v>0</v>
      </c>
      <c r="F230" s="16">
        <f>SUMIFS('Contact Hours'!G:G,'Contact Hours'!$A:$A,'Semester Credit Hours'!$A230,'Contact Hours'!$C:$C,'Semester Credit Hours'!$B230)</f>
        <v>0</v>
      </c>
      <c r="G230" s="16">
        <f>SUMIFS('Contact Hours'!H:H,'Contact Hours'!$A:$A,'Semester Credit Hours'!$A230,'Contact Hours'!$C:$C,'Semester Credit Hours'!$B230)</f>
        <v>0</v>
      </c>
      <c r="H230" s="16">
        <f>SUMIFS('Contact Hours'!I:I,'Contact Hours'!$A:$A,'Semester Credit Hours'!$A230,'Contact Hours'!$C:$C,'Semester Credit Hours'!$B230)</f>
        <v>0</v>
      </c>
      <c r="I230" s="16">
        <f>SUMIFS('Contact Hours'!J:J,'Contact Hours'!$A:$A,'Semester Credit Hours'!$A230,'Contact Hours'!$C:$C,'Semester Credit Hours'!$B230)</f>
        <v>0</v>
      </c>
      <c r="J230" s="16">
        <f>SUMIFS('Contact Hours'!K:K,'Contact Hours'!$A:$A,'Semester Credit Hours'!$A230,'Contact Hours'!$C:$C,'Semester Credit Hours'!$B230)</f>
        <v>0</v>
      </c>
      <c r="K230" s="16">
        <f>SUMIFS('Contact Hours'!L:L,'Contact Hours'!$A:$A,'Semester Credit Hours'!$A230,'Contact Hours'!$C:$C,'Semester Credit Hours'!$B230)</f>
        <v>0</v>
      </c>
      <c r="L230" s="17">
        <f t="shared" si="19"/>
        <v>0</v>
      </c>
      <c r="M230" s="17">
        <f t="shared" si="20"/>
        <v>0</v>
      </c>
      <c r="N230" s="17">
        <f t="shared" si="21"/>
        <v>0</v>
      </c>
      <c r="O230" s="83">
        <f t="shared" si="22"/>
        <v>0</v>
      </c>
    </row>
    <row r="231" spans="1:17" x14ac:dyDescent="0.2">
      <c r="A231" s="14">
        <v>10060</v>
      </c>
      <c r="B231" s="15">
        <v>36</v>
      </c>
      <c r="C231" s="82">
        <f t="shared" si="23"/>
        <v>73.568224066913842</v>
      </c>
      <c r="D231" s="16">
        <f>SUMIFS('Contact Hours'!E:E,'Contact Hours'!$A:$A,'Semester Credit Hours'!$A231,'Contact Hours'!$C:$C,'Semester Credit Hours'!$B231)</f>
        <v>0</v>
      </c>
      <c r="E231" s="16">
        <f>SUMIFS('Contact Hours'!F:F,'Contact Hours'!$A:$A,'Semester Credit Hours'!$A231,'Contact Hours'!$C:$C,'Semester Credit Hours'!$B231)</f>
        <v>0</v>
      </c>
      <c r="F231" s="16">
        <f>SUMIFS('Contact Hours'!G:G,'Contact Hours'!$A:$A,'Semester Credit Hours'!$A231,'Contact Hours'!$C:$C,'Semester Credit Hours'!$B231)</f>
        <v>0</v>
      </c>
      <c r="G231" s="16">
        <f>SUMIFS('Contact Hours'!H:H,'Contact Hours'!$A:$A,'Semester Credit Hours'!$A231,'Contact Hours'!$C:$C,'Semester Credit Hours'!$B231)</f>
        <v>0</v>
      </c>
      <c r="H231" s="16">
        <f>SUMIFS('Contact Hours'!I:I,'Contact Hours'!$A:$A,'Semester Credit Hours'!$A231,'Contact Hours'!$C:$C,'Semester Credit Hours'!$B231)</f>
        <v>0</v>
      </c>
      <c r="I231" s="16">
        <f>SUMIFS('Contact Hours'!J:J,'Contact Hours'!$A:$A,'Semester Credit Hours'!$A231,'Contact Hours'!$C:$C,'Semester Credit Hours'!$B231)</f>
        <v>0</v>
      </c>
      <c r="J231" s="16">
        <f>SUMIFS('Contact Hours'!K:K,'Contact Hours'!$A:$A,'Semester Credit Hours'!$A231,'Contact Hours'!$C:$C,'Semester Credit Hours'!$B231)</f>
        <v>0</v>
      </c>
      <c r="K231" s="16">
        <f>SUMIFS('Contact Hours'!L:L,'Contact Hours'!$A:$A,'Semester Credit Hours'!$A231,'Contact Hours'!$C:$C,'Semester Credit Hours'!$B231)</f>
        <v>0</v>
      </c>
      <c r="L231" s="17">
        <f t="shared" si="19"/>
        <v>0</v>
      </c>
      <c r="M231" s="17">
        <f t="shared" si="20"/>
        <v>0</v>
      </c>
      <c r="N231" s="17">
        <f t="shared" si="21"/>
        <v>0</v>
      </c>
      <c r="O231" s="83">
        <f t="shared" si="22"/>
        <v>0</v>
      </c>
    </row>
    <row r="232" spans="1:17" x14ac:dyDescent="0.2">
      <c r="A232" s="14">
        <v>10060</v>
      </c>
      <c r="B232" s="15">
        <v>39</v>
      </c>
      <c r="C232" s="82">
        <f t="shared" si="23"/>
        <v>94.118007325828316</v>
      </c>
      <c r="D232" s="16">
        <f>SUMIFS('Contact Hours'!E:E,'Contact Hours'!$A:$A,'Semester Credit Hours'!$A232,'Contact Hours'!$C:$C,'Semester Credit Hours'!$B232)</f>
        <v>0</v>
      </c>
      <c r="E232" s="16">
        <f>SUMIFS('Contact Hours'!F:F,'Contact Hours'!$A:$A,'Semester Credit Hours'!$A232,'Contact Hours'!$C:$C,'Semester Credit Hours'!$B232)</f>
        <v>0</v>
      </c>
      <c r="F232" s="16">
        <f>SUMIFS('Contact Hours'!G:G,'Contact Hours'!$A:$A,'Semester Credit Hours'!$A232,'Contact Hours'!$C:$C,'Semester Credit Hours'!$B232)</f>
        <v>0</v>
      </c>
      <c r="G232" s="16">
        <f>SUMIFS('Contact Hours'!H:H,'Contact Hours'!$A:$A,'Semester Credit Hours'!$A232,'Contact Hours'!$C:$C,'Semester Credit Hours'!$B232)</f>
        <v>0</v>
      </c>
      <c r="H232" s="16">
        <f>SUMIFS('Contact Hours'!I:I,'Contact Hours'!$A:$A,'Semester Credit Hours'!$A232,'Contact Hours'!$C:$C,'Semester Credit Hours'!$B232)</f>
        <v>0</v>
      </c>
      <c r="I232" s="16">
        <f>SUMIFS('Contact Hours'!J:J,'Contact Hours'!$A:$A,'Semester Credit Hours'!$A232,'Contact Hours'!$C:$C,'Semester Credit Hours'!$B232)</f>
        <v>0</v>
      </c>
      <c r="J232" s="16">
        <f>SUMIFS('Contact Hours'!K:K,'Contact Hours'!$A:$A,'Semester Credit Hours'!$A232,'Contact Hours'!$C:$C,'Semester Credit Hours'!$B232)</f>
        <v>0</v>
      </c>
      <c r="K232" s="16">
        <f>SUMIFS('Contact Hours'!L:L,'Contact Hours'!$A:$A,'Semester Credit Hours'!$A232,'Contact Hours'!$C:$C,'Semester Credit Hours'!$B232)</f>
        <v>0</v>
      </c>
      <c r="L232" s="17">
        <f t="shared" si="19"/>
        <v>0</v>
      </c>
      <c r="M232" s="17">
        <f t="shared" si="20"/>
        <v>0</v>
      </c>
      <c r="N232" s="17">
        <f t="shared" si="21"/>
        <v>0</v>
      </c>
      <c r="O232" s="83">
        <f t="shared" si="22"/>
        <v>0</v>
      </c>
    </row>
    <row r="233" spans="1:17" x14ac:dyDescent="0.2">
      <c r="A233" s="14">
        <v>10060</v>
      </c>
      <c r="B233" s="15">
        <v>46</v>
      </c>
      <c r="C233" s="82">
        <f t="shared" si="23"/>
        <v>64.11532376781318</v>
      </c>
      <c r="D233" s="16">
        <f>SUMIFS('Contact Hours'!E:E,'Contact Hours'!$A:$A,'Semester Credit Hours'!$A233,'Contact Hours'!$C:$C,'Semester Credit Hours'!$B233)</f>
        <v>0</v>
      </c>
      <c r="E233" s="16">
        <f>SUMIFS('Contact Hours'!F:F,'Contact Hours'!$A:$A,'Semester Credit Hours'!$A233,'Contact Hours'!$C:$C,'Semester Credit Hours'!$B233)</f>
        <v>0</v>
      </c>
      <c r="F233" s="16">
        <f>SUMIFS('Contact Hours'!G:G,'Contact Hours'!$A:$A,'Semester Credit Hours'!$A233,'Contact Hours'!$C:$C,'Semester Credit Hours'!$B233)</f>
        <v>0</v>
      </c>
      <c r="G233" s="16">
        <f>SUMIFS('Contact Hours'!H:H,'Contact Hours'!$A:$A,'Semester Credit Hours'!$A233,'Contact Hours'!$C:$C,'Semester Credit Hours'!$B233)</f>
        <v>0</v>
      </c>
      <c r="H233" s="16">
        <f>SUMIFS('Contact Hours'!I:I,'Contact Hours'!$A:$A,'Semester Credit Hours'!$A233,'Contact Hours'!$C:$C,'Semester Credit Hours'!$B233)</f>
        <v>0</v>
      </c>
      <c r="I233" s="16">
        <f>SUMIFS('Contact Hours'!J:J,'Contact Hours'!$A:$A,'Semester Credit Hours'!$A233,'Contact Hours'!$C:$C,'Semester Credit Hours'!$B233)</f>
        <v>0</v>
      </c>
      <c r="J233" s="16">
        <f>SUMIFS('Contact Hours'!K:K,'Contact Hours'!$A:$A,'Semester Credit Hours'!$A233,'Contact Hours'!$C:$C,'Semester Credit Hours'!$B233)</f>
        <v>0</v>
      </c>
      <c r="K233" s="16">
        <f>SUMIFS('Contact Hours'!L:L,'Contact Hours'!$A:$A,'Semester Credit Hours'!$A233,'Contact Hours'!$C:$C,'Semester Credit Hours'!$B233)</f>
        <v>0</v>
      </c>
      <c r="L233" s="17">
        <f t="shared" si="19"/>
        <v>0</v>
      </c>
      <c r="M233" s="17">
        <f t="shared" si="20"/>
        <v>0</v>
      </c>
      <c r="N233" s="17">
        <f t="shared" si="21"/>
        <v>0</v>
      </c>
      <c r="O233" s="83">
        <f t="shared" si="22"/>
        <v>0</v>
      </c>
    </row>
    <row r="234" spans="1:17" x14ac:dyDescent="0.2">
      <c r="A234" s="14">
        <v>3662</v>
      </c>
      <c r="B234" s="15">
        <v>31</v>
      </c>
      <c r="C234" s="82">
        <f t="shared" si="23"/>
        <v>71.924241406200693</v>
      </c>
      <c r="D234" s="16">
        <f>SUMIFS('Contact Hours'!E:E,'Contact Hours'!$A:$A,'Semester Credit Hours'!$A234,'Contact Hours'!$C:$C,'Semester Credit Hours'!$B234)</f>
        <v>0</v>
      </c>
      <c r="E234" s="16">
        <f>SUMIFS('Contact Hours'!F:F,'Contact Hours'!$A:$A,'Semester Credit Hours'!$A234,'Contact Hours'!$C:$C,'Semester Credit Hours'!$B234)</f>
        <v>0</v>
      </c>
      <c r="F234" s="16">
        <f>SUMIFS('Contact Hours'!G:G,'Contact Hours'!$A:$A,'Semester Credit Hours'!$A234,'Contact Hours'!$C:$C,'Semester Credit Hours'!$B234)</f>
        <v>0</v>
      </c>
      <c r="G234" s="16">
        <f>SUMIFS('Contact Hours'!H:H,'Contact Hours'!$A:$A,'Semester Credit Hours'!$A234,'Contact Hours'!$C:$C,'Semester Credit Hours'!$B234)</f>
        <v>0</v>
      </c>
      <c r="H234" s="16">
        <f>SUMIFS('Contact Hours'!I:I,'Contact Hours'!$A:$A,'Semester Credit Hours'!$A234,'Contact Hours'!$C:$C,'Semester Credit Hours'!$B234)</f>
        <v>0</v>
      </c>
      <c r="I234" s="16">
        <f>SUMIFS('Contact Hours'!J:J,'Contact Hours'!$A:$A,'Semester Credit Hours'!$A234,'Contact Hours'!$C:$C,'Semester Credit Hours'!$B234)</f>
        <v>0</v>
      </c>
      <c r="J234" s="16">
        <f>SUMIFS('Contact Hours'!K:K,'Contact Hours'!$A:$A,'Semester Credit Hours'!$A234,'Contact Hours'!$C:$C,'Semester Credit Hours'!$B234)</f>
        <v>0</v>
      </c>
      <c r="K234" s="16">
        <f>SUMIFS('Contact Hours'!L:L,'Contact Hours'!$A:$A,'Semester Credit Hours'!$A234,'Contact Hours'!$C:$C,'Semester Credit Hours'!$B234)</f>
        <v>0</v>
      </c>
      <c r="L234" s="17">
        <f t="shared" si="19"/>
        <v>0</v>
      </c>
      <c r="M234" s="17">
        <f t="shared" si="20"/>
        <v>0</v>
      </c>
      <c r="N234" s="17">
        <f t="shared" si="21"/>
        <v>0</v>
      </c>
      <c r="O234" s="83">
        <f t="shared" si="22"/>
        <v>0</v>
      </c>
    </row>
    <row r="235" spans="1:17" x14ac:dyDescent="0.2">
      <c r="A235" s="14">
        <v>3662</v>
      </c>
      <c r="B235" s="15">
        <v>32</v>
      </c>
      <c r="C235" s="82">
        <f t="shared" si="23"/>
        <v>113.43480358920792</v>
      </c>
      <c r="D235" s="16">
        <f>SUMIFS('Contact Hours'!E:E,'Contact Hours'!$A:$A,'Semester Credit Hours'!$A235,'Contact Hours'!$C:$C,'Semester Credit Hours'!$B235)</f>
        <v>0</v>
      </c>
      <c r="E235" s="16">
        <f>SUMIFS('Contact Hours'!F:F,'Contact Hours'!$A:$A,'Semester Credit Hours'!$A235,'Contact Hours'!$C:$C,'Semester Credit Hours'!$B235)</f>
        <v>0</v>
      </c>
      <c r="F235" s="16">
        <f>SUMIFS('Contact Hours'!G:G,'Contact Hours'!$A:$A,'Semester Credit Hours'!$A235,'Contact Hours'!$C:$C,'Semester Credit Hours'!$B235)</f>
        <v>0</v>
      </c>
      <c r="G235" s="16">
        <f>SUMIFS('Contact Hours'!H:H,'Contact Hours'!$A:$A,'Semester Credit Hours'!$A235,'Contact Hours'!$C:$C,'Semester Credit Hours'!$B235)</f>
        <v>0</v>
      </c>
      <c r="H235" s="16">
        <f>SUMIFS('Contact Hours'!I:I,'Contact Hours'!$A:$A,'Semester Credit Hours'!$A235,'Contact Hours'!$C:$C,'Semester Credit Hours'!$B235)</f>
        <v>0</v>
      </c>
      <c r="I235" s="16">
        <f>SUMIFS('Contact Hours'!J:J,'Contact Hours'!$A:$A,'Semester Credit Hours'!$A235,'Contact Hours'!$C:$C,'Semester Credit Hours'!$B235)</f>
        <v>0</v>
      </c>
      <c r="J235" s="16">
        <f>SUMIFS('Contact Hours'!K:K,'Contact Hours'!$A:$A,'Semester Credit Hours'!$A235,'Contact Hours'!$C:$C,'Semester Credit Hours'!$B235)</f>
        <v>0</v>
      </c>
      <c r="K235" s="16">
        <f>SUMIFS('Contact Hours'!L:L,'Contact Hours'!$A:$A,'Semester Credit Hours'!$A235,'Contact Hours'!$C:$C,'Semester Credit Hours'!$B235)</f>
        <v>0</v>
      </c>
      <c r="L235" s="17">
        <f t="shared" si="19"/>
        <v>0</v>
      </c>
      <c r="M235" s="17">
        <f t="shared" si="20"/>
        <v>0</v>
      </c>
      <c r="N235" s="17">
        <f t="shared" si="21"/>
        <v>0</v>
      </c>
      <c r="O235" s="83">
        <f t="shared" si="22"/>
        <v>0</v>
      </c>
    </row>
    <row r="236" spans="1:17" x14ac:dyDescent="0.2">
      <c r="A236" s="14">
        <v>3662</v>
      </c>
      <c r="B236" s="15">
        <v>36</v>
      </c>
      <c r="C236" s="82">
        <f t="shared" si="23"/>
        <v>73.568224066913842</v>
      </c>
      <c r="D236" s="16">
        <f>SUMIFS('Contact Hours'!E:E,'Contact Hours'!$A:$A,'Semester Credit Hours'!$A236,'Contact Hours'!$C:$C,'Semester Credit Hours'!$B236)</f>
        <v>0</v>
      </c>
      <c r="E236" s="16">
        <f>SUMIFS('Contact Hours'!F:F,'Contact Hours'!$A:$A,'Semester Credit Hours'!$A236,'Contact Hours'!$C:$C,'Semester Credit Hours'!$B236)</f>
        <v>0</v>
      </c>
      <c r="F236" s="16">
        <f>SUMIFS('Contact Hours'!G:G,'Contact Hours'!$A:$A,'Semester Credit Hours'!$A236,'Contact Hours'!$C:$C,'Semester Credit Hours'!$B236)</f>
        <v>0</v>
      </c>
      <c r="G236" s="16">
        <f>SUMIFS('Contact Hours'!H:H,'Contact Hours'!$A:$A,'Semester Credit Hours'!$A236,'Contact Hours'!$C:$C,'Semester Credit Hours'!$B236)</f>
        <v>0</v>
      </c>
      <c r="H236" s="16">
        <f>SUMIFS('Contact Hours'!I:I,'Contact Hours'!$A:$A,'Semester Credit Hours'!$A236,'Contact Hours'!$C:$C,'Semester Credit Hours'!$B236)</f>
        <v>0</v>
      </c>
      <c r="I236" s="16">
        <f>SUMIFS('Contact Hours'!J:J,'Contact Hours'!$A:$A,'Semester Credit Hours'!$A236,'Contact Hours'!$C:$C,'Semester Credit Hours'!$B236)</f>
        <v>0</v>
      </c>
      <c r="J236" s="16">
        <f>SUMIFS('Contact Hours'!K:K,'Contact Hours'!$A:$A,'Semester Credit Hours'!$A236,'Contact Hours'!$C:$C,'Semester Credit Hours'!$B236)</f>
        <v>0</v>
      </c>
      <c r="K236" s="16">
        <f>SUMIFS('Contact Hours'!L:L,'Contact Hours'!$A:$A,'Semester Credit Hours'!$A236,'Contact Hours'!$C:$C,'Semester Credit Hours'!$B236)</f>
        <v>0</v>
      </c>
      <c r="L236" s="17">
        <f t="shared" si="19"/>
        <v>0</v>
      </c>
      <c r="M236" s="17">
        <f t="shared" si="20"/>
        <v>0</v>
      </c>
      <c r="N236" s="17">
        <f t="shared" si="21"/>
        <v>0</v>
      </c>
      <c r="O236" s="83">
        <f t="shared" si="22"/>
        <v>0</v>
      </c>
    </row>
    <row r="237" spans="1:17" x14ac:dyDescent="0.2">
      <c r="A237" s="14">
        <v>3662</v>
      </c>
      <c r="B237" s="15">
        <v>39</v>
      </c>
      <c r="C237" s="82">
        <f t="shared" si="23"/>
        <v>94.118007325828316</v>
      </c>
      <c r="D237" s="16">
        <f>SUMIFS('Contact Hours'!E:E,'Contact Hours'!$A:$A,'Semester Credit Hours'!$A237,'Contact Hours'!$C:$C,'Semester Credit Hours'!$B237)</f>
        <v>0</v>
      </c>
      <c r="E237" s="16">
        <f>SUMIFS('Contact Hours'!F:F,'Contact Hours'!$A:$A,'Semester Credit Hours'!$A237,'Contact Hours'!$C:$C,'Semester Credit Hours'!$B237)</f>
        <v>0</v>
      </c>
      <c r="F237" s="16">
        <f>SUMIFS('Contact Hours'!G:G,'Contact Hours'!$A:$A,'Semester Credit Hours'!$A237,'Contact Hours'!$C:$C,'Semester Credit Hours'!$B237)</f>
        <v>0</v>
      </c>
      <c r="G237" s="16">
        <f>SUMIFS('Contact Hours'!H:H,'Contact Hours'!$A:$A,'Semester Credit Hours'!$A237,'Contact Hours'!$C:$C,'Semester Credit Hours'!$B237)</f>
        <v>0</v>
      </c>
      <c r="H237" s="16">
        <f>SUMIFS('Contact Hours'!I:I,'Contact Hours'!$A:$A,'Semester Credit Hours'!$A237,'Contact Hours'!$C:$C,'Semester Credit Hours'!$B237)</f>
        <v>0</v>
      </c>
      <c r="I237" s="16">
        <f>SUMIFS('Contact Hours'!J:J,'Contact Hours'!$A:$A,'Semester Credit Hours'!$A237,'Contact Hours'!$C:$C,'Semester Credit Hours'!$B237)</f>
        <v>0</v>
      </c>
      <c r="J237" s="16">
        <f>SUMIFS('Contact Hours'!K:K,'Contact Hours'!$A:$A,'Semester Credit Hours'!$A237,'Contact Hours'!$C:$C,'Semester Credit Hours'!$B237)</f>
        <v>0</v>
      </c>
      <c r="K237" s="16">
        <f>SUMIFS('Contact Hours'!L:L,'Contact Hours'!$A:$A,'Semester Credit Hours'!$A237,'Contact Hours'!$C:$C,'Semester Credit Hours'!$B237)</f>
        <v>0</v>
      </c>
      <c r="L237" s="17">
        <f t="shared" si="19"/>
        <v>0</v>
      </c>
      <c r="M237" s="17">
        <f t="shared" si="20"/>
        <v>0</v>
      </c>
      <c r="N237" s="17">
        <f t="shared" si="21"/>
        <v>0</v>
      </c>
      <c r="O237" s="83">
        <f t="shared" si="22"/>
        <v>0</v>
      </c>
    </row>
    <row r="238" spans="1:17" x14ac:dyDescent="0.2">
      <c r="A238" s="14">
        <v>3662</v>
      </c>
      <c r="B238" s="15">
        <v>46</v>
      </c>
      <c r="C238" s="82">
        <f t="shared" si="23"/>
        <v>64.11532376781318</v>
      </c>
      <c r="D238" s="16">
        <f>SUMIFS('Contact Hours'!E:E,'Contact Hours'!$A:$A,'Semester Credit Hours'!$A238,'Contact Hours'!$C:$C,'Semester Credit Hours'!$B238)</f>
        <v>0</v>
      </c>
      <c r="E238" s="16">
        <f>SUMIFS('Contact Hours'!F:F,'Contact Hours'!$A:$A,'Semester Credit Hours'!$A238,'Contact Hours'!$C:$C,'Semester Credit Hours'!$B238)</f>
        <v>0</v>
      </c>
      <c r="F238" s="16">
        <f>SUMIFS('Contact Hours'!G:G,'Contact Hours'!$A:$A,'Semester Credit Hours'!$A238,'Contact Hours'!$C:$C,'Semester Credit Hours'!$B238)</f>
        <v>0</v>
      </c>
      <c r="G238" s="16">
        <f>SUMIFS('Contact Hours'!H:H,'Contact Hours'!$A:$A,'Semester Credit Hours'!$A238,'Contact Hours'!$C:$C,'Semester Credit Hours'!$B238)</f>
        <v>0</v>
      </c>
      <c r="H238" s="16">
        <f>SUMIFS('Contact Hours'!I:I,'Contact Hours'!$A:$A,'Semester Credit Hours'!$A238,'Contact Hours'!$C:$C,'Semester Credit Hours'!$B238)</f>
        <v>0</v>
      </c>
      <c r="I238" s="16">
        <f>SUMIFS('Contact Hours'!J:J,'Contact Hours'!$A:$A,'Semester Credit Hours'!$A238,'Contact Hours'!$C:$C,'Semester Credit Hours'!$B238)</f>
        <v>0</v>
      </c>
      <c r="J238" s="16">
        <f>SUMIFS('Contact Hours'!K:K,'Contact Hours'!$A:$A,'Semester Credit Hours'!$A238,'Contact Hours'!$C:$C,'Semester Credit Hours'!$B238)</f>
        <v>0</v>
      </c>
      <c r="K238" s="16">
        <f>SUMIFS('Contact Hours'!L:L,'Contact Hours'!$A:$A,'Semester Credit Hours'!$A238,'Contact Hours'!$C:$C,'Semester Credit Hours'!$B238)</f>
        <v>0</v>
      </c>
      <c r="L238" s="17">
        <f t="shared" si="19"/>
        <v>0</v>
      </c>
      <c r="M238" s="17">
        <f t="shared" si="20"/>
        <v>0</v>
      </c>
      <c r="N238" s="17">
        <f t="shared" si="21"/>
        <v>0</v>
      </c>
      <c r="O238" s="83">
        <f t="shared" si="22"/>
        <v>0</v>
      </c>
    </row>
    <row r="239" spans="1:17" x14ac:dyDescent="0.2">
      <c r="A239" s="14">
        <v>3664</v>
      </c>
      <c r="B239" s="15">
        <v>31</v>
      </c>
      <c r="C239" s="82">
        <f t="shared" si="23"/>
        <v>71.924241406200693</v>
      </c>
      <c r="D239" s="16">
        <f>SUMIFS('Contact Hours'!E:E,'Contact Hours'!$A:$A,'Semester Credit Hours'!$A239,'Contact Hours'!$C:$C,'Semester Credit Hours'!$B239)</f>
        <v>0</v>
      </c>
      <c r="E239" s="16">
        <f>SUMIFS('Contact Hours'!F:F,'Contact Hours'!$A:$A,'Semester Credit Hours'!$A239,'Contact Hours'!$C:$C,'Semester Credit Hours'!$B239)</f>
        <v>0</v>
      </c>
      <c r="F239" s="16">
        <f>SUMIFS('Contact Hours'!G:G,'Contact Hours'!$A:$A,'Semester Credit Hours'!$A239,'Contact Hours'!$C:$C,'Semester Credit Hours'!$B239)</f>
        <v>0</v>
      </c>
      <c r="G239" s="16">
        <f>SUMIFS('Contact Hours'!H:H,'Contact Hours'!$A:$A,'Semester Credit Hours'!$A239,'Contact Hours'!$C:$C,'Semester Credit Hours'!$B239)</f>
        <v>0</v>
      </c>
      <c r="H239" s="16">
        <f>SUMIFS('Contact Hours'!I:I,'Contact Hours'!$A:$A,'Semester Credit Hours'!$A239,'Contact Hours'!$C:$C,'Semester Credit Hours'!$B239)</f>
        <v>0</v>
      </c>
      <c r="I239" s="16">
        <f>SUMIFS('Contact Hours'!J:J,'Contact Hours'!$A:$A,'Semester Credit Hours'!$A239,'Contact Hours'!$C:$C,'Semester Credit Hours'!$B239)</f>
        <v>0</v>
      </c>
      <c r="J239" s="16">
        <f>SUMIFS('Contact Hours'!K:K,'Contact Hours'!$A:$A,'Semester Credit Hours'!$A239,'Contact Hours'!$C:$C,'Semester Credit Hours'!$B239)</f>
        <v>0</v>
      </c>
      <c r="K239" s="16">
        <f>SUMIFS('Contact Hours'!L:L,'Contact Hours'!$A:$A,'Semester Credit Hours'!$A239,'Contact Hours'!$C:$C,'Semester Credit Hours'!$B239)</f>
        <v>0</v>
      </c>
      <c r="L239" s="17">
        <f t="shared" si="19"/>
        <v>0</v>
      </c>
      <c r="M239" s="17">
        <f t="shared" si="20"/>
        <v>0</v>
      </c>
      <c r="N239" s="17">
        <f t="shared" si="21"/>
        <v>0</v>
      </c>
      <c r="O239" s="83">
        <f t="shared" si="22"/>
        <v>0</v>
      </c>
    </row>
    <row r="240" spans="1:17" x14ac:dyDescent="0.2">
      <c r="A240" s="14">
        <v>3664</v>
      </c>
      <c r="B240" s="15">
        <v>32</v>
      </c>
      <c r="C240" s="82">
        <f t="shared" si="23"/>
        <v>113.43480358920792</v>
      </c>
      <c r="D240" s="16">
        <f>SUMIFS('Contact Hours'!E:E,'Contact Hours'!$A:$A,'Semester Credit Hours'!$A240,'Contact Hours'!$C:$C,'Semester Credit Hours'!$B240)</f>
        <v>0</v>
      </c>
      <c r="E240" s="16">
        <f>SUMIFS('Contact Hours'!F:F,'Contact Hours'!$A:$A,'Semester Credit Hours'!$A240,'Contact Hours'!$C:$C,'Semester Credit Hours'!$B240)</f>
        <v>0</v>
      </c>
      <c r="F240" s="16">
        <f>SUMIFS('Contact Hours'!G:G,'Contact Hours'!$A:$A,'Semester Credit Hours'!$A240,'Contact Hours'!$C:$C,'Semester Credit Hours'!$B240)</f>
        <v>0</v>
      </c>
      <c r="G240" s="16">
        <f>SUMIFS('Contact Hours'!H:H,'Contact Hours'!$A:$A,'Semester Credit Hours'!$A240,'Contact Hours'!$C:$C,'Semester Credit Hours'!$B240)</f>
        <v>0</v>
      </c>
      <c r="H240" s="16">
        <f>SUMIFS('Contact Hours'!I:I,'Contact Hours'!$A:$A,'Semester Credit Hours'!$A240,'Contact Hours'!$C:$C,'Semester Credit Hours'!$B240)</f>
        <v>0</v>
      </c>
      <c r="I240" s="16">
        <f>SUMIFS('Contact Hours'!J:J,'Contact Hours'!$A:$A,'Semester Credit Hours'!$A240,'Contact Hours'!$C:$C,'Semester Credit Hours'!$B240)</f>
        <v>0</v>
      </c>
      <c r="J240" s="16">
        <f>SUMIFS('Contact Hours'!K:K,'Contact Hours'!$A:$A,'Semester Credit Hours'!$A240,'Contact Hours'!$C:$C,'Semester Credit Hours'!$B240)</f>
        <v>0</v>
      </c>
      <c r="K240" s="16">
        <f>SUMIFS('Contact Hours'!L:L,'Contact Hours'!$A:$A,'Semester Credit Hours'!$A240,'Contact Hours'!$C:$C,'Semester Credit Hours'!$B240)</f>
        <v>0</v>
      </c>
      <c r="L240" s="17">
        <f t="shared" si="19"/>
        <v>0</v>
      </c>
      <c r="M240" s="17">
        <f t="shared" si="20"/>
        <v>0</v>
      </c>
      <c r="N240" s="17">
        <f t="shared" si="21"/>
        <v>0</v>
      </c>
      <c r="O240" s="83">
        <f t="shared" si="22"/>
        <v>0</v>
      </c>
    </row>
    <row r="241" spans="1:17" x14ac:dyDescent="0.2">
      <c r="A241" s="14">
        <v>3664</v>
      </c>
      <c r="B241" s="15">
        <v>36</v>
      </c>
      <c r="C241" s="82">
        <f t="shared" si="23"/>
        <v>73.568224066913842</v>
      </c>
      <c r="D241" s="16">
        <f>SUMIFS('Contact Hours'!E:E,'Contact Hours'!$A:$A,'Semester Credit Hours'!$A241,'Contact Hours'!$C:$C,'Semester Credit Hours'!$B241)</f>
        <v>0</v>
      </c>
      <c r="E241" s="16">
        <f>SUMIFS('Contact Hours'!F:F,'Contact Hours'!$A:$A,'Semester Credit Hours'!$A241,'Contact Hours'!$C:$C,'Semester Credit Hours'!$B241)</f>
        <v>0</v>
      </c>
      <c r="F241" s="16">
        <f>SUMIFS('Contact Hours'!G:G,'Contact Hours'!$A:$A,'Semester Credit Hours'!$A241,'Contact Hours'!$C:$C,'Semester Credit Hours'!$B241)</f>
        <v>0</v>
      </c>
      <c r="G241" s="16">
        <f>SUMIFS('Contact Hours'!H:H,'Contact Hours'!$A:$A,'Semester Credit Hours'!$A241,'Contact Hours'!$C:$C,'Semester Credit Hours'!$B241)</f>
        <v>0</v>
      </c>
      <c r="H241" s="16">
        <f>SUMIFS('Contact Hours'!I:I,'Contact Hours'!$A:$A,'Semester Credit Hours'!$A241,'Contact Hours'!$C:$C,'Semester Credit Hours'!$B241)</f>
        <v>0</v>
      </c>
      <c r="I241" s="16">
        <f>SUMIFS('Contact Hours'!J:J,'Contact Hours'!$A:$A,'Semester Credit Hours'!$A241,'Contact Hours'!$C:$C,'Semester Credit Hours'!$B241)</f>
        <v>0</v>
      </c>
      <c r="J241" s="16">
        <f>SUMIFS('Contact Hours'!K:K,'Contact Hours'!$A:$A,'Semester Credit Hours'!$A241,'Contact Hours'!$C:$C,'Semester Credit Hours'!$B241)</f>
        <v>0</v>
      </c>
      <c r="K241" s="16">
        <f>SUMIFS('Contact Hours'!L:L,'Contact Hours'!$A:$A,'Semester Credit Hours'!$A241,'Contact Hours'!$C:$C,'Semester Credit Hours'!$B241)</f>
        <v>0</v>
      </c>
      <c r="L241" s="17">
        <f t="shared" si="19"/>
        <v>0</v>
      </c>
      <c r="M241" s="17">
        <f t="shared" si="20"/>
        <v>0</v>
      </c>
      <c r="N241" s="17">
        <f t="shared" si="21"/>
        <v>0</v>
      </c>
      <c r="O241" s="83">
        <f t="shared" si="22"/>
        <v>0</v>
      </c>
    </row>
    <row r="242" spans="1:17" x14ac:dyDescent="0.2">
      <c r="A242" s="14">
        <v>3664</v>
      </c>
      <c r="B242" s="15">
        <v>39</v>
      </c>
      <c r="C242" s="82">
        <f t="shared" si="23"/>
        <v>94.118007325828316</v>
      </c>
      <c r="D242" s="16">
        <f>SUMIFS('Contact Hours'!E:E,'Contact Hours'!$A:$A,'Semester Credit Hours'!$A242,'Contact Hours'!$C:$C,'Semester Credit Hours'!$B242)</f>
        <v>0</v>
      </c>
      <c r="E242" s="16">
        <f>SUMIFS('Contact Hours'!F:F,'Contact Hours'!$A:$A,'Semester Credit Hours'!$A242,'Contact Hours'!$C:$C,'Semester Credit Hours'!$B242)</f>
        <v>0</v>
      </c>
      <c r="F242" s="16">
        <f>SUMIFS('Contact Hours'!G:G,'Contact Hours'!$A:$A,'Semester Credit Hours'!$A242,'Contact Hours'!$C:$C,'Semester Credit Hours'!$B242)</f>
        <v>0</v>
      </c>
      <c r="G242" s="16">
        <f>SUMIFS('Contact Hours'!H:H,'Contact Hours'!$A:$A,'Semester Credit Hours'!$A242,'Contact Hours'!$C:$C,'Semester Credit Hours'!$B242)</f>
        <v>0</v>
      </c>
      <c r="H242" s="16">
        <f>SUMIFS('Contact Hours'!I:I,'Contact Hours'!$A:$A,'Semester Credit Hours'!$A242,'Contact Hours'!$C:$C,'Semester Credit Hours'!$B242)</f>
        <v>0</v>
      </c>
      <c r="I242" s="16">
        <f>SUMIFS('Contact Hours'!J:J,'Contact Hours'!$A:$A,'Semester Credit Hours'!$A242,'Contact Hours'!$C:$C,'Semester Credit Hours'!$B242)</f>
        <v>0</v>
      </c>
      <c r="J242" s="16">
        <f>SUMIFS('Contact Hours'!K:K,'Contact Hours'!$A:$A,'Semester Credit Hours'!$A242,'Contact Hours'!$C:$C,'Semester Credit Hours'!$B242)</f>
        <v>0</v>
      </c>
      <c r="K242" s="16">
        <f>SUMIFS('Contact Hours'!L:L,'Contact Hours'!$A:$A,'Semester Credit Hours'!$A242,'Contact Hours'!$C:$C,'Semester Credit Hours'!$B242)</f>
        <v>0</v>
      </c>
      <c r="L242" s="17">
        <f t="shared" si="19"/>
        <v>0</v>
      </c>
      <c r="M242" s="17">
        <f t="shared" si="20"/>
        <v>0</v>
      </c>
      <c r="N242" s="17">
        <f t="shared" si="21"/>
        <v>0</v>
      </c>
      <c r="O242" s="83">
        <f t="shared" si="22"/>
        <v>0</v>
      </c>
    </row>
    <row r="243" spans="1:17" x14ac:dyDescent="0.2">
      <c r="A243" s="14">
        <v>3664</v>
      </c>
      <c r="B243" s="15">
        <v>46</v>
      </c>
      <c r="C243" s="82">
        <f t="shared" si="23"/>
        <v>64.11532376781318</v>
      </c>
      <c r="D243" s="16">
        <f>SUMIFS('Contact Hours'!E:E,'Contact Hours'!$A:$A,'Semester Credit Hours'!$A243,'Contact Hours'!$C:$C,'Semester Credit Hours'!$B243)</f>
        <v>0</v>
      </c>
      <c r="E243" s="16">
        <f>SUMIFS('Contact Hours'!F:F,'Contact Hours'!$A:$A,'Semester Credit Hours'!$A243,'Contact Hours'!$C:$C,'Semester Credit Hours'!$B243)</f>
        <v>0</v>
      </c>
      <c r="F243" s="16">
        <f>SUMIFS('Contact Hours'!G:G,'Contact Hours'!$A:$A,'Semester Credit Hours'!$A243,'Contact Hours'!$C:$C,'Semester Credit Hours'!$B243)</f>
        <v>0</v>
      </c>
      <c r="G243" s="16">
        <f>SUMIFS('Contact Hours'!H:H,'Contact Hours'!$A:$A,'Semester Credit Hours'!$A243,'Contact Hours'!$C:$C,'Semester Credit Hours'!$B243)</f>
        <v>0</v>
      </c>
      <c r="H243" s="16">
        <f>SUMIFS('Contact Hours'!I:I,'Contact Hours'!$A:$A,'Semester Credit Hours'!$A243,'Contact Hours'!$C:$C,'Semester Credit Hours'!$B243)</f>
        <v>0</v>
      </c>
      <c r="I243" s="16">
        <f>SUMIFS('Contact Hours'!J:J,'Contact Hours'!$A:$A,'Semester Credit Hours'!$A243,'Contact Hours'!$C:$C,'Semester Credit Hours'!$B243)</f>
        <v>0</v>
      </c>
      <c r="J243" s="16">
        <f>SUMIFS('Contact Hours'!K:K,'Contact Hours'!$A:$A,'Semester Credit Hours'!$A243,'Contact Hours'!$C:$C,'Semester Credit Hours'!$B243)</f>
        <v>0</v>
      </c>
      <c r="K243" s="16">
        <f>SUMIFS('Contact Hours'!L:L,'Contact Hours'!$A:$A,'Semester Credit Hours'!$A243,'Contact Hours'!$C:$C,'Semester Credit Hours'!$B243)</f>
        <v>0</v>
      </c>
      <c r="L243" s="17">
        <f t="shared" si="19"/>
        <v>0</v>
      </c>
      <c r="M243" s="17">
        <f t="shared" si="20"/>
        <v>0</v>
      </c>
      <c r="N243" s="17">
        <f t="shared" si="21"/>
        <v>0</v>
      </c>
      <c r="O243" s="83">
        <f t="shared" si="22"/>
        <v>0</v>
      </c>
    </row>
    <row r="244" spans="1:17" ht="15" x14ac:dyDescent="0.25">
      <c r="A244" s="14">
        <v>9549</v>
      </c>
      <c r="B244" s="15">
        <v>31</v>
      </c>
      <c r="C244" s="82">
        <f t="shared" si="23"/>
        <v>71.924241406200693</v>
      </c>
      <c r="D244" s="16">
        <f>SUMIFS('Contact Hours'!E:E,'Contact Hours'!$A:$A,'Semester Credit Hours'!$A244,'Contact Hours'!$C:$C,'Semester Credit Hours'!$B244)</f>
        <v>0</v>
      </c>
      <c r="E244" s="16">
        <f>SUMIFS('Contact Hours'!F:F,'Contact Hours'!$A:$A,'Semester Credit Hours'!$A244,'Contact Hours'!$C:$C,'Semester Credit Hours'!$B244)</f>
        <v>0</v>
      </c>
      <c r="F244" s="16">
        <f>SUMIFS('Contact Hours'!G:G,'Contact Hours'!$A:$A,'Semester Credit Hours'!$A244,'Contact Hours'!$C:$C,'Semester Credit Hours'!$B244)</f>
        <v>0</v>
      </c>
      <c r="G244" s="16">
        <f>SUMIFS('Contact Hours'!H:H,'Contact Hours'!$A:$A,'Semester Credit Hours'!$A244,'Contact Hours'!$C:$C,'Semester Credit Hours'!$B244)</f>
        <v>0</v>
      </c>
      <c r="H244" s="16">
        <f>SUMIFS('Contact Hours'!I:I,'Contact Hours'!$A:$A,'Semester Credit Hours'!$A244,'Contact Hours'!$C:$C,'Semester Credit Hours'!$B244)</f>
        <v>0</v>
      </c>
      <c r="I244" s="16">
        <f>SUMIFS('Contact Hours'!J:J,'Contact Hours'!$A:$A,'Semester Credit Hours'!$A244,'Contact Hours'!$C:$C,'Semester Credit Hours'!$B244)</f>
        <v>0</v>
      </c>
      <c r="J244" s="16">
        <f>SUMIFS('Contact Hours'!K:K,'Contact Hours'!$A:$A,'Semester Credit Hours'!$A244,'Contact Hours'!$C:$C,'Semester Credit Hours'!$B244)</f>
        <v>0</v>
      </c>
      <c r="K244" s="16">
        <f>SUMIFS('Contact Hours'!L:L,'Contact Hours'!$A:$A,'Semester Credit Hours'!$A244,'Contact Hours'!$C:$C,'Semester Credit Hours'!$B244)</f>
        <v>0</v>
      </c>
      <c r="L244" s="17">
        <f t="shared" si="19"/>
        <v>0</v>
      </c>
      <c r="M244" s="17">
        <f t="shared" si="20"/>
        <v>0</v>
      </c>
      <c r="N244" s="17">
        <f t="shared" si="21"/>
        <v>0</v>
      </c>
      <c r="O244" s="83">
        <f t="shared" si="22"/>
        <v>0</v>
      </c>
      <c r="Q244" s="95"/>
    </row>
    <row r="245" spans="1:17" ht="15" x14ac:dyDescent="0.25">
      <c r="A245" s="14">
        <v>9549</v>
      </c>
      <c r="B245" s="15">
        <v>32</v>
      </c>
      <c r="C245" s="82">
        <f t="shared" si="23"/>
        <v>113.43480358920792</v>
      </c>
      <c r="D245" s="16">
        <f>SUMIFS('Contact Hours'!E:E,'Contact Hours'!$A:$A,'Semester Credit Hours'!$A245,'Contact Hours'!$C:$C,'Semester Credit Hours'!$B245)</f>
        <v>0</v>
      </c>
      <c r="E245" s="16">
        <f>SUMIFS('Contact Hours'!F:F,'Contact Hours'!$A:$A,'Semester Credit Hours'!$A245,'Contact Hours'!$C:$C,'Semester Credit Hours'!$B245)</f>
        <v>0</v>
      </c>
      <c r="F245" s="16">
        <f>SUMIFS('Contact Hours'!G:G,'Contact Hours'!$A:$A,'Semester Credit Hours'!$A245,'Contact Hours'!$C:$C,'Semester Credit Hours'!$B245)</f>
        <v>0</v>
      </c>
      <c r="G245" s="16">
        <f>SUMIFS('Contact Hours'!H:H,'Contact Hours'!$A:$A,'Semester Credit Hours'!$A245,'Contact Hours'!$C:$C,'Semester Credit Hours'!$B245)</f>
        <v>0</v>
      </c>
      <c r="H245" s="16">
        <f>SUMIFS('Contact Hours'!I:I,'Contact Hours'!$A:$A,'Semester Credit Hours'!$A245,'Contact Hours'!$C:$C,'Semester Credit Hours'!$B245)</f>
        <v>0</v>
      </c>
      <c r="I245" s="16">
        <f>SUMIFS('Contact Hours'!J:J,'Contact Hours'!$A:$A,'Semester Credit Hours'!$A245,'Contact Hours'!$C:$C,'Semester Credit Hours'!$B245)</f>
        <v>0</v>
      </c>
      <c r="J245" s="16">
        <f>SUMIFS('Contact Hours'!K:K,'Contact Hours'!$A:$A,'Semester Credit Hours'!$A245,'Contact Hours'!$C:$C,'Semester Credit Hours'!$B245)</f>
        <v>0</v>
      </c>
      <c r="K245" s="16">
        <f>SUMIFS('Contact Hours'!L:L,'Contact Hours'!$A:$A,'Semester Credit Hours'!$A245,'Contact Hours'!$C:$C,'Semester Credit Hours'!$B245)</f>
        <v>0</v>
      </c>
      <c r="L245" s="17">
        <f t="shared" si="19"/>
        <v>0</v>
      </c>
      <c r="M245" s="17">
        <f t="shared" si="20"/>
        <v>0</v>
      </c>
      <c r="N245" s="17">
        <f t="shared" si="21"/>
        <v>0</v>
      </c>
      <c r="O245" s="83">
        <f t="shared" si="22"/>
        <v>0</v>
      </c>
      <c r="Q245" s="95"/>
    </row>
    <row r="246" spans="1:17" ht="15" x14ac:dyDescent="0.25">
      <c r="A246" s="14">
        <v>9549</v>
      </c>
      <c r="B246" s="15">
        <v>36</v>
      </c>
      <c r="C246" s="82">
        <f t="shared" si="23"/>
        <v>73.568224066913842</v>
      </c>
      <c r="D246" s="16">
        <f>SUMIFS('Contact Hours'!E:E,'Contact Hours'!$A:$A,'Semester Credit Hours'!$A246,'Contact Hours'!$C:$C,'Semester Credit Hours'!$B246)</f>
        <v>0</v>
      </c>
      <c r="E246" s="16">
        <f>SUMIFS('Contact Hours'!F:F,'Contact Hours'!$A:$A,'Semester Credit Hours'!$A246,'Contact Hours'!$C:$C,'Semester Credit Hours'!$B246)</f>
        <v>0</v>
      </c>
      <c r="F246" s="16">
        <f>SUMIFS('Contact Hours'!G:G,'Contact Hours'!$A:$A,'Semester Credit Hours'!$A246,'Contact Hours'!$C:$C,'Semester Credit Hours'!$B246)</f>
        <v>0</v>
      </c>
      <c r="G246" s="16">
        <f>SUMIFS('Contact Hours'!H:H,'Contact Hours'!$A:$A,'Semester Credit Hours'!$A246,'Contact Hours'!$C:$C,'Semester Credit Hours'!$B246)</f>
        <v>0</v>
      </c>
      <c r="H246" s="16">
        <f>SUMIFS('Contact Hours'!I:I,'Contact Hours'!$A:$A,'Semester Credit Hours'!$A246,'Contact Hours'!$C:$C,'Semester Credit Hours'!$B246)</f>
        <v>0</v>
      </c>
      <c r="I246" s="16">
        <f>SUMIFS('Contact Hours'!J:J,'Contact Hours'!$A:$A,'Semester Credit Hours'!$A246,'Contact Hours'!$C:$C,'Semester Credit Hours'!$B246)</f>
        <v>0</v>
      </c>
      <c r="J246" s="16">
        <f>SUMIFS('Contact Hours'!K:K,'Contact Hours'!$A:$A,'Semester Credit Hours'!$A246,'Contact Hours'!$C:$C,'Semester Credit Hours'!$B246)</f>
        <v>0</v>
      </c>
      <c r="K246" s="16">
        <f>SUMIFS('Contact Hours'!L:L,'Contact Hours'!$A:$A,'Semester Credit Hours'!$A246,'Contact Hours'!$C:$C,'Semester Credit Hours'!$B246)</f>
        <v>0</v>
      </c>
      <c r="L246" s="17">
        <f t="shared" si="19"/>
        <v>0</v>
      </c>
      <c r="M246" s="17">
        <f t="shared" si="20"/>
        <v>0</v>
      </c>
      <c r="N246" s="17">
        <f t="shared" si="21"/>
        <v>0</v>
      </c>
      <c r="O246" s="83">
        <f t="shared" si="22"/>
        <v>0</v>
      </c>
      <c r="Q246" s="95"/>
    </row>
    <row r="247" spans="1:17" ht="15" x14ac:dyDescent="0.25">
      <c r="A247" s="14">
        <v>9549</v>
      </c>
      <c r="B247" s="15">
        <v>39</v>
      </c>
      <c r="C247" s="82">
        <f t="shared" si="23"/>
        <v>94.118007325828316</v>
      </c>
      <c r="D247" s="16">
        <f>SUMIFS('Contact Hours'!E:E,'Contact Hours'!$A:$A,'Semester Credit Hours'!$A247,'Contact Hours'!$C:$C,'Semester Credit Hours'!$B247)</f>
        <v>0</v>
      </c>
      <c r="E247" s="16">
        <f>SUMIFS('Contact Hours'!F:F,'Contact Hours'!$A:$A,'Semester Credit Hours'!$A247,'Contact Hours'!$C:$C,'Semester Credit Hours'!$B247)</f>
        <v>0</v>
      </c>
      <c r="F247" s="16">
        <f>SUMIFS('Contact Hours'!G:G,'Contact Hours'!$A:$A,'Semester Credit Hours'!$A247,'Contact Hours'!$C:$C,'Semester Credit Hours'!$B247)</f>
        <v>0</v>
      </c>
      <c r="G247" s="16">
        <f>SUMIFS('Contact Hours'!H:H,'Contact Hours'!$A:$A,'Semester Credit Hours'!$A247,'Contact Hours'!$C:$C,'Semester Credit Hours'!$B247)</f>
        <v>0</v>
      </c>
      <c r="H247" s="16">
        <f>SUMIFS('Contact Hours'!I:I,'Contact Hours'!$A:$A,'Semester Credit Hours'!$A247,'Contact Hours'!$C:$C,'Semester Credit Hours'!$B247)</f>
        <v>0</v>
      </c>
      <c r="I247" s="16">
        <f>SUMIFS('Contact Hours'!J:J,'Contact Hours'!$A:$A,'Semester Credit Hours'!$A247,'Contact Hours'!$C:$C,'Semester Credit Hours'!$B247)</f>
        <v>0</v>
      </c>
      <c r="J247" s="16">
        <f>SUMIFS('Contact Hours'!K:K,'Contact Hours'!$A:$A,'Semester Credit Hours'!$A247,'Contact Hours'!$C:$C,'Semester Credit Hours'!$B247)</f>
        <v>0</v>
      </c>
      <c r="K247" s="16">
        <f>SUMIFS('Contact Hours'!L:L,'Contact Hours'!$A:$A,'Semester Credit Hours'!$A247,'Contact Hours'!$C:$C,'Semester Credit Hours'!$B247)</f>
        <v>0</v>
      </c>
      <c r="L247" s="17">
        <f t="shared" si="19"/>
        <v>0</v>
      </c>
      <c r="M247" s="17">
        <f t="shared" si="20"/>
        <v>0</v>
      </c>
      <c r="N247" s="17">
        <f t="shared" si="21"/>
        <v>0</v>
      </c>
      <c r="O247" s="83">
        <f t="shared" si="22"/>
        <v>0</v>
      </c>
      <c r="Q247" s="95"/>
    </row>
    <row r="248" spans="1:17" ht="15" x14ac:dyDescent="0.25">
      <c r="A248" s="14">
        <v>9549</v>
      </c>
      <c r="B248" s="15">
        <v>46</v>
      </c>
      <c r="C248" s="82">
        <f t="shared" si="23"/>
        <v>64.11532376781318</v>
      </c>
      <c r="D248" s="16">
        <f>SUMIFS('Contact Hours'!E:E,'Contact Hours'!$A:$A,'Semester Credit Hours'!$A248,'Contact Hours'!$C:$C,'Semester Credit Hours'!$B248)</f>
        <v>0</v>
      </c>
      <c r="E248" s="16">
        <f>SUMIFS('Contact Hours'!F:F,'Contact Hours'!$A:$A,'Semester Credit Hours'!$A248,'Contact Hours'!$C:$C,'Semester Credit Hours'!$B248)</f>
        <v>0</v>
      </c>
      <c r="F248" s="16">
        <f>SUMIFS('Contact Hours'!G:G,'Contact Hours'!$A:$A,'Semester Credit Hours'!$A248,'Contact Hours'!$C:$C,'Semester Credit Hours'!$B248)</f>
        <v>0</v>
      </c>
      <c r="G248" s="16">
        <f>SUMIFS('Contact Hours'!H:H,'Contact Hours'!$A:$A,'Semester Credit Hours'!$A248,'Contact Hours'!$C:$C,'Semester Credit Hours'!$B248)</f>
        <v>0</v>
      </c>
      <c r="H248" s="16">
        <f>SUMIFS('Contact Hours'!I:I,'Contact Hours'!$A:$A,'Semester Credit Hours'!$A248,'Contact Hours'!$C:$C,'Semester Credit Hours'!$B248)</f>
        <v>0</v>
      </c>
      <c r="I248" s="16">
        <f>SUMIFS('Contact Hours'!J:J,'Contact Hours'!$A:$A,'Semester Credit Hours'!$A248,'Contact Hours'!$C:$C,'Semester Credit Hours'!$B248)</f>
        <v>0</v>
      </c>
      <c r="J248" s="16">
        <f>SUMIFS('Contact Hours'!K:K,'Contact Hours'!$A:$A,'Semester Credit Hours'!$A248,'Contact Hours'!$C:$C,'Semester Credit Hours'!$B248)</f>
        <v>0</v>
      </c>
      <c r="K248" s="16">
        <f>SUMIFS('Contact Hours'!L:L,'Contact Hours'!$A:$A,'Semester Credit Hours'!$A248,'Contact Hours'!$C:$C,'Semester Credit Hours'!$B248)</f>
        <v>0</v>
      </c>
      <c r="L248" s="17">
        <f t="shared" si="19"/>
        <v>0</v>
      </c>
      <c r="M248" s="17">
        <f t="shared" si="20"/>
        <v>0</v>
      </c>
      <c r="N248" s="17">
        <f t="shared" si="21"/>
        <v>0</v>
      </c>
      <c r="O248" s="83">
        <f t="shared" si="22"/>
        <v>0</v>
      </c>
      <c r="Q248" s="95"/>
    </row>
    <row r="249" spans="1:17" ht="15" x14ac:dyDescent="0.25">
      <c r="A249" s="14">
        <v>3668</v>
      </c>
      <c r="B249" s="15">
        <v>31</v>
      </c>
      <c r="C249" s="82">
        <f t="shared" si="23"/>
        <v>71.924241406200693</v>
      </c>
      <c r="D249" s="16">
        <f>SUMIFS('Contact Hours'!E:E,'Contact Hours'!$A:$A,'Semester Credit Hours'!$A249,'Contact Hours'!$C:$C,'Semester Credit Hours'!$B249)</f>
        <v>0</v>
      </c>
      <c r="E249" s="16">
        <f>SUMIFS('Contact Hours'!F:F,'Contact Hours'!$A:$A,'Semester Credit Hours'!$A249,'Contact Hours'!$C:$C,'Semester Credit Hours'!$B249)</f>
        <v>0</v>
      </c>
      <c r="F249" s="16">
        <f>SUMIFS('Contact Hours'!G:G,'Contact Hours'!$A:$A,'Semester Credit Hours'!$A249,'Contact Hours'!$C:$C,'Semester Credit Hours'!$B249)</f>
        <v>0</v>
      </c>
      <c r="G249" s="16">
        <f>SUMIFS('Contact Hours'!H:H,'Contact Hours'!$A:$A,'Semester Credit Hours'!$A249,'Contact Hours'!$C:$C,'Semester Credit Hours'!$B249)</f>
        <v>0</v>
      </c>
      <c r="H249" s="16">
        <f>SUMIFS('Contact Hours'!I:I,'Contact Hours'!$A:$A,'Semester Credit Hours'!$A249,'Contact Hours'!$C:$C,'Semester Credit Hours'!$B249)</f>
        <v>0</v>
      </c>
      <c r="I249" s="16">
        <f>SUMIFS('Contact Hours'!J:J,'Contact Hours'!$A:$A,'Semester Credit Hours'!$A249,'Contact Hours'!$C:$C,'Semester Credit Hours'!$B249)</f>
        <v>0</v>
      </c>
      <c r="J249" s="16">
        <f>SUMIFS('Contact Hours'!K:K,'Contact Hours'!$A:$A,'Semester Credit Hours'!$A249,'Contact Hours'!$C:$C,'Semester Credit Hours'!$B249)</f>
        <v>0</v>
      </c>
      <c r="K249" s="16">
        <f>SUMIFS('Contact Hours'!L:L,'Contact Hours'!$A:$A,'Semester Credit Hours'!$A249,'Contact Hours'!$C:$C,'Semester Credit Hours'!$B249)</f>
        <v>0</v>
      </c>
      <c r="L249" s="17">
        <f t="shared" si="19"/>
        <v>0</v>
      </c>
      <c r="M249" s="17">
        <f t="shared" si="20"/>
        <v>0</v>
      </c>
      <c r="N249" s="17">
        <f t="shared" si="21"/>
        <v>0</v>
      </c>
      <c r="O249" s="83">
        <f t="shared" si="22"/>
        <v>0</v>
      </c>
      <c r="Q249" s="95"/>
    </row>
    <row r="250" spans="1:17" ht="15" x14ac:dyDescent="0.25">
      <c r="A250" s="14">
        <v>3668</v>
      </c>
      <c r="B250" s="15">
        <v>32</v>
      </c>
      <c r="C250" s="82">
        <f t="shared" si="23"/>
        <v>113.43480358920792</v>
      </c>
      <c r="D250" s="16">
        <f>SUMIFS('Contact Hours'!E:E,'Contact Hours'!$A:$A,'Semester Credit Hours'!$A250,'Contact Hours'!$C:$C,'Semester Credit Hours'!$B250)</f>
        <v>0</v>
      </c>
      <c r="E250" s="16">
        <f>SUMIFS('Contact Hours'!F:F,'Contact Hours'!$A:$A,'Semester Credit Hours'!$A250,'Contact Hours'!$C:$C,'Semester Credit Hours'!$B250)</f>
        <v>0</v>
      </c>
      <c r="F250" s="16">
        <f>SUMIFS('Contact Hours'!G:G,'Contact Hours'!$A:$A,'Semester Credit Hours'!$A250,'Contact Hours'!$C:$C,'Semester Credit Hours'!$B250)</f>
        <v>0</v>
      </c>
      <c r="G250" s="16">
        <f>SUMIFS('Contact Hours'!H:H,'Contact Hours'!$A:$A,'Semester Credit Hours'!$A250,'Contact Hours'!$C:$C,'Semester Credit Hours'!$B250)</f>
        <v>0</v>
      </c>
      <c r="H250" s="16">
        <f>SUMIFS('Contact Hours'!I:I,'Contact Hours'!$A:$A,'Semester Credit Hours'!$A250,'Contact Hours'!$C:$C,'Semester Credit Hours'!$B250)</f>
        <v>0</v>
      </c>
      <c r="I250" s="16">
        <f>SUMIFS('Contact Hours'!J:J,'Contact Hours'!$A:$A,'Semester Credit Hours'!$A250,'Contact Hours'!$C:$C,'Semester Credit Hours'!$B250)</f>
        <v>0</v>
      </c>
      <c r="J250" s="16">
        <f>SUMIFS('Contact Hours'!K:K,'Contact Hours'!$A:$A,'Semester Credit Hours'!$A250,'Contact Hours'!$C:$C,'Semester Credit Hours'!$B250)</f>
        <v>0</v>
      </c>
      <c r="K250" s="16">
        <f>SUMIFS('Contact Hours'!L:L,'Contact Hours'!$A:$A,'Semester Credit Hours'!$A250,'Contact Hours'!$C:$C,'Semester Credit Hours'!$B250)</f>
        <v>0</v>
      </c>
      <c r="L250" s="17">
        <f t="shared" si="19"/>
        <v>0</v>
      </c>
      <c r="M250" s="17">
        <f t="shared" si="20"/>
        <v>0</v>
      </c>
      <c r="N250" s="17">
        <f t="shared" si="21"/>
        <v>0</v>
      </c>
      <c r="O250" s="83">
        <f t="shared" si="22"/>
        <v>0</v>
      </c>
      <c r="Q250" s="95"/>
    </row>
    <row r="251" spans="1:17" x14ac:dyDescent="0.2">
      <c r="A251" s="14">
        <v>3668</v>
      </c>
      <c r="B251" s="15">
        <v>36</v>
      </c>
      <c r="C251" s="82">
        <f t="shared" si="23"/>
        <v>73.568224066913842</v>
      </c>
      <c r="D251" s="16">
        <f>SUMIFS('Contact Hours'!E:E,'Contact Hours'!$A:$A,'Semester Credit Hours'!$A251,'Contact Hours'!$C:$C,'Semester Credit Hours'!$B251)</f>
        <v>0</v>
      </c>
      <c r="E251" s="16">
        <f>SUMIFS('Contact Hours'!F:F,'Contact Hours'!$A:$A,'Semester Credit Hours'!$A251,'Contact Hours'!$C:$C,'Semester Credit Hours'!$B251)</f>
        <v>0</v>
      </c>
      <c r="F251" s="16">
        <f>SUMIFS('Contact Hours'!G:G,'Contact Hours'!$A:$A,'Semester Credit Hours'!$A251,'Contact Hours'!$C:$C,'Semester Credit Hours'!$B251)</f>
        <v>0</v>
      </c>
      <c r="G251" s="16">
        <f>SUMIFS('Contact Hours'!H:H,'Contact Hours'!$A:$A,'Semester Credit Hours'!$A251,'Contact Hours'!$C:$C,'Semester Credit Hours'!$B251)</f>
        <v>0</v>
      </c>
      <c r="H251" s="16">
        <f>SUMIFS('Contact Hours'!I:I,'Contact Hours'!$A:$A,'Semester Credit Hours'!$A251,'Contact Hours'!$C:$C,'Semester Credit Hours'!$B251)</f>
        <v>0</v>
      </c>
      <c r="I251" s="16">
        <f>SUMIFS('Contact Hours'!J:J,'Contact Hours'!$A:$A,'Semester Credit Hours'!$A251,'Contact Hours'!$C:$C,'Semester Credit Hours'!$B251)</f>
        <v>0</v>
      </c>
      <c r="J251" s="16">
        <f>SUMIFS('Contact Hours'!K:K,'Contact Hours'!$A:$A,'Semester Credit Hours'!$A251,'Contact Hours'!$C:$C,'Semester Credit Hours'!$B251)</f>
        <v>0</v>
      </c>
      <c r="K251" s="16">
        <f>SUMIFS('Contact Hours'!L:L,'Contact Hours'!$A:$A,'Semester Credit Hours'!$A251,'Contact Hours'!$C:$C,'Semester Credit Hours'!$B251)</f>
        <v>0</v>
      </c>
      <c r="L251" s="17">
        <f t="shared" si="19"/>
        <v>0</v>
      </c>
      <c r="M251" s="17">
        <f t="shared" si="20"/>
        <v>0</v>
      </c>
      <c r="N251" s="17">
        <f t="shared" si="21"/>
        <v>0</v>
      </c>
      <c r="O251" s="83">
        <f t="shared" si="22"/>
        <v>0</v>
      </c>
    </row>
    <row r="252" spans="1:17" x14ac:dyDescent="0.2">
      <c r="A252" s="14">
        <v>3668</v>
      </c>
      <c r="B252" s="15">
        <v>39</v>
      </c>
      <c r="C252" s="82">
        <f t="shared" si="23"/>
        <v>94.118007325828316</v>
      </c>
      <c r="D252" s="16">
        <f>SUMIFS('Contact Hours'!E:E,'Contact Hours'!$A:$A,'Semester Credit Hours'!$A252,'Contact Hours'!$C:$C,'Semester Credit Hours'!$B252)</f>
        <v>0</v>
      </c>
      <c r="E252" s="16">
        <f>SUMIFS('Contact Hours'!F:F,'Contact Hours'!$A:$A,'Semester Credit Hours'!$A252,'Contact Hours'!$C:$C,'Semester Credit Hours'!$B252)</f>
        <v>0</v>
      </c>
      <c r="F252" s="16">
        <f>SUMIFS('Contact Hours'!G:G,'Contact Hours'!$A:$A,'Semester Credit Hours'!$A252,'Contact Hours'!$C:$C,'Semester Credit Hours'!$B252)</f>
        <v>0</v>
      </c>
      <c r="G252" s="16">
        <f>SUMIFS('Contact Hours'!H:H,'Contact Hours'!$A:$A,'Semester Credit Hours'!$A252,'Contact Hours'!$C:$C,'Semester Credit Hours'!$B252)</f>
        <v>0</v>
      </c>
      <c r="H252" s="16">
        <f>SUMIFS('Contact Hours'!I:I,'Contact Hours'!$A:$A,'Semester Credit Hours'!$A252,'Contact Hours'!$C:$C,'Semester Credit Hours'!$B252)</f>
        <v>0</v>
      </c>
      <c r="I252" s="16">
        <f>SUMIFS('Contact Hours'!J:J,'Contact Hours'!$A:$A,'Semester Credit Hours'!$A252,'Contact Hours'!$C:$C,'Semester Credit Hours'!$B252)</f>
        <v>0</v>
      </c>
      <c r="J252" s="16">
        <f>SUMIFS('Contact Hours'!K:K,'Contact Hours'!$A:$A,'Semester Credit Hours'!$A252,'Contact Hours'!$C:$C,'Semester Credit Hours'!$B252)</f>
        <v>0</v>
      </c>
      <c r="K252" s="16">
        <f>SUMIFS('Contact Hours'!L:L,'Contact Hours'!$A:$A,'Semester Credit Hours'!$A252,'Contact Hours'!$C:$C,'Semester Credit Hours'!$B252)</f>
        <v>0</v>
      </c>
      <c r="L252" s="17">
        <f t="shared" si="19"/>
        <v>0</v>
      </c>
      <c r="M252" s="17">
        <f t="shared" si="20"/>
        <v>0</v>
      </c>
      <c r="N252" s="17">
        <f t="shared" si="21"/>
        <v>0</v>
      </c>
      <c r="O252" s="83">
        <f t="shared" si="22"/>
        <v>0</v>
      </c>
    </row>
    <row r="253" spans="1:17" x14ac:dyDescent="0.2">
      <c r="D253" s="7">
        <f t="shared" ref="D253:O253" si="24">SUM(D4:D252)</f>
        <v>13431</v>
      </c>
      <c r="E253" s="7">
        <f t="shared" si="24"/>
        <v>6954</v>
      </c>
      <c r="F253" s="7">
        <f t="shared" si="24"/>
        <v>0</v>
      </c>
      <c r="G253" s="7">
        <f t="shared" si="24"/>
        <v>0</v>
      </c>
      <c r="H253" s="7">
        <f t="shared" si="24"/>
        <v>0</v>
      </c>
      <c r="I253" s="7">
        <f t="shared" si="24"/>
        <v>0</v>
      </c>
      <c r="J253" s="7">
        <f t="shared" si="24"/>
        <v>0</v>
      </c>
      <c r="K253" s="7">
        <f t="shared" si="24"/>
        <v>0</v>
      </c>
      <c r="L253" s="7">
        <f t="shared" si="24"/>
        <v>20385</v>
      </c>
      <c r="M253" s="7">
        <f t="shared" si="24"/>
        <v>0</v>
      </c>
      <c r="N253" s="7">
        <f t="shared" si="24"/>
        <v>20385</v>
      </c>
      <c r="O253" s="20">
        <f t="shared" si="24"/>
        <v>1614847.9999999998</v>
      </c>
      <c r="Q253" s="110"/>
    </row>
    <row r="255" spans="1:17" x14ac:dyDescent="0.2">
      <c r="K255" s="53"/>
      <c r="L255" s="54"/>
      <c r="O255" s="20">
        <v>1614848</v>
      </c>
    </row>
    <row r="256" spans="1:17" x14ac:dyDescent="0.2">
      <c r="K256" s="53"/>
      <c r="L256" s="53"/>
    </row>
    <row r="257" spans="15:15" x14ac:dyDescent="0.2">
      <c r="O257" s="8">
        <f>O253-O255</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K59"/>
  <sheetViews>
    <sheetView showGridLines="0" zoomScaleNormal="100" workbookViewId="0"/>
  </sheetViews>
  <sheetFormatPr defaultColWidth="12" defaultRowHeight="12.75" x14ac:dyDescent="0.2"/>
  <cols>
    <col min="1" max="1" width="7.42578125" style="22" bestFit="1" customWidth="1"/>
    <col min="2" max="2" width="36.42578125" style="22" customWidth="1"/>
    <col min="3" max="3" width="15.28515625" style="22" customWidth="1"/>
    <col min="4" max="4" width="18.28515625" style="22" bestFit="1" customWidth="1"/>
    <col min="5" max="5" width="18" style="22" bestFit="1" customWidth="1" collapsed="1"/>
    <col min="6" max="6" width="21" style="22" customWidth="1"/>
    <col min="7" max="7" width="16.42578125" style="22" bestFit="1" customWidth="1"/>
    <col min="8" max="16384" width="12" style="22"/>
  </cols>
  <sheetData>
    <row r="1" spans="1:10" x14ac:dyDescent="0.2">
      <c r="A1" s="1" t="s">
        <v>1960</v>
      </c>
    </row>
    <row r="2" spans="1:10" x14ac:dyDescent="0.2">
      <c r="A2" s="1" t="s">
        <v>124</v>
      </c>
    </row>
    <row r="3" spans="1:10" ht="13.5" thickBot="1" x14ac:dyDescent="0.25">
      <c r="A3" s="1" t="s">
        <v>1961</v>
      </c>
      <c r="B3" s="27"/>
      <c r="C3" s="27"/>
      <c r="D3" s="27"/>
      <c r="E3" s="27"/>
      <c r="F3" s="28" t="s">
        <v>125</v>
      </c>
      <c r="G3" s="21">
        <v>0.22541873453280067</v>
      </c>
    </row>
    <row r="4" spans="1:10" ht="38.25" x14ac:dyDescent="0.2">
      <c r="A4" s="29" t="s">
        <v>112</v>
      </c>
      <c r="B4" s="165" t="s">
        <v>126</v>
      </c>
      <c r="C4" s="166"/>
      <c r="D4" s="30" t="s">
        <v>127</v>
      </c>
      <c r="E4" s="30" t="s">
        <v>128</v>
      </c>
      <c r="F4" s="30" t="s">
        <v>129</v>
      </c>
      <c r="G4" s="31" t="s">
        <v>130</v>
      </c>
    </row>
    <row r="5" spans="1:10" x14ac:dyDescent="0.2">
      <c r="A5" s="32">
        <v>1</v>
      </c>
      <c r="B5" s="163" t="s">
        <v>131</v>
      </c>
      <c r="C5" s="164"/>
      <c r="D5" s="124">
        <v>1976172</v>
      </c>
      <c r="E5" s="125">
        <v>21720497.512524117</v>
      </c>
      <c r="F5" s="78">
        <f>ROUND(E5/D5,2)</f>
        <v>10.99</v>
      </c>
      <c r="G5" s="34">
        <f>IFERROR($G$3*F5,0)</f>
        <v>2.4773518925154794</v>
      </c>
    </row>
    <row r="6" spans="1:10" x14ac:dyDescent="0.2">
      <c r="A6" s="32">
        <v>2</v>
      </c>
      <c r="B6" s="163" t="s">
        <v>132</v>
      </c>
      <c r="C6" s="164"/>
      <c r="D6" s="124">
        <v>5742433</v>
      </c>
      <c r="E6" s="125">
        <v>72685419.562998265</v>
      </c>
      <c r="F6" s="79">
        <f t="shared" ref="F6:F30" si="0">ROUND(E6/D6,2)</f>
        <v>12.66</v>
      </c>
      <c r="G6" s="34">
        <f t="shared" ref="G6:G30" si="1">IFERROR($G$3*F6,0)</f>
        <v>2.8538011791852567</v>
      </c>
    </row>
    <row r="7" spans="1:10" x14ac:dyDescent="0.2">
      <c r="A7" s="32">
        <v>3</v>
      </c>
      <c r="B7" s="163" t="s">
        <v>133</v>
      </c>
      <c r="C7" s="164"/>
      <c r="D7" s="124">
        <v>40584709</v>
      </c>
      <c r="E7" s="125">
        <v>433639951.92089963</v>
      </c>
      <c r="F7" s="79">
        <f t="shared" si="0"/>
        <v>10.68</v>
      </c>
      <c r="G7" s="34">
        <f t="shared" si="1"/>
        <v>2.4074720848103111</v>
      </c>
      <c r="I7" s="90"/>
      <c r="J7" s="90"/>
    </row>
    <row r="8" spans="1:10" x14ac:dyDescent="0.2">
      <c r="A8" s="32">
        <v>4</v>
      </c>
      <c r="B8" s="163" t="s">
        <v>134</v>
      </c>
      <c r="C8" s="164"/>
      <c r="D8" s="124">
        <v>17942223</v>
      </c>
      <c r="E8" s="125">
        <v>193468293.12669951</v>
      </c>
      <c r="F8" s="79">
        <f t="shared" si="0"/>
        <v>10.78</v>
      </c>
      <c r="G8" s="34">
        <f t="shared" si="1"/>
        <v>2.4300139582635913</v>
      </c>
    </row>
    <row r="9" spans="1:10" x14ac:dyDescent="0.2">
      <c r="A9" s="32">
        <v>5</v>
      </c>
      <c r="B9" s="163" t="s">
        <v>135</v>
      </c>
      <c r="C9" s="164"/>
      <c r="D9" s="124">
        <v>166349</v>
      </c>
      <c r="E9" s="125">
        <v>6126486.4690886596</v>
      </c>
      <c r="F9" s="79">
        <f t="shared" si="0"/>
        <v>36.83</v>
      </c>
      <c r="G9" s="34">
        <f t="shared" si="1"/>
        <v>8.3021719928430482</v>
      </c>
    </row>
    <row r="10" spans="1:10" x14ac:dyDescent="0.2">
      <c r="A10" s="32">
        <v>6</v>
      </c>
      <c r="B10" s="163" t="s">
        <v>136</v>
      </c>
      <c r="C10" s="164"/>
      <c r="D10" s="124">
        <v>3781856</v>
      </c>
      <c r="E10" s="125">
        <v>49632525.126335368</v>
      </c>
      <c r="F10" s="79">
        <f t="shared" si="0"/>
        <v>13.12</v>
      </c>
      <c r="G10" s="34">
        <f t="shared" si="1"/>
        <v>2.9574937970703448</v>
      </c>
    </row>
    <row r="11" spans="1:10" x14ac:dyDescent="0.2">
      <c r="A11" s="32">
        <v>7</v>
      </c>
      <c r="B11" s="163" t="s">
        <v>137</v>
      </c>
      <c r="C11" s="164"/>
      <c r="D11" s="124">
        <v>8554433</v>
      </c>
      <c r="E11" s="125">
        <v>118046285.0129337</v>
      </c>
      <c r="F11" s="79">
        <f t="shared" si="0"/>
        <v>13.8</v>
      </c>
      <c r="G11" s="34">
        <f t="shared" si="1"/>
        <v>3.1107785365526492</v>
      </c>
    </row>
    <row r="12" spans="1:10" x14ac:dyDescent="0.2">
      <c r="A12" s="32">
        <v>8</v>
      </c>
      <c r="B12" s="163" t="s">
        <v>138</v>
      </c>
      <c r="C12" s="164"/>
      <c r="D12" s="124">
        <v>2216783</v>
      </c>
      <c r="E12" s="125">
        <v>30776349.982036356</v>
      </c>
      <c r="F12" s="79">
        <f t="shared" si="0"/>
        <v>13.88</v>
      </c>
      <c r="G12" s="34">
        <f t="shared" si="1"/>
        <v>3.1288120353152737</v>
      </c>
    </row>
    <row r="13" spans="1:10" x14ac:dyDescent="0.2">
      <c r="A13" s="32">
        <v>9</v>
      </c>
      <c r="B13" s="163" t="s">
        <v>139</v>
      </c>
      <c r="C13" s="164"/>
      <c r="D13" s="124">
        <v>9005783</v>
      </c>
      <c r="E13" s="125">
        <v>111773904.40792957</v>
      </c>
      <c r="F13" s="79">
        <f t="shared" si="0"/>
        <v>12.41</v>
      </c>
      <c r="G13" s="34">
        <f t="shared" si="1"/>
        <v>2.7974464955520566</v>
      </c>
    </row>
    <row r="14" spans="1:10" x14ac:dyDescent="0.2">
      <c r="A14" s="32">
        <v>10</v>
      </c>
      <c r="B14" s="163" t="s">
        <v>140</v>
      </c>
      <c r="C14" s="164"/>
      <c r="D14" s="124">
        <v>493480</v>
      </c>
      <c r="E14" s="125">
        <v>8751982.1174090113</v>
      </c>
      <c r="F14" s="79">
        <f t="shared" si="0"/>
        <v>17.739999999999998</v>
      </c>
      <c r="G14" s="34">
        <f t="shared" si="1"/>
        <v>3.9989283506118838</v>
      </c>
    </row>
    <row r="15" spans="1:10" x14ac:dyDescent="0.2">
      <c r="A15" s="32">
        <v>11</v>
      </c>
      <c r="B15" s="163" t="s">
        <v>141</v>
      </c>
      <c r="C15" s="164"/>
      <c r="D15" s="124">
        <v>7678607</v>
      </c>
      <c r="E15" s="125">
        <v>97105474.029591188</v>
      </c>
      <c r="F15" s="79">
        <f t="shared" si="0"/>
        <v>12.65</v>
      </c>
      <c r="G15" s="34">
        <f t="shared" si="1"/>
        <v>2.8515469918399288</v>
      </c>
    </row>
    <row r="16" spans="1:10" ht="29.25" customHeight="1" x14ac:dyDescent="0.2">
      <c r="A16" s="32">
        <v>12</v>
      </c>
      <c r="B16" s="163" t="s">
        <v>142</v>
      </c>
      <c r="C16" s="164"/>
      <c r="D16" s="124">
        <f>36427981+8168909</f>
        <v>44596890</v>
      </c>
      <c r="E16" s="125">
        <f>404995529.832958+90431932</f>
        <v>495427461.83295798</v>
      </c>
      <c r="F16" s="79">
        <f t="shared" si="0"/>
        <v>11.11</v>
      </c>
      <c r="G16" s="34">
        <f t="shared" si="1"/>
        <v>2.5044021406594155</v>
      </c>
    </row>
    <row r="17" spans="1:7" x14ac:dyDescent="0.2">
      <c r="A17" s="32">
        <v>13</v>
      </c>
      <c r="B17" s="163" t="s">
        <v>143</v>
      </c>
      <c r="C17" s="164"/>
      <c r="D17" s="124">
        <v>5774393</v>
      </c>
      <c r="E17" s="125">
        <v>62290458.482493266</v>
      </c>
      <c r="F17" s="79">
        <f t="shared" si="0"/>
        <v>10.79</v>
      </c>
      <c r="G17" s="34">
        <f t="shared" si="1"/>
        <v>2.4322681456089192</v>
      </c>
    </row>
    <row r="18" spans="1:7" ht="29.25" customHeight="1" x14ac:dyDescent="0.2">
      <c r="A18" s="32">
        <v>14</v>
      </c>
      <c r="B18" s="163" t="s">
        <v>144</v>
      </c>
      <c r="C18" s="164"/>
      <c r="D18" s="124">
        <v>8632541</v>
      </c>
      <c r="E18" s="125">
        <v>149249413.00667322</v>
      </c>
      <c r="F18" s="79">
        <f t="shared" si="0"/>
        <v>17.29</v>
      </c>
      <c r="G18" s="34">
        <f t="shared" si="1"/>
        <v>3.8974899200721236</v>
      </c>
    </row>
    <row r="19" spans="1:7" x14ac:dyDescent="0.2">
      <c r="A19" s="32">
        <v>15</v>
      </c>
      <c r="B19" s="163" t="s">
        <v>145</v>
      </c>
      <c r="C19" s="164"/>
      <c r="D19" s="124">
        <v>523618</v>
      </c>
      <c r="E19" s="125">
        <v>13203541.890304515</v>
      </c>
      <c r="F19" s="79">
        <f t="shared" si="0"/>
        <v>25.22</v>
      </c>
      <c r="G19" s="34">
        <f t="shared" si="1"/>
        <v>5.6850604849172326</v>
      </c>
    </row>
    <row r="20" spans="1:7" x14ac:dyDescent="0.2">
      <c r="A20" s="32">
        <v>16</v>
      </c>
      <c r="B20" s="163" t="s">
        <v>146</v>
      </c>
      <c r="C20" s="164"/>
      <c r="D20" s="124">
        <v>12737620</v>
      </c>
      <c r="E20" s="125">
        <v>184220349.68203652</v>
      </c>
      <c r="F20" s="79">
        <f t="shared" si="0"/>
        <v>14.46</v>
      </c>
      <c r="G20" s="34">
        <f t="shared" si="1"/>
        <v>3.2595549013442979</v>
      </c>
    </row>
    <row r="21" spans="1:7" x14ac:dyDescent="0.2">
      <c r="A21" s="32">
        <v>17</v>
      </c>
      <c r="B21" s="163" t="s">
        <v>147</v>
      </c>
      <c r="C21" s="164"/>
      <c r="D21" s="124">
        <v>767716</v>
      </c>
      <c r="E21" s="125">
        <v>15014361.96530108</v>
      </c>
      <c r="F21" s="79">
        <f t="shared" si="0"/>
        <v>19.559999999999999</v>
      </c>
      <c r="G21" s="34">
        <f t="shared" si="1"/>
        <v>4.4091904474615813</v>
      </c>
    </row>
    <row r="22" spans="1:7" x14ac:dyDescent="0.2">
      <c r="A22" s="32">
        <v>18</v>
      </c>
      <c r="B22" s="163" t="s">
        <v>148</v>
      </c>
      <c r="C22" s="164"/>
      <c r="D22" s="124">
        <v>4506098</v>
      </c>
      <c r="E22" s="125">
        <v>65798619.265474811</v>
      </c>
      <c r="F22" s="79">
        <f t="shared" si="0"/>
        <v>14.6</v>
      </c>
      <c r="G22" s="34">
        <f t="shared" si="1"/>
        <v>3.2911135241788898</v>
      </c>
    </row>
    <row r="23" spans="1:7" x14ac:dyDescent="0.2">
      <c r="A23" s="32">
        <v>19</v>
      </c>
      <c r="B23" s="163" t="s">
        <v>149</v>
      </c>
      <c r="C23" s="164"/>
      <c r="D23" s="124">
        <f>21322528+10198714</f>
        <v>31521242</v>
      </c>
      <c r="E23" s="125">
        <f>224242925.20519+108520276</f>
        <v>332763201.20519</v>
      </c>
      <c r="F23" s="79">
        <f t="shared" si="0"/>
        <v>10.56</v>
      </c>
      <c r="G23" s="34">
        <f t="shared" si="1"/>
        <v>2.3804218366663754</v>
      </c>
    </row>
    <row r="24" spans="1:7" x14ac:dyDescent="0.2">
      <c r="A24" s="32">
        <v>20</v>
      </c>
      <c r="B24" s="163" t="s">
        <v>150</v>
      </c>
      <c r="C24" s="164"/>
      <c r="D24" s="124">
        <v>3094351</v>
      </c>
      <c r="E24" s="125">
        <v>41511603.201040953</v>
      </c>
      <c r="F24" s="79">
        <f t="shared" si="0"/>
        <v>13.42</v>
      </c>
      <c r="G24" s="34">
        <f t="shared" si="1"/>
        <v>3.0251194174301852</v>
      </c>
    </row>
    <row r="25" spans="1:7" ht="29.25" customHeight="1" x14ac:dyDescent="0.2">
      <c r="A25" s="32">
        <v>21</v>
      </c>
      <c r="B25" s="163" t="s">
        <v>151</v>
      </c>
      <c r="C25" s="164"/>
      <c r="D25" s="124">
        <v>2557093</v>
      </c>
      <c r="E25" s="125">
        <v>37096395.995908163</v>
      </c>
      <c r="F25" s="79">
        <f t="shared" si="0"/>
        <v>14.51</v>
      </c>
      <c r="G25" s="34">
        <f t="shared" si="1"/>
        <v>3.2708258380709379</v>
      </c>
    </row>
    <row r="26" spans="1:7" x14ac:dyDescent="0.2">
      <c r="A26" s="32">
        <v>22</v>
      </c>
      <c r="B26" s="163" t="s">
        <v>152</v>
      </c>
      <c r="C26" s="164"/>
      <c r="D26" s="124">
        <v>848827</v>
      </c>
      <c r="E26" s="125">
        <v>13316808.253353609</v>
      </c>
      <c r="F26" s="79">
        <f t="shared" si="0"/>
        <v>15.69</v>
      </c>
      <c r="G26" s="34">
        <f t="shared" si="1"/>
        <v>3.5368199448196425</v>
      </c>
    </row>
    <row r="27" spans="1:7" x14ac:dyDescent="0.2">
      <c r="A27" s="32">
        <v>23</v>
      </c>
      <c r="B27" s="163" t="s">
        <v>153</v>
      </c>
      <c r="C27" s="164"/>
      <c r="D27" s="124">
        <v>3566479</v>
      </c>
      <c r="E27" s="125">
        <v>54727168.78925544</v>
      </c>
      <c r="F27" s="79">
        <f t="shared" si="0"/>
        <v>15.34</v>
      </c>
      <c r="G27" s="34">
        <f t="shared" si="1"/>
        <v>3.4579233877331621</v>
      </c>
    </row>
    <row r="28" spans="1:7" x14ac:dyDescent="0.2">
      <c r="A28" s="32">
        <v>24</v>
      </c>
      <c r="B28" s="163" t="s">
        <v>154</v>
      </c>
      <c r="C28" s="164"/>
      <c r="D28" s="124">
        <v>7626243</v>
      </c>
      <c r="E28" s="125">
        <v>92299088.975509956</v>
      </c>
      <c r="F28" s="79">
        <f t="shared" si="0"/>
        <v>12.1</v>
      </c>
      <c r="G28" s="34">
        <f t="shared" si="1"/>
        <v>2.7275666878468883</v>
      </c>
    </row>
    <row r="29" spans="1:7" x14ac:dyDescent="0.2">
      <c r="A29" s="32">
        <v>25</v>
      </c>
      <c r="B29" s="163" t="s">
        <v>155</v>
      </c>
      <c r="C29" s="164"/>
      <c r="D29" s="124">
        <v>56562391</v>
      </c>
      <c r="E29" s="125">
        <v>548176542.67398763</v>
      </c>
      <c r="F29" s="79">
        <f t="shared" si="0"/>
        <v>9.69</v>
      </c>
      <c r="G29" s="34">
        <f t="shared" si="1"/>
        <v>2.1843075376228382</v>
      </c>
    </row>
    <row r="30" spans="1:7" ht="13.5" thickBot="1" x14ac:dyDescent="0.25">
      <c r="A30" s="35">
        <v>26</v>
      </c>
      <c r="B30" s="168" t="s">
        <v>156</v>
      </c>
      <c r="C30" s="169"/>
      <c r="D30" s="126">
        <v>15057410</v>
      </c>
      <c r="E30" s="127">
        <v>194563319.4756943</v>
      </c>
      <c r="F30" s="85">
        <f t="shared" si="0"/>
        <v>12.92</v>
      </c>
      <c r="G30" s="86">
        <f t="shared" si="1"/>
        <v>2.9124100501637846</v>
      </c>
    </row>
    <row r="31" spans="1:7" x14ac:dyDescent="0.2">
      <c r="B31" s="36"/>
      <c r="C31" s="36"/>
      <c r="D31" s="37">
        <f>SUM(D5:D30)</f>
        <v>296515740</v>
      </c>
      <c r="E31" s="38">
        <f>SUM(E5:E30)</f>
        <v>3443385503.9636264</v>
      </c>
      <c r="F31" s="39">
        <f>E31/D31</f>
        <v>11.612825356129919</v>
      </c>
      <c r="G31" s="39"/>
    </row>
    <row r="32" spans="1:7" x14ac:dyDescent="0.2">
      <c r="B32" s="36"/>
      <c r="C32" s="36"/>
      <c r="D32" s="37"/>
      <c r="E32" s="38"/>
      <c r="F32" s="38"/>
      <c r="G32" s="39"/>
    </row>
    <row r="33" spans="1:11" ht="13.5" thickBot="1" x14ac:dyDescent="0.25">
      <c r="F33" s="28" t="s">
        <v>125</v>
      </c>
      <c r="G33" s="21">
        <v>1.0098173591604167</v>
      </c>
    </row>
    <row r="34" spans="1:11" ht="38.25" x14ac:dyDescent="0.2">
      <c r="A34" s="29" t="s">
        <v>112</v>
      </c>
      <c r="B34" s="165" t="s">
        <v>126</v>
      </c>
      <c r="C34" s="166"/>
      <c r="D34" s="40" t="s">
        <v>157</v>
      </c>
      <c r="E34" s="41" t="s">
        <v>113</v>
      </c>
      <c r="F34" s="30" t="s">
        <v>158</v>
      </c>
      <c r="G34" s="31" t="s">
        <v>159</v>
      </c>
    </row>
    <row r="35" spans="1:11" x14ac:dyDescent="0.2">
      <c r="A35" s="32">
        <v>31</v>
      </c>
      <c r="B35" s="163" t="s">
        <v>160</v>
      </c>
      <c r="C35" s="164"/>
      <c r="D35" s="57">
        <v>1.75</v>
      </c>
      <c r="E35" s="58">
        <v>40.700000000000003</v>
      </c>
      <c r="F35" s="33">
        <f>E35*D35</f>
        <v>71.225000000000009</v>
      </c>
      <c r="G35" s="42">
        <f>IFERROR($G$33*F35,0)</f>
        <v>71.924241406200693</v>
      </c>
    </row>
    <row r="36" spans="1:11" x14ac:dyDescent="0.2">
      <c r="A36" s="32">
        <v>32</v>
      </c>
      <c r="B36" s="163" t="s">
        <v>161</v>
      </c>
      <c r="C36" s="164"/>
      <c r="D36" s="57">
        <v>2.76</v>
      </c>
      <c r="E36" s="87">
        <f>E35</f>
        <v>40.700000000000003</v>
      </c>
      <c r="F36" s="78">
        <f t="shared" ref="F36:F37" si="2">E36*D36</f>
        <v>112.33199999999999</v>
      </c>
      <c r="G36" s="34">
        <f t="shared" ref="G36:G37" si="3">IFERROR($G$33*F36,0)</f>
        <v>113.43480358920792</v>
      </c>
    </row>
    <row r="37" spans="1:11" x14ac:dyDescent="0.2">
      <c r="A37" s="32">
        <v>36</v>
      </c>
      <c r="B37" s="163" t="s">
        <v>162</v>
      </c>
      <c r="C37" s="164"/>
      <c r="D37" s="57">
        <v>1.79</v>
      </c>
      <c r="E37" s="87">
        <f>E36</f>
        <v>40.700000000000003</v>
      </c>
      <c r="F37" s="78">
        <f t="shared" si="2"/>
        <v>72.853000000000009</v>
      </c>
      <c r="G37" s="34">
        <f t="shared" si="3"/>
        <v>73.568224066913842</v>
      </c>
    </row>
    <row r="38" spans="1:11" x14ac:dyDescent="0.2">
      <c r="A38" s="32">
        <v>39</v>
      </c>
      <c r="B38" s="167" t="s">
        <v>163</v>
      </c>
      <c r="C38" s="167"/>
      <c r="D38" s="98">
        <v>2.29</v>
      </c>
      <c r="E38" s="99">
        <f t="shared" ref="E38:E39" si="4">E37</f>
        <v>40.700000000000003</v>
      </c>
      <c r="F38" s="78">
        <f t="shared" ref="F38:F39" si="5">E38*D38</f>
        <v>93.203000000000003</v>
      </c>
      <c r="G38" s="97">
        <f t="shared" ref="G38:G39" si="6">IFERROR($G$33*F38,0)</f>
        <v>94.118007325828316</v>
      </c>
    </row>
    <row r="39" spans="1:11" ht="13.5" thickBot="1" x14ac:dyDescent="0.25">
      <c r="A39" s="35">
        <v>46</v>
      </c>
      <c r="B39" s="168" t="s">
        <v>707</v>
      </c>
      <c r="C39" s="169"/>
      <c r="D39" s="100">
        <v>1.56</v>
      </c>
      <c r="E39" s="88">
        <f t="shared" si="4"/>
        <v>40.700000000000003</v>
      </c>
      <c r="F39" s="84">
        <f t="shared" si="5"/>
        <v>63.492000000000004</v>
      </c>
      <c r="G39" s="86">
        <f t="shared" si="6"/>
        <v>64.11532376781318</v>
      </c>
    </row>
    <row r="41" spans="1:11" x14ac:dyDescent="0.2">
      <c r="B41" s="55" t="s">
        <v>584</v>
      </c>
      <c r="C41" s="56"/>
      <c r="D41" s="136"/>
      <c r="E41" s="136"/>
      <c r="F41" s="121" t="s">
        <v>1962</v>
      </c>
    </row>
    <row r="42" spans="1:11" x14ac:dyDescent="0.2">
      <c r="B42" s="63" t="s">
        <v>1976</v>
      </c>
      <c r="C42" s="56"/>
      <c r="D42" s="122"/>
      <c r="E42" s="122"/>
      <c r="F42" s="89">
        <f>Summary!C160/Summary!Q160</f>
        <v>5.3983977345688423</v>
      </c>
      <c r="G42" s="90"/>
      <c r="K42" s="63"/>
    </row>
    <row r="43" spans="1:11" x14ac:dyDescent="0.2">
      <c r="B43" s="63" t="s">
        <v>1977</v>
      </c>
      <c r="C43" s="56"/>
      <c r="D43" s="122"/>
      <c r="E43" s="122"/>
      <c r="F43" s="89">
        <f>Summary!D160/Summary!R160</f>
        <v>5.4423504295659129</v>
      </c>
      <c r="G43" s="91"/>
    </row>
    <row r="44" spans="1:11" x14ac:dyDescent="0.2">
      <c r="B44" s="56" t="s">
        <v>100</v>
      </c>
      <c r="C44" s="56"/>
      <c r="D44" s="123"/>
      <c r="E44" s="123"/>
      <c r="F44" s="92">
        <f>F43-F42</f>
        <v>4.3952694997070552E-2</v>
      </c>
      <c r="G44" s="90"/>
    </row>
    <row r="45" spans="1:11" x14ac:dyDescent="0.2">
      <c r="B45" s="56"/>
      <c r="C45" s="56"/>
      <c r="D45" s="56"/>
      <c r="E45" s="56"/>
      <c r="F45" s="92"/>
      <c r="G45" s="90"/>
    </row>
    <row r="46" spans="1:11" x14ac:dyDescent="0.2">
      <c r="B46" s="55" t="s">
        <v>585</v>
      </c>
      <c r="C46" s="56"/>
      <c r="D46" s="56"/>
      <c r="E46" s="56"/>
      <c r="F46" s="92"/>
      <c r="G46" s="90"/>
    </row>
    <row r="47" spans="1:11" x14ac:dyDescent="0.2">
      <c r="B47" s="63" t="s">
        <v>1978</v>
      </c>
      <c r="C47" s="56"/>
      <c r="D47" s="122"/>
      <c r="E47" s="122"/>
      <c r="F47" s="89">
        <f>Summary!C213/Summary!Q213</f>
        <v>171.55810177283021</v>
      </c>
      <c r="G47" s="90"/>
    </row>
    <row r="48" spans="1:11" x14ac:dyDescent="0.2">
      <c r="B48" s="63" t="s">
        <v>1979</v>
      </c>
      <c r="C48" s="56"/>
      <c r="D48" s="122"/>
      <c r="E48" s="122"/>
      <c r="F48" s="89">
        <f>Summary!D213/Summary!R213</f>
        <v>202.53310658741353</v>
      </c>
      <c r="G48" s="90"/>
    </row>
    <row r="49" spans="2:10" x14ac:dyDescent="0.2">
      <c r="B49" s="56" t="s">
        <v>100</v>
      </c>
      <c r="C49" s="56"/>
      <c r="D49" s="123"/>
      <c r="E49" s="123"/>
      <c r="F49" s="92">
        <f>F48-F47</f>
        <v>30.975004814583315</v>
      </c>
      <c r="G49" s="90"/>
    </row>
    <row r="50" spans="2:10" x14ac:dyDescent="0.2">
      <c r="B50" s="56"/>
      <c r="C50" s="56"/>
      <c r="D50" s="56"/>
      <c r="E50" s="56"/>
      <c r="F50" s="92"/>
      <c r="G50" s="90"/>
    </row>
    <row r="51" spans="2:10" x14ac:dyDescent="0.2">
      <c r="B51" s="55" t="s">
        <v>586</v>
      </c>
      <c r="C51" s="56"/>
      <c r="D51" s="56"/>
      <c r="E51" s="56"/>
      <c r="F51" s="92"/>
      <c r="G51" s="90"/>
      <c r="H51" s="90"/>
    </row>
    <row r="52" spans="2:10" x14ac:dyDescent="0.2">
      <c r="B52" s="63" t="s">
        <v>1981</v>
      </c>
      <c r="C52" s="56"/>
      <c r="D52" s="56"/>
      <c r="E52" s="56"/>
      <c r="F52" s="89">
        <f>Summary!C266/Summary!Q266</f>
        <v>159.1192323162673</v>
      </c>
      <c r="G52" s="89"/>
      <c r="J52" s="61"/>
    </row>
    <row r="53" spans="2:10" x14ac:dyDescent="0.2">
      <c r="B53" s="63" t="s">
        <v>1982</v>
      </c>
      <c r="E53" s="56"/>
      <c r="F53" s="91">
        <f>Summary!D266/Summary!R266</f>
        <v>158.43492764287467</v>
      </c>
      <c r="G53" s="89"/>
    </row>
    <row r="54" spans="2:10" x14ac:dyDescent="0.2">
      <c r="B54" s="56" t="s">
        <v>100</v>
      </c>
      <c r="E54" s="56"/>
      <c r="F54" s="90">
        <f>F53-F52</f>
        <v>-0.68430467339263146</v>
      </c>
      <c r="G54" s="89"/>
    </row>
    <row r="56" spans="2:10" x14ac:dyDescent="0.2">
      <c r="B56" s="55" t="s">
        <v>1980</v>
      </c>
    </row>
    <row r="57" spans="2:10" x14ac:dyDescent="0.2">
      <c r="B57" s="63" t="s">
        <v>1983</v>
      </c>
      <c r="C57" s="56"/>
      <c r="D57" s="56"/>
      <c r="E57" s="56"/>
      <c r="F57" s="89">
        <f>Summary!C319/Summary!Q319</f>
        <v>5.1580928607581029</v>
      </c>
    </row>
    <row r="58" spans="2:10" x14ac:dyDescent="0.2">
      <c r="B58" s="63" t="s">
        <v>1984</v>
      </c>
      <c r="E58" s="56"/>
      <c r="F58" s="91">
        <f>Summary!D319/Summary!R319</f>
        <v>5.1413742271750795</v>
      </c>
    </row>
    <row r="59" spans="2:10" x14ac:dyDescent="0.2">
      <c r="B59" s="56" t="s">
        <v>100</v>
      </c>
      <c r="E59" s="56"/>
      <c r="F59" s="90">
        <f>F58-F57</f>
        <v>-1.671863358302339E-2</v>
      </c>
    </row>
  </sheetData>
  <mergeCells count="33">
    <mergeCell ref="B38:C38"/>
    <mergeCell ref="B39:C39"/>
    <mergeCell ref="B37:C37"/>
    <mergeCell ref="B28:C28"/>
    <mergeCell ref="B29:C29"/>
    <mergeCell ref="B30:C30"/>
    <mergeCell ref="B34:C34"/>
    <mergeCell ref="B35:C35"/>
    <mergeCell ref="B36:C36"/>
    <mergeCell ref="B27:C27"/>
    <mergeCell ref="B16:C16"/>
    <mergeCell ref="B17:C17"/>
    <mergeCell ref="B18:C18"/>
    <mergeCell ref="B19:C19"/>
    <mergeCell ref="B20:C20"/>
    <mergeCell ref="B21:C21"/>
    <mergeCell ref="B22:C22"/>
    <mergeCell ref="B23:C23"/>
    <mergeCell ref="B24:C24"/>
    <mergeCell ref="B25:C25"/>
    <mergeCell ref="B26:C26"/>
    <mergeCell ref="B15:C15"/>
    <mergeCell ref="B4:C4"/>
    <mergeCell ref="B5:C5"/>
    <mergeCell ref="B6:C6"/>
    <mergeCell ref="B7:C7"/>
    <mergeCell ref="B8:C8"/>
    <mergeCell ref="B9:C9"/>
    <mergeCell ref="B10:C10"/>
    <mergeCell ref="B11:C11"/>
    <mergeCell ref="B12:C12"/>
    <mergeCell ref="B13:C13"/>
    <mergeCell ref="B14:C14"/>
  </mergeCells>
  <pageMargins left="0.7" right="0.7" top="0.75" bottom="1.24" header="0.3" footer="0.3"/>
  <pageSetup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774"/>
  <sheetViews>
    <sheetView showGridLines="0" workbookViewId="0">
      <pane xSplit="2" ySplit="4" topLeftCell="C5" activePane="bottomRight" state="frozen"/>
      <selection activeCell="I35" sqref="I35"/>
      <selection pane="topRight" activeCell="I35" sqref="I35"/>
      <selection pane="bottomLeft" activeCell="I35" sqref="I35"/>
      <selection pane="bottomRight" activeCell="C5" sqref="C5"/>
    </sheetView>
  </sheetViews>
  <sheetFormatPr defaultColWidth="9.140625" defaultRowHeight="14.25" x14ac:dyDescent="0.2"/>
  <cols>
    <col min="1" max="1" width="14.7109375" style="47" customWidth="1"/>
    <col min="2" max="3" width="12.5703125" style="47" customWidth="1"/>
    <col min="4" max="4" width="91.42578125" style="103" bestFit="1" customWidth="1"/>
    <col min="5" max="5" width="6.5703125" style="47" bestFit="1" customWidth="1"/>
    <col min="6" max="6" width="9" style="48" bestFit="1" customWidth="1"/>
    <col min="7" max="7" width="11.42578125" style="48" bestFit="1" customWidth="1"/>
    <col min="8" max="16384" width="9.140625" style="48"/>
  </cols>
  <sheetData>
    <row r="1" spans="1:7" x14ac:dyDescent="0.2">
      <c r="A1" s="46" t="str">
        <f>Summary!A1</f>
        <v>Community College Formula Funding - 2020-2021 Biennium</v>
      </c>
    </row>
    <row r="2" spans="1:7" x14ac:dyDescent="0.2">
      <c r="A2" s="49" t="s">
        <v>171</v>
      </c>
    </row>
    <row r="3" spans="1:7" x14ac:dyDescent="0.2">
      <c r="A3" s="49" t="s">
        <v>622</v>
      </c>
    </row>
    <row r="4" spans="1:7" s="50" customFormat="1" ht="42.75" x14ac:dyDescent="0.2">
      <c r="A4" s="101" t="s">
        <v>172</v>
      </c>
      <c r="B4" s="101" t="s">
        <v>173</v>
      </c>
      <c r="C4" s="101" t="s">
        <v>994</v>
      </c>
      <c r="D4" s="104" t="s">
        <v>174</v>
      </c>
      <c r="E4" s="101" t="s">
        <v>175</v>
      </c>
      <c r="F4" s="101" t="s">
        <v>993</v>
      </c>
      <c r="G4" s="101" t="s">
        <v>588</v>
      </c>
    </row>
    <row r="5" spans="1:7" x14ac:dyDescent="0.2">
      <c r="A5" s="102" t="s">
        <v>1001</v>
      </c>
      <c r="B5" s="102" t="s">
        <v>176</v>
      </c>
      <c r="C5" s="102" t="s">
        <v>995</v>
      </c>
      <c r="D5" s="109" t="s">
        <v>177</v>
      </c>
      <c r="E5" s="106">
        <v>1</v>
      </c>
      <c r="F5" s="51" t="s">
        <v>996</v>
      </c>
      <c r="G5" s="107">
        <f>IF(F5="N",VLOOKUP(E5,'Cost Study'!A:G,7,0),(VLOOKUP(E5,'Cost Study'!A:G,7,0)*0.1)+VLOOKUP(E5,'Cost Study'!A:G,7,0))</f>
        <v>2.4773518925154794</v>
      </c>
    </row>
    <row r="6" spans="1:7" x14ac:dyDescent="0.2">
      <c r="A6" s="51" t="s">
        <v>1002</v>
      </c>
      <c r="B6" s="51" t="s">
        <v>709</v>
      </c>
      <c r="C6" s="51" t="s">
        <v>995</v>
      </c>
      <c r="D6" s="108" t="s">
        <v>178</v>
      </c>
      <c r="E6" s="105">
        <v>1</v>
      </c>
      <c r="F6" s="51" t="s">
        <v>996</v>
      </c>
      <c r="G6" s="107">
        <f>IF(F6="N",VLOOKUP(E6,'Cost Study'!A:G,7,0),(VLOOKUP(E6,'Cost Study'!A:G,7,0)*0.1)+VLOOKUP(E6,'Cost Study'!A:G,7,0))</f>
        <v>2.4773518925154794</v>
      </c>
    </row>
    <row r="7" spans="1:7" x14ac:dyDescent="0.2">
      <c r="A7" s="51" t="s">
        <v>1003</v>
      </c>
      <c r="B7" s="51" t="s">
        <v>710</v>
      </c>
      <c r="C7" s="51" t="s">
        <v>997</v>
      </c>
      <c r="D7" s="108" t="s">
        <v>178</v>
      </c>
      <c r="E7" s="105">
        <v>1</v>
      </c>
      <c r="F7" s="51" t="s">
        <v>996</v>
      </c>
      <c r="G7" s="107">
        <f>IF(F7="N",VLOOKUP(E7,'Cost Study'!A:G,7,0),(VLOOKUP(E7,'Cost Study'!A:G,7,0)*0.1)+VLOOKUP(E7,'Cost Study'!A:G,7,0))</f>
        <v>2.4773518925154794</v>
      </c>
    </row>
    <row r="8" spans="1:7" x14ac:dyDescent="0.2">
      <c r="A8" s="51" t="s">
        <v>1004</v>
      </c>
      <c r="B8" s="51" t="s">
        <v>709</v>
      </c>
      <c r="C8" s="51" t="s">
        <v>995</v>
      </c>
      <c r="D8" s="108" t="s">
        <v>179</v>
      </c>
      <c r="E8" s="105">
        <v>1</v>
      </c>
      <c r="F8" s="51" t="s">
        <v>996</v>
      </c>
      <c r="G8" s="107">
        <f>IF(F8="N",VLOOKUP(E8,'Cost Study'!A:G,7,0),(VLOOKUP(E8,'Cost Study'!A:G,7,0)*0.1)+VLOOKUP(E8,'Cost Study'!A:G,7,0))</f>
        <v>2.4773518925154794</v>
      </c>
    </row>
    <row r="9" spans="1:7" x14ac:dyDescent="0.2">
      <c r="A9" s="51" t="s">
        <v>1005</v>
      </c>
      <c r="B9" s="51" t="s">
        <v>710</v>
      </c>
      <c r="C9" s="51" t="s">
        <v>997</v>
      </c>
      <c r="D9" s="108" t="s">
        <v>179</v>
      </c>
      <c r="E9" s="105">
        <v>1</v>
      </c>
      <c r="F9" s="51" t="s">
        <v>996</v>
      </c>
      <c r="G9" s="107">
        <f>IF(F9="N",VLOOKUP(E9,'Cost Study'!A:G,7,0),(VLOOKUP(E9,'Cost Study'!A:G,7,0)*0.1)+VLOOKUP(E9,'Cost Study'!A:G,7,0))</f>
        <v>2.4773518925154794</v>
      </c>
    </row>
    <row r="10" spans="1:7" x14ac:dyDescent="0.2">
      <c r="A10" s="51" t="s">
        <v>1006</v>
      </c>
      <c r="B10" s="51" t="s">
        <v>709</v>
      </c>
      <c r="C10" s="51" t="s">
        <v>995</v>
      </c>
      <c r="D10" s="108" t="s">
        <v>180</v>
      </c>
      <c r="E10" s="105">
        <v>1</v>
      </c>
      <c r="F10" s="51" t="s">
        <v>996</v>
      </c>
      <c r="G10" s="107">
        <f>IF(F10="N",VLOOKUP(E10,'Cost Study'!A:G,7,0),(VLOOKUP(E10,'Cost Study'!A:G,7,0)*0.1)+VLOOKUP(E10,'Cost Study'!A:G,7,0))</f>
        <v>2.4773518925154794</v>
      </c>
    </row>
    <row r="11" spans="1:7" x14ac:dyDescent="0.2">
      <c r="A11" s="51" t="s">
        <v>1007</v>
      </c>
      <c r="B11" s="51" t="s">
        <v>710</v>
      </c>
      <c r="C11" s="51" t="s">
        <v>997</v>
      </c>
      <c r="D11" s="108" t="s">
        <v>180</v>
      </c>
      <c r="E11" s="105">
        <v>1</v>
      </c>
      <c r="F11" s="51" t="s">
        <v>996</v>
      </c>
      <c r="G11" s="107">
        <f>IF(F11="N",VLOOKUP(E11,'Cost Study'!A:G,7,0),(VLOOKUP(E11,'Cost Study'!A:G,7,0)*0.1)+VLOOKUP(E11,'Cost Study'!A:G,7,0))</f>
        <v>2.4773518925154794</v>
      </c>
    </row>
    <row r="12" spans="1:7" x14ac:dyDescent="0.2">
      <c r="A12" s="51" t="s">
        <v>1008</v>
      </c>
      <c r="B12" s="51" t="s">
        <v>710</v>
      </c>
      <c r="C12" s="51" t="s">
        <v>997</v>
      </c>
      <c r="D12" s="108" t="s">
        <v>180</v>
      </c>
      <c r="E12" s="105">
        <v>1</v>
      </c>
      <c r="F12" s="51" t="s">
        <v>996</v>
      </c>
      <c r="G12" s="107">
        <f>IF(F12="N",VLOOKUP(E12,'Cost Study'!A:G,7,0),(VLOOKUP(E12,'Cost Study'!A:G,7,0)*0.1)+VLOOKUP(E12,'Cost Study'!A:G,7,0))</f>
        <v>2.4773518925154794</v>
      </c>
    </row>
    <row r="13" spans="1:7" x14ac:dyDescent="0.2">
      <c r="A13" s="51" t="s">
        <v>1009</v>
      </c>
      <c r="B13" s="51" t="s">
        <v>709</v>
      </c>
      <c r="C13" s="51" t="s">
        <v>995</v>
      </c>
      <c r="D13" s="108" t="s">
        <v>181</v>
      </c>
      <c r="E13" s="105">
        <v>1</v>
      </c>
      <c r="F13" s="51" t="s">
        <v>996</v>
      </c>
      <c r="G13" s="107">
        <f>IF(F13="N",VLOOKUP(E13,'Cost Study'!A:G,7,0),(VLOOKUP(E13,'Cost Study'!A:G,7,0)*0.1)+VLOOKUP(E13,'Cost Study'!A:G,7,0))</f>
        <v>2.4773518925154794</v>
      </c>
    </row>
    <row r="14" spans="1:7" x14ac:dyDescent="0.2">
      <c r="A14" s="51" t="s">
        <v>1010</v>
      </c>
      <c r="B14" s="51" t="s">
        <v>183</v>
      </c>
      <c r="C14" s="51" t="s">
        <v>995</v>
      </c>
      <c r="D14" s="108" t="s">
        <v>182</v>
      </c>
      <c r="E14" s="105">
        <v>1</v>
      </c>
      <c r="F14" s="51" t="s">
        <v>996</v>
      </c>
      <c r="G14" s="107">
        <f>IF(F14="N",VLOOKUP(E14,'Cost Study'!A:G,7,0),(VLOOKUP(E14,'Cost Study'!A:G,7,0)*0.1)+VLOOKUP(E14,'Cost Study'!A:G,7,0))</f>
        <v>2.4773518925154794</v>
      </c>
    </row>
    <row r="15" spans="1:7" x14ac:dyDescent="0.2">
      <c r="A15" s="51" t="s">
        <v>1011</v>
      </c>
      <c r="B15" s="51" t="s">
        <v>710</v>
      </c>
      <c r="C15" s="51" t="s">
        <v>997</v>
      </c>
      <c r="D15" s="108" t="s">
        <v>182</v>
      </c>
      <c r="E15" s="105">
        <v>1</v>
      </c>
      <c r="F15" s="51" t="s">
        <v>996</v>
      </c>
      <c r="G15" s="107">
        <f>IF(F15="N",VLOOKUP(E15,'Cost Study'!A:G,7,0),(VLOOKUP(E15,'Cost Study'!A:G,7,0)*0.1)+VLOOKUP(E15,'Cost Study'!A:G,7,0))</f>
        <v>2.4773518925154794</v>
      </c>
    </row>
    <row r="16" spans="1:7" x14ac:dyDescent="0.2">
      <c r="A16" s="51" t="s">
        <v>1012</v>
      </c>
      <c r="B16" s="51" t="s">
        <v>710</v>
      </c>
      <c r="C16" s="51" t="s">
        <v>997</v>
      </c>
      <c r="D16" s="108" t="s">
        <v>711</v>
      </c>
      <c r="E16" s="105">
        <v>1</v>
      </c>
      <c r="F16" s="51" t="s">
        <v>996</v>
      </c>
      <c r="G16" s="107">
        <f>IF(F16="N",VLOOKUP(E16,'Cost Study'!A:G,7,0),(VLOOKUP(E16,'Cost Study'!A:G,7,0)*0.1)+VLOOKUP(E16,'Cost Study'!A:G,7,0))</f>
        <v>2.4773518925154794</v>
      </c>
    </row>
    <row r="17" spans="1:7" x14ac:dyDescent="0.2">
      <c r="A17" s="51" t="s">
        <v>1013</v>
      </c>
      <c r="B17" s="51" t="s">
        <v>183</v>
      </c>
      <c r="C17" s="51" t="s">
        <v>995</v>
      </c>
      <c r="D17" s="108" t="s">
        <v>712</v>
      </c>
      <c r="E17" s="105">
        <v>1</v>
      </c>
      <c r="F17" s="51" t="s">
        <v>996</v>
      </c>
      <c r="G17" s="107">
        <f>IF(F17="N",VLOOKUP(E17,'Cost Study'!A:G,7,0),(VLOOKUP(E17,'Cost Study'!A:G,7,0)*0.1)+VLOOKUP(E17,'Cost Study'!A:G,7,0))</f>
        <v>2.4773518925154794</v>
      </c>
    </row>
    <row r="18" spans="1:7" x14ac:dyDescent="0.2">
      <c r="A18" s="51" t="s">
        <v>1014</v>
      </c>
      <c r="B18" s="51" t="s">
        <v>713</v>
      </c>
      <c r="C18" s="51" t="s">
        <v>995</v>
      </c>
      <c r="D18" s="108" t="s">
        <v>184</v>
      </c>
      <c r="E18" s="105">
        <v>1</v>
      </c>
      <c r="F18" s="51" t="s">
        <v>996</v>
      </c>
      <c r="G18" s="107">
        <f>IF(F18="N",VLOOKUP(E18,'Cost Study'!A:G,7,0),(VLOOKUP(E18,'Cost Study'!A:G,7,0)*0.1)+VLOOKUP(E18,'Cost Study'!A:G,7,0))</f>
        <v>2.4773518925154794</v>
      </c>
    </row>
    <row r="19" spans="1:7" x14ac:dyDescent="0.2">
      <c r="A19" s="51" t="s">
        <v>1015</v>
      </c>
      <c r="B19" s="51" t="s">
        <v>714</v>
      </c>
      <c r="C19" s="51" t="s">
        <v>995</v>
      </c>
      <c r="D19" s="108" t="s">
        <v>185</v>
      </c>
      <c r="E19" s="105">
        <v>1</v>
      </c>
      <c r="F19" s="51" t="s">
        <v>996</v>
      </c>
      <c r="G19" s="107">
        <f>IF(F19="N",VLOOKUP(E19,'Cost Study'!A:G,7,0),(VLOOKUP(E19,'Cost Study'!A:G,7,0)*0.1)+VLOOKUP(E19,'Cost Study'!A:G,7,0))</f>
        <v>2.4773518925154794</v>
      </c>
    </row>
    <row r="20" spans="1:7" x14ac:dyDescent="0.2">
      <c r="A20" s="51" t="s">
        <v>1016</v>
      </c>
      <c r="B20" s="51" t="s">
        <v>715</v>
      </c>
      <c r="C20" s="51" t="s">
        <v>995</v>
      </c>
      <c r="D20" s="108" t="s">
        <v>186</v>
      </c>
      <c r="E20" s="105">
        <v>1</v>
      </c>
      <c r="F20" s="51" t="s">
        <v>996</v>
      </c>
      <c r="G20" s="107">
        <f>IF(F20="N",VLOOKUP(E20,'Cost Study'!A:G,7,0),(VLOOKUP(E20,'Cost Study'!A:G,7,0)*0.1)+VLOOKUP(E20,'Cost Study'!A:G,7,0))</f>
        <v>2.4773518925154794</v>
      </c>
    </row>
    <row r="21" spans="1:7" x14ac:dyDescent="0.2">
      <c r="A21" s="102" t="s">
        <v>1017</v>
      </c>
      <c r="B21" s="102" t="s">
        <v>187</v>
      </c>
      <c r="C21" s="102" t="s">
        <v>995</v>
      </c>
      <c r="D21" s="109" t="s">
        <v>716</v>
      </c>
      <c r="E21" s="106">
        <v>1</v>
      </c>
      <c r="F21" s="51" t="s">
        <v>996</v>
      </c>
      <c r="G21" s="107">
        <f>IF(F21="N",VLOOKUP(E21,'Cost Study'!A:G,7,0),(VLOOKUP(E21,'Cost Study'!A:G,7,0)*0.1)+VLOOKUP(E21,'Cost Study'!A:G,7,0))</f>
        <v>2.4773518925154794</v>
      </c>
    </row>
    <row r="22" spans="1:7" x14ac:dyDescent="0.2">
      <c r="A22" s="51" t="s">
        <v>1018</v>
      </c>
      <c r="B22" s="51" t="s">
        <v>710</v>
      </c>
      <c r="C22" s="51" t="s">
        <v>997</v>
      </c>
      <c r="D22" s="108" t="s">
        <v>716</v>
      </c>
      <c r="E22" s="105">
        <v>1</v>
      </c>
      <c r="F22" s="51" t="s">
        <v>996</v>
      </c>
      <c r="G22" s="107">
        <f>IF(F22="N",VLOOKUP(E22,'Cost Study'!A:G,7,0),(VLOOKUP(E22,'Cost Study'!A:G,7,0)*0.1)+VLOOKUP(E22,'Cost Study'!A:G,7,0))</f>
        <v>2.4773518925154794</v>
      </c>
    </row>
    <row r="23" spans="1:7" x14ac:dyDescent="0.2">
      <c r="A23" s="102" t="s">
        <v>1018</v>
      </c>
      <c r="B23" s="102" t="s">
        <v>717</v>
      </c>
      <c r="C23" s="102" t="s">
        <v>997</v>
      </c>
      <c r="D23" s="109" t="s">
        <v>716</v>
      </c>
      <c r="E23" s="106">
        <v>1</v>
      </c>
      <c r="F23" s="51" t="s">
        <v>996</v>
      </c>
      <c r="G23" s="107">
        <f>IF(F23="N",VLOOKUP(E23,'Cost Study'!A:G,7,0),(VLOOKUP(E23,'Cost Study'!A:G,7,0)*0.1)+VLOOKUP(E23,'Cost Study'!A:G,7,0))</f>
        <v>2.4773518925154794</v>
      </c>
    </row>
    <row r="24" spans="1:7" x14ac:dyDescent="0.2">
      <c r="A24" s="102" t="s">
        <v>1019</v>
      </c>
      <c r="B24" s="102" t="s">
        <v>187</v>
      </c>
      <c r="C24" s="102" t="s">
        <v>995</v>
      </c>
      <c r="D24" s="109" t="s">
        <v>188</v>
      </c>
      <c r="E24" s="106">
        <v>1</v>
      </c>
      <c r="F24" s="51" t="s">
        <v>996</v>
      </c>
      <c r="G24" s="107">
        <f>IF(F24="N",VLOOKUP(E24,'Cost Study'!A:G,7,0),(VLOOKUP(E24,'Cost Study'!A:G,7,0)*0.1)+VLOOKUP(E24,'Cost Study'!A:G,7,0))</f>
        <v>2.4773518925154794</v>
      </c>
    </row>
    <row r="25" spans="1:7" x14ac:dyDescent="0.2">
      <c r="A25" s="102" t="s">
        <v>1020</v>
      </c>
      <c r="B25" s="102" t="s">
        <v>187</v>
      </c>
      <c r="C25" s="102" t="s">
        <v>995</v>
      </c>
      <c r="D25" s="109" t="s">
        <v>718</v>
      </c>
      <c r="E25" s="106">
        <v>1</v>
      </c>
      <c r="F25" s="51" t="s">
        <v>996</v>
      </c>
      <c r="G25" s="107">
        <f>IF(F25="N",VLOOKUP(E25,'Cost Study'!A:G,7,0),(VLOOKUP(E25,'Cost Study'!A:G,7,0)*0.1)+VLOOKUP(E25,'Cost Study'!A:G,7,0))</f>
        <v>2.4773518925154794</v>
      </c>
    </row>
    <row r="26" spans="1:7" x14ac:dyDescent="0.2">
      <c r="A26" s="102" t="s">
        <v>1021</v>
      </c>
      <c r="B26" s="102" t="s">
        <v>187</v>
      </c>
      <c r="C26" s="102" t="s">
        <v>995</v>
      </c>
      <c r="D26" s="109" t="s">
        <v>189</v>
      </c>
      <c r="E26" s="106">
        <v>1</v>
      </c>
      <c r="F26" s="51" t="s">
        <v>996</v>
      </c>
      <c r="G26" s="107">
        <f>IF(F26="N",VLOOKUP(E26,'Cost Study'!A:G,7,0),(VLOOKUP(E26,'Cost Study'!A:G,7,0)*0.1)+VLOOKUP(E26,'Cost Study'!A:G,7,0))</f>
        <v>2.4773518925154794</v>
      </c>
    </row>
    <row r="27" spans="1:7" x14ac:dyDescent="0.2">
      <c r="A27" s="51" t="s">
        <v>1022</v>
      </c>
      <c r="B27" s="51" t="s">
        <v>187</v>
      </c>
      <c r="C27" s="51" t="s">
        <v>995</v>
      </c>
      <c r="D27" s="108" t="s">
        <v>719</v>
      </c>
      <c r="E27" s="105">
        <v>1</v>
      </c>
      <c r="F27" s="51" t="s">
        <v>996</v>
      </c>
      <c r="G27" s="107">
        <f>IF(F27="N",VLOOKUP(E27,'Cost Study'!A:G,7,0),(VLOOKUP(E27,'Cost Study'!A:G,7,0)*0.1)+VLOOKUP(E27,'Cost Study'!A:G,7,0))</f>
        <v>2.4773518925154794</v>
      </c>
    </row>
    <row r="28" spans="1:7" x14ac:dyDescent="0.2">
      <c r="A28" s="51" t="s">
        <v>1023</v>
      </c>
      <c r="B28" s="51" t="s">
        <v>190</v>
      </c>
      <c r="C28" s="51" t="s">
        <v>995</v>
      </c>
      <c r="D28" s="108" t="s">
        <v>191</v>
      </c>
      <c r="E28" s="105">
        <v>1</v>
      </c>
      <c r="F28" s="51" t="s">
        <v>996</v>
      </c>
      <c r="G28" s="107">
        <f>IF(F28="N",VLOOKUP(E28,'Cost Study'!A:G,7,0),(VLOOKUP(E28,'Cost Study'!A:G,7,0)*0.1)+VLOOKUP(E28,'Cost Study'!A:G,7,0))</f>
        <v>2.4773518925154794</v>
      </c>
    </row>
    <row r="29" spans="1:7" x14ac:dyDescent="0.2">
      <c r="A29" s="51" t="s">
        <v>1024</v>
      </c>
      <c r="B29" s="51" t="s">
        <v>713</v>
      </c>
      <c r="C29" s="51" t="s">
        <v>995</v>
      </c>
      <c r="D29" s="108" t="s">
        <v>192</v>
      </c>
      <c r="E29" s="105">
        <v>1</v>
      </c>
      <c r="F29" s="51" t="s">
        <v>996</v>
      </c>
      <c r="G29" s="107">
        <f>IF(F29="N",VLOOKUP(E29,'Cost Study'!A:G,7,0),(VLOOKUP(E29,'Cost Study'!A:G,7,0)*0.1)+VLOOKUP(E29,'Cost Study'!A:G,7,0))</f>
        <v>2.4773518925154794</v>
      </c>
    </row>
    <row r="30" spans="1:7" x14ac:dyDescent="0.2">
      <c r="A30" s="51" t="s">
        <v>1025</v>
      </c>
      <c r="B30" s="51" t="s">
        <v>710</v>
      </c>
      <c r="C30" s="51" t="s">
        <v>997</v>
      </c>
      <c r="D30" s="108" t="s">
        <v>192</v>
      </c>
      <c r="E30" s="105">
        <v>1</v>
      </c>
      <c r="F30" s="51" t="s">
        <v>996</v>
      </c>
      <c r="G30" s="107">
        <f>IF(F30="N",VLOOKUP(E30,'Cost Study'!A:G,7,0),(VLOOKUP(E30,'Cost Study'!A:G,7,0)*0.1)+VLOOKUP(E30,'Cost Study'!A:G,7,0))</f>
        <v>2.4773518925154794</v>
      </c>
    </row>
    <row r="31" spans="1:7" x14ac:dyDescent="0.2">
      <c r="A31" s="51" t="s">
        <v>1026</v>
      </c>
      <c r="B31" s="51" t="s">
        <v>710</v>
      </c>
      <c r="C31" s="51" t="s">
        <v>997</v>
      </c>
      <c r="D31" s="108" t="s">
        <v>192</v>
      </c>
      <c r="E31" s="105">
        <v>1</v>
      </c>
      <c r="F31" s="51" t="s">
        <v>996</v>
      </c>
      <c r="G31" s="107">
        <f>IF(F31="N",VLOOKUP(E31,'Cost Study'!A:G,7,0),(VLOOKUP(E31,'Cost Study'!A:G,7,0)*0.1)+VLOOKUP(E31,'Cost Study'!A:G,7,0))</f>
        <v>2.4773518925154794</v>
      </c>
    </row>
    <row r="32" spans="1:7" x14ac:dyDescent="0.2">
      <c r="A32" s="51" t="s">
        <v>1027</v>
      </c>
      <c r="B32" s="51" t="s">
        <v>710</v>
      </c>
      <c r="C32" s="51" t="s">
        <v>997</v>
      </c>
      <c r="D32" s="108" t="s">
        <v>720</v>
      </c>
      <c r="E32" s="105">
        <v>1</v>
      </c>
      <c r="F32" s="51" t="s">
        <v>996</v>
      </c>
      <c r="G32" s="107">
        <f>IF(F32="N",VLOOKUP(E32,'Cost Study'!A:G,7,0),(VLOOKUP(E32,'Cost Study'!A:G,7,0)*0.1)+VLOOKUP(E32,'Cost Study'!A:G,7,0))</f>
        <v>2.4773518925154794</v>
      </c>
    </row>
    <row r="33" spans="1:7" x14ac:dyDescent="0.2">
      <c r="A33" s="51" t="s">
        <v>1028</v>
      </c>
      <c r="B33" s="51" t="s">
        <v>721</v>
      </c>
      <c r="C33" s="51" t="s">
        <v>995</v>
      </c>
      <c r="D33" s="108" t="s">
        <v>193</v>
      </c>
      <c r="E33" s="105">
        <v>1</v>
      </c>
      <c r="F33" s="51" t="s">
        <v>996</v>
      </c>
      <c r="G33" s="107">
        <f>IF(F33="N",VLOOKUP(E33,'Cost Study'!A:G,7,0),(VLOOKUP(E33,'Cost Study'!A:G,7,0)*0.1)+VLOOKUP(E33,'Cost Study'!A:G,7,0))</f>
        <v>2.4773518925154794</v>
      </c>
    </row>
    <row r="34" spans="1:7" x14ac:dyDescent="0.2">
      <c r="A34" s="51" t="s">
        <v>1029</v>
      </c>
      <c r="B34" s="51" t="s">
        <v>710</v>
      </c>
      <c r="C34" s="51" t="s">
        <v>997</v>
      </c>
      <c r="D34" s="108" t="s">
        <v>193</v>
      </c>
      <c r="E34" s="105">
        <v>1</v>
      </c>
      <c r="F34" s="51" t="s">
        <v>996</v>
      </c>
      <c r="G34" s="107">
        <f>IF(F34="N",VLOOKUP(E34,'Cost Study'!A:G,7,0),(VLOOKUP(E34,'Cost Study'!A:G,7,0)*0.1)+VLOOKUP(E34,'Cost Study'!A:G,7,0))</f>
        <v>2.4773518925154794</v>
      </c>
    </row>
    <row r="35" spans="1:7" x14ac:dyDescent="0.2">
      <c r="A35" s="51" t="s">
        <v>1030</v>
      </c>
      <c r="B35" s="51" t="s">
        <v>714</v>
      </c>
      <c r="C35" s="51" t="s">
        <v>995</v>
      </c>
      <c r="D35" s="108" t="s">
        <v>194</v>
      </c>
      <c r="E35" s="105">
        <v>1</v>
      </c>
      <c r="F35" s="51" t="s">
        <v>996</v>
      </c>
      <c r="G35" s="107">
        <f>IF(F35="N",VLOOKUP(E35,'Cost Study'!A:G,7,0),(VLOOKUP(E35,'Cost Study'!A:G,7,0)*0.1)+VLOOKUP(E35,'Cost Study'!A:G,7,0))</f>
        <v>2.4773518925154794</v>
      </c>
    </row>
    <row r="36" spans="1:7" x14ac:dyDescent="0.2">
      <c r="A36" s="102" t="s">
        <v>1031</v>
      </c>
      <c r="B36" s="102" t="s">
        <v>714</v>
      </c>
      <c r="C36" s="102" t="s">
        <v>995</v>
      </c>
      <c r="D36" s="109" t="s">
        <v>195</v>
      </c>
      <c r="E36" s="106">
        <v>1</v>
      </c>
      <c r="F36" s="51" t="s">
        <v>996</v>
      </c>
      <c r="G36" s="107">
        <f>IF(F36="N",VLOOKUP(E36,'Cost Study'!A:G,7,0),(VLOOKUP(E36,'Cost Study'!A:G,7,0)*0.1)+VLOOKUP(E36,'Cost Study'!A:G,7,0))</f>
        <v>2.4773518925154794</v>
      </c>
    </row>
    <row r="37" spans="1:7" x14ac:dyDescent="0.2">
      <c r="A37" s="51" t="s">
        <v>1032</v>
      </c>
      <c r="B37" s="51" t="s">
        <v>710</v>
      </c>
      <c r="C37" s="51" t="s">
        <v>997</v>
      </c>
      <c r="D37" s="108" t="s">
        <v>195</v>
      </c>
      <c r="E37" s="105">
        <v>1</v>
      </c>
      <c r="F37" s="51" t="s">
        <v>996</v>
      </c>
      <c r="G37" s="107">
        <f>IF(F37="N",VLOOKUP(E37,'Cost Study'!A:G,7,0),(VLOOKUP(E37,'Cost Study'!A:G,7,0)*0.1)+VLOOKUP(E37,'Cost Study'!A:G,7,0))</f>
        <v>2.4773518925154794</v>
      </c>
    </row>
    <row r="38" spans="1:7" x14ac:dyDescent="0.2">
      <c r="A38" s="51" t="s">
        <v>1033</v>
      </c>
      <c r="B38" s="51" t="s">
        <v>187</v>
      </c>
      <c r="C38" s="51" t="s">
        <v>995</v>
      </c>
      <c r="D38" s="108" t="s">
        <v>196</v>
      </c>
      <c r="E38" s="105">
        <v>1</v>
      </c>
      <c r="F38" s="51" t="s">
        <v>996</v>
      </c>
      <c r="G38" s="107">
        <f>IF(F38="N",VLOOKUP(E38,'Cost Study'!A:G,7,0),(VLOOKUP(E38,'Cost Study'!A:G,7,0)*0.1)+VLOOKUP(E38,'Cost Study'!A:G,7,0))</f>
        <v>2.4773518925154794</v>
      </c>
    </row>
    <row r="39" spans="1:7" x14ac:dyDescent="0.2">
      <c r="A39" s="51" t="s">
        <v>1034</v>
      </c>
      <c r="B39" s="51" t="s">
        <v>714</v>
      </c>
      <c r="C39" s="51" t="s">
        <v>995</v>
      </c>
      <c r="D39" s="108" t="s">
        <v>197</v>
      </c>
      <c r="E39" s="105">
        <v>1</v>
      </c>
      <c r="F39" s="51" t="s">
        <v>996</v>
      </c>
      <c r="G39" s="107">
        <f>IF(F39="N",VLOOKUP(E39,'Cost Study'!A:G,7,0),(VLOOKUP(E39,'Cost Study'!A:G,7,0)*0.1)+VLOOKUP(E39,'Cost Study'!A:G,7,0))</f>
        <v>2.4773518925154794</v>
      </c>
    </row>
    <row r="40" spans="1:7" x14ac:dyDescent="0.2">
      <c r="A40" s="51" t="s">
        <v>1035</v>
      </c>
      <c r="B40" s="51" t="s">
        <v>714</v>
      </c>
      <c r="C40" s="51" t="s">
        <v>995</v>
      </c>
      <c r="D40" s="108" t="s">
        <v>198</v>
      </c>
      <c r="E40" s="105">
        <v>1</v>
      </c>
      <c r="F40" s="51" t="s">
        <v>996</v>
      </c>
      <c r="G40" s="107">
        <f>IF(F40="N",VLOOKUP(E40,'Cost Study'!A:G,7,0),(VLOOKUP(E40,'Cost Study'!A:G,7,0)*0.1)+VLOOKUP(E40,'Cost Study'!A:G,7,0))</f>
        <v>2.4773518925154794</v>
      </c>
    </row>
    <row r="41" spans="1:7" x14ac:dyDescent="0.2">
      <c r="A41" s="102" t="s">
        <v>1036</v>
      </c>
      <c r="B41" s="102" t="s">
        <v>714</v>
      </c>
      <c r="C41" s="102" t="s">
        <v>995</v>
      </c>
      <c r="D41" s="109" t="s">
        <v>199</v>
      </c>
      <c r="E41" s="106">
        <v>1</v>
      </c>
      <c r="F41" s="51" t="s">
        <v>996</v>
      </c>
      <c r="G41" s="107">
        <f>IF(F41="N",VLOOKUP(E41,'Cost Study'!A:G,7,0),(VLOOKUP(E41,'Cost Study'!A:G,7,0)*0.1)+VLOOKUP(E41,'Cost Study'!A:G,7,0))</f>
        <v>2.4773518925154794</v>
      </c>
    </row>
    <row r="42" spans="1:7" x14ac:dyDescent="0.2">
      <c r="A42" s="51" t="s">
        <v>1037</v>
      </c>
      <c r="B42" s="51" t="s">
        <v>714</v>
      </c>
      <c r="C42" s="51" t="s">
        <v>995</v>
      </c>
      <c r="D42" s="108" t="s">
        <v>200</v>
      </c>
      <c r="E42" s="105">
        <v>1</v>
      </c>
      <c r="F42" s="51" t="s">
        <v>996</v>
      </c>
      <c r="G42" s="107">
        <f>IF(F42="N",VLOOKUP(E42,'Cost Study'!A:G,7,0),(VLOOKUP(E42,'Cost Study'!A:G,7,0)*0.1)+VLOOKUP(E42,'Cost Study'!A:G,7,0))</f>
        <v>2.4773518925154794</v>
      </c>
    </row>
    <row r="43" spans="1:7" x14ac:dyDescent="0.2">
      <c r="A43" s="102" t="s">
        <v>1038</v>
      </c>
      <c r="B43" s="102" t="s">
        <v>722</v>
      </c>
      <c r="C43" s="102" t="s">
        <v>997</v>
      </c>
      <c r="D43" s="109" t="s">
        <v>723</v>
      </c>
      <c r="E43" s="106">
        <v>1</v>
      </c>
      <c r="F43" s="51" t="s">
        <v>996</v>
      </c>
      <c r="G43" s="107">
        <f>IF(F43="N",VLOOKUP(E43,'Cost Study'!A:G,7,0),(VLOOKUP(E43,'Cost Study'!A:G,7,0)*0.1)+VLOOKUP(E43,'Cost Study'!A:G,7,0))</f>
        <v>2.4773518925154794</v>
      </c>
    </row>
    <row r="44" spans="1:7" x14ac:dyDescent="0.2">
      <c r="A44" s="51" t="s">
        <v>1039</v>
      </c>
      <c r="B44" s="51" t="s">
        <v>724</v>
      </c>
      <c r="C44" s="51" t="s">
        <v>997</v>
      </c>
      <c r="D44" s="108" t="s">
        <v>723</v>
      </c>
      <c r="E44" s="105">
        <v>1</v>
      </c>
      <c r="F44" s="51" t="s">
        <v>996</v>
      </c>
      <c r="G44" s="107">
        <f>IF(F44="N",VLOOKUP(E44,'Cost Study'!A:G,7,0),(VLOOKUP(E44,'Cost Study'!A:G,7,0)*0.1)+VLOOKUP(E44,'Cost Study'!A:G,7,0))</f>
        <v>2.4773518925154794</v>
      </c>
    </row>
    <row r="45" spans="1:7" x14ac:dyDescent="0.2">
      <c r="A45" s="102" t="s">
        <v>1040</v>
      </c>
      <c r="B45" s="102" t="s">
        <v>725</v>
      </c>
      <c r="C45" s="102" t="s">
        <v>997</v>
      </c>
      <c r="D45" s="109" t="s">
        <v>723</v>
      </c>
      <c r="E45" s="106">
        <v>1</v>
      </c>
      <c r="F45" s="51" t="s">
        <v>996</v>
      </c>
      <c r="G45" s="107">
        <f>IF(F45="N",VLOOKUP(E45,'Cost Study'!A:G,7,0),(VLOOKUP(E45,'Cost Study'!A:G,7,0)*0.1)+VLOOKUP(E45,'Cost Study'!A:G,7,0))</f>
        <v>2.4773518925154794</v>
      </c>
    </row>
    <row r="46" spans="1:7" x14ac:dyDescent="0.2">
      <c r="A46" s="51" t="s">
        <v>1041</v>
      </c>
      <c r="B46" s="51" t="s">
        <v>201</v>
      </c>
      <c r="C46" s="51" t="s">
        <v>995</v>
      </c>
      <c r="D46" s="108" t="s">
        <v>587</v>
      </c>
      <c r="E46" s="105">
        <v>1</v>
      </c>
      <c r="F46" s="51" t="s">
        <v>996</v>
      </c>
      <c r="G46" s="107">
        <f>IF(F46="N",VLOOKUP(E46,'Cost Study'!A:G,7,0),(VLOOKUP(E46,'Cost Study'!A:G,7,0)*0.1)+VLOOKUP(E46,'Cost Study'!A:G,7,0))</f>
        <v>2.4773518925154794</v>
      </c>
    </row>
    <row r="47" spans="1:7" x14ac:dyDescent="0.2">
      <c r="A47" s="51" t="s">
        <v>1042</v>
      </c>
      <c r="B47" s="51" t="s">
        <v>710</v>
      </c>
      <c r="C47" s="51" t="s">
        <v>997</v>
      </c>
      <c r="D47" s="108" t="s">
        <v>587</v>
      </c>
      <c r="E47" s="105">
        <v>1</v>
      </c>
      <c r="F47" s="51" t="s">
        <v>996</v>
      </c>
      <c r="G47" s="107">
        <f>IF(F47="N",VLOOKUP(E47,'Cost Study'!A:G,7,0),(VLOOKUP(E47,'Cost Study'!A:G,7,0)*0.1)+VLOOKUP(E47,'Cost Study'!A:G,7,0))</f>
        <v>2.4773518925154794</v>
      </c>
    </row>
    <row r="48" spans="1:7" x14ac:dyDescent="0.2">
      <c r="A48" s="51" t="s">
        <v>1043</v>
      </c>
      <c r="B48" s="51" t="s">
        <v>726</v>
      </c>
      <c r="C48" s="51" t="s">
        <v>997</v>
      </c>
      <c r="D48" s="108" t="s">
        <v>727</v>
      </c>
      <c r="E48" s="105">
        <v>2</v>
      </c>
      <c r="F48" s="51" t="s">
        <v>996</v>
      </c>
      <c r="G48" s="107">
        <f>IF(F48="N",VLOOKUP(E48,'Cost Study'!A:G,7,0),(VLOOKUP(E48,'Cost Study'!A:G,7,0)*0.1)+VLOOKUP(E48,'Cost Study'!A:G,7,0))</f>
        <v>2.8538011791852567</v>
      </c>
    </row>
    <row r="49" spans="1:7" x14ac:dyDescent="0.2">
      <c r="A49" s="102" t="s">
        <v>1044</v>
      </c>
      <c r="B49" s="102" t="s">
        <v>726</v>
      </c>
      <c r="C49" s="102" t="s">
        <v>997</v>
      </c>
      <c r="D49" s="109" t="s">
        <v>727</v>
      </c>
      <c r="E49" s="106">
        <v>2</v>
      </c>
      <c r="F49" s="51" t="s">
        <v>996</v>
      </c>
      <c r="G49" s="107">
        <f>IF(F49="N",VLOOKUP(E49,'Cost Study'!A:G,7,0),(VLOOKUP(E49,'Cost Study'!A:G,7,0)*0.1)+VLOOKUP(E49,'Cost Study'!A:G,7,0))</f>
        <v>2.8538011791852567</v>
      </c>
    </row>
    <row r="50" spans="1:7" x14ac:dyDescent="0.2">
      <c r="A50" s="51" t="s">
        <v>1045</v>
      </c>
      <c r="B50" s="51" t="s">
        <v>726</v>
      </c>
      <c r="C50" s="51" t="s">
        <v>997</v>
      </c>
      <c r="D50" s="108" t="s">
        <v>728</v>
      </c>
      <c r="E50" s="105">
        <v>2</v>
      </c>
      <c r="F50" s="51" t="s">
        <v>996</v>
      </c>
      <c r="G50" s="107">
        <f>IF(F50="N",VLOOKUP(E50,'Cost Study'!A:G,7,0),(VLOOKUP(E50,'Cost Study'!A:G,7,0)*0.1)+VLOOKUP(E50,'Cost Study'!A:G,7,0))</f>
        <v>2.8538011791852567</v>
      </c>
    </row>
    <row r="51" spans="1:7" x14ac:dyDescent="0.2">
      <c r="A51" s="102" t="s">
        <v>1046</v>
      </c>
      <c r="B51" s="102" t="s">
        <v>729</v>
      </c>
      <c r="C51" s="102" t="s">
        <v>995</v>
      </c>
      <c r="D51" s="109" t="s">
        <v>202</v>
      </c>
      <c r="E51" s="106">
        <v>2</v>
      </c>
      <c r="F51" s="51" t="s">
        <v>996</v>
      </c>
      <c r="G51" s="107">
        <f>IF(F51="N",VLOOKUP(E51,'Cost Study'!A:G,7,0),(VLOOKUP(E51,'Cost Study'!A:G,7,0)*0.1)+VLOOKUP(E51,'Cost Study'!A:G,7,0))</f>
        <v>2.8538011791852567</v>
      </c>
    </row>
    <row r="52" spans="1:7" x14ac:dyDescent="0.2">
      <c r="A52" s="102" t="s">
        <v>1047</v>
      </c>
      <c r="B52" s="102" t="s">
        <v>895</v>
      </c>
      <c r="C52" s="102" t="s">
        <v>995</v>
      </c>
      <c r="D52" s="109" t="s">
        <v>424</v>
      </c>
      <c r="E52" s="106">
        <v>2</v>
      </c>
      <c r="F52" s="51" t="s">
        <v>996</v>
      </c>
      <c r="G52" s="107">
        <f>IF(F52="N",VLOOKUP(E52,'Cost Study'!A:G,7,0),(VLOOKUP(E52,'Cost Study'!A:G,7,0)*0.1)+VLOOKUP(E52,'Cost Study'!A:G,7,0))</f>
        <v>2.8538011791852567</v>
      </c>
    </row>
    <row r="53" spans="1:7" x14ac:dyDescent="0.2">
      <c r="A53" s="102" t="s">
        <v>1048</v>
      </c>
      <c r="B53" s="102" t="s">
        <v>425</v>
      </c>
      <c r="C53" s="102" t="s">
        <v>995</v>
      </c>
      <c r="D53" s="109" t="s">
        <v>896</v>
      </c>
      <c r="E53" s="106">
        <v>2</v>
      </c>
      <c r="F53" s="51" t="s">
        <v>996</v>
      </c>
      <c r="G53" s="107">
        <f>IF(F53="N",VLOOKUP(E53,'Cost Study'!A:G,7,0),(VLOOKUP(E53,'Cost Study'!A:G,7,0)*0.1)+VLOOKUP(E53,'Cost Study'!A:G,7,0))</f>
        <v>2.8538011791852567</v>
      </c>
    </row>
    <row r="54" spans="1:7" x14ac:dyDescent="0.2">
      <c r="A54" s="102" t="s">
        <v>1049</v>
      </c>
      <c r="B54" s="102" t="s">
        <v>907</v>
      </c>
      <c r="C54" s="102" t="s">
        <v>995</v>
      </c>
      <c r="D54" s="109" t="s">
        <v>431</v>
      </c>
      <c r="E54" s="106">
        <v>2</v>
      </c>
      <c r="F54" s="51" t="s">
        <v>996</v>
      </c>
      <c r="G54" s="107">
        <f>IF(F54="N",VLOOKUP(E54,'Cost Study'!A:G,7,0),(VLOOKUP(E54,'Cost Study'!A:G,7,0)*0.1)+VLOOKUP(E54,'Cost Study'!A:G,7,0))</f>
        <v>2.8538011791852567</v>
      </c>
    </row>
    <row r="55" spans="1:7" x14ac:dyDescent="0.2">
      <c r="A55" s="102" t="s">
        <v>1050</v>
      </c>
      <c r="B55" s="102" t="s">
        <v>432</v>
      </c>
      <c r="C55" s="102" t="s">
        <v>995</v>
      </c>
      <c r="D55" s="109" t="s">
        <v>433</v>
      </c>
      <c r="E55" s="106">
        <v>2</v>
      </c>
      <c r="F55" s="51" t="s">
        <v>996</v>
      </c>
      <c r="G55" s="107">
        <f>IF(F55="N",VLOOKUP(E55,'Cost Study'!A:G,7,0),(VLOOKUP(E55,'Cost Study'!A:G,7,0)*0.1)+VLOOKUP(E55,'Cost Study'!A:G,7,0))</f>
        <v>2.8538011791852567</v>
      </c>
    </row>
    <row r="56" spans="1:7" x14ac:dyDescent="0.2">
      <c r="A56" s="102" t="s">
        <v>1051</v>
      </c>
      <c r="B56" s="102" t="s">
        <v>432</v>
      </c>
      <c r="C56" s="102" t="s">
        <v>995</v>
      </c>
      <c r="D56" s="109" t="s">
        <v>434</v>
      </c>
      <c r="E56" s="106">
        <v>2</v>
      </c>
      <c r="F56" s="51" t="s">
        <v>996</v>
      </c>
      <c r="G56" s="107">
        <f>IF(F56="N",VLOOKUP(E56,'Cost Study'!A:G,7,0),(VLOOKUP(E56,'Cost Study'!A:G,7,0)*0.1)+VLOOKUP(E56,'Cost Study'!A:G,7,0))</f>
        <v>2.8538011791852567</v>
      </c>
    </row>
    <row r="57" spans="1:7" x14ac:dyDescent="0.2">
      <c r="A57" s="102" t="s">
        <v>1052</v>
      </c>
      <c r="B57" s="102" t="s">
        <v>432</v>
      </c>
      <c r="C57" s="102" t="s">
        <v>995</v>
      </c>
      <c r="D57" s="109" t="s">
        <v>435</v>
      </c>
      <c r="E57" s="106">
        <v>2</v>
      </c>
      <c r="F57" s="51" t="s">
        <v>996</v>
      </c>
      <c r="G57" s="107">
        <f>IF(F57="N",VLOOKUP(E57,'Cost Study'!A:G,7,0),(VLOOKUP(E57,'Cost Study'!A:G,7,0)*0.1)+VLOOKUP(E57,'Cost Study'!A:G,7,0))</f>
        <v>2.8538011791852567</v>
      </c>
    </row>
    <row r="58" spans="1:7" x14ac:dyDescent="0.2">
      <c r="A58" s="102" t="s">
        <v>1053</v>
      </c>
      <c r="B58" s="102" t="s">
        <v>432</v>
      </c>
      <c r="C58" s="102" t="s">
        <v>995</v>
      </c>
      <c r="D58" s="109" t="s">
        <v>436</v>
      </c>
      <c r="E58" s="106">
        <v>2</v>
      </c>
      <c r="F58" s="51" t="s">
        <v>996</v>
      </c>
      <c r="G58" s="107">
        <f>IF(F58="N",VLOOKUP(E58,'Cost Study'!A:G,7,0),(VLOOKUP(E58,'Cost Study'!A:G,7,0)*0.1)+VLOOKUP(E58,'Cost Study'!A:G,7,0))</f>
        <v>2.8538011791852567</v>
      </c>
    </row>
    <row r="59" spans="1:7" x14ac:dyDescent="0.2">
      <c r="A59" s="102" t="s">
        <v>1054</v>
      </c>
      <c r="B59" s="102" t="s">
        <v>437</v>
      </c>
      <c r="C59" s="102" t="s">
        <v>995</v>
      </c>
      <c r="D59" s="109" t="s">
        <v>438</v>
      </c>
      <c r="E59" s="106">
        <v>2</v>
      </c>
      <c r="F59" s="51" t="s">
        <v>996</v>
      </c>
      <c r="G59" s="107">
        <f>IF(F59="N",VLOOKUP(E59,'Cost Study'!A:G,7,0),(VLOOKUP(E59,'Cost Study'!A:G,7,0)*0.1)+VLOOKUP(E59,'Cost Study'!A:G,7,0))</f>
        <v>2.8538011791852567</v>
      </c>
    </row>
    <row r="60" spans="1:7" x14ac:dyDescent="0.2">
      <c r="A60" s="102" t="s">
        <v>1054</v>
      </c>
      <c r="B60" s="102" t="s">
        <v>439</v>
      </c>
      <c r="C60" s="102" t="s">
        <v>995</v>
      </c>
      <c r="D60" s="109" t="s">
        <v>438</v>
      </c>
      <c r="E60" s="106">
        <v>2</v>
      </c>
      <c r="F60" s="51" t="s">
        <v>996</v>
      </c>
      <c r="G60" s="107">
        <f>IF(F60="N",VLOOKUP(E60,'Cost Study'!A:G,7,0),(VLOOKUP(E60,'Cost Study'!A:G,7,0)*0.1)+VLOOKUP(E60,'Cost Study'!A:G,7,0))</f>
        <v>2.8538011791852567</v>
      </c>
    </row>
    <row r="61" spans="1:7" x14ac:dyDescent="0.2">
      <c r="A61" s="102" t="s">
        <v>1055</v>
      </c>
      <c r="B61" s="102" t="s">
        <v>440</v>
      </c>
      <c r="C61" s="102" t="s">
        <v>995</v>
      </c>
      <c r="D61" s="109" t="s">
        <v>441</v>
      </c>
      <c r="E61" s="106">
        <v>2</v>
      </c>
      <c r="F61" s="51" t="s">
        <v>996</v>
      </c>
      <c r="G61" s="107">
        <f>IF(F61="N",VLOOKUP(E61,'Cost Study'!A:G,7,0),(VLOOKUP(E61,'Cost Study'!A:G,7,0)*0.1)+VLOOKUP(E61,'Cost Study'!A:G,7,0))</f>
        <v>2.8538011791852567</v>
      </c>
    </row>
    <row r="62" spans="1:7" x14ac:dyDescent="0.2">
      <c r="A62" s="102" t="s">
        <v>1056</v>
      </c>
      <c r="B62" s="102" t="s">
        <v>722</v>
      </c>
      <c r="C62" s="102" t="s">
        <v>997</v>
      </c>
      <c r="D62" s="109" t="s">
        <v>840</v>
      </c>
      <c r="E62" s="106">
        <v>3</v>
      </c>
      <c r="F62" s="51" t="s">
        <v>998</v>
      </c>
      <c r="G62" s="107">
        <f>IF(F62="N",VLOOKUP(E62,'Cost Study'!A:G,7,0),(VLOOKUP(E62,'Cost Study'!A:G,7,0)*0.1)+VLOOKUP(E62,'Cost Study'!A:G,7,0))</f>
        <v>2.648219293291342</v>
      </c>
    </row>
    <row r="63" spans="1:7" x14ac:dyDescent="0.2">
      <c r="A63" s="102" t="s">
        <v>1057</v>
      </c>
      <c r="B63" s="102" t="s">
        <v>722</v>
      </c>
      <c r="C63" s="102" t="s">
        <v>997</v>
      </c>
      <c r="D63" s="109" t="s">
        <v>840</v>
      </c>
      <c r="E63" s="106">
        <v>3</v>
      </c>
      <c r="F63" s="51" t="s">
        <v>998</v>
      </c>
      <c r="G63" s="107">
        <f>IF(F63="N",VLOOKUP(E63,'Cost Study'!A:G,7,0),(VLOOKUP(E63,'Cost Study'!A:G,7,0)*0.1)+VLOOKUP(E63,'Cost Study'!A:G,7,0))</f>
        <v>2.648219293291342</v>
      </c>
    </row>
    <row r="64" spans="1:7" x14ac:dyDescent="0.2">
      <c r="A64" s="102" t="s">
        <v>1058</v>
      </c>
      <c r="B64" s="102" t="s">
        <v>722</v>
      </c>
      <c r="C64" s="102" t="s">
        <v>997</v>
      </c>
      <c r="D64" s="109" t="s">
        <v>841</v>
      </c>
      <c r="E64" s="106">
        <v>3</v>
      </c>
      <c r="F64" s="51" t="s">
        <v>998</v>
      </c>
      <c r="G64" s="107">
        <f>IF(F64="N",VLOOKUP(E64,'Cost Study'!A:G,7,0),(VLOOKUP(E64,'Cost Study'!A:G,7,0)*0.1)+VLOOKUP(E64,'Cost Study'!A:G,7,0))</f>
        <v>2.648219293291342</v>
      </c>
    </row>
    <row r="65" spans="1:7" x14ac:dyDescent="0.2">
      <c r="A65" s="51" t="s">
        <v>1059</v>
      </c>
      <c r="B65" s="51" t="s">
        <v>176</v>
      </c>
      <c r="C65" s="51" t="s">
        <v>995</v>
      </c>
      <c r="D65" s="108" t="s">
        <v>344</v>
      </c>
      <c r="E65" s="105">
        <v>3</v>
      </c>
      <c r="F65" s="51" t="s">
        <v>998</v>
      </c>
      <c r="G65" s="107">
        <f>IF(F65="N",VLOOKUP(E65,'Cost Study'!A:G,7,0),(VLOOKUP(E65,'Cost Study'!A:G,7,0)*0.1)+VLOOKUP(E65,'Cost Study'!A:G,7,0))</f>
        <v>2.648219293291342</v>
      </c>
    </row>
    <row r="66" spans="1:7" x14ac:dyDescent="0.2">
      <c r="A66" s="102" t="s">
        <v>1060</v>
      </c>
      <c r="B66" s="102" t="s">
        <v>176</v>
      </c>
      <c r="C66" s="102" t="s">
        <v>995</v>
      </c>
      <c r="D66" s="109" t="s">
        <v>345</v>
      </c>
      <c r="E66" s="106">
        <v>3</v>
      </c>
      <c r="F66" s="51" t="s">
        <v>998</v>
      </c>
      <c r="G66" s="107">
        <f>IF(F66="N",VLOOKUP(E66,'Cost Study'!A:G,7,0),(VLOOKUP(E66,'Cost Study'!A:G,7,0)*0.1)+VLOOKUP(E66,'Cost Study'!A:G,7,0))</f>
        <v>2.648219293291342</v>
      </c>
    </row>
    <row r="67" spans="1:7" x14ac:dyDescent="0.2">
      <c r="A67" s="102" t="s">
        <v>1061</v>
      </c>
      <c r="B67" s="102" t="s">
        <v>722</v>
      </c>
      <c r="C67" s="102" t="s">
        <v>997</v>
      </c>
      <c r="D67" s="109" t="s">
        <v>345</v>
      </c>
      <c r="E67" s="106">
        <v>3</v>
      </c>
      <c r="F67" s="51" t="s">
        <v>998</v>
      </c>
      <c r="G67" s="107">
        <f>IF(F67="N",VLOOKUP(E67,'Cost Study'!A:G,7,0),(VLOOKUP(E67,'Cost Study'!A:G,7,0)*0.1)+VLOOKUP(E67,'Cost Study'!A:G,7,0))</f>
        <v>2.648219293291342</v>
      </c>
    </row>
    <row r="68" spans="1:7" x14ac:dyDescent="0.2">
      <c r="A68" s="102" t="s">
        <v>1062</v>
      </c>
      <c r="B68" s="102" t="s">
        <v>722</v>
      </c>
      <c r="C68" s="102" t="s">
        <v>997</v>
      </c>
      <c r="D68" s="109" t="s">
        <v>842</v>
      </c>
      <c r="E68" s="106">
        <v>3</v>
      </c>
      <c r="F68" s="51" t="s">
        <v>998</v>
      </c>
      <c r="G68" s="107">
        <f>IF(F68="N",VLOOKUP(E68,'Cost Study'!A:G,7,0),(VLOOKUP(E68,'Cost Study'!A:G,7,0)*0.1)+VLOOKUP(E68,'Cost Study'!A:G,7,0))</f>
        <v>2.648219293291342</v>
      </c>
    </row>
    <row r="69" spans="1:7" x14ac:dyDescent="0.2">
      <c r="A69" s="102" t="s">
        <v>1063</v>
      </c>
      <c r="B69" s="102" t="s">
        <v>713</v>
      </c>
      <c r="C69" s="102" t="s">
        <v>995</v>
      </c>
      <c r="D69" s="109" t="s">
        <v>346</v>
      </c>
      <c r="E69" s="106">
        <v>3</v>
      </c>
      <c r="F69" s="51" t="s">
        <v>998</v>
      </c>
      <c r="G69" s="107">
        <f>IF(F69="N",VLOOKUP(E69,'Cost Study'!A:G,7,0),(VLOOKUP(E69,'Cost Study'!A:G,7,0)*0.1)+VLOOKUP(E69,'Cost Study'!A:G,7,0))</f>
        <v>2.648219293291342</v>
      </c>
    </row>
    <row r="70" spans="1:7" x14ac:dyDescent="0.2">
      <c r="A70" s="102" t="s">
        <v>1064</v>
      </c>
      <c r="B70" s="102" t="s">
        <v>722</v>
      </c>
      <c r="C70" s="102" t="s">
        <v>997</v>
      </c>
      <c r="D70" s="109" t="s">
        <v>346</v>
      </c>
      <c r="E70" s="106">
        <v>3</v>
      </c>
      <c r="F70" s="51" t="s">
        <v>998</v>
      </c>
      <c r="G70" s="107">
        <f>IF(F70="N",VLOOKUP(E70,'Cost Study'!A:G,7,0),(VLOOKUP(E70,'Cost Study'!A:G,7,0)*0.1)+VLOOKUP(E70,'Cost Study'!A:G,7,0))</f>
        <v>2.648219293291342</v>
      </c>
    </row>
    <row r="71" spans="1:7" x14ac:dyDescent="0.2">
      <c r="A71" s="102" t="s">
        <v>1065</v>
      </c>
      <c r="B71" s="102" t="s">
        <v>722</v>
      </c>
      <c r="C71" s="102" t="s">
        <v>997</v>
      </c>
      <c r="D71" s="109" t="s">
        <v>843</v>
      </c>
      <c r="E71" s="106">
        <v>3</v>
      </c>
      <c r="F71" s="51" t="s">
        <v>998</v>
      </c>
      <c r="G71" s="107">
        <f>IF(F71="N",VLOOKUP(E71,'Cost Study'!A:G,7,0),(VLOOKUP(E71,'Cost Study'!A:G,7,0)*0.1)+VLOOKUP(E71,'Cost Study'!A:G,7,0))</f>
        <v>2.648219293291342</v>
      </c>
    </row>
    <row r="72" spans="1:7" x14ac:dyDescent="0.2">
      <c r="A72" s="102" t="s">
        <v>1066</v>
      </c>
      <c r="B72" s="102" t="s">
        <v>722</v>
      </c>
      <c r="C72" s="102" t="s">
        <v>997</v>
      </c>
      <c r="D72" s="109" t="s">
        <v>844</v>
      </c>
      <c r="E72" s="106">
        <v>3</v>
      </c>
      <c r="F72" s="51" t="s">
        <v>998</v>
      </c>
      <c r="G72" s="107">
        <f>IF(F72="N",VLOOKUP(E72,'Cost Study'!A:G,7,0),(VLOOKUP(E72,'Cost Study'!A:G,7,0)*0.1)+VLOOKUP(E72,'Cost Study'!A:G,7,0))</f>
        <v>2.648219293291342</v>
      </c>
    </row>
    <row r="73" spans="1:7" x14ac:dyDescent="0.2">
      <c r="A73" s="51" t="s">
        <v>1067</v>
      </c>
      <c r="B73" s="51" t="s">
        <v>722</v>
      </c>
      <c r="C73" s="51" t="s">
        <v>997</v>
      </c>
      <c r="D73" s="108" t="s">
        <v>844</v>
      </c>
      <c r="E73" s="105">
        <v>3</v>
      </c>
      <c r="F73" s="51" t="s">
        <v>998</v>
      </c>
      <c r="G73" s="107">
        <f>IF(F73="N",VLOOKUP(E73,'Cost Study'!A:G,7,0),(VLOOKUP(E73,'Cost Study'!A:G,7,0)*0.1)+VLOOKUP(E73,'Cost Study'!A:G,7,0))</f>
        <v>2.648219293291342</v>
      </c>
    </row>
    <row r="74" spans="1:7" x14ac:dyDescent="0.2">
      <c r="A74" s="102" t="s">
        <v>1068</v>
      </c>
      <c r="B74" s="102" t="s">
        <v>176</v>
      </c>
      <c r="C74" s="102" t="s">
        <v>995</v>
      </c>
      <c r="D74" s="109" t="s">
        <v>356</v>
      </c>
      <c r="E74" s="106">
        <v>3</v>
      </c>
      <c r="F74" s="51" t="s">
        <v>998</v>
      </c>
      <c r="G74" s="107">
        <f>IF(F74="N",VLOOKUP(E74,'Cost Study'!A:G,7,0),(VLOOKUP(E74,'Cost Study'!A:G,7,0)*0.1)+VLOOKUP(E74,'Cost Study'!A:G,7,0))</f>
        <v>2.648219293291342</v>
      </c>
    </row>
    <row r="75" spans="1:7" x14ac:dyDescent="0.2">
      <c r="A75" s="102" t="s">
        <v>1069</v>
      </c>
      <c r="B75" s="102" t="s">
        <v>861</v>
      </c>
      <c r="C75" s="102" t="s">
        <v>997</v>
      </c>
      <c r="D75" s="109" t="s">
        <v>356</v>
      </c>
      <c r="E75" s="106">
        <v>3</v>
      </c>
      <c r="F75" s="51" t="s">
        <v>998</v>
      </c>
      <c r="G75" s="107">
        <f>IF(F75="N",VLOOKUP(E75,'Cost Study'!A:G,7,0),(VLOOKUP(E75,'Cost Study'!A:G,7,0)*0.1)+VLOOKUP(E75,'Cost Study'!A:G,7,0))</f>
        <v>2.648219293291342</v>
      </c>
    </row>
    <row r="76" spans="1:7" x14ac:dyDescent="0.2">
      <c r="A76" s="102" t="s">
        <v>1070</v>
      </c>
      <c r="B76" s="102" t="s">
        <v>861</v>
      </c>
      <c r="C76" s="102" t="s">
        <v>997</v>
      </c>
      <c r="D76" s="109" t="s">
        <v>356</v>
      </c>
      <c r="E76" s="106">
        <v>3</v>
      </c>
      <c r="F76" s="51" t="s">
        <v>998</v>
      </c>
      <c r="G76" s="107">
        <f>IF(F76="N",VLOOKUP(E76,'Cost Study'!A:G,7,0),(VLOOKUP(E76,'Cost Study'!A:G,7,0)*0.1)+VLOOKUP(E76,'Cost Study'!A:G,7,0))</f>
        <v>2.648219293291342</v>
      </c>
    </row>
    <row r="77" spans="1:7" x14ac:dyDescent="0.2">
      <c r="A77" s="102" t="s">
        <v>1071</v>
      </c>
      <c r="B77" s="102" t="s">
        <v>860</v>
      </c>
      <c r="C77" s="102" t="s">
        <v>997</v>
      </c>
      <c r="D77" s="109" t="s">
        <v>356</v>
      </c>
      <c r="E77" s="106">
        <v>3</v>
      </c>
      <c r="F77" s="51" t="s">
        <v>998</v>
      </c>
      <c r="G77" s="107">
        <f>IF(F77="N",VLOOKUP(E77,'Cost Study'!A:G,7,0),(VLOOKUP(E77,'Cost Study'!A:G,7,0)*0.1)+VLOOKUP(E77,'Cost Study'!A:G,7,0))</f>
        <v>2.648219293291342</v>
      </c>
    </row>
    <row r="78" spans="1:7" x14ac:dyDescent="0.2">
      <c r="A78" s="102" t="s">
        <v>1071</v>
      </c>
      <c r="B78" s="102" t="s">
        <v>725</v>
      </c>
      <c r="C78" s="102" t="s">
        <v>997</v>
      </c>
      <c r="D78" s="109" t="s">
        <v>356</v>
      </c>
      <c r="E78" s="106">
        <v>3</v>
      </c>
      <c r="F78" s="51" t="s">
        <v>998</v>
      </c>
      <c r="G78" s="107">
        <f>IF(F78="N",VLOOKUP(E78,'Cost Study'!A:G,7,0),(VLOOKUP(E78,'Cost Study'!A:G,7,0)*0.1)+VLOOKUP(E78,'Cost Study'!A:G,7,0))</f>
        <v>2.648219293291342</v>
      </c>
    </row>
    <row r="79" spans="1:7" x14ac:dyDescent="0.2">
      <c r="A79" s="102" t="s">
        <v>1071</v>
      </c>
      <c r="B79" s="102" t="s">
        <v>861</v>
      </c>
      <c r="C79" s="102" t="s">
        <v>997</v>
      </c>
      <c r="D79" s="109" t="s">
        <v>356</v>
      </c>
      <c r="E79" s="106">
        <v>3</v>
      </c>
      <c r="F79" s="51" t="s">
        <v>998</v>
      </c>
      <c r="G79" s="107">
        <f>IF(F79="N",VLOOKUP(E79,'Cost Study'!A:G,7,0),(VLOOKUP(E79,'Cost Study'!A:G,7,0)*0.1)+VLOOKUP(E79,'Cost Study'!A:G,7,0))</f>
        <v>2.648219293291342</v>
      </c>
    </row>
    <row r="80" spans="1:7" x14ac:dyDescent="0.2">
      <c r="A80" s="102" t="s">
        <v>1072</v>
      </c>
      <c r="B80" s="102" t="s">
        <v>861</v>
      </c>
      <c r="C80" s="102" t="s">
        <v>997</v>
      </c>
      <c r="D80" s="109" t="s">
        <v>356</v>
      </c>
      <c r="E80" s="106">
        <v>3</v>
      </c>
      <c r="F80" s="51" t="s">
        <v>998</v>
      </c>
      <c r="G80" s="107">
        <f>IF(F80="N",VLOOKUP(E80,'Cost Study'!A:G,7,0),(VLOOKUP(E80,'Cost Study'!A:G,7,0)*0.1)+VLOOKUP(E80,'Cost Study'!A:G,7,0))</f>
        <v>2.648219293291342</v>
      </c>
    </row>
    <row r="81" spans="1:7" x14ac:dyDescent="0.2">
      <c r="A81" s="102" t="s">
        <v>1073</v>
      </c>
      <c r="B81" s="102" t="s">
        <v>861</v>
      </c>
      <c r="C81" s="102" t="s">
        <v>997</v>
      </c>
      <c r="D81" s="109" t="s">
        <v>356</v>
      </c>
      <c r="E81" s="106">
        <v>3</v>
      </c>
      <c r="F81" s="51" t="s">
        <v>998</v>
      </c>
      <c r="G81" s="107">
        <f>IF(F81="N",VLOOKUP(E81,'Cost Study'!A:G,7,0),(VLOOKUP(E81,'Cost Study'!A:G,7,0)*0.1)+VLOOKUP(E81,'Cost Study'!A:G,7,0))</f>
        <v>2.648219293291342</v>
      </c>
    </row>
    <row r="82" spans="1:7" x14ac:dyDescent="0.2">
      <c r="A82" s="102" t="s">
        <v>1074</v>
      </c>
      <c r="B82" s="102" t="s">
        <v>861</v>
      </c>
      <c r="C82" s="102" t="s">
        <v>997</v>
      </c>
      <c r="D82" s="109" t="s">
        <v>356</v>
      </c>
      <c r="E82" s="106">
        <v>3</v>
      </c>
      <c r="F82" s="51" t="s">
        <v>998</v>
      </c>
      <c r="G82" s="107">
        <f>IF(F82="N",VLOOKUP(E82,'Cost Study'!A:G,7,0),(VLOOKUP(E82,'Cost Study'!A:G,7,0)*0.1)+VLOOKUP(E82,'Cost Study'!A:G,7,0))</f>
        <v>2.648219293291342</v>
      </c>
    </row>
    <row r="83" spans="1:7" x14ac:dyDescent="0.2">
      <c r="A83" s="51" t="s">
        <v>1075</v>
      </c>
      <c r="B83" s="51" t="s">
        <v>861</v>
      </c>
      <c r="C83" s="51" t="s">
        <v>997</v>
      </c>
      <c r="D83" s="108" t="s">
        <v>356</v>
      </c>
      <c r="E83" s="105">
        <v>3</v>
      </c>
      <c r="F83" s="51" t="s">
        <v>998</v>
      </c>
      <c r="G83" s="107">
        <f>IF(F83="N",VLOOKUP(E83,'Cost Study'!A:G,7,0),(VLOOKUP(E83,'Cost Study'!A:G,7,0)*0.1)+VLOOKUP(E83,'Cost Study'!A:G,7,0))</f>
        <v>2.648219293291342</v>
      </c>
    </row>
    <row r="84" spans="1:7" x14ac:dyDescent="0.2">
      <c r="A84" s="102" t="s">
        <v>1076</v>
      </c>
      <c r="B84" s="102" t="s">
        <v>861</v>
      </c>
      <c r="C84" s="102" t="s">
        <v>997</v>
      </c>
      <c r="D84" s="109" t="s">
        <v>356</v>
      </c>
      <c r="E84" s="106">
        <v>3</v>
      </c>
      <c r="F84" s="51" t="s">
        <v>998</v>
      </c>
      <c r="G84" s="107">
        <f>IF(F84="N",VLOOKUP(E84,'Cost Study'!A:G,7,0),(VLOOKUP(E84,'Cost Study'!A:G,7,0)*0.1)+VLOOKUP(E84,'Cost Study'!A:G,7,0))</f>
        <v>2.648219293291342</v>
      </c>
    </row>
    <row r="85" spans="1:7" x14ac:dyDescent="0.2">
      <c r="A85" s="51" t="s">
        <v>1077</v>
      </c>
      <c r="B85" s="51" t="s">
        <v>862</v>
      </c>
      <c r="C85" s="51" t="s">
        <v>997</v>
      </c>
      <c r="D85" s="108" t="s">
        <v>863</v>
      </c>
      <c r="E85" s="105">
        <v>3</v>
      </c>
      <c r="F85" s="51" t="s">
        <v>998</v>
      </c>
      <c r="G85" s="107">
        <f>IF(F85="N",VLOOKUP(E85,'Cost Study'!A:G,7,0),(VLOOKUP(E85,'Cost Study'!A:G,7,0)*0.1)+VLOOKUP(E85,'Cost Study'!A:G,7,0))</f>
        <v>2.648219293291342</v>
      </c>
    </row>
    <row r="86" spans="1:7" x14ac:dyDescent="0.2">
      <c r="A86" s="102" t="s">
        <v>1077</v>
      </c>
      <c r="B86" s="102" t="s">
        <v>861</v>
      </c>
      <c r="C86" s="102" t="s">
        <v>997</v>
      </c>
      <c r="D86" s="109" t="s">
        <v>863</v>
      </c>
      <c r="E86" s="106">
        <v>3</v>
      </c>
      <c r="F86" s="51" t="s">
        <v>998</v>
      </c>
      <c r="G86" s="107">
        <f>IF(F86="N",VLOOKUP(E86,'Cost Study'!A:G,7,0),(VLOOKUP(E86,'Cost Study'!A:G,7,0)*0.1)+VLOOKUP(E86,'Cost Study'!A:G,7,0))</f>
        <v>2.648219293291342</v>
      </c>
    </row>
    <row r="87" spans="1:7" x14ac:dyDescent="0.2">
      <c r="A87" s="51" t="s">
        <v>1078</v>
      </c>
      <c r="B87" s="51" t="s">
        <v>862</v>
      </c>
      <c r="C87" s="51" t="s">
        <v>997</v>
      </c>
      <c r="D87" s="108" t="s">
        <v>863</v>
      </c>
      <c r="E87" s="105">
        <v>3</v>
      </c>
      <c r="F87" s="51" t="s">
        <v>998</v>
      </c>
      <c r="G87" s="107">
        <f>IF(F87="N",VLOOKUP(E87,'Cost Study'!A:G,7,0),(VLOOKUP(E87,'Cost Study'!A:G,7,0)*0.1)+VLOOKUP(E87,'Cost Study'!A:G,7,0))</f>
        <v>2.648219293291342</v>
      </c>
    </row>
    <row r="88" spans="1:7" x14ac:dyDescent="0.2">
      <c r="A88" s="102" t="s">
        <v>1078</v>
      </c>
      <c r="B88" s="102" t="s">
        <v>861</v>
      </c>
      <c r="C88" s="102" t="s">
        <v>997</v>
      </c>
      <c r="D88" s="109" t="s">
        <v>863</v>
      </c>
      <c r="E88" s="106">
        <v>3</v>
      </c>
      <c r="F88" s="51" t="s">
        <v>998</v>
      </c>
      <c r="G88" s="107">
        <f>IF(F88="N",VLOOKUP(E88,'Cost Study'!A:G,7,0),(VLOOKUP(E88,'Cost Study'!A:G,7,0)*0.1)+VLOOKUP(E88,'Cost Study'!A:G,7,0))</f>
        <v>2.648219293291342</v>
      </c>
    </row>
    <row r="89" spans="1:7" x14ac:dyDescent="0.2">
      <c r="A89" s="51" t="s">
        <v>1079</v>
      </c>
      <c r="B89" s="51" t="s">
        <v>176</v>
      </c>
      <c r="C89" s="51" t="s">
        <v>995</v>
      </c>
      <c r="D89" s="108" t="s">
        <v>357</v>
      </c>
      <c r="E89" s="105">
        <v>3</v>
      </c>
      <c r="F89" s="51" t="s">
        <v>998</v>
      </c>
      <c r="G89" s="107">
        <f>IF(F89="N",VLOOKUP(E89,'Cost Study'!A:G,7,0),(VLOOKUP(E89,'Cost Study'!A:G,7,0)*0.1)+VLOOKUP(E89,'Cost Study'!A:G,7,0))</f>
        <v>2.648219293291342</v>
      </c>
    </row>
    <row r="90" spans="1:7" x14ac:dyDescent="0.2">
      <c r="A90" s="51" t="s">
        <v>1080</v>
      </c>
      <c r="B90" s="51" t="s">
        <v>860</v>
      </c>
      <c r="C90" s="51" t="s">
        <v>997</v>
      </c>
      <c r="D90" s="108" t="s">
        <v>357</v>
      </c>
      <c r="E90" s="105">
        <v>3</v>
      </c>
      <c r="F90" s="51" t="s">
        <v>998</v>
      </c>
      <c r="G90" s="107">
        <f>IF(F90="N",VLOOKUP(E90,'Cost Study'!A:G,7,0),(VLOOKUP(E90,'Cost Study'!A:G,7,0)*0.1)+VLOOKUP(E90,'Cost Study'!A:G,7,0))</f>
        <v>2.648219293291342</v>
      </c>
    </row>
    <row r="91" spans="1:7" x14ac:dyDescent="0.2">
      <c r="A91" s="51" t="s">
        <v>1081</v>
      </c>
      <c r="B91" s="51" t="s">
        <v>860</v>
      </c>
      <c r="C91" s="51" t="s">
        <v>997</v>
      </c>
      <c r="D91" s="108" t="s">
        <v>357</v>
      </c>
      <c r="E91" s="105">
        <v>3</v>
      </c>
      <c r="F91" s="51" t="s">
        <v>998</v>
      </c>
      <c r="G91" s="107">
        <f>IF(F91="N",VLOOKUP(E91,'Cost Study'!A:G,7,0),(VLOOKUP(E91,'Cost Study'!A:G,7,0)*0.1)+VLOOKUP(E91,'Cost Study'!A:G,7,0))</f>
        <v>2.648219293291342</v>
      </c>
    </row>
    <row r="92" spans="1:7" x14ac:dyDescent="0.2">
      <c r="A92" s="51" t="s">
        <v>1082</v>
      </c>
      <c r="B92" s="51" t="s">
        <v>860</v>
      </c>
      <c r="C92" s="51" t="s">
        <v>997</v>
      </c>
      <c r="D92" s="108" t="s">
        <v>357</v>
      </c>
      <c r="E92" s="105">
        <v>3</v>
      </c>
      <c r="F92" s="51" t="s">
        <v>998</v>
      </c>
      <c r="G92" s="107">
        <f>IF(F92="N",VLOOKUP(E92,'Cost Study'!A:G,7,0),(VLOOKUP(E92,'Cost Study'!A:G,7,0)*0.1)+VLOOKUP(E92,'Cost Study'!A:G,7,0))</f>
        <v>2.648219293291342</v>
      </c>
    </row>
    <row r="93" spans="1:7" x14ac:dyDescent="0.2">
      <c r="A93" s="51" t="s">
        <v>1083</v>
      </c>
      <c r="B93" s="51" t="s">
        <v>860</v>
      </c>
      <c r="C93" s="51" t="s">
        <v>997</v>
      </c>
      <c r="D93" s="108" t="s">
        <v>357</v>
      </c>
      <c r="E93" s="105">
        <v>3</v>
      </c>
      <c r="F93" s="51" t="s">
        <v>998</v>
      </c>
      <c r="G93" s="107">
        <f>IF(F93="N",VLOOKUP(E93,'Cost Study'!A:G,7,0),(VLOOKUP(E93,'Cost Study'!A:G,7,0)*0.1)+VLOOKUP(E93,'Cost Study'!A:G,7,0))</f>
        <v>2.648219293291342</v>
      </c>
    </row>
    <row r="94" spans="1:7" x14ac:dyDescent="0.2">
      <c r="A94" s="51" t="s">
        <v>1084</v>
      </c>
      <c r="B94" s="51" t="s">
        <v>860</v>
      </c>
      <c r="C94" s="51" t="s">
        <v>997</v>
      </c>
      <c r="D94" s="108" t="s">
        <v>357</v>
      </c>
      <c r="E94" s="105">
        <v>3</v>
      </c>
      <c r="F94" s="51" t="s">
        <v>998</v>
      </c>
      <c r="G94" s="107">
        <f>IF(F94="N",VLOOKUP(E94,'Cost Study'!A:G,7,0),(VLOOKUP(E94,'Cost Study'!A:G,7,0)*0.1)+VLOOKUP(E94,'Cost Study'!A:G,7,0))</f>
        <v>2.648219293291342</v>
      </c>
    </row>
    <row r="95" spans="1:7" x14ac:dyDescent="0.2">
      <c r="A95" s="102" t="s">
        <v>1085</v>
      </c>
      <c r="B95" s="102" t="s">
        <v>860</v>
      </c>
      <c r="C95" s="102" t="s">
        <v>997</v>
      </c>
      <c r="D95" s="109" t="s">
        <v>357</v>
      </c>
      <c r="E95" s="106">
        <v>3</v>
      </c>
      <c r="F95" s="51" t="s">
        <v>998</v>
      </c>
      <c r="G95" s="107">
        <f>IF(F95="N",VLOOKUP(E95,'Cost Study'!A:G,7,0),(VLOOKUP(E95,'Cost Study'!A:G,7,0)*0.1)+VLOOKUP(E95,'Cost Study'!A:G,7,0))</f>
        <v>2.648219293291342</v>
      </c>
    </row>
    <row r="96" spans="1:7" x14ac:dyDescent="0.2">
      <c r="A96" s="51" t="s">
        <v>1086</v>
      </c>
      <c r="B96" s="51" t="s">
        <v>860</v>
      </c>
      <c r="C96" s="51" t="s">
        <v>997</v>
      </c>
      <c r="D96" s="108" t="s">
        <v>357</v>
      </c>
      <c r="E96" s="105">
        <v>3</v>
      </c>
      <c r="F96" s="51" t="s">
        <v>998</v>
      </c>
      <c r="G96" s="107">
        <f>IF(F96="N",VLOOKUP(E96,'Cost Study'!A:G,7,0),(VLOOKUP(E96,'Cost Study'!A:G,7,0)*0.1)+VLOOKUP(E96,'Cost Study'!A:G,7,0))</f>
        <v>2.648219293291342</v>
      </c>
    </row>
    <row r="97" spans="1:7" x14ac:dyDescent="0.2">
      <c r="A97" s="51" t="s">
        <v>1087</v>
      </c>
      <c r="B97" s="51" t="s">
        <v>860</v>
      </c>
      <c r="C97" s="51" t="s">
        <v>997</v>
      </c>
      <c r="D97" s="108" t="s">
        <v>357</v>
      </c>
      <c r="E97" s="105">
        <v>3</v>
      </c>
      <c r="F97" s="51" t="s">
        <v>998</v>
      </c>
      <c r="G97" s="107">
        <f>IF(F97="N",VLOOKUP(E97,'Cost Study'!A:G,7,0),(VLOOKUP(E97,'Cost Study'!A:G,7,0)*0.1)+VLOOKUP(E97,'Cost Study'!A:G,7,0))</f>
        <v>2.648219293291342</v>
      </c>
    </row>
    <row r="98" spans="1:7" x14ac:dyDescent="0.2">
      <c r="A98" s="51" t="s">
        <v>1088</v>
      </c>
      <c r="B98" s="51" t="s">
        <v>176</v>
      </c>
      <c r="C98" s="51" t="s">
        <v>995</v>
      </c>
      <c r="D98" s="108" t="s">
        <v>358</v>
      </c>
      <c r="E98" s="105">
        <v>3</v>
      </c>
      <c r="F98" s="51" t="s">
        <v>998</v>
      </c>
      <c r="G98" s="107">
        <f>IF(F98="N",VLOOKUP(E98,'Cost Study'!A:G,7,0),(VLOOKUP(E98,'Cost Study'!A:G,7,0)*0.1)+VLOOKUP(E98,'Cost Study'!A:G,7,0))</f>
        <v>2.648219293291342</v>
      </c>
    </row>
    <row r="99" spans="1:7" x14ac:dyDescent="0.2">
      <c r="A99" s="102" t="s">
        <v>1089</v>
      </c>
      <c r="B99" s="102" t="s">
        <v>176</v>
      </c>
      <c r="C99" s="102" t="s">
        <v>995</v>
      </c>
      <c r="D99" s="109" t="s">
        <v>359</v>
      </c>
      <c r="E99" s="106">
        <v>3</v>
      </c>
      <c r="F99" s="51" t="s">
        <v>998</v>
      </c>
      <c r="G99" s="107">
        <f>IF(F99="N",VLOOKUP(E99,'Cost Study'!A:G,7,0),(VLOOKUP(E99,'Cost Study'!A:G,7,0)*0.1)+VLOOKUP(E99,'Cost Study'!A:G,7,0))</f>
        <v>2.648219293291342</v>
      </c>
    </row>
    <row r="100" spans="1:7" x14ac:dyDescent="0.2">
      <c r="A100" s="51" t="s">
        <v>1090</v>
      </c>
      <c r="B100" s="51" t="s">
        <v>860</v>
      </c>
      <c r="C100" s="51" t="s">
        <v>997</v>
      </c>
      <c r="D100" s="108" t="s">
        <v>359</v>
      </c>
      <c r="E100" s="105">
        <v>3</v>
      </c>
      <c r="F100" s="51" t="s">
        <v>998</v>
      </c>
      <c r="G100" s="107">
        <f>IF(F100="N",VLOOKUP(E100,'Cost Study'!A:G,7,0),(VLOOKUP(E100,'Cost Study'!A:G,7,0)*0.1)+VLOOKUP(E100,'Cost Study'!A:G,7,0))</f>
        <v>2.648219293291342</v>
      </c>
    </row>
    <row r="101" spans="1:7" x14ac:dyDescent="0.2">
      <c r="A101" s="102" t="s">
        <v>1091</v>
      </c>
      <c r="B101" s="102" t="s">
        <v>725</v>
      </c>
      <c r="C101" s="102" t="s">
        <v>997</v>
      </c>
      <c r="D101" s="109" t="s">
        <v>864</v>
      </c>
      <c r="E101" s="106">
        <v>3</v>
      </c>
      <c r="F101" s="51" t="s">
        <v>998</v>
      </c>
      <c r="G101" s="107">
        <f>IF(F101="N",VLOOKUP(E101,'Cost Study'!A:G,7,0),(VLOOKUP(E101,'Cost Study'!A:G,7,0)*0.1)+VLOOKUP(E101,'Cost Study'!A:G,7,0))</f>
        <v>2.648219293291342</v>
      </c>
    </row>
    <row r="102" spans="1:7" x14ac:dyDescent="0.2">
      <c r="A102" s="51" t="s">
        <v>1092</v>
      </c>
      <c r="B102" s="51" t="s">
        <v>725</v>
      </c>
      <c r="C102" s="51" t="s">
        <v>997</v>
      </c>
      <c r="D102" s="108" t="s">
        <v>864</v>
      </c>
      <c r="E102" s="105">
        <v>3</v>
      </c>
      <c r="F102" s="51" t="s">
        <v>998</v>
      </c>
      <c r="G102" s="107">
        <f>IF(F102="N",VLOOKUP(E102,'Cost Study'!A:G,7,0),(VLOOKUP(E102,'Cost Study'!A:G,7,0)*0.1)+VLOOKUP(E102,'Cost Study'!A:G,7,0))</f>
        <v>2.648219293291342</v>
      </c>
    </row>
    <row r="103" spans="1:7" x14ac:dyDescent="0.2">
      <c r="A103" s="102" t="s">
        <v>1093</v>
      </c>
      <c r="B103" s="102" t="s">
        <v>176</v>
      </c>
      <c r="C103" s="102" t="s">
        <v>995</v>
      </c>
      <c r="D103" s="109" t="s">
        <v>360</v>
      </c>
      <c r="E103" s="106">
        <v>3</v>
      </c>
      <c r="F103" s="51" t="s">
        <v>998</v>
      </c>
      <c r="G103" s="107">
        <f>IF(F103="N",VLOOKUP(E103,'Cost Study'!A:G,7,0),(VLOOKUP(E103,'Cost Study'!A:G,7,0)*0.1)+VLOOKUP(E103,'Cost Study'!A:G,7,0))</f>
        <v>2.648219293291342</v>
      </c>
    </row>
    <row r="104" spans="1:7" x14ac:dyDescent="0.2">
      <c r="A104" s="102" t="s">
        <v>1094</v>
      </c>
      <c r="B104" s="102" t="s">
        <v>861</v>
      </c>
      <c r="C104" s="102" t="s">
        <v>997</v>
      </c>
      <c r="D104" s="109" t="s">
        <v>360</v>
      </c>
      <c r="E104" s="106">
        <v>3</v>
      </c>
      <c r="F104" s="51" t="s">
        <v>998</v>
      </c>
      <c r="G104" s="107">
        <f>IF(F104="N",VLOOKUP(E104,'Cost Study'!A:G,7,0),(VLOOKUP(E104,'Cost Study'!A:G,7,0)*0.1)+VLOOKUP(E104,'Cost Study'!A:G,7,0))</f>
        <v>2.648219293291342</v>
      </c>
    </row>
    <row r="105" spans="1:7" x14ac:dyDescent="0.2">
      <c r="A105" s="102" t="s">
        <v>1095</v>
      </c>
      <c r="B105" s="102" t="s">
        <v>861</v>
      </c>
      <c r="C105" s="102" t="s">
        <v>997</v>
      </c>
      <c r="D105" s="109" t="s">
        <v>360</v>
      </c>
      <c r="E105" s="106">
        <v>3</v>
      </c>
      <c r="F105" s="51" t="s">
        <v>998</v>
      </c>
      <c r="G105" s="107">
        <f>IF(F105="N",VLOOKUP(E105,'Cost Study'!A:G,7,0),(VLOOKUP(E105,'Cost Study'!A:G,7,0)*0.1)+VLOOKUP(E105,'Cost Study'!A:G,7,0))</f>
        <v>2.648219293291342</v>
      </c>
    </row>
    <row r="106" spans="1:7" x14ac:dyDescent="0.2">
      <c r="A106" s="102" t="s">
        <v>1096</v>
      </c>
      <c r="B106" s="102" t="s">
        <v>361</v>
      </c>
      <c r="C106" s="102" t="s">
        <v>995</v>
      </c>
      <c r="D106" s="109" t="s">
        <v>362</v>
      </c>
      <c r="E106" s="106">
        <v>3</v>
      </c>
      <c r="F106" s="51" t="s">
        <v>998</v>
      </c>
      <c r="G106" s="107">
        <f>IF(F106="N",VLOOKUP(E106,'Cost Study'!A:G,7,0),(VLOOKUP(E106,'Cost Study'!A:G,7,0)*0.1)+VLOOKUP(E106,'Cost Study'!A:G,7,0))</f>
        <v>2.648219293291342</v>
      </c>
    </row>
    <row r="107" spans="1:7" x14ac:dyDescent="0.2">
      <c r="A107" s="102" t="s">
        <v>1097</v>
      </c>
      <c r="B107" s="102" t="s">
        <v>865</v>
      </c>
      <c r="C107" s="102" t="s">
        <v>995</v>
      </c>
      <c r="D107" s="109" t="s">
        <v>866</v>
      </c>
      <c r="E107" s="106">
        <v>3</v>
      </c>
      <c r="F107" s="51" t="s">
        <v>996</v>
      </c>
      <c r="G107" s="107">
        <f>IF(F107="N",VLOOKUP(E107,'Cost Study'!A:G,7,0),(VLOOKUP(E107,'Cost Study'!A:G,7,0)*0.1)+VLOOKUP(E107,'Cost Study'!A:G,7,0))</f>
        <v>2.4074720848103111</v>
      </c>
    </row>
    <row r="108" spans="1:7" x14ac:dyDescent="0.2">
      <c r="A108" s="102" t="s">
        <v>1098</v>
      </c>
      <c r="B108" s="102" t="s">
        <v>363</v>
      </c>
      <c r="C108" s="102" t="s">
        <v>995</v>
      </c>
      <c r="D108" s="109" t="s">
        <v>364</v>
      </c>
      <c r="E108" s="106">
        <v>3</v>
      </c>
      <c r="F108" s="51" t="s">
        <v>996</v>
      </c>
      <c r="G108" s="107">
        <f>IF(F108="N",VLOOKUP(E108,'Cost Study'!A:G,7,0),(VLOOKUP(E108,'Cost Study'!A:G,7,0)*0.1)+VLOOKUP(E108,'Cost Study'!A:G,7,0))</f>
        <v>2.4074720848103111</v>
      </c>
    </row>
    <row r="109" spans="1:7" x14ac:dyDescent="0.2">
      <c r="A109" s="102" t="s">
        <v>1099</v>
      </c>
      <c r="B109" s="102" t="s">
        <v>365</v>
      </c>
      <c r="C109" s="102" t="s">
        <v>995</v>
      </c>
      <c r="D109" s="109" t="s">
        <v>366</v>
      </c>
      <c r="E109" s="106">
        <v>3</v>
      </c>
      <c r="F109" s="51" t="s">
        <v>996</v>
      </c>
      <c r="G109" s="107">
        <f>IF(F109="N",VLOOKUP(E109,'Cost Study'!A:G,7,0),(VLOOKUP(E109,'Cost Study'!A:G,7,0)*0.1)+VLOOKUP(E109,'Cost Study'!A:G,7,0))</f>
        <v>2.4074720848103111</v>
      </c>
    </row>
    <row r="110" spans="1:7" x14ac:dyDescent="0.2">
      <c r="A110" s="102" t="s">
        <v>1100</v>
      </c>
      <c r="B110" s="102" t="s">
        <v>867</v>
      </c>
      <c r="C110" s="102" t="s">
        <v>995</v>
      </c>
      <c r="D110" s="109" t="s">
        <v>367</v>
      </c>
      <c r="E110" s="106">
        <v>3</v>
      </c>
      <c r="F110" s="51" t="s">
        <v>996</v>
      </c>
      <c r="G110" s="107">
        <f>IF(F110="N",VLOOKUP(E110,'Cost Study'!A:G,7,0),(VLOOKUP(E110,'Cost Study'!A:G,7,0)*0.1)+VLOOKUP(E110,'Cost Study'!A:G,7,0))</f>
        <v>2.4074720848103111</v>
      </c>
    </row>
    <row r="111" spans="1:7" x14ac:dyDescent="0.2">
      <c r="A111" s="51" t="s">
        <v>1100</v>
      </c>
      <c r="B111" s="51" t="s">
        <v>368</v>
      </c>
      <c r="C111" s="51" t="s">
        <v>995</v>
      </c>
      <c r="D111" s="108" t="s">
        <v>367</v>
      </c>
      <c r="E111" s="105">
        <v>3</v>
      </c>
      <c r="F111" s="51" t="s">
        <v>996</v>
      </c>
      <c r="G111" s="107">
        <f>IF(F111="N",VLOOKUP(E111,'Cost Study'!A:G,7,0),(VLOOKUP(E111,'Cost Study'!A:G,7,0)*0.1)+VLOOKUP(E111,'Cost Study'!A:G,7,0))</f>
        <v>2.4074720848103111</v>
      </c>
    </row>
    <row r="112" spans="1:7" x14ac:dyDescent="0.2">
      <c r="A112" s="51" t="s">
        <v>1101</v>
      </c>
      <c r="B112" s="51" t="s">
        <v>748</v>
      </c>
      <c r="C112" s="51" t="s">
        <v>997</v>
      </c>
      <c r="D112" s="108" t="s">
        <v>749</v>
      </c>
      <c r="E112" s="105">
        <v>4</v>
      </c>
      <c r="F112" s="51" t="s">
        <v>998</v>
      </c>
      <c r="G112" s="107">
        <f>IF(F112="N",VLOOKUP(E112,'Cost Study'!A:G,7,0),(VLOOKUP(E112,'Cost Study'!A:G,7,0)*0.1)+VLOOKUP(E112,'Cost Study'!A:G,7,0))</f>
        <v>2.6730153540899506</v>
      </c>
    </row>
    <row r="113" spans="1:7" x14ac:dyDescent="0.2">
      <c r="A113" s="102" t="s">
        <v>1102</v>
      </c>
      <c r="B113" s="102" t="s">
        <v>222</v>
      </c>
      <c r="C113" s="102" t="s">
        <v>995</v>
      </c>
      <c r="D113" s="109" t="s">
        <v>225</v>
      </c>
      <c r="E113" s="106">
        <v>4</v>
      </c>
      <c r="F113" s="51" t="s">
        <v>998</v>
      </c>
      <c r="G113" s="107">
        <f>IF(F113="N",VLOOKUP(E113,'Cost Study'!A:G,7,0),(VLOOKUP(E113,'Cost Study'!A:G,7,0)*0.1)+VLOOKUP(E113,'Cost Study'!A:G,7,0))</f>
        <v>2.6730153540899506</v>
      </c>
    </row>
    <row r="114" spans="1:7" x14ac:dyDescent="0.2">
      <c r="A114" s="51" t="s">
        <v>1103</v>
      </c>
      <c r="B114" s="51" t="s">
        <v>231</v>
      </c>
      <c r="C114" s="51" t="s">
        <v>995</v>
      </c>
      <c r="D114" s="108" t="s">
        <v>232</v>
      </c>
      <c r="E114" s="105">
        <v>4</v>
      </c>
      <c r="F114" s="51" t="s">
        <v>998</v>
      </c>
      <c r="G114" s="107">
        <f>IF(F114="N",VLOOKUP(E114,'Cost Study'!A:G,7,0),(VLOOKUP(E114,'Cost Study'!A:G,7,0)*0.1)+VLOOKUP(E114,'Cost Study'!A:G,7,0))</f>
        <v>2.6730153540899506</v>
      </c>
    </row>
    <row r="115" spans="1:7" x14ac:dyDescent="0.2">
      <c r="A115" s="102" t="s">
        <v>1103</v>
      </c>
      <c r="B115" s="102" t="s">
        <v>233</v>
      </c>
      <c r="C115" s="102" t="s">
        <v>995</v>
      </c>
      <c r="D115" s="109" t="s">
        <v>232</v>
      </c>
      <c r="E115" s="106">
        <v>4</v>
      </c>
      <c r="F115" s="51" t="s">
        <v>998</v>
      </c>
      <c r="G115" s="107">
        <f>IF(F115="N",VLOOKUP(E115,'Cost Study'!A:G,7,0),(VLOOKUP(E115,'Cost Study'!A:G,7,0)*0.1)+VLOOKUP(E115,'Cost Study'!A:G,7,0))</f>
        <v>2.6730153540899506</v>
      </c>
    </row>
    <row r="116" spans="1:7" x14ac:dyDescent="0.2">
      <c r="A116" s="102" t="s">
        <v>1103</v>
      </c>
      <c r="B116" s="102" t="s">
        <v>219</v>
      </c>
      <c r="C116" s="102" t="s">
        <v>995</v>
      </c>
      <c r="D116" s="109" t="s">
        <v>232</v>
      </c>
      <c r="E116" s="106">
        <v>4</v>
      </c>
      <c r="F116" s="51" t="s">
        <v>998</v>
      </c>
      <c r="G116" s="107">
        <f>IF(F116="N",VLOOKUP(E116,'Cost Study'!A:G,7,0),(VLOOKUP(E116,'Cost Study'!A:G,7,0)*0.1)+VLOOKUP(E116,'Cost Study'!A:G,7,0))</f>
        <v>2.6730153540899506</v>
      </c>
    </row>
    <row r="117" spans="1:7" x14ac:dyDescent="0.2">
      <c r="A117" s="51" t="s">
        <v>1103</v>
      </c>
      <c r="B117" s="51" t="s">
        <v>222</v>
      </c>
      <c r="C117" s="51" t="s">
        <v>995</v>
      </c>
      <c r="D117" s="108" t="s">
        <v>232</v>
      </c>
      <c r="E117" s="105">
        <v>4</v>
      </c>
      <c r="F117" s="51" t="s">
        <v>998</v>
      </c>
      <c r="G117" s="107">
        <f>IF(F117="N",VLOOKUP(E117,'Cost Study'!A:G,7,0),(VLOOKUP(E117,'Cost Study'!A:G,7,0)*0.1)+VLOOKUP(E117,'Cost Study'!A:G,7,0))</f>
        <v>2.6730153540899506</v>
      </c>
    </row>
    <row r="118" spans="1:7" x14ac:dyDescent="0.2">
      <c r="A118" s="102" t="s">
        <v>1104</v>
      </c>
      <c r="B118" s="102" t="s">
        <v>337</v>
      </c>
      <c r="C118" s="102" t="s">
        <v>995</v>
      </c>
      <c r="D118" s="109" t="s">
        <v>338</v>
      </c>
      <c r="E118" s="106">
        <v>4</v>
      </c>
      <c r="F118" s="51" t="s">
        <v>996</v>
      </c>
      <c r="G118" s="107">
        <f>IF(F118="N",VLOOKUP(E118,'Cost Study'!A:G,7,0),(VLOOKUP(E118,'Cost Study'!A:G,7,0)*0.1)+VLOOKUP(E118,'Cost Study'!A:G,7,0))</f>
        <v>2.4300139582635913</v>
      </c>
    </row>
    <row r="119" spans="1:7" x14ac:dyDescent="0.2">
      <c r="A119" s="102" t="s">
        <v>1105</v>
      </c>
      <c r="B119" s="102" t="s">
        <v>539</v>
      </c>
      <c r="C119" s="102" t="s">
        <v>995</v>
      </c>
      <c r="D119" s="109" t="s">
        <v>339</v>
      </c>
      <c r="E119" s="106">
        <v>4</v>
      </c>
      <c r="F119" s="51" t="s">
        <v>996</v>
      </c>
      <c r="G119" s="107">
        <f>IF(F119="N",VLOOKUP(E119,'Cost Study'!A:G,7,0),(VLOOKUP(E119,'Cost Study'!A:G,7,0)*0.1)+VLOOKUP(E119,'Cost Study'!A:G,7,0))</f>
        <v>2.4300139582635913</v>
      </c>
    </row>
    <row r="120" spans="1:7" x14ac:dyDescent="0.2">
      <c r="A120" s="102" t="s">
        <v>1105</v>
      </c>
      <c r="B120" s="102" t="s">
        <v>340</v>
      </c>
      <c r="C120" s="102" t="s">
        <v>995</v>
      </c>
      <c r="D120" s="109" t="s">
        <v>339</v>
      </c>
      <c r="E120" s="106">
        <v>4</v>
      </c>
      <c r="F120" s="51" t="s">
        <v>996</v>
      </c>
      <c r="G120" s="107">
        <f>IF(F120="N",VLOOKUP(E120,'Cost Study'!A:G,7,0),(VLOOKUP(E120,'Cost Study'!A:G,7,0)*0.1)+VLOOKUP(E120,'Cost Study'!A:G,7,0))</f>
        <v>2.4300139582635913</v>
      </c>
    </row>
    <row r="121" spans="1:7" x14ac:dyDescent="0.2">
      <c r="A121" s="102" t="s">
        <v>1106</v>
      </c>
      <c r="B121" s="102" t="s">
        <v>824</v>
      </c>
      <c r="C121" s="102" t="s">
        <v>995</v>
      </c>
      <c r="D121" s="109" t="s">
        <v>341</v>
      </c>
      <c r="E121" s="106">
        <v>4</v>
      </c>
      <c r="F121" s="51" t="s">
        <v>996</v>
      </c>
      <c r="G121" s="107">
        <f>IF(F121="N",VLOOKUP(E121,'Cost Study'!A:G,7,0),(VLOOKUP(E121,'Cost Study'!A:G,7,0)*0.1)+VLOOKUP(E121,'Cost Study'!A:G,7,0))</f>
        <v>2.4300139582635913</v>
      </c>
    </row>
    <row r="122" spans="1:7" x14ac:dyDescent="0.2">
      <c r="A122" s="51" t="s">
        <v>1107</v>
      </c>
      <c r="B122" s="51" t="s">
        <v>479</v>
      </c>
      <c r="C122" s="51" t="s">
        <v>995</v>
      </c>
      <c r="D122" s="108" t="s">
        <v>941</v>
      </c>
      <c r="E122" s="105">
        <v>4</v>
      </c>
      <c r="F122" s="51" t="s">
        <v>998</v>
      </c>
      <c r="G122" s="107">
        <f>IF(F122="N",VLOOKUP(E122,'Cost Study'!A:G,7,0),(VLOOKUP(E122,'Cost Study'!A:G,7,0)*0.1)+VLOOKUP(E122,'Cost Study'!A:G,7,0))</f>
        <v>2.6730153540899506</v>
      </c>
    </row>
    <row r="123" spans="1:7" x14ac:dyDescent="0.2">
      <c r="A123" s="51" t="s">
        <v>1107</v>
      </c>
      <c r="B123" s="51" t="s">
        <v>942</v>
      </c>
      <c r="C123" s="51" t="s">
        <v>995</v>
      </c>
      <c r="D123" s="108" t="s">
        <v>941</v>
      </c>
      <c r="E123" s="105">
        <v>4</v>
      </c>
      <c r="F123" s="51" t="s">
        <v>998</v>
      </c>
      <c r="G123" s="107">
        <f>IF(F123="N",VLOOKUP(E123,'Cost Study'!A:G,7,0),(VLOOKUP(E123,'Cost Study'!A:G,7,0)*0.1)+VLOOKUP(E123,'Cost Study'!A:G,7,0))</f>
        <v>2.6730153540899506</v>
      </c>
    </row>
    <row r="124" spans="1:7" x14ac:dyDescent="0.2">
      <c r="A124" s="51" t="s">
        <v>1107</v>
      </c>
      <c r="B124" s="51" t="s">
        <v>943</v>
      </c>
      <c r="C124" s="51" t="s">
        <v>995</v>
      </c>
      <c r="D124" s="108" t="s">
        <v>941</v>
      </c>
      <c r="E124" s="105">
        <v>4</v>
      </c>
      <c r="F124" s="51" t="s">
        <v>998</v>
      </c>
      <c r="G124" s="107">
        <f>IF(F124="N",VLOOKUP(E124,'Cost Study'!A:G,7,0),(VLOOKUP(E124,'Cost Study'!A:G,7,0)*0.1)+VLOOKUP(E124,'Cost Study'!A:G,7,0))</f>
        <v>2.6730153540899506</v>
      </c>
    </row>
    <row r="125" spans="1:7" x14ac:dyDescent="0.2">
      <c r="A125" s="102" t="s">
        <v>1108</v>
      </c>
      <c r="B125" s="102" t="s">
        <v>476</v>
      </c>
      <c r="C125" s="102" t="s">
        <v>995</v>
      </c>
      <c r="D125" s="109" t="s">
        <v>944</v>
      </c>
      <c r="E125" s="106">
        <v>4</v>
      </c>
      <c r="F125" s="51" t="s">
        <v>998</v>
      </c>
      <c r="G125" s="107">
        <f>IF(F125="N",VLOOKUP(E125,'Cost Study'!A:G,7,0),(VLOOKUP(E125,'Cost Study'!A:G,7,0)*0.1)+VLOOKUP(E125,'Cost Study'!A:G,7,0))</f>
        <v>2.6730153540899506</v>
      </c>
    </row>
    <row r="126" spans="1:7" x14ac:dyDescent="0.2">
      <c r="A126" s="102" t="s">
        <v>1109</v>
      </c>
      <c r="B126" s="102" t="s">
        <v>479</v>
      </c>
      <c r="C126" s="102" t="s">
        <v>995</v>
      </c>
      <c r="D126" s="109" t="s">
        <v>945</v>
      </c>
      <c r="E126" s="106">
        <v>4</v>
      </c>
      <c r="F126" s="51" t="s">
        <v>998</v>
      </c>
      <c r="G126" s="107">
        <f>IF(F126="N",VLOOKUP(E126,'Cost Study'!A:G,7,0),(VLOOKUP(E126,'Cost Study'!A:G,7,0)*0.1)+VLOOKUP(E126,'Cost Study'!A:G,7,0))</f>
        <v>2.6730153540899506</v>
      </c>
    </row>
    <row r="127" spans="1:7" x14ac:dyDescent="0.2">
      <c r="A127" s="102" t="s">
        <v>1110</v>
      </c>
      <c r="B127" s="102" t="s">
        <v>480</v>
      </c>
      <c r="C127" s="102" t="s">
        <v>995</v>
      </c>
      <c r="D127" s="109" t="s">
        <v>481</v>
      </c>
      <c r="E127" s="106">
        <v>4</v>
      </c>
      <c r="F127" s="51" t="s">
        <v>998</v>
      </c>
      <c r="G127" s="107">
        <f>IF(F127="N",VLOOKUP(E127,'Cost Study'!A:G,7,0),(VLOOKUP(E127,'Cost Study'!A:G,7,0)*0.1)+VLOOKUP(E127,'Cost Study'!A:G,7,0))</f>
        <v>2.6730153540899506</v>
      </c>
    </row>
    <row r="128" spans="1:7" x14ac:dyDescent="0.2">
      <c r="A128" s="51" t="s">
        <v>1111</v>
      </c>
      <c r="B128" s="51" t="s">
        <v>479</v>
      </c>
      <c r="C128" s="51" t="s">
        <v>995</v>
      </c>
      <c r="D128" s="108" t="s">
        <v>482</v>
      </c>
      <c r="E128" s="105">
        <v>4</v>
      </c>
      <c r="F128" s="51" t="s">
        <v>998</v>
      </c>
      <c r="G128" s="107">
        <f>IF(F128="N",VLOOKUP(E128,'Cost Study'!A:G,7,0),(VLOOKUP(E128,'Cost Study'!A:G,7,0)*0.1)+VLOOKUP(E128,'Cost Study'!A:G,7,0))</f>
        <v>2.6730153540899506</v>
      </c>
    </row>
    <row r="129" spans="1:7" x14ac:dyDescent="0.2">
      <c r="A129" s="102" t="s">
        <v>1112</v>
      </c>
      <c r="B129" s="102" t="s">
        <v>480</v>
      </c>
      <c r="C129" s="102" t="s">
        <v>995</v>
      </c>
      <c r="D129" s="109" t="s">
        <v>946</v>
      </c>
      <c r="E129" s="106">
        <v>4</v>
      </c>
      <c r="F129" s="51" t="s">
        <v>998</v>
      </c>
      <c r="G129" s="107">
        <f>IF(F129="N",VLOOKUP(E129,'Cost Study'!A:G,7,0),(VLOOKUP(E129,'Cost Study'!A:G,7,0)*0.1)+VLOOKUP(E129,'Cost Study'!A:G,7,0))</f>
        <v>2.6730153540899506</v>
      </c>
    </row>
    <row r="130" spans="1:7" x14ac:dyDescent="0.2">
      <c r="A130" s="102" t="s">
        <v>1112</v>
      </c>
      <c r="B130" s="102" t="s">
        <v>483</v>
      </c>
      <c r="C130" s="102" t="s">
        <v>995</v>
      </c>
      <c r="D130" s="109" t="s">
        <v>946</v>
      </c>
      <c r="E130" s="106">
        <v>4</v>
      </c>
      <c r="F130" s="51" t="s">
        <v>998</v>
      </c>
      <c r="G130" s="107">
        <f>IF(F130="N",VLOOKUP(E130,'Cost Study'!A:G,7,0),(VLOOKUP(E130,'Cost Study'!A:G,7,0)*0.1)+VLOOKUP(E130,'Cost Study'!A:G,7,0))</f>
        <v>2.6730153540899506</v>
      </c>
    </row>
    <row r="131" spans="1:7" x14ac:dyDescent="0.2">
      <c r="A131" s="102" t="s">
        <v>1113</v>
      </c>
      <c r="B131" s="102" t="s">
        <v>484</v>
      </c>
      <c r="C131" s="102" t="s">
        <v>995</v>
      </c>
      <c r="D131" s="109" t="s">
        <v>485</v>
      </c>
      <c r="E131" s="106">
        <v>4</v>
      </c>
      <c r="F131" s="51" t="s">
        <v>998</v>
      </c>
      <c r="G131" s="107">
        <f>IF(F131="N",VLOOKUP(E131,'Cost Study'!A:G,7,0),(VLOOKUP(E131,'Cost Study'!A:G,7,0)*0.1)+VLOOKUP(E131,'Cost Study'!A:G,7,0))</f>
        <v>2.6730153540899506</v>
      </c>
    </row>
    <row r="132" spans="1:7" x14ac:dyDescent="0.2">
      <c r="A132" s="102" t="s">
        <v>1114</v>
      </c>
      <c r="B132" s="102" t="s">
        <v>972</v>
      </c>
      <c r="C132" s="102" t="s">
        <v>995</v>
      </c>
      <c r="D132" s="109" t="s">
        <v>537</v>
      </c>
      <c r="E132" s="106">
        <v>4</v>
      </c>
      <c r="F132" s="51" t="s">
        <v>996</v>
      </c>
      <c r="G132" s="107">
        <f>IF(F132="N",VLOOKUP(E132,'Cost Study'!A:G,7,0),(VLOOKUP(E132,'Cost Study'!A:G,7,0)*0.1)+VLOOKUP(E132,'Cost Study'!A:G,7,0))</f>
        <v>2.4300139582635913</v>
      </c>
    </row>
    <row r="133" spans="1:7" x14ac:dyDescent="0.2">
      <c r="A133" s="102" t="s">
        <v>1114</v>
      </c>
      <c r="B133" s="102" t="s">
        <v>538</v>
      </c>
      <c r="C133" s="102" t="s">
        <v>995</v>
      </c>
      <c r="D133" s="109" t="s">
        <v>537</v>
      </c>
      <c r="E133" s="106">
        <v>4</v>
      </c>
      <c r="F133" s="51" t="s">
        <v>996</v>
      </c>
      <c r="G133" s="107">
        <f>IF(F133="N",VLOOKUP(E133,'Cost Study'!A:G,7,0),(VLOOKUP(E133,'Cost Study'!A:G,7,0)*0.1)+VLOOKUP(E133,'Cost Study'!A:G,7,0))</f>
        <v>2.4300139582635913</v>
      </c>
    </row>
    <row r="134" spans="1:7" x14ac:dyDescent="0.2">
      <c r="A134" s="102" t="s">
        <v>1114</v>
      </c>
      <c r="B134" s="102" t="s">
        <v>539</v>
      </c>
      <c r="C134" s="102" t="s">
        <v>995</v>
      </c>
      <c r="D134" s="109" t="s">
        <v>537</v>
      </c>
      <c r="E134" s="106">
        <v>4</v>
      </c>
      <c r="F134" s="51" t="s">
        <v>996</v>
      </c>
      <c r="G134" s="107">
        <f>IF(F134="N",VLOOKUP(E134,'Cost Study'!A:G,7,0),(VLOOKUP(E134,'Cost Study'!A:G,7,0)*0.1)+VLOOKUP(E134,'Cost Study'!A:G,7,0))</f>
        <v>2.4300139582635913</v>
      </c>
    </row>
    <row r="135" spans="1:7" x14ac:dyDescent="0.2">
      <c r="A135" s="102" t="s">
        <v>1115</v>
      </c>
      <c r="B135" s="102" t="s">
        <v>815</v>
      </c>
      <c r="C135" s="102" t="s">
        <v>997</v>
      </c>
      <c r="D135" s="109" t="s">
        <v>537</v>
      </c>
      <c r="E135" s="106">
        <v>4</v>
      </c>
      <c r="F135" s="51" t="s">
        <v>996</v>
      </c>
      <c r="G135" s="107">
        <f>IF(F135="N",VLOOKUP(E135,'Cost Study'!A:G,7,0),(VLOOKUP(E135,'Cost Study'!A:G,7,0)*0.1)+VLOOKUP(E135,'Cost Study'!A:G,7,0))</f>
        <v>2.4300139582635913</v>
      </c>
    </row>
    <row r="136" spans="1:7" x14ac:dyDescent="0.2">
      <c r="A136" s="51" t="s">
        <v>1116</v>
      </c>
      <c r="B136" s="51" t="s">
        <v>549</v>
      </c>
      <c r="C136" s="51" t="s">
        <v>995</v>
      </c>
      <c r="D136" s="108" t="s">
        <v>540</v>
      </c>
      <c r="E136" s="105">
        <v>4</v>
      </c>
      <c r="F136" s="51" t="s">
        <v>996</v>
      </c>
      <c r="G136" s="107">
        <f>IF(F136="N",VLOOKUP(E136,'Cost Study'!A:G,7,0),(VLOOKUP(E136,'Cost Study'!A:G,7,0)*0.1)+VLOOKUP(E136,'Cost Study'!A:G,7,0))</f>
        <v>2.4300139582635913</v>
      </c>
    </row>
    <row r="137" spans="1:7" x14ac:dyDescent="0.2">
      <c r="A137" s="102" t="s">
        <v>1116</v>
      </c>
      <c r="B137" s="102" t="s">
        <v>541</v>
      </c>
      <c r="C137" s="102" t="s">
        <v>995</v>
      </c>
      <c r="D137" s="109" t="s">
        <v>540</v>
      </c>
      <c r="E137" s="106">
        <v>4</v>
      </c>
      <c r="F137" s="51" t="s">
        <v>996</v>
      </c>
      <c r="G137" s="107">
        <f>IF(F137="N",VLOOKUP(E137,'Cost Study'!A:G,7,0),(VLOOKUP(E137,'Cost Study'!A:G,7,0)*0.1)+VLOOKUP(E137,'Cost Study'!A:G,7,0))</f>
        <v>2.4300139582635913</v>
      </c>
    </row>
    <row r="138" spans="1:7" x14ac:dyDescent="0.2">
      <c r="A138" s="102" t="s">
        <v>1116</v>
      </c>
      <c r="B138" s="102" t="s">
        <v>973</v>
      </c>
      <c r="C138" s="102" t="s">
        <v>995</v>
      </c>
      <c r="D138" s="109" t="s">
        <v>540</v>
      </c>
      <c r="E138" s="106">
        <v>4</v>
      </c>
      <c r="F138" s="51" t="s">
        <v>996</v>
      </c>
      <c r="G138" s="107">
        <f>IF(F138="N",VLOOKUP(E138,'Cost Study'!A:G,7,0),(VLOOKUP(E138,'Cost Study'!A:G,7,0)*0.1)+VLOOKUP(E138,'Cost Study'!A:G,7,0))</f>
        <v>2.4300139582635913</v>
      </c>
    </row>
    <row r="139" spans="1:7" x14ac:dyDescent="0.2">
      <c r="A139" s="102" t="s">
        <v>1117</v>
      </c>
      <c r="B139" s="102" t="s">
        <v>549</v>
      </c>
      <c r="C139" s="102" t="s">
        <v>995</v>
      </c>
      <c r="D139" s="109" t="s">
        <v>974</v>
      </c>
      <c r="E139" s="106">
        <v>4</v>
      </c>
      <c r="F139" s="51" t="s">
        <v>996</v>
      </c>
      <c r="G139" s="107">
        <f>IF(F139="N",VLOOKUP(E139,'Cost Study'!A:G,7,0),(VLOOKUP(E139,'Cost Study'!A:G,7,0)*0.1)+VLOOKUP(E139,'Cost Study'!A:G,7,0))</f>
        <v>2.4300139582635913</v>
      </c>
    </row>
    <row r="140" spans="1:7" x14ac:dyDescent="0.2">
      <c r="A140" s="102" t="s">
        <v>1118</v>
      </c>
      <c r="B140" s="102" t="s">
        <v>542</v>
      </c>
      <c r="C140" s="102" t="s">
        <v>995</v>
      </c>
      <c r="D140" s="109" t="s">
        <v>543</v>
      </c>
      <c r="E140" s="106">
        <v>4</v>
      </c>
      <c r="F140" s="51" t="s">
        <v>996</v>
      </c>
      <c r="G140" s="107">
        <f>IF(F140="N",VLOOKUP(E140,'Cost Study'!A:G,7,0),(VLOOKUP(E140,'Cost Study'!A:G,7,0)*0.1)+VLOOKUP(E140,'Cost Study'!A:G,7,0))</f>
        <v>2.4300139582635913</v>
      </c>
    </row>
    <row r="141" spans="1:7" x14ac:dyDescent="0.2">
      <c r="A141" s="102" t="s">
        <v>1119</v>
      </c>
      <c r="B141" s="102" t="s">
        <v>549</v>
      </c>
      <c r="C141" s="102" t="s">
        <v>995</v>
      </c>
      <c r="D141" s="109" t="s">
        <v>544</v>
      </c>
      <c r="E141" s="106">
        <v>4</v>
      </c>
      <c r="F141" s="51" t="s">
        <v>996</v>
      </c>
      <c r="G141" s="107">
        <f>IF(F141="N",VLOOKUP(E141,'Cost Study'!A:G,7,0),(VLOOKUP(E141,'Cost Study'!A:G,7,0)*0.1)+VLOOKUP(E141,'Cost Study'!A:G,7,0))</f>
        <v>2.4300139582635913</v>
      </c>
    </row>
    <row r="142" spans="1:7" x14ac:dyDescent="0.2">
      <c r="A142" s="51" t="s">
        <v>1119</v>
      </c>
      <c r="B142" s="51" t="s">
        <v>545</v>
      </c>
      <c r="C142" s="51" t="s">
        <v>995</v>
      </c>
      <c r="D142" s="108" t="s">
        <v>544</v>
      </c>
      <c r="E142" s="105">
        <v>4</v>
      </c>
      <c r="F142" s="51" t="s">
        <v>996</v>
      </c>
      <c r="G142" s="107">
        <f>IF(F142="N",VLOOKUP(E142,'Cost Study'!A:G,7,0),(VLOOKUP(E142,'Cost Study'!A:G,7,0)*0.1)+VLOOKUP(E142,'Cost Study'!A:G,7,0))</f>
        <v>2.4300139582635913</v>
      </c>
    </row>
    <row r="143" spans="1:7" x14ac:dyDescent="0.2">
      <c r="A143" s="51" t="s">
        <v>1120</v>
      </c>
      <c r="B143" s="51" t="s">
        <v>549</v>
      </c>
      <c r="C143" s="51" t="s">
        <v>995</v>
      </c>
      <c r="D143" s="108" t="s">
        <v>546</v>
      </c>
      <c r="E143" s="105">
        <v>4</v>
      </c>
      <c r="F143" s="51" t="s">
        <v>996</v>
      </c>
      <c r="G143" s="107">
        <f>IF(F143="N",VLOOKUP(E143,'Cost Study'!A:G,7,0),(VLOOKUP(E143,'Cost Study'!A:G,7,0)*0.1)+VLOOKUP(E143,'Cost Study'!A:G,7,0))</f>
        <v>2.4300139582635913</v>
      </c>
    </row>
    <row r="144" spans="1:7" x14ac:dyDescent="0.2">
      <c r="A144" s="51" t="s">
        <v>1121</v>
      </c>
      <c r="B144" s="51" t="s">
        <v>975</v>
      </c>
      <c r="C144" s="51" t="s">
        <v>995</v>
      </c>
      <c r="D144" s="108" t="s">
        <v>976</v>
      </c>
      <c r="E144" s="105">
        <v>4</v>
      </c>
      <c r="F144" s="51" t="s">
        <v>996</v>
      </c>
      <c r="G144" s="107">
        <f>IF(F144="N",VLOOKUP(E144,'Cost Study'!A:G,7,0),(VLOOKUP(E144,'Cost Study'!A:G,7,0)*0.1)+VLOOKUP(E144,'Cost Study'!A:G,7,0))</f>
        <v>2.4300139582635913</v>
      </c>
    </row>
    <row r="145" spans="1:7" x14ac:dyDescent="0.2">
      <c r="A145" s="51" t="s">
        <v>1122</v>
      </c>
      <c r="B145" s="51" t="s">
        <v>978</v>
      </c>
      <c r="C145" s="51" t="s">
        <v>995</v>
      </c>
      <c r="D145" s="108" t="s">
        <v>547</v>
      </c>
      <c r="E145" s="105">
        <v>4</v>
      </c>
      <c r="F145" s="51" t="s">
        <v>996</v>
      </c>
      <c r="G145" s="107">
        <f>IF(F145="N",VLOOKUP(E145,'Cost Study'!A:G,7,0),(VLOOKUP(E145,'Cost Study'!A:G,7,0)*0.1)+VLOOKUP(E145,'Cost Study'!A:G,7,0))</f>
        <v>2.4300139582635913</v>
      </c>
    </row>
    <row r="146" spans="1:7" x14ac:dyDescent="0.2">
      <c r="A146" s="102" t="s">
        <v>1123</v>
      </c>
      <c r="B146" s="102" t="s">
        <v>977</v>
      </c>
      <c r="C146" s="102" t="s">
        <v>997</v>
      </c>
      <c r="D146" s="109" t="s">
        <v>547</v>
      </c>
      <c r="E146" s="106">
        <v>4</v>
      </c>
      <c r="F146" s="51" t="s">
        <v>996</v>
      </c>
      <c r="G146" s="107">
        <f>IF(F146="N",VLOOKUP(E146,'Cost Study'!A:G,7,0),(VLOOKUP(E146,'Cost Study'!A:G,7,0)*0.1)+VLOOKUP(E146,'Cost Study'!A:G,7,0))</f>
        <v>2.4300139582635913</v>
      </c>
    </row>
    <row r="147" spans="1:7" x14ac:dyDescent="0.2">
      <c r="A147" s="102" t="s">
        <v>1124</v>
      </c>
      <c r="B147" s="102" t="s">
        <v>978</v>
      </c>
      <c r="C147" s="102" t="s">
        <v>995</v>
      </c>
      <c r="D147" s="109" t="s">
        <v>548</v>
      </c>
      <c r="E147" s="106">
        <v>4</v>
      </c>
      <c r="F147" s="51" t="s">
        <v>996</v>
      </c>
      <c r="G147" s="107">
        <f>IF(F147="N",VLOOKUP(E147,'Cost Study'!A:G,7,0),(VLOOKUP(E147,'Cost Study'!A:G,7,0)*0.1)+VLOOKUP(E147,'Cost Study'!A:G,7,0))</f>
        <v>2.4300139582635913</v>
      </c>
    </row>
    <row r="148" spans="1:7" x14ac:dyDescent="0.2">
      <c r="A148" s="102" t="s">
        <v>1125</v>
      </c>
      <c r="B148" s="102" t="s">
        <v>549</v>
      </c>
      <c r="C148" s="102" t="s">
        <v>995</v>
      </c>
      <c r="D148" s="109" t="s">
        <v>979</v>
      </c>
      <c r="E148" s="106">
        <v>4</v>
      </c>
      <c r="F148" s="51" t="s">
        <v>996</v>
      </c>
      <c r="G148" s="107">
        <f>IF(F148="N",VLOOKUP(E148,'Cost Study'!A:G,7,0),(VLOOKUP(E148,'Cost Study'!A:G,7,0)*0.1)+VLOOKUP(E148,'Cost Study'!A:G,7,0))</f>
        <v>2.4300139582635913</v>
      </c>
    </row>
    <row r="149" spans="1:7" x14ac:dyDescent="0.2">
      <c r="A149" s="51" t="s">
        <v>1125</v>
      </c>
      <c r="B149" s="51" t="s">
        <v>545</v>
      </c>
      <c r="C149" s="51" t="s">
        <v>995</v>
      </c>
      <c r="D149" s="108" t="s">
        <v>979</v>
      </c>
      <c r="E149" s="105">
        <v>4</v>
      </c>
      <c r="F149" s="51" t="s">
        <v>996</v>
      </c>
      <c r="G149" s="107">
        <f>IF(F149="N",VLOOKUP(E149,'Cost Study'!A:G,7,0),(VLOOKUP(E149,'Cost Study'!A:G,7,0)*0.1)+VLOOKUP(E149,'Cost Study'!A:G,7,0))</f>
        <v>2.4300139582635913</v>
      </c>
    </row>
    <row r="150" spans="1:7" x14ac:dyDescent="0.2">
      <c r="A150" s="51" t="s">
        <v>1126</v>
      </c>
      <c r="B150" s="51" t="s">
        <v>545</v>
      </c>
      <c r="C150" s="51" t="s">
        <v>995</v>
      </c>
      <c r="D150" s="108" t="s">
        <v>550</v>
      </c>
      <c r="E150" s="105">
        <v>4</v>
      </c>
      <c r="F150" s="51" t="s">
        <v>996</v>
      </c>
      <c r="G150" s="107">
        <f>IF(F150="N",VLOOKUP(E150,'Cost Study'!A:G,7,0),(VLOOKUP(E150,'Cost Study'!A:G,7,0)*0.1)+VLOOKUP(E150,'Cost Study'!A:G,7,0))</f>
        <v>2.4300139582635913</v>
      </c>
    </row>
    <row r="151" spans="1:7" x14ac:dyDescent="0.2">
      <c r="A151" s="102" t="s">
        <v>1127</v>
      </c>
      <c r="B151" s="102" t="s">
        <v>220</v>
      </c>
      <c r="C151" s="102" t="s">
        <v>995</v>
      </c>
      <c r="D151" s="109" t="s">
        <v>551</v>
      </c>
      <c r="E151" s="106">
        <v>4</v>
      </c>
      <c r="F151" s="51" t="s">
        <v>996</v>
      </c>
      <c r="G151" s="107">
        <f>IF(F151="N",VLOOKUP(E151,'Cost Study'!A:G,7,0),(VLOOKUP(E151,'Cost Study'!A:G,7,0)*0.1)+VLOOKUP(E151,'Cost Study'!A:G,7,0))</f>
        <v>2.4300139582635913</v>
      </c>
    </row>
    <row r="152" spans="1:7" x14ac:dyDescent="0.2">
      <c r="A152" s="102" t="s">
        <v>1127</v>
      </c>
      <c r="B152" s="102" t="s">
        <v>552</v>
      </c>
      <c r="C152" s="102" t="s">
        <v>995</v>
      </c>
      <c r="D152" s="109" t="s">
        <v>551</v>
      </c>
      <c r="E152" s="106">
        <v>4</v>
      </c>
      <c r="F152" s="51" t="s">
        <v>996</v>
      </c>
      <c r="G152" s="107">
        <f>IF(F152="N",VLOOKUP(E152,'Cost Study'!A:G,7,0),(VLOOKUP(E152,'Cost Study'!A:G,7,0)*0.1)+VLOOKUP(E152,'Cost Study'!A:G,7,0))</f>
        <v>2.4300139582635913</v>
      </c>
    </row>
    <row r="153" spans="1:7" x14ac:dyDescent="0.2">
      <c r="A153" s="102" t="s">
        <v>1128</v>
      </c>
      <c r="B153" s="102" t="s">
        <v>545</v>
      </c>
      <c r="C153" s="102" t="s">
        <v>995</v>
      </c>
      <c r="D153" s="109" t="s">
        <v>553</v>
      </c>
      <c r="E153" s="106">
        <v>4</v>
      </c>
      <c r="F153" s="51" t="s">
        <v>996</v>
      </c>
      <c r="G153" s="107">
        <f>IF(F153="N",VLOOKUP(E153,'Cost Study'!A:G,7,0),(VLOOKUP(E153,'Cost Study'!A:G,7,0)*0.1)+VLOOKUP(E153,'Cost Study'!A:G,7,0))</f>
        <v>2.4300139582635913</v>
      </c>
    </row>
    <row r="154" spans="1:7" x14ac:dyDescent="0.2">
      <c r="A154" s="51" t="s">
        <v>1129</v>
      </c>
      <c r="B154" s="51" t="s">
        <v>545</v>
      </c>
      <c r="C154" s="51" t="s">
        <v>995</v>
      </c>
      <c r="D154" s="108" t="s">
        <v>554</v>
      </c>
      <c r="E154" s="105">
        <v>4</v>
      </c>
      <c r="F154" s="51" t="s">
        <v>996</v>
      </c>
      <c r="G154" s="107">
        <f>IF(F154="N",VLOOKUP(E154,'Cost Study'!A:G,7,0),(VLOOKUP(E154,'Cost Study'!A:G,7,0)*0.1)+VLOOKUP(E154,'Cost Study'!A:G,7,0))</f>
        <v>2.4300139582635913</v>
      </c>
    </row>
    <row r="155" spans="1:7" x14ac:dyDescent="0.2">
      <c r="A155" s="102" t="s">
        <v>1130</v>
      </c>
      <c r="B155" s="102" t="s">
        <v>980</v>
      </c>
      <c r="C155" s="102" t="s">
        <v>995</v>
      </c>
      <c r="D155" s="109" t="s">
        <v>555</v>
      </c>
      <c r="E155" s="106">
        <v>4</v>
      </c>
      <c r="F155" s="51" t="s">
        <v>996</v>
      </c>
      <c r="G155" s="107">
        <f>IF(F155="N",VLOOKUP(E155,'Cost Study'!A:G,7,0),(VLOOKUP(E155,'Cost Study'!A:G,7,0)*0.1)+VLOOKUP(E155,'Cost Study'!A:G,7,0))</f>
        <v>2.4300139582635913</v>
      </c>
    </row>
    <row r="156" spans="1:7" x14ac:dyDescent="0.2">
      <c r="A156" s="102" t="s">
        <v>1131</v>
      </c>
      <c r="B156" s="102" t="s">
        <v>972</v>
      </c>
      <c r="C156" s="102" t="s">
        <v>995</v>
      </c>
      <c r="D156" s="109" t="s">
        <v>556</v>
      </c>
      <c r="E156" s="106">
        <v>4</v>
      </c>
      <c r="F156" s="51" t="s">
        <v>996</v>
      </c>
      <c r="G156" s="107">
        <f>IF(F156="N",VLOOKUP(E156,'Cost Study'!A:G,7,0),(VLOOKUP(E156,'Cost Study'!A:G,7,0)*0.1)+VLOOKUP(E156,'Cost Study'!A:G,7,0))</f>
        <v>2.4300139582635913</v>
      </c>
    </row>
    <row r="157" spans="1:7" x14ac:dyDescent="0.2">
      <c r="A157" s="102" t="s">
        <v>1132</v>
      </c>
      <c r="B157" s="102" t="s">
        <v>972</v>
      </c>
      <c r="C157" s="102" t="s">
        <v>995</v>
      </c>
      <c r="D157" s="109" t="s">
        <v>557</v>
      </c>
      <c r="E157" s="106">
        <v>4</v>
      </c>
      <c r="F157" s="51" t="s">
        <v>996</v>
      </c>
      <c r="G157" s="107">
        <f>IF(F157="N",VLOOKUP(E157,'Cost Study'!A:G,7,0),(VLOOKUP(E157,'Cost Study'!A:G,7,0)*0.1)+VLOOKUP(E157,'Cost Study'!A:G,7,0))</f>
        <v>2.4300139582635913</v>
      </c>
    </row>
    <row r="158" spans="1:7" x14ac:dyDescent="0.2">
      <c r="A158" s="102" t="s">
        <v>1133</v>
      </c>
      <c r="B158" s="102" t="s">
        <v>972</v>
      </c>
      <c r="C158" s="102" t="s">
        <v>995</v>
      </c>
      <c r="D158" s="109" t="s">
        <v>558</v>
      </c>
      <c r="E158" s="106">
        <v>4</v>
      </c>
      <c r="F158" s="51" t="s">
        <v>996</v>
      </c>
      <c r="G158" s="107">
        <f>IF(F158="N",VLOOKUP(E158,'Cost Study'!A:G,7,0),(VLOOKUP(E158,'Cost Study'!A:G,7,0)*0.1)+VLOOKUP(E158,'Cost Study'!A:G,7,0))</f>
        <v>2.4300139582635913</v>
      </c>
    </row>
    <row r="159" spans="1:7" x14ac:dyDescent="0.2">
      <c r="A159" s="51" t="s">
        <v>1133</v>
      </c>
      <c r="B159" s="51" t="s">
        <v>981</v>
      </c>
      <c r="C159" s="51" t="s">
        <v>995</v>
      </c>
      <c r="D159" s="108" t="s">
        <v>558</v>
      </c>
      <c r="E159" s="105">
        <v>4</v>
      </c>
      <c r="F159" s="51" t="s">
        <v>996</v>
      </c>
      <c r="G159" s="107">
        <f>IF(F159="N",VLOOKUP(E159,'Cost Study'!A:G,7,0),(VLOOKUP(E159,'Cost Study'!A:G,7,0)*0.1)+VLOOKUP(E159,'Cost Study'!A:G,7,0))</f>
        <v>2.4300139582635913</v>
      </c>
    </row>
    <row r="160" spans="1:7" x14ac:dyDescent="0.2">
      <c r="A160" s="51" t="s">
        <v>1134</v>
      </c>
      <c r="B160" s="51" t="s">
        <v>982</v>
      </c>
      <c r="C160" s="51" t="s">
        <v>995</v>
      </c>
      <c r="D160" s="108" t="s">
        <v>559</v>
      </c>
      <c r="E160" s="105">
        <v>4</v>
      </c>
      <c r="F160" s="51" t="s">
        <v>996</v>
      </c>
      <c r="G160" s="107">
        <f>IF(F160="N",VLOOKUP(E160,'Cost Study'!A:G,7,0),(VLOOKUP(E160,'Cost Study'!A:G,7,0)*0.1)+VLOOKUP(E160,'Cost Study'!A:G,7,0))</f>
        <v>2.4300139582635913</v>
      </c>
    </row>
    <row r="161" spans="1:7" x14ac:dyDescent="0.2">
      <c r="A161" s="51" t="s">
        <v>1135</v>
      </c>
      <c r="B161" s="51" t="s">
        <v>972</v>
      </c>
      <c r="C161" s="51" t="s">
        <v>995</v>
      </c>
      <c r="D161" s="108" t="s">
        <v>560</v>
      </c>
      <c r="E161" s="105">
        <v>4</v>
      </c>
      <c r="F161" s="51" t="s">
        <v>996</v>
      </c>
      <c r="G161" s="107">
        <f>IF(F161="N",VLOOKUP(E161,'Cost Study'!A:G,7,0),(VLOOKUP(E161,'Cost Study'!A:G,7,0)*0.1)+VLOOKUP(E161,'Cost Study'!A:G,7,0))</f>
        <v>2.4300139582635913</v>
      </c>
    </row>
    <row r="162" spans="1:7" x14ac:dyDescent="0.2">
      <c r="A162" s="51" t="s">
        <v>1136</v>
      </c>
      <c r="B162" s="51" t="s">
        <v>980</v>
      </c>
      <c r="C162" s="51" t="s">
        <v>995</v>
      </c>
      <c r="D162" s="108" t="s">
        <v>561</v>
      </c>
      <c r="E162" s="105">
        <v>4</v>
      </c>
      <c r="F162" s="51" t="s">
        <v>996</v>
      </c>
      <c r="G162" s="107">
        <f>IF(F162="N",VLOOKUP(E162,'Cost Study'!A:G,7,0),(VLOOKUP(E162,'Cost Study'!A:G,7,0)*0.1)+VLOOKUP(E162,'Cost Study'!A:G,7,0))</f>
        <v>2.4300139582635913</v>
      </c>
    </row>
    <row r="163" spans="1:7" x14ac:dyDescent="0.2">
      <c r="A163" s="51" t="s">
        <v>1137</v>
      </c>
      <c r="B163" s="51" t="s">
        <v>562</v>
      </c>
      <c r="C163" s="51" t="s">
        <v>995</v>
      </c>
      <c r="D163" s="108" t="s">
        <v>563</v>
      </c>
      <c r="E163" s="105">
        <v>4</v>
      </c>
      <c r="F163" s="51" t="s">
        <v>996</v>
      </c>
      <c r="G163" s="107">
        <f>IF(F163="N",VLOOKUP(E163,'Cost Study'!A:G,7,0),(VLOOKUP(E163,'Cost Study'!A:G,7,0)*0.1)+VLOOKUP(E163,'Cost Study'!A:G,7,0))</f>
        <v>2.4300139582635913</v>
      </c>
    </row>
    <row r="164" spans="1:7" x14ac:dyDescent="0.2">
      <c r="A164" s="51" t="s">
        <v>1138</v>
      </c>
      <c r="B164" s="51" t="s">
        <v>983</v>
      </c>
      <c r="C164" s="51" t="s">
        <v>995</v>
      </c>
      <c r="D164" s="108" t="s">
        <v>564</v>
      </c>
      <c r="E164" s="105">
        <v>4</v>
      </c>
      <c r="F164" s="51" t="s">
        <v>996</v>
      </c>
      <c r="G164" s="107">
        <f>IF(F164="N",VLOOKUP(E164,'Cost Study'!A:G,7,0),(VLOOKUP(E164,'Cost Study'!A:G,7,0)*0.1)+VLOOKUP(E164,'Cost Study'!A:G,7,0))</f>
        <v>2.4300139582635913</v>
      </c>
    </row>
    <row r="165" spans="1:7" x14ac:dyDescent="0.2">
      <c r="A165" s="51" t="s">
        <v>1139</v>
      </c>
      <c r="B165" s="51" t="s">
        <v>565</v>
      </c>
      <c r="C165" s="51" t="s">
        <v>995</v>
      </c>
      <c r="D165" s="108" t="s">
        <v>984</v>
      </c>
      <c r="E165" s="105">
        <v>4</v>
      </c>
      <c r="F165" s="51" t="s">
        <v>996</v>
      </c>
      <c r="G165" s="107">
        <f>IF(F165="N",VLOOKUP(E165,'Cost Study'!A:G,7,0),(VLOOKUP(E165,'Cost Study'!A:G,7,0)*0.1)+VLOOKUP(E165,'Cost Study'!A:G,7,0))</f>
        <v>2.4300139582635913</v>
      </c>
    </row>
    <row r="166" spans="1:7" x14ac:dyDescent="0.2">
      <c r="A166" s="51" t="s">
        <v>1140</v>
      </c>
      <c r="B166" s="51" t="s">
        <v>565</v>
      </c>
      <c r="C166" s="51" t="s">
        <v>995</v>
      </c>
      <c r="D166" s="108" t="s">
        <v>566</v>
      </c>
      <c r="E166" s="105">
        <v>4</v>
      </c>
      <c r="F166" s="51" t="s">
        <v>996</v>
      </c>
      <c r="G166" s="107">
        <f>IF(F166="N",VLOOKUP(E166,'Cost Study'!A:G,7,0),(VLOOKUP(E166,'Cost Study'!A:G,7,0)*0.1)+VLOOKUP(E166,'Cost Study'!A:G,7,0))</f>
        <v>2.4300139582635913</v>
      </c>
    </row>
    <row r="167" spans="1:7" x14ac:dyDescent="0.2">
      <c r="A167" s="102" t="s">
        <v>1141</v>
      </c>
      <c r="B167" s="102" t="s">
        <v>565</v>
      </c>
      <c r="C167" s="102" t="s">
        <v>995</v>
      </c>
      <c r="D167" s="109" t="s">
        <v>567</v>
      </c>
      <c r="E167" s="106">
        <v>4</v>
      </c>
      <c r="F167" s="51" t="s">
        <v>996</v>
      </c>
      <c r="G167" s="107">
        <f>IF(F167="N",VLOOKUP(E167,'Cost Study'!A:G,7,0),(VLOOKUP(E167,'Cost Study'!A:G,7,0)*0.1)+VLOOKUP(E167,'Cost Study'!A:G,7,0))</f>
        <v>2.4300139582635913</v>
      </c>
    </row>
    <row r="168" spans="1:7" x14ac:dyDescent="0.2">
      <c r="A168" s="51" t="s">
        <v>1142</v>
      </c>
      <c r="B168" s="51" t="s">
        <v>568</v>
      </c>
      <c r="C168" s="51" t="s">
        <v>995</v>
      </c>
      <c r="D168" s="108" t="s">
        <v>569</v>
      </c>
      <c r="E168" s="105">
        <v>4</v>
      </c>
      <c r="F168" s="51" t="s">
        <v>996</v>
      </c>
      <c r="G168" s="107">
        <f>IF(F168="N",VLOOKUP(E168,'Cost Study'!A:G,7,0),(VLOOKUP(E168,'Cost Study'!A:G,7,0)*0.1)+VLOOKUP(E168,'Cost Study'!A:G,7,0))</f>
        <v>2.4300139582635913</v>
      </c>
    </row>
    <row r="169" spans="1:7" x14ac:dyDescent="0.2">
      <c r="A169" s="51" t="s">
        <v>1143</v>
      </c>
      <c r="B169" s="51" t="s">
        <v>815</v>
      </c>
      <c r="C169" s="51" t="s">
        <v>997</v>
      </c>
      <c r="D169" s="108" t="s">
        <v>985</v>
      </c>
      <c r="E169" s="105">
        <v>4</v>
      </c>
      <c r="F169" s="51" t="s">
        <v>996</v>
      </c>
      <c r="G169" s="107">
        <f>IF(F169="N",VLOOKUP(E169,'Cost Study'!A:G,7,0),(VLOOKUP(E169,'Cost Study'!A:G,7,0)*0.1)+VLOOKUP(E169,'Cost Study'!A:G,7,0))</f>
        <v>2.4300139582635913</v>
      </c>
    </row>
    <row r="170" spans="1:7" x14ac:dyDescent="0.2">
      <c r="A170" s="102" t="s">
        <v>1144</v>
      </c>
      <c r="B170" s="102" t="s">
        <v>570</v>
      </c>
      <c r="C170" s="102" t="s">
        <v>995</v>
      </c>
      <c r="D170" s="109" t="s">
        <v>571</v>
      </c>
      <c r="E170" s="106">
        <v>4</v>
      </c>
      <c r="F170" s="51" t="s">
        <v>996</v>
      </c>
      <c r="G170" s="107">
        <f>IF(F170="N",VLOOKUP(E170,'Cost Study'!A:G,7,0),(VLOOKUP(E170,'Cost Study'!A:G,7,0)*0.1)+VLOOKUP(E170,'Cost Study'!A:G,7,0))</f>
        <v>2.4300139582635913</v>
      </c>
    </row>
    <row r="171" spans="1:7" x14ac:dyDescent="0.2">
      <c r="A171" s="51" t="s">
        <v>1145</v>
      </c>
      <c r="B171" s="51" t="s">
        <v>572</v>
      </c>
      <c r="C171" s="51" t="s">
        <v>995</v>
      </c>
      <c r="D171" s="108" t="s">
        <v>573</v>
      </c>
      <c r="E171" s="105">
        <v>4</v>
      </c>
      <c r="F171" s="51" t="s">
        <v>996</v>
      </c>
      <c r="G171" s="107">
        <f>IF(F171="N",VLOOKUP(E171,'Cost Study'!A:G,7,0),(VLOOKUP(E171,'Cost Study'!A:G,7,0)*0.1)+VLOOKUP(E171,'Cost Study'!A:G,7,0))</f>
        <v>2.4300139582635913</v>
      </c>
    </row>
    <row r="172" spans="1:7" x14ac:dyDescent="0.2">
      <c r="A172" s="51" t="s">
        <v>1146</v>
      </c>
      <c r="B172" s="51" t="s">
        <v>978</v>
      </c>
      <c r="C172" s="51" t="s">
        <v>995</v>
      </c>
      <c r="D172" s="108" t="s">
        <v>574</v>
      </c>
      <c r="E172" s="105">
        <v>4</v>
      </c>
      <c r="F172" s="51" t="s">
        <v>996</v>
      </c>
      <c r="G172" s="107">
        <f>IF(F172="N",VLOOKUP(E172,'Cost Study'!A:G,7,0),(VLOOKUP(E172,'Cost Study'!A:G,7,0)*0.1)+VLOOKUP(E172,'Cost Study'!A:G,7,0))</f>
        <v>2.4300139582635913</v>
      </c>
    </row>
    <row r="173" spans="1:7" x14ac:dyDescent="0.2">
      <c r="A173" s="102" t="s">
        <v>1147</v>
      </c>
      <c r="B173" s="102" t="s">
        <v>575</v>
      </c>
      <c r="C173" s="102" t="s">
        <v>995</v>
      </c>
      <c r="D173" s="109" t="s">
        <v>576</v>
      </c>
      <c r="E173" s="106">
        <v>4</v>
      </c>
      <c r="F173" s="51" t="s">
        <v>996</v>
      </c>
      <c r="G173" s="107">
        <f>IF(F173="N",VLOOKUP(E173,'Cost Study'!A:G,7,0),(VLOOKUP(E173,'Cost Study'!A:G,7,0)*0.1)+VLOOKUP(E173,'Cost Study'!A:G,7,0))</f>
        <v>2.4300139582635913</v>
      </c>
    </row>
    <row r="174" spans="1:7" x14ac:dyDescent="0.2">
      <c r="A174" s="102" t="s">
        <v>1148</v>
      </c>
      <c r="B174" s="102" t="s">
        <v>549</v>
      </c>
      <c r="C174" s="102" t="s">
        <v>995</v>
      </c>
      <c r="D174" s="109" t="s">
        <v>986</v>
      </c>
      <c r="E174" s="106">
        <v>4</v>
      </c>
      <c r="F174" s="51" t="s">
        <v>996</v>
      </c>
      <c r="G174" s="107">
        <f>IF(F174="N",VLOOKUP(E174,'Cost Study'!A:G,7,0),(VLOOKUP(E174,'Cost Study'!A:G,7,0)*0.1)+VLOOKUP(E174,'Cost Study'!A:G,7,0))</f>
        <v>2.4300139582635913</v>
      </c>
    </row>
    <row r="175" spans="1:7" x14ac:dyDescent="0.2">
      <c r="A175" s="102" t="s">
        <v>1149</v>
      </c>
      <c r="B175" s="102" t="s">
        <v>549</v>
      </c>
      <c r="C175" s="102" t="s">
        <v>995</v>
      </c>
      <c r="D175" s="109" t="s">
        <v>577</v>
      </c>
      <c r="E175" s="106">
        <v>4</v>
      </c>
      <c r="F175" s="51" t="s">
        <v>996</v>
      </c>
      <c r="G175" s="107">
        <f>IF(F175="N",VLOOKUP(E175,'Cost Study'!A:G,7,0),(VLOOKUP(E175,'Cost Study'!A:G,7,0)*0.1)+VLOOKUP(E175,'Cost Study'!A:G,7,0))</f>
        <v>2.4300139582635913</v>
      </c>
    </row>
    <row r="176" spans="1:7" x14ac:dyDescent="0.2">
      <c r="A176" s="51" t="s">
        <v>1150</v>
      </c>
      <c r="B176" s="51" t="s">
        <v>549</v>
      </c>
      <c r="C176" s="51" t="s">
        <v>995</v>
      </c>
      <c r="D176" s="108" t="s">
        <v>578</v>
      </c>
      <c r="E176" s="105">
        <v>4</v>
      </c>
      <c r="F176" s="51" t="s">
        <v>996</v>
      </c>
      <c r="G176" s="107">
        <f>IF(F176="N",VLOOKUP(E176,'Cost Study'!A:G,7,0),(VLOOKUP(E176,'Cost Study'!A:G,7,0)*0.1)+VLOOKUP(E176,'Cost Study'!A:G,7,0))</f>
        <v>2.4300139582635913</v>
      </c>
    </row>
    <row r="177" spans="1:7" x14ac:dyDescent="0.2">
      <c r="A177" s="51" t="s">
        <v>1151</v>
      </c>
      <c r="B177" s="51" t="s">
        <v>987</v>
      </c>
      <c r="C177" s="51" t="s">
        <v>995</v>
      </c>
      <c r="D177" s="108" t="s">
        <v>579</v>
      </c>
      <c r="E177" s="105">
        <v>4</v>
      </c>
      <c r="F177" s="51" t="s">
        <v>996</v>
      </c>
      <c r="G177" s="107">
        <f>IF(F177="N",VLOOKUP(E177,'Cost Study'!A:G,7,0),(VLOOKUP(E177,'Cost Study'!A:G,7,0)*0.1)+VLOOKUP(E177,'Cost Study'!A:G,7,0))</f>
        <v>2.4300139582635913</v>
      </c>
    </row>
    <row r="178" spans="1:7" x14ac:dyDescent="0.2">
      <c r="A178" s="102" t="s">
        <v>1152</v>
      </c>
      <c r="B178" s="102" t="s">
        <v>333</v>
      </c>
      <c r="C178" s="102" t="s">
        <v>995</v>
      </c>
      <c r="D178" s="109" t="s">
        <v>580</v>
      </c>
      <c r="E178" s="106">
        <v>4</v>
      </c>
      <c r="F178" s="51" t="s">
        <v>996</v>
      </c>
      <c r="G178" s="107">
        <f>IF(F178="N",VLOOKUP(E178,'Cost Study'!A:G,7,0),(VLOOKUP(E178,'Cost Study'!A:G,7,0)*0.1)+VLOOKUP(E178,'Cost Study'!A:G,7,0))</f>
        <v>2.4300139582635913</v>
      </c>
    </row>
    <row r="179" spans="1:7" x14ac:dyDescent="0.2">
      <c r="A179" s="102" t="s">
        <v>1153</v>
      </c>
      <c r="B179" s="102" t="s">
        <v>333</v>
      </c>
      <c r="C179" s="102" t="s">
        <v>995</v>
      </c>
      <c r="D179" s="109" t="s">
        <v>581</v>
      </c>
      <c r="E179" s="106">
        <v>4</v>
      </c>
      <c r="F179" s="51" t="s">
        <v>996</v>
      </c>
      <c r="G179" s="107">
        <f>IF(F179="N",VLOOKUP(E179,'Cost Study'!A:G,7,0),(VLOOKUP(E179,'Cost Study'!A:G,7,0)*0.1)+VLOOKUP(E179,'Cost Study'!A:G,7,0))</f>
        <v>2.4300139582635913</v>
      </c>
    </row>
    <row r="180" spans="1:7" x14ac:dyDescent="0.2">
      <c r="A180" s="102" t="s">
        <v>1154</v>
      </c>
      <c r="B180" s="102" t="s">
        <v>333</v>
      </c>
      <c r="C180" s="102" t="s">
        <v>995</v>
      </c>
      <c r="D180" s="109" t="s">
        <v>582</v>
      </c>
      <c r="E180" s="106">
        <v>4</v>
      </c>
      <c r="F180" s="51" t="s">
        <v>996</v>
      </c>
      <c r="G180" s="107">
        <f>IF(F180="N",VLOOKUP(E180,'Cost Study'!A:G,7,0),(VLOOKUP(E180,'Cost Study'!A:G,7,0)*0.1)+VLOOKUP(E180,'Cost Study'!A:G,7,0))</f>
        <v>2.4300139582635913</v>
      </c>
    </row>
    <row r="181" spans="1:7" x14ac:dyDescent="0.2">
      <c r="A181" s="102" t="s">
        <v>1155</v>
      </c>
      <c r="B181" s="102" t="s">
        <v>988</v>
      </c>
      <c r="C181" s="102" t="s">
        <v>995</v>
      </c>
      <c r="D181" s="109" t="s">
        <v>989</v>
      </c>
      <c r="E181" s="106">
        <v>4</v>
      </c>
      <c r="F181" s="51" t="s">
        <v>996</v>
      </c>
      <c r="G181" s="107">
        <f>IF(F181="N",VLOOKUP(E181,'Cost Study'!A:G,7,0),(VLOOKUP(E181,'Cost Study'!A:G,7,0)*0.1)+VLOOKUP(E181,'Cost Study'!A:G,7,0))</f>
        <v>2.4300139582635913</v>
      </c>
    </row>
    <row r="182" spans="1:7" x14ac:dyDescent="0.2">
      <c r="A182" s="51" t="s">
        <v>1156</v>
      </c>
      <c r="B182" s="51" t="s">
        <v>990</v>
      </c>
      <c r="C182" s="51" t="s">
        <v>995</v>
      </c>
      <c r="D182" s="108" t="s">
        <v>583</v>
      </c>
      <c r="E182" s="105">
        <v>4</v>
      </c>
      <c r="F182" s="51" t="s">
        <v>996</v>
      </c>
      <c r="G182" s="107">
        <f>IF(F182="N",VLOOKUP(E182,'Cost Study'!A:G,7,0),(VLOOKUP(E182,'Cost Study'!A:G,7,0)*0.1)+VLOOKUP(E182,'Cost Study'!A:G,7,0))</f>
        <v>2.4300139582635913</v>
      </c>
    </row>
    <row r="183" spans="1:7" x14ac:dyDescent="0.2">
      <c r="A183" s="51" t="s">
        <v>1157</v>
      </c>
      <c r="B183" s="51" t="s">
        <v>443</v>
      </c>
      <c r="C183" s="51" t="s">
        <v>995</v>
      </c>
      <c r="D183" s="108" t="s">
        <v>911</v>
      </c>
      <c r="E183" s="105">
        <v>5</v>
      </c>
      <c r="F183" s="51" t="s">
        <v>996</v>
      </c>
      <c r="G183" s="107">
        <f>IF(F183="N",VLOOKUP(E183,'Cost Study'!A:G,7,0),(VLOOKUP(E183,'Cost Study'!A:G,7,0)*0.1)+VLOOKUP(E183,'Cost Study'!A:G,7,0))</f>
        <v>8.3021719928430482</v>
      </c>
    </row>
    <row r="184" spans="1:7" x14ac:dyDescent="0.2">
      <c r="A184" s="51" t="s">
        <v>1158</v>
      </c>
      <c r="B184" s="51" t="s">
        <v>443</v>
      </c>
      <c r="C184" s="51" t="s">
        <v>995</v>
      </c>
      <c r="D184" s="108" t="s">
        <v>444</v>
      </c>
      <c r="E184" s="105">
        <v>5</v>
      </c>
      <c r="F184" s="51" t="s">
        <v>996</v>
      </c>
      <c r="G184" s="107">
        <f>IF(F184="N",VLOOKUP(E184,'Cost Study'!A:G,7,0),(VLOOKUP(E184,'Cost Study'!A:G,7,0)*0.1)+VLOOKUP(E184,'Cost Study'!A:G,7,0))</f>
        <v>8.3021719928430482</v>
      </c>
    </row>
    <row r="185" spans="1:7" x14ac:dyDescent="0.2">
      <c r="A185" s="51" t="s">
        <v>1159</v>
      </c>
      <c r="B185" s="51" t="s">
        <v>735</v>
      </c>
      <c r="C185" s="51" t="s">
        <v>995</v>
      </c>
      <c r="D185" s="108" t="s">
        <v>203</v>
      </c>
      <c r="E185" s="105">
        <v>6</v>
      </c>
      <c r="F185" s="51" t="s">
        <v>996</v>
      </c>
      <c r="G185" s="107">
        <f>IF(F185="N",VLOOKUP(E185,'Cost Study'!A:G,7,0),(VLOOKUP(E185,'Cost Study'!A:G,7,0)*0.1)+VLOOKUP(E185,'Cost Study'!A:G,7,0))</f>
        <v>2.9574937970703448</v>
      </c>
    </row>
    <row r="186" spans="1:7" x14ac:dyDescent="0.2">
      <c r="A186" s="51" t="s">
        <v>1160</v>
      </c>
      <c r="B186" s="51" t="s">
        <v>736</v>
      </c>
      <c r="C186" s="51" t="s">
        <v>997</v>
      </c>
      <c r="D186" s="108" t="s">
        <v>737</v>
      </c>
      <c r="E186" s="105">
        <v>6</v>
      </c>
      <c r="F186" s="51" t="s">
        <v>996</v>
      </c>
      <c r="G186" s="107">
        <f>IF(F186="N",VLOOKUP(E186,'Cost Study'!A:G,7,0),(VLOOKUP(E186,'Cost Study'!A:G,7,0)*0.1)+VLOOKUP(E186,'Cost Study'!A:G,7,0))</f>
        <v>2.9574937970703448</v>
      </c>
    </row>
    <row r="187" spans="1:7" x14ac:dyDescent="0.2">
      <c r="A187" s="51" t="s">
        <v>1161</v>
      </c>
      <c r="B187" s="51" t="s">
        <v>736</v>
      </c>
      <c r="C187" s="51" t="s">
        <v>997</v>
      </c>
      <c r="D187" s="108" t="s">
        <v>737</v>
      </c>
      <c r="E187" s="105">
        <v>6</v>
      </c>
      <c r="F187" s="51" t="s">
        <v>996</v>
      </c>
      <c r="G187" s="107">
        <f>IF(F187="N",VLOOKUP(E187,'Cost Study'!A:G,7,0),(VLOOKUP(E187,'Cost Study'!A:G,7,0)*0.1)+VLOOKUP(E187,'Cost Study'!A:G,7,0))</f>
        <v>2.9574937970703448</v>
      </c>
    </row>
    <row r="188" spans="1:7" x14ac:dyDescent="0.2">
      <c r="A188" s="51" t="s">
        <v>1162</v>
      </c>
      <c r="B188" s="51" t="s">
        <v>736</v>
      </c>
      <c r="C188" s="51" t="s">
        <v>997</v>
      </c>
      <c r="D188" s="108" t="s">
        <v>737</v>
      </c>
      <c r="E188" s="105">
        <v>6</v>
      </c>
      <c r="F188" s="51" t="s">
        <v>996</v>
      </c>
      <c r="G188" s="107">
        <f>IF(F188="N",VLOOKUP(E188,'Cost Study'!A:G,7,0),(VLOOKUP(E188,'Cost Study'!A:G,7,0)*0.1)+VLOOKUP(E188,'Cost Study'!A:G,7,0))</f>
        <v>2.9574937970703448</v>
      </c>
    </row>
    <row r="189" spans="1:7" x14ac:dyDescent="0.2">
      <c r="A189" s="51" t="s">
        <v>1163</v>
      </c>
      <c r="B189" s="51" t="s">
        <v>736</v>
      </c>
      <c r="C189" s="51" t="s">
        <v>997</v>
      </c>
      <c r="D189" s="108" t="s">
        <v>738</v>
      </c>
      <c r="E189" s="105">
        <v>6</v>
      </c>
      <c r="F189" s="51" t="s">
        <v>996</v>
      </c>
      <c r="G189" s="107">
        <f>IF(F189="N",VLOOKUP(E189,'Cost Study'!A:G,7,0),(VLOOKUP(E189,'Cost Study'!A:G,7,0)*0.1)+VLOOKUP(E189,'Cost Study'!A:G,7,0))</f>
        <v>2.9574937970703448</v>
      </c>
    </row>
    <row r="190" spans="1:7" x14ac:dyDescent="0.2">
      <c r="A190" s="51" t="s">
        <v>1164</v>
      </c>
      <c r="B190" s="51" t="s">
        <v>736</v>
      </c>
      <c r="C190" s="51" t="s">
        <v>997</v>
      </c>
      <c r="D190" s="108" t="s">
        <v>738</v>
      </c>
      <c r="E190" s="105">
        <v>6</v>
      </c>
      <c r="F190" s="51" t="s">
        <v>996</v>
      </c>
      <c r="G190" s="107">
        <f>IF(F190="N",VLOOKUP(E190,'Cost Study'!A:G,7,0),(VLOOKUP(E190,'Cost Study'!A:G,7,0)*0.1)+VLOOKUP(E190,'Cost Study'!A:G,7,0))</f>
        <v>2.9574937970703448</v>
      </c>
    </row>
    <row r="191" spans="1:7" x14ac:dyDescent="0.2">
      <c r="A191" s="51" t="s">
        <v>1165</v>
      </c>
      <c r="B191" s="51" t="s">
        <v>736</v>
      </c>
      <c r="C191" s="51" t="s">
        <v>997</v>
      </c>
      <c r="D191" s="108" t="s">
        <v>738</v>
      </c>
      <c r="E191" s="105">
        <v>6</v>
      </c>
      <c r="F191" s="51" t="s">
        <v>996</v>
      </c>
      <c r="G191" s="107">
        <f>IF(F191="N",VLOOKUP(E191,'Cost Study'!A:G,7,0),(VLOOKUP(E191,'Cost Study'!A:G,7,0)*0.1)+VLOOKUP(E191,'Cost Study'!A:G,7,0))</f>
        <v>2.9574937970703448</v>
      </c>
    </row>
    <row r="192" spans="1:7" x14ac:dyDescent="0.2">
      <c r="A192" s="51" t="s">
        <v>1166</v>
      </c>
      <c r="B192" s="51" t="s">
        <v>736</v>
      </c>
      <c r="C192" s="51" t="s">
        <v>997</v>
      </c>
      <c r="D192" s="108" t="s">
        <v>738</v>
      </c>
      <c r="E192" s="105">
        <v>6</v>
      </c>
      <c r="F192" s="51" t="s">
        <v>996</v>
      </c>
      <c r="G192" s="107">
        <f>IF(F192="N",VLOOKUP(E192,'Cost Study'!A:G,7,0),(VLOOKUP(E192,'Cost Study'!A:G,7,0)*0.1)+VLOOKUP(E192,'Cost Study'!A:G,7,0))</f>
        <v>2.9574937970703448</v>
      </c>
    </row>
    <row r="193" spans="1:7" x14ac:dyDescent="0.2">
      <c r="A193" s="51" t="s">
        <v>1167</v>
      </c>
      <c r="B193" s="51" t="s">
        <v>736</v>
      </c>
      <c r="C193" s="51" t="s">
        <v>997</v>
      </c>
      <c r="D193" s="108" t="s">
        <v>738</v>
      </c>
      <c r="E193" s="105">
        <v>6</v>
      </c>
      <c r="F193" s="51" t="s">
        <v>996</v>
      </c>
      <c r="G193" s="107">
        <f>IF(F193="N",VLOOKUP(E193,'Cost Study'!A:G,7,0),(VLOOKUP(E193,'Cost Study'!A:G,7,0)*0.1)+VLOOKUP(E193,'Cost Study'!A:G,7,0))</f>
        <v>2.9574937970703448</v>
      </c>
    </row>
    <row r="194" spans="1:7" x14ac:dyDescent="0.2">
      <c r="A194" s="51" t="s">
        <v>1168</v>
      </c>
      <c r="B194" s="51" t="s">
        <v>736</v>
      </c>
      <c r="C194" s="51" t="s">
        <v>997</v>
      </c>
      <c r="D194" s="108" t="s">
        <v>739</v>
      </c>
      <c r="E194" s="105">
        <v>6</v>
      </c>
      <c r="F194" s="51" t="s">
        <v>996</v>
      </c>
      <c r="G194" s="107">
        <f>IF(F194="N",VLOOKUP(E194,'Cost Study'!A:G,7,0),(VLOOKUP(E194,'Cost Study'!A:G,7,0)*0.1)+VLOOKUP(E194,'Cost Study'!A:G,7,0))</f>
        <v>2.9574937970703448</v>
      </c>
    </row>
    <row r="195" spans="1:7" x14ac:dyDescent="0.2">
      <c r="A195" s="51" t="s">
        <v>1169</v>
      </c>
      <c r="B195" s="51" t="s">
        <v>736</v>
      </c>
      <c r="C195" s="51" t="s">
        <v>997</v>
      </c>
      <c r="D195" s="108" t="s">
        <v>739</v>
      </c>
      <c r="E195" s="105">
        <v>6</v>
      </c>
      <c r="F195" s="51" t="s">
        <v>996</v>
      </c>
      <c r="G195" s="107">
        <f>IF(F195="N",VLOOKUP(E195,'Cost Study'!A:G,7,0),(VLOOKUP(E195,'Cost Study'!A:G,7,0)*0.1)+VLOOKUP(E195,'Cost Study'!A:G,7,0))</f>
        <v>2.9574937970703448</v>
      </c>
    </row>
    <row r="196" spans="1:7" x14ac:dyDescent="0.2">
      <c r="A196" s="51" t="s">
        <v>1170</v>
      </c>
      <c r="B196" s="51" t="s">
        <v>204</v>
      </c>
      <c r="C196" s="51" t="s">
        <v>995</v>
      </c>
      <c r="D196" s="108" t="s">
        <v>205</v>
      </c>
      <c r="E196" s="105">
        <v>6</v>
      </c>
      <c r="F196" s="51" t="s">
        <v>996</v>
      </c>
      <c r="G196" s="107">
        <f>IF(F196="N",VLOOKUP(E196,'Cost Study'!A:G,7,0),(VLOOKUP(E196,'Cost Study'!A:G,7,0)*0.1)+VLOOKUP(E196,'Cost Study'!A:G,7,0))</f>
        <v>2.9574937970703448</v>
      </c>
    </row>
    <row r="197" spans="1:7" x14ac:dyDescent="0.2">
      <c r="A197" s="51" t="s">
        <v>1171</v>
      </c>
      <c r="B197" s="51" t="s">
        <v>736</v>
      </c>
      <c r="C197" s="51" t="s">
        <v>997</v>
      </c>
      <c r="D197" s="108" t="s">
        <v>205</v>
      </c>
      <c r="E197" s="105">
        <v>6</v>
      </c>
      <c r="F197" s="51" t="s">
        <v>996</v>
      </c>
      <c r="G197" s="107">
        <f>IF(F197="N",VLOOKUP(E197,'Cost Study'!A:G,7,0),(VLOOKUP(E197,'Cost Study'!A:G,7,0)*0.1)+VLOOKUP(E197,'Cost Study'!A:G,7,0))</f>
        <v>2.9574937970703448</v>
      </c>
    </row>
    <row r="198" spans="1:7" x14ac:dyDescent="0.2">
      <c r="A198" s="51" t="s">
        <v>1172</v>
      </c>
      <c r="B198" s="51" t="s">
        <v>736</v>
      </c>
      <c r="C198" s="51" t="s">
        <v>997</v>
      </c>
      <c r="D198" s="108" t="s">
        <v>205</v>
      </c>
      <c r="E198" s="105">
        <v>6</v>
      </c>
      <c r="F198" s="51" t="s">
        <v>996</v>
      </c>
      <c r="G198" s="107">
        <f>IF(F198="N",VLOOKUP(E198,'Cost Study'!A:G,7,0),(VLOOKUP(E198,'Cost Study'!A:G,7,0)*0.1)+VLOOKUP(E198,'Cost Study'!A:G,7,0))</f>
        <v>2.9574937970703448</v>
      </c>
    </row>
    <row r="199" spans="1:7" x14ac:dyDescent="0.2">
      <c r="A199" s="51" t="s">
        <v>1173</v>
      </c>
      <c r="B199" s="51" t="s">
        <v>229</v>
      </c>
      <c r="C199" s="51" t="s">
        <v>995</v>
      </c>
      <c r="D199" s="108" t="s">
        <v>206</v>
      </c>
      <c r="E199" s="105">
        <v>6</v>
      </c>
      <c r="F199" s="51" t="s">
        <v>996</v>
      </c>
      <c r="G199" s="107">
        <f>IF(F199="N",VLOOKUP(E199,'Cost Study'!A:G,7,0),(VLOOKUP(E199,'Cost Study'!A:G,7,0)*0.1)+VLOOKUP(E199,'Cost Study'!A:G,7,0))</f>
        <v>2.9574937970703448</v>
      </c>
    </row>
    <row r="200" spans="1:7" x14ac:dyDescent="0.2">
      <c r="A200" s="51" t="s">
        <v>1174</v>
      </c>
      <c r="B200" s="51" t="s">
        <v>740</v>
      </c>
      <c r="C200" s="51" t="s">
        <v>995</v>
      </c>
      <c r="D200" s="108" t="s">
        <v>207</v>
      </c>
      <c r="E200" s="105">
        <v>6</v>
      </c>
      <c r="F200" s="51" t="s">
        <v>996</v>
      </c>
      <c r="G200" s="107">
        <f>IF(F200="N",VLOOKUP(E200,'Cost Study'!A:G,7,0),(VLOOKUP(E200,'Cost Study'!A:G,7,0)*0.1)+VLOOKUP(E200,'Cost Study'!A:G,7,0))</f>
        <v>2.9574937970703448</v>
      </c>
    </row>
    <row r="201" spans="1:7" x14ac:dyDescent="0.2">
      <c r="A201" s="51" t="s">
        <v>1175</v>
      </c>
      <c r="B201" s="51" t="s">
        <v>736</v>
      </c>
      <c r="C201" s="51" t="s">
        <v>997</v>
      </c>
      <c r="D201" s="108" t="s">
        <v>207</v>
      </c>
      <c r="E201" s="105">
        <v>6</v>
      </c>
      <c r="F201" s="51" t="s">
        <v>996</v>
      </c>
      <c r="G201" s="107">
        <f>IF(F201="N",VLOOKUP(E201,'Cost Study'!A:G,7,0),(VLOOKUP(E201,'Cost Study'!A:G,7,0)*0.1)+VLOOKUP(E201,'Cost Study'!A:G,7,0))</f>
        <v>2.9574937970703448</v>
      </c>
    </row>
    <row r="202" spans="1:7" x14ac:dyDescent="0.2">
      <c r="A202" s="51" t="s">
        <v>1176</v>
      </c>
      <c r="B202" s="51" t="s">
        <v>736</v>
      </c>
      <c r="C202" s="51" t="s">
        <v>997</v>
      </c>
      <c r="D202" s="108" t="s">
        <v>741</v>
      </c>
      <c r="E202" s="105">
        <v>6</v>
      </c>
      <c r="F202" s="51" t="s">
        <v>996</v>
      </c>
      <c r="G202" s="107">
        <f>IF(F202="N",VLOOKUP(E202,'Cost Study'!A:G,7,0),(VLOOKUP(E202,'Cost Study'!A:G,7,0)*0.1)+VLOOKUP(E202,'Cost Study'!A:G,7,0))</f>
        <v>2.9574937970703448</v>
      </c>
    </row>
    <row r="203" spans="1:7" x14ac:dyDescent="0.2">
      <c r="A203" s="51" t="s">
        <v>1177</v>
      </c>
      <c r="B203" s="51" t="s">
        <v>204</v>
      </c>
      <c r="C203" s="51" t="s">
        <v>995</v>
      </c>
      <c r="D203" s="108" t="s">
        <v>742</v>
      </c>
      <c r="E203" s="105">
        <v>6</v>
      </c>
      <c r="F203" s="51" t="s">
        <v>996</v>
      </c>
      <c r="G203" s="107">
        <f>IF(F203="N",VLOOKUP(E203,'Cost Study'!A:G,7,0),(VLOOKUP(E203,'Cost Study'!A:G,7,0)*0.1)+VLOOKUP(E203,'Cost Study'!A:G,7,0))</f>
        <v>2.9574937970703448</v>
      </c>
    </row>
    <row r="204" spans="1:7" x14ac:dyDescent="0.2">
      <c r="A204" s="51" t="s">
        <v>1178</v>
      </c>
      <c r="B204" s="51" t="s">
        <v>736</v>
      </c>
      <c r="C204" s="51" t="s">
        <v>997</v>
      </c>
      <c r="D204" s="108" t="s">
        <v>742</v>
      </c>
      <c r="E204" s="105">
        <v>6</v>
      </c>
      <c r="F204" s="51" t="s">
        <v>996</v>
      </c>
      <c r="G204" s="107">
        <f>IF(F204="N",VLOOKUP(E204,'Cost Study'!A:G,7,0),(VLOOKUP(E204,'Cost Study'!A:G,7,0)*0.1)+VLOOKUP(E204,'Cost Study'!A:G,7,0))</f>
        <v>2.9574937970703448</v>
      </c>
    </row>
    <row r="205" spans="1:7" x14ac:dyDescent="0.2">
      <c r="A205" s="51" t="s">
        <v>1179</v>
      </c>
      <c r="B205" s="51" t="s">
        <v>736</v>
      </c>
      <c r="C205" s="51" t="s">
        <v>997</v>
      </c>
      <c r="D205" s="108" t="s">
        <v>742</v>
      </c>
      <c r="E205" s="105">
        <v>6</v>
      </c>
      <c r="F205" s="51" t="s">
        <v>996</v>
      </c>
      <c r="G205" s="107">
        <f>IF(F205="N",VLOOKUP(E205,'Cost Study'!A:G,7,0),(VLOOKUP(E205,'Cost Study'!A:G,7,0)*0.1)+VLOOKUP(E205,'Cost Study'!A:G,7,0))</f>
        <v>2.9574937970703448</v>
      </c>
    </row>
    <row r="206" spans="1:7" x14ac:dyDescent="0.2">
      <c r="A206" s="51" t="s">
        <v>1180</v>
      </c>
      <c r="B206" s="51" t="s">
        <v>208</v>
      </c>
      <c r="C206" s="51" t="s">
        <v>995</v>
      </c>
      <c r="D206" s="108" t="s">
        <v>209</v>
      </c>
      <c r="E206" s="105">
        <v>6</v>
      </c>
      <c r="F206" s="51" t="s">
        <v>996</v>
      </c>
      <c r="G206" s="107">
        <f>IF(F206="N",VLOOKUP(E206,'Cost Study'!A:G,7,0),(VLOOKUP(E206,'Cost Study'!A:G,7,0)*0.1)+VLOOKUP(E206,'Cost Study'!A:G,7,0))</f>
        <v>2.9574937970703448</v>
      </c>
    </row>
    <row r="207" spans="1:7" x14ac:dyDescent="0.2">
      <c r="A207" s="51" t="s">
        <v>1181</v>
      </c>
      <c r="B207" s="51" t="s">
        <v>210</v>
      </c>
      <c r="C207" s="51" t="s">
        <v>995</v>
      </c>
      <c r="D207" s="108" t="s">
        <v>743</v>
      </c>
      <c r="E207" s="105">
        <v>6</v>
      </c>
      <c r="F207" s="51" t="s">
        <v>996</v>
      </c>
      <c r="G207" s="107">
        <f>IF(F207="N",VLOOKUP(E207,'Cost Study'!A:G,7,0),(VLOOKUP(E207,'Cost Study'!A:G,7,0)*0.1)+VLOOKUP(E207,'Cost Study'!A:G,7,0))</f>
        <v>2.9574937970703448</v>
      </c>
    </row>
    <row r="208" spans="1:7" x14ac:dyDescent="0.2">
      <c r="A208" s="51" t="s">
        <v>1182</v>
      </c>
      <c r="B208" s="51" t="s">
        <v>211</v>
      </c>
      <c r="C208" s="51" t="s">
        <v>995</v>
      </c>
      <c r="D208" s="108" t="s">
        <v>744</v>
      </c>
      <c r="E208" s="105">
        <v>6</v>
      </c>
      <c r="F208" s="51" t="s">
        <v>996</v>
      </c>
      <c r="G208" s="107">
        <f>IF(F208="N",VLOOKUP(E208,'Cost Study'!A:G,7,0),(VLOOKUP(E208,'Cost Study'!A:G,7,0)*0.1)+VLOOKUP(E208,'Cost Study'!A:G,7,0))</f>
        <v>2.9574937970703448</v>
      </c>
    </row>
    <row r="209" spans="1:7" x14ac:dyDescent="0.2">
      <c r="A209" s="51" t="s">
        <v>1182</v>
      </c>
      <c r="B209" s="51" t="s">
        <v>212</v>
      </c>
      <c r="C209" s="51" t="s">
        <v>995</v>
      </c>
      <c r="D209" s="108" t="s">
        <v>744</v>
      </c>
      <c r="E209" s="105">
        <v>6</v>
      </c>
      <c r="F209" s="51" t="s">
        <v>996</v>
      </c>
      <c r="G209" s="107">
        <f>IF(F209="N",VLOOKUP(E209,'Cost Study'!A:G,7,0),(VLOOKUP(E209,'Cost Study'!A:G,7,0)*0.1)+VLOOKUP(E209,'Cost Study'!A:G,7,0))</f>
        <v>2.9574937970703448</v>
      </c>
    </row>
    <row r="210" spans="1:7" x14ac:dyDescent="0.2">
      <c r="A210" s="51" t="s">
        <v>1182</v>
      </c>
      <c r="B210" s="51" t="s">
        <v>214</v>
      </c>
      <c r="C210" s="51" t="s">
        <v>995</v>
      </c>
      <c r="D210" s="108" t="s">
        <v>744</v>
      </c>
      <c r="E210" s="105">
        <v>6</v>
      </c>
      <c r="F210" s="51" t="s">
        <v>996</v>
      </c>
      <c r="G210" s="107">
        <f>IF(F210="N",VLOOKUP(E210,'Cost Study'!A:G,7,0),(VLOOKUP(E210,'Cost Study'!A:G,7,0)*0.1)+VLOOKUP(E210,'Cost Study'!A:G,7,0))</f>
        <v>2.9574937970703448</v>
      </c>
    </row>
    <row r="211" spans="1:7" x14ac:dyDescent="0.2">
      <c r="A211" s="51" t="s">
        <v>1183</v>
      </c>
      <c r="B211" s="51" t="s">
        <v>210</v>
      </c>
      <c r="C211" s="51" t="s">
        <v>995</v>
      </c>
      <c r="D211" s="108" t="s">
        <v>745</v>
      </c>
      <c r="E211" s="105">
        <v>6</v>
      </c>
      <c r="F211" s="51" t="s">
        <v>996</v>
      </c>
      <c r="G211" s="107">
        <f>IF(F211="N",VLOOKUP(E211,'Cost Study'!A:G,7,0),(VLOOKUP(E211,'Cost Study'!A:G,7,0)*0.1)+VLOOKUP(E211,'Cost Study'!A:G,7,0))</f>
        <v>2.9574937970703448</v>
      </c>
    </row>
    <row r="212" spans="1:7" x14ac:dyDescent="0.2">
      <c r="A212" s="51" t="s">
        <v>1184</v>
      </c>
      <c r="B212" s="51" t="s">
        <v>210</v>
      </c>
      <c r="C212" s="51" t="s">
        <v>995</v>
      </c>
      <c r="D212" s="108" t="s">
        <v>215</v>
      </c>
      <c r="E212" s="105">
        <v>6</v>
      </c>
      <c r="F212" s="51" t="s">
        <v>996</v>
      </c>
      <c r="G212" s="107">
        <f>IF(F212="N",VLOOKUP(E212,'Cost Study'!A:G,7,0),(VLOOKUP(E212,'Cost Study'!A:G,7,0)*0.1)+VLOOKUP(E212,'Cost Study'!A:G,7,0))</f>
        <v>2.9574937970703448</v>
      </c>
    </row>
    <row r="213" spans="1:7" x14ac:dyDescent="0.2">
      <c r="A213" s="102" t="s">
        <v>1185</v>
      </c>
      <c r="B213" s="102" t="s">
        <v>210</v>
      </c>
      <c r="C213" s="102" t="s">
        <v>995</v>
      </c>
      <c r="D213" s="109" t="s">
        <v>216</v>
      </c>
      <c r="E213" s="106">
        <v>6</v>
      </c>
      <c r="F213" s="51" t="s">
        <v>996</v>
      </c>
      <c r="G213" s="107">
        <f>IF(F213="N",VLOOKUP(E213,'Cost Study'!A:G,7,0),(VLOOKUP(E213,'Cost Study'!A:G,7,0)*0.1)+VLOOKUP(E213,'Cost Study'!A:G,7,0))</f>
        <v>2.9574937970703448</v>
      </c>
    </row>
    <row r="214" spans="1:7" x14ac:dyDescent="0.2">
      <c r="A214" s="51" t="s">
        <v>1186</v>
      </c>
      <c r="B214" s="51" t="s">
        <v>229</v>
      </c>
      <c r="C214" s="51" t="s">
        <v>995</v>
      </c>
      <c r="D214" s="108" t="s">
        <v>261</v>
      </c>
      <c r="E214" s="105">
        <v>6</v>
      </c>
      <c r="F214" s="51" t="s">
        <v>996</v>
      </c>
      <c r="G214" s="107">
        <f>IF(F214="N",VLOOKUP(E214,'Cost Study'!A:G,7,0),(VLOOKUP(E214,'Cost Study'!A:G,7,0)*0.1)+VLOOKUP(E214,'Cost Study'!A:G,7,0))</f>
        <v>2.9574937970703448</v>
      </c>
    </row>
    <row r="215" spans="1:7" x14ac:dyDescent="0.2">
      <c r="A215" s="51" t="s">
        <v>1187</v>
      </c>
      <c r="B215" s="51" t="s">
        <v>217</v>
      </c>
      <c r="C215" s="51" t="s">
        <v>995</v>
      </c>
      <c r="D215" s="108" t="s">
        <v>218</v>
      </c>
      <c r="E215" s="105">
        <v>7</v>
      </c>
      <c r="F215" s="51" t="s">
        <v>998</v>
      </c>
      <c r="G215" s="107">
        <f>IF(F215="N",VLOOKUP(E215,'Cost Study'!A:G,7,0),(VLOOKUP(E215,'Cost Study'!A:G,7,0)*0.1)+VLOOKUP(E215,'Cost Study'!A:G,7,0))</f>
        <v>3.421856390207914</v>
      </c>
    </row>
    <row r="216" spans="1:7" x14ac:dyDescent="0.2">
      <c r="A216" s="102" t="s">
        <v>1187</v>
      </c>
      <c r="B216" s="102" t="s">
        <v>219</v>
      </c>
      <c r="C216" s="102" t="s">
        <v>995</v>
      </c>
      <c r="D216" s="109" t="s">
        <v>218</v>
      </c>
      <c r="E216" s="106">
        <v>7</v>
      </c>
      <c r="F216" s="51" t="s">
        <v>998</v>
      </c>
      <c r="G216" s="107">
        <f>IF(F216="N",VLOOKUP(E216,'Cost Study'!A:G,7,0),(VLOOKUP(E216,'Cost Study'!A:G,7,0)*0.1)+VLOOKUP(E216,'Cost Study'!A:G,7,0))</f>
        <v>3.421856390207914</v>
      </c>
    </row>
    <row r="217" spans="1:7" x14ac:dyDescent="0.2">
      <c r="A217" s="51" t="s">
        <v>1187</v>
      </c>
      <c r="B217" s="51" t="s">
        <v>220</v>
      </c>
      <c r="C217" s="51" t="s">
        <v>995</v>
      </c>
      <c r="D217" s="108" t="s">
        <v>218</v>
      </c>
      <c r="E217" s="105">
        <v>7</v>
      </c>
      <c r="F217" s="51" t="s">
        <v>998</v>
      </c>
      <c r="G217" s="107">
        <f>IF(F217="N",VLOOKUP(E217,'Cost Study'!A:G,7,0),(VLOOKUP(E217,'Cost Study'!A:G,7,0)*0.1)+VLOOKUP(E217,'Cost Study'!A:G,7,0))</f>
        <v>3.421856390207914</v>
      </c>
    </row>
    <row r="218" spans="1:7" x14ac:dyDescent="0.2">
      <c r="A218" s="51" t="s">
        <v>1188</v>
      </c>
      <c r="B218" s="51" t="s">
        <v>746</v>
      </c>
      <c r="C218" s="51" t="s">
        <v>997</v>
      </c>
      <c r="D218" s="108" t="s">
        <v>218</v>
      </c>
      <c r="E218" s="105">
        <v>7</v>
      </c>
      <c r="F218" s="51" t="s">
        <v>998</v>
      </c>
      <c r="G218" s="107">
        <f>IF(F218="N",VLOOKUP(E218,'Cost Study'!A:G,7,0),(VLOOKUP(E218,'Cost Study'!A:G,7,0)*0.1)+VLOOKUP(E218,'Cost Study'!A:G,7,0))</f>
        <v>3.421856390207914</v>
      </c>
    </row>
    <row r="219" spans="1:7" x14ac:dyDescent="0.2">
      <c r="A219" s="51" t="s">
        <v>1189</v>
      </c>
      <c r="B219" s="51" t="s">
        <v>217</v>
      </c>
      <c r="C219" s="51" t="s">
        <v>995</v>
      </c>
      <c r="D219" s="108" t="s">
        <v>221</v>
      </c>
      <c r="E219" s="105">
        <v>7</v>
      </c>
      <c r="F219" s="51" t="s">
        <v>998</v>
      </c>
      <c r="G219" s="107">
        <f>IF(F219="N",VLOOKUP(E219,'Cost Study'!A:G,7,0),(VLOOKUP(E219,'Cost Study'!A:G,7,0)*0.1)+VLOOKUP(E219,'Cost Study'!A:G,7,0))</f>
        <v>3.421856390207914</v>
      </c>
    </row>
    <row r="220" spans="1:7" x14ac:dyDescent="0.2">
      <c r="A220" s="102" t="s">
        <v>1189</v>
      </c>
      <c r="B220" s="102" t="s">
        <v>222</v>
      </c>
      <c r="C220" s="102" t="s">
        <v>995</v>
      </c>
      <c r="D220" s="109" t="s">
        <v>221</v>
      </c>
      <c r="E220" s="106">
        <v>7</v>
      </c>
      <c r="F220" s="51" t="s">
        <v>998</v>
      </c>
      <c r="G220" s="107">
        <f>IF(F220="N",VLOOKUP(E220,'Cost Study'!A:G,7,0),(VLOOKUP(E220,'Cost Study'!A:G,7,0)*0.1)+VLOOKUP(E220,'Cost Study'!A:G,7,0))</f>
        <v>3.421856390207914</v>
      </c>
    </row>
    <row r="221" spans="1:7" x14ac:dyDescent="0.2">
      <c r="A221" s="102" t="s">
        <v>1190</v>
      </c>
      <c r="B221" s="102" t="s">
        <v>746</v>
      </c>
      <c r="C221" s="102" t="s">
        <v>997</v>
      </c>
      <c r="D221" s="109" t="s">
        <v>221</v>
      </c>
      <c r="E221" s="106">
        <v>7</v>
      </c>
      <c r="F221" s="51" t="s">
        <v>998</v>
      </c>
      <c r="G221" s="107">
        <f>IF(F221="N",VLOOKUP(E221,'Cost Study'!A:G,7,0),(VLOOKUP(E221,'Cost Study'!A:G,7,0)*0.1)+VLOOKUP(E221,'Cost Study'!A:G,7,0))</f>
        <v>3.421856390207914</v>
      </c>
    </row>
    <row r="222" spans="1:7" x14ac:dyDescent="0.2">
      <c r="A222" s="102" t="s">
        <v>1190</v>
      </c>
      <c r="B222" s="102" t="s">
        <v>747</v>
      </c>
      <c r="C222" s="102" t="s">
        <v>997</v>
      </c>
      <c r="D222" s="109" t="s">
        <v>221</v>
      </c>
      <c r="E222" s="106">
        <v>7</v>
      </c>
      <c r="F222" s="51" t="s">
        <v>998</v>
      </c>
      <c r="G222" s="107">
        <f>IF(F222="N",VLOOKUP(E222,'Cost Study'!A:G,7,0),(VLOOKUP(E222,'Cost Study'!A:G,7,0)*0.1)+VLOOKUP(E222,'Cost Study'!A:G,7,0))</f>
        <v>3.421856390207914</v>
      </c>
    </row>
    <row r="223" spans="1:7" x14ac:dyDescent="0.2">
      <c r="A223" s="102" t="s">
        <v>1191</v>
      </c>
      <c r="B223" s="102" t="s">
        <v>746</v>
      </c>
      <c r="C223" s="102" t="s">
        <v>997</v>
      </c>
      <c r="D223" s="109" t="s">
        <v>221</v>
      </c>
      <c r="E223" s="106">
        <v>7</v>
      </c>
      <c r="F223" s="51" t="s">
        <v>998</v>
      </c>
      <c r="G223" s="107">
        <f>IF(F223="N",VLOOKUP(E223,'Cost Study'!A:G,7,0),(VLOOKUP(E223,'Cost Study'!A:G,7,0)*0.1)+VLOOKUP(E223,'Cost Study'!A:G,7,0))</f>
        <v>3.421856390207914</v>
      </c>
    </row>
    <row r="224" spans="1:7" x14ac:dyDescent="0.2">
      <c r="A224" s="102" t="s">
        <v>1192</v>
      </c>
      <c r="B224" s="102" t="s">
        <v>746</v>
      </c>
      <c r="C224" s="102" t="s">
        <v>997</v>
      </c>
      <c r="D224" s="109" t="s">
        <v>221</v>
      </c>
      <c r="E224" s="106">
        <v>7</v>
      </c>
      <c r="F224" s="51" t="s">
        <v>998</v>
      </c>
      <c r="G224" s="107">
        <f>IF(F224="N",VLOOKUP(E224,'Cost Study'!A:G,7,0),(VLOOKUP(E224,'Cost Study'!A:G,7,0)*0.1)+VLOOKUP(E224,'Cost Study'!A:G,7,0))</f>
        <v>3.421856390207914</v>
      </c>
    </row>
    <row r="225" spans="1:7" x14ac:dyDescent="0.2">
      <c r="A225" s="102" t="s">
        <v>1193</v>
      </c>
      <c r="B225" s="102" t="s">
        <v>746</v>
      </c>
      <c r="C225" s="102" t="s">
        <v>997</v>
      </c>
      <c r="D225" s="109" t="s">
        <v>221</v>
      </c>
      <c r="E225" s="106">
        <v>7</v>
      </c>
      <c r="F225" s="51" t="s">
        <v>998</v>
      </c>
      <c r="G225" s="107">
        <f>IF(F225="N",VLOOKUP(E225,'Cost Study'!A:G,7,0),(VLOOKUP(E225,'Cost Study'!A:G,7,0)*0.1)+VLOOKUP(E225,'Cost Study'!A:G,7,0))</f>
        <v>3.421856390207914</v>
      </c>
    </row>
    <row r="226" spans="1:7" x14ac:dyDescent="0.2">
      <c r="A226" s="51" t="s">
        <v>1194</v>
      </c>
      <c r="B226" s="51" t="s">
        <v>746</v>
      </c>
      <c r="C226" s="51" t="s">
        <v>997</v>
      </c>
      <c r="D226" s="108" t="s">
        <v>221</v>
      </c>
      <c r="E226" s="105">
        <v>7</v>
      </c>
      <c r="F226" s="51" t="s">
        <v>998</v>
      </c>
      <c r="G226" s="107">
        <f>IF(F226="N",VLOOKUP(E226,'Cost Study'!A:G,7,0),(VLOOKUP(E226,'Cost Study'!A:G,7,0)*0.1)+VLOOKUP(E226,'Cost Study'!A:G,7,0))</f>
        <v>3.421856390207914</v>
      </c>
    </row>
    <row r="227" spans="1:7" x14ac:dyDescent="0.2">
      <c r="A227" s="51" t="s">
        <v>1195</v>
      </c>
      <c r="B227" s="51" t="s">
        <v>746</v>
      </c>
      <c r="C227" s="51" t="s">
        <v>997</v>
      </c>
      <c r="D227" s="108" t="s">
        <v>221</v>
      </c>
      <c r="E227" s="105">
        <v>7</v>
      </c>
      <c r="F227" s="51" t="s">
        <v>998</v>
      </c>
      <c r="G227" s="107">
        <f>IF(F227="N",VLOOKUP(E227,'Cost Study'!A:G,7,0),(VLOOKUP(E227,'Cost Study'!A:G,7,0)*0.1)+VLOOKUP(E227,'Cost Study'!A:G,7,0))</f>
        <v>3.421856390207914</v>
      </c>
    </row>
    <row r="228" spans="1:7" x14ac:dyDescent="0.2">
      <c r="A228" s="51" t="s">
        <v>1196</v>
      </c>
      <c r="B228" s="51" t="s">
        <v>220</v>
      </c>
      <c r="C228" s="51" t="s">
        <v>995</v>
      </c>
      <c r="D228" s="108" t="s">
        <v>750</v>
      </c>
      <c r="E228" s="105">
        <v>7</v>
      </c>
      <c r="F228" s="51" t="s">
        <v>998</v>
      </c>
      <c r="G228" s="107">
        <f>IF(F228="N",VLOOKUP(E228,'Cost Study'!A:G,7,0),(VLOOKUP(E228,'Cost Study'!A:G,7,0)*0.1)+VLOOKUP(E228,'Cost Study'!A:G,7,0))</f>
        <v>3.421856390207914</v>
      </c>
    </row>
    <row r="229" spans="1:7" x14ac:dyDescent="0.2">
      <c r="A229" s="51" t="s">
        <v>1196</v>
      </c>
      <c r="B229" s="51" t="s">
        <v>223</v>
      </c>
      <c r="C229" s="51" t="s">
        <v>995</v>
      </c>
      <c r="D229" s="108" t="s">
        <v>750</v>
      </c>
      <c r="E229" s="105">
        <v>7</v>
      </c>
      <c r="F229" s="51" t="s">
        <v>998</v>
      </c>
      <c r="G229" s="107">
        <f>IF(F229="N",VLOOKUP(E229,'Cost Study'!A:G,7,0),(VLOOKUP(E229,'Cost Study'!A:G,7,0)*0.1)+VLOOKUP(E229,'Cost Study'!A:G,7,0))</f>
        <v>3.421856390207914</v>
      </c>
    </row>
    <row r="230" spans="1:7" x14ac:dyDescent="0.2">
      <c r="A230" s="51" t="s">
        <v>1197</v>
      </c>
      <c r="B230" s="51" t="s">
        <v>219</v>
      </c>
      <c r="C230" s="51" t="s">
        <v>995</v>
      </c>
      <c r="D230" s="108" t="s">
        <v>224</v>
      </c>
      <c r="E230" s="105">
        <v>7</v>
      </c>
      <c r="F230" s="51" t="s">
        <v>998</v>
      </c>
      <c r="G230" s="107">
        <f>IF(F230="N",VLOOKUP(E230,'Cost Study'!A:G,7,0),(VLOOKUP(E230,'Cost Study'!A:G,7,0)*0.1)+VLOOKUP(E230,'Cost Study'!A:G,7,0))</f>
        <v>3.421856390207914</v>
      </c>
    </row>
    <row r="231" spans="1:7" x14ac:dyDescent="0.2">
      <c r="A231" s="51" t="s">
        <v>1198</v>
      </c>
      <c r="B231" s="51" t="s">
        <v>223</v>
      </c>
      <c r="C231" s="51" t="s">
        <v>995</v>
      </c>
      <c r="D231" s="108" t="s">
        <v>226</v>
      </c>
      <c r="E231" s="105">
        <v>7</v>
      </c>
      <c r="F231" s="51" t="s">
        <v>998</v>
      </c>
      <c r="G231" s="107">
        <f>IF(F231="N",VLOOKUP(E231,'Cost Study'!A:G,7,0),(VLOOKUP(E231,'Cost Study'!A:G,7,0)*0.1)+VLOOKUP(E231,'Cost Study'!A:G,7,0))</f>
        <v>3.421856390207914</v>
      </c>
    </row>
    <row r="232" spans="1:7" x14ac:dyDescent="0.2">
      <c r="A232" s="51" t="s">
        <v>1199</v>
      </c>
      <c r="B232" s="51" t="s">
        <v>223</v>
      </c>
      <c r="C232" s="51" t="s">
        <v>995</v>
      </c>
      <c r="D232" s="108" t="s">
        <v>227</v>
      </c>
      <c r="E232" s="105">
        <v>7</v>
      </c>
      <c r="F232" s="51" t="s">
        <v>998</v>
      </c>
      <c r="G232" s="107">
        <f>IF(F232="N",VLOOKUP(E232,'Cost Study'!A:G,7,0),(VLOOKUP(E232,'Cost Study'!A:G,7,0)*0.1)+VLOOKUP(E232,'Cost Study'!A:G,7,0))</f>
        <v>3.421856390207914</v>
      </c>
    </row>
    <row r="233" spans="1:7" x14ac:dyDescent="0.2">
      <c r="A233" s="51" t="s">
        <v>1200</v>
      </c>
      <c r="B233" s="51" t="s">
        <v>222</v>
      </c>
      <c r="C233" s="51" t="s">
        <v>995</v>
      </c>
      <c r="D233" s="108" t="s">
        <v>228</v>
      </c>
      <c r="E233" s="105">
        <v>7</v>
      </c>
      <c r="F233" s="51" t="s">
        <v>998</v>
      </c>
      <c r="G233" s="107">
        <f>IF(F233="N",VLOOKUP(E233,'Cost Study'!A:G,7,0),(VLOOKUP(E233,'Cost Study'!A:G,7,0)*0.1)+VLOOKUP(E233,'Cost Study'!A:G,7,0))</f>
        <v>3.421856390207914</v>
      </c>
    </row>
    <row r="234" spans="1:7" x14ac:dyDescent="0.2">
      <c r="A234" s="102" t="s">
        <v>1201</v>
      </c>
      <c r="B234" s="102" t="s">
        <v>212</v>
      </c>
      <c r="C234" s="102" t="s">
        <v>995</v>
      </c>
      <c r="D234" s="109" t="s">
        <v>751</v>
      </c>
      <c r="E234" s="106">
        <v>7</v>
      </c>
      <c r="F234" s="51" t="s">
        <v>998</v>
      </c>
      <c r="G234" s="107">
        <f>IF(F234="N",VLOOKUP(E234,'Cost Study'!A:G,7,0),(VLOOKUP(E234,'Cost Study'!A:G,7,0)*0.1)+VLOOKUP(E234,'Cost Study'!A:G,7,0))</f>
        <v>3.421856390207914</v>
      </c>
    </row>
    <row r="235" spans="1:7" x14ac:dyDescent="0.2">
      <c r="A235" s="102" t="s">
        <v>1201</v>
      </c>
      <c r="B235" s="102" t="s">
        <v>229</v>
      </c>
      <c r="C235" s="102" t="s">
        <v>995</v>
      </c>
      <c r="D235" s="109" t="s">
        <v>751</v>
      </c>
      <c r="E235" s="106">
        <v>7</v>
      </c>
      <c r="F235" s="51" t="s">
        <v>998</v>
      </c>
      <c r="G235" s="107">
        <f>IF(F235="N",VLOOKUP(E235,'Cost Study'!A:G,7,0),(VLOOKUP(E235,'Cost Study'!A:G,7,0)*0.1)+VLOOKUP(E235,'Cost Study'!A:G,7,0))</f>
        <v>3.421856390207914</v>
      </c>
    </row>
    <row r="236" spans="1:7" x14ac:dyDescent="0.2">
      <c r="A236" s="102" t="s">
        <v>1201</v>
      </c>
      <c r="B236" s="102" t="s">
        <v>217</v>
      </c>
      <c r="C236" s="102" t="s">
        <v>995</v>
      </c>
      <c r="D236" s="109" t="s">
        <v>751</v>
      </c>
      <c r="E236" s="106">
        <v>7</v>
      </c>
      <c r="F236" s="51" t="s">
        <v>998</v>
      </c>
      <c r="G236" s="107">
        <f>IF(F236="N",VLOOKUP(E236,'Cost Study'!A:G,7,0),(VLOOKUP(E236,'Cost Study'!A:G,7,0)*0.1)+VLOOKUP(E236,'Cost Study'!A:G,7,0))</f>
        <v>3.421856390207914</v>
      </c>
    </row>
    <row r="237" spans="1:7" x14ac:dyDescent="0.2">
      <c r="A237" s="51" t="s">
        <v>1201</v>
      </c>
      <c r="B237" s="51" t="s">
        <v>222</v>
      </c>
      <c r="C237" s="51" t="s">
        <v>995</v>
      </c>
      <c r="D237" s="108" t="s">
        <v>751</v>
      </c>
      <c r="E237" s="105">
        <v>7</v>
      </c>
      <c r="F237" s="51" t="s">
        <v>998</v>
      </c>
      <c r="G237" s="107">
        <f>IF(F237="N",VLOOKUP(E237,'Cost Study'!A:G,7,0),(VLOOKUP(E237,'Cost Study'!A:G,7,0)*0.1)+VLOOKUP(E237,'Cost Study'!A:G,7,0))</f>
        <v>3.421856390207914</v>
      </c>
    </row>
    <row r="238" spans="1:7" x14ac:dyDescent="0.2">
      <c r="A238" s="102" t="s">
        <v>1202</v>
      </c>
      <c r="B238" s="102" t="s">
        <v>230</v>
      </c>
      <c r="C238" s="102" t="s">
        <v>995</v>
      </c>
      <c r="D238" s="109" t="s">
        <v>752</v>
      </c>
      <c r="E238" s="106">
        <v>7</v>
      </c>
      <c r="F238" s="51" t="s">
        <v>998</v>
      </c>
      <c r="G238" s="107">
        <f>IF(F238="N",VLOOKUP(E238,'Cost Study'!A:G,7,0),(VLOOKUP(E238,'Cost Study'!A:G,7,0)*0.1)+VLOOKUP(E238,'Cost Study'!A:G,7,0))</f>
        <v>3.421856390207914</v>
      </c>
    </row>
    <row r="239" spans="1:7" x14ac:dyDescent="0.2">
      <c r="A239" s="102" t="s">
        <v>1202</v>
      </c>
      <c r="B239" s="102" t="s">
        <v>219</v>
      </c>
      <c r="C239" s="102" t="s">
        <v>995</v>
      </c>
      <c r="D239" s="109" t="s">
        <v>752</v>
      </c>
      <c r="E239" s="106">
        <v>7</v>
      </c>
      <c r="F239" s="51" t="s">
        <v>998</v>
      </c>
      <c r="G239" s="107">
        <f>IF(F239="N",VLOOKUP(E239,'Cost Study'!A:G,7,0),(VLOOKUP(E239,'Cost Study'!A:G,7,0)*0.1)+VLOOKUP(E239,'Cost Study'!A:G,7,0))</f>
        <v>3.421856390207914</v>
      </c>
    </row>
    <row r="240" spans="1:7" x14ac:dyDescent="0.2">
      <c r="A240" s="51" t="s">
        <v>1202</v>
      </c>
      <c r="B240" s="51" t="s">
        <v>222</v>
      </c>
      <c r="C240" s="51" t="s">
        <v>995</v>
      </c>
      <c r="D240" s="108" t="s">
        <v>752</v>
      </c>
      <c r="E240" s="105">
        <v>7</v>
      </c>
      <c r="F240" s="51" t="s">
        <v>998</v>
      </c>
      <c r="G240" s="107">
        <f>IF(F240="N",VLOOKUP(E240,'Cost Study'!A:G,7,0),(VLOOKUP(E240,'Cost Study'!A:G,7,0)*0.1)+VLOOKUP(E240,'Cost Study'!A:G,7,0))</f>
        <v>3.421856390207914</v>
      </c>
    </row>
    <row r="241" spans="1:7" x14ac:dyDescent="0.2">
      <c r="A241" s="51" t="s">
        <v>1202</v>
      </c>
      <c r="B241" s="51" t="s">
        <v>223</v>
      </c>
      <c r="C241" s="51" t="s">
        <v>995</v>
      </c>
      <c r="D241" s="108" t="s">
        <v>752</v>
      </c>
      <c r="E241" s="105">
        <v>7</v>
      </c>
      <c r="F241" s="51" t="s">
        <v>998</v>
      </c>
      <c r="G241" s="107">
        <f>IF(F241="N",VLOOKUP(E241,'Cost Study'!A:G,7,0),(VLOOKUP(E241,'Cost Study'!A:G,7,0)*0.1)+VLOOKUP(E241,'Cost Study'!A:G,7,0))</f>
        <v>3.421856390207914</v>
      </c>
    </row>
    <row r="242" spans="1:7" x14ac:dyDescent="0.2">
      <c r="A242" s="51" t="s">
        <v>1203</v>
      </c>
      <c r="B242" s="51" t="s">
        <v>219</v>
      </c>
      <c r="C242" s="51" t="s">
        <v>995</v>
      </c>
      <c r="D242" s="108" t="s">
        <v>234</v>
      </c>
      <c r="E242" s="105">
        <v>7</v>
      </c>
      <c r="F242" s="51" t="s">
        <v>998</v>
      </c>
      <c r="G242" s="107">
        <f>IF(F242="N",VLOOKUP(E242,'Cost Study'!A:G,7,0),(VLOOKUP(E242,'Cost Study'!A:G,7,0)*0.1)+VLOOKUP(E242,'Cost Study'!A:G,7,0))</f>
        <v>3.421856390207914</v>
      </c>
    </row>
    <row r="243" spans="1:7" x14ac:dyDescent="0.2">
      <c r="A243" s="51" t="s">
        <v>1204</v>
      </c>
      <c r="B243" s="51" t="s">
        <v>231</v>
      </c>
      <c r="C243" s="51" t="s">
        <v>995</v>
      </c>
      <c r="D243" s="108" t="s">
        <v>236</v>
      </c>
      <c r="E243" s="105">
        <v>7</v>
      </c>
      <c r="F243" s="51" t="s">
        <v>998</v>
      </c>
      <c r="G243" s="107">
        <f>IF(F243="N",VLOOKUP(E243,'Cost Study'!A:G,7,0),(VLOOKUP(E243,'Cost Study'!A:G,7,0)*0.1)+VLOOKUP(E243,'Cost Study'!A:G,7,0))</f>
        <v>3.421856390207914</v>
      </c>
    </row>
    <row r="244" spans="1:7" x14ac:dyDescent="0.2">
      <c r="A244" s="102" t="s">
        <v>1204</v>
      </c>
      <c r="B244" s="102" t="s">
        <v>219</v>
      </c>
      <c r="C244" s="102" t="s">
        <v>995</v>
      </c>
      <c r="D244" s="109" t="s">
        <v>236</v>
      </c>
      <c r="E244" s="106">
        <v>7</v>
      </c>
      <c r="F244" s="51" t="s">
        <v>998</v>
      </c>
      <c r="G244" s="107">
        <f>IF(F244="N",VLOOKUP(E244,'Cost Study'!A:G,7,0),(VLOOKUP(E244,'Cost Study'!A:G,7,0)*0.1)+VLOOKUP(E244,'Cost Study'!A:G,7,0))</f>
        <v>3.421856390207914</v>
      </c>
    </row>
    <row r="245" spans="1:7" x14ac:dyDescent="0.2">
      <c r="A245" s="51" t="s">
        <v>1205</v>
      </c>
      <c r="B245" s="51" t="s">
        <v>237</v>
      </c>
      <c r="C245" s="51" t="s">
        <v>995</v>
      </c>
      <c r="D245" s="108" t="s">
        <v>753</v>
      </c>
      <c r="E245" s="105">
        <v>7</v>
      </c>
      <c r="F245" s="51" t="s">
        <v>998</v>
      </c>
      <c r="G245" s="107">
        <f>IF(F245="N",VLOOKUP(E245,'Cost Study'!A:G,7,0),(VLOOKUP(E245,'Cost Study'!A:G,7,0)*0.1)+VLOOKUP(E245,'Cost Study'!A:G,7,0))</f>
        <v>3.421856390207914</v>
      </c>
    </row>
    <row r="246" spans="1:7" x14ac:dyDescent="0.2">
      <c r="A246" s="51" t="s">
        <v>1205</v>
      </c>
      <c r="B246" s="51" t="s">
        <v>238</v>
      </c>
      <c r="C246" s="51" t="s">
        <v>995</v>
      </c>
      <c r="D246" s="108" t="s">
        <v>753</v>
      </c>
      <c r="E246" s="105">
        <v>7</v>
      </c>
      <c r="F246" s="51" t="s">
        <v>998</v>
      </c>
      <c r="G246" s="107">
        <f>IF(F246="N",VLOOKUP(E246,'Cost Study'!A:G,7,0),(VLOOKUP(E246,'Cost Study'!A:G,7,0)*0.1)+VLOOKUP(E246,'Cost Study'!A:G,7,0))</f>
        <v>3.421856390207914</v>
      </c>
    </row>
    <row r="247" spans="1:7" x14ac:dyDescent="0.2">
      <c r="A247" s="102" t="s">
        <v>1206</v>
      </c>
      <c r="B247" s="102" t="s">
        <v>229</v>
      </c>
      <c r="C247" s="102" t="s">
        <v>995</v>
      </c>
      <c r="D247" s="109" t="s">
        <v>239</v>
      </c>
      <c r="E247" s="106">
        <v>7</v>
      </c>
      <c r="F247" s="51" t="s">
        <v>998</v>
      </c>
      <c r="G247" s="107">
        <f>IF(F247="N",VLOOKUP(E247,'Cost Study'!A:G,7,0),(VLOOKUP(E247,'Cost Study'!A:G,7,0)*0.1)+VLOOKUP(E247,'Cost Study'!A:G,7,0))</f>
        <v>3.421856390207914</v>
      </c>
    </row>
    <row r="248" spans="1:7" x14ac:dyDescent="0.2">
      <c r="A248" s="102" t="s">
        <v>1206</v>
      </c>
      <c r="B248" s="102" t="s">
        <v>219</v>
      </c>
      <c r="C248" s="102" t="s">
        <v>995</v>
      </c>
      <c r="D248" s="109" t="s">
        <v>239</v>
      </c>
      <c r="E248" s="106">
        <v>7</v>
      </c>
      <c r="F248" s="51" t="s">
        <v>998</v>
      </c>
      <c r="G248" s="107">
        <f>IF(F248="N",VLOOKUP(E248,'Cost Study'!A:G,7,0),(VLOOKUP(E248,'Cost Study'!A:G,7,0)*0.1)+VLOOKUP(E248,'Cost Study'!A:G,7,0))</f>
        <v>3.421856390207914</v>
      </c>
    </row>
    <row r="249" spans="1:7" x14ac:dyDescent="0.2">
      <c r="A249" s="51" t="s">
        <v>1206</v>
      </c>
      <c r="B249" s="51" t="s">
        <v>220</v>
      </c>
      <c r="C249" s="51" t="s">
        <v>995</v>
      </c>
      <c r="D249" s="108" t="s">
        <v>239</v>
      </c>
      <c r="E249" s="105">
        <v>7</v>
      </c>
      <c r="F249" s="51" t="s">
        <v>998</v>
      </c>
      <c r="G249" s="107">
        <f>IF(F249="N",VLOOKUP(E249,'Cost Study'!A:G,7,0),(VLOOKUP(E249,'Cost Study'!A:G,7,0)*0.1)+VLOOKUP(E249,'Cost Study'!A:G,7,0))</f>
        <v>3.421856390207914</v>
      </c>
    </row>
    <row r="250" spans="1:7" x14ac:dyDescent="0.2">
      <c r="A250" s="102" t="s">
        <v>1207</v>
      </c>
      <c r="B250" s="102" t="s">
        <v>402</v>
      </c>
      <c r="C250" s="102" t="s">
        <v>995</v>
      </c>
      <c r="D250" s="109" t="s">
        <v>403</v>
      </c>
      <c r="E250" s="106">
        <v>8</v>
      </c>
      <c r="F250" s="51" t="s">
        <v>996</v>
      </c>
      <c r="G250" s="107">
        <f>IF(F250="N",VLOOKUP(E250,'Cost Study'!A:G,7,0),(VLOOKUP(E250,'Cost Study'!A:G,7,0)*0.1)+VLOOKUP(E250,'Cost Study'!A:G,7,0))</f>
        <v>3.1288120353152737</v>
      </c>
    </row>
    <row r="251" spans="1:7" x14ac:dyDescent="0.2">
      <c r="A251" s="51" t="s">
        <v>1208</v>
      </c>
      <c r="B251" s="51" t="s">
        <v>883</v>
      </c>
      <c r="C251" s="51" t="s">
        <v>995</v>
      </c>
      <c r="D251" s="108" t="s">
        <v>404</v>
      </c>
      <c r="E251" s="105">
        <v>8</v>
      </c>
      <c r="F251" s="51" t="s">
        <v>996</v>
      </c>
      <c r="G251" s="107">
        <f>IF(F251="N",VLOOKUP(E251,'Cost Study'!A:G,7,0),(VLOOKUP(E251,'Cost Study'!A:G,7,0)*0.1)+VLOOKUP(E251,'Cost Study'!A:G,7,0))</f>
        <v>3.1288120353152737</v>
      </c>
    </row>
    <row r="252" spans="1:7" x14ac:dyDescent="0.2">
      <c r="A252" s="51" t="s">
        <v>1209</v>
      </c>
      <c r="B252" s="51" t="s">
        <v>405</v>
      </c>
      <c r="C252" s="51" t="s">
        <v>995</v>
      </c>
      <c r="D252" s="108" t="s">
        <v>884</v>
      </c>
      <c r="E252" s="105">
        <v>8</v>
      </c>
      <c r="F252" s="51" t="s">
        <v>996</v>
      </c>
      <c r="G252" s="107">
        <f>IF(F252="N",VLOOKUP(E252,'Cost Study'!A:G,7,0),(VLOOKUP(E252,'Cost Study'!A:G,7,0)*0.1)+VLOOKUP(E252,'Cost Study'!A:G,7,0))</f>
        <v>3.1288120353152737</v>
      </c>
    </row>
    <row r="253" spans="1:7" x14ac:dyDescent="0.2">
      <c r="A253" s="102" t="s">
        <v>1209</v>
      </c>
      <c r="B253" s="102" t="s">
        <v>885</v>
      </c>
      <c r="C253" s="102" t="s">
        <v>995</v>
      </c>
      <c r="D253" s="109" t="s">
        <v>884</v>
      </c>
      <c r="E253" s="106">
        <v>8</v>
      </c>
      <c r="F253" s="51" t="s">
        <v>996</v>
      </c>
      <c r="G253" s="107">
        <f>IF(F253="N",VLOOKUP(E253,'Cost Study'!A:G,7,0),(VLOOKUP(E253,'Cost Study'!A:G,7,0)*0.1)+VLOOKUP(E253,'Cost Study'!A:G,7,0))</f>
        <v>3.1288120353152737</v>
      </c>
    </row>
    <row r="254" spans="1:7" x14ac:dyDescent="0.2">
      <c r="A254" s="51" t="s">
        <v>1210</v>
      </c>
      <c r="B254" s="51" t="s">
        <v>405</v>
      </c>
      <c r="C254" s="51" t="s">
        <v>995</v>
      </c>
      <c r="D254" s="108" t="s">
        <v>406</v>
      </c>
      <c r="E254" s="105">
        <v>8</v>
      </c>
      <c r="F254" s="51" t="s">
        <v>996</v>
      </c>
      <c r="G254" s="107">
        <f>IF(F254="N",VLOOKUP(E254,'Cost Study'!A:G,7,0),(VLOOKUP(E254,'Cost Study'!A:G,7,0)*0.1)+VLOOKUP(E254,'Cost Study'!A:G,7,0))</f>
        <v>3.1288120353152737</v>
      </c>
    </row>
    <row r="255" spans="1:7" x14ac:dyDescent="0.2">
      <c r="A255" s="102" t="s">
        <v>1210</v>
      </c>
      <c r="B255" s="102" t="s">
        <v>407</v>
      </c>
      <c r="C255" s="102" t="s">
        <v>995</v>
      </c>
      <c r="D255" s="109" t="s">
        <v>406</v>
      </c>
      <c r="E255" s="106">
        <v>8</v>
      </c>
      <c r="F255" s="51" t="s">
        <v>996</v>
      </c>
      <c r="G255" s="107">
        <f>IF(F255="N",VLOOKUP(E255,'Cost Study'!A:G,7,0),(VLOOKUP(E255,'Cost Study'!A:G,7,0)*0.1)+VLOOKUP(E255,'Cost Study'!A:G,7,0))</f>
        <v>3.1288120353152737</v>
      </c>
    </row>
    <row r="256" spans="1:7" x14ac:dyDescent="0.2">
      <c r="A256" s="51" t="s">
        <v>1211</v>
      </c>
      <c r="B256" s="51" t="s">
        <v>408</v>
      </c>
      <c r="C256" s="51" t="s">
        <v>995</v>
      </c>
      <c r="D256" s="108" t="s">
        <v>409</v>
      </c>
      <c r="E256" s="105">
        <v>8</v>
      </c>
      <c r="F256" s="51" t="s">
        <v>996</v>
      </c>
      <c r="G256" s="107">
        <f>IF(F256="N",VLOOKUP(E256,'Cost Study'!A:G,7,0),(VLOOKUP(E256,'Cost Study'!A:G,7,0)*0.1)+VLOOKUP(E256,'Cost Study'!A:G,7,0))</f>
        <v>3.1288120353152737</v>
      </c>
    </row>
    <row r="257" spans="1:7" x14ac:dyDescent="0.2">
      <c r="A257" s="102" t="s">
        <v>1212</v>
      </c>
      <c r="B257" s="102" t="s">
        <v>886</v>
      </c>
      <c r="C257" s="102" t="s">
        <v>995</v>
      </c>
      <c r="D257" s="109" t="s">
        <v>410</v>
      </c>
      <c r="E257" s="106">
        <v>8</v>
      </c>
      <c r="F257" s="51" t="s">
        <v>996</v>
      </c>
      <c r="G257" s="107">
        <f>IF(F257="N",VLOOKUP(E257,'Cost Study'!A:G,7,0),(VLOOKUP(E257,'Cost Study'!A:G,7,0)*0.1)+VLOOKUP(E257,'Cost Study'!A:G,7,0))</f>
        <v>3.1288120353152737</v>
      </c>
    </row>
    <row r="258" spans="1:7" x14ac:dyDescent="0.2">
      <c r="A258" s="51" t="s">
        <v>1213</v>
      </c>
      <c r="B258" s="51" t="s">
        <v>886</v>
      </c>
      <c r="C258" s="51" t="s">
        <v>995</v>
      </c>
      <c r="D258" s="108" t="s">
        <v>411</v>
      </c>
      <c r="E258" s="105">
        <v>8</v>
      </c>
      <c r="F258" s="51" t="s">
        <v>996</v>
      </c>
      <c r="G258" s="107">
        <f>IF(F258="N",VLOOKUP(E258,'Cost Study'!A:G,7,0),(VLOOKUP(E258,'Cost Study'!A:G,7,0)*0.1)+VLOOKUP(E258,'Cost Study'!A:G,7,0))</f>
        <v>3.1288120353152737</v>
      </c>
    </row>
    <row r="259" spans="1:7" x14ac:dyDescent="0.2">
      <c r="A259" s="102" t="s">
        <v>1214</v>
      </c>
      <c r="B259" s="102" t="s">
        <v>886</v>
      </c>
      <c r="C259" s="102" t="s">
        <v>995</v>
      </c>
      <c r="D259" s="109" t="s">
        <v>412</v>
      </c>
      <c r="E259" s="106">
        <v>8</v>
      </c>
      <c r="F259" s="51" t="s">
        <v>996</v>
      </c>
      <c r="G259" s="107">
        <f>IF(F259="N",VLOOKUP(E259,'Cost Study'!A:G,7,0),(VLOOKUP(E259,'Cost Study'!A:G,7,0)*0.1)+VLOOKUP(E259,'Cost Study'!A:G,7,0))</f>
        <v>3.1288120353152737</v>
      </c>
    </row>
    <row r="260" spans="1:7" x14ac:dyDescent="0.2">
      <c r="A260" s="51" t="s">
        <v>1215</v>
      </c>
      <c r="B260" s="51" t="s">
        <v>413</v>
      </c>
      <c r="C260" s="51" t="s">
        <v>995</v>
      </c>
      <c r="D260" s="108" t="s">
        <v>414</v>
      </c>
      <c r="E260" s="105">
        <v>8</v>
      </c>
      <c r="F260" s="51" t="s">
        <v>996</v>
      </c>
      <c r="G260" s="107">
        <f>IF(F260="N",VLOOKUP(E260,'Cost Study'!A:G,7,0),(VLOOKUP(E260,'Cost Study'!A:G,7,0)*0.1)+VLOOKUP(E260,'Cost Study'!A:G,7,0))</f>
        <v>3.1288120353152737</v>
      </c>
    </row>
    <row r="261" spans="1:7" x14ac:dyDescent="0.2">
      <c r="A261" s="51" t="s">
        <v>1216</v>
      </c>
      <c r="B261" s="51" t="s">
        <v>413</v>
      </c>
      <c r="C261" s="51" t="s">
        <v>995</v>
      </c>
      <c r="D261" s="108" t="s">
        <v>415</v>
      </c>
      <c r="E261" s="105">
        <v>8</v>
      </c>
      <c r="F261" s="51" t="s">
        <v>996</v>
      </c>
      <c r="G261" s="107">
        <f>IF(F261="N",VLOOKUP(E261,'Cost Study'!A:G,7,0),(VLOOKUP(E261,'Cost Study'!A:G,7,0)*0.1)+VLOOKUP(E261,'Cost Study'!A:G,7,0))</f>
        <v>3.1288120353152737</v>
      </c>
    </row>
    <row r="262" spans="1:7" x14ac:dyDescent="0.2">
      <c r="A262" s="102" t="s">
        <v>1217</v>
      </c>
      <c r="B262" s="102" t="s">
        <v>240</v>
      </c>
      <c r="C262" s="102" t="s">
        <v>995</v>
      </c>
      <c r="D262" s="109" t="s">
        <v>241</v>
      </c>
      <c r="E262" s="106">
        <v>9</v>
      </c>
      <c r="F262" s="51" t="s">
        <v>996</v>
      </c>
      <c r="G262" s="107">
        <f>IF(F262="N",VLOOKUP(E262,'Cost Study'!A:G,7,0),(VLOOKUP(E262,'Cost Study'!A:G,7,0)*0.1)+VLOOKUP(E262,'Cost Study'!A:G,7,0))</f>
        <v>2.7974464955520566</v>
      </c>
    </row>
    <row r="263" spans="1:7" x14ac:dyDescent="0.2">
      <c r="A263" s="102" t="s">
        <v>1218</v>
      </c>
      <c r="B263" s="102" t="s">
        <v>754</v>
      </c>
      <c r="C263" s="102" t="s">
        <v>995</v>
      </c>
      <c r="D263" s="109" t="s">
        <v>242</v>
      </c>
      <c r="E263" s="106">
        <v>9</v>
      </c>
      <c r="F263" s="51" t="s">
        <v>996</v>
      </c>
      <c r="G263" s="107">
        <f>IF(F263="N",VLOOKUP(E263,'Cost Study'!A:G,7,0),(VLOOKUP(E263,'Cost Study'!A:G,7,0)*0.1)+VLOOKUP(E263,'Cost Study'!A:G,7,0))</f>
        <v>2.7974464955520566</v>
      </c>
    </row>
    <row r="264" spans="1:7" x14ac:dyDescent="0.2">
      <c r="A264" s="51" t="s">
        <v>1219</v>
      </c>
      <c r="B264" s="51" t="s">
        <v>755</v>
      </c>
      <c r="C264" s="51" t="s">
        <v>995</v>
      </c>
      <c r="D264" s="108" t="s">
        <v>243</v>
      </c>
      <c r="E264" s="105">
        <v>9</v>
      </c>
      <c r="F264" s="51" t="s">
        <v>996</v>
      </c>
      <c r="G264" s="107">
        <f>IF(F264="N",VLOOKUP(E264,'Cost Study'!A:G,7,0),(VLOOKUP(E264,'Cost Study'!A:G,7,0)*0.1)+VLOOKUP(E264,'Cost Study'!A:G,7,0))</f>
        <v>2.7974464955520566</v>
      </c>
    </row>
    <row r="265" spans="1:7" x14ac:dyDescent="0.2">
      <c r="A265" s="102" t="s">
        <v>1220</v>
      </c>
      <c r="B265" s="102" t="s">
        <v>754</v>
      </c>
      <c r="C265" s="102" t="s">
        <v>995</v>
      </c>
      <c r="D265" s="109" t="s">
        <v>244</v>
      </c>
      <c r="E265" s="106">
        <v>9</v>
      </c>
      <c r="F265" s="51" t="s">
        <v>996</v>
      </c>
      <c r="G265" s="107">
        <f>IF(F265="N",VLOOKUP(E265,'Cost Study'!A:G,7,0),(VLOOKUP(E265,'Cost Study'!A:G,7,0)*0.1)+VLOOKUP(E265,'Cost Study'!A:G,7,0))</f>
        <v>2.7974464955520566</v>
      </c>
    </row>
    <row r="266" spans="1:7" x14ac:dyDescent="0.2">
      <c r="A266" s="102" t="s">
        <v>1221</v>
      </c>
      <c r="B266" s="102" t="s">
        <v>754</v>
      </c>
      <c r="C266" s="102" t="s">
        <v>995</v>
      </c>
      <c r="D266" s="109" t="s">
        <v>245</v>
      </c>
      <c r="E266" s="106">
        <v>9</v>
      </c>
      <c r="F266" s="51" t="s">
        <v>996</v>
      </c>
      <c r="G266" s="107">
        <f>IF(F266="N",VLOOKUP(E266,'Cost Study'!A:G,7,0),(VLOOKUP(E266,'Cost Study'!A:G,7,0)*0.1)+VLOOKUP(E266,'Cost Study'!A:G,7,0))</f>
        <v>2.7974464955520566</v>
      </c>
    </row>
    <row r="267" spans="1:7" x14ac:dyDescent="0.2">
      <c r="A267" s="102" t="s">
        <v>1222</v>
      </c>
      <c r="B267" s="102" t="s">
        <v>754</v>
      </c>
      <c r="C267" s="102" t="s">
        <v>995</v>
      </c>
      <c r="D267" s="109" t="s">
        <v>246</v>
      </c>
      <c r="E267" s="106">
        <v>9</v>
      </c>
      <c r="F267" s="51" t="s">
        <v>996</v>
      </c>
      <c r="G267" s="107">
        <f>IF(F267="N",VLOOKUP(E267,'Cost Study'!A:G,7,0),(VLOOKUP(E267,'Cost Study'!A:G,7,0)*0.1)+VLOOKUP(E267,'Cost Study'!A:G,7,0))</f>
        <v>2.7974464955520566</v>
      </c>
    </row>
    <row r="268" spans="1:7" x14ac:dyDescent="0.2">
      <c r="A268" s="102" t="s">
        <v>1223</v>
      </c>
      <c r="B268" s="102" t="s">
        <v>754</v>
      </c>
      <c r="C268" s="102" t="s">
        <v>995</v>
      </c>
      <c r="D268" s="109" t="s">
        <v>247</v>
      </c>
      <c r="E268" s="106">
        <v>9</v>
      </c>
      <c r="F268" s="51" t="s">
        <v>996</v>
      </c>
      <c r="G268" s="107">
        <f>IF(F268="N",VLOOKUP(E268,'Cost Study'!A:G,7,0),(VLOOKUP(E268,'Cost Study'!A:G,7,0)*0.1)+VLOOKUP(E268,'Cost Study'!A:G,7,0))</f>
        <v>2.7974464955520566</v>
      </c>
    </row>
    <row r="269" spans="1:7" x14ac:dyDescent="0.2">
      <c r="A269" s="102" t="s">
        <v>1224</v>
      </c>
      <c r="B269" s="102" t="s">
        <v>754</v>
      </c>
      <c r="C269" s="102" t="s">
        <v>995</v>
      </c>
      <c r="D269" s="109" t="s">
        <v>248</v>
      </c>
      <c r="E269" s="106">
        <v>9</v>
      </c>
      <c r="F269" s="51" t="s">
        <v>996</v>
      </c>
      <c r="G269" s="107">
        <f>IF(F269="N",VLOOKUP(E269,'Cost Study'!A:G,7,0),(VLOOKUP(E269,'Cost Study'!A:G,7,0)*0.1)+VLOOKUP(E269,'Cost Study'!A:G,7,0))</f>
        <v>2.7974464955520566</v>
      </c>
    </row>
    <row r="270" spans="1:7" x14ac:dyDescent="0.2">
      <c r="A270" s="102" t="s">
        <v>1225</v>
      </c>
      <c r="B270" s="102" t="s">
        <v>754</v>
      </c>
      <c r="C270" s="102" t="s">
        <v>995</v>
      </c>
      <c r="D270" s="109" t="s">
        <v>249</v>
      </c>
      <c r="E270" s="106">
        <v>9</v>
      </c>
      <c r="F270" s="51" t="s">
        <v>996</v>
      </c>
      <c r="G270" s="107">
        <f>IF(F270="N",VLOOKUP(E270,'Cost Study'!A:G,7,0),(VLOOKUP(E270,'Cost Study'!A:G,7,0)*0.1)+VLOOKUP(E270,'Cost Study'!A:G,7,0))</f>
        <v>2.7974464955520566</v>
      </c>
    </row>
    <row r="271" spans="1:7" x14ac:dyDescent="0.2">
      <c r="A271" s="51" t="s">
        <v>1226</v>
      </c>
      <c r="B271" s="51" t="s">
        <v>250</v>
      </c>
      <c r="C271" s="51" t="s">
        <v>995</v>
      </c>
      <c r="D271" s="108" t="s">
        <v>251</v>
      </c>
      <c r="E271" s="105">
        <v>9</v>
      </c>
      <c r="F271" s="51" t="s">
        <v>996</v>
      </c>
      <c r="G271" s="107">
        <f>IF(F271="N",VLOOKUP(E271,'Cost Study'!A:G,7,0),(VLOOKUP(E271,'Cost Study'!A:G,7,0)*0.1)+VLOOKUP(E271,'Cost Study'!A:G,7,0))</f>
        <v>2.7974464955520566</v>
      </c>
    </row>
    <row r="272" spans="1:7" x14ac:dyDescent="0.2">
      <c r="A272" s="51" t="s">
        <v>1227</v>
      </c>
      <c r="B272" s="51" t="s">
        <v>756</v>
      </c>
      <c r="C272" s="51" t="s">
        <v>995</v>
      </c>
      <c r="D272" s="108" t="s">
        <v>252</v>
      </c>
      <c r="E272" s="105">
        <v>9</v>
      </c>
      <c r="F272" s="51" t="s">
        <v>996</v>
      </c>
      <c r="G272" s="107">
        <f>IF(F272="N",VLOOKUP(E272,'Cost Study'!A:G,7,0),(VLOOKUP(E272,'Cost Study'!A:G,7,0)*0.1)+VLOOKUP(E272,'Cost Study'!A:G,7,0))</f>
        <v>2.7974464955520566</v>
      </c>
    </row>
    <row r="273" spans="1:7" x14ac:dyDescent="0.2">
      <c r="A273" s="51" t="s">
        <v>1228</v>
      </c>
      <c r="B273" s="51" t="s">
        <v>757</v>
      </c>
      <c r="C273" s="51" t="s">
        <v>995</v>
      </c>
      <c r="D273" s="108" t="s">
        <v>253</v>
      </c>
      <c r="E273" s="105">
        <v>9</v>
      </c>
      <c r="F273" s="51" t="s">
        <v>996</v>
      </c>
      <c r="G273" s="107">
        <f>IF(F273="N",VLOOKUP(E273,'Cost Study'!A:G,7,0),(VLOOKUP(E273,'Cost Study'!A:G,7,0)*0.1)+VLOOKUP(E273,'Cost Study'!A:G,7,0))</f>
        <v>2.7974464955520566</v>
      </c>
    </row>
    <row r="274" spans="1:7" x14ac:dyDescent="0.2">
      <c r="A274" s="51" t="s">
        <v>1229</v>
      </c>
      <c r="B274" s="51" t="s">
        <v>758</v>
      </c>
      <c r="C274" s="51" t="s">
        <v>995</v>
      </c>
      <c r="D274" s="108" t="s">
        <v>759</v>
      </c>
      <c r="E274" s="105">
        <v>9</v>
      </c>
      <c r="F274" s="51" t="s">
        <v>996</v>
      </c>
      <c r="G274" s="107">
        <f>IF(F274="N",VLOOKUP(E274,'Cost Study'!A:G,7,0),(VLOOKUP(E274,'Cost Study'!A:G,7,0)*0.1)+VLOOKUP(E274,'Cost Study'!A:G,7,0))</f>
        <v>2.7974464955520566</v>
      </c>
    </row>
    <row r="275" spans="1:7" x14ac:dyDescent="0.2">
      <c r="A275" s="51" t="s">
        <v>1229</v>
      </c>
      <c r="B275" s="51" t="s">
        <v>254</v>
      </c>
      <c r="C275" s="51" t="s">
        <v>995</v>
      </c>
      <c r="D275" s="108" t="s">
        <v>759</v>
      </c>
      <c r="E275" s="105">
        <v>9</v>
      </c>
      <c r="F275" s="51" t="s">
        <v>996</v>
      </c>
      <c r="G275" s="107">
        <f>IF(F275="N",VLOOKUP(E275,'Cost Study'!A:G,7,0),(VLOOKUP(E275,'Cost Study'!A:G,7,0)*0.1)+VLOOKUP(E275,'Cost Study'!A:G,7,0))</f>
        <v>2.7974464955520566</v>
      </c>
    </row>
    <row r="276" spans="1:7" x14ac:dyDescent="0.2">
      <c r="A276" s="102" t="s">
        <v>1230</v>
      </c>
      <c r="B276" s="102" t="s">
        <v>760</v>
      </c>
      <c r="C276" s="102" t="s">
        <v>995</v>
      </c>
      <c r="D276" s="109" t="s">
        <v>255</v>
      </c>
      <c r="E276" s="106">
        <v>9</v>
      </c>
      <c r="F276" s="51" t="s">
        <v>996</v>
      </c>
      <c r="G276" s="107">
        <f>IF(F276="N",VLOOKUP(E276,'Cost Study'!A:G,7,0),(VLOOKUP(E276,'Cost Study'!A:G,7,0)*0.1)+VLOOKUP(E276,'Cost Study'!A:G,7,0))</f>
        <v>2.7974464955520566</v>
      </c>
    </row>
    <row r="277" spans="1:7" x14ac:dyDescent="0.2">
      <c r="A277" s="51" t="s">
        <v>1231</v>
      </c>
      <c r="B277" s="51" t="s">
        <v>761</v>
      </c>
      <c r="C277" s="51" t="s">
        <v>995</v>
      </c>
      <c r="D277" s="108" t="s">
        <v>256</v>
      </c>
      <c r="E277" s="105">
        <v>9</v>
      </c>
      <c r="F277" s="51" t="s">
        <v>996</v>
      </c>
      <c r="G277" s="107">
        <f>IF(F277="N",VLOOKUP(E277,'Cost Study'!A:G,7,0),(VLOOKUP(E277,'Cost Study'!A:G,7,0)*0.1)+VLOOKUP(E277,'Cost Study'!A:G,7,0))</f>
        <v>2.7974464955520566</v>
      </c>
    </row>
    <row r="278" spans="1:7" x14ac:dyDescent="0.2">
      <c r="A278" s="51" t="s">
        <v>1231</v>
      </c>
      <c r="B278" s="51" t="s">
        <v>257</v>
      </c>
      <c r="C278" s="51" t="s">
        <v>995</v>
      </c>
      <c r="D278" s="108" t="s">
        <v>256</v>
      </c>
      <c r="E278" s="105">
        <v>9</v>
      </c>
      <c r="F278" s="51" t="s">
        <v>996</v>
      </c>
      <c r="G278" s="107">
        <f>IF(F278="N",VLOOKUP(E278,'Cost Study'!A:G,7,0),(VLOOKUP(E278,'Cost Study'!A:G,7,0)*0.1)+VLOOKUP(E278,'Cost Study'!A:G,7,0))</f>
        <v>2.7974464955520566</v>
      </c>
    </row>
    <row r="279" spans="1:7" x14ac:dyDescent="0.2">
      <c r="A279" s="51" t="s">
        <v>1232</v>
      </c>
      <c r="B279" s="51" t="s">
        <v>258</v>
      </c>
      <c r="C279" s="51" t="s">
        <v>995</v>
      </c>
      <c r="D279" s="108" t="s">
        <v>259</v>
      </c>
      <c r="E279" s="105">
        <v>9</v>
      </c>
      <c r="F279" s="51" t="s">
        <v>998</v>
      </c>
      <c r="G279" s="107">
        <f>IF(F279="N",VLOOKUP(E279,'Cost Study'!A:G,7,0),(VLOOKUP(E279,'Cost Study'!A:G,7,0)*0.1)+VLOOKUP(E279,'Cost Study'!A:G,7,0))</f>
        <v>3.0771911451072622</v>
      </c>
    </row>
    <row r="280" spans="1:7" x14ac:dyDescent="0.2">
      <c r="A280" s="51" t="s">
        <v>1233</v>
      </c>
      <c r="B280" s="51" t="s">
        <v>762</v>
      </c>
      <c r="C280" s="51" t="s">
        <v>997</v>
      </c>
      <c r="D280" s="108" t="s">
        <v>259</v>
      </c>
      <c r="E280" s="105">
        <v>9</v>
      </c>
      <c r="F280" s="51" t="s">
        <v>998</v>
      </c>
      <c r="G280" s="107">
        <f>IF(F280="N",VLOOKUP(E280,'Cost Study'!A:G,7,0),(VLOOKUP(E280,'Cost Study'!A:G,7,0)*0.1)+VLOOKUP(E280,'Cost Study'!A:G,7,0))</f>
        <v>3.0771911451072622</v>
      </c>
    </row>
    <row r="281" spans="1:7" x14ac:dyDescent="0.2">
      <c r="A281" s="51" t="s">
        <v>1234</v>
      </c>
      <c r="B281" s="51" t="s">
        <v>763</v>
      </c>
      <c r="C281" s="51" t="s">
        <v>997</v>
      </c>
      <c r="D281" s="108" t="s">
        <v>259</v>
      </c>
      <c r="E281" s="105">
        <v>9</v>
      </c>
      <c r="F281" s="51" t="s">
        <v>998</v>
      </c>
      <c r="G281" s="107">
        <f>IF(F281="N",VLOOKUP(E281,'Cost Study'!A:G,7,0),(VLOOKUP(E281,'Cost Study'!A:G,7,0)*0.1)+VLOOKUP(E281,'Cost Study'!A:G,7,0))</f>
        <v>3.0771911451072622</v>
      </c>
    </row>
    <row r="282" spans="1:7" x14ac:dyDescent="0.2">
      <c r="A282" s="51" t="s">
        <v>1235</v>
      </c>
      <c r="B282" s="51" t="s">
        <v>763</v>
      </c>
      <c r="C282" s="51" t="s">
        <v>997</v>
      </c>
      <c r="D282" s="108" t="s">
        <v>259</v>
      </c>
      <c r="E282" s="105">
        <v>9</v>
      </c>
      <c r="F282" s="51" t="s">
        <v>998</v>
      </c>
      <c r="G282" s="107">
        <f>IF(F282="N",VLOOKUP(E282,'Cost Study'!A:G,7,0),(VLOOKUP(E282,'Cost Study'!A:G,7,0)*0.1)+VLOOKUP(E282,'Cost Study'!A:G,7,0))</f>
        <v>3.0771911451072622</v>
      </c>
    </row>
    <row r="283" spans="1:7" x14ac:dyDescent="0.2">
      <c r="A283" s="51" t="s">
        <v>1236</v>
      </c>
      <c r="B283" s="51" t="s">
        <v>258</v>
      </c>
      <c r="C283" s="51" t="s">
        <v>995</v>
      </c>
      <c r="D283" s="108" t="s">
        <v>260</v>
      </c>
      <c r="E283" s="105">
        <v>9</v>
      </c>
      <c r="F283" s="51" t="s">
        <v>998</v>
      </c>
      <c r="G283" s="107">
        <f>IF(F283="N",VLOOKUP(E283,'Cost Study'!A:G,7,0),(VLOOKUP(E283,'Cost Study'!A:G,7,0)*0.1)+VLOOKUP(E283,'Cost Study'!A:G,7,0))</f>
        <v>3.0771911451072622</v>
      </c>
    </row>
    <row r="284" spans="1:7" x14ac:dyDescent="0.2">
      <c r="A284" s="51" t="s">
        <v>1237</v>
      </c>
      <c r="B284" s="51" t="s">
        <v>762</v>
      </c>
      <c r="C284" s="51" t="s">
        <v>997</v>
      </c>
      <c r="D284" s="108" t="s">
        <v>764</v>
      </c>
      <c r="E284" s="105">
        <v>9</v>
      </c>
      <c r="F284" s="51" t="s">
        <v>998</v>
      </c>
      <c r="G284" s="107">
        <f>IF(F284="N",VLOOKUP(E284,'Cost Study'!A:G,7,0),(VLOOKUP(E284,'Cost Study'!A:G,7,0)*0.1)+VLOOKUP(E284,'Cost Study'!A:G,7,0))</f>
        <v>3.0771911451072622</v>
      </c>
    </row>
    <row r="285" spans="1:7" x14ac:dyDescent="0.2">
      <c r="A285" s="102" t="s">
        <v>1238</v>
      </c>
      <c r="B285" s="102" t="s">
        <v>763</v>
      </c>
      <c r="C285" s="102" t="s">
        <v>997</v>
      </c>
      <c r="D285" s="109" t="s">
        <v>765</v>
      </c>
      <c r="E285" s="106">
        <v>9</v>
      </c>
      <c r="F285" s="51" t="s">
        <v>998</v>
      </c>
      <c r="G285" s="107">
        <f>IF(F285="N",VLOOKUP(E285,'Cost Study'!A:G,7,0),(VLOOKUP(E285,'Cost Study'!A:G,7,0)*0.1)+VLOOKUP(E285,'Cost Study'!A:G,7,0))</f>
        <v>3.0771911451072622</v>
      </c>
    </row>
    <row r="286" spans="1:7" x14ac:dyDescent="0.2">
      <c r="A286" s="51" t="s">
        <v>1239</v>
      </c>
      <c r="B286" s="51" t="s">
        <v>763</v>
      </c>
      <c r="C286" s="51" t="s">
        <v>997</v>
      </c>
      <c r="D286" s="108" t="s">
        <v>765</v>
      </c>
      <c r="E286" s="105">
        <v>9</v>
      </c>
      <c r="F286" s="51" t="s">
        <v>998</v>
      </c>
      <c r="G286" s="107">
        <f>IF(F286="N",VLOOKUP(E286,'Cost Study'!A:G,7,0),(VLOOKUP(E286,'Cost Study'!A:G,7,0)*0.1)+VLOOKUP(E286,'Cost Study'!A:G,7,0))</f>
        <v>3.0771911451072622</v>
      </c>
    </row>
    <row r="287" spans="1:7" x14ac:dyDescent="0.2">
      <c r="A287" s="102" t="s">
        <v>1240</v>
      </c>
      <c r="B287" s="102" t="s">
        <v>262</v>
      </c>
      <c r="C287" s="102" t="s">
        <v>995</v>
      </c>
      <c r="D287" s="109" t="s">
        <v>263</v>
      </c>
      <c r="E287" s="106">
        <v>9</v>
      </c>
      <c r="F287" s="51" t="s">
        <v>998</v>
      </c>
      <c r="G287" s="107">
        <f>IF(F287="N",VLOOKUP(E287,'Cost Study'!A:G,7,0),(VLOOKUP(E287,'Cost Study'!A:G,7,0)*0.1)+VLOOKUP(E287,'Cost Study'!A:G,7,0))</f>
        <v>3.0771911451072622</v>
      </c>
    </row>
    <row r="288" spans="1:7" x14ac:dyDescent="0.2">
      <c r="A288" s="51" t="s">
        <v>1241</v>
      </c>
      <c r="B288" s="51" t="s">
        <v>258</v>
      </c>
      <c r="C288" s="51" t="s">
        <v>995</v>
      </c>
      <c r="D288" s="108" t="s">
        <v>264</v>
      </c>
      <c r="E288" s="105">
        <v>9</v>
      </c>
      <c r="F288" s="51" t="s">
        <v>998</v>
      </c>
      <c r="G288" s="107">
        <f>IF(F288="N",VLOOKUP(E288,'Cost Study'!A:G,7,0),(VLOOKUP(E288,'Cost Study'!A:G,7,0)*0.1)+VLOOKUP(E288,'Cost Study'!A:G,7,0))</f>
        <v>3.0771911451072622</v>
      </c>
    </row>
    <row r="289" spans="1:7" x14ac:dyDescent="0.2">
      <c r="A289" s="102" t="s">
        <v>1242</v>
      </c>
      <c r="B289" s="102" t="s">
        <v>766</v>
      </c>
      <c r="C289" s="102" t="s">
        <v>995</v>
      </c>
      <c r="D289" s="109" t="s">
        <v>265</v>
      </c>
      <c r="E289" s="106">
        <v>9</v>
      </c>
      <c r="F289" s="51" t="s">
        <v>998</v>
      </c>
      <c r="G289" s="107">
        <f>IF(F289="N",VLOOKUP(E289,'Cost Study'!A:G,7,0),(VLOOKUP(E289,'Cost Study'!A:G,7,0)*0.1)+VLOOKUP(E289,'Cost Study'!A:G,7,0))</f>
        <v>3.0771911451072622</v>
      </c>
    </row>
    <row r="290" spans="1:7" x14ac:dyDescent="0.2">
      <c r="A290" s="51" t="s">
        <v>1243</v>
      </c>
      <c r="B290" s="51" t="s">
        <v>258</v>
      </c>
      <c r="C290" s="51" t="s">
        <v>995</v>
      </c>
      <c r="D290" s="108" t="s">
        <v>266</v>
      </c>
      <c r="E290" s="105">
        <v>9</v>
      </c>
      <c r="F290" s="51" t="s">
        <v>998</v>
      </c>
      <c r="G290" s="107">
        <f>IF(F290="N",VLOOKUP(E290,'Cost Study'!A:G,7,0),(VLOOKUP(E290,'Cost Study'!A:G,7,0)*0.1)+VLOOKUP(E290,'Cost Study'!A:G,7,0))</f>
        <v>3.0771911451072622</v>
      </c>
    </row>
    <row r="291" spans="1:7" x14ac:dyDescent="0.2">
      <c r="A291" s="51" t="s">
        <v>1244</v>
      </c>
      <c r="B291" s="51" t="s">
        <v>258</v>
      </c>
      <c r="C291" s="51" t="s">
        <v>995</v>
      </c>
      <c r="D291" s="108" t="s">
        <v>267</v>
      </c>
      <c r="E291" s="105">
        <v>9</v>
      </c>
      <c r="F291" s="51" t="s">
        <v>998</v>
      </c>
      <c r="G291" s="107">
        <f>IF(F291="N",VLOOKUP(E291,'Cost Study'!A:G,7,0),(VLOOKUP(E291,'Cost Study'!A:G,7,0)*0.1)+VLOOKUP(E291,'Cost Study'!A:G,7,0))</f>
        <v>3.0771911451072622</v>
      </c>
    </row>
    <row r="292" spans="1:7" x14ac:dyDescent="0.2">
      <c r="A292" s="51" t="s">
        <v>1245</v>
      </c>
      <c r="B292" s="51" t="s">
        <v>815</v>
      </c>
      <c r="C292" s="51" t="s">
        <v>997</v>
      </c>
      <c r="D292" s="108" t="s">
        <v>816</v>
      </c>
      <c r="E292" s="105">
        <v>9</v>
      </c>
      <c r="F292" s="51" t="s">
        <v>996</v>
      </c>
      <c r="G292" s="107">
        <f>IF(F292="N",VLOOKUP(E292,'Cost Study'!A:G,7,0),(VLOOKUP(E292,'Cost Study'!A:G,7,0)*0.1)+VLOOKUP(E292,'Cost Study'!A:G,7,0))</f>
        <v>2.7974464955520566</v>
      </c>
    </row>
    <row r="293" spans="1:7" x14ac:dyDescent="0.2">
      <c r="A293" s="102" t="s">
        <v>1246</v>
      </c>
      <c r="B293" s="102" t="s">
        <v>817</v>
      </c>
      <c r="C293" s="102" t="s">
        <v>997</v>
      </c>
      <c r="D293" s="109" t="s">
        <v>818</v>
      </c>
      <c r="E293" s="106">
        <v>9</v>
      </c>
      <c r="F293" s="51" t="s">
        <v>996</v>
      </c>
      <c r="G293" s="107">
        <f>IF(F293="N",VLOOKUP(E293,'Cost Study'!A:G,7,0),(VLOOKUP(E293,'Cost Study'!A:G,7,0)*0.1)+VLOOKUP(E293,'Cost Study'!A:G,7,0))</f>
        <v>2.7974464955520566</v>
      </c>
    </row>
    <row r="294" spans="1:7" x14ac:dyDescent="0.2">
      <c r="A294" s="102" t="s">
        <v>1247</v>
      </c>
      <c r="B294" s="102" t="s">
        <v>321</v>
      </c>
      <c r="C294" s="102" t="s">
        <v>995</v>
      </c>
      <c r="D294" s="109" t="s">
        <v>322</v>
      </c>
      <c r="E294" s="106">
        <v>9</v>
      </c>
      <c r="F294" s="51" t="s">
        <v>996</v>
      </c>
      <c r="G294" s="107">
        <f>IF(F294="N",VLOOKUP(E294,'Cost Study'!A:G,7,0),(VLOOKUP(E294,'Cost Study'!A:G,7,0)*0.1)+VLOOKUP(E294,'Cost Study'!A:G,7,0))</f>
        <v>2.7974464955520566</v>
      </c>
    </row>
    <row r="295" spans="1:7" x14ac:dyDescent="0.2">
      <c r="A295" s="51" t="s">
        <v>1248</v>
      </c>
      <c r="B295" s="51" t="s">
        <v>722</v>
      </c>
      <c r="C295" s="51" t="s">
        <v>997</v>
      </c>
      <c r="D295" s="108" t="s">
        <v>322</v>
      </c>
      <c r="E295" s="105">
        <v>9</v>
      </c>
      <c r="F295" s="51" t="s">
        <v>996</v>
      </c>
      <c r="G295" s="107">
        <f>IF(F295="N",VLOOKUP(E295,'Cost Study'!A:G,7,0),(VLOOKUP(E295,'Cost Study'!A:G,7,0)*0.1)+VLOOKUP(E295,'Cost Study'!A:G,7,0))</f>
        <v>2.7974464955520566</v>
      </c>
    </row>
    <row r="296" spans="1:7" x14ac:dyDescent="0.2">
      <c r="A296" s="102" t="s">
        <v>1248</v>
      </c>
      <c r="B296" s="102" t="s">
        <v>819</v>
      </c>
      <c r="C296" s="102" t="s">
        <v>997</v>
      </c>
      <c r="D296" s="109" t="s">
        <v>322</v>
      </c>
      <c r="E296" s="106">
        <v>9</v>
      </c>
      <c r="F296" s="51" t="s">
        <v>996</v>
      </c>
      <c r="G296" s="107">
        <f>IF(F296="N",VLOOKUP(E296,'Cost Study'!A:G,7,0),(VLOOKUP(E296,'Cost Study'!A:G,7,0)*0.1)+VLOOKUP(E296,'Cost Study'!A:G,7,0))</f>
        <v>2.7974464955520566</v>
      </c>
    </row>
    <row r="297" spans="1:7" x14ac:dyDescent="0.2">
      <c r="A297" s="51" t="s">
        <v>1249</v>
      </c>
      <c r="B297" s="51" t="s">
        <v>321</v>
      </c>
      <c r="C297" s="51" t="s">
        <v>995</v>
      </c>
      <c r="D297" s="108" t="s">
        <v>323</v>
      </c>
      <c r="E297" s="105">
        <v>9</v>
      </c>
      <c r="F297" s="51" t="s">
        <v>996</v>
      </c>
      <c r="G297" s="107">
        <f>IF(F297="N",VLOOKUP(E297,'Cost Study'!A:G,7,0),(VLOOKUP(E297,'Cost Study'!A:G,7,0)*0.1)+VLOOKUP(E297,'Cost Study'!A:G,7,0))</f>
        <v>2.7974464955520566</v>
      </c>
    </row>
    <row r="298" spans="1:7" x14ac:dyDescent="0.2">
      <c r="A298" s="102" t="s">
        <v>1250</v>
      </c>
      <c r="B298" s="102" t="s">
        <v>820</v>
      </c>
      <c r="C298" s="102" t="s">
        <v>995</v>
      </c>
      <c r="D298" s="109" t="s">
        <v>324</v>
      </c>
      <c r="E298" s="106">
        <v>9</v>
      </c>
      <c r="F298" s="51" t="s">
        <v>996</v>
      </c>
      <c r="G298" s="107">
        <f>IF(F298="N",VLOOKUP(E298,'Cost Study'!A:G,7,0),(VLOOKUP(E298,'Cost Study'!A:G,7,0)*0.1)+VLOOKUP(E298,'Cost Study'!A:G,7,0))</f>
        <v>2.7974464955520566</v>
      </c>
    </row>
    <row r="299" spans="1:7" x14ac:dyDescent="0.2">
      <c r="A299" s="51" t="s">
        <v>1251</v>
      </c>
      <c r="B299" s="51" t="s">
        <v>325</v>
      </c>
      <c r="C299" s="51" t="s">
        <v>995</v>
      </c>
      <c r="D299" s="108" t="s">
        <v>326</v>
      </c>
      <c r="E299" s="105">
        <v>9</v>
      </c>
      <c r="F299" s="51" t="s">
        <v>996</v>
      </c>
      <c r="G299" s="107">
        <f>IF(F299="N",VLOOKUP(E299,'Cost Study'!A:G,7,0),(VLOOKUP(E299,'Cost Study'!A:G,7,0)*0.1)+VLOOKUP(E299,'Cost Study'!A:G,7,0))</f>
        <v>2.7974464955520566</v>
      </c>
    </row>
    <row r="300" spans="1:7" x14ac:dyDescent="0.2">
      <c r="A300" s="51" t="s">
        <v>1252</v>
      </c>
      <c r="B300" s="51" t="s">
        <v>821</v>
      </c>
      <c r="C300" s="51" t="s">
        <v>995</v>
      </c>
      <c r="D300" s="108" t="s">
        <v>327</v>
      </c>
      <c r="E300" s="105">
        <v>9</v>
      </c>
      <c r="F300" s="51" t="s">
        <v>996</v>
      </c>
      <c r="G300" s="107">
        <f>IF(F300="N",VLOOKUP(E300,'Cost Study'!A:G,7,0),(VLOOKUP(E300,'Cost Study'!A:G,7,0)*0.1)+VLOOKUP(E300,'Cost Study'!A:G,7,0))</f>
        <v>2.7974464955520566</v>
      </c>
    </row>
    <row r="301" spans="1:7" x14ac:dyDescent="0.2">
      <c r="A301" s="102" t="s">
        <v>1253</v>
      </c>
      <c r="B301" s="102" t="s">
        <v>349</v>
      </c>
      <c r="C301" s="102" t="s">
        <v>995</v>
      </c>
      <c r="D301" s="109" t="s">
        <v>328</v>
      </c>
      <c r="E301" s="106">
        <v>9</v>
      </c>
      <c r="F301" s="51" t="s">
        <v>996</v>
      </c>
      <c r="G301" s="107">
        <f>IF(F301="N",VLOOKUP(E301,'Cost Study'!A:G,7,0),(VLOOKUP(E301,'Cost Study'!A:G,7,0)*0.1)+VLOOKUP(E301,'Cost Study'!A:G,7,0))</f>
        <v>2.7974464955520566</v>
      </c>
    </row>
    <row r="302" spans="1:7" x14ac:dyDescent="0.2">
      <c r="A302" s="102" t="s">
        <v>1254</v>
      </c>
      <c r="B302" s="102" t="s">
        <v>262</v>
      </c>
      <c r="C302" s="102" t="s">
        <v>995</v>
      </c>
      <c r="D302" s="109" t="s">
        <v>329</v>
      </c>
      <c r="E302" s="106">
        <v>9</v>
      </c>
      <c r="F302" s="51" t="s">
        <v>996</v>
      </c>
      <c r="G302" s="107">
        <f>IF(F302="N",VLOOKUP(E302,'Cost Study'!A:G,7,0),(VLOOKUP(E302,'Cost Study'!A:G,7,0)*0.1)+VLOOKUP(E302,'Cost Study'!A:G,7,0))</f>
        <v>2.7974464955520566</v>
      </c>
    </row>
    <row r="303" spans="1:7" x14ac:dyDescent="0.2">
      <c r="A303" s="51" t="s">
        <v>1254</v>
      </c>
      <c r="B303" s="51" t="s">
        <v>821</v>
      </c>
      <c r="C303" s="51" t="s">
        <v>995</v>
      </c>
      <c r="D303" s="108" t="s">
        <v>329</v>
      </c>
      <c r="E303" s="105">
        <v>9</v>
      </c>
      <c r="F303" s="51" t="s">
        <v>996</v>
      </c>
      <c r="G303" s="107">
        <f>IF(F303="N",VLOOKUP(E303,'Cost Study'!A:G,7,0),(VLOOKUP(E303,'Cost Study'!A:G,7,0)*0.1)+VLOOKUP(E303,'Cost Study'!A:G,7,0))</f>
        <v>2.7974464955520566</v>
      </c>
    </row>
    <row r="304" spans="1:7" x14ac:dyDescent="0.2">
      <c r="A304" s="51" t="s">
        <v>1255</v>
      </c>
      <c r="B304" s="51" t="s">
        <v>262</v>
      </c>
      <c r="C304" s="51" t="s">
        <v>995</v>
      </c>
      <c r="D304" s="108" t="s">
        <v>330</v>
      </c>
      <c r="E304" s="105">
        <v>9</v>
      </c>
      <c r="F304" s="51" t="s">
        <v>996</v>
      </c>
      <c r="G304" s="107">
        <f>IF(F304="N",VLOOKUP(E304,'Cost Study'!A:G,7,0),(VLOOKUP(E304,'Cost Study'!A:G,7,0)*0.1)+VLOOKUP(E304,'Cost Study'!A:G,7,0))</f>
        <v>2.7974464955520566</v>
      </c>
    </row>
    <row r="305" spans="1:7" x14ac:dyDescent="0.2">
      <c r="A305" s="102" t="s">
        <v>1256</v>
      </c>
      <c r="B305" s="102" t="s">
        <v>262</v>
      </c>
      <c r="C305" s="102" t="s">
        <v>995</v>
      </c>
      <c r="D305" s="109" t="s">
        <v>331</v>
      </c>
      <c r="E305" s="106">
        <v>9</v>
      </c>
      <c r="F305" s="51" t="s">
        <v>996</v>
      </c>
      <c r="G305" s="107">
        <f>IF(F305="N",VLOOKUP(E305,'Cost Study'!A:G,7,0),(VLOOKUP(E305,'Cost Study'!A:G,7,0)*0.1)+VLOOKUP(E305,'Cost Study'!A:G,7,0))</f>
        <v>2.7974464955520566</v>
      </c>
    </row>
    <row r="306" spans="1:7" x14ac:dyDescent="0.2">
      <c r="A306" s="102" t="s">
        <v>1257</v>
      </c>
      <c r="B306" s="102" t="s">
        <v>262</v>
      </c>
      <c r="C306" s="102" t="s">
        <v>995</v>
      </c>
      <c r="D306" s="109" t="s">
        <v>332</v>
      </c>
      <c r="E306" s="106">
        <v>9</v>
      </c>
      <c r="F306" s="51" t="s">
        <v>996</v>
      </c>
      <c r="G306" s="107">
        <f>IF(F306="N",VLOOKUP(E306,'Cost Study'!A:G,7,0),(VLOOKUP(E306,'Cost Study'!A:G,7,0)*0.1)+VLOOKUP(E306,'Cost Study'!A:G,7,0))</f>
        <v>2.7974464955520566</v>
      </c>
    </row>
    <row r="307" spans="1:7" x14ac:dyDescent="0.2">
      <c r="A307" s="102" t="s">
        <v>1258</v>
      </c>
      <c r="B307" s="102" t="s">
        <v>333</v>
      </c>
      <c r="C307" s="102" t="s">
        <v>995</v>
      </c>
      <c r="D307" s="109" t="s">
        <v>334</v>
      </c>
      <c r="E307" s="106">
        <v>9</v>
      </c>
      <c r="F307" s="51" t="s">
        <v>996</v>
      </c>
      <c r="G307" s="107">
        <f>IF(F307="N",VLOOKUP(E307,'Cost Study'!A:G,7,0),(VLOOKUP(E307,'Cost Study'!A:G,7,0)*0.1)+VLOOKUP(E307,'Cost Study'!A:G,7,0))</f>
        <v>2.7974464955520566</v>
      </c>
    </row>
    <row r="308" spans="1:7" x14ac:dyDescent="0.2">
      <c r="A308" s="51" t="s">
        <v>1259</v>
      </c>
      <c r="B308" s="51" t="s">
        <v>333</v>
      </c>
      <c r="C308" s="51" t="s">
        <v>995</v>
      </c>
      <c r="D308" s="108" t="s">
        <v>335</v>
      </c>
      <c r="E308" s="105">
        <v>9</v>
      </c>
      <c r="F308" s="51" t="s">
        <v>996</v>
      </c>
      <c r="G308" s="107">
        <f>IF(F308="N",VLOOKUP(E308,'Cost Study'!A:G,7,0),(VLOOKUP(E308,'Cost Study'!A:G,7,0)*0.1)+VLOOKUP(E308,'Cost Study'!A:G,7,0))</f>
        <v>2.7974464955520566</v>
      </c>
    </row>
    <row r="309" spans="1:7" x14ac:dyDescent="0.2">
      <c r="A309" s="51" t="s">
        <v>1260</v>
      </c>
      <c r="B309" s="51" t="s">
        <v>333</v>
      </c>
      <c r="C309" s="51" t="s">
        <v>995</v>
      </c>
      <c r="D309" s="108" t="s">
        <v>336</v>
      </c>
      <c r="E309" s="105">
        <v>9</v>
      </c>
      <c r="F309" s="51" t="s">
        <v>996</v>
      </c>
      <c r="G309" s="107">
        <f>IF(F309="N",VLOOKUP(E309,'Cost Study'!A:G,7,0),(VLOOKUP(E309,'Cost Study'!A:G,7,0)*0.1)+VLOOKUP(E309,'Cost Study'!A:G,7,0))</f>
        <v>2.7974464955520566</v>
      </c>
    </row>
    <row r="310" spans="1:7" x14ac:dyDescent="0.2">
      <c r="A310" s="102" t="s">
        <v>1261</v>
      </c>
      <c r="B310" s="102" t="s">
        <v>747</v>
      </c>
      <c r="C310" s="102" t="s">
        <v>997</v>
      </c>
      <c r="D310" s="109" t="s">
        <v>767</v>
      </c>
      <c r="E310" s="106">
        <v>10</v>
      </c>
      <c r="F310" s="51" t="s">
        <v>998</v>
      </c>
      <c r="G310" s="107">
        <f>IF(F310="N",VLOOKUP(E310,'Cost Study'!A:G,7,0),(VLOOKUP(E310,'Cost Study'!A:G,7,0)*0.1)+VLOOKUP(E310,'Cost Study'!A:G,7,0))</f>
        <v>4.3988211856730723</v>
      </c>
    </row>
    <row r="311" spans="1:7" x14ac:dyDescent="0.2">
      <c r="A311" s="102" t="s">
        <v>1262</v>
      </c>
      <c r="B311" s="102" t="s">
        <v>747</v>
      </c>
      <c r="C311" s="102" t="s">
        <v>997</v>
      </c>
      <c r="D311" s="109" t="s">
        <v>767</v>
      </c>
      <c r="E311" s="106">
        <v>10</v>
      </c>
      <c r="F311" s="51" t="s">
        <v>998</v>
      </c>
      <c r="G311" s="107">
        <f>IF(F311="N",VLOOKUP(E311,'Cost Study'!A:G,7,0),(VLOOKUP(E311,'Cost Study'!A:G,7,0)*0.1)+VLOOKUP(E311,'Cost Study'!A:G,7,0))</f>
        <v>4.3988211856730723</v>
      </c>
    </row>
    <row r="312" spans="1:7" x14ac:dyDescent="0.2">
      <c r="A312" s="51" t="s">
        <v>1263</v>
      </c>
      <c r="B312" s="51" t="s">
        <v>747</v>
      </c>
      <c r="C312" s="51" t="s">
        <v>997</v>
      </c>
      <c r="D312" s="108" t="s">
        <v>768</v>
      </c>
      <c r="E312" s="105">
        <v>10</v>
      </c>
      <c r="F312" s="51" t="s">
        <v>998</v>
      </c>
      <c r="G312" s="107">
        <f>IF(F312="N",VLOOKUP(E312,'Cost Study'!A:G,7,0),(VLOOKUP(E312,'Cost Study'!A:G,7,0)*0.1)+VLOOKUP(E312,'Cost Study'!A:G,7,0))</f>
        <v>4.3988211856730723</v>
      </c>
    </row>
    <row r="313" spans="1:7" x14ac:dyDescent="0.2">
      <c r="A313" s="51" t="s">
        <v>1264</v>
      </c>
      <c r="B313" s="51" t="s">
        <v>747</v>
      </c>
      <c r="C313" s="51" t="s">
        <v>997</v>
      </c>
      <c r="D313" s="108" t="s">
        <v>768</v>
      </c>
      <c r="E313" s="105">
        <v>10</v>
      </c>
      <c r="F313" s="51" t="s">
        <v>998</v>
      </c>
      <c r="G313" s="107">
        <f>IF(F313="N",VLOOKUP(E313,'Cost Study'!A:G,7,0),(VLOOKUP(E313,'Cost Study'!A:G,7,0)*0.1)+VLOOKUP(E313,'Cost Study'!A:G,7,0))</f>
        <v>4.3988211856730723</v>
      </c>
    </row>
    <row r="314" spans="1:7" x14ac:dyDescent="0.2">
      <c r="A314" s="102" t="s">
        <v>1265</v>
      </c>
      <c r="B314" s="102" t="s">
        <v>268</v>
      </c>
      <c r="C314" s="102" t="s">
        <v>995</v>
      </c>
      <c r="D314" s="109" t="s">
        <v>269</v>
      </c>
      <c r="E314" s="106">
        <v>10</v>
      </c>
      <c r="F314" s="51" t="s">
        <v>998</v>
      </c>
      <c r="G314" s="107">
        <f>IF(F314="N",VLOOKUP(E314,'Cost Study'!A:G,7,0),(VLOOKUP(E314,'Cost Study'!A:G,7,0)*0.1)+VLOOKUP(E314,'Cost Study'!A:G,7,0))</f>
        <v>4.3988211856730723</v>
      </c>
    </row>
    <row r="315" spans="1:7" x14ac:dyDescent="0.2">
      <c r="A315" s="51" t="s">
        <v>1266</v>
      </c>
      <c r="B315" s="51" t="s">
        <v>747</v>
      </c>
      <c r="C315" s="51" t="s">
        <v>997</v>
      </c>
      <c r="D315" s="108" t="s">
        <v>769</v>
      </c>
      <c r="E315" s="105">
        <v>10</v>
      </c>
      <c r="F315" s="51" t="s">
        <v>998</v>
      </c>
      <c r="G315" s="107">
        <f>IF(F315="N",VLOOKUP(E315,'Cost Study'!A:G,7,0),(VLOOKUP(E315,'Cost Study'!A:G,7,0)*0.1)+VLOOKUP(E315,'Cost Study'!A:G,7,0))</f>
        <v>4.3988211856730723</v>
      </c>
    </row>
    <row r="316" spans="1:7" x14ac:dyDescent="0.2">
      <c r="A316" s="102" t="s">
        <v>1267</v>
      </c>
      <c r="B316" s="102" t="s">
        <v>747</v>
      </c>
      <c r="C316" s="102" t="s">
        <v>997</v>
      </c>
      <c r="D316" s="109" t="s">
        <v>769</v>
      </c>
      <c r="E316" s="106">
        <v>10</v>
      </c>
      <c r="F316" s="51" t="s">
        <v>998</v>
      </c>
      <c r="G316" s="107">
        <f>IF(F316="N",VLOOKUP(E316,'Cost Study'!A:G,7,0),(VLOOKUP(E316,'Cost Study'!A:G,7,0)*0.1)+VLOOKUP(E316,'Cost Study'!A:G,7,0))</f>
        <v>4.3988211856730723</v>
      </c>
    </row>
    <row r="317" spans="1:7" x14ac:dyDescent="0.2">
      <c r="A317" s="102" t="s">
        <v>1268</v>
      </c>
      <c r="B317" s="102" t="s">
        <v>747</v>
      </c>
      <c r="C317" s="102" t="s">
        <v>997</v>
      </c>
      <c r="D317" s="109" t="s">
        <v>769</v>
      </c>
      <c r="E317" s="106">
        <v>10</v>
      </c>
      <c r="F317" s="51" t="s">
        <v>998</v>
      </c>
      <c r="G317" s="107">
        <f>IF(F317="N",VLOOKUP(E317,'Cost Study'!A:G,7,0),(VLOOKUP(E317,'Cost Study'!A:G,7,0)*0.1)+VLOOKUP(E317,'Cost Study'!A:G,7,0))</f>
        <v>4.3988211856730723</v>
      </c>
    </row>
    <row r="318" spans="1:7" x14ac:dyDescent="0.2">
      <c r="A318" s="51" t="s">
        <v>1269</v>
      </c>
      <c r="B318" s="51" t="s">
        <v>747</v>
      </c>
      <c r="C318" s="51" t="s">
        <v>997</v>
      </c>
      <c r="D318" s="108" t="s">
        <v>769</v>
      </c>
      <c r="E318" s="105">
        <v>10</v>
      </c>
      <c r="F318" s="51" t="s">
        <v>998</v>
      </c>
      <c r="G318" s="107">
        <f>IF(F318="N",VLOOKUP(E318,'Cost Study'!A:G,7,0),(VLOOKUP(E318,'Cost Study'!A:G,7,0)*0.1)+VLOOKUP(E318,'Cost Study'!A:G,7,0))</f>
        <v>4.3988211856730723</v>
      </c>
    </row>
    <row r="319" spans="1:7" x14ac:dyDescent="0.2">
      <c r="A319" s="51" t="s">
        <v>1270</v>
      </c>
      <c r="B319" s="51" t="s">
        <v>747</v>
      </c>
      <c r="C319" s="51" t="s">
        <v>997</v>
      </c>
      <c r="D319" s="108" t="s">
        <v>769</v>
      </c>
      <c r="E319" s="105">
        <v>10</v>
      </c>
      <c r="F319" s="51" t="s">
        <v>998</v>
      </c>
      <c r="G319" s="107">
        <f>IF(F319="N",VLOOKUP(E319,'Cost Study'!A:G,7,0),(VLOOKUP(E319,'Cost Study'!A:G,7,0)*0.1)+VLOOKUP(E319,'Cost Study'!A:G,7,0))</f>
        <v>4.3988211856730723</v>
      </c>
    </row>
    <row r="320" spans="1:7" x14ac:dyDescent="0.2">
      <c r="A320" s="51" t="s">
        <v>1271</v>
      </c>
      <c r="B320" s="51" t="s">
        <v>747</v>
      </c>
      <c r="C320" s="51" t="s">
        <v>997</v>
      </c>
      <c r="D320" s="108" t="s">
        <v>270</v>
      </c>
      <c r="E320" s="105">
        <v>10</v>
      </c>
      <c r="F320" s="51" t="s">
        <v>998</v>
      </c>
      <c r="G320" s="107">
        <f>IF(F320="N",VLOOKUP(E320,'Cost Study'!A:G,7,0),(VLOOKUP(E320,'Cost Study'!A:G,7,0)*0.1)+VLOOKUP(E320,'Cost Study'!A:G,7,0))</f>
        <v>4.3988211856730723</v>
      </c>
    </row>
    <row r="321" spans="1:7" x14ac:dyDescent="0.2">
      <c r="A321" s="51" t="s">
        <v>1272</v>
      </c>
      <c r="B321" s="51" t="s">
        <v>747</v>
      </c>
      <c r="C321" s="51" t="s">
        <v>997</v>
      </c>
      <c r="D321" s="108" t="s">
        <v>270</v>
      </c>
      <c r="E321" s="105">
        <v>10</v>
      </c>
      <c r="F321" s="51" t="s">
        <v>998</v>
      </c>
      <c r="G321" s="107">
        <f>IF(F321="N",VLOOKUP(E321,'Cost Study'!A:G,7,0),(VLOOKUP(E321,'Cost Study'!A:G,7,0)*0.1)+VLOOKUP(E321,'Cost Study'!A:G,7,0))</f>
        <v>4.3988211856730723</v>
      </c>
    </row>
    <row r="322" spans="1:7" x14ac:dyDescent="0.2">
      <c r="A322" s="51" t="s">
        <v>1273</v>
      </c>
      <c r="B322" s="51" t="s">
        <v>747</v>
      </c>
      <c r="C322" s="51" t="s">
        <v>997</v>
      </c>
      <c r="D322" s="108" t="s">
        <v>270</v>
      </c>
      <c r="E322" s="105">
        <v>10</v>
      </c>
      <c r="F322" s="51" t="s">
        <v>998</v>
      </c>
      <c r="G322" s="107">
        <f>IF(F322="N",VLOOKUP(E322,'Cost Study'!A:G,7,0),(VLOOKUP(E322,'Cost Study'!A:G,7,0)*0.1)+VLOOKUP(E322,'Cost Study'!A:G,7,0))</f>
        <v>4.3988211856730723</v>
      </c>
    </row>
    <row r="323" spans="1:7" x14ac:dyDescent="0.2">
      <c r="A323" s="51" t="s">
        <v>1274</v>
      </c>
      <c r="B323" s="51" t="s">
        <v>747</v>
      </c>
      <c r="C323" s="51" t="s">
        <v>997</v>
      </c>
      <c r="D323" s="108" t="s">
        <v>270</v>
      </c>
      <c r="E323" s="105">
        <v>10</v>
      </c>
      <c r="F323" s="51" t="s">
        <v>998</v>
      </c>
      <c r="G323" s="107">
        <f>IF(F323="N",VLOOKUP(E323,'Cost Study'!A:G,7,0),(VLOOKUP(E323,'Cost Study'!A:G,7,0)*0.1)+VLOOKUP(E323,'Cost Study'!A:G,7,0))</f>
        <v>4.3988211856730723</v>
      </c>
    </row>
    <row r="324" spans="1:7" x14ac:dyDescent="0.2">
      <c r="A324" s="51" t="s">
        <v>1275</v>
      </c>
      <c r="B324" s="51" t="s">
        <v>333</v>
      </c>
      <c r="C324" s="51" t="s">
        <v>995</v>
      </c>
      <c r="D324" s="108" t="s">
        <v>271</v>
      </c>
      <c r="E324" s="105">
        <v>10</v>
      </c>
      <c r="F324" s="51" t="s">
        <v>998</v>
      </c>
      <c r="G324" s="107">
        <f>IF(F324="N",VLOOKUP(E324,'Cost Study'!A:G,7,0),(VLOOKUP(E324,'Cost Study'!A:G,7,0)*0.1)+VLOOKUP(E324,'Cost Study'!A:G,7,0))</f>
        <v>4.3988211856730723</v>
      </c>
    </row>
    <row r="325" spans="1:7" x14ac:dyDescent="0.2">
      <c r="A325" s="51" t="s">
        <v>1276</v>
      </c>
      <c r="B325" s="51" t="s">
        <v>770</v>
      </c>
      <c r="C325" s="51" t="s">
        <v>995</v>
      </c>
      <c r="D325" s="108" t="s">
        <v>272</v>
      </c>
      <c r="E325" s="105">
        <v>10</v>
      </c>
      <c r="F325" s="51" t="s">
        <v>998</v>
      </c>
      <c r="G325" s="107">
        <f>IF(F325="N",VLOOKUP(E325,'Cost Study'!A:G,7,0),(VLOOKUP(E325,'Cost Study'!A:G,7,0)*0.1)+VLOOKUP(E325,'Cost Study'!A:G,7,0))</f>
        <v>4.3988211856730723</v>
      </c>
    </row>
    <row r="326" spans="1:7" x14ac:dyDescent="0.2">
      <c r="A326" s="51" t="s">
        <v>1277</v>
      </c>
      <c r="B326" s="51" t="s">
        <v>771</v>
      </c>
      <c r="C326" s="51" t="s">
        <v>995</v>
      </c>
      <c r="D326" s="108" t="s">
        <v>772</v>
      </c>
      <c r="E326" s="105">
        <v>10</v>
      </c>
      <c r="F326" s="51" t="s">
        <v>998</v>
      </c>
      <c r="G326" s="107">
        <f>IF(F326="N",VLOOKUP(E326,'Cost Study'!A:G,7,0),(VLOOKUP(E326,'Cost Study'!A:G,7,0)*0.1)+VLOOKUP(E326,'Cost Study'!A:G,7,0))</f>
        <v>4.3988211856730723</v>
      </c>
    </row>
    <row r="327" spans="1:7" x14ac:dyDescent="0.2">
      <c r="A327" s="51" t="s">
        <v>1278</v>
      </c>
      <c r="B327" s="51" t="s">
        <v>273</v>
      </c>
      <c r="C327" s="51" t="s">
        <v>995</v>
      </c>
      <c r="D327" s="108" t="s">
        <v>274</v>
      </c>
      <c r="E327" s="105">
        <v>11</v>
      </c>
      <c r="F327" s="51" t="s">
        <v>998</v>
      </c>
      <c r="G327" s="107">
        <f>IF(F327="N",VLOOKUP(E327,'Cost Study'!A:G,7,0),(VLOOKUP(E327,'Cost Study'!A:G,7,0)*0.1)+VLOOKUP(E327,'Cost Study'!A:G,7,0))</f>
        <v>3.1367016910239216</v>
      </c>
    </row>
    <row r="328" spans="1:7" x14ac:dyDescent="0.2">
      <c r="A328" s="102" t="s">
        <v>1279</v>
      </c>
      <c r="B328" s="102" t="s">
        <v>773</v>
      </c>
      <c r="C328" s="102" t="s">
        <v>995</v>
      </c>
      <c r="D328" s="109" t="s">
        <v>275</v>
      </c>
      <c r="E328" s="106">
        <v>11</v>
      </c>
      <c r="F328" s="51" t="s">
        <v>998</v>
      </c>
      <c r="G328" s="107">
        <f>IF(F328="N",VLOOKUP(E328,'Cost Study'!A:G,7,0),(VLOOKUP(E328,'Cost Study'!A:G,7,0)*0.1)+VLOOKUP(E328,'Cost Study'!A:G,7,0))</f>
        <v>3.1367016910239216</v>
      </c>
    </row>
    <row r="329" spans="1:7" x14ac:dyDescent="0.2">
      <c r="A329" s="51" t="s">
        <v>1280</v>
      </c>
      <c r="B329" s="51" t="s">
        <v>726</v>
      </c>
      <c r="C329" s="51" t="s">
        <v>997</v>
      </c>
      <c r="D329" s="108" t="s">
        <v>275</v>
      </c>
      <c r="E329" s="105">
        <v>11</v>
      </c>
      <c r="F329" s="51" t="s">
        <v>998</v>
      </c>
      <c r="G329" s="107">
        <f>IF(F329="N",VLOOKUP(E329,'Cost Study'!A:G,7,0),(VLOOKUP(E329,'Cost Study'!A:G,7,0)*0.1)+VLOOKUP(E329,'Cost Study'!A:G,7,0))</f>
        <v>3.1367016910239216</v>
      </c>
    </row>
    <row r="330" spans="1:7" x14ac:dyDescent="0.2">
      <c r="A330" s="51" t="s">
        <v>1281</v>
      </c>
      <c r="B330" s="51" t="s">
        <v>276</v>
      </c>
      <c r="C330" s="51" t="s">
        <v>995</v>
      </c>
      <c r="D330" s="108" t="s">
        <v>774</v>
      </c>
      <c r="E330" s="105">
        <v>11</v>
      </c>
      <c r="F330" s="51" t="s">
        <v>998</v>
      </c>
      <c r="G330" s="107">
        <f>IF(F330="N",VLOOKUP(E330,'Cost Study'!A:G,7,0),(VLOOKUP(E330,'Cost Study'!A:G,7,0)*0.1)+VLOOKUP(E330,'Cost Study'!A:G,7,0))</f>
        <v>3.1367016910239216</v>
      </c>
    </row>
    <row r="331" spans="1:7" x14ac:dyDescent="0.2">
      <c r="A331" s="102" t="s">
        <v>1282</v>
      </c>
      <c r="B331" s="102" t="s">
        <v>775</v>
      </c>
      <c r="C331" s="102" t="s">
        <v>997</v>
      </c>
      <c r="D331" s="109" t="s">
        <v>774</v>
      </c>
      <c r="E331" s="106">
        <v>11</v>
      </c>
      <c r="F331" s="51" t="s">
        <v>998</v>
      </c>
      <c r="G331" s="107">
        <f>IF(F331="N",VLOOKUP(E331,'Cost Study'!A:G,7,0),(VLOOKUP(E331,'Cost Study'!A:G,7,0)*0.1)+VLOOKUP(E331,'Cost Study'!A:G,7,0))</f>
        <v>3.1367016910239216</v>
      </c>
    </row>
    <row r="332" spans="1:7" x14ac:dyDescent="0.2">
      <c r="A332" s="51" t="s">
        <v>1283</v>
      </c>
      <c r="B332" s="51" t="s">
        <v>775</v>
      </c>
      <c r="C332" s="51" t="s">
        <v>997</v>
      </c>
      <c r="D332" s="108" t="s">
        <v>774</v>
      </c>
      <c r="E332" s="105">
        <v>11</v>
      </c>
      <c r="F332" s="51" t="s">
        <v>998</v>
      </c>
      <c r="G332" s="107">
        <f>IF(F332="N",VLOOKUP(E332,'Cost Study'!A:G,7,0),(VLOOKUP(E332,'Cost Study'!A:G,7,0)*0.1)+VLOOKUP(E332,'Cost Study'!A:G,7,0))</f>
        <v>3.1367016910239216</v>
      </c>
    </row>
    <row r="333" spans="1:7" x14ac:dyDescent="0.2">
      <c r="A333" s="51" t="s">
        <v>1284</v>
      </c>
      <c r="B333" s="51" t="s">
        <v>775</v>
      </c>
      <c r="C333" s="51" t="s">
        <v>997</v>
      </c>
      <c r="D333" s="108" t="s">
        <v>774</v>
      </c>
      <c r="E333" s="105">
        <v>11</v>
      </c>
      <c r="F333" s="51" t="s">
        <v>998</v>
      </c>
      <c r="G333" s="107">
        <f>IF(F333="N",VLOOKUP(E333,'Cost Study'!A:G,7,0),(VLOOKUP(E333,'Cost Study'!A:G,7,0)*0.1)+VLOOKUP(E333,'Cost Study'!A:G,7,0))</f>
        <v>3.1367016910239216</v>
      </c>
    </row>
    <row r="334" spans="1:7" x14ac:dyDescent="0.2">
      <c r="A334" s="51" t="s">
        <v>1285</v>
      </c>
      <c r="B334" s="51" t="s">
        <v>775</v>
      </c>
      <c r="C334" s="51" t="s">
        <v>997</v>
      </c>
      <c r="D334" s="108" t="s">
        <v>774</v>
      </c>
      <c r="E334" s="105">
        <v>11</v>
      </c>
      <c r="F334" s="51" t="s">
        <v>998</v>
      </c>
      <c r="G334" s="107">
        <f>IF(F334="N",VLOOKUP(E334,'Cost Study'!A:G,7,0),(VLOOKUP(E334,'Cost Study'!A:G,7,0)*0.1)+VLOOKUP(E334,'Cost Study'!A:G,7,0))</f>
        <v>3.1367016910239216</v>
      </c>
    </row>
    <row r="335" spans="1:7" x14ac:dyDescent="0.2">
      <c r="A335" s="51" t="s">
        <v>1286</v>
      </c>
      <c r="B335" s="51" t="s">
        <v>277</v>
      </c>
      <c r="C335" s="51" t="s">
        <v>995</v>
      </c>
      <c r="D335" s="108" t="s">
        <v>278</v>
      </c>
      <c r="E335" s="105">
        <v>11</v>
      </c>
      <c r="F335" s="51" t="s">
        <v>998</v>
      </c>
      <c r="G335" s="107">
        <f>IF(F335="N",VLOOKUP(E335,'Cost Study'!A:G,7,0),(VLOOKUP(E335,'Cost Study'!A:G,7,0)*0.1)+VLOOKUP(E335,'Cost Study'!A:G,7,0))</f>
        <v>3.1367016910239216</v>
      </c>
    </row>
    <row r="336" spans="1:7" x14ac:dyDescent="0.2">
      <c r="A336" s="51" t="s">
        <v>1286</v>
      </c>
      <c r="B336" s="51" t="s">
        <v>279</v>
      </c>
      <c r="C336" s="51" t="s">
        <v>995</v>
      </c>
      <c r="D336" s="108" t="s">
        <v>278</v>
      </c>
      <c r="E336" s="105">
        <v>11</v>
      </c>
      <c r="F336" s="51" t="s">
        <v>998</v>
      </c>
      <c r="G336" s="107">
        <f>IF(F336="N",VLOOKUP(E336,'Cost Study'!A:G,7,0),(VLOOKUP(E336,'Cost Study'!A:G,7,0)*0.1)+VLOOKUP(E336,'Cost Study'!A:G,7,0))</f>
        <v>3.1367016910239216</v>
      </c>
    </row>
    <row r="337" spans="1:7" x14ac:dyDescent="0.2">
      <c r="A337" s="51" t="s">
        <v>1287</v>
      </c>
      <c r="B337" s="51" t="s">
        <v>276</v>
      </c>
      <c r="C337" s="51" t="s">
        <v>995</v>
      </c>
      <c r="D337" s="108" t="s">
        <v>280</v>
      </c>
      <c r="E337" s="105">
        <v>11</v>
      </c>
      <c r="F337" s="51" t="s">
        <v>998</v>
      </c>
      <c r="G337" s="107">
        <f>IF(F337="N",VLOOKUP(E337,'Cost Study'!A:G,7,0),(VLOOKUP(E337,'Cost Study'!A:G,7,0)*0.1)+VLOOKUP(E337,'Cost Study'!A:G,7,0))</f>
        <v>3.1367016910239216</v>
      </c>
    </row>
    <row r="338" spans="1:7" x14ac:dyDescent="0.2">
      <c r="A338" s="51" t="s">
        <v>1288</v>
      </c>
      <c r="B338" s="51" t="s">
        <v>776</v>
      </c>
      <c r="C338" s="51" t="s">
        <v>995</v>
      </c>
      <c r="D338" s="108" t="s">
        <v>281</v>
      </c>
      <c r="E338" s="105">
        <v>11</v>
      </c>
      <c r="F338" s="51" t="s">
        <v>998</v>
      </c>
      <c r="G338" s="107">
        <f>IF(F338="N",VLOOKUP(E338,'Cost Study'!A:G,7,0),(VLOOKUP(E338,'Cost Study'!A:G,7,0)*0.1)+VLOOKUP(E338,'Cost Study'!A:G,7,0))</f>
        <v>3.1367016910239216</v>
      </c>
    </row>
    <row r="339" spans="1:7" x14ac:dyDescent="0.2">
      <c r="A339" s="51" t="s">
        <v>1289</v>
      </c>
      <c r="B339" s="51" t="s">
        <v>282</v>
      </c>
      <c r="C339" s="51" t="s">
        <v>995</v>
      </c>
      <c r="D339" s="108" t="s">
        <v>777</v>
      </c>
      <c r="E339" s="105">
        <v>11</v>
      </c>
      <c r="F339" s="51" t="s">
        <v>998</v>
      </c>
      <c r="G339" s="107">
        <f>IF(F339="N",VLOOKUP(E339,'Cost Study'!A:G,7,0),(VLOOKUP(E339,'Cost Study'!A:G,7,0)*0.1)+VLOOKUP(E339,'Cost Study'!A:G,7,0))</f>
        <v>3.1367016910239216</v>
      </c>
    </row>
    <row r="340" spans="1:7" x14ac:dyDescent="0.2">
      <c r="A340" s="102" t="s">
        <v>1289</v>
      </c>
      <c r="B340" s="102" t="s">
        <v>283</v>
      </c>
      <c r="C340" s="102" t="s">
        <v>995</v>
      </c>
      <c r="D340" s="109" t="s">
        <v>777</v>
      </c>
      <c r="E340" s="106">
        <v>11</v>
      </c>
      <c r="F340" s="51" t="s">
        <v>998</v>
      </c>
      <c r="G340" s="107">
        <f>IF(F340="N",VLOOKUP(E340,'Cost Study'!A:G,7,0),(VLOOKUP(E340,'Cost Study'!A:G,7,0)*0.1)+VLOOKUP(E340,'Cost Study'!A:G,7,0))</f>
        <v>3.1367016910239216</v>
      </c>
    </row>
    <row r="341" spans="1:7" x14ac:dyDescent="0.2">
      <c r="A341" s="102" t="s">
        <v>1290</v>
      </c>
      <c r="B341" s="102" t="s">
        <v>284</v>
      </c>
      <c r="C341" s="102" t="s">
        <v>995</v>
      </c>
      <c r="D341" s="109" t="s">
        <v>285</v>
      </c>
      <c r="E341" s="106">
        <v>11</v>
      </c>
      <c r="F341" s="51" t="s">
        <v>998</v>
      </c>
      <c r="G341" s="107">
        <f>IF(F341="N",VLOOKUP(E341,'Cost Study'!A:G,7,0),(VLOOKUP(E341,'Cost Study'!A:G,7,0)*0.1)+VLOOKUP(E341,'Cost Study'!A:G,7,0))</f>
        <v>3.1367016910239216</v>
      </c>
    </row>
    <row r="342" spans="1:7" x14ac:dyDescent="0.2">
      <c r="A342" s="51" t="s">
        <v>1290</v>
      </c>
      <c r="B342" s="51" t="s">
        <v>286</v>
      </c>
      <c r="C342" s="51" t="s">
        <v>995</v>
      </c>
      <c r="D342" s="108" t="s">
        <v>285</v>
      </c>
      <c r="E342" s="105">
        <v>11</v>
      </c>
      <c r="F342" s="51" t="s">
        <v>998</v>
      </c>
      <c r="G342" s="107">
        <f>IF(F342="N",VLOOKUP(E342,'Cost Study'!A:G,7,0),(VLOOKUP(E342,'Cost Study'!A:G,7,0)*0.1)+VLOOKUP(E342,'Cost Study'!A:G,7,0))</f>
        <v>3.1367016910239216</v>
      </c>
    </row>
    <row r="343" spans="1:7" x14ac:dyDescent="0.2">
      <c r="A343" s="102" t="s">
        <v>1290</v>
      </c>
      <c r="B343" s="102" t="s">
        <v>287</v>
      </c>
      <c r="C343" s="102" t="s">
        <v>995</v>
      </c>
      <c r="D343" s="109" t="s">
        <v>285</v>
      </c>
      <c r="E343" s="106">
        <v>11</v>
      </c>
      <c r="F343" s="51" t="s">
        <v>998</v>
      </c>
      <c r="G343" s="107">
        <f>IF(F343="N",VLOOKUP(E343,'Cost Study'!A:G,7,0),(VLOOKUP(E343,'Cost Study'!A:G,7,0)*0.1)+VLOOKUP(E343,'Cost Study'!A:G,7,0))</f>
        <v>3.1367016910239216</v>
      </c>
    </row>
    <row r="344" spans="1:7" x14ac:dyDescent="0.2">
      <c r="A344" s="102" t="s">
        <v>1291</v>
      </c>
      <c r="B344" s="102" t="s">
        <v>288</v>
      </c>
      <c r="C344" s="102" t="s">
        <v>995</v>
      </c>
      <c r="D344" s="109" t="s">
        <v>289</v>
      </c>
      <c r="E344" s="106">
        <v>11</v>
      </c>
      <c r="F344" s="51" t="s">
        <v>998</v>
      </c>
      <c r="G344" s="107">
        <f>IF(F344="N",VLOOKUP(E344,'Cost Study'!A:G,7,0),(VLOOKUP(E344,'Cost Study'!A:G,7,0)*0.1)+VLOOKUP(E344,'Cost Study'!A:G,7,0))</f>
        <v>3.1367016910239216</v>
      </c>
    </row>
    <row r="345" spans="1:7" x14ac:dyDescent="0.2">
      <c r="A345" s="102" t="s">
        <v>1292</v>
      </c>
      <c r="B345" s="102" t="s">
        <v>290</v>
      </c>
      <c r="C345" s="102" t="s">
        <v>995</v>
      </c>
      <c r="D345" s="109" t="s">
        <v>778</v>
      </c>
      <c r="E345" s="106">
        <v>11</v>
      </c>
      <c r="F345" s="51" t="s">
        <v>998</v>
      </c>
      <c r="G345" s="107">
        <f>IF(F345="N",VLOOKUP(E345,'Cost Study'!A:G,7,0),(VLOOKUP(E345,'Cost Study'!A:G,7,0)*0.1)+VLOOKUP(E345,'Cost Study'!A:G,7,0))</f>
        <v>3.1367016910239216</v>
      </c>
    </row>
    <row r="346" spans="1:7" x14ac:dyDescent="0.2">
      <c r="A346" s="102" t="s">
        <v>1293</v>
      </c>
      <c r="B346" s="102" t="s">
        <v>291</v>
      </c>
      <c r="C346" s="102" t="s">
        <v>995</v>
      </c>
      <c r="D346" s="109" t="s">
        <v>779</v>
      </c>
      <c r="E346" s="106">
        <v>11</v>
      </c>
      <c r="F346" s="51" t="s">
        <v>998</v>
      </c>
      <c r="G346" s="107">
        <f>IF(F346="N",VLOOKUP(E346,'Cost Study'!A:G,7,0),(VLOOKUP(E346,'Cost Study'!A:G,7,0)*0.1)+VLOOKUP(E346,'Cost Study'!A:G,7,0))</f>
        <v>3.1367016910239216</v>
      </c>
    </row>
    <row r="347" spans="1:7" x14ac:dyDescent="0.2">
      <c r="A347" s="51" t="s">
        <v>1293</v>
      </c>
      <c r="B347" s="51" t="s">
        <v>290</v>
      </c>
      <c r="C347" s="51" t="s">
        <v>995</v>
      </c>
      <c r="D347" s="108" t="s">
        <v>779</v>
      </c>
      <c r="E347" s="105">
        <v>11</v>
      </c>
      <c r="F347" s="51" t="s">
        <v>998</v>
      </c>
      <c r="G347" s="107">
        <f>IF(F347="N",VLOOKUP(E347,'Cost Study'!A:G,7,0),(VLOOKUP(E347,'Cost Study'!A:G,7,0)*0.1)+VLOOKUP(E347,'Cost Study'!A:G,7,0))</f>
        <v>3.1367016910239216</v>
      </c>
    </row>
    <row r="348" spans="1:7" x14ac:dyDescent="0.2">
      <c r="A348" s="102" t="s">
        <v>1294</v>
      </c>
      <c r="B348" s="102" t="s">
        <v>282</v>
      </c>
      <c r="C348" s="102" t="s">
        <v>995</v>
      </c>
      <c r="D348" s="109" t="s">
        <v>292</v>
      </c>
      <c r="E348" s="106">
        <v>11</v>
      </c>
      <c r="F348" s="51" t="s">
        <v>998</v>
      </c>
      <c r="G348" s="107">
        <f>IF(F348="N",VLOOKUP(E348,'Cost Study'!A:G,7,0),(VLOOKUP(E348,'Cost Study'!A:G,7,0)*0.1)+VLOOKUP(E348,'Cost Study'!A:G,7,0))</f>
        <v>3.1367016910239216</v>
      </c>
    </row>
    <row r="349" spans="1:7" x14ac:dyDescent="0.2">
      <c r="A349" s="51" t="s">
        <v>1294</v>
      </c>
      <c r="B349" s="51" t="s">
        <v>290</v>
      </c>
      <c r="C349" s="51" t="s">
        <v>995</v>
      </c>
      <c r="D349" s="108" t="s">
        <v>292</v>
      </c>
      <c r="E349" s="105">
        <v>11</v>
      </c>
      <c r="F349" s="51" t="s">
        <v>998</v>
      </c>
      <c r="G349" s="107">
        <f>IF(F349="N",VLOOKUP(E349,'Cost Study'!A:G,7,0),(VLOOKUP(E349,'Cost Study'!A:G,7,0)*0.1)+VLOOKUP(E349,'Cost Study'!A:G,7,0))</f>
        <v>3.1367016910239216</v>
      </c>
    </row>
    <row r="350" spans="1:7" x14ac:dyDescent="0.2">
      <c r="A350" s="51" t="s">
        <v>1295</v>
      </c>
      <c r="B350" s="51" t="s">
        <v>293</v>
      </c>
      <c r="C350" s="51" t="s">
        <v>995</v>
      </c>
      <c r="D350" s="108" t="s">
        <v>999</v>
      </c>
      <c r="E350" s="105">
        <v>11</v>
      </c>
      <c r="F350" s="51" t="s">
        <v>998</v>
      </c>
      <c r="G350" s="107">
        <f>IF(F350="N",VLOOKUP(E350,'Cost Study'!A:G,7,0),(VLOOKUP(E350,'Cost Study'!A:G,7,0)*0.1)+VLOOKUP(E350,'Cost Study'!A:G,7,0))</f>
        <v>3.1367016910239216</v>
      </c>
    </row>
    <row r="351" spans="1:7" x14ac:dyDescent="0.2">
      <c r="A351" s="51" t="s">
        <v>1296</v>
      </c>
      <c r="B351" s="51" t="s">
        <v>293</v>
      </c>
      <c r="C351" s="51" t="s">
        <v>995</v>
      </c>
      <c r="D351" s="108" t="s">
        <v>780</v>
      </c>
      <c r="E351" s="105">
        <v>11</v>
      </c>
      <c r="F351" s="51" t="s">
        <v>998</v>
      </c>
      <c r="G351" s="107">
        <f>IF(F351="N",VLOOKUP(E351,'Cost Study'!A:G,7,0),(VLOOKUP(E351,'Cost Study'!A:G,7,0)*0.1)+VLOOKUP(E351,'Cost Study'!A:G,7,0))</f>
        <v>3.1367016910239216</v>
      </c>
    </row>
    <row r="352" spans="1:7" x14ac:dyDescent="0.2">
      <c r="A352" s="51" t="s">
        <v>1297</v>
      </c>
      <c r="B352" s="51" t="s">
        <v>294</v>
      </c>
      <c r="C352" s="51" t="s">
        <v>995</v>
      </c>
      <c r="D352" s="108" t="s">
        <v>781</v>
      </c>
      <c r="E352" s="105">
        <v>11</v>
      </c>
      <c r="F352" s="51" t="s">
        <v>998</v>
      </c>
      <c r="G352" s="107">
        <f>IF(F352="N",VLOOKUP(E352,'Cost Study'!A:G,7,0),(VLOOKUP(E352,'Cost Study'!A:G,7,0)*0.1)+VLOOKUP(E352,'Cost Study'!A:G,7,0))</f>
        <v>3.1367016910239216</v>
      </c>
    </row>
    <row r="353" spans="1:7" x14ac:dyDescent="0.2">
      <c r="A353" s="51" t="s">
        <v>1298</v>
      </c>
      <c r="B353" s="51" t="s">
        <v>295</v>
      </c>
      <c r="C353" s="51" t="s">
        <v>995</v>
      </c>
      <c r="D353" s="108" t="s">
        <v>296</v>
      </c>
      <c r="E353" s="105">
        <v>11</v>
      </c>
      <c r="F353" s="51" t="s">
        <v>998</v>
      </c>
      <c r="G353" s="107">
        <f>IF(F353="N",VLOOKUP(E353,'Cost Study'!A:G,7,0),(VLOOKUP(E353,'Cost Study'!A:G,7,0)*0.1)+VLOOKUP(E353,'Cost Study'!A:G,7,0))</f>
        <v>3.1367016910239216</v>
      </c>
    </row>
    <row r="354" spans="1:7" x14ac:dyDescent="0.2">
      <c r="A354" s="102" t="s">
        <v>1299</v>
      </c>
      <c r="B354" s="102" t="s">
        <v>775</v>
      </c>
      <c r="C354" s="102" t="s">
        <v>997</v>
      </c>
      <c r="D354" s="109" t="s">
        <v>782</v>
      </c>
      <c r="E354" s="106">
        <v>11</v>
      </c>
      <c r="F354" s="51" t="s">
        <v>998</v>
      </c>
      <c r="G354" s="107">
        <f>IF(F354="N",VLOOKUP(E354,'Cost Study'!A:G,7,0),(VLOOKUP(E354,'Cost Study'!A:G,7,0)*0.1)+VLOOKUP(E354,'Cost Study'!A:G,7,0))</f>
        <v>3.1367016910239216</v>
      </c>
    </row>
    <row r="355" spans="1:7" x14ac:dyDescent="0.2">
      <c r="A355" s="102" t="s">
        <v>1300</v>
      </c>
      <c r="B355" s="102" t="s">
        <v>297</v>
      </c>
      <c r="C355" s="102" t="s">
        <v>995</v>
      </c>
      <c r="D355" s="109" t="s">
        <v>298</v>
      </c>
      <c r="E355" s="106">
        <v>11</v>
      </c>
      <c r="F355" s="51" t="s">
        <v>998</v>
      </c>
      <c r="G355" s="107">
        <f>IF(F355="N",VLOOKUP(E355,'Cost Study'!A:G,7,0),(VLOOKUP(E355,'Cost Study'!A:G,7,0)*0.1)+VLOOKUP(E355,'Cost Study'!A:G,7,0))</f>
        <v>3.1367016910239216</v>
      </c>
    </row>
    <row r="356" spans="1:7" x14ac:dyDescent="0.2">
      <c r="A356" s="51" t="s">
        <v>1300</v>
      </c>
      <c r="B356" s="51" t="s">
        <v>299</v>
      </c>
      <c r="C356" s="51" t="s">
        <v>995</v>
      </c>
      <c r="D356" s="108" t="s">
        <v>298</v>
      </c>
      <c r="E356" s="105">
        <v>11</v>
      </c>
      <c r="F356" s="51" t="s">
        <v>998</v>
      </c>
      <c r="G356" s="107">
        <f>IF(F356="N",VLOOKUP(E356,'Cost Study'!A:G,7,0),(VLOOKUP(E356,'Cost Study'!A:G,7,0)*0.1)+VLOOKUP(E356,'Cost Study'!A:G,7,0))</f>
        <v>3.1367016910239216</v>
      </c>
    </row>
    <row r="357" spans="1:7" x14ac:dyDescent="0.2">
      <c r="A357" s="102" t="s">
        <v>1301</v>
      </c>
      <c r="B357" s="102" t="s">
        <v>300</v>
      </c>
      <c r="C357" s="102" t="s">
        <v>995</v>
      </c>
      <c r="D357" s="109" t="s">
        <v>783</v>
      </c>
      <c r="E357" s="106">
        <v>11</v>
      </c>
      <c r="F357" s="51" t="s">
        <v>998</v>
      </c>
      <c r="G357" s="107">
        <f>IF(F357="N",VLOOKUP(E357,'Cost Study'!A:G,7,0),(VLOOKUP(E357,'Cost Study'!A:G,7,0)*0.1)+VLOOKUP(E357,'Cost Study'!A:G,7,0))</f>
        <v>3.1367016910239216</v>
      </c>
    </row>
    <row r="358" spans="1:7" x14ac:dyDescent="0.2">
      <c r="A358" s="51" t="s">
        <v>1302</v>
      </c>
      <c r="B358" s="51" t="s">
        <v>301</v>
      </c>
      <c r="C358" s="51" t="s">
        <v>995</v>
      </c>
      <c r="D358" s="108" t="s">
        <v>302</v>
      </c>
      <c r="E358" s="105">
        <v>11</v>
      </c>
      <c r="F358" s="51" t="s">
        <v>998</v>
      </c>
      <c r="G358" s="107">
        <f>IF(F358="N",VLOOKUP(E358,'Cost Study'!A:G,7,0),(VLOOKUP(E358,'Cost Study'!A:G,7,0)*0.1)+VLOOKUP(E358,'Cost Study'!A:G,7,0))</f>
        <v>3.1367016910239216</v>
      </c>
    </row>
    <row r="359" spans="1:7" x14ac:dyDescent="0.2">
      <c r="A359" s="102" t="s">
        <v>1303</v>
      </c>
      <c r="B359" s="102" t="s">
        <v>784</v>
      </c>
      <c r="C359" s="102" t="s">
        <v>995</v>
      </c>
      <c r="D359" s="109" t="s">
        <v>785</v>
      </c>
      <c r="E359" s="106">
        <v>11</v>
      </c>
      <c r="F359" s="51" t="s">
        <v>998</v>
      </c>
      <c r="G359" s="107">
        <f>IF(F359="N",VLOOKUP(E359,'Cost Study'!A:G,7,0),(VLOOKUP(E359,'Cost Study'!A:G,7,0)*0.1)+VLOOKUP(E359,'Cost Study'!A:G,7,0))</f>
        <v>3.1367016910239216</v>
      </c>
    </row>
    <row r="360" spans="1:7" x14ac:dyDescent="0.2">
      <c r="A360" s="51" t="s">
        <v>1304</v>
      </c>
      <c r="B360" s="51" t="s">
        <v>775</v>
      </c>
      <c r="C360" s="51" t="s">
        <v>997</v>
      </c>
      <c r="D360" s="108" t="s">
        <v>786</v>
      </c>
      <c r="E360" s="105">
        <v>11</v>
      </c>
      <c r="F360" s="51" t="s">
        <v>998</v>
      </c>
      <c r="G360" s="107">
        <f>IF(F360="N",VLOOKUP(E360,'Cost Study'!A:G,7,0),(VLOOKUP(E360,'Cost Study'!A:G,7,0)*0.1)+VLOOKUP(E360,'Cost Study'!A:G,7,0))</f>
        <v>3.1367016910239216</v>
      </c>
    </row>
    <row r="361" spans="1:7" x14ac:dyDescent="0.2">
      <c r="A361" s="51" t="s">
        <v>1305</v>
      </c>
      <c r="B361" s="51" t="s">
        <v>775</v>
      </c>
      <c r="C361" s="51" t="s">
        <v>997</v>
      </c>
      <c r="D361" s="108" t="s">
        <v>786</v>
      </c>
      <c r="E361" s="105">
        <v>11</v>
      </c>
      <c r="F361" s="51" t="s">
        <v>998</v>
      </c>
      <c r="G361" s="107">
        <f>IF(F361="N",VLOOKUP(E361,'Cost Study'!A:G,7,0),(VLOOKUP(E361,'Cost Study'!A:G,7,0)*0.1)+VLOOKUP(E361,'Cost Study'!A:G,7,0))</f>
        <v>3.1367016910239216</v>
      </c>
    </row>
    <row r="362" spans="1:7" x14ac:dyDescent="0.2">
      <c r="A362" s="102" t="s">
        <v>1306</v>
      </c>
      <c r="B362" s="102" t="s">
        <v>787</v>
      </c>
      <c r="C362" s="102" t="s">
        <v>995</v>
      </c>
      <c r="D362" s="109" t="s">
        <v>303</v>
      </c>
      <c r="E362" s="106">
        <v>11</v>
      </c>
      <c r="F362" s="51" t="s">
        <v>998</v>
      </c>
      <c r="G362" s="107">
        <f>IF(F362="N",VLOOKUP(E362,'Cost Study'!A:G,7,0),(VLOOKUP(E362,'Cost Study'!A:G,7,0)*0.1)+VLOOKUP(E362,'Cost Study'!A:G,7,0))</f>
        <v>3.1367016910239216</v>
      </c>
    </row>
    <row r="363" spans="1:7" x14ac:dyDescent="0.2">
      <c r="A363" s="102" t="s">
        <v>1307</v>
      </c>
      <c r="B363" s="102" t="s">
        <v>304</v>
      </c>
      <c r="C363" s="102" t="s">
        <v>995</v>
      </c>
      <c r="D363" s="109" t="s">
        <v>305</v>
      </c>
      <c r="E363" s="106">
        <v>11</v>
      </c>
      <c r="F363" s="51" t="s">
        <v>998</v>
      </c>
      <c r="G363" s="107">
        <f>IF(F363="N",VLOOKUP(E363,'Cost Study'!A:G,7,0),(VLOOKUP(E363,'Cost Study'!A:G,7,0)*0.1)+VLOOKUP(E363,'Cost Study'!A:G,7,0))</f>
        <v>3.1367016910239216</v>
      </c>
    </row>
    <row r="364" spans="1:7" x14ac:dyDescent="0.2">
      <c r="A364" s="51" t="s">
        <v>1308</v>
      </c>
      <c r="B364" s="51" t="s">
        <v>788</v>
      </c>
      <c r="C364" s="51" t="s">
        <v>995</v>
      </c>
      <c r="D364" s="108" t="s">
        <v>306</v>
      </c>
      <c r="E364" s="105">
        <v>11</v>
      </c>
      <c r="F364" s="51" t="s">
        <v>998</v>
      </c>
      <c r="G364" s="107">
        <f>IF(F364="N",VLOOKUP(E364,'Cost Study'!A:G,7,0),(VLOOKUP(E364,'Cost Study'!A:G,7,0)*0.1)+VLOOKUP(E364,'Cost Study'!A:G,7,0))</f>
        <v>3.1367016910239216</v>
      </c>
    </row>
    <row r="365" spans="1:7" x14ac:dyDescent="0.2">
      <c r="A365" s="51" t="s">
        <v>1309</v>
      </c>
      <c r="B365" s="51" t="s">
        <v>307</v>
      </c>
      <c r="C365" s="51" t="s">
        <v>995</v>
      </c>
      <c r="D365" s="108" t="s">
        <v>308</v>
      </c>
      <c r="E365" s="105">
        <v>11</v>
      </c>
      <c r="F365" s="51" t="s">
        <v>998</v>
      </c>
      <c r="G365" s="107">
        <f>IF(F365="N",VLOOKUP(E365,'Cost Study'!A:G,7,0),(VLOOKUP(E365,'Cost Study'!A:G,7,0)*0.1)+VLOOKUP(E365,'Cost Study'!A:G,7,0))</f>
        <v>3.1367016910239216</v>
      </c>
    </row>
    <row r="366" spans="1:7" x14ac:dyDescent="0.2">
      <c r="A366" s="102" t="s">
        <v>1310</v>
      </c>
      <c r="B366" s="102" t="s">
        <v>747</v>
      </c>
      <c r="C366" s="102" t="s">
        <v>997</v>
      </c>
      <c r="D366" s="109" t="s">
        <v>308</v>
      </c>
      <c r="E366" s="106">
        <v>11</v>
      </c>
      <c r="F366" s="51" t="s">
        <v>998</v>
      </c>
      <c r="G366" s="107">
        <f>IF(F366="N",VLOOKUP(E366,'Cost Study'!A:G,7,0),(VLOOKUP(E366,'Cost Study'!A:G,7,0)*0.1)+VLOOKUP(E366,'Cost Study'!A:G,7,0))</f>
        <v>3.1367016910239216</v>
      </c>
    </row>
    <row r="367" spans="1:7" x14ac:dyDescent="0.2">
      <c r="A367" s="102" t="s">
        <v>1311</v>
      </c>
      <c r="B367" s="102" t="s">
        <v>309</v>
      </c>
      <c r="C367" s="102" t="s">
        <v>995</v>
      </c>
      <c r="D367" s="109" t="s">
        <v>310</v>
      </c>
      <c r="E367" s="106">
        <v>11</v>
      </c>
      <c r="F367" s="51" t="s">
        <v>998</v>
      </c>
      <c r="G367" s="107">
        <f>IF(F367="N",VLOOKUP(E367,'Cost Study'!A:G,7,0),(VLOOKUP(E367,'Cost Study'!A:G,7,0)*0.1)+VLOOKUP(E367,'Cost Study'!A:G,7,0))</f>
        <v>3.1367016910239216</v>
      </c>
    </row>
    <row r="368" spans="1:7" x14ac:dyDescent="0.2">
      <c r="A368" s="51" t="s">
        <v>1312</v>
      </c>
      <c r="B368" s="51" t="s">
        <v>789</v>
      </c>
      <c r="C368" s="51" t="s">
        <v>995</v>
      </c>
      <c r="D368" s="108" t="s">
        <v>311</v>
      </c>
      <c r="E368" s="105">
        <v>11</v>
      </c>
      <c r="F368" s="51" t="s">
        <v>998</v>
      </c>
      <c r="G368" s="107">
        <f>IF(F368="N",VLOOKUP(E368,'Cost Study'!A:G,7,0),(VLOOKUP(E368,'Cost Study'!A:G,7,0)*0.1)+VLOOKUP(E368,'Cost Study'!A:G,7,0))</f>
        <v>3.1367016910239216</v>
      </c>
    </row>
    <row r="369" spans="1:7" x14ac:dyDescent="0.2">
      <c r="A369" s="102" t="s">
        <v>1312</v>
      </c>
      <c r="B369" s="102" t="s">
        <v>312</v>
      </c>
      <c r="C369" s="102" t="s">
        <v>995</v>
      </c>
      <c r="D369" s="109" t="s">
        <v>311</v>
      </c>
      <c r="E369" s="106">
        <v>11</v>
      </c>
      <c r="F369" s="51" t="s">
        <v>998</v>
      </c>
      <c r="G369" s="107">
        <f>IF(F369="N",VLOOKUP(E369,'Cost Study'!A:G,7,0),(VLOOKUP(E369,'Cost Study'!A:G,7,0)*0.1)+VLOOKUP(E369,'Cost Study'!A:G,7,0))</f>
        <v>3.1367016910239216</v>
      </c>
    </row>
    <row r="370" spans="1:7" x14ac:dyDescent="0.2">
      <c r="A370" s="102" t="s">
        <v>1313</v>
      </c>
      <c r="B370" s="102" t="s">
        <v>213</v>
      </c>
      <c r="C370" s="102" t="s">
        <v>995</v>
      </c>
      <c r="D370" s="109" t="s">
        <v>313</v>
      </c>
      <c r="E370" s="106">
        <v>11</v>
      </c>
      <c r="F370" s="51" t="s">
        <v>998</v>
      </c>
      <c r="G370" s="107">
        <f>IF(F370="N",VLOOKUP(E370,'Cost Study'!A:G,7,0),(VLOOKUP(E370,'Cost Study'!A:G,7,0)*0.1)+VLOOKUP(E370,'Cost Study'!A:G,7,0))</f>
        <v>3.1367016910239216</v>
      </c>
    </row>
    <row r="371" spans="1:7" x14ac:dyDescent="0.2">
      <c r="A371" s="51" t="s">
        <v>1314</v>
      </c>
      <c r="B371" s="51" t="s">
        <v>747</v>
      </c>
      <c r="C371" s="51" t="s">
        <v>997</v>
      </c>
      <c r="D371" s="108" t="s">
        <v>313</v>
      </c>
      <c r="E371" s="105">
        <v>11</v>
      </c>
      <c r="F371" s="51" t="s">
        <v>998</v>
      </c>
      <c r="G371" s="107">
        <f>IF(F371="N",VLOOKUP(E371,'Cost Study'!A:G,7,0),(VLOOKUP(E371,'Cost Study'!A:G,7,0)*0.1)+VLOOKUP(E371,'Cost Study'!A:G,7,0))</f>
        <v>3.1367016910239216</v>
      </c>
    </row>
    <row r="372" spans="1:7" x14ac:dyDescent="0.2">
      <c r="A372" s="102" t="s">
        <v>1315</v>
      </c>
      <c r="B372" s="102" t="s">
        <v>213</v>
      </c>
      <c r="C372" s="102" t="s">
        <v>995</v>
      </c>
      <c r="D372" s="109" t="s">
        <v>790</v>
      </c>
      <c r="E372" s="106">
        <v>11</v>
      </c>
      <c r="F372" s="51" t="s">
        <v>998</v>
      </c>
      <c r="G372" s="107">
        <f>IF(F372="N",VLOOKUP(E372,'Cost Study'!A:G,7,0),(VLOOKUP(E372,'Cost Study'!A:G,7,0)*0.1)+VLOOKUP(E372,'Cost Study'!A:G,7,0))</f>
        <v>3.1367016910239216</v>
      </c>
    </row>
    <row r="373" spans="1:7" x14ac:dyDescent="0.2">
      <c r="A373" s="51" t="s">
        <v>1316</v>
      </c>
      <c r="B373" s="51" t="s">
        <v>213</v>
      </c>
      <c r="C373" s="51" t="s">
        <v>995</v>
      </c>
      <c r="D373" s="108" t="s">
        <v>314</v>
      </c>
      <c r="E373" s="105">
        <v>11</v>
      </c>
      <c r="F373" s="51" t="s">
        <v>998</v>
      </c>
      <c r="G373" s="107">
        <f>IF(F373="N",VLOOKUP(E373,'Cost Study'!A:G,7,0),(VLOOKUP(E373,'Cost Study'!A:G,7,0)*0.1)+VLOOKUP(E373,'Cost Study'!A:G,7,0))</f>
        <v>3.1367016910239216</v>
      </c>
    </row>
    <row r="374" spans="1:7" x14ac:dyDescent="0.2">
      <c r="A374" s="102" t="s">
        <v>1317</v>
      </c>
      <c r="B374" s="102" t="s">
        <v>726</v>
      </c>
      <c r="C374" s="102" t="s">
        <v>997</v>
      </c>
      <c r="D374" s="109" t="s">
        <v>314</v>
      </c>
      <c r="E374" s="106">
        <v>11</v>
      </c>
      <c r="F374" s="51" t="s">
        <v>998</v>
      </c>
      <c r="G374" s="107">
        <f>IF(F374="N",VLOOKUP(E374,'Cost Study'!A:G,7,0),(VLOOKUP(E374,'Cost Study'!A:G,7,0)*0.1)+VLOOKUP(E374,'Cost Study'!A:G,7,0))</f>
        <v>3.1367016910239216</v>
      </c>
    </row>
    <row r="375" spans="1:7" x14ac:dyDescent="0.2">
      <c r="A375" s="102" t="s">
        <v>1318</v>
      </c>
      <c r="B375" s="102" t="s">
        <v>726</v>
      </c>
      <c r="C375" s="102" t="s">
        <v>997</v>
      </c>
      <c r="D375" s="109" t="s">
        <v>314</v>
      </c>
      <c r="E375" s="106">
        <v>11</v>
      </c>
      <c r="F375" s="51" t="s">
        <v>998</v>
      </c>
      <c r="G375" s="107">
        <f>IF(F375="N",VLOOKUP(E375,'Cost Study'!A:G,7,0),(VLOOKUP(E375,'Cost Study'!A:G,7,0)*0.1)+VLOOKUP(E375,'Cost Study'!A:G,7,0))</f>
        <v>3.1367016910239216</v>
      </c>
    </row>
    <row r="376" spans="1:7" x14ac:dyDescent="0.2">
      <c r="A376" s="102" t="s">
        <v>1319</v>
      </c>
      <c r="B376" s="102" t="s">
        <v>726</v>
      </c>
      <c r="C376" s="102" t="s">
        <v>997</v>
      </c>
      <c r="D376" s="109" t="s">
        <v>314</v>
      </c>
      <c r="E376" s="106">
        <v>11</v>
      </c>
      <c r="F376" s="51" t="s">
        <v>998</v>
      </c>
      <c r="G376" s="107">
        <f>IF(F376="N",VLOOKUP(E376,'Cost Study'!A:G,7,0),(VLOOKUP(E376,'Cost Study'!A:G,7,0)*0.1)+VLOOKUP(E376,'Cost Study'!A:G,7,0))</f>
        <v>3.1367016910239216</v>
      </c>
    </row>
    <row r="377" spans="1:7" x14ac:dyDescent="0.2">
      <c r="A377" s="102" t="s">
        <v>1320</v>
      </c>
      <c r="B377" s="102" t="s">
        <v>213</v>
      </c>
      <c r="C377" s="102" t="s">
        <v>995</v>
      </c>
      <c r="D377" s="109" t="s">
        <v>315</v>
      </c>
      <c r="E377" s="106">
        <v>11</v>
      </c>
      <c r="F377" s="51" t="s">
        <v>998</v>
      </c>
      <c r="G377" s="107">
        <f>IF(F377="N",VLOOKUP(E377,'Cost Study'!A:G,7,0),(VLOOKUP(E377,'Cost Study'!A:G,7,0)*0.1)+VLOOKUP(E377,'Cost Study'!A:G,7,0))</f>
        <v>3.1367016910239216</v>
      </c>
    </row>
    <row r="378" spans="1:7" x14ac:dyDescent="0.2">
      <c r="A378" s="51" t="s">
        <v>1321</v>
      </c>
      <c r="B378" s="51" t="s">
        <v>213</v>
      </c>
      <c r="C378" s="51" t="s">
        <v>995</v>
      </c>
      <c r="D378" s="108" t="s">
        <v>791</v>
      </c>
      <c r="E378" s="105">
        <v>11</v>
      </c>
      <c r="F378" s="51" t="s">
        <v>998</v>
      </c>
      <c r="G378" s="107">
        <f>IF(F378="N",VLOOKUP(E378,'Cost Study'!A:G,7,0),(VLOOKUP(E378,'Cost Study'!A:G,7,0)*0.1)+VLOOKUP(E378,'Cost Study'!A:G,7,0))</f>
        <v>3.1367016910239216</v>
      </c>
    </row>
    <row r="379" spans="1:7" x14ac:dyDescent="0.2">
      <c r="A379" s="51" t="s">
        <v>1322</v>
      </c>
      <c r="B379" s="51" t="s">
        <v>213</v>
      </c>
      <c r="C379" s="51" t="s">
        <v>995</v>
      </c>
      <c r="D379" s="108" t="s">
        <v>792</v>
      </c>
      <c r="E379" s="105">
        <v>11</v>
      </c>
      <c r="F379" s="51" t="s">
        <v>998</v>
      </c>
      <c r="G379" s="107">
        <f>IF(F379="N",VLOOKUP(E379,'Cost Study'!A:G,7,0),(VLOOKUP(E379,'Cost Study'!A:G,7,0)*0.1)+VLOOKUP(E379,'Cost Study'!A:G,7,0))</f>
        <v>3.1367016910239216</v>
      </c>
    </row>
    <row r="380" spans="1:7" x14ac:dyDescent="0.2">
      <c r="A380" s="102" t="s">
        <v>1323</v>
      </c>
      <c r="B380" s="102" t="s">
        <v>730</v>
      </c>
      <c r="C380" s="102" t="s">
        <v>997</v>
      </c>
      <c r="D380" s="109" t="s">
        <v>825</v>
      </c>
      <c r="E380" s="106">
        <v>12</v>
      </c>
      <c r="F380" s="51" t="s">
        <v>996</v>
      </c>
      <c r="G380" s="107">
        <f>IF(F380="N",VLOOKUP(E380,'Cost Study'!A:G,7,0),(VLOOKUP(E380,'Cost Study'!A:G,7,0)*0.1)+VLOOKUP(E380,'Cost Study'!A:G,7,0))</f>
        <v>2.5044021406594155</v>
      </c>
    </row>
    <row r="381" spans="1:7" x14ac:dyDescent="0.2">
      <c r="A381" s="51" t="s">
        <v>1324</v>
      </c>
      <c r="B381" s="51" t="s">
        <v>730</v>
      </c>
      <c r="C381" s="51" t="s">
        <v>997</v>
      </c>
      <c r="D381" s="108" t="s">
        <v>826</v>
      </c>
      <c r="E381" s="105">
        <v>12</v>
      </c>
      <c r="F381" s="51" t="s">
        <v>996</v>
      </c>
      <c r="G381" s="107">
        <f>IF(F381="N",VLOOKUP(E381,'Cost Study'!A:G,7,0),(VLOOKUP(E381,'Cost Study'!A:G,7,0)*0.1)+VLOOKUP(E381,'Cost Study'!A:G,7,0))</f>
        <v>2.5044021406594155</v>
      </c>
    </row>
    <row r="382" spans="1:7" x14ac:dyDescent="0.2">
      <c r="A382" s="51" t="s">
        <v>1325</v>
      </c>
      <c r="B382" s="51" t="s">
        <v>342</v>
      </c>
      <c r="C382" s="51" t="s">
        <v>995</v>
      </c>
      <c r="D382" s="108" t="s">
        <v>827</v>
      </c>
      <c r="E382" s="105">
        <v>12</v>
      </c>
      <c r="F382" s="51" t="s">
        <v>996</v>
      </c>
      <c r="G382" s="107">
        <f>IF(F382="N",VLOOKUP(E382,'Cost Study'!A:G,7,0),(VLOOKUP(E382,'Cost Study'!A:G,7,0)*0.1)+VLOOKUP(E382,'Cost Study'!A:G,7,0))</f>
        <v>2.5044021406594155</v>
      </c>
    </row>
    <row r="383" spans="1:7" x14ac:dyDescent="0.2">
      <c r="A383" s="102" t="s">
        <v>1326</v>
      </c>
      <c r="B383" s="102" t="s">
        <v>730</v>
      </c>
      <c r="C383" s="102" t="s">
        <v>997</v>
      </c>
      <c r="D383" s="109" t="s">
        <v>827</v>
      </c>
      <c r="E383" s="106">
        <v>12</v>
      </c>
      <c r="F383" s="51" t="s">
        <v>996</v>
      </c>
      <c r="G383" s="107">
        <f>IF(F383="N",VLOOKUP(E383,'Cost Study'!A:G,7,0),(VLOOKUP(E383,'Cost Study'!A:G,7,0)*0.1)+VLOOKUP(E383,'Cost Study'!A:G,7,0))</f>
        <v>2.5044021406594155</v>
      </c>
    </row>
    <row r="384" spans="1:7" x14ac:dyDescent="0.2">
      <c r="A384" s="102" t="s">
        <v>1327</v>
      </c>
      <c r="B384" s="102" t="s">
        <v>815</v>
      </c>
      <c r="C384" s="102" t="s">
        <v>997</v>
      </c>
      <c r="D384" s="109" t="s">
        <v>827</v>
      </c>
      <c r="E384" s="106">
        <v>12</v>
      </c>
      <c r="F384" s="51" t="s">
        <v>996</v>
      </c>
      <c r="G384" s="107">
        <f>IF(F384="N",VLOOKUP(E384,'Cost Study'!A:G,7,0),(VLOOKUP(E384,'Cost Study'!A:G,7,0)*0.1)+VLOOKUP(E384,'Cost Study'!A:G,7,0))</f>
        <v>2.5044021406594155</v>
      </c>
    </row>
    <row r="385" spans="1:7" x14ac:dyDescent="0.2">
      <c r="A385" s="102" t="s">
        <v>1328</v>
      </c>
      <c r="B385" s="102" t="s">
        <v>828</v>
      </c>
      <c r="C385" s="102" t="s">
        <v>997</v>
      </c>
      <c r="D385" s="109" t="s">
        <v>829</v>
      </c>
      <c r="E385" s="106">
        <v>12</v>
      </c>
      <c r="F385" s="51" t="s">
        <v>996</v>
      </c>
      <c r="G385" s="107">
        <f>IF(F385="N",VLOOKUP(E385,'Cost Study'!A:G,7,0),(VLOOKUP(E385,'Cost Study'!A:G,7,0)*0.1)+VLOOKUP(E385,'Cost Study'!A:G,7,0))</f>
        <v>2.5044021406594155</v>
      </c>
    </row>
    <row r="386" spans="1:7" x14ac:dyDescent="0.2">
      <c r="A386" s="102" t="s">
        <v>1329</v>
      </c>
      <c r="B386" s="102" t="s">
        <v>828</v>
      </c>
      <c r="C386" s="102" t="s">
        <v>997</v>
      </c>
      <c r="D386" s="109" t="s">
        <v>829</v>
      </c>
      <c r="E386" s="106">
        <v>12</v>
      </c>
      <c r="F386" s="51" t="s">
        <v>996</v>
      </c>
      <c r="G386" s="107">
        <f>IF(F386="N",VLOOKUP(E386,'Cost Study'!A:G,7,0),(VLOOKUP(E386,'Cost Study'!A:G,7,0)*0.1)+VLOOKUP(E386,'Cost Study'!A:G,7,0))</f>
        <v>2.5044021406594155</v>
      </c>
    </row>
    <row r="387" spans="1:7" x14ac:dyDescent="0.2">
      <c r="A387" s="102" t="s">
        <v>1330</v>
      </c>
      <c r="B387" s="102" t="s">
        <v>828</v>
      </c>
      <c r="C387" s="102" t="s">
        <v>997</v>
      </c>
      <c r="D387" s="109" t="s">
        <v>829</v>
      </c>
      <c r="E387" s="106">
        <v>12</v>
      </c>
      <c r="F387" s="51" t="s">
        <v>996</v>
      </c>
      <c r="G387" s="107">
        <f>IF(F387="N",VLOOKUP(E387,'Cost Study'!A:G,7,0),(VLOOKUP(E387,'Cost Study'!A:G,7,0)*0.1)+VLOOKUP(E387,'Cost Study'!A:G,7,0))</f>
        <v>2.5044021406594155</v>
      </c>
    </row>
    <row r="388" spans="1:7" x14ac:dyDescent="0.2">
      <c r="A388" s="51" t="s">
        <v>1331</v>
      </c>
      <c r="B388" s="51" t="s">
        <v>828</v>
      </c>
      <c r="C388" s="51" t="s">
        <v>997</v>
      </c>
      <c r="D388" s="108" t="s">
        <v>829</v>
      </c>
      <c r="E388" s="105">
        <v>12</v>
      </c>
      <c r="F388" s="51" t="s">
        <v>996</v>
      </c>
      <c r="G388" s="107">
        <f>IF(F388="N",VLOOKUP(E388,'Cost Study'!A:G,7,0),(VLOOKUP(E388,'Cost Study'!A:G,7,0)*0.1)+VLOOKUP(E388,'Cost Study'!A:G,7,0))</f>
        <v>2.5044021406594155</v>
      </c>
    </row>
    <row r="389" spans="1:7" x14ac:dyDescent="0.2">
      <c r="A389" s="102" t="s">
        <v>1332</v>
      </c>
      <c r="B389" s="102" t="s">
        <v>828</v>
      </c>
      <c r="C389" s="102" t="s">
        <v>997</v>
      </c>
      <c r="D389" s="109" t="s">
        <v>829</v>
      </c>
      <c r="E389" s="106">
        <v>12</v>
      </c>
      <c r="F389" s="51" t="s">
        <v>996</v>
      </c>
      <c r="G389" s="107">
        <f>IF(F389="N",VLOOKUP(E389,'Cost Study'!A:G,7,0),(VLOOKUP(E389,'Cost Study'!A:G,7,0)*0.1)+VLOOKUP(E389,'Cost Study'!A:G,7,0))</f>
        <v>2.5044021406594155</v>
      </c>
    </row>
    <row r="390" spans="1:7" x14ac:dyDescent="0.2">
      <c r="A390" s="51" t="s">
        <v>1333</v>
      </c>
      <c r="B390" s="51" t="s">
        <v>828</v>
      </c>
      <c r="C390" s="51" t="s">
        <v>997</v>
      </c>
      <c r="D390" s="108" t="s">
        <v>829</v>
      </c>
      <c r="E390" s="105">
        <v>12</v>
      </c>
      <c r="F390" s="51" t="s">
        <v>996</v>
      </c>
      <c r="G390" s="107">
        <f>IF(F390="N",VLOOKUP(E390,'Cost Study'!A:G,7,0),(VLOOKUP(E390,'Cost Study'!A:G,7,0)*0.1)+VLOOKUP(E390,'Cost Study'!A:G,7,0))</f>
        <v>2.5044021406594155</v>
      </c>
    </row>
    <row r="391" spans="1:7" x14ac:dyDescent="0.2">
      <c r="A391" s="51" t="s">
        <v>1334</v>
      </c>
      <c r="B391" s="51" t="s">
        <v>828</v>
      </c>
      <c r="C391" s="51" t="s">
        <v>997</v>
      </c>
      <c r="D391" s="108" t="s">
        <v>829</v>
      </c>
      <c r="E391" s="105">
        <v>12</v>
      </c>
      <c r="F391" s="51" t="s">
        <v>996</v>
      </c>
      <c r="G391" s="107">
        <f>IF(F391="N",VLOOKUP(E391,'Cost Study'!A:G,7,0),(VLOOKUP(E391,'Cost Study'!A:G,7,0)*0.1)+VLOOKUP(E391,'Cost Study'!A:G,7,0))</f>
        <v>2.5044021406594155</v>
      </c>
    </row>
    <row r="392" spans="1:7" x14ac:dyDescent="0.2">
      <c r="A392" s="102" t="s">
        <v>1335</v>
      </c>
      <c r="B392" s="102" t="s">
        <v>828</v>
      </c>
      <c r="C392" s="102" t="s">
        <v>997</v>
      </c>
      <c r="D392" s="109" t="s">
        <v>829</v>
      </c>
      <c r="E392" s="106">
        <v>12</v>
      </c>
      <c r="F392" s="51" t="s">
        <v>996</v>
      </c>
      <c r="G392" s="107">
        <f>IF(F392="N",VLOOKUP(E392,'Cost Study'!A:G,7,0),(VLOOKUP(E392,'Cost Study'!A:G,7,0)*0.1)+VLOOKUP(E392,'Cost Study'!A:G,7,0))</f>
        <v>2.5044021406594155</v>
      </c>
    </row>
    <row r="393" spans="1:7" x14ac:dyDescent="0.2">
      <c r="A393" s="51" t="s">
        <v>1336</v>
      </c>
      <c r="B393" s="51" t="s">
        <v>730</v>
      </c>
      <c r="C393" s="51" t="s">
        <v>997</v>
      </c>
      <c r="D393" s="108" t="s">
        <v>830</v>
      </c>
      <c r="E393" s="105">
        <v>12</v>
      </c>
      <c r="F393" s="51" t="s">
        <v>996</v>
      </c>
      <c r="G393" s="107">
        <f>IF(F393="N",VLOOKUP(E393,'Cost Study'!A:G,7,0),(VLOOKUP(E393,'Cost Study'!A:G,7,0)*0.1)+VLOOKUP(E393,'Cost Study'!A:G,7,0))</f>
        <v>2.5044021406594155</v>
      </c>
    </row>
    <row r="394" spans="1:7" x14ac:dyDescent="0.2">
      <c r="A394" s="102" t="s">
        <v>1337</v>
      </c>
      <c r="B394" s="102" t="s">
        <v>730</v>
      </c>
      <c r="C394" s="102" t="s">
        <v>997</v>
      </c>
      <c r="D394" s="109" t="s">
        <v>831</v>
      </c>
      <c r="E394" s="106">
        <v>12</v>
      </c>
      <c r="F394" s="51" t="s">
        <v>996</v>
      </c>
      <c r="G394" s="107">
        <f>IF(F394="N",VLOOKUP(E394,'Cost Study'!A:G,7,0),(VLOOKUP(E394,'Cost Study'!A:G,7,0)*0.1)+VLOOKUP(E394,'Cost Study'!A:G,7,0))</f>
        <v>2.5044021406594155</v>
      </c>
    </row>
    <row r="395" spans="1:7" x14ac:dyDescent="0.2">
      <c r="A395" s="102" t="s">
        <v>1338</v>
      </c>
      <c r="B395" s="102" t="s">
        <v>734</v>
      </c>
      <c r="C395" s="102" t="s">
        <v>997</v>
      </c>
      <c r="D395" s="109" t="s">
        <v>832</v>
      </c>
      <c r="E395" s="106">
        <v>12</v>
      </c>
      <c r="F395" s="51" t="s">
        <v>996</v>
      </c>
      <c r="G395" s="107">
        <f>IF(F395="N",VLOOKUP(E395,'Cost Study'!A:G,7,0),(VLOOKUP(E395,'Cost Study'!A:G,7,0)*0.1)+VLOOKUP(E395,'Cost Study'!A:G,7,0))</f>
        <v>2.5044021406594155</v>
      </c>
    </row>
    <row r="396" spans="1:7" x14ac:dyDescent="0.2">
      <c r="A396" s="102" t="s">
        <v>1339</v>
      </c>
      <c r="B396" s="102" t="s">
        <v>734</v>
      </c>
      <c r="C396" s="102" t="s">
        <v>997</v>
      </c>
      <c r="D396" s="109" t="s">
        <v>834</v>
      </c>
      <c r="E396" s="106">
        <v>12</v>
      </c>
      <c r="F396" s="51" t="s">
        <v>996</v>
      </c>
      <c r="G396" s="107">
        <f>IF(F396="N",VLOOKUP(E396,'Cost Study'!A:G,7,0),(VLOOKUP(E396,'Cost Study'!A:G,7,0)*0.1)+VLOOKUP(E396,'Cost Study'!A:G,7,0))</f>
        <v>2.5044021406594155</v>
      </c>
    </row>
    <row r="397" spans="1:7" x14ac:dyDescent="0.2">
      <c r="A397" s="102" t="s">
        <v>1340</v>
      </c>
      <c r="B397" s="102" t="s">
        <v>833</v>
      </c>
      <c r="C397" s="102" t="s">
        <v>997</v>
      </c>
      <c r="D397" s="109" t="s">
        <v>834</v>
      </c>
      <c r="E397" s="106">
        <v>12</v>
      </c>
      <c r="F397" s="51" t="s">
        <v>996</v>
      </c>
      <c r="G397" s="107">
        <f>IF(F397="N",VLOOKUP(E397,'Cost Study'!A:G,7,0),(VLOOKUP(E397,'Cost Study'!A:G,7,0)*0.1)+VLOOKUP(E397,'Cost Study'!A:G,7,0))</f>
        <v>2.5044021406594155</v>
      </c>
    </row>
    <row r="398" spans="1:7" x14ac:dyDescent="0.2">
      <c r="A398" s="102" t="s">
        <v>1340</v>
      </c>
      <c r="B398" s="102" t="s">
        <v>736</v>
      </c>
      <c r="C398" s="102" t="s">
        <v>997</v>
      </c>
      <c r="D398" s="109" t="s">
        <v>834</v>
      </c>
      <c r="E398" s="106">
        <v>12</v>
      </c>
      <c r="F398" s="51" t="s">
        <v>996</v>
      </c>
      <c r="G398" s="107">
        <f>IF(F398="N",VLOOKUP(E398,'Cost Study'!A:G,7,0),(VLOOKUP(E398,'Cost Study'!A:G,7,0)*0.1)+VLOOKUP(E398,'Cost Study'!A:G,7,0))</f>
        <v>2.5044021406594155</v>
      </c>
    </row>
    <row r="399" spans="1:7" x14ac:dyDescent="0.2">
      <c r="A399" s="51" t="s">
        <v>1340</v>
      </c>
      <c r="B399" s="51" t="s">
        <v>835</v>
      </c>
      <c r="C399" s="51" t="s">
        <v>997</v>
      </c>
      <c r="D399" s="108" t="s">
        <v>834</v>
      </c>
      <c r="E399" s="105">
        <v>12</v>
      </c>
      <c r="F399" s="51" t="s">
        <v>996</v>
      </c>
      <c r="G399" s="107">
        <f>IF(F399="N",VLOOKUP(E399,'Cost Study'!A:G,7,0),(VLOOKUP(E399,'Cost Study'!A:G,7,0)*0.1)+VLOOKUP(E399,'Cost Study'!A:G,7,0))</f>
        <v>2.5044021406594155</v>
      </c>
    </row>
    <row r="400" spans="1:7" x14ac:dyDescent="0.2">
      <c r="A400" s="51" t="s">
        <v>1340</v>
      </c>
      <c r="B400" s="51" t="s">
        <v>836</v>
      </c>
      <c r="C400" s="51" t="s">
        <v>997</v>
      </c>
      <c r="D400" s="108" t="s">
        <v>834</v>
      </c>
      <c r="E400" s="105">
        <v>12</v>
      </c>
      <c r="F400" s="51" t="s">
        <v>996</v>
      </c>
      <c r="G400" s="107">
        <f>IF(F400="N",VLOOKUP(E400,'Cost Study'!A:G,7,0),(VLOOKUP(E400,'Cost Study'!A:G,7,0)*0.1)+VLOOKUP(E400,'Cost Study'!A:G,7,0))</f>
        <v>2.5044021406594155</v>
      </c>
    </row>
    <row r="401" spans="1:7" x14ac:dyDescent="0.2">
      <c r="A401" s="51" t="s">
        <v>1340</v>
      </c>
      <c r="B401" s="51" t="s">
        <v>730</v>
      </c>
      <c r="C401" s="51" t="s">
        <v>997</v>
      </c>
      <c r="D401" s="108" t="s">
        <v>834</v>
      </c>
      <c r="E401" s="105">
        <v>12</v>
      </c>
      <c r="F401" s="51" t="s">
        <v>996</v>
      </c>
      <c r="G401" s="107">
        <f>IF(F401="N",VLOOKUP(E401,'Cost Study'!A:G,7,0),(VLOOKUP(E401,'Cost Study'!A:G,7,0)*0.1)+VLOOKUP(E401,'Cost Study'!A:G,7,0))</f>
        <v>2.5044021406594155</v>
      </c>
    </row>
    <row r="402" spans="1:7" x14ac:dyDescent="0.2">
      <c r="A402" s="51" t="s">
        <v>1340</v>
      </c>
      <c r="B402" s="51" t="s">
        <v>805</v>
      </c>
      <c r="C402" s="51" t="s">
        <v>997</v>
      </c>
      <c r="D402" s="108" t="s">
        <v>834</v>
      </c>
      <c r="E402" s="105">
        <v>12</v>
      </c>
      <c r="F402" s="51" t="s">
        <v>996</v>
      </c>
      <c r="G402" s="107">
        <f>IF(F402="N",VLOOKUP(E402,'Cost Study'!A:G,7,0),(VLOOKUP(E402,'Cost Study'!A:G,7,0)*0.1)+VLOOKUP(E402,'Cost Study'!A:G,7,0))</f>
        <v>2.5044021406594155</v>
      </c>
    </row>
    <row r="403" spans="1:7" x14ac:dyDescent="0.2">
      <c r="A403" s="51" t="s">
        <v>1340</v>
      </c>
      <c r="B403" s="51" t="s">
        <v>803</v>
      </c>
      <c r="C403" s="51" t="s">
        <v>997</v>
      </c>
      <c r="D403" s="108" t="s">
        <v>834</v>
      </c>
      <c r="E403" s="105">
        <v>12</v>
      </c>
      <c r="F403" s="51" t="s">
        <v>996</v>
      </c>
      <c r="G403" s="107">
        <f>IF(F403="N",VLOOKUP(E403,'Cost Study'!A:G,7,0),(VLOOKUP(E403,'Cost Study'!A:G,7,0)*0.1)+VLOOKUP(E403,'Cost Study'!A:G,7,0))</f>
        <v>2.5044021406594155</v>
      </c>
    </row>
    <row r="404" spans="1:7" x14ac:dyDescent="0.2">
      <c r="A404" s="51" t="s">
        <v>1340</v>
      </c>
      <c r="B404" s="51" t="s">
        <v>837</v>
      </c>
      <c r="C404" s="51" t="s">
        <v>997</v>
      </c>
      <c r="D404" s="108" t="s">
        <v>834</v>
      </c>
      <c r="E404" s="105">
        <v>12</v>
      </c>
      <c r="F404" s="51" t="s">
        <v>996</v>
      </c>
      <c r="G404" s="107">
        <f>IF(F404="N",VLOOKUP(E404,'Cost Study'!A:G,7,0),(VLOOKUP(E404,'Cost Study'!A:G,7,0)*0.1)+VLOOKUP(E404,'Cost Study'!A:G,7,0))</f>
        <v>2.5044021406594155</v>
      </c>
    </row>
    <row r="405" spans="1:7" x14ac:dyDescent="0.2">
      <c r="A405" s="102" t="s">
        <v>1340</v>
      </c>
      <c r="B405" s="102" t="s">
        <v>838</v>
      </c>
      <c r="C405" s="102" t="s">
        <v>997</v>
      </c>
      <c r="D405" s="109" t="s">
        <v>834</v>
      </c>
      <c r="E405" s="106">
        <v>12</v>
      </c>
      <c r="F405" s="51" t="s">
        <v>996</v>
      </c>
      <c r="G405" s="107">
        <f>IF(F405="N",VLOOKUP(E405,'Cost Study'!A:G,7,0),(VLOOKUP(E405,'Cost Study'!A:G,7,0)*0.1)+VLOOKUP(E405,'Cost Study'!A:G,7,0))</f>
        <v>2.5044021406594155</v>
      </c>
    </row>
    <row r="406" spans="1:7" x14ac:dyDescent="0.2">
      <c r="A406" s="102" t="s">
        <v>1340</v>
      </c>
      <c r="B406" s="102" t="s">
        <v>811</v>
      </c>
      <c r="C406" s="102" t="s">
        <v>997</v>
      </c>
      <c r="D406" s="109" t="s">
        <v>834</v>
      </c>
      <c r="E406" s="106">
        <v>12</v>
      </c>
      <c r="F406" s="51" t="s">
        <v>996</v>
      </c>
      <c r="G406" s="107">
        <f>IF(F406="N",VLOOKUP(E406,'Cost Study'!A:G,7,0),(VLOOKUP(E406,'Cost Study'!A:G,7,0)*0.1)+VLOOKUP(E406,'Cost Study'!A:G,7,0))</f>
        <v>2.5044021406594155</v>
      </c>
    </row>
    <row r="407" spans="1:7" x14ac:dyDescent="0.2">
      <c r="A407" s="51" t="s">
        <v>1340</v>
      </c>
      <c r="B407" s="51" t="s">
        <v>828</v>
      </c>
      <c r="C407" s="51" t="s">
        <v>997</v>
      </c>
      <c r="D407" s="108" t="s">
        <v>834</v>
      </c>
      <c r="E407" s="105">
        <v>12</v>
      </c>
      <c r="F407" s="51" t="s">
        <v>996</v>
      </c>
      <c r="G407" s="107">
        <f>IF(F407="N",VLOOKUP(E407,'Cost Study'!A:G,7,0),(VLOOKUP(E407,'Cost Study'!A:G,7,0)*0.1)+VLOOKUP(E407,'Cost Study'!A:G,7,0))</f>
        <v>2.5044021406594155</v>
      </c>
    </row>
    <row r="408" spans="1:7" x14ac:dyDescent="0.2">
      <c r="A408" s="51" t="s">
        <v>1341</v>
      </c>
      <c r="B408" s="51" t="s">
        <v>734</v>
      </c>
      <c r="C408" s="51" t="s">
        <v>997</v>
      </c>
      <c r="D408" s="108" t="s">
        <v>834</v>
      </c>
      <c r="E408" s="105">
        <v>12</v>
      </c>
      <c r="F408" s="51" t="s">
        <v>996</v>
      </c>
      <c r="G408" s="107">
        <f>IF(F408="N",VLOOKUP(E408,'Cost Study'!A:G,7,0),(VLOOKUP(E408,'Cost Study'!A:G,7,0)*0.1)+VLOOKUP(E408,'Cost Study'!A:G,7,0))</f>
        <v>2.5044021406594155</v>
      </c>
    </row>
    <row r="409" spans="1:7" x14ac:dyDescent="0.2">
      <c r="A409" s="51" t="s">
        <v>1342</v>
      </c>
      <c r="B409" s="51" t="s">
        <v>839</v>
      </c>
      <c r="C409" s="51" t="s">
        <v>995</v>
      </c>
      <c r="D409" s="108" t="s">
        <v>343</v>
      </c>
      <c r="E409" s="105">
        <v>12</v>
      </c>
      <c r="F409" s="51" t="s">
        <v>996</v>
      </c>
      <c r="G409" s="107">
        <f>IF(F409="N",VLOOKUP(E409,'Cost Study'!A:G,7,0),(VLOOKUP(E409,'Cost Study'!A:G,7,0)*0.1)+VLOOKUP(E409,'Cost Study'!A:G,7,0))</f>
        <v>2.5044021406594155</v>
      </c>
    </row>
    <row r="410" spans="1:7" x14ac:dyDescent="0.2">
      <c r="A410" s="102" t="s">
        <v>1343</v>
      </c>
      <c r="B410" s="102" t="s">
        <v>349</v>
      </c>
      <c r="C410" s="102" t="s">
        <v>995</v>
      </c>
      <c r="D410" s="109" t="s">
        <v>350</v>
      </c>
      <c r="E410" s="106">
        <v>12</v>
      </c>
      <c r="F410" s="51" t="s">
        <v>996</v>
      </c>
      <c r="G410" s="107">
        <f>IF(F410="N",VLOOKUP(E410,'Cost Study'!A:G,7,0),(VLOOKUP(E410,'Cost Study'!A:G,7,0)*0.1)+VLOOKUP(E410,'Cost Study'!A:G,7,0))</f>
        <v>2.5044021406594155</v>
      </c>
    </row>
    <row r="411" spans="1:7" x14ac:dyDescent="0.2">
      <c r="A411" s="51" t="s">
        <v>1344</v>
      </c>
      <c r="B411" s="51" t="s">
        <v>850</v>
      </c>
      <c r="C411" s="51" t="s">
        <v>997</v>
      </c>
      <c r="D411" s="108" t="s">
        <v>851</v>
      </c>
      <c r="E411" s="105">
        <v>12</v>
      </c>
      <c r="F411" s="51" t="s">
        <v>996</v>
      </c>
      <c r="G411" s="107">
        <f>IF(F411="N",VLOOKUP(E411,'Cost Study'!A:G,7,0),(VLOOKUP(E411,'Cost Study'!A:G,7,0)*0.1)+VLOOKUP(E411,'Cost Study'!A:G,7,0))</f>
        <v>2.5044021406594155</v>
      </c>
    </row>
    <row r="412" spans="1:7" x14ac:dyDescent="0.2">
      <c r="A412" s="102" t="s">
        <v>1345</v>
      </c>
      <c r="B412" s="102" t="s">
        <v>852</v>
      </c>
      <c r="C412" s="102" t="s">
        <v>997</v>
      </c>
      <c r="D412" s="109" t="s">
        <v>851</v>
      </c>
      <c r="E412" s="106">
        <v>12</v>
      </c>
      <c r="F412" s="51" t="s">
        <v>996</v>
      </c>
      <c r="G412" s="107">
        <f>IF(F412="N",VLOOKUP(E412,'Cost Study'!A:G,7,0),(VLOOKUP(E412,'Cost Study'!A:G,7,0)*0.1)+VLOOKUP(E412,'Cost Study'!A:G,7,0))</f>
        <v>2.5044021406594155</v>
      </c>
    </row>
    <row r="413" spans="1:7" x14ac:dyDescent="0.2">
      <c r="A413" s="51" t="s">
        <v>1346</v>
      </c>
      <c r="B413" s="51" t="s">
        <v>850</v>
      </c>
      <c r="C413" s="51" t="s">
        <v>997</v>
      </c>
      <c r="D413" s="108" t="s">
        <v>855</v>
      </c>
      <c r="E413" s="105">
        <v>12</v>
      </c>
      <c r="F413" s="51" t="s">
        <v>996</v>
      </c>
      <c r="G413" s="107">
        <f>IF(F413="N",VLOOKUP(E413,'Cost Study'!A:G,7,0),(VLOOKUP(E413,'Cost Study'!A:G,7,0)*0.1)+VLOOKUP(E413,'Cost Study'!A:G,7,0))</f>
        <v>2.5044021406594155</v>
      </c>
    </row>
    <row r="414" spans="1:7" x14ac:dyDescent="0.2">
      <c r="A414" s="102" t="s">
        <v>1347</v>
      </c>
      <c r="B414" s="102" t="s">
        <v>850</v>
      </c>
      <c r="C414" s="102" t="s">
        <v>997</v>
      </c>
      <c r="D414" s="109" t="s">
        <v>855</v>
      </c>
      <c r="E414" s="106">
        <v>12</v>
      </c>
      <c r="F414" s="51" t="s">
        <v>996</v>
      </c>
      <c r="G414" s="107">
        <f>IF(F414="N",VLOOKUP(E414,'Cost Study'!A:G,7,0),(VLOOKUP(E414,'Cost Study'!A:G,7,0)*0.1)+VLOOKUP(E414,'Cost Study'!A:G,7,0))</f>
        <v>2.5044021406594155</v>
      </c>
    </row>
    <row r="415" spans="1:7" x14ac:dyDescent="0.2">
      <c r="A415" s="51" t="s">
        <v>1348</v>
      </c>
      <c r="B415" s="51" t="s">
        <v>850</v>
      </c>
      <c r="C415" s="51" t="s">
        <v>997</v>
      </c>
      <c r="D415" s="108" t="s">
        <v>855</v>
      </c>
      <c r="E415" s="105">
        <v>12</v>
      </c>
      <c r="F415" s="51" t="s">
        <v>996</v>
      </c>
      <c r="G415" s="107">
        <f>IF(F415="N",VLOOKUP(E415,'Cost Study'!A:G,7,0),(VLOOKUP(E415,'Cost Study'!A:G,7,0)*0.1)+VLOOKUP(E415,'Cost Study'!A:G,7,0))</f>
        <v>2.5044021406594155</v>
      </c>
    </row>
    <row r="416" spans="1:7" x14ac:dyDescent="0.2">
      <c r="A416" s="102" t="s">
        <v>1349</v>
      </c>
      <c r="B416" s="102" t="s">
        <v>850</v>
      </c>
      <c r="C416" s="102" t="s">
        <v>997</v>
      </c>
      <c r="D416" s="109" t="s">
        <v>855</v>
      </c>
      <c r="E416" s="106">
        <v>12</v>
      </c>
      <c r="F416" s="51" t="s">
        <v>996</v>
      </c>
      <c r="G416" s="107">
        <f>IF(F416="N",VLOOKUP(E416,'Cost Study'!A:G,7,0),(VLOOKUP(E416,'Cost Study'!A:G,7,0)*0.1)+VLOOKUP(E416,'Cost Study'!A:G,7,0))</f>
        <v>2.5044021406594155</v>
      </c>
    </row>
    <row r="417" spans="1:7" x14ac:dyDescent="0.2">
      <c r="A417" s="102" t="s">
        <v>1350</v>
      </c>
      <c r="B417" s="102" t="s">
        <v>850</v>
      </c>
      <c r="C417" s="102" t="s">
        <v>997</v>
      </c>
      <c r="D417" s="109" t="s">
        <v>855</v>
      </c>
      <c r="E417" s="106">
        <v>12</v>
      </c>
      <c r="F417" s="51" t="s">
        <v>996</v>
      </c>
      <c r="G417" s="107">
        <f>IF(F417="N",VLOOKUP(E417,'Cost Study'!A:G,7,0),(VLOOKUP(E417,'Cost Study'!A:G,7,0)*0.1)+VLOOKUP(E417,'Cost Study'!A:G,7,0))</f>
        <v>2.5044021406594155</v>
      </c>
    </row>
    <row r="418" spans="1:7" x14ac:dyDescent="0.2">
      <c r="A418" s="102" t="s">
        <v>1351</v>
      </c>
      <c r="B418" s="102" t="s">
        <v>850</v>
      </c>
      <c r="C418" s="102" t="s">
        <v>997</v>
      </c>
      <c r="D418" s="109" t="s">
        <v>855</v>
      </c>
      <c r="E418" s="106">
        <v>12</v>
      </c>
      <c r="F418" s="51" t="s">
        <v>996</v>
      </c>
      <c r="G418" s="107">
        <f>IF(F418="N",VLOOKUP(E418,'Cost Study'!A:G,7,0),(VLOOKUP(E418,'Cost Study'!A:G,7,0)*0.1)+VLOOKUP(E418,'Cost Study'!A:G,7,0))</f>
        <v>2.5044021406594155</v>
      </c>
    </row>
    <row r="419" spans="1:7" x14ac:dyDescent="0.2">
      <c r="A419" s="102" t="s">
        <v>1352</v>
      </c>
      <c r="B419" s="102" t="s">
        <v>850</v>
      </c>
      <c r="C419" s="102" t="s">
        <v>997</v>
      </c>
      <c r="D419" s="109" t="s">
        <v>855</v>
      </c>
      <c r="E419" s="106">
        <v>12</v>
      </c>
      <c r="F419" s="51" t="s">
        <v>996</v>
      </c>
      <c r="G419" s="107">
        <f>IF(F419="N",VLOOKUP(E419,'Cost Study'!A:G,7,0),(VLOOKUP(E419,'Cost Study'!A:G,7,0)*0.1)+VLOOKUP(E419,'Cost Study'!A:G,7,0))</f>
        <v>2.5044021406594155</v>
      </c>
    </row>
    <row r="420" spans="1:7" x14ac:dyDescent="0.2">
      <c r="A420" s="102" t="s">
        <v>1353</v>
      </c>
      <c r="B420" s="102" t="s">
        <v>852</v>
      </c>
      <c r="C420" s="102" t="s">
        <v>997</v>
      </c>
      <c r="D420" s="109" t="s">
        <v>855</v>
      </c>
      <c r="E420" s="106">
        <v>12</v>
      </c>
      <c r="F420" s="51" t="s">
        <v>996</v>
      </c>
      <c r="G420" s="107">
        <f>IF(F420="N",VLOOKUP(E420,'Cost Study'!A:G,7,0),(VLOOKUP(E420,'Cost Study'!A:G,7,0)*0.1)+VLOOKUP(E420,'Cost Study'!A:G,7,0))</f>
        <v>2.5044021406594155</v>
      </c>
    </row>
    <row r="421" spans="1:7" x14ac:dyDescent="0.2">
      <c r="A421" s="102" t="s">
        <v>1354</v>
      </c>
      <c r="B421" s="102" t="s">
        <v>852</v>
      </c>
      <c r="C421" s="102" t="s">
        <v>997</v>
      </c>
      <c r="D421" s="109" t="s">
        <v>855</v>
      </c>
      <c r="E421" s="106">
        <v>12</v>
      </c>
      <c r="F421" s="51" t="s">
        <v>996</v>
      </c>
      <c r="G421" s="107">
        <f>IF(F421="N",VLOOKUP(E421,'Cost Study'!A:G,7,0),(VLOOKUP(E421,'Cost Study'!A:G,7,0)*0.1)+VLOOKUP(E421,'Cost Study'!A:G,7,0))</f>
        <v>2.5044021406594155</v>
      </c>
    </row>
    <row r="422" spans="1:7" x14ac:dyDescent="0.2">
      <c r="A422" s="51" t="s">
        <v>1355</v>
      </c>
      <c r="B422" s="51" t="s">
        <v>852</v>
      </c>
      <c r="C422" s="51" t="s">
        <v>997</v>
      </c>
      <c r="D422" s="108" t="s">
        <v>855</v>
      </c>
      <c r="E422" s="105">
        <v>12</v>
      </c>
      <c r="F422" s="51" t="s">
        <v>996</v>
      </c>
      <c r="G422" s="107">
        <f>IF(F422="N",VLOOKUP(E422,'Cost Study'!A:G,7,0),(VLOOKUP(E422,'Cost Study'!A:G,7,0)*0.1)+VLOOKUP(E422,'Cost Study'!A:G,7,0))</f>
        <v>2.5044021406594155</v>
      </c>
    </row>
    <row r="423" spans="1:7" x14ac:dyDescent="0.2">
      <c r="A423" s="102" t="s">
        <v>1356</v>
      </c>
      <c r="B423" s="102" t="s">
        <v>852</v>
      </c>
      <c r="C423" s="102" t="s">
        <v>997</v>
      </c>
      <c r="D423" s="109" t="s">
        <v>855</v>
      </c>
      <c r="E423" s="106">
        <v>12</v>
      </c>
      <c r="F423" s="51" t="s">
        <v>996</v>
      </c>
      <c r="G423" s="107">
        <f>IF(F423="N",VLOOKUP(E423,'Cost Study'!A:G,7,0),(VLOOKUP(E423,'Cost Study'!A:G,7,0)*0.1)+VLOOKUP(E423,'Cost Study'!A:G,7,0))</f>
        <v>2.5044021406594155</v>
      </c>
    </row>
    <row r="424" spans="1:7" x14ac:dyDescent="0.2">
      <c r="A424" s="51" t="s">
        <v>1357</v>
      </c>
      <c r="B424" s="51" t="s">
        <v>852</v>
      </c>
      <c r="C424" s="51" t="s">
        <v>997</v>
      </c>
      <c r="D424" s="108" t="s">
        <v>855</v>
      </c>
      <c r="E424" s="105">
        <v>12</v>
      </c>
      <c r="F424" s="51" t="s">
        <v>996</v>
      </c>
      <c r="G424" s="107">
        <f>IF(F424="N",VLOOKUP(E424,'Cost Study'!A:G,7,0),(VLOOKUP(E424,'Cost Study'!A:G,7,0)*0.1)+VLOOKUP(E424,'Cost Study'!A:G,7,0))</f>
        <v>2.5044021406594155</v>
      </c>
    </row>
    <row r="425" spans="1:7" x14ac:dyDescent="0.2">
      <c r="A425" s="102" t="s">
        <v>1358</v>
      </c>
      <c r="B425" s="102" t="s">
        <v>852</v>
      </c>
      <c r="C425" s="102" t="s">
        <v>997</v>
      </c>
      <c r="D425" s="109" t="s">
        <v>855</v>
      </c>
      <c r="E425" s="106">
        <v>12</v>
      </c>
      <c r="F425" s="51" t="s">
        <v>996</v>
      </c>
      <c r="G425" s="107">
        <f>IF(F425="N",VLOOKUP(E425,'Cost Study'!A:G,7,0),(VLOOKUP(E425,'Cost Study'!A:G,7,0)*0.1)+VLOOKUP(E425,'Cost Study'!A:G,7,0))</f>
        <v>2.5044021406594155</v>
      </c>
    </row>
    <row r="426" spans="1:7" x14ac:dyDescent="0.2">
      <c r="A426" s="102" t="s">
        <v>1359</v>
      </c>
      <c r="B426" s="102" t="s">
        <v>852</v>
      </c>
      <c r="C426" s="102" t="s">
        <v>997</v>
      </c>
      <c r="D426" s="109" t="s">
        <v>855</v>
      </c>
      <c r="E426" s="106">
        <v>12</v>
      </c>
      <c r="F426" s="51" t="s">
        <v>996</v>
      </c>
      <c r="G426" s="107">
        <f>IF(F426="N",VLOOKUP(E426,'Cost Study'!A:G,7,0),(VLOOKUP(E426,'Cost Study'!A:G,7,0)*0.1)+VLOOKUP(E426,'Cost Study'!A:G,7,0))</f>
        <v>2.5044021406594155</v>
      </c>
    </row>
    <row r="427" spans="1:7" x14ac:dyDescent="0.2">
      <c r="A427" s="102" t="s">
        <v>1360</v>
      </c>
      <c r="B427" s="102" t="s">
        <v>854</v>
      </c>
      <c r="C427" s="102" t="s">
        <v>997</v>
      </c>
      <c r="D427" s="109" t="s">
        <v>855</v>
      </c>
      <c r="E427" s="106">
        <v>12</v>
      </c>
      <c r="F427" s="51" t="s">
        <v>996</v>
      </c>
      <c r="G427" s="107">
        <f>IF(F427="N",VLOOKUP(E427,'Cost Study'!A:G,7,0),(VLOOKUP(E427,'Cost Study'!A:G,7,0)*0.1)+VLOOKUP(E427,'Cost Study'!A:G,7,0))</f>
        <v>2.5044021406594155</v>
      </c>
    </row>
    <row r="428" spans="1:7" x14ac:dyDescent="0.2">
      <c r="A428" s="102" t="s">
        <v>1361</v>
      </c>
      <c r="B428" s="102" t="s">
        <v>854</v>
      </c>
      <c r="C428" s="102" t="s">
        <v>997</v>
      </c>
      <c r="D428" s="109" t="s">
        <v>855</v>
      </c>
      <c r="E428" s="106">
        <v>12</v>
      </c>
      <c r="F428" s="51" t="s">
        <v>996</v>
      </c>
      <c r="G428" s="107">
        <f>IF(F428="N",VLOOKUP(E428,'Cost Study'!A:G,7,0),(VLOOKUP(E428,'Cost Study'!A:G,7,0)*0.1)+VLOOKUP(E428,'Cost Study'!A:G,7,0))</f>
        <v>2.5044021406594155</v>
      </c>
    </row>
    <row r="429" spans="1:7" x14ac:dyDescent="0.2">
      <c r="A429" s="102" t="s">
        <v>1362</v>
      </c>
      <c r="B429" s="102" t="s">
        <v>854</v>
      </c>
      <c r="C429" s="102" t="s">
        <v>997</v>
      </c>
      <c r="D429" s="109" t="s">
        <v>855</v>
      </c>
      <c r="E429" s="106">
        <v>12</v>
      </c>
      <c r="F429" s="51" t="s">
        <v>996</v>
      </c>
      <c r="G429" s="107">
        <f>IF(F429="N",VLOOKUP(E429,'Cost Study'!A:G,7,0),(VLOOKUP(E429,'Cost Study'!A:G,7,0)*0.1)+VLOOKUP(E429,'Cost Study'!A:G,7,0))</f>
        <v>2.5044021406594155</v>
      </c>
    </row>
    <row r="430" spans="1:7" x14ac:dyDescent="0.2">
      <c r="A430" s="51" t="s">
        <v>1363</v>
      </c>
      <c r="B430" s="51" t="s">
        <v>838</v>
      </c>
      <c r="C430" s="51" t="s">
        <v>997</v>
      </c>
      <c r="D430" s="108" t="s">
        <v>858</v>
      </c>
      <c r="E430" s="105">
        <v>12</v>
      </c>
      <c r="F430" s="51" t="s">
        <v>996</v>
      </c>
      <c r="G430" s="107">
        <f>IF(F430="N",VLOOKUP(E430,'Cost Study'!A:G,7,0),(VLOOKUP(E430,'Cost Study'!A:G,7,0)*0.1)+VLOOKUP(E430,'Cost Study'!A:G,7,0))</f>
        <v>2.5044021406594155</v>
      </c>
    </row>
    <row r="431" spans="1:7" x14ac:dyDescent="0.2">
      <c r="A431" s="51" t="s">
        <v>1364</v>
      </c>
      <c r="B431" s="51" t="s">
        <v>838</v>
      </c>
      <c r="C431" s="51" t="s">
        <v>997</v>
      </c>
      <c r="D431" s="108" t="s">
        <v>858</v>
      </c>
      <c r="E431" s="105">
        <v>12</v>
      </c>
      <c r="F431" s="51" t="s">
        <v>996</v>
      </c>
      <c r="G431" s="107">
        <f>IF(F431="N",VLOOKUP(E431,'Cost Study'!A:G,7,0),(VLOOKUP(E431,'Cost Study'!A:G,7,0)*0.1)+VLOOKUP(E431,'Cost Study'!A:G,7,0))</f>
        <v>2.5044021406594155</v>
      </c>
    </row>
    <row r="432" spans="1:7" x14ac:dyDescent="0.2">
      <c r="A432" s="102" t="s">
        <v>1365</v>
      </c>
      <c r="B432" s="102" t="s">
        <v>838</v>
      </c>
      <c r="C432" s="102" t="s">
        <v>997</v>
      </c>
      <c r="D432" s="109" t="s">
        <v>858</v>
      </c>
      <c r="E432" s="106">
        <v>12</v>
      </c>
      <c r="F432" s="51" t="s">
        <v>996</v>
      </c>
      <c r="G432" s="107">
        <f>IF(F432="N",VLOOKUP(E432,'Cost Study'!A:G,7,0),(VLOOKUP(E432,'Cost Study'!A:G,7,0)*0.1)+VLOOKUP(E432,'Cost Study'!A:G,7,0))</f>
        <v>2.5044021406594155</v>
      </c>
    </row>
    <row r="433" spans="1:7" x14ac:dyDescent="0.2">
      <c r="A433" s="102" t="s">
        <v>1366</v>
      </c>
      <c r="B433" s="102" t="s">
        <v>838</v>
      </c>
      <c r="C433" s="102" t="s">
        <v>997</v>
      </c>
      <c r="D433" s="109" t="s">
        <v>858</v>
      </c>
      <c r="E433" s="106">
        <v>12</v>
      </c>
      <c r="F433" s="51" t="s">
        <v>996</v>
      </c>
      <c r="G433" s="107">
        <f>IF(F433="N",VLOOKUP(E433,'Cost Study'!A:G,7,0),(VLOOKUP(E433,'Cost Study'!A:G,7,0)*0.1)+VLOOKUP(E433,'Cost Study'!A:G,7,0))</f>
        <v>2.5044021406594155</v>
      </c>
    </row>
    <row r="434" spans="1:7" x14ac:dyDescent="0.2">
      <c r="A434" s="51" t="s">
        <v>1367</v>
      </c>
      <c r="B434" s="51" t="s">
        <v>838</v>
      </c>
      <c r="C434" s="51" t="s">
        <v>997</v>
      </c>
      <c r="D434" s="108" t="s">
        <v>858</v>
      </c>
      <c r="E434" s="105">
        <v>12</v>
      </c>
      <c r="F434" s="51" t="s">
        <v>996</v>
      </c>
      <c r="G434" s="107">
        <f>IF(F434="N",VLOOKUP(E434,'Cost Study'!A:G,7,0),(VLOOKUP(E434,'Cost Study'!A:G,7,0)*0.1)+VLOOKUP(E434,'Cost Study'!A:G,7,0))</f>
        <v>2.5044021406594155</v>
      </c>
    </row>
    <row r="435" spans="1:7" x14ac:dyDescent="0.2">
      <c r="A435" s="51" t="s">
        <v>1368</v>
      </c>
      <c r="B435" s="51" t="s">
        <v>838</v>
      </c>
      <c r="C435" s="51" t="s">
        <v>997</v>
      </c>
      <c r="D435" s="108" t="s">
        <v>859</v>
      </c>
      <c r="E435" s="105">
        <v>12</v>
      </c>
      <c r="F435" s="51" t="s">
        <v>996</v>
      </c>
      <c r="G435" s="107">
        <f>IF(F435="N",VLOOKUP(E435,'Cost Study'!A:G,7,0),(VLOOKUP(E435,'Cost Study'!A:G,7,0)*0.1)+VLOOKUP(E435,'Cost Study'!A:G,7,0))</f>
        <v>2.5044021406594155</v>
      </c>
    </row>
    <row r="436" spans="1:7" x14ac:dyDescent="0.2">
      <c r="A436" s="51" t="s">
        <v>1369</v>
      </c>
      <c r="B436" s="51" t="s">
        <v>838</v>
      </c>
      <c r="C436" s="51" t="s">
        <v>997</v>
      </c>
      <c r="D436" s="108" t="s">
        <v>859</v>
      </c>
      <c r="E436" s="105">
        <v>12</v>
      </c>
      <c r="F436" s="51" t="s">
        <v>996</v>
      </c>
      <c r="G436" s="107">
        <f>IF(F436="N",VLOOKUP(E436,'Cost Study'!A:G,7,0),(VLOOKUP(E436,'Cost Study'!A:G,7,0)*0.1)+VLOOKUP(E436,'Cost Study'!A:G,7,0))</f>
        <v>2.5044021406594155</v>
      </c>
    </row>
    <row r="437" spans="1:7" x14ac:dyDescent="0.2">
      <c r="A437" s="102" t="s">
        <v>1370</v>
      </c>
      <c r="B437" s="102" t="s">
        <v>316</v>
      </c>
      <c r="C437" s="102" t="s">
        <v>995</v>
      </c>
      <c r="D437" s="109" t="s">
        <v>317</v>
      </c>
      <c r="E437" s="106">
        <v>13</v>
      </c>
      <c r="F437" s="51" t="s">
        <v>996</v>
      </c>
      <c r="G437" s="107">
        <f>IF(F437="N",VLOOKUP(E437,'Cost Study'!A:G,7,0),(VLOOKUP(E437,'Cost Study'!A:G,7,0)*0.1)+VLOOKUP(E437,'Cost Study'!A:G,7,0))</f>
        <v>2.4322681456089192</v>
      </c>
    </row>
    <row r="438" spans="1:7" x14ac:dyDescent="0.2">
      <c r="A438" s="51" t="s">
        <v>1371</v>
      </c>
      <c r="B438" s="51" t="s">
        <v>793</v>
      </c>
      <c r="C438" s="51" t="s">
        <v>997</v>
      </c>
      <c r="D438" s="108" t="s">
        <v>317</v>
      </c>
      <c r="E438" s="105">
        <v>13</v>
      </c>
      <c r="F438" s="51" t="s">
        <v>996</v>
      </c>
      <c r="G438" s="107">
        <f>IF(F438="N",VLOOKUP(E438,'Cost Study'!A:G,7,0),(VLOOKUP(E438,'Cost Study'!A:G,7,0)*0.1)+VLOOKUP(E438,'Cost Study'!A:G,7,0))</f>
        <v>2.4322681456089192</v>
      </c>
    </row>
    <row r="439" spans="1:7" x14ac:dyDescent="0.2">
      <c r="A439" s="51" t="s">
        <v>1372</v>
      </c>
      <c r="B439" s="51" t="s">
        <v>793</v>
      </c>
      <c r="C439" s="51" t="s">
        <v>997</v>
      </c>
      <c r="D439" s="108" t="s">
        <v>317</v>
      </c>
      <c r="E439" s="105">
        <v>13</v>
      </c>
      <c r="F439" s="51" t="s">
        <v>996</v>
      </c>
      <c r="G439" s="107">
        <f>IF(F439="N",VLOOKUP(E439,'Cost Study'!A:G,7,0),(VLOOKUP(E439,'Cost Study'!A:G,7,0)*0.1)+VLOOKUP(E439,'Cost Study'!A:G,7,0))</f>
        <v>2.4322681456089192</v>
      </c>
    </row>
    <row r="440" spans="1:7" x14ac:dyDescent="0.2">
      <c r="A440" s="51" t="s">
        <v>1373</v>
      </c>
      <c r="B440" s="51" t="s">
        <v>730</v>
      </c>
      <c r="C440" s="51" t="s">
        <v>997</v>
      </c>
      <c r="D440" s="108" t="s">
        <v>794</v>
      </c>
      <c r="E440" s="105">
        <v>13</v>
      </c>
      <c r="F440" s="51" t="s">
        <v>996</v>
      </c>
      <c r="G440" s="107">
        <f>IF(F440="N",VLOOKUP(E440,'Cost Study'!A:G,7,0),(VLOOKUP(E440,'Cost Study'!A:G,7,0)*0.1)+VLOOKUP(E440,'Cost Study'!A:G,7,0))</f>
        <v>2.4322681456089192</v>
      </c>
    </row>
    <row r="441" spans="1:7" x14ac:dyDescent="0.2">
      <c r="A441" s="102" t="s">
        <v>1374</v>
      </c>
      <c r="B441" s="102" t="s">
        <v>730</v>
      </c>
      <c r="C441" s="102" t="s">
        <v>997</v>
      </c>
      <c r="D441" s="109" t="s">
        <v>794</v>
      </c>
      <c r="E441" s="106">
        <v>13</v>
      </c>
      <c r="F441" s="51" t="s">
        <v>996</v>
      </c>
      <c r="G441" s="107">
        <f>IF(F441="N",VLOOKUP(E441,'Cost Study'!A:G,7,0),(VLOOKUP(E441,'Cost Study'!A:G,7,0)*0.1)+VLOOKUP(E441,'Cost Study'!A:G,7,0))</f>
        <v>2.4322681456089192</v>
      </c>
    </row>
    <row r="442" spans="1:7" x14ac:dyDescent="0.2">
      <c r="A442" s="102" t="s">
        <v>1375</v>
      </c>
      <c r="B442" s="102" t="s">
        <v>795</v>
      </c>
      <c r="C442" s="102" t="s">
        <v>997</v>
      </c>
      <c r="D442" s="109" t="s">
        <v>796</v>
      </c>
      <c r="E442" s="106">
        <v>13</v>
      </c>
      <c r="F442" s="51" t="s">
        <v>996</v>
      </c>
      <c r="G442" s="107">
        <f>IF(F442="N",VLOOKUP(E442,'Cost Study'!A:G,7,0),(VLOOKUP(E442,'Cost Study'!A:G,7,0)*0.1)+VLOOKUP(E442,'Cost Study'!A:G,7,0))</f>
        <v>2.4322681456089192</v>
      </c>
    </row>
    <row r="443" spans="1:7" x14ac:dyDescent="0.2">
      <c r="A443" s="51" t="s">
        <v>1376</v>
      </c>
      <c r="B443" s="51" t="s">
        <v>795</v>
      </c>
      <c r="C443" s="51" t="s">
        <v>997</v>
      </c>
      <c r="D443" s="108" t="s">
        <v>796</v>
      </c>
      <c r="E443" s="105">
        <v>13</v>
      </c>
      <c r="F443" s="51" t="s">
        <v>996</v>
      </c>
      <c r="G443" s="107">
        <f>IF(F443="N",VLOOKUP(E443,'Cost Study'!A:G,7,0),(VLOOKUP(E443,'Cost Study'!A:G,7,0)*0.1)+VLOOKUP(E443,'Cost Study'!A:G,7,0))</f>
        <v>2.4322681456089192</v>
      </c>
    </row>
    <row r="444" spans="1:7" x14ac:dyDescent="0.2">
      <c r="A444" s="51" t="s">
        <v>1377</v>
      </c>
      <c r="B444" s="51" t="s">
        <v>797</v>
      </c>
      <c r="C444" s="51" t="s">
        <v>997</v>
      </c>
      <c r="D444" s="108" t="s">
        <v>798</v>
      </c>
      <c r="E444" s="105">
        <v>13</v>
      </c>
      <c r="F444" s="51" t="s">
        <v>996</v>
      </c>
      <c r="G444" s="107">
        <f>IF(F444="N",VLOOKUP(E444,'Cost Study'!A:G,7,0),(VLOOKUP(E444,'Cost Study'!A:G,7,0)*0.1)+VLOOKUP(E444,'Cost Study'!A:G,7,0))</f>
        <v>2.4322681456089192</v>
      </c>
    </row>
    <row r="445" spans="1:7" x14ac:dyDescent="0.2">
      <c r="A445" s="51" t="s">
        <v>1378</v>
      </c>
      <c r="B445" s="51" t="s">
        <v>797</v>
      </c>
      <c r="C445" s="51" t="s">
        <v>997</v>
      </c>
      <c r="D445" s="108" t="s">
        <v>798</v>
      </c>
      <c r="E445" s="105">
        <v>13</v>
      </c>
      <c r="F445" s="51" t="s">
        <v>996</v>
      </c>
      <c r="G445" s="107">
        <f>IF(F445="N",VLOOKUP(E445,'Cost Study'!A:G,7,0),(VLOOKUP(E445,'Cost Study'!A:G,7,0)*0.1)+VLOOKUP(E445,'Cost Study'!A:G,7,0))</f>
        <v>2.4322681456089192</v>
      </c>
    </row>
    <row r="446" spans="1:7" x14ac:dyDescent="0.2">
      <c r="A446" s="51" t="s">
        <v>1379</v>
      </c>
      <c r="B446" s="51" t="s">
        <v>799</v>
      </c>
      <c r="C446" s="51" t="s">
        <v>997</v>
      </c>
      <c r="D446" s="108" t="s">
        <v>800</v>
      </c>
      <c r="E446" s="105">
        <v>13</v>
      </c>
      <c r="F446" s="51" t="s">
        <v>996</v>
      </c>
      <c r="G446" s="107">
        <f>IF(F446="N",VLOOKUP(E446,'Cost Study'!A:G,7,0),(VLOOKUP(E446,'Cost Study'!A:G,7,0)*0.1)+VLOOKUP(E446,'Cost Study'!A:G,7,0))</f>
        <v>2.4322681456089192</v>
      </c>
    </row>
    <row r="447" spans="1:7" x14ac:dyDescent="0.2">
      <c r="A447" s="51" t="s">
        <v>1380</v>
      </c>
      <c r="B447" s="51" t="s">
        <v>799</v>
      </c>
      <c r="C447" s="51" t="s">
        <v>997</v>
      </c>
      <c r="D447" s="108" t="s">
        <v>800</v>
      </c>
      <c r="E447" s="105">
        <v>13</v>
      </c>
      <c r="F447" s="51" t="s">
        <v>996</v>
      </c>
      <c r="G447" s="107">
        <f>IF(F447="N",VLOOKUP(E447,'Cost Study'!A:G,7,0),(VLOOKUP(E447,'Cost Study'!A:G,7,0)*0.1)+VLOOKUP(E447,'Cost Study'!A:G,7,0))</f>
        <v>2.4322681456089192</v>
      </c>
    </row>
    <row r="448" spans="1:7" x14ac:dyDescent="0.2">
      <c r="A448" s="51" t="s">
        <v>1381</v>
      </c>
      <c r="B448" s="51" t="s">
        <v>801</v>
      </c>
      <c r="C448" s="51" t="s">
        <v>997</v>
      </c>
      <c r="D448" s="108" t="s">
        <v>802</v>
      </c>
      <c r="E448" s="105">
        <v>13</v>
      </c>
      <c r="F448" s="51" t="s">
        <v>996</v>
      </c>
      <c r="G448" s="107">
        <f>IF(F448="N",VLOOKUP(E448,'Cost Study'!A:G,7,0),(VLOOKUP(E448,'Cost Study'!A:G,7,0)*0.1)+VLOOKUP(E448,'Cost Study'!A:G,7,0))</f>
        <v>2.4322681456089192</v>
      </c>
    </row>
    <row r="449" spans="1:7" x14ac:dyDescent="0.2">
      <c r="A449" s="51" t="s">
        <v>1382</v>
      </c>
      <c r="B449" s="51" t="s">
        <v>801</v>
      </c>
      <c r="C449" s="51" t="s">
        <v>997</v>
      </c>
      <c r="D449" s="108" t="s">
        <v>802</v>
      </c>
      <c r="E449" s="105">
        <v>13</v>
      </c>
      <c r="F449" s="51" t="s">
        <v>996</v>
      </c>
      <c r="G449" s="107">
        <f>IF(F449="N",VLOOKUP(E449,'Cost Study'!A:G,7,0),(VLOOKUP(E449,'Cost Study'!A:G,7,0)*0.1)+VLOOKUP(E449,'Cost Study'!A:G,7,0))</f>
        <v>2.4322681456089192</v>
      </c>
    </row>
    <row r="450" spans="1:7" x14ac:dyDescent="0.2">
      <c r="A450" s="51" t="s">
        <v>1383</v>
      </c>
      <c r="B450" s="51" t="s">
        <v>803</v>
      </c>
      <c r="C450" s="51" t="s">
        <v>997</v>
      </c>
      <c r="D450" s="108" t="s">
        <v>804</v>
      </c>
      <c r="E450" s="105">
        <v>13</v>
      </c>
      <c r="F450" s="51" t="s">
        <v>996</v>
      </c>
      <c r="G450" s="107">
        <f>IF(F450="N",VLOOKUP(E450,'Cost Study'!A:G,7,0),(VLOOKUP(E450,'Cost Study'!A:G,7,0)*0.1)+VLOOKUP(E450,'Cost Study'!A:G,7,0))</f>
        <v>2.4322681456089192</v>
      </c>
    </row>
    <row r="451" spans="1:7" x14ac:dyDescent="0.2">
      <c r="A451" s="51" t="s">
        <v>1384</v>
      </c>
      <c r="B451" s="51" t="s">
        <v>803</v>
      </c>
      <c r="C451" s="51" t="s">
        <v>997</v>
      </c>
      <c r="D451" s="108" t="s">
        <v>804</v>
      </c>
      <c r="E451" s="105">
        <v>13</v>
      </c>
      <c r="F451" s="51" t="s">
        <v>996</v>
      </c>
      <c r="G451" s="107">
        <f>IF(F451="N",VLOOKUP(E451,'Cost Study'!A:G,7,0),(VLOOKUP(E451,'Cost Study'!A:G,7,0)*0.1)+VLOOKUP(E451,'Cost Study'!A:G,7,0))</f>
        <v>2.4322681456089192</v>
      </c>
    </row>
    <row r="452" spans="1:7" x14ac:dyDescent="0.2">
      <c r="A452" s="51" t="s">
        <v>1385</v>
      </c>
      <c r="B452" s="51" t="s">
        <v>805</v>
      </c>
      <c r="C452" s="51" t="s">
        <v>997</v>
      </c>
      <c r="D452" s="108" t="s">
        <v>806</v>
      </c>
      <c r="E452" s="105">
        <v>13</v>
      </c>
      <c r="F452" s="51" t="s">
        <v>996</v>
      </c>
      <c r="G452" s="107">
        <f>IF(F452="N",VLOOKUP(E452,'Cost Study'!A:G,7,0),(VLOOKUP(E452,'Cost Study'!A:G,7,0)*0.1)+VLOOKUP(E452,'Cost Study'!A:G,7,0))</f>
        <v>2.4322681456089192</v>
      </c>
    </row>
    <row r="453" spans="1:7" x14ac:dyDescent="0.2">
      <c r="A453" s="102" t="s">
        <v>1386</v>
      </c>
      <c r="B453" s="102" t="s">
        <v>805</v>
      </c>
      <c r="C453" s="102" t="s">
        <v>997</v>
      </c>
      <c r="D453" s="109" t="s">
        <v>806</v>
      </c>
      <c r="E453" s="106">
        <v>13</v>
      </c>
      <c r="F453" s="51" t="s">
        <v>996</v>
      </c>
      <c r="G453" s="107">
        <f>IF(F453="N",VLOOKUP(E453,'Cost Study'!A:G,7,0),(VLOOKUP(E453,'Cost Study'!A:G,7,0)*0.1)+VLOOKUP(E453,'Cost Study'!A:G,7,0))</f>
        <v>2.4322681456089192</v>
      </c>
    </row>
    <row r="454" spans="1:7" x14ac:dyDescent="0.2">
      <c r="A454" s="51" t="s">
        <v>1387</v>
      </c>
      <c r="B454" s="51" t="s">
        <v>805</v>
      </c>
      <c r="C454" s="51" t="s">
        <v>997</v>
      </c>
      <c r="D454" s="108" t="s">
        <v>806</v>
      </c>
      <c r="E454" s="105">
        <v>13</v>
      </c>
      <c r="F454" s="51" t="s">
        <v>996</v>
      </c>
      <c r="G454" s="107">
        <f>IF(F454="N",VLOOKUP(E454,'Cost Study'!A:G,7,0),(VLOOKUP(E454,'Cost Study'!A:G,7,0)*0.1)+VLOOKUP(E454,'Cost Study'!A:G,7,0))</f>
        <v>2.4322681456089192</v>
      </c>
    </row>
    <row r="455" spans="1:7" x14ac:dyDescent="0.2">
      <c r="A455" s="51" t="s">
        <v>1388</v>
      </c>
      <c r="B455" s="51" t="s">
        <v>807</v>
      </c>
      <c r="C455" s="51" t="s">
        <v>997</v>
      </c>
      <c r="D455" s="108" t="s">
        <v>808</v>
      </c>
      <c r="E455" s="105">
        <v>13</v>
      </c>
      <c r="F455" s="51" t="s">
        <v>996</v>
      </c>
      <c r="G455" s="107">
        <f>IF(F455="N",VLOOKUP(E455,'Cost Study'!A:G,7,0),(VLOOKUP(E455,'Cost Study'!A:G,7,0)*0.1)+VLOOKUP(E455,'Cost Study'!A:G,7,0))</f>
        <v>2.4322681456089192</v>
      </c>
    </row>
    <row r="456" spans="1:7" x14ac:dyDescent="0.2">
      <c r="A456" s="51" t="s">
        <v>1389</v>
      </c>
      <c r="B456" s="51" t="s">
        <v>807</v>
      </c>
      <c r="C456" s="51" t="s">
        <v>997</v>
      </c>
      <c r="D456" s="108" t="s">
        <v>808</v>
      </c>
      <c r="E456" s="105">
        <v>13</v>
      </c>
      <c r="F456" s="51" t="s">
        <v>996</v>
      </c>
      <c r="G456" s="107">
        <f>IF(F456="N",VLOOKUP(E456,'Cost Study'!A:G,7,0),(VLOOKUP(E456,'Cost Study'!A:G,7,0)*0.1)+VLOOKUP(E456,'Cost Study'!A:G,7,0))</f>
        <v>2.4322681456089192</v>
      </c>
    </row>
    <row r="457" spans="1:7" x14ac:dyDescent="0.2">
      <c r="A457" s="51" t="s">
        <v>1390</v>
      </c>
      <c r="B457" s="51" t="s">
        <v>809</v>
      </c>
      <c r="C457" s="51" t="s">
        <v>997</v>
      </c>
      <c r="D457" s="108" t="s">
        <v>810</v>
      </c>
      <c r="E457" s="105">
        <v>13</v>
      </c>
      <c r="F457" s="51" t="s">
        <v>996</v>
      </c>
      <c r="G457" s="107">
        <f>IF(F457="N",VLOOKUP(E457,'Cost Study'!A:G,7,0),(VLOOKUP(E457,'Cost Study'!A:G,7,0)*0.1)+VLOOKUP(E457,'Cost Study'!A:G,7,0))</f>
        <v>2.4322681456089192</v>
      </c>
    </row>
    <row r="458" spans="1:7" x14ac:dyDescent="0.2">
      <c r="A458" s="51" t="s">
        <v>1391</v>
      </c>
      <c r="B458" s="51" t="s">
        <v>809</v>
      </c>
      <c r="C458" s="51" t="s">
        <v>997</v>
      </c>
      <c r="D458" s="108" t="s">
        <v>810</v>
      </c>
      <c r="E458" s="105">
        <v>13</v>
      </c>
      <c r="F458" s="51" t="s">
        <v>996</v>
      </c>
      <c r="G458" s="107">
        <f>IF(F458="N",VLOOKUP(E458,'Cost Study'!A:G,7,0),(VLOOKUP(E458,'Cost Study'!A:G,7,0)*0.1)+VLOOKUP(E458,'Cost Study'!A:G,7,0))</f>
        <v>2.4322681456089192</v>
      </c>
    </row>
    <row r="459" spans="1:7" x14ac:dyDescent="0.2">
      <c r="A459" s="51" t="s">
        <v>1392</v>
      </c>
      <c r="B459" s="51" t="s">
        <v>1393</v>
      </c>
      <c r="C459" s="51" t="s">
        <v>995</v>
      </c>
      <c r="D459" s="108" t="s">
        <v>318</v>
      </c>
      <c r="E459" s="105">
        <v>13</v>
      </c>
      <c r="F459" s="51" t="s">
        <v>996</v>
      </c>
      <c r="G459" s="107">
        <f>IF(F459="N",VLOOKUP(E459,'Cost Study'!A:G,7,0),(VLOOKUP(E459,'Cost Study'!A:G,7,0)*0.1)+VLOOKUP(E459,'Cost Study'!A:G,7,0))</f>
        <v>2.4322681456089192</v>
      </c>
    </row>
    <row r="460" spans="1:7" x14ac:dyDescent="0.2">
      <c r="A460" s="51" t="s">
        <v>1394</v>
      </c>
      <c r="B460" s="51" t="s">
        <v>811</v>
      </c>
      <c r="C460" s="51" t="s">
        <v>997</v>
      </c>
      <c r="D460" s="108" t="s">
        <v>318</v>
      </c>
      <c r="E460" s="105">
        <v>13</v>
      </c>
      <c r="F460" s="51" t="s">
        <v>996</v>
      </c>
      <c r="G460" s="107">
        <f>IF(F460="N",VLOOKUP(E460,'Cost Study'!A:G,7,0),(VLOOKUP(E460,'Cost Study'!A:G,7,0)*0.1)+VLOOKUP(E460,'Cost Study'!A:G,7,0))</f>
        <v>2.4322681456089192</v>
      </c>
    </row>
    <row r="461" spans="1:7" x14ac:dyDescent="0.2">
      <c r="A461" s="51" t="s">
        <v>1395</v>
      </c>
      <c r="B461" s="51" t="s">
        <v>811</v>
      </c>
      <c r="C461" s="51" t="s">
        <v>997</v>
      </c>
      <c r="D461" s="108" t="s">
        <v>318</v>
      </c>
      <c r="E461" s="105">
        <v>13</v>
      </c>
      <c r="F461" s="51" t="s">
        <v>996</v>
      </c>
      <c r="G461" s="107">
        <f>IF(F461="N",VLOOKUP(E461,'Cost Study'!A:G,7,0),(VLOOKUP(E461,'Cost Study'!A:G,7,0)*0.1)+VLOOKUP(E461,'Cost Study'!A:G,7,0))</f>
        <v>2.4322681456089192</v>
      </c>
    </row>
    <row r="462" spans="1:7" x14ac:dyDescent="0.2">
      <c r="A462" s="102" t="s">
        <v>1396</v>
      </c>
      <c r="B462" s="102" t="s">
        <v>811</v>
      </c>
      <c r="C462" s="102" t="s">
        <v>997</v>
      </c>
      <c r="D462" s="109" t="s">
        <v>318</v>
      </c>
      <c r="E462" s="106">
        <v>13</v>
      </c>
      <c r="F462" s="51" t="s">
        <v>996</v>
      </c>
      <c r="G462" s="107">
        <f>IF(F462="N",VLOOKUP(E462,'Cost Study'!A:G,7,0),(VLOOKUP(E462,'Cost Study'!A:G,7,0)*0.1)+VLOOKUP(E462,'Cost Study'!A:G,7,0))</f>
        <v>2.4322681456089192</v>
      </c>
    </row>
    <row r="463" spans="1:7" x14ac:dyDescent="0.2">
      <c r="A463" s="102" t="s">
        <v>1397</v>
      </c>
      <c r="B463" s="102" t="s">
        <v>812</v>
      </c>
      <c r="C463" s="102" t="s">
        <v>997</v>
      </c>
      <c r="D463" s="109" t="s">
        <v>813</v>
      </c>
      <c r="E463" s="106">
        <v>13</v>
      </c>
      <c r="F463" s="51" t="s">
        <v>996</v>
      </c>
      <c r="G463" s="107">
        <f>IF(F463="N",VLOOKUP(E463,'Cost Study'!A:G,7,0),(VLOOKUP(E463,'Cost Study'!A:G,7,0)*0.1)+VLOOKUP(E463,'Cost Study'!A:G,7,0))</f>
        <v>2.4322681456089192</v>
      </c>
    </row>
    <row r="464" spans="1:7" x14ac:dyDescent="0.2">
      <c r="A464" s="51" t="s">
        <v>1398</v>
      </c>
      <c r="B464" s="51" t="s">
        <v>812</v>
      </c>
      <c r="C464" s="51" t="s">
        <v>997</v>
      </c>
      <c r="D464" s="108" t="s">
        <v>813</v>
      </c>
      <c r="E464" s="105">
        <v>13</v>
      </c>
      <c r="F464" s="51" t="s">
        <v>996</v>
      </c>
      <c r="G464" s="107">
        <f>IF(F464="N",VLOOKUP(E464,'Cost Study'!A:G,7,0),(VLOOKUP(E464,'Cost Study'!A:G,7,0)*0.1)+VLOOKUP(E464,'Cost Study'!A:G,7,0))</f>
        <v>2.4322681456089192</v>
      </c>
    </row>
    <row r="465" spans="1:7" x14ac:dyDescent="0.2">
      <c r="A465" s="51" t="s">
        <v>1399</v>
      </c>
      <c r="B465" s="51" t="s">
        <v>319</v>
      </c>
      <c r="C465" s="51" t="s">
        <v>995</v>
      </c>
      <c r="D465" s="108" t="s">
        <v>320</v>
      </c>
      <c r="E465" s="105">
        <v>13</v>
      </c>
      <c r="F465" s="51" t="s">
        <v>996</v>
      </c>
      <c r="G465" s="107">
        <f>IF(F465="N",VLOOKUP(E465,'Cost Study'!A:G,7,0),(VLOOKUP(E465,'Cost Study'!A:G,7,0)*0.1)+VLOOKUP(E465,'Cost Study'!A:G,7,0))</f>
        <v>2.4322681456089192</v>
      </c>
    </row>
    <row r="466" spans="1:7" x14ac:dyDescent="0.2">
      <c r="A466" s="102" t="s">
        <v>1400</v>
      </c>
      <c r="B466" s="102" t="s">
        <v>814</v>
      </c>
      <c r="C466" s="102" t="s">
        <v>997</v>
      </c>
      <c r="D466" s="109" t="s">
        <v>320</v>
      </c>
      <c r="E466" s="106">
        <v>13</v>
      </c>
      <c r="F466" s="51" t="s">
        <v>996</v>
      </c>
      <c r="G466" s="107">
        <f>IF(F466="N",VLOOKUP(E466,'Cost Study'!A:G,7,0),(VLOOKUP(E466,'Cost Study'!A:G,7,0)*0.1)+VLOOKUP(E466,'Cost Study'!A:G,7,0))</f>
        <v>2.4322681456089192</v>
      </c>
    </row>
    <row r="467" spans="1:7" x14ac:dyDescent="0.2">
      <c r="A467" s="51" t="s">
        <v>1401</v>
      </c>
      <c r="B467" s="51" t="s">
        <v>814</v>
      </c>
      <c r="C467" s="51" t="s">
        <v>997</v>
      </c>
      <c r="D467" s="108" t="s">
        <v>320</v>
      </c>
      <c r="E467" s="105">
        <v>13</v>
      </c>
      <c r="F467" s="51" t="s">
        <v>996</v>
      </c>
      <c r="G467" s="107">
        <f>IF(F467="N",VLOOKUP(E467,'Cost Study'!A:G,7,0),(VLOOKUP(E467,'Cost Study'!A:G,7,0)*0.1)+VLOOKUP(E467,'Cost Study'!A:G,7,0))</f>
        <v>2.4322681456089192</v>
      </c>
    </row>
    <row r="468" spans="1:7" x14ac:dyDescent="0.2">
      <c r="A468" s="51" t="s">
        <v>1402</v>
      </c>
      <c r="B468" s="51" t="s">
        <v>938</v>
      </c>
      <c r="C468" s="51" t="s">
        <v>995</v>
      </c>
      <c r="D468" s="108" t="s">
        <v>473</v>
      </c>
      <c r="E468" s="105">
        <v>14</v>
      </c>
      <c r="F468" s="51" t="s">
        <v>998</v>
      </c>
      <c r="G468" s="107">
        <f>IF(F468="N",VLOOKUP(E468,'Cost Study'!A:G,7,0),(VLOOKUP(E468,'Cost Study'!A:G,7,0)*0.1)+VLOOKUP(E468,'Cost Study'!A:G,7,0))</f>
        <v>4.2872389120793359</v>
      </c>
    </row>
    <row r="469" spans="1:7" x14ac:dyDescent="0.2">
      <c r="A469" s="102" t="s">
        <v>1403</v>
      </c>
      <c r="B469" s="102" t="s">
        <v>514</v>
      </c>
      <c r="C469" s="102" t="s">
        <v>995</v>
      </c>
      <c r="D469" s="109" t="s">
        <v>515</v>
      </c>
      <c r="E469" s="106">
        <v>14</v>
      </c>
      <c r="F469" s="51" t="s">
        <v>998</v>
      </c>
      <c r="G469" s="107">
        <f>IF(F469="N",VLOOKUP(E469,'Cost Study'!A:G,7,0),(VLOOKUP(E469,'Cost Study'!A:G,7,0)*0.1)+VLOOKUP(E469,'Cost Study'!A:G,7,0))</f>
        <v>4.2872389120793359</v>
      </c>
    </row>
    <row r="470" spans="1:7" x14ac:dyDescent="0.2">
      <c r="A470" s="51" t="s">
        <v>1404</v>
      </c>
      <c r="B470" s="51" t="s">
        <v>960</v>
      </c>
      <c r="C470" s="51" t="s">
        <v>995</v>
      </c>
      <c r="D470" s="108" t="s">
        <v>516</v>
      </c>
      <c r="E470" s="105">
        <v>14</v>
      </c>
      <c r="F470" s="51" t="s">
        <v>998</v>
      </c>
      <c r="G470" s="107">
        <f>IF(F470="N",VLOOKUP(E470,'Cost Study'!A:G,7,0),(VLOOKUP(E470,'Cost Study'!A:G,7,0)*0.1)+VLOOKUP(E470,'Cost Study'!A:G,7,0))</f>
        <v>4.2872389120793359</v>
      </c>
    </row>
    <row r="471" spans="1:7" x14ac:dyDescent="0.2">
      <c r="A471" s="51" t="s">
        <v>1405</v>
      </c>
      <c r="B471" s="51" t="s">
        <v>517</v>
      </c>
      <c r="C471" s="51" t="s">
        <v>995</v>
      </c>
      <c r="D471" s="108" t="s">
        <v>518</v>
      </c>
      <c r="E471" s="105">
        <v>14</v>
      </c>
      <c r="F471" s="51" t="s">
        <v>998</v>
      </c>
      <c r="G471" s="107">
        <f>IF(F471="N",VLOOKUP(E471,'Cost Study'!A:G,7,0),(VLOOKUP(E471,'Cost Study'!A:G,7,0)*0.1)+VLOOKUP(E471,'Cost Study'!A:G,7,0))</f>
        <v>4.2872389120793359</v>
      </c>
    </row>
    <row r="472" spans="1:7" x14ac:dyDescent="0.2">
      <c r="A472" s="51" t="s">
        <v>1406</v>
      </c>
      <c r="B472" s="51" t="s">
        <v>968</v>
      </c>
      <c r="C472" s="51" t="s">
        <v>995</v>
      </c>
      <c r="D472" s="108" t="s">
        <v>534</v>
      </c>
      <c r="E472" s="105">
        <v>14</v>
      </c>
      <c r="F472" s="51" t="s">
        <v>998</v>
      </c>
      <c r="G472" s="107">
        <f>IF(F472="N",VLOOKUP(E472,'Cost Study'!A:G,7,0),(VLOOKUP(E472,'Cost Study'!A:G,7,0)*0.1)+VLOOKUP(E472,'Cost Study'!A:G,7,0))</f>
        <v>4.2872389120793359</v>
      </c>
    </row>
    <row r="473" spans="1:7" x14ac:dyDescent="0.2">
      <c r="A473" s="102" t="s">
        <v>1406</v>
      </c>
      <c r="B473" s="102" t="s">
        <v>969</v>
      </c>
      <c r="C473" s="102" t="s">
        <v>995</v>
      </c>
      <c r="D473" s="109" t="s">
        <v>534</v>
      </c>
      <c r="E473" s="106">
        <v>14</v>
      </c>
      <c r="F473" s="51" t="s">
        <v>998</v>
      </c>
      <c r="G473" s="107">
        <f>IF(F473="N",VLOOKUP(E473,'Cost Study'!A:G,7,0),(VLOOKUP(E473,'Cost Study'!A:G,7,0)*0.1)+VLOOKUP(E473,'Cost Study'!A:G,7,0))</f>
        <v>4.2872389120793359</v>
      </c>
    </row>
    <row r="474" spans="1:7" x14ac:dyDescent="0.2">
      <c r="A474" s="51" t="s">
        <v>1407</v>
      </c>
      <c r="B474" s="51" t="s">
        <v>969</v>
      </c>
      <c r="C474" s="51" t="s">
        <v>997</v>
      </c>
      <c r="D474" s="108" t="s">
        <v>534</v>
      </c>
      <c r="E474" s="105">
        <v>14</v>
      </c>
      <c r="F474" s="51" t="s">
        <v>998</v>
      </c>
      <c r="G474" s="107">
        <f>IF(F474="N",VLOOKUP(E474,'Cost Study'!A:G,7,0),(VLOOKUP(E474,'Cost Study'!A:G,7,0)*0.1)+VLOOKUP(E474,'Cost Study'!A:G,7,0))</f>
        <v>4.2872389120793359</v>
      </c>
    </row>
    <row r="475" spans="1:7" x14ac:dyDescent="0.2">
      <c r="A475" s="102" t="s">
        <v>1408</v>
      </c>
      <c r="B475" s="102" t="s">
        <v>969</v>
      </c>
      <c r="C475" s="102" t="s">
        <v>997</v>
      </c>
      <c r="D475" s="109" t="s">
        <v>534</v>
      </c>
      <c r="E475" s="106">
        <v>14</v>
      </c>
      <c r="F475" s="51" t="s">
        <v>998</v>
      </c>
      <c r="G475" s="107">
        <f>IF(F475="N",VLOOKUP(E475,'Cost Study'!A:G,7,0),(VLOOKUP(E475,'Cost Study'!A:G,7,0)*0.1)+VLOOKUP(E475,'Cost Study'!A:G,7,0))</f>
        <v>4.2872389120793359</v>
      </c>
    </row>
    <row r="476" spans="1:7" x14ac:dyDescent="0.2">
      <c r="A476" s="51" t="s">
        <v>1409</v>
      </c>
      <c r="B476" s="51" t="s">
        <v>969</v>
      </c>
      <c r="C476" s="51" t="s">
        <v>997</v>
      </c>
      <c r="D476" s="108" t="s">
        <v>534</v>
      </c>
      <c r="E476" s="105">
        <v>14</v>
      </c>
      <c r="F476" s="51" t="s">
        <v>998</v>
      </c>
      <c r="G476" s="107">
        <f>IF(F476="N",VLOOKUP(E476,'Cost Study'!A:G,7,0),(VLOOKUP(E476,'Cost Study'!A:G,7,0)*0.1)+VLOOKUP(E476,'Cost Study'!A:G,7,0))</f>
        <v>4.2872389120793359</v>
      </c>
    </row>
    <row r="477" spans="1:7" x14ac:dyDescent="0.2">
      <c r="A477" s="102" t="s">
        <v>1410</v>
      </c>
      <c r="B477" s="102" t="s">
        <v>969</v>
      </c>
      <c r="C477" s="102" t="s">
        <v>997</v>
      </c>
      <c r="D477" s="109" t="s">
        <v>534</v>
      </c>
      <c r="E477" s="106">
        <v>14</v>
      </c>
      <c r="F477" s="51" t="s">
        <v>998</v>
      </c>
      <c r="G477" s="107">
        <f>IF(F477="N",VLOOKUP(E477,'Cost Study'!A:G,7,0),(VLOOKUP(E477,'Cost Study'!A:G,7,0)*0.1)+VLOOKUP(E477,'Cost Study'!A:G,7,0))</f>
        <v>4.2872389120793359</v>
      </c>
    </row>
    <row r="478" spans="1:7" x14ac:dyDescent="0.2">
      <c r="A478" s="102" t="s">
        <v>1411</v>
      </c>
      <c r="B478" s="102" t="s">
        <v>969</v>
      </c>
      <c r="C478" s="102" t="s">
        <v>997</v>
      </c>
      <c r="D478" s="109" t="s">
        <v>534</v>
      </c>
      <c r="E478" s="106">
        <v>14</v>
      </c>
      <c r="F478" s="51" t="s">
        <v>998</v>
      </c>
      <c r="G478" s="107">
        <f>IF(F478="N",VLOOKUP(E478,'Cost Study'!A:G,7,0),(VLOOKUP(E478,'Cost Study'!A:G,7,0)*0.1)+VLOOKUP(E478,'Cost Study'!A:G,7,0))</f>
        <v>4.2872389120793359</v>
      </c>
    </row>
    <row r="479" spans="1:7" x14ac:dyDescent="0.2">
      <c r="A479" s="51" t="s">
        <v>1412</v>
      </c>
      <c r="B479" s="51" t="s">
        <v>969</v>
      </c>
      <c r="C479" s="51" t="s">
        <v>997</v>
      </c>
      <c r="D479" s="108" t="s">
        <v>534</v>
      </c>
      <c r="E479" s="105">
        <v>14</v>
      </c>
      <c r="F479" s="51" t="s">
        <v>998</v>
      </c>
      <c r="G479" s="107">
        <f>IF(F479="N",VLOOKUP(E479,'Cost Study'!A:G,7,0),(VLOOKUP(E479,'Cost Study'!A:G,7,0)*0.1)+VLOOKUP(E479,'Cost Study'!A:G,7,0))</f>
        <v>4.2872389120793359</v>
      </c>
    </row>
    <row r="480" spans="1:7" x14ac:dyDescent="0.2">
      <c r="A480" s="102" t="s">
        <v>1413</v>
      </c>
      <c r="B480" s="102" t="s">
        <v>969</v>
      </c>
      <c r="C480" s="102" t="s">
        <v>997</v>
      </c>
      <c r="D480" s="109" t="s">
        <v>534</v>
      </c>
      <c r="E480" s="106">
        <v>14</v>
      </c>
      <c r="F480" s="51" t="s">
        <v>998</v>
      </c>
      <c r="G480" s="107">
        <f>IF(F480="N",VLOOKUP(E480,'Cost Study'!A:G,7,0),(VLOOKUP(E480,'Cost Study'!A:G,7,0)*0.1)+VLOOKUP(E480,'Cost Study'!A:G,7,0))</f>
        <v>4.2872389120793359</v>
      </c>
    </row>
    <row r="481" spans="1:7" x14ac:dyDescent="0.2">
      <c r="A481" s="51" t="s">
        <v>1414</v>
      </c>
      <c r="B481" s="51" t="s">
        <v>969</v>
      </c>
      <c r="C481" s="51" t="s">
        <v>997</v>
      </c>
      <c r="D481" s="108" t="s">
        <v>534</v>
      </c>
      <c r="E481" s="105">
        <v>14</v>
      </c>
      <c r="F481" s="51" t="s">
        <v>998</v>
      </c>
      <c r="G481" s="107">
        <f>IF(F481="N",VLOOKUP(E481,'Cost Study'!A:G,7,0),(VLOOKUP(E481,'Cost Study'!A:G,7,0)*0.1)+VLOOKUP(E481,'Cost Study'!A:G,7,0))</f>
        <v>4.2872389120793359</v>
      </c>
    </row>
    <row r="482" spans="1:7" x14ac:dyDescent="0.2">
      <c r="A482" s="51" t="s">
        <v>1415</v>
      </c>
      <c r="B482" s="51" t="s">
        <v>969</v>
      </c>
      <c r="C482" s="51" t="s">
        <v>997</v>
      </c>
      <c r="D482" s="108" t="s">
        <v>534</v>
      </c>
      <c r="E482" s="105">
        <v>14</v>
      </c>
      <c r="F482" s="51" t="s">
        <v>998</v>
      </c>
      <c r="G482" s="107">
        <f>IF(F482="N",VLOOKUP(E482,'Cost Study'!A:G,7,0),(VLOOKUP(E482,'Cost Study'!A:G,7,0)*0.1)+VLOOKUP(E482,'Cost Study'!A:G,7,0))</f>
        <v>4.2872389120793359</v>
      </c>
    </row>
    <row r="483" spans="1:7" x14ac:dyDescent="0.2">
      <c r="A483" s="51" t="s">
        <v>1416</v>
      </c>
      <c r="B483" s="51" t="s">
        <v>969</v>
      </c>
      <c r="C483" s="51" t="s">
        <v>997</v>
      </c>
      <c r="D483" s="108" t="s">
        <v>534</v>
      </c>
      <c r="E483" s="105">
        <v>14</v>
      </c>
      <c r="F483" s="51" t="s">
        <v>998</v>
      </c>
      <c r="G483" s="107">
        <f>IF(F483="N",VLOOKUP(E483,'Cost Study'!A:G,7,0),(VLOOKUP(E483,'Cost Study'!A:G,7,0)*0.1)+VLOOKUP(E483,'Cost Study'!A:G,7,0))</f>
        <v>4.2872389120793359</v>
      </c>
    </row>
    <row r="484" spans="1:7" x14ac:dyDescent="0.2">
      <c r="A484" s="51" t="s">
        <v>1417</v>
      </c>
      <c r="B484" s="51" t="s">
        <v>969</v>
      </c>
      <c r="C484" s="51" t="s">
        <v>997</v>
      </c>
      <c r="D484" s="108" t="s">
        <v>534</v>
      </c>
      <c r="E484" s="105">
        <v>14</v>
      </c>
      <c r="F484" s="51" t="s">
        <v>998</v>
      </c>
      <c r="G484" s="107">
        <f>IF(F484="N",VLOOKUP(E484,'Cost Study'!A:G,7,0),(VLOOKUP(E484,'Cost Study'!A:G,7,0)*0.1)+VLOOKUP(E484,'Cost Study'!A:G,7,0))</f>
        <v>4.2872389120793359</v>
      </c>
    </row>
    <row r="485" spans="1:7" x14ac:dyDescent="0.2">
      <c r="A485" s="51" t="s">
        <v>1418</v>
      </c>
      <c r="B485" s="51" t="s">
        <v>969</v>
      </c>
      <c r="C485" s="51" t="s">
        <v>997</v>
      </c>
      <c r="D485" s="108" t="s">
        <v>534</v>
      </c>
      <c r="E485" s="105">
        <v>14</v>
      </c>
      <c r="F485" s="51" t="s">
        <v>998</v>
      </c>
      <c r="G485" s="107">
        <f>IF(F485="N",VLOOKUP(E485,'Cost Study'!A:G,7,0),(VLOOKUP(E485,'Cost Study'!A:G,7,0)*0.1)+VLOOKUP(E485,'Cost Study'!A:G,7,0))</f>
        <v>4.2872389120793359</v>
      </c>
    </row>
    <row r="486" spans="1:7" x14ac:dyDescent="0.2">
      <c r="A486" s="102" t="s">
        <v>1419</v>
      </c>
      <c r="B486" s="102" t="s">
        <v>969</v>
      </c>
      <c r="C486" s="102" t="s">
        <v>997</v>
      </c>
      <c r="D486" s="109" t="s">
        <v>534</v>
      </c>
      <c r="E486" s="106">
        <v>14</v>
      </c>
      <c r="F486" s="51" t="s">
        <v>998</v>
      </c>
      <c r="G486" s="107">
        <f>IF(F486="N",VLOOKUP(E486,'Cost Study'!A:G,7,0),(VLOOKUP(E486,'Cost Study'!A:G,7,0)*0.1)+VLOOKUP(E486,'Cost Study'!A:G,7,0))</f>
        <v>4.2872389120793359</v>
      </c>
    </row>
    <row r="487" spans="1:7" x14ac:dyDescent="0.2">
      <c r="A487" s="51" t="s">
        <v>1420</v>
      </c>
      <c r="B487" s="51" t="s">
        <v>969</v>
      </c>
      <c r="C487" s="51" t="s">
        <v>997</v>
      </c>
      <c r="D487" s="108" t="s">
        <v>534</v>
      </c>
      <c r="E487" s="105">
        <v>14</v>
      </c>
      <c r="F487" s="51" t="s">
        <v>998</v>
      </c>
      <c r="G487" s="107">
        <f>IF(F487="N",VLOOKUP(E487,'Cost Study'!A:G,7,0),(VLOOKUP(E487,'Cost Study'!A:G,7,0)*0.1)+VLOOKUP(E487,'Cost Study'!A:G,7,0))</f>
        <v>4.2872389120793359</v>
      </c>
    </row>
    <row r="488" spans="1:7" x14ac:dyDescent="0.2">
      <c r="A488" s="51" t="s">
        <v>1421</v>
      </c>
      <c r="B488" s="51" t="s">
        <v>969</v>
      </c>
      <c r="C488" s="51" t="s">
        <v>997</v>
      </c>
      <c r="D488" s="108" t="s">
        <v>534</v>
      </c>
      <c r="E488" s="105">
        <v>14</v>
      </c>
      <c r="F488" s="51" t="s">
        <v>998</v>
      </c>
      <c r="G488" s="107">
        <f>IF(F488="N",VLOOKUP(E488,'Cost Study'!A:G,7,0),(VLOOKUP(E488,'Cost Study'!A:G,7,0)*0.1)+VLOOKUP(E488,'Cost Study'!A:G,7,0))</f>
        <v>4.2872389120793359</v>
      </c>
    </row>
    <row r="489" spans="1:7" x14ac:dyDescent="0.2">
      <c r="A489" s="51" t="s">
        <v>1422</v>
      </c>
      <c r="B489" s="51" t="s">
        <v>969</v>
      </c>
      <c r="C489" s="51" t="s">
        <v>997</v>
      </c>
      <c r="D489" s="108" t="s">
        <v>534</v>
      </c>
      <c r="E489" s="105">
        <v>14</v>
      </c>
      <c r="F489" s="51" t="s">
        <v>998</v>
      </c>
      <c r="G489" s="107">
        <f>IF(F489="N",VLOOKUP(E489,'Cost Study'!A:G,7,0),(VLOOKUP(E489,'Cost Study'!A:G,7,0)*0.1)+VLOOKUP(E489,'Cost Study'!A:G,7,0))</f>
        <v>4.2872389120793359</v>
      </c>
    </row>
    <row r="490" spans="1:7" x14ac:dyDescent="0.2">
      <c r="A490" s="51" t="s">
        <v>1423</v>
      </c>
      <c r="B490" s="51" t="s">
        <v>969</v>
      </c>
      <c r="C490" s="51" t="s">
        <v>997</v>
      </c>
      <c r="D490" s="108" t="s">
        <v>534</v>
      </c>
      <c r="E490" s="105">
        <v>14</v>
      </c>
      <c r="F490" s="51" t="s">
        <v>998</v>
      </c>
      <c r="G490" s="107">
        <f>IF(F490="N",VLOOKUP(E490,'Cost Study'!A:G,7,0),(VLOOKUP(E490,'Cost Study'!A:G,7,0)*0.1)+VLOOKUP(E490,'Cost Study'!A:G,7,0))</f>
        <v>4.2872389120793359</v>
      </c>
    </row>
    <row r="491" spans="1:7" x14ac:dyDescent="0.2">
      <c r="A491" s="51" t="s">
        <v>1424</v>
      </c>
      <c r="B491" s="51" t="s">
        <v>969</v>
      </c>
      <c r="C491" s="51" t="s">
        <v>997</v>
      </c>
      <c r="D491" s="108" t="s">
        <v>534</v>
      </c>
      <c r="E491" s="105">
        <v>14</v>
      </c>
      <c r="F491" s="51" t="s">
        <v>998</v>
      </c>
      <c r="G491" s="107">
        <f>IF(F491="N",VLOOKUP(E491,'Cost Study'!A:G,7,0),(VLOOKUP(E491,'Cost Study'!A:G,7,0)*0.1)+VLOOKUP(E491,'Cost Study'!A:G,7,0))</f>
        <v>4.2872389120793359</v>
      </c>
    </row>
    <row r="492" spans="1:7" x14ac:dyDescent="0.2">
      <c r="A492" s="51" t="s">
        <v>1425</v>
      </c>
      <c r="B492" s="51" t="s">
        <v>939</v>
      </c>
      <c r="C492" s="51" t="s">
        <v>995</v>
      </c>
      <c r="D492" s="108" t="s">
        <v>474</v>
      </c>
      <c r="E492" s="105">
        <v>15</v>
      </c>
      <c r="F492" s="51" t="s">
        <v>998</v>
      </c>
      <c r="G492" s="107">
        <f>IF(F492="N",VLOOKUP(E492,'Cost Study'!A:G,7,0),(VLOOKUP(E492,'Cost Study'!A:G,7,0)*0.1)+VLOOKUP(E492,'Cost Study'!A:G,7,0))</f>
        <v>6.2535665334089554</v>
      </c>
    </row>
    <row r="493" spans="1:7" x14ac:dyDescent="0.2">
      <c r="A493" s="102" t="s">
        <v>1426</v>
      </c>
      <c r="B493" s="102" t="s">
        <v>472</v>
      </c>
      <c r="C493" s="102" t="s">
        <v>995</v>
      </c>
      <c r="D493" s="109" t="s">
        <v>937</v>
      </c>
      <c r="E493" s="106">
        <v>16</v>
      </c>
      <c r="F493" s="51" t="s">
        <v>998</v>
      </c>
      <c r="G493" s="107">
        <f>IF(F493="N",VLOOKUP(E493,'Cost Study'!A:G,7,0),(VLOOKUP(E493,'Cost Study'!A:G,7,0)*0.1)+VLOOKUP(E493,'Cost Study'!A:G,7,0))</f>
        <v>3.5855103914787279</v>
      </c>
    </row>
    <row r="494" spans="1:7" x14ac:dyDescent="0.2">
      <c r="A494" s="51" t="s">
        <v>1426</v>
      </c>
      <c r="B494" s="51" t="s">
        <v>176</v>
      </c>
      <c r="C494" s="51" t="s">
        <v>995</v>
      </c>
      <c r="D494" s="108" t="s">
        <v>937</v>
      </c>
      <c r="E494" s="105">
        <v>16</v>
      </c>
      <c r="F494" s="51" t="s">
        <v>998</v>
      </c>
      <c r="G494" s="107">
        <f>IF(F494="N",VLOOKUP(E494,'Cost Study'!A:G,7,0),(VLOOKUP(E494,'Cost Study'!A:G,7,0)*0.1)+VLOOKUP(E494,'Cost Study'!A:G,7,0))</f>
        <v>3.5855103914787279</v>
      </c>
    </row>
    <row r="495" spans="1:7" x14ac:dyDescent="0.2">
      <c r="A495" s="102" t="s">
        <v>1427</v>
      </c>
      <c r="B495" s="102" t="s">
        <v>940</v>
      </c>
      <c r="C495" s="102" t="s">
        <v>995</v>
      </c>
      <c r="D495" s="109" t="s">
        <v>475</v>
      </c>
      <c r="E495" s="106">
        <v>16</v>
      </c>
      <c r="F495" s="51" t="s">
        <v>998</v>
      </c>
      <c r="G495" s="107">
        <f>IF(F495="N",VLOOKUP(E495,'Cost Study'!A:G,7,0),(VLOOKUP(E495,'Cost Study'!A:G,7,0)*0.1)+VLOOKUP(E495,'Cost Study'!A:G,7,0))</f>
        <v>3.5855103914787279</v>
      </c>
    </row>
    <row r="496" spans="1:7" x14ac:dyDescent="0.2">
      <c r="A496" s="102" t="s">
        <v>1428</v>
      </c>
      <c r="B496" s="102" t="s">
        <v>477</v>
      </c>
      <c r="C496" s="102" t="s">
        <v>995</v>
      </c>
      <c r="D496" s="109" t="s">
        <v>478</v>
      </c>
      <c r="E496" s="106">
        <v>16</v>
      </c>
      <c r="F496" s="51" t="s">
        <v>998</v>
      </c>
      <c r="G496" s="107">
        <f>IF(F496="N",VLOOKUP(E496,'Cost Study'!A:G,7,0),(VLOOKUP(E496,'Cost Study'!A:G,7,0)*0.1)+VLOOKUP(E496,'Cost Study'!A:G,7,0))</f>
        <v>3.5855103914787279</v>
      </c>
    </row>
    <row r="497" spans="1:7" x14ac:dyDescent="0.2">
      <c r="A497" s="102" t="s">
        <v>1429</v>
      </c>
      <c r="B497" s="102" t="s">
        <v>486</v>
      </c>
      <c r="C497" s="102" t="s">
        <v>995</v>
      </c>
      <c r="D497" s="109" t="s">
        <v>487</v>
      </c>
      <c r="E497" s="106">
        <v>16</v>
      </c>
      <c r="F497" s="51" t="s">
        <v>998</v>
      </c>
      <c r="G497" s="107">
        <f>IF(F497="N",VLOOKUP(E497,'Cost Study'!A:G,7,0),(VLOOKUP(E497,'Cost Study'!A:G,7,0)*0.1)+VLOOKUP(E497,'Cost Study'!A:G,7,0))</f>
        <v>3.5855103914787279</v>
      </c>
    </row>
    <row r="498" spans="1:7" x14ac:dyDescent="0.2">
      <c r="A498" s="102" t="s">
        <v>1430</v>
      </c>
      <c r="B498" s="102" t="s">
        <v>488</v>
      </c>
      <c r="C498" s="102" t="s">
        <v>995</v>
      </c>
      <c r="D498" s="109" t="s">
        <v>489</v>
      </c>
      <c r="E498" s="106">
        <v>16</v>
      </c>
      <c r="F498" s="51" t="s">
        <v>998</v>
      </c>
      <c r="G498" s="107">
        <f>IF(F498="N",VLOOKUP(E498,'Cost Study'!A:G,7,0),(VLOOKUP(E498,'Cost Study'!A:G,7,0)*0.1)+VLOOKUP(E498,'Cost Study'!A:G,7,0))</f>
        <v>3.5855103914787279</v>
      </c>
    </row>
    <row r="499" spans="1:7" x14ac:dyDescent="0.2">
      <c r="A499" s="51" t="s">
        <v>1431</v>
      </c>
      <c r="B499" s="51" t="s">
        <v>490</v>
      </c>
      <c r="C499" s="51" t="s">
        <v>995</v>
      </c>
      <c r="D499" s="108" t="s">
        <v>491</v>
      </c>
      <c r="E499" s="105">
        <v>16</v>
      </c>
      <c r="F499" s="51" t="s">
        <v>998</v>
      </c>
      <c r="G499" s="107">
        <f>IF(F499="N",VLOOKUP(E499,'Cost Study'!A:G,7,0),(VLOOKUP(E499,'Cost Study'!A:G,7,0)*0.1)+VLOOKUP(E499,'Cost Study'!A:G,7,0))</f>
        <v>3.5855103914787279</v>
      </c>
    </row>
    <row r="500" spans="1:7" x14ac:dyDescent="0.2">
      <c r="A500" s="102" t="s">
        <v>1432</v>
      </c>
      <c r="B500" s="102" t="s">
        <v>492</v>
      </c>
      <c r="C500" s="102" t="s">
        <v>995</v>
      </c>
      <c r="D500" s="109" t="s">
        <v>493</v>
      </c>
      <c r="E500" s="106">
        <v>16</v>
      </c>
      <c r="F500" s="51" t="s">
        <v>998</v>
      </c>
      <c r="G500" s="107">
        <f>IF(F500="N",VLOOKUP(E500,'Cost Study'!A:G,7,0),(VLOOKUP(E500,'Cost Study'!A:G,7,0)*0.1)+VLOOKUP(E500,'Cost Study'!A:G,7,0))</f>
        <v>3.5855103914787279</v>
      </c>
    </row>
    <row r="501" spans="1:7" x14ac:dyDescent="0.2">
      <c r="A501" s="102" t="s">
        <v>1433</v>
      </c>
      <c r="B501" s="102" t="s">
        <v>494</v>
      </c>
      <c r="C501" s="102" t="s">
        <v>995</v>
      </c>
      <c r="D501" s="109" t="s">
        <v>947</v>
      </c>
      <c r="E501" s="106">
        <v>16</v>
      </c>
      <c r="F501" s="51" t="s">
        <v>998</v>
      </c>
      <c r="G501" s="107">
        <f>IF(F501="N",VLOOKUP(E501,'Cost Study'!A:G,7,0),(VLOOKUP(E501,'Cost Study'!A:G,7,0)*0.1)+VLOOKUP(E501,'Cost Study'!A:G,7,0))</f>
        <v>3.5855103914787279</v>
      </c>
    </row>
    <row r="502" spans="1:7" x14ac:dyDescent="0.2">
      <c r="A502" s="51" t="s">
        <v>1434</v>
      </c>
      <c r="B502" s="51" t="s">
        <v>948</v>
      </c>
      <c r="C502" s="51" t="s">
        <v>995</v>
      </c>
      <c r="D502" s="108" t="s">
        <v>495</v>
      </c>
      <c r="E502" s="105">
        <v>16</v>
      </c>
      <c r="F502" s="51" t="s">
        <v>998</v>
      </c>
      <c r="G502" s="107">
        <f>IF(F502="N",VLOOKUP(E502,'Cost Study'!A:G,7,0),(VLOOKUP(E502,'Cost Study'!A:G,7,0)*0.1)+VLOOKUP(E502,'Cost Study'!A:G,7,0))</f>
        <v>3.5855103914787279</v>
      </c>
    </row>
    <row r="503" spans="1:7" x14ac:dyDescent="0.2">
      <c r="A503" s="102" t="s">
        <v>1434</v>
      </c>
      <c r="B503" s="102" t="s">
        <v>949</v>
      </c>
      <c r="C503" s="102" t="s">
        <v>995</v>
      </c>
      <c r="D503" s="109" t="s">
        <v>495</v>
      </c>
      <c r="E503" s="106">
        <v>16</v>
      </c>
      <c r="F503" s="51" t="s">
        <v>998</v>
      </c>
      <c r="G503" s="107">
        <f>IF(F503="N",VLOOKUP(E503,'Cost Study'!A:G,7,0),(VLOOKUP(E503,'Cost Study'!A:G,7,0)*0.1)+VLOOKUP(E503,'Cost Study'!A:G,7,0))</f>
        <v>3.5855103914787279</v>
      </c>
    </row>
    <row r="504" spans="1:7" x14ac:dyDescent="0.2">
      <c r="A504" s="102" t="s">
        <v>1435</v>
      </c>
      <c r="B504" s="102" t="s">
        <v>950</v>
      </c>
      <c r="C504" s="102" t="s">
        <v>995</v>
      </c>
      <c r="D504" s="109" t="s">
        <v>496</v>
      </c>
      <c r="E504" s="106">
        <v>16</v>
      </c>
      <c r="F504" s="51" t="s">
        <v>998</v>
      </c>
      <c r="G504" s="107">
        <f>IF(F504="N",VLOOKUP(E504,'Cost Study'!A:G,7,0),(VLOOKUP(E504,'Cost Study'!A:G,7,0)*0.1)+VLOOKUP(E504,'Cost Study'!A:G,7,0))</f>
        <v>3.5855103914787279</v>
      </c>
    </row>
    <row r="505" spans="1:7" x14ac:dyDescent="0.2">
      <c r="A505" s="102" t="s">
        <v>1436</v>
      </c>
      <c r="B505" s="102" t="s">
        <v>497</v>
      </c>
      <c r="C505" s="102" t="s">
        <v>995</v>
      </c>
      <c r="D505" s="109" t="s">
        <v>951</v>
      </c>
      <c r="E505" s="106">
        <v>16</v>
      </c>
      <c r="F505" s="51" t="s">
        <v>998</v>
      </c>
      <c r="G505" s="107">
        <f>IF(F505="N",VLOOKUP(E505,'Cost Study'!A:G,7,0),(VLOOKUP(E505,'Cost Study'!A:G,7,0)*0.1)+VLOOKUP(E505,'Cost Study'!A:G,7,0))</f>
        <v>3.5855103914787279</v>
      </c>
    </row>
    <row r="506" spans="1:7" x14ac:dyDescent="0.2">
      <c r="A506" s="51" t="s">
        <v>1436</v>
      </c>
      <c r="B506" s="51" t="s">
        <v>498</v>
      </c>
      <c r="C506" s="51" t="s">
        <v>995</v>
      </c>
      <c r="D506" s="108" t="s">
        <v>951</v>
      </c>
      <c r="E506" s="105">
        <v>16</v>
      </c>
      <c r="F506" s="51" t="s">
        <v>998</v>
      </c>
      <c r="G506" s="107">
        <f>IF(F506="N",VLOOKUP(E506,'Cost Study'!A:G,7,0),(VLOOKUP(E506,'Cost Study'!A:G,7,0)*0.1)+VLOOKUP(E506,'Cost Study'!A:G,7,0))</f>
        <v>3.5855103914787279</v>
      </c>
    </row>
    <row r="507" spans="1:7" x14ac:dyDescent="0.2">
      <c r="A507" s="102" t="s">
        <v>1437</v>
      </c>
      <c r="B507" s="102" t="s">
        <v>499</v>
      </c>
      <c r="C507" s="102" t="s">
        <v>995</v>
      </c>
      <c r="D507" s="109" t="s">
        <v>952</v>
      </c>
      <c r="E507" s="106">
        <v>16</v>
      </c>
      <c r="F507" s="51" t="s">
        <v>998</v>
      </c>
      <c r="G507" s="107">
        <f>IF(F507="N",VLOOKUP(E507,'Cost Study'!A:G,7,0),(VLOOKUP(E507,'Cost Study'!A:G,7,0)*0.1)+VLOOKUP(E507,'Cost Study'!A:G,7,0))</f>
        <v>3.5855103914787279</v>
      </c>
    </row>
    <row r="508" spans="1:7" x14ac:dyDescent="0.2">
      <c r="A508" s="102" t="s">
        <v>1438</v>
      </c>
      <c r="B508" s="102" t="s">
        <v>500</v>
      </c>
      <c r="C508" s="102" t="s">
        <v>995</v>
      </c>
      <c r="D508" s="109" t="s">
        <v>501</v>
      </c>
      <c r="E508" s="106">
        <v>16</v>
      </c>
      <c r="F508" s="51" t="s">
        <v>998</v>
      </c>
      <c r="G508" s="107">
        <f>IF(F508="N",VLOOKUP(E508,'Cost Study'!A:G,7,0),(VLOOKUP(E508,'Cost Study'!A:G,7,0)*0.1)+VLOOKUP(E508,'Cost Study'!A:G,7,0))</f>
        <v>3.5855103914787279</v>
      </c>
    </row>
    <row r="509" spans="1:7" x14ac:dyDescent="0.2">
      <c r="A509" s="102" t="s">
        <v>1439</v>
      </c>
      <c r="B509" s="102" t="s">
        <v>953</v>
      </c>
      <c r="C509" s="102" t="s">
        <v>995</v>
      </c>
      <c r="D509" s="109" t="s">
        <v>502</v>
      </c>
      <c r="E509" s="106">
        <v>16</v>
      </c>
      <c r="F509" s="51" t="s">
        <v>998</v>
      </c>
      <c r="G509" s="107">
        <f>IF(F509="N",VLOOKUP(E509,'Cost Study'!A:G,7,0),(VLOOKUP(E509,'Cost Study'!A:G,7,0)*0.1)+VLOOKUP(E509,'Cost Study'!A:G,7,0))</f>
        <v>3.5855103914787279</v>
      </c>
    </row>
    <row r="510" spans="1:7" x14ac:dyDescent="0.2">
      <c r="A510" s="102" t="s">
        <v>1440</v>
      </c>
      <c r="B510" s="102" t="s">
        <v>511</v>
      </c>
      <c r="C510" s="102" t="s">
        <v>995</v>
      </c>
      <c r="D510" s="109" t="s">
        <v>954</v>
      </c>
      <c r="E510" s="106">
        <v>16</v>
      </c>
      <c r="F510" s="51" t="s">
        <v>998</v>
      </c>
      <c r="G510" s="107">
        <f>IF(F510="N",VLOOKUP(E510,'Cost Study'!A:G,7,0),(VLOOKUP(E510,'Cost Study'!A:G,7,0)*0.1)+VLOOKUP(E510,'Cost Study'!A:G,7,0))</f>
        <v>3.5855103914787279</v>
      </c>
    </row>
    <row r="511" spans="1:7" x14ac:dyDescent="0.2">
      <c r="A511" s="102" t="s">
        <v>1440</v>
      </c>
      <c r="B511" s="102" t="s">
        <v>503</v>
      </c>
      <c r="C511" s="102" t="s">
        <v>995</v>
      </c>
      <c r="D511" s="109" t="s">
        <v>954</v>
      </c>
      <c r="E511" s="106">
        <v>16</v>
      </c>
      <c r="F511" s="51" t="s">
        <v>998</v>
      </c>
      <c r="G511" s="107">
        <f>IF(F511="N",VLOOKUP(E511,'Cost Study'!A:G,7,0),(VLOOKUP(E511,'Cost Study'!A:G,7,0)*0.1)+VLOOKUP(E511,'Cost Study'!A:G,7,0))</f>
        <v>3.5855103914787279</v>
      </c>
    </row>
    <row r="512" spans="1:7" x14ac:dyDescent="0.2">
      <c r="A512" s="102" t="s">
        <v>1441</v>
      </c>
      <c r="B512" s="102" t="s">
        <v>506</v>
      </c>
      <c r="C512" s="102" t="s">
        <v>995</v>
      </c>
      <c r="D512" s="109" t="s">
        <v>507</v>
      </c>
      <c r="E512" s="106">
        <v>16</v>
      </c>
      <c r="F512" s="51" t="s">
        <v>998</v>
      </c>
      <c r="G512" s="107">
        <f>IF(F512="N",VLOOKUP(E512,'Cost Study'!A:G,7,0),(VLOOKUP(E512,'Cost Study'!A:G,7,0)*0.1)+VLOOKUP(E512,'Cost Study'!A:G,7,0))</f>
        <v>3.5855103914787279</v>
      </c>
    </row>
    <row r="513" spans="1:7" x14ac:dyDescent="0.2">
      <c r="A513" s="102" t="s">
        <v>1442</v>
      </c>
      <c r="B513" s="102" t="s">
        <v>955</v>
      </c>
      <c r="C513" s="102" t="s">
        <v>995</v>
      </c>
      <c r="D513" s="109" t="s">
        <v>956</v>
      </c>
      <c r="E513" s="106">
        <v>16</v>
      </c>
      <c r="F513" s="51" t="s">
        <v>998</v>
      </c>
      <c r="G513" s="107">
        <f>IF(F513="N",VLOOKUP(E513,'Cost Study'!A:G,7,0),(VLOOKUP(E513,'Cost Study'!A:G,7,0)*0.1)+VLOOKUP(E513,'Cost Study'!A:G,7,0))</f>
        <v>3.5855103914787279</v>
      </c>
    </row>
    <row r="514" spans="1:7" x14ac:dyDescent="0.2">
      <c r="A514" s="102" t="s">
        <v>1442</v>
      </c>
      <c r="B514" s="102" t="s">
        <v>957</v>
      </c>
      <c r="C514" s="102" t="s">
        <v>995</v>
      </c>
      <c r="D514" s="109" t="s">
        <v>956</v>
      </c>
      <c r="E514" s="106">
        <v>16</v>
      </c>
      <c r="F514" s="51" t="s">
        <v>998</v>
      </c>
      <c r="G514" s="107">
        <f>IF(F514="N",VLOOKUP(E514,'Cost Study'!A:G,7,0),(VLOOKUP(E514,'Cost Study'!A:G,7,0)*0.1)+VLOOKUP(E514,'Cost Study'!A:G,7,0))</f>
        <v>3.5855103914787279</v>
      </c>
    </row>
    <row r="515" spans="1:7" x14ac:dyDescent="0.2">
      <c r="A515" s="51" t="s">
        <v>1442</v>
      </c>
      <c r="B515" s="51" t="s">
        <v>508</v>
      </c>
      <c r="C515" s="51" t="s">
        <v>995</v>
      </c>
      <c r="D515" s="108" t="s">
        <v>956</v>
      </c>
      <c r="E515" s="105">
        <v>16</v>
      </c>
      <c r="F515" s="51" t="s">
        <v>998</v>
      </c>
      <c r="G515" s="107">
        <f>IF(F515="N",VLOOKUP(E515,'Cost Study'!A:G,7,0),(VLOOKUP(E515,'Cost Study'!A:G,7,0)*0.1)+VLOOKUP(E515,'Cost Study'!A:G,7,0))</f>
        <v>3.5855103914787279</v>
      </c>
    </row>
    <row r="516" spans="1:7" x14ac:dyDescent="0.2">
      <c r="A516" s="51" t="s">
        <v>1442</v>
      </c>
      <c r="B516" s="51" t="s">
        <v>958</v>
      </c>
      <c r="C516" s="51" t="s">
        <v>995</v>
      </c>
      <c r="D516" s="108" t="s">
        <v>956</v>
      </c>
      <c r="E516" s="105">
        <v>16</v>
      </c>
      <c r="F516" s="51" t="s">
        <v>998</v>
      </c>
      <c r="G516" s="107">
        <f>IF(F516="N",VLOOKUP(E516,'Cost Study'!A:G,7,0),(VLOOKUP(E516,'Cost Study'!A:G,7,0)*0.1)+VLOOKUP(E516,'Cost Study'!A:G,7,0))</f>
        <v>3.5855103914787279</v>
      </c>
    </row>
    <row r="517" spans="1:7" x14ac:dyDescent="0.2">
      <c r="A517" s="102" t="s">
        <v>1443</v>
      </c>
      <c r="B517" s="102" t="s">
        <v>959</v>
      </c>
      <c r="C517" s="102" t="s">
        <v>995</v>
      </c>
      <c r="D517" s="109" t="s">
        <v>509</v>
      </c>
      <c r="E517" s="106">
        <v>16</v>
      </c>
      <c r="F517" s="51" t="s">
        <v>998</v>
      </c>
      <c r="G517" s="107">
        <f>IF(F517="N",VLOOKUP(E517,'Cost Study'!A:G,7,0),(VLOOKUP(E517,'Cost Study'!A:G,7,0)*0.1)+VLOOKUP(E517,'Cost Study'!A:G,7,0))</f>
        <v>3.5855103914787279</v>
      </c>
    </row>
    <row r="518" spans="1:7" x14ac:dyDescent="0.2">
      <c r="A518" s="102" t="s">
        <v>1443</v>
      </c>
      <c r="B518" s="102" t="s">
        <v>510</v>
      </c>
      <c r="C518" s="102" t="s">
        <v>995</v>
      </c>
      <c r="D518" s="109" t="s">
        <v>509</v>
      </c>
      <c r="E518" s="106">
        <v>16</v>
      </c>
      <c r="F518" s="51" t="s">
        <v>998</v>
      </c>
      <c r="G518" s="107">
        <f>IF(F518="N",VLOOKUP(E518,'Cost Study'!A:G,7,0),(VLOOKUP(E518,'Cost Study'!A:G,7,0)*0.1)+VLOOKUP(E518,'Cost Study'!A:G,7,0))</f>
        <v>3.5855103914787279</v>
      </c>
    </row>
    <row r="519" spans="1:7" x14ac:dyDescent="0.2">
      <c r="A519" s="102" t="s">
        <v>1443</v>
      </c>
      <c r="B519" s="102" t="s">
        <v>511</v>
      </c>
      <c r="C519" s="102" t="s">
        <v>995</v>
      </c>
      <c r="D519" s="109" t="s">
        <v>509</v>
      </c>
      <c r="E519" s="106">
        <v>16</v>
      </c>
      <c r="F519" s="51" t="s">
        <v>998</v>
      </c>
      <c r="G519" s="107">
        <f>IF(F519="N",VLOOKUP(E519,'Cost Study'!A:G,7,0),(VLOOKUP(E519,'Cost Study'!A:G,7,0)*0.1)+VLOOKUP(E519,'Cost Study'!A:G,7,0))</f>
        <v>3.5855103914787279</v>
      </c>
    </row>
    <row r="520" spans="1:7" x14ac:dyDescent="0.2">
      <c r="A520" s="102" t="s">
        <v>1443</v>
      </c>
      <c r="B520" s="102" t="s">
        <v>512</v>
      </c>
      <c r="C520" s="102" t="s">
        <v>995</v>
      </c>
      <c r="D520" s="109" t="s">
        <v>509</v>
      </c>
      <c r="E520" s="106">
        <v>16</v>
      </c>
      <c r="F520" s="51" t="s">
        <v>998</v>
      </c>
      <c r="G520" s="107">
        <f>IF(F520="N",VLOOKUP(E520,'Cost Study'!A:G,7,0),(VLOOKUP(E520,'Cost Study'!A:G,7,0)*0.1)+VLOOKUP(E520,'Cost Study'!A:G,7,0))</f>
        <v>3.5855103914787279</v>
      </c>
    </row>
    <row r="521" spans="1:7" x14ac:dyDescent="0.2">
      <c r="A521" s="102" t="s">
        <v>1444</v>
      </c>
      <c r="B521" s="102" t="s">
        <v>352</v>
      </c>
      <c r="C521" s="102" t="s">
        <v>995</v>
      </c>
      <c r="D521" s="109" t="s">
        <v>513</v>
      </c>
      <c r="E521" s="106">
        <v>16</v>
      </c>
      <c r="F521" s="51" t="s">
        <v>998</v>
      </c>
      <c r="G521" s="107">
        <f>IF(F521="N",VLOOKUP(E521,'Cost Study'!A:G,7,0),(VLOOKUP(E521,'Cost Study'!A:G,7,0)*0.1)+VLOOKUP(E521,'Cost Study'!A:G,7,0))</f>
        <v>3.5855103914787279</v>
      </c>
    </row>
    <row r="522" spans="1:7" x14ac:dyDescent="0.2">
      <c r="A522" s="51" t="s">
        <v>1445</v>
      </c>
      <c r="B522" s="51" t="s">
        <v>848</v>
      </c>
      <c r="C522" s="51" t="s">
        <v>997</v>
      </c>
      <c r="D522" s="108" t="s">
        <v>513</v>
      </c>
      <c r="E522" s="105">
        <v>16</v>
      </c>
      <c r="F522" s="51" t="s">
        <v>998</v>
      </c>
      <c r="G522" s="107">
        <f>IF(F522="N",VLOOKUP(E522,'Cost Study'!A:G,7,0),(VLOOKUP(E522,'Cost Study'!A:G,7,0)*0.1)+VLOOKUP(E522,'Cost Study'!A:G,7,0))</f>
        <v>3.5855103914787279</v>
      </c>
    </row>
    <row r="523" spans="1:7" x14ac:dyDescent="0.2">
      <c r="A523" s="51" t="s">
        <v>1446</v>
      </c>
      <c r="B523" s="51" t="s">
        <v>848</v>
      </c>
      <c r="C523" s="51" t="s">
        <v>997</v>
      </c>
      <c r="D523" s="108" t="s">
        <v>513</v>
      </c>
      <c r="E523" s="105">
        <v>16</v>
      </c>
      <c r="F523" s="51" t="s">
        <v>998</v>
      </c>
      <c r="G523" s="107">
        <f>IF(F523="N",VLOOKUP(E523,'Cost Study'!A:G,7,0),(VLOOKUP(E523,'Cost Study'!A:G,7,0)*0.1)+VLOOKUP(E523,'Cost Study'!A:G,7,0))</f>
        <v>3.5855103914787279</v>
      </c>
    </row>
    <row r="524" spans="1:7" x14ac:dyDescent="0.2">
      <c r="A524" s="51" t="s">
        <v>1446</v>
      </c>
      <c r="B524" s="51" t="s">
        <v>849</v>
      </c>
      <c r="C524" s="51" t="s">
        <v>997</v>
      </c>
      <c r="D524" s="108" t="s">
        <v>513</v>
      </c>
      <c r="E524" s="105">
        <v>16</v>
      </c>
      <c r="F524" s="51" t="s">
        <v>998</v>
      </c>
      <c r="G524" s="107">
        <f>IF(F524="N",VLOOKUP(E524,'Cost Study'!A:G,7,0),(VLOOKUP(E524,'Cost Study'!A:G,7,0)*0.1)+VLOOKUP(E524,'Cost Study'!A:G,7,0))</f>
        <v>3.5855103914787279</v>
      </c>
    </row>
    <row r="525" spans="1:7" x14ac:dyDescent="0.2">
      <c r="A525" s="102" t="s">
        <v>1447</v>
      </c>
      <c r="B525" s="102" t="s">
        <v>961</v>
      </c>
      <c r="C525" s="102" t="s">
        <v>995</v>
      </c>
      <c r="D525" s="109" t="s">
        <v>519</v>
      </c>
      <c r="E525" s="106">
        <v>16</v>
      </c>
      <c r="F525" s="51" t="s">
        <v>998</v>
      </c>
      <c r="G525" s="107">
        <f>IF(F525="N",VLOOKUP(E525,'Cost Study'!A:G,7,0),(VLOOKUP(E525,'Cost Study'!A:G,7,0)*0.1)+VLOOKUP(E525,'Cost Study'!A:G,7,0))</f>
        <v>3.5855103914787279</v>
      </c>
    </row>
    <row r="526" spans="1:7" x14ac:dyDescent="0.2">
      <c r="A526" s="51" t="s">
        <v>1448</v>
      </c>
      <c r="B526" s="51" t="s">
        <v>520</v>
      </c>
      <c r="C526" s="51" t="s">
        <v>995</v>
      </c>
      <c r="D526" s="108" t="s">
        <v>521</v>
      </c>
      <c r="E526" s="105">
        <v>16</v>
      </c>
      <c r="F526" s="51" t="s">
        <v>998</v>
      </c>
      <c r="G526" s="107">
        <f>IF(F526="N",VLOOKUP(E526,'Cost Study'!A:G,7,0),(VLOOKUP(E526,'Cost Study'!A:G,7,0)*0.1)+VLOOKUP(E526,'Cost Study'!A:G,7,0))</f>
        <v>3.5855103914787279</v>
      </c>
    </row>
    <row r="527" spans="1:7" x14ac:dyDescent="0.2">
      <c r="A527" s="51" t="s">
        <v>1449</v>
      </c>
      <c r="B527" s="51" t="s">
        <v>962</v>
      </c>
      <c r="C527" s="51" t="s">
        <v>995</v>
      </c>
      <c r="D527" s="108" t="s">
        <v>522</v>
      </c>
      <c r="E527" s="105">
        <v>16</v>
      </c>
      <c r="F527" s="51" t="s">
        <v>996</v>
      </c>
      <c r="G527" s="107">
        <f>IF(F527="N",VLOOKUP(E527,'Cost Study'!A:G,7,0),(VLOOKUP(E527,'Cost Study'!A:G,7,0)*0.1)+VLOOKUP(E527,'Cost Study'!A:G,7,0))</f>
        <v>3.2595549013442979</v>
      </c>
    </row>
    <row r="528" spans="1:7" x14ac:dyDescent="0.2">
      <c r="A528" s="102" t="s">
        <v>1450</v>
      </c>
      <c r="B528" s="102" t="s">
        <v>963</v>
      </c>
      <c r="C528" s="102" t="s">
        <v>995</v>
      </c>
      <c r="D528" s="109" t="s">
        <v>523</v>
      </c>
      <c r="E528" s="106">
        <v>16</v>
      </c>
      <c r="F528" s="51" t="s">
        <v>996</v>
      </c>
      <c r="G528" s="107">
        <f>IF(F528="N",VLOOKUP(E528,'Cost Study'!A:G,7,0),(VLOOKUP(E528,'Cost Study'!A:G,7,0)*0.1)+VLOOKUP(E528,'Cost Study'!A:G,7,0))</f>
        <v>3.2595549013442979</v>
      </c>
    </row>
    <row r="529" spans="1:7" x14ac:dyDescent="0.2">
      <c r="A529" s="102" t="s">
        <v>1451</v>
      </c>
      <c r="B529" s="102" t="s">
        <v>848</v>
      </c>
      <c r="C529" s="102" t="s">
        <v>997</v>
      </c>
      <c r="D529" s="109" t="s">
        <v>523</v>
      </c>
      <c r="E529" s="106">
        <v>16</v>
      </c>
      <c r="F529" s="51" t="s">
        <v>996</v>
      </c>
      <c r="G529" s="107">
        <f>IF(F529="N",VLOOKUP(E529,'Cost Study'!A:G,7,0),(VLOOKUP(E529,'Cost Study'!A:G,7,0)*0.1)+VLOOKUP(E529,'Cost Study'!A:G,7,0))</f>
        <v>3.2595549013442979</v>
      </c>
    </row>
    <row r="530" spans="1:7" x14ac:dyDescent="0.2">
      <c r="A530" s="102" t="s">
        <v>1451</v>
      </c>
      <c r="B530" s="102" t="s">
        <v>849</v>
      </c>
      <c r="C530" s="102" t="s">
        <v>997</v>
      </c>
      <c r="D530" s="109" t="s">
        <v>523</v>
      </c>
      <c r="E530" s="106">
        <v>16</v>
      </c>
      <c r="F530" s="51" t="s">
        <v>996</v>
      </c>
      <c r="G530" s="107">
        <f>IF(F530="N",VLOOKUP(E530,'Cost Study'!A:G,7,0),(VLOOKUP(E530,'Cost Study'!A:G,7,0)*0.1)+VLOOKUP(E530,'Cost Study'!A:G,7,0))</f>
        <v>3.2595549013442979</v>
      </c>
    </row>
    <row r="531" spans="1:7" x14ac:dyDescent="0.2">
      <c r="A531" s="102" t="s">
        <v>1452</v>
      </c>
      <c r="B531" s="102" t="s">
        <v>848</v>
      </c>
      <c r="C531" s="102" t="s">
        <v>997</v>
      </c>
      <c r="D531" s="109" t="s">
        <v>523</v>
      </c>
      <c r="E531" s="106">
        <v>16</v>
      </c>
      <c r="F531" s="51" t="s">
        <v>996</v>
      </c>
      <c r="G531" s="107">
        <f>IF(F531="N",VLOOKUP(E531,'Cost Study'!A:G,7,0),(VLOOKUP(E531,'Cost Study'!A:G,7,0)*0.1)+VLOOKUP(E531,'Cost Study'!A:G,7,0))</f>
        <v>3.2595549013442979</v>
      </c>
    </row>
    <row r="532" spans="1:7" x14ac:dyDescent="0.2">
      <c r="A532" s="102" t="s">
        <v>1452</v>
      </c>
      <c r="B532" s="102" t="s">
        <v>849</v>
      </c>
      <c r="C532" s="102" t="s">
        <v>997</v>
      </c>
      <c r="D532" s="109" t="s">
        <v>523</v>
      </c>
      <c r="E532" s="106">
        <v>16</v>
      </c>
      <c r="F532" s="51" t="s">
        <v>996</v>
      </c>
      <c r="G532" s="107">
        <f>IF(F532="N",VLOOKUP(E532,'Cost Study'!A:G,7,0),(VLOOKUP(E532,'Cost Study'!A:G,7,0)*0.1)+VLOOKUP(E532,'Cost Study'!A:G,7,0))</f>
        <v>3.2595549013442979</v>
      </c>
    </row>
    <row r="533" spans="1:7" x14ac:dyDescent="0.2">
      <c r="A533" s="102" t="s">
        <v>1453</v>
      </c>
      <c r="B533" s="102" t="s">
        <v>848</v>
      </c>
      <c r="C533" s="102" t="s">
        <v>997</v>
      </c>
      <c r="D533" s="109" t="s">
        <v>523</v>
      </c>
      <c r="E533" s="106">
        <v>16</v>
      </c>
      <c r="F533" s="51" t="s">
        <v>996</v>
      </c>
      <c r="G533" s="107">
        <f>IF(F533="N",VLOOKUP(E533,'Cost Study'!A:G,7,0),(VLOOKUP(E533,'Cost Study'!A:G,7,0)*0.1)+VLOOKUP(E533,'Cost Study'!A:G,7,0))</f>
        <v>3.2595549013442979</v>
      </c>
    </row>
    <row r="534" spans="1:7" x14ac:dyDescent="0.2">
      <c r="A534" s="102" t="s">
        <v>1453</v>
      </c>
      <c r="B534" s="102" t="s">
        <v>849</v>
      </c>
      <c r="C534" s="102" t="s">
        <v>997</v>
      </c>
      <c r="D534" s="109" t="s">
        <v>523</v>
      </c>
      <c r="E534" s="106">
        <v>16</v>
      </c>
      <c r="F534" s="51" t="s">
        <v>996</v>
      </c>
      <c r="G534" s="107">
        <f>IF(F534="N",VLOOKUP(E534,'Cost Study'!A:G,7,0),(VLOOKUP(E534,'Cost Study'!A:G,7,0)*0.1)+VLOOKUP(E534,'Cost Study'!A:G,7,0))</f>
        <v>3.2595549013442979</v>
      </c>
    </row>
    <row r="535" spans="1:7" x14ac:dyDescent="0.2">
      <c r="A535" s="102" t="s">
        <v>1454</v>
      </c>
      <c r="B535" s="102" t="s">
        <v>964</v>
      </c>
      <c r="C535" s="102" t="s">
        <v>995</v>
      </c>
      <c r="D535" s="109" t="s">
        <v>524</v>
      </c>
      <c r="E535" s="106">
        <v>16</v>
      </c>
      <c r="F535" s="51" t="s">
        <v>998</v>
      </c>
      <c r="G535" s="107">
        <f>IF(F535="N",VLOOKUP(E535,'Cost Study'!A:G,7,0),(VLOOKUP(E535,'Cost Study'!A:G,7,0)*0.1)+VLOOKUP(E535,'Cost Study'!A:G,7,0))</f>
        <v>3.5855103914787279</v>
      </c>
    </row>
    <row r="536" spans="1:7" x14ac:dyDescent="0.2">
      <c r="A536" s="51" t="s">
        <v>1455</v>
      </c>
      <c r="B536" s="51" t="s">
        <v>964</v>
      </c>
      <c r="C536" s="51" t="s">
        <v>995</v>
      </c>
      <c r="D536" s="108" t="s">
        <v>525</v>
      </c>
      <c r="E536" s="105">
        <v>16</v>
      </c>
      <c r="F536" s="51" t="s">
        <v>998</v>
      </c>
      <c r="G536" s="107">
        <f>IF(F536="N",VLOOKUP(E536,'Cost Study'!A:G,7,0),(VLOOKUP(E536,'Cost Study'!A:G,7,0)*0.1)+VLOOKUP(E536,'Cost Study'!A:G,7,0))</f>
        <v>3.5855103914787279</v>
      </c>
    </row>
    <row r="537" spans="1:7" x14ac:dyDescent="0.2">
      <c r="A537" s="51" t="s">
        <v>1456</v>
      </c>
      <c r="B537" s="51" t="s">
        <v>526</v>
      </c>
      <c r="C537" s="51" t="s">
        <v>995</v>
      </c>
      <c r="D537" s="108" t="s">
        <v>965</v>
      </c>
      <c r="E537" s="105">
        <v>16</v>
      </c>
      <c r="F537" s="51" t="s">
        <v>996</v>
      </c>
      <c r="G537" s="107">
        <f>IF(F537="N",VLOOKUP(E537,'Cost Study'!A:G,7,0),(VLOOKUP(E537,'Cost Study'!A:G,7,0)*0.1)+VLOOKUP(E537,'Cost Study'!A:G,7,0))</f>
        <v>3.2595549013442979</v>
      </c>
    </row>
    <row r="538" spans="1:7" x14ac:dyDescent="0.2">
      <c r="A538" s="51" t="s">
        <v>1457</v>
      </c>
      <c r="B538" s="51" t="s">
        <v>527</v>
      </c>
      <c r="C538" s="51" t="s">
        <v>995</v>
      </c>
      <c r="D538" s="108" t="s">
        <v>528</v>
      </c>
      <c r="E538" s="105">
        <v>16</v>
      </c>
      <c r="F538" s="51" t="s">
        <v>998</v>
      </c>
      <c r="G538" s="107">
        <f>IF(F538="N",VLOOKUP(E538,'Cost Study'!A:G,7,0),(VLOOKUP(E538,'Cost Study'!A:G,7,0)*0.1)+VLOOKUP(E538,'Cost Study'!A:G,7,0))</f>
        <v>3.5855103914787279</v>
      </c>
    </row>
    <row r="539" spans="1:7" x14ac:dyDescent="0.2">
      <c r="A539" s="51" t="s">
        <v>1458</v>
      </c>
      <c r="B539" s="51" t="s">
        <v>529</v>
      </c>
      <c r="C539" s="51" t="s">
        <v>995</v>
      </c>
      <c r="D539" s="108" t="s">
        <v>530</v>
      </c>
      <c r="E539" s="105">
        <v>16</v>
      </c>
      <c r="F539" s="51" t="s">
        <v>998</v>
      </c>
      <c r="G539" s="107">
        <f>IF(F539="N",VLOOKUP(E539,'Cost Study'!A:G,7,0),(VLOOKUP(E539,'Cost Study'!A:G,7,0)*0.1)+VLOOKUP(E539,'Cost Study'!A:G,7,0))</f>
        <v>3.5855103914787279</v>
      </c>
    </row>
    <row r="540" spans="1:7" x14ac:dyDescent="0.2">
      <c r="A540" s="51" t="s">
        <v>1459</v>
      </c>
      <c r="B540" s="51" t="s">
        <v>321</v>
      </c>
      <c r="C540" s="51" t="s">
        <v>995</v>
      </c>
      <c r="D540" s="108" t="s">
        <v>966</v>
      </c>
      <c r="E540" s="105">
        <v>16</v>
      </c>
      <c r="F540" s="51" t="s">
        <v>996</v>
      </c>
      <c r="G540" s="107">
        <f>IF(F540="N",VLOOKUP(E540,'Cost Study'!A:G,7,0),(VLOOKUP(E540,'Cost Study'!A:G,7,0)*0.1)+VLOOKUP(E540,'Cost Study'!A:G,7,0))</f>
        <v>3.2595549013442979</v>
      </c>
    </row>
    <row r="541" spans="1:7" x14ac:dyDescent="0.2">
      <c r="A541" s="51" t="s">
        <v>1459</v>
      </c>
      <c r="B541" s="51" t="s">
        <v>967</v>
      </c>
      <c r="C541" s="51" t="s">
        <v>995</v>
      </c>
      <c r="D541" s="108" t="s">
        <v>966</v>
      </c>
      <c r="E541" s="105">
        <v>16</v>
      </c>
      <c r="F541" s="51" t="s">
        <v>996</v>
      </c>
      <c r="G541" s="107">
        <f>IF(F541="N",VLOOKUP(E541,'Cost Study'!A:G,7,0),(VLOOKUP(E541,'Cost Study'!A:G,7,0)*0.1)+VLOOKUP(E541,'Cost Study'!A:G,7,0))</f>
        <v>3.2595549013442979</v>
      </c>
    </row>
    <row r="542" spans="1:7" x14ac:dyDescent="0.2">
      <c r="A542" s="51" t="s">
        <v>1460</v>
      </c>
      <c r="B542" s="51" t="s">
        <v>761</v>
      </c>
      <c r="C542" s="51" t="s">
        <v>995</v>
      </c>
      <c r="D542" s="108" t="s">
        <v>531</v>
      </c>
      <c r="E542" s="105">
        <v>16</v>
      </c>
      <c r="F542" s="51" t="s">
        <v>996</v>
      </c>
      <c r="G542" s="107">
        <f>IF(F542="N",VLOOKUP(E542,'Cost Study'!A:G,7,0),(VLOOKUP(E542,'Cost Study'!A:G,7,0)*0.1)+VLOOKUP(E542,'Cost Study'!A:G,7,0))</f>
        <v>3.2595549013442979</v>
      </c>
    </row>
    <row r="543" spans="1:7" x14ac:dyDescent="0.2">
      <c r="A543" s="51" t="s">
        <v>1461</v>
      </c>
      <c r="B543" s="51" t="s">
        <v>532</v>
      </c>
      <c r="C543" s="51" t="s">
        <v>995</v>
      </c>
      <c r="D543" s="108" t="s">
        <v>533</v>
      </c>
      <c r="E543" s="105">
        <v>16</v>
      </c>
      <c r="F543" s="51" t="s">
        <v>996</v>
      </c>
      <c r="G543" s="107">
        <f>IF(F543="N",VLOOKUP(E543,'Cost Study'!A:G,7,0),(VLOOKUP(E543,'Cost Study'!A:G,7,0)*0.1)+VLOOKUP(E543,'Cost Study'!A:G,7,0))</f>
        <v>3.2595549013442979</v>
      </c>
    </row>
    <row r="544" spans="1:7" x14ac:dyDescent="0.2">
      <c r="A544" s="51" t="s">
        <v>1462</v>
      </c>
      <c r="B544" s="51" t="s">
        <v>536</v>
      </c>
      <c r="C544" s="51" t="s">
        <v>995</v>
      </c>
      <c r="D544" s="108" t="s">
        <v>971</v>
      </c>
      <c r="E544" s="105">
        <v>16</v>
      </c>
      <c r="F544" s="51" t="s">
        <v>998</v>
      </c>
      <c r="G544" s="107">
        <f>IF(F544="N",VLOOKUP(E544,'Cost Study'!A:G,7,0),(VLOOKUP(E544,'Cost Study'!A:G,7,0)*0.1)+VLOOKUP(E544,'Cost Study'!A:G,7,0))</f>
        <v>3.5855103914787279</v>
      </c>
    </row>
    <row r="545" spans="1:7" x14ac:dyDescent="0.2">
      <c r="A545" s="102" t="s">
        <v>1462</v>
      </c>
      <c r="B545" s="102" t="s">
        <v>529</v>
      </c>
      <c r="C545" s="102" t="s">
        <v>995</v>
      </c>
      <c r="D545" s="109" t="s">
        <v>971</v>
      </c>
      <c r="E545" s="106">
        <v>16</v>
      </c>
      <c r="F545" s="51" t="s">
        <v>998</v>
      </c>
      <c r="G545" s="107">
        <f>IF(F545="N",VLOOKUP(E545,'Cost Study'!A:G,7,0),(VLOOKUP(E545,'Cost Study'!A:G,7,0)*0.1)+VLOOKUP(E545,'Cost Study'!A:G,7,0))</f>
        <v>3.5855103914787279</v>
      </c>
    </row>
    <row r="546" spans="1:7" x14ac:dyDescent="0.2">
      <c r="A546" s="102" t="s">
        <v>1463</v>
      </c>
      <c r="B546" s="102" t="s">
        <v>504</v>
      </c>
      <c r="C546" s="102" t="s">
        <v>995</v>
      </c>
      <c r="D546" s="109" t="s">
        <v>505</v>
      </c>
      <c r="E546" s="106">
        <v>17</v>
      </c>
      <c r="F546" s="51" t="s">
        <v>998</v>
      </c>
      <c r="G546" s="107">
        <f>IF(F546="N",VLOOKUP(E546,'Cost Study'!A:G,7,0),(VLOOKUP(E546,'Cost Study'!A:G,7,0)*0.1)+VLOOKUP(E546,'Cost Study'!A:G,7,0))</f>
        <v>4.8501094922077392</v>
      </c>
    </row>
    <row r="547" spans="1:7" x14ac:dyDescent="0.2">
      <c r="A547" s="51" t="s">
        <v>1464</v>
      </c>
      <c r="B547" s="51" t="s">
        <v>970</v>
      </c>
      <c r="C547" s="51" t="s">
        <v>995</v>
      </c>
      <c r="D547" s="108" t="s">
        <v>535</v>
      </c>
      <c r="E547" s="105">
        <v>18</v>
      </c>
      <c r="F547" s="51" t="s">
        <v>998</v>
      </c>
      <c r="G547" s="107">
        <f>IF(F547="N",VLOOKUP(E547,'Cost Study'!A:G,7,0),(VLOOKUP(E547,'Cost Study'!A:G,7,0)*0.1)+VLOOKUP(E547,'Cost Study'!A:G,7,0))</f>
        <v>3.6202248765967786</v>
      </c>
    </row>
    <row r="548" spans="1:7" x14ac:dyDescent="0.2">
      <c r="A548" s="51" t="s">
        <v>1465</v>
      </c>
      <c r="B548" s="51" t="s">
        <v>845</v>
      </c>
      <c r="C548" s="51" t="s">
        <v>997</v>
      </c>
      <c r="D548" s="108" t="s">
        <v>846</v>
      </c>
      <c r="E548" s="105">
        <v>19</v>
      </c>
      <c r="F548" s="51" t="s">
        <v>998</v>
      </c>
      <c r="G548" s="107">
        <f>IF(F548="N",VLOOKUP(E548,'Cost Study'!A:G,7,0),(VLOOKUP(E548,'Cost Study'!A:G,7,0)*0.1)+VLOOKUP(E548,'Cost Study'!A:G,7,0))</f>
        <v>2.618464020333013</v>
      </c>
    </row>
    <row r="549" spans="1:7" x14ac:dyDescent="0.2">
      <c r="A549" s="51" t="s">
        <v>1466</v>
      </c>
      <c r="B549" s="51" t="s">
        <v>845</v>
      </c>
      <c r="C549" s="51" t="s">
        <v>997</v>
      </c>
      <c r="D549" s="108" t="s">
        <v>846</v>
      </c>
      <c r="E549" s="105">
        <v>19</v>
      </c>
      <c r="F549" s="51" t="s">
        <v>998</v>
      </c>
      <c r="G549" s="107">
        <f>IF(F549="N",VLOOKUP(E549,'Cost Study'!A:G,7,0),(VLOOKUP(E549,'Cost Study'!A:G,7,0)*0.1)+VLOOKUP(E549,'Cost Study'!A:G,7,0))</f>
        <v>2.618464020333013</v>
      </c>
    </row>
    <row r="550" spans="1:7" x14ac:dyDescent="0.2">
      <c r="A550" s="51" t="s">
        <v>1467</v>
      </c>
      <c r="B550" s="51" t="s">
        <v>845</v>
      </c>
      <c r="C550" s="51" t="s">
        <v>997</v>
      </c>
      <c r="D550" s="108" t="s">
        <v>846</v>
      </c>
      <c r="E550" s="105">
        <v>19</v>
      </c>
      <c r="F550" s="51" t="s">
        <v>998</v>
      </c>
      <c r="G550" s="107">
        <f>IF(F550="N",VLOOKUP(E550,'Cost Study'!A:G,7,0),(VLOOKUP(E550,'Cost Study'!A:G,7,0)*0.1)+VLOOKUP(E550,'Cost Study'!A:G,7,0))</f>
        <v>2.618464020333013</v>
      </c>
    </row>
    <row r="551" spans="1:7" x14ac:dyDescent="0.2">
      <c r="A551" s="51" t="s">
        <v>1468</v>
      </c>
      <c r="B551" s="51" t="s">
        <v>845</v>
      </c>
      <c r="C551" s="51" t="s">
        <v>997</v>
      </c>
      <c r="D551" s="108" t="s">
        <v>846</v>
      </c>
      <c r="E551" s="105">
        <v>19</v>
      </c>
      <c r="F551" s="51" t="s">
        <v>998</v>
      </c>
      <c r="G551" s="107">
        <f>IF(F551="N",VLOOKUP(E551,'Cost Study'!A:G,7,0),(VLOOKUP(E551,'Cost Study'!A:G,7,0)*0.1)+VLOOKUP(E551,'Cost Study'!A:G,7,0))</f>
        <v>2.618464020333013</v>
      </c>
    </row>
    <row r="552" spans="1:7" x14ac:dyDescent="0.2">
      <c r="A552" s="51" t="s">
        <v>1469</v>
      </c>
      <c r="B552" s="51" t="s">
        <v>845</v>
      </c>
      <c r="C552" s="51" t="s">
        <v>997</v>
      </c>
      <c r="D552" s="108" t="s">
        <v>846</v>
      </c>
      <c r="E552" s="105">
        <v>19</v>
      </c>
      <c r="F552" s="51" t="s">
        <v>998</v>
      </c>
      <c r="G552" s="107">
        <f>IF(F552="N",VLOOKUP(E552,'Cost Study'!A:G,7,0),(VLOOKUP(E552,'Cost Study'!A:G,7,0)*0.1)+VLOOKUP(E552,'Cost Study'!A:G,7,0))</f>
        <v>2.618464020333013</v>
      </c>
    </row>
    <row r="553" spans="1:7" x14ac:dyDescent="0.2">
      <c r="A553" s="51" t="s">
        <v>1470</v>
      </c>
      <c r="B553" s="51" t="s">
        <v>845</v>
      </c>
      <c r="C553" s="51" t="s">
        <v>997</v>
      </c>
      <c r="D553" s="108" t="s">
        <v>846</v>
      </c>
      <c r="E553" s="105">
        <v>19</v>
      </c>
      <c r="F553" s="51" t="s">
        <v>998</v>
      </c>
      <c r="G553" s="107">
        <f>IF(F553="N",VLOOKUP(E553,'Cost Study'!A:G,7,0),(VLOOKUP(E553,'Cost Study'!A:G,7,0)*0.1)+VLOOKUP(E553,'Cost Study'!A:G,7,0))</f>
        <v>2.618464020333013</v>
      </c>
    </row>
    <row r="554" spans="1:7" x14ac:dyDescent="0.2">
      <c r="A554" s="51" t="s">
        <v>1471</v>
      </c>
      <c r="B554" s="51" t="s">
        <v>845</v>
      </c>
      <c r="C554" s="51" t="s">
        <v>997</v>
      </c>
      <c r="D554" s="108" t="s">
        <v>846</v>
      </c>
      <c r="E554" s="105">
        <v>19</v>
      </c>
      <c r="F554" s="51" t="s">
        <v>998</v>
      </c>
      <c r="G554" s="107">
        <f>IF(F554="N",VLOOKUP(E554,'Cost Study'!A:G,7,0),(VLOOKUP(E554,'Cost Study'!A:G,7,0)*0.1)+VLOOKUP(E554,'Cost Study'!A:G,7,0))</f>
        <v>2.618464020333013</v>
      </c>
    </row>
    <row r="555" spans="1:7" x14ac:dyDescent="0.2">
      <c r="A555" s="51" t="s">
        <v>1472</v>
      </c>
      <c r="B555" s="51" t="s">
        <v>845</v>
      </c>
      <c r="C555" s="51" t="s">
        <v>997</v>
      </c>
      <c r="D555" s="108" t="s">
        <v>846</v>
      </c>
      <c r="E555" s="105">
        <v>19</v>
      </c>
      <c r="F555" s="51" t="s">
        <v>998</v>
      </c>
      <c r="G555" s="107">
        <f>IF(F555="N",VLOOKUP(E555,'Cost Study'!A:G,7,0),(VLOOKUP(E555,'Cost Study'!A:G,7,0)*0.1)+VLOOKUP(E555,'Cost Study'!A:G,7,0))</f>
        <v>2.618464020333013</v>
      </c>
    </row>
    <row r="556" spans="1:7" x14ac:dyDescent="0.2">
      <c r="A556" s="51" t="s">
        <v>1473</v>
      </c>
      <c r="B556" s="51" t="s">
        <v>845</v>
      </c>
      <c r="C556" s="51" t="s">
        <v>997</v>
      </c>
      <c r="D556" s="108" t="s">
        <v>846</v>
      </c>
      <c r="E556" s="105">
        <v>19</v>
      </c>
      <c r="F556" s="51" t="s">
        <v>998</v>
      </c>
      <c r="G556" s="107">
        <f>IF(F556="N",VLOOKUP(E556,'Cost Study'!A:G,7,0),(VLOOKUP(E556,'Cost Study'!A:G,7,0)*0.1)+VLOOKUP(E556,'Cost Study'!A:G,7,0))</f>
        <v>2.618464020333013</v>
      </c>
    </row>
    <row r="557" spans="1:7" x14ac:dyDescent="0.2">
      <c r="A557" s="51" t="s">
        <v>1474</v>
      </c>
      <c r="B557" s="51" t="s">
        <v>845</v>
      </c>
      <c r="C557" s="51" t="s">
        <v>997</v>
      </c>
      <c r="D557" s="108" t="s">
        <v>846</v>
      </c>
      <c r="E557" s="105">
        <v>19</v>
      </c>
      <c r="F557" s="51" t="s">
        <v>998</v>
      </c>
      <c r="G557" s="107">
        <f>IF(F557="N",VLOOKUP(E557,'Cost Study'!A:G,7,0),(VLOOKUP(E557,'Cost Study'!A:G,7,0)*0.1)+VLOOKUP(E557,'Cost Study'!A:G,7,0))</f>
        <v>2.618464020333013</v>
      </c>
    </row>
    <row r="558" spans="1:7" x14ac:dyDescent="0.2">
      <c r="A558" s="51" t="s">
        <v>1475</v>
      </c>
      <c r="B558" s="51" t="s">
        <v>845</v>
      </c>
      <c r="C558" s="51" t="s">
        <v>997</v>
      </c>
      <c r="D558" s="108" t="s">
        <v>846</v>
      </c>
      <c r="E558" s="105">
        <v>19</v>
      </c>
      <c r="F558" s="51" t="s">
        <v>998</v>
      </c>
      <c r="G558" s="107">
        <f>IF(F558="N",VLOOKUP(E558,'Cost Study'!A:G,7,0),(VLOOKUP(E558,'Cost Study'!A:G,7,0)*0.1)+VLOOKUP(E558,'Cost Study'!A:G,7,0))</f>
        <v>2.618464020333013</v>
      </c>
    </row>
    <row r="559" spans="1:7" x14ac:dyDescent="0.2">
      <c r="A559" s="51" t="s">
        <v>1476</v>
      </c>
      <c r="B559" s="51" t="s">
        <v>845</v>
      </c>
      <c r="C559" s="51" t="s">
        <v>997</v>
      </c>
      <c r="D559" s="108" t="s">
        <v>846</v>
      </c>
      <c r="E559" s="105">
        <v>19</v>
      </c>
      <c r="F559" s="51" t="s">
        <v>998</v>
      </c>
      <c r="G559" s="107">
        <f>IF(F559="N",VLOOKUP(E559,'Cost Study'!A:G,7,0),(VLOOKUP(E559,'Cost Study'!A:G,7,0)*0.1)+VLOOKUP(E559,'Cost Study'!A:G,7,0))</f>
        <v>2.618464020333013</v>
      </c>
    </row>
    <row r="560" spans="1:7" x14ac:dyDescent="0.2">
      <c r="A560" s="51" t="s">
        <v>1477</v>
      </c>
      <c r="B560" s="51" t="s">
        <v>845</v>
      </c>
      <c r="C560" s="51" t="s">
        <v>997</v>
      </c>
      <c r="D560" s="108" t="s">
        <v>846</v>
      </c>
      <c r="E560" s="105">
        <v>19</v>
      </c>
      <c r="F560" s="51" t="s">
        <v>998</v>
      </c>
      <c r="G560" s="107">
        <f>IF(F560="N",VLOOKUP(E560,'Cost Study'!A:G,7,0),(VLOOKUP(E560,'Cost Study'!A:G,7,0)*0.1)+VLOOKUP(E560,'Cost Study'!A:G,7,0))</f>
        <v>2.618464020333013</v>
      </c>
    </row>
    <row r="561" spans="1:7" x14ac:dyDescent="0.2">
      <c r="A561" s="51" t="s">
        <v>1478</v>
      </c>
      <c r="B561" s="51" t="s">
        <v>347</v>
      </c>
      <c r="C561" s="51" t="s">
        <v>995</v>
      </c>
      <c r="D561" s="108" t="s">
        <v>348</v>
      </c>
      <c r="E561" s="105">
        <v>19</v>
      </c>
      <c r="F561" s="51" t="s">
        <v>998</v>
      </c>
      <c r="G561" s="107">
        <f>IF(F561="N",VLOOKUP(E561,'Cost Study'!A:G,7,0),(VLOOKUP(E561,'Cost Study'!A:G,7,0)*0.1)+VLOOKUP(E561,'Cost Study'!A:G,7,0))</f>
        <v>2.618464020333013</v>
      </c>
    </row>
    <row r="562" spans="1:7" x14ac:dyDescent="0.2">
      <c r="A562" s="51" t="s">
        <v>1479</v>
      </c>
      <c r="B562" s="51" t="s">
        <v>845</v>
      </c>
      <c r="C562" s="51" t="s">
        <v>997</v>
      </c>
      <c r="D562" s="108" t="s">
        <v>348</v>
      </c>
      <c r="E562" s="105">
        <v>19</v>
      </c>
      <c r="F562" s="51" t="s">
        <v>998</v>
      </c>
      <c r="G562" s="107">
        <f>IF(F562="N",VLOOKUP(E562,'Cost Study'!A:G,7,0),(VLOOKUP(E562,'Cost Study'!A:G,7,0)*0.1)+VLOOKUP(E562,'Cost Study'!A:G,7,0))</f>
        <v>2.618464020333013</v>
      </c>
    </row>
    <row r="563" spans="1:7" x14ac:dyDescent="0.2">
      <c r="A563" s="51" t="s">
        <v>1480</v>
      </c>
      <c r="B563" s="51" t="s">
        <v>845</v>
      </c>
      <c r="C563" s="51" t="s">
        <v>997</v>
      </c>
      <c r="D563" s="108" t="s">
        <v>348</v>
      </c>
      <c r="E563" s="105">
        <v>19</v>
      </c>
      <c r="F563" s="51" t="s">
        <v>998</v>
      </c>
      <c r="G563" s="107">
        <f>IF(F563="N",VLOOKUP(E563,'Cost Study'!A:G,7,0),(VLOOKUP(E563,'Cost Study'!A:G,7,0)*0.1)+VLOOKUP(E563,'Cost Study'!A:G,7,0))</f>
        <v>2.618464020333013</v>
      </c>
    </row>
    <row r="564" spans="1:7" x14ac:dyDescent="0.2">
      <c r="A564" s="51" t="s">
        <v>1481</v>
      </c>
      <c r="B564" s="51" t="s">
        <v>845</v>
      </c>
      <c r="C564" s="51" t="s">
        <v>997</v>
      </c>
      <c r="D564" s="108" t="s">
        <v>847</v>
      </c>
      <c r="E564" s="105">
        <v>19</v>
      </c>
      <c r="F564" s="51" t="s">
        <v>998</v>
      </c>
      <c r="G564" s="107">
        <f>IF(F564="N",VLOOKUP(E564,'Cost Study'!A:G,7,0),(VLOOKUP(E564,'Cost Study'!A:G,7,0)*0.1)+VLOOKUP(E564,'Cost Study'!A:G,7,0))</f>
        <v>2.618464020333013</v>
      </c>
    </row>
    <row r="565" spans="1:7" x14ac:dyDescent="0.2">
      <c r="A565" s="51" t="s">
        <v>1482</v>
      </c>
      <c r="B565" s="51" t="s">
        <v>850</v>
      </c>
      <c r="C565" s="51" t="s">
        <v>997</v>
      </c>
      <c r="D565" s="108" t="s">
        <v>853</v>
      </c>
      <c r="E565" s="105">
        <v>19</v>
      </c>
      <c r="F565" s="51" t="s">
        <v>998</v>
      </c>
      <c r="G565" s="107">
        <f>IF(F565="N",VLOOKUP(E565,'Cost Study'!A:G,7,0),(VLOOKUP(E565,'Cost Study'!A:G,7,0)*0.1)+VLOOKUP(E565,'Cost Study'!A:G,7,0))</f>
        <v>2.618464020333013</v>
      </c>
    </row>
    <row r="566" spans="1:7" x14ac:dyDescent="0.2">
      <c r="A566" s="51" t="s">
        <v>1483</v>
      </c>
      <c r="B566" s="51" t="s">
        <v>850</v>
      </c>
      <c r="C566" s="51" t="s">
        <v>997</v>
      </c>
      <c r="D566" s="108" t="s">
        <v>853</v>
      </c>
      <c r="E566" s="105">
        <v>19</v>
      </c>
      <c r="F566" s="51" t="s">
        <v>998</v>
      </c>
      <c r="G566" s="107">
        <f>IF(F566="N",VLOOKUP(E566,'Cost Study'!A:G,7,0),(VLOOKUP(E566,'Cost Study'!A:G,7,0)*0.1)+VLOOKUP(E566,'Cost Study'!A:G,7,0))</f>
        <v>2.618464020333013</v>
      </c>
    </row>
    <row r="567" spans="1:7" x14ac:dyDescent="0.2">
      <c r="A567" s="51" t="s">
        <v>1484</v>
      </c>
      <c r="B567" s="51" t="s">
        <v>852</v>
      </c>
      <c r="C567" s="51" t="s">
        <v>997</v>
      </c>
      <c r="D567" s="108" t="s">
        <v>853</v>
      </c>
      <c r="E567" s="105">
        <v>19</v>
      </c>
      <c r="F567" s="51" t="s">
        <v>998</v>
      </c>
      <c r="G567" s="107">
        <f>IF(F567="N",VLOOKUP(E567,'Cost Study'!A:G,7,0),(VLOOKUP(E567,'Cost Study'!A:G,7,0)*0.1)+VLOOKUP(E567,'Cost Study'!A:G,7,0))</f>
        <v>2.618464020333013</v>
      </c>
    </row>
    <row r="568" spans="1:7" x14ac:dyDescent="0.2">
      <c r="A568" s="51" t="s">
        <v>1485</v>
      </c>
      <c r="B568" s="51" t="s">
        <v>852</v>
      </c>
      <c r="C568" s="51" t="s">
        <v>997</v>
      </c>
      <c r="D568" s="108" t="s">
        <v>853</v>
      </c>
      <c r="E568" s="105">
        <v>19</v>
      </c>
      <c r="F568" s="51" t="s">
        <v>998</v>
      </c>
      <c r="G568" s="107">
        <f>IF(F568="N",VLOOKUP(E568,'Cost Study'!A:G,7,0),(VLOOKUP(E568,'Cost Study'!A:G,7,0)*0.1)+VLOOKUP(E568,'Cost Study'!A:G,7,0))</f>
        <v>2.618464020333013</v>
      </c>
    </row>
    <row r="569" spans="1:7" x14ac:dyDescent="0.2">
      <c r="A569" s="102" t="s">
        <v>1486</v>
      </c>
      <c r="B569" s="102" t="s">
        <v>854</v>
      </c>
      <c r="C569" s="102" t="s">
        <v>997</v>
      </c>
      <c r="D569" s="109" t="s">
        <v>853</v>
      </c>
      <c r="E569" s="106">
        <v>19</v>
      </c>
      <c r="F569" s="51" t="s">
        <v>998</v>
      </c>
      <c r="G569" s="107">
        <f>IF(F569="N",VLOOKUP(E569,'Cost Study'!A:G,7,0),(VLOOKUP(E569,'Cost Study'!A:G,7,0)*0.1)+VLOOKUP(E569,'Cost Study'!A:G,7,0))</f>
        <v>2.618464020333013</v>
      </c>
    </row>
    <row r="570" spans="1:7" x14ac:dyDescent="0.2">
      <c r="A570" s="102" t="s">
        <v>1487</v>
      </c>
      <c r="B570" s="102" t="s">
        <v>894</v>
      </c>
      <c r="C570" s="102" t="s">
        <v>995</v>
      </c>
      <c r="D570" s="109" t="s">
        <v>421</v>
      </c>
      <c r="E570" s="106">
        <v>20</v>
      </c>
      <c r="F570" s="51" t="s">
        <v>996</v>
      </c>
      <c r="G570" s="107">
        <f>IF(F570="N",VLOOKUP(E570,'Cost Study'!A:G,7,0),(VLOOKUP(E570,'Cost Study'!A:G,7,0)*0.1)+VLOOKUP(E570,'Cost Study'!A:G,7,0))</f>
        <v>3.0251194174301852</v>
      </c>
    </row>
    <row r="571" spans="1:7" x14ac:dyDescent="0.2">
      <c r="A571" s="102" t="s">
        <v>1488</v>
      </c>
      <c r="B571" s="102" t="s">
        <v>422</v>
      </c>
      <c r="C571" s="102" t="s">
        <v>995</v>
      </c>
      <c r="D571" s="109" t="s">
        <v>423</v>
      </c>
      <c r="E571" s="106">
        <v>20</v>
      </c>
      <c r="F571" s="51" t="s">
        <v>996</v>
      </c>
      <c r="G571" s="107">
        <f>IF(F571="N",VLOOKUP(E571,'Cost Study'!A:G,7,0),(VLOOKUP(E571,'Cost Study'!A:G,7,0)*0.1)+VLOOKUP(E571,'Cost Study'!A:G,7,0))</f>
        <v>3.0251194174301852</v>
      </c>
    </row>
    <row r="572" spans="1:7" x14ac:dyDescent="0.2">
      <c r="A572" s="102" t="s">
        <v>1489</v>
      </c>
      <c r="B572" s="102" t="s">
        <v>897</v>
      </c>
      <c r="C572" s="102" t="s">
        <v>995</v>
      </c>
      <c r="D572" s="109" t="s">
        <v>898</v>
      </c>
      <c r="E572" s="106">
        <v>20</v>
      </c>
      <c r="F572" s="51" t="s">
        <v>996</v>
      </c>
      <c r="G572" s="107">
        <f>IF(F572="N",VLOOKUP(E572,'Cost Study'!A:G,7,0),(VLOOKUP(E572,'Cost Study'!A:G,7,0)*0.1)+VLOOKUP(E572,'Cost Study'!A:G,7,0))</f>
        <v>3.0251194174301852</v>
      </c>
    </row>
    <row r="573" spans="1:7" x14ac:dyDescent="0.2">
      <c r="A573" s="102" t="s">
        <v>1490</v>
      </c>
      <c r="B573" s="102" t="s">
        <v>899</v>
      </c>
      <c r="C573" s="102" t="s">
        <v>995</v>
      </c>
      <c r="D573" s="109" t="s">
        <v>900</v>
      </c>
      <c r="E573" s="106">
        <v>20</v>
      </c>
      <c r="F573" s="51" t="s">
        <v>996</v>
      </c>
      <c r="G573" s="107">
        <f>IF(F573="N",VLOOKUP(E573,'Cost Study'!A:G,7,0),(VLOOKUP(E573,'Cost Study'!A:G,7,0)*0.1)+VLOOKUP(E573,'Cost Study'!A:G,7,0))</f>
        <v>3.0251194174301852</v>
      </c>
    </row>
    <row r="574" spans="1:7" x14ac:dyDescent="0.2">
      <c r="A574" s="102" t="s">
        <v>1491</v>
      </c>
      <c r="B574" s="102" t="s">
        <v>427</v>
      </c>
      <c r="C574" s="102" t="s">
        <v>995</v>
      </c>
      <c r="D574" s="109" t="s">
        <v>902</v>
      </c>
      <c r="E574" s="106">
        <v>20</v>
      </c>
      <c r="F574" s="51" t="s">
        <v>996</v>
      </c>
      <c r="G574" s="107">
        <f>IF(F574="N",VLOOKUP(E574,'Cost Study'!A:G,7,0),(VLOOKUP(E574,'Cost Study'!A:G,7,0)*0.1)+VLOOKUP(E574,'Cost Study'!A:G,7,0))</f>
        <v>3.0251194174301852</v>
      </c>
    </row>
    <row r="575" spans="1:7" x14ac:dyDescent="0.2">
      <c r="A575" s="102" t="s">
        <v>1492</v>
      </c>
      <c r="B575" s="102" t="s">
        <v>430</v>
      </c>
      <c r="C575" s="102" t="s">
        <v>995</v>
      </c>
      <c r="D575" s="109" t="s">
        <v>906</v>
      </c>
      <c r="E575" s="106">
        <v>20</v>
      </c>
      <c r="F575" s="51" t="s">
        <v>996</v>
      </c>
      <c r="G575" s="107">
        <f>IF(F575="N",VLOOKUP(E575,'Cost Study'!A:G,7,0),(VLOOKUP(E575,'Cost Study'!A:G,7,0)*0.1)+VLOOKUP(E575,'Cost Study'!A:G,7,0))</f>
        <v>3.0251194174301852</v>
      </c>
    </row>
    <row r="576" spans="1:7" x14ac:dyDescent="0.2">
      <c r="A576" s="102" t="s">
        <v>1493</v>
      </c>
      <c r="B576" s="102" t="s">
        <v>901</v>
      </c>
      <c r="C576" s="102" t="s">
        <v>995</v>
      </c>
      <c r="D576" s="109" t="s">
        <v>426</v>
      </c>
      <c r="E576" s="106">
        <v>21</v>
      </c>
      <c r="F576" s="51" t="s">
        <v>996</v>
      </c>
      <c r="G576" s="107">
        <f>IF(F576="N",VLOOKUP(E576,'Cost Study'!A:G,7,0),(VLOOKUP(E576,'Cost Study'!A:G,7,0)*0.1)+VLOOKUP(E576,'Cost Study'!A:G,7,0))</f>
        <v>3.2708258380709379</v>
      </c>
    </row>
    <row r="577" spans="1:7" x14ac:dyDescent="0.2">
      <c r="A577" s="102" t="s">
        <v>1494</v>
      </c>
      <c r="B577" s="102" t="s">
        <v>903</v>
      </c>
      <c r="C577" s="102" t="s">
        <v>995</v>
      </c>
      <c r="D577" s="109" t="s">
        <v>904</v>
      </c>
      <c r="E577" s="106">
        <v>21</v>
      </c>
      <c r="F577" s="51" t="s">
        <v>996</v>
      </c>
      <c r="G577" s="107">
        <f>IF(F577="N",VLOOKUP(E577,'Cost Study'!A:G,7,0),(VLOOKUP(E577,'Cost Study'!A:G,7,0)*0.1)+VLOOKUP(E577,'Cost Study'!A:G,7,0))</f>
        <v>3.2708258380709379</v>
      </c>
    </row>
    <row r="578" spans="1:7" x14ac:dyDescent="0.2">
      <c r="A578" s="102" t="s">
        <v>1495</v>
      </c>
      <c r="B578" s="102" t="s">
        <v>903</v>
      </c>
      <c r="C578" s="102" t="s">
        <v>995</v>
      </c>
      <c r="D578" s="109" t="s">
        <v>428</v>
      </c>
      <c r="E578" s="106">
        <v>21</v>
      </c>
      <c r="F578" s="51" t="s">
        <v>996</v>
      </c>
      <c r="G578" s="107">
        <f>IF(F578="N",VLOOKUP(E578,'Cost Study'!A:G,7,0),(VLOOKUP(E578,'Cost Study'!A:G,7,0)*0.1)+VLOOKUP(E578,'Cost Study'!A:G,7,0))</f>
        <v>3.2708258380709379</v>
      </c>
    </row>
    <row r="579" spans="1:7" x14ac:dyDescent="0.2">
      <c r="A579" s="102" t="s">
        <v>1496</v>
      </c>
      <c r="B579" s="102" t="s">
        <v>905</v>
      </c>
      <c r="C579" s="102" t="s">
        <v>995</v>
      </c>
      <c r="D579" s="109" t="s">
        <v>429</v>
      </c>
      <c r="E579" s="106">
        <v>21</v>
      </c>
      <c r="F579" s="51" t="s">
        <v>996</v>
      </c>
      <c r="G579" s="107">
        <f>IF(F579="N",VLOOKUP(E579,'Cost Study'!A:G,7,0),(VLOOKUP(E579,'Cost Study'!A:G,7,0)*0.1)+VLOOKUP(E579,'Cost Study'!A:G,7,0))</f>
        <v>3.2708258380709379</v>
      </c>
    </row>
    <row r="580" spans="1:7" x14ac:dyDescent="0.2">
      <c r="A580" s="102" t="s">
        <v>1497</v>
      </c>
      <c r="B580" s="102" t="s">
        <v>908</v>
      </c>
      <c r="C580" s="102" t="s">
        <v>995</v>
      </c>
      <c r="D580" s="109" t="s">
        <v>909</v>
      </c>
      <c r="E580" s="106">
        <v>21</v>
      </c>
      <c r="F580" s="51" t="s">
        <v>996</v>
      </c>
      <c r="G580" s="107">
        <f>IF(F580="N",VLOOKUP(E580,'Cost Study'!A:G,7,0),(VLOOKUP(E580,'Cost Study'!A:G,7,0)*0.1)+VLOOKUP(E580,'Cost Study'!A:G,7,0))</f>
        <v>3.2708258380709379</v>
      </c>
    </row>
    <row r="581" spans="1:7" x14ac:dyDescent="0.2">
      <c r="A581" s="102" t="s">
        <v>1497</v>
      </c>
      <c r="B581" s="102" t="s">
        <v>910</v>
      </c>
      <c r="C581" s="102" t="s">
        <v>995</v>
      </c>
      <c r="D581" s="109" t="s">
        <v>909</v>
      </c>
      <c r="E581" s="106">
        <v>21</v>
      </c>
      <c r="F581" s="51" t="s">
        <v>996</v>
      </c>
      <c r="G581" s="107">
        <f>IF(F581="N",VLOOKUP(E581,'Cost Study'!A:G,7,0),(VLOOKUP(E581,'Cost Study'!A:G,7,0)*0.1)+VLOOKUP(E581,'Cost Study'!A:G,7,0))</f>
        <v>3.2708258380709379</v>
      </c>
    </row>
    <row r="582" spans="1:7" x14ac:dyDescent="0.2">
      <c r="A582" s="102" t="s">
        <v>1498</v>
      </c>
      <c r="B582" s="102" t="s">
        <v>910</v>
      </c>
      <c r="C582" s="102" t="s">
        <v>995</v>
      </c>
      <c r="D582" s="109" t="s">
        <v>442</v>
      </c>
      <c r="E582" s="106">
        <v>21</v>
      </c>
      <c r="F582" s="51" t="s">
        <v>996</v>
      </c>
      <c r="G582" s="107">
        <f>IF(F582="N",VLOOKUP(E582,'Cost Study'!A:G,7,0),(VLOOKUP(E582,'Cost Study'!A:G,7,0)*0.1)+VLOOKUP(E582,'Cost Study'!A:G,7,0))</f>
        <v>3.2708258380709379</v>
      </c>
    </row>
    <row r="583" spans="1:7" x14ac:dyDescent="0.2">
      <c r="A583" s="102" t="s">
        <v>1499</v>
      </c>
      <c r="B583" s="102" t="s">
        <v>912</v>
      </c>
      <c r="C583" s="102" t="s">
        <v>995</v>
      </c>
      <c r="D583" s="109" t="s">
        <v>913</v>
      </c>
      <c r="E583" s="106">
        <v>21</v>
      </c>
      <c r="F583" s="51" t="s">
        <v>996</v>
      </c>
      <c r="G583" s="107">
        <f>IF(F583="N",VLOOKUP(E583,'Cost Study'!A:G,7,0),(VLOOKUP(E583,'Cost Study'!A:G,7,0)*0.1)+VLOOKUP(E583,'Cost Study'!A:G,7,0))</f>
        <v>3.2708258380709379</v>
      </c>
    </row>
    <row r="584" spans="1:7" x14ac:dyDescent="0.2">
      <c r="A584" s="102" t="s">
        <v>1500</v>
      </c>
      <c r="B584" s="102" t="s">
        <v>914</v>
      </c>
      <c r="C584" s="102" t="s">
        <v>995</v>
      </c>
      <c r="D584" s="109" t="s">
        <v>915</v>
      </c>
      <c r="E584" s="106">
        <v>21</v>
      </c>
      <c r="F584" s="51" t="s">
        <v>996</v>
      </c>
      <c r="G584" s="107">
        <f>IF(F584="N",VLOOKUP(E584,'Cost Study'!A:G,7,0),(VLOOKUP(E584,'Cost Study'!A:G,7,0)*0.1)+VLOOKUP(E584,'Cost Study'!A:G,7,0))</f>
        <v>3.2708258380709379</v>
      </c>
    </row>
    <row r="585" spans="1:7" x14ac:dyDescent="0.2">
      <c r="A585" s="102" t="s">
        <v>1501</v>
      </c>
      <c r="B585" s="102" t="s">
        <v>912</v>
      </c>
      <c r="C585" s="102" t="s">
        <v>995</v>
      </c>
      <c r="D585" s="109" t="s">
        <v>445</v>
      </c>
      <c r="E585" s="106">
        <v>21</v>
      </c>
      <c r="F585" s="51" t="s">
        <v>996</v>
      </c>
      <c r="G585" s="107">
        <f>IF(F585="N",VLOOKUP(E585,'Cost Study'!A:G,7,0),(VLOOKUP(E585,'Cost Study'!A:G,7,0)*0.1)+VLOOKUP(E585,'Cost Study'!A:G,7,0))</f>
        <v>3.2708258380709379</v>
      </c>
    </row>
    <row r="586" spans="1:7" x14ac:dyDescent="0.2">
      <c r="A586" s="102" t="s">
        <v>1502</v>
      </c>
      <c r="B586" s="102" t="s">
        <v>916</v>
      </c>
      <c r="C586" s="102" t="s">
        <v>995</v>
      </c>
      <c r="D586" s="109" t="s">
        <v>917</v>
      </c>
      <c r="E586" s="106">
        <v>21</v>
      </c>
      <c r="F586" s="51" t="s">
        <v>996</v>
      </c>
      <c r="G586" s="107">
        <f>IF(F586="N",VLOOKUP(E586,'Cost Study'!A:G,7,0),(VLOOKUP(E586,'Cost Study'!A:G,7,0)*0.1)+VLOOKUP(E586,'Cost Study'!A:G,7,0))</f>
        <v>3.2708258380709379</v>
      </c>
    </row>
    <row r="587" spans="1:7" x14ac:dyDescent="0.2">
      <c r="A587" s="102" t="s">
        <v>1503</v>
      </c>
      <c r="B587" s="102" t="s">
        <v>419</v>
      </c>
      <c r="C587" s="102" t="s">
        <v>995</v>
      </c>
      <c r="D587" s="109" t="s">
        <v>887</v>
      </c>
      <c r="E587" s="106">
        <v>22</v>
      </c>
      <c r="F587" s="51" t="s">
        <v>996</v>
      </c>
      <c r="G587" s="107">
        <f>IF(F587="N",VLOOKUP(E587,'Cost Study'!A:G,7,0),(VLOOKUP(E587,'Cost Study'!A:G,7,0)*0.1)+VLOOKUP(E587,'Cost Study'!A:G,7,0))</f>
        <v>3.5368199448196425</v>
      </c>
    </row>
    <row r="588" spans="1:7" x14ac:dyDescent="0.2">
      <c r="A588" s="102" t="s">
        <v>1504</v>
      </c>
      <c r="B588" s="102" t="s">
        <v>888</v>
      </c>
      <c r="C588" s="102" t="s">
        <v>995</v>
      </c>
      <c r="D588" s="109" t="s">
        <v>889</v>
      </c>
      <c r="E588" s="106">
        <v>22</v>
      </c>
      <c r="F588" s="51" t="s">
        <v>996</v>
      </c>
      <c r="G588" s="107">
        <f>IF(F588="N",VLOOKUP(E588,'Cost Study'!A:G,7,0),(VLOOKUP(E588,'Cost Study'!A:G,7,0)*0.1)+VLOOKUP(E588,'Cost Study'!A:G,7,0))</f>
        <v>3.5368199448196425</v>
      </c>
    </row>
    <row r="589" spans="1:7" x14ac:dyDescent="0.2">
      <c r="A589" s="102" t="s">
        <v>1505</v>
      </c>
      <c r="B589" s="102" t="s">
        <v>235</v>
      </c>
      <c r="C589" s="102" t="s">
        <v>995</v>
      </c>
      <c r="D589" s="109" t="s">
        <v>890</v>
      </c>
      <c r="E589" s="106">
        <v>22</v>
      </c>
      <c r="F589" s="51" t="s">
        <v>996</v>
      </c>
      <c r="G589" s="107">
        <f>IF(F589="N",VLOOKUP(E589,'Cost Study'!A:G,7,0),(VLOOKUP(E589,'Cost Study'!A:G,7,0)*0.1)+VLOOKUP(E589,'Cost Study'!A:G,7,0))</f>
        <v>3.5368199448196425</v>
      </c>
    </row>
    <row r="590" spans="1:7" x14ac:dyDescent="0.2">
      <c r="A590" s="102" t="s">
        <v>1505</v>
      </c>
      <c r="B590" s="102" t="s">
        <v>891</v>
      </c>
      <c r="C590" s="102" t="s">
        <v>995</v>
      </c>
      <c r="D590" s="109" t="s">
        <v>890</v>
      </c>
      <c r="E590" s="106">
        <v>22</v>
      </c>
      <c r="F590" s="51" t="s">
        <v>996</v>
      </c>
      <c r="G590" s="107">
        <f>IF(F590="N",VLOOKUP(E590,'Cost Study'!A:G,7,0),(VLOOKUP(E590,'Cost Study'!A:G,7,0)*0.1)+VLOOKUP(E590,'Cost Study'!A:G,7,0))</f>
        <v>3.5368199448196425</v>
      </c>
    </row>
    <row r="591" spans="1:7" x14ac:dyDescent="0.2">
      <c r="A591" s="102" t="s">
        <v>1505</v>
      </c>
      <c r="B591" s="102" t="s">
        <v>220</v>
      </c>
      <c r="C591" s="102" t="s">
        <v>995</v>
      </c>
      <c r="D591" s="109" t="s">
        <v>890</v>
      </c>
      <c r="E591" s="106">
        <v>22</v>
      </c>
      <c r="F591" s="51" t="s">
        <v>996</v>
      </c>
      <c r="G591" s="107">
        <f>IF(F591="N",VLOOKUP(E591,'Cost Study'!A:G,7,0),(VLOOKUP(E591,'Cost Study'!A:G,7,0)*0.1)+VLOOKUP(E591,'Cost Study'!A:G,7,0))</f>
        <v>3.5368199448196425</v>
      </c>
    </row>
    <row r="592" spans="1:7" x14ac:dyDescent="0.2">
      <c r="A592" s="102" t="s">
        <v>1506</v>
      </c>
      <c r="B592" s="102" t="s">
        <v>416</v>
      </c>
      <c r="C592" s="102" t="s">
        <v>995</v>
      </c>
      <c r="D592" s="109" t="s">
        <v>417</v>
      </c>
      <c r="E592" s="106">
        <v>22</v>
      </c>
      <c r="F592" s="51" t="s">
        <v>996</v>
      </c>
      <c r="G592" s="107">
        <f>IF(F592="N",VLOOKUP(E592,'Cost Study'!A:G,7,0),(VLOOKUP(E592,'Cost Study'!A:G,7,0)*0.1)+VLOOKUP(E592,'Cost Study'!A:G,7,0))</f>
        <v>3.5368199448196425</v>
      </c>
    </row>
    <row r="593" spans="1:7" x14ac:dyDescent="0.2">
      <c r="A593" s="102" t="s">
        <v>1507</v>
      </c>
      <c r="B593" s="102" t="s">
        <v>418</v>
      </c>
      <c r="C593" s="102" t="s">
        <v>995</v>
      </c>
      <c r="D593" s="109" t="s">
        <v>892</v>
      </c>
      <c r="E593" s="106">
        <v>22</v>
      </c>
      <c r="F593" s="51" t="s">
        <v>996</v>
      </c>
      <c r="G593" s="107">
        <f>IF(F593="N",VLOOKUP(E593,'Cost Study'!A:G,7,0),(VLOOKUP(E593,'Cost Study'!A:G,7,0)*0.1)+VLOOKUP(E593,'Cost Study'!A:G,7,0))</f>
        <v>3.5368199448196425</v>
      </c>
    </row>
    <row r="594" spans="1:7" x14ac:dyDescent="0.2">
      <c r="A594" s="102" t="s">
        <v>1508</v>
      </c>
      <c r="B594" s="102" t="s">
        <v>419</v>
      </c>
      <c r="C594" s="102" t="s">
        <v>995</v>
      </c>
      <c r="D594" s="109" t="s">
        <v>893</v>
      </c>
      <c r="E594" s="106">
        <v>22</v>
      </c>
      <c r="F594" s="51" t="s">
        <v>996</v>
      </c>
      <c r="G594" s="107">
        <f>IF(F594="N",VLOOKUP(E594,'Cost Study'!A:G,7,0),(VLOOKUP(E594,'Cost Study'!A:G,7,0)*0.1)+VLOOKUP(E594,'Cost Study'!A:G,7,0))</f>
        <v>3.5368199448196425</v>
      </c>
    </row>
    <row r="595" spans="1:7" x14ac:dyDescent="0.2">
      <c r="A595" s="102" t="s">
        <v>1509</v>
      </c>
      <c r="B595" s="102" t="s">
        <v>290</v>
      </c>
      <c r="C595" s="102" t="s">
        <v>995</v>
      </c>
      <c r="D595" s="109" t="s">
        <v>1000</v>
      </c>
      <c r="E595" s="106">
        <v>22</v>
      </c>
      <c r="F595" s="51" t="s">
        <v>996</v>
      </c>
      <c r="G595" s="107">
        <f>IF(F595="N",VLOOKUP(E595,'Cost Study'!A:G,7,0),(VLOOKUP(E595,'Cost Study'!A:G,7,0)*0.1)+VLOOKUP(E595,'Cost Study'!A:G,7,0))</f>
        <v>3.5368199448196425</v>
      </c>
    </row>
    <row r="596" spans="1:7" x14ac:dyDescent="0.2">
      <c r="A596" s="102" t="s">
        <v>1509</v>
      </c>
      <c r="B596" s="102" t="s">
        <v>420</v>
      </c>
      <c r="C596" s="102" t="s">
        <v>995</v>
      </c>
      <c r="D596" s="109" t="s">
        <v>1000</v>
      </c>
      <c r="E596" s="106">
        <v>22</v>
      </c>
      <c r="F596" s="51" t="s">
        <v>996</v>
      </c>
      <c r="G596" s="107">
        <f>IF(F596="N",VLOOKUP(E596,'Cost Study'!A:G,7,0),(VLOOKUP(E596,'Cost Study'!A:G,7,0)*0.1)+VLOOKUP(E596,'Cost Study'!A:G,7,0))</f>
        <v>3.5368199448196425</v>
      </c>
    </row>
    <row r="597" spans="1:7" x14ac:dyDescent="0.2">
      <c r="A597" s="102" t="s">
        <v>1510</v>
      </c>
      <c r="B597" s="102" t="s">
        <v>352</v>
      </c>
      <c r="C597" s="102" t="s">
        <v>995</v>
      </c>
      <c r="D597" s="109" t="s">
        <v>351</v>
      </c>
      <c r="E597" s="106">
        <v>23</v>
      </c>
      <c r="F597" s="51" t="s">
        <v>996</v>
      </c>
      <c r="G597" s="107">
        <f>IF(F597="N",VLOOKUP(E597,'Cost Study'!A:G,7,0),(VLOOKUP(E597,'Cost Study'!A:G,7,0)*0.1)+VLOOKUP(E597,'Cost Study'!A:G,7,0))</f>
        <v>3.4579233877331621</v>
      </c>
    </row>
    <row r="598" spans="1:7" x14ac:dyDescent="0.2">
      <c r="A598" s="102" t="s">
        <v>1511</v>
      </c>
      <c r="B598" s="102" t="s">
        <v>848</v>
      </c>
      <c r="C598" s="102" t="s">
        <v>997</v>
      </c>
      <c r="D598" s="109" t="s">
        <v>351</v>
      </c>
      <c r="E598" s="106">
        <v>23</v>
      </c>
      <c r="F598" s="51" t="s">
        <v>996</v>
      </c>
      <c r="G598" s="107">
        <f>IF(F598="N",VLOOKUP(E598,'Cost Study'!A:G,7,0),(VLOOKUP(E598,'Cost Study'!A:G,7,0)*0.1)+VLOOKUP(E598,'Cost Study'!A:G,7,0))</f>
        <v>3.4579233877331621</v>
      </c>
    </row>
    <row r="599" spans="1:7" x14ac:dyDescent="0.2">
      <c r="A599" s="102" t="s">
        <v>1511</v>
      </c>
      <c r="B599" s="102" t="s">
        <v>849</v>
      </c>
      <c r="C599" s="102" t="s">
        <v>997</v>
      </c>
      <c r="D599" s="109" t="s">
        <v>351</v>
      </c>
      <c r="E599" s="106">
        <v>23</v>
      </c>
      <c r="F599" s="51" t="s">
        <v>996</v>
      </c>
      <c r="G599" s="107">
        <f>IF(F599="N",VLOOKUP(E599,'Cost Study'!A:G,7,0),(VLOOKUP(E599,'Cost Study'!A:G,7,0)*0.1)+VLOOKUP(E599,'Cost Study'!A:G,7,0))</f>
        <v>3.4579233877331621</v>
      </c>
    </row>
    <row r="600" spans="1:7" x14ac:dyDescent="0.2">
      <c r="A600" s="102" t="s">
        <v>1512</v>
      </c>
      <c r="B600" s="102" t="s">
        <v>352</v>
      </c>
      <c r="C600" s="102" t="s">
        <v>995</v>
      </c>
      <c r="D600" s="109" t="s">
        <v>353</v>
      </c>
      <c r="E600" s="106">
        <v>23</v>
      </c>
      <c r="F600" s="51" t="s">
        <v>996</v>
      </c>
      <c r="G600" s="107">
        <f>IF(F600="N",VLOOKUP(E600,'Cost Study'!A:G,7,0),(VLOOKUP(E600,'Cost Study'!A:G,7,0)*0.1)+VLOOKUP(E600,'Cost Study'!A:G,7,0))</f>
        <v>3.4579233877331621</v>
      </c>
    </row>
    <row r="601" spans="1:7" x14ac:dyDescent="0.2">
      <c r="A601" s="102" t="s">
        <v>1513</v>
      </c>
      <c r="B601" s="102" t="s">
        <v>848</v>
      </c>
      <c r="C601" s="102" t="s">
        <v>997</v>
      </c>
      <c r="D601" s="109" t="s">
        <v>353</v>
      </c>
      <c r="E601" s="106">
        <v>23</v>
      </c>
      <c r="F601" s="51" t="s">
        <v>996</v>
      </c>
      <c r="G601" s="107">
        <f>IF(F601="N",VLOOKUP(E601,'Cost Study'!A:G,7,0),(VLOOKUP(E601,'Cost Study'!A:G,7,0)*0.1)+VLOOKUP(E601,'Cost Study'!A:G,7,0))</f>
        <v>3.4579233877331621</v>
      </c>
    </row>
    <row r="602" spans="1:7" x14ac:dyDescent="0.2">
      <c r="A602" s="102" t="s">
        <v>1513</v>
      </c>
      <c r="B602" s="102" t="s">
        <v>849</v>
      </c>
      <c r="C602" s="102" t="s">
        <v>997</v>
      </c>
      <c r="D602" s="109" t="s">
        <v>353</v>
      </c>
      <c r="E602" s="106">
        <v>23</v>
      </c>
      <c r="F602" s="51" t="s">
        <v>996</v>
      </c>
      <c r="G602" s="107">
        <f>IF(F602="N",VLOOKUP(E602,'Cost Study'!A:G,7,0),(VLOOKUP(E602,'Cost Study'!A:G,7,0)*0.1)+VLOOKUP(E602,'Cost Study'!A:G,7,0))</f>
        <v>3.4579233877331621</v>
      </c>
    </row>
    <row r="603" spans="1:7" x14ac:dyDescent="0.2">
      <c r="A603" s="102" t="s">
        <v>1514</v>
      </c>
      <c r="B603" s="102" t="s">
        <v>848</v>
      </c>
      <c r="C603" s="102" t="s">
        <v>997</v>
      </c>
      <c r="D603" s="109" t="s">
        <v>353</v>
      </c>
      <c r="E603" s="106">
        <v>23</v>
      </c>
      <c r="F603" s="51" t="s">
        <v>996</v>
      </c>
      <c r="G603" s="107">
        <f>IF(F603="N",VLOOKUP(E603,'Cost Study'!A:G,7,0),(VLOOKUP(E603,'Cost Study'!A:G,7,0)*0.1)+VLOOKUP(E603,'Cost Study'!A:G,7,0))</f>
        <v>3.4579233877331621</v>
      </c>
    </row>
    <row r="604" spans="1:7" x14ac:dyDescent="0.2">
      <c r="A604" s="102" t="s">
        <v>1514</v>
      </c>
      <c r="B604" s="102" t="s">
        <v>849</v>
      </c>
      <c r="C604" s="102" t="s">
        <v>997</v>
      </c>
      <c r="D604" s="109" t="s">
        <v>353</v>
      </c>
      <c r="E604" s="106">
        <v>23</v>
      </c>
      <c r="F604" s="51" t="s">
        <v>996</v>
      </c>
      <c r="G604" s="107">
        <f>IF(F604="N",VLOOKUP(E604,'Cost Study'!A:G,7,0),(VLOOKUP(E604,'Cost Study'!A:G,7,0)*0.1)+VLOOKUP(E604,'Cost Study'!A:G,7,0))</f>
        <v>3.4579233877331621</v>
      </c>
    </row>
    <row r="605" spans="1:7" x14ac:dyDescent="0.2">
      <c r="A605" s="102" t="s">
        <v>1515</v>
      </c>
      <c r="B605" s="102" t="s">
        <v>352</v>
      </c>
      <c r="C605" s="102" t="s">
        <v>995</v>
      </c>
      <c r="D605" s="109" t="s">
        <v>354</v>
      </c>
      <c r="E605" s="106">
        <v>23</v>
      </c>
      <c r="F605" s="51" t="s">
        <v>996</v>
      </c>
      <c r="G605" s="107">
        <f>IF(F605="N",VLOOKUP(E605,'Cost Study'!A:G,7,0),(VLOOKUP(E605,'Cost Study'!A:G,7,0)*0.1)+VLOOKUP(E605,'Cost Study'!A:G,7,0))</f>
        <v>3.4579233877331621</v>
      </c>
    </row>
    <row r="606" spans="1:7" x14ac:dyDescent="0.2">
      <c r="A606" s="102" t="s">
        <v>1516</v>
      </c>
      <c r="B606" s="102" t="s">
        <v>352</v>
      </c>
      <c r="C606" s="102" t="s">
        <v>995</v>
      </c>
      <c r="D606" s="109" t="s">
        <v>355</v>
      </c>
      <c r="E606" s="106">
        <v>23</v>
      </c>
      <c r="F606" s="51" t="s">
        <v>996</v>
      </c>
      <c r="G606" s="107">
        <f>IF(F606="N",VLOOKUP(E606,'Cost Study'!A:G,7,0),(VLOOKUP(E606,'Cost Study'!A:G,7,0)*0.1)+VLOOKUP(E606,'Cost Study'!A:G,7,0))</f>
        <v>3.4579233877331621</v>
      </c>
    </row>
    <row r="607" spans="1:7" x14ac:dyDescent="0.2">
      <c r="A607" s="102" t="s">
        <v>1517</v>
      </c>
      <c r="B607" s="102" t="s">
        <v>848</v>
      </c>
      <c r="C607" s="102" t="s">
        <v>997</v>
      </c>
      <c r="D607" s="109" t="s">
        <v>355</v>
      </c>
      <c r="E607" s="106">
        <v>23</v>
      </c>
      <c r="F607" s="51" t="s">
        <v>996</v>
      </c>
      <c r="G607" s="107">
        <f>IF(F607="N",VLOOKUP(E607,'Cost Study'!A:G,7,0),(VLOOKUP(E607,'Cost Study'!A:G,7,0)*0.1)+VLOOKUP(E607,'Cost Study'!A:G,7,0))</f>
        <v>3.4579233877331621</v>
      </c>
    </row>
    <row r="608" spans="1:7" x14ac:dyDescent="0.2">
      <c r="A608" s="102" t="s">
        <v>1517</v>
      </c>
      <c r="B608" s="102" t="s">
        <v>849</v>
      </c>
      <c r="C608" s="102" t="s">
        <v>997</v>
      </c>
      <c r="D608" s="109" t="s">
        <v>355</v>
      </c>
      <c r="E608" s="106">
        <v>23</v>
      </c>
      <c r="F608" s="51" t="s">
        <v>996</v>
      </c>
      <c r="G608" s="107">
        <f>IF(F608="N",VLOOKUP(E608,'Cost Study'!A:G,7,0),(VLOOKUP(E608,'Cost Study'!A:G,7,0)*0.1)+VLOOKUP(E608,'Cost Study'!A:G,7,0))</f>
        <v>3.4579233877331621</v>
      </c>
    </row>
    <row r="609" spans="1:7" x14ac:dyDescent="0.2">
      <c r="A609" s="102" t="s">
        <v>1518</v>
      </c>
      <c r="B609" s="102" t="s">
        <v>848</v>
      </c>
      <c r="C609" s="102" t="s">
        <v>997</v>
      </c>
      <c r="D609" s="109" t="s">
        <v>856</v>
      </c>
      <c r="E609" s="106">
        <v>23</v>
      </c>
      <c r="F609" s="51" t="s">
        <v>996</v>
      </c>
      <c r="G609" s="107">
        <f>IF(F609="N",VLOOKUP(E609,'Cost Study'!A:G,7,0),(VLOOKUP(E609,'Cost Study'!A:G,7,0)*0.1)+VLOOKUP(E609,'Cost Study'!A:G,7,0))</f>
        <v>3.4579233877331621</v>
      </c>
    </row>
    <row r="610" spans="1:7" x14ac:dyDescent="0.2">
      <c r="A610" s="102" t="s">
        <v>1518</v>
      </c>
      <c r="B610" s="102" t="s">
        <v>849</v>
      </c>
      <c r="C610" s="102" t="s">
        <v>997</v>
      </c>
      <c r="D610" s="109" t="s">
        <v>856</v>
      </c>
      <c r="E610" s="106">
        <v>23</v>
      </c>
      <c r="F610" s="51" t="s">
        <v>996</v>
      </c>
      <c r="G610" s="107">
        <f>IF(F610="N",VLOOKUP(E610,'Cost Study'!A:G,7,0),(VLOOKUP(E610,'Cost Study'!A:G,7,0)*0.1)+VLOOKUP(E610,'Cost Study'!A:G,7,0))</f>
        <v>3.4579233877331621</v>
      </c>
    </row>
    <row r="611" spans="1:7" x14ac:dyDescent="0.2">
      <c r="A611" s="102" t="s">
        <v>1519</v>
      </c>
      <c r="B611" s="102" t="s">
        <v>848</v>
      </c>
      <c r="C611" s="102" t="s">
        <v>997</v>
      </c>
      <c r="D611" s="109" t="s">
        <v>856</v>
      </c>
      <c r="E611" s="106">
        <v>23</v>
      </c>
      <c r="F611" s="51" t="s">
        <v>996</v>
      </c>
      <c r="G611" s="107">
        <f>IF(F611="N",VLOOKUP(E611,'Cost Study'!A:G,7,0),(VLOOKUP(E611,'Cost Study'!A:G,7,0)*0.1)+VLOOKUP(E611,'Cost Study'!A:G,7,0))</f>
        <v>3.4579233877331621</v>
      </c>
    </row>
    <row r="612" spans="1:7" x14ac:dyDescent="0.2">
      <c r="A612" s="102" t="s">
        <v>1520</v>
      </c>
      <c r="B612" s="102" t="s">
        <v>848</v>
      </c>
      <c r="C612" s="102" t="s">
        <v>997</v>
      </c>
      <c r="D612" s="109" t="s">
        <v>856</v>
      </c>
      <c r="E612" s="106">
        <v>23</v>
      </c>
      <c r="F612" s="51" t="s">
        <v>996</v>
      </c>
      <c r="G612" s="107">
        <f>IF(F612="N",VLOOKUP(E612,'Cost Study'!A:G,7,0),(VLOOKUP(E612,'Cost Study'!A:G,7,0)*0.1)+VLOOKUP(E612,'Cost Study'!A:G,7,0))</f>
        <v>3.4579233877331621</v>
      </c>
    </row>
    <row r="613" spans="1:7" x14ac:dyDescent="0.2">
      <c r="A613" s="102" t="s">
        <v>1521</v>
      </c>
      <c r="B613" s="102" t="s">
        <v>848</v>
      </c>
      <c r="C613" s="102" t="s">
        <v>997</v>
      </c>
      <c r="D613" s="109" t="s">
        <v>857</v>
      </c>
      <c r="E613" s="106">
        <v>23</v>
      </c>
      <c r="F613" s="51" t="s">
        <v>996</v>
      </c>
      <c r="G613" s="107">
        <f>IF(F613="N",VLOOKUP(E613,'Cost Study'!A:G,7,0),(VLOOKUP(E613,'Cost Study'!A:G,7,0)*0.1)+VLOOKUP(E613,'Cost Study'!A:G,7,0))</f>
        <v>3.4579233877331621</v>
      </c>
    </row>
    <row r="614" spans="1:7" x14ac:dyDescent="0.2">
      <c r="A614" s="102" t="s">
        <v>1521</v>
      </c>
      <c r="B614" s="102" t="s">
        <v>849</v>
      </c>
      <c r="C614" s="102" t="s">
        <v>997</v>
      </c>
      <c r="D614" s="109" t="s">
        <v>857</v>
      </c>
      <c r="E614" s="106">
        <v>23</v>
      </c>
      <c r="F614" s="51" t="s">
        <v>996</v>
      </c>
      <c r="G614" s="107">
        <f>IF(F614="N",VLOOKUP(E614,'Cost Study'!A:G,7,0),(VLOOKUP(E614,'Cost Study'!A:G,7,0)*0.1)+VLOOKUP(E614,'Cost Study'!A:G,7,0))</f>
        <v>3.4579233877331621</v>
      </c>
    </row>
    <row r="615" spans="1:7" x14ac:dyDescent="0.2">
      <c r="A615" s="102" t="s">
        <v>1522</v>
      </c>
      <c r="B615" s="102" t="s">
        <v>815</v>
      </c>
      <c r="C615" s="102" t="s">
        <v>997</v>
      </c>
      <c r="D615" s="109" t="s">
        <v>822</v>
      </c>
      <c r="E615" s="106">
        <v>24</v>
      </c>
      <c r="F615" s="51" t="s">
        <v>996</v>
      </c>
      <c r="G615" s="107">
        <f>IF(F615="N",VLOOKUP(E615,'Cost Study'!A:G,7,0),(VLOOKUP(E615,'Cost Study'!A:G,7,0)*0.1)+VLOOKUP(E615,'Cost Study'!A:G,7,0))</f>
        <v>2.7275666878468883</v>
      </c>
    </row>
    <row r="616" spans="1:7" x14ac:dyDescent="0.2">
      <c r="A616" s="102" t="s">
        <v>1523</v>
      </c>
      <c r="B616" s="102" t="s">
        <v>823</v>
      </c>
      <c r="C616" s="102" t="s">
        <v>997</v>
      </c>
      <c r="D616" s="109" t="s">
        <v>822</v>
      </c>
      <c r="E616" s="106">
        <v>24</v>
      </c>
      <c r="F616" s="51" t="s">
        <v>996</v>
      </c>
      <c r="G616" s="107">
        <f>IF(F616="N",VLOOKUP(E616,'Cost Study'!A:G,7,0),(VLOOKUP(E616,'Cost Study'!A:G,7,0)*0.1)+VLOOKUP(E616,'Cost Study'!A:G,7,0))</f>
        <v>2.7275666878468883</v>
      </c>
    </row>
    <row r="617" spans="1:7" x14ac:dyDescent="0.2">
      <c r="A617" s="102" t="s">
        <v>1524</v>
      </c>
      <c r="B617" s="102" t="s">
        <v>823</v>
      </c>
      <c r="C617" s="102" t="s">
        <v>997</v>
      </c>
      <c r="D617" s="109" t="s">
        <v>822</v>
      </c>
      <c r="E617" s="106">
        <v>24</v>
      </c>
      <c r="F617" s="51" t="s">
        <v>996</v>
      </c>
      <c r="G617" s="107">
        <f>IF(F617="N",VLOOKUP(E617,'Cost Study'!A:G,7,0),(VLOOKUP(E617,'Cost Study'!A:G,7,0)*0.1)+VLOOKUP(E617,'Cost Study'!A:G,7,0))</f>
        <v>2.7275666878468883</v>
      </c>
    </row>
    <row r="618" spans="1:7" x14ac:dyDescent="0.2">
      <c r="A618" s="102" t="s">
        <v>1525</v>
      </c>
      <c r="B618" s="102" t="s">
        <v>382</v>
      </c>
      <c r="C618" s="102" t="s">
        <v>995</v>
      </c>
      <c r="D618" s="109" t="s">
        <v>375</v>
      </c>
      <c r="E618" s="106">
        <v>24</v>
      </c>
      <c r="F618" s="51" t="s">
        <v>996</v>
      </c>
      <c r="G618" s="107">
        <f>IF(F618="N",VLOOKUP(E618,'Cost Study'!A:G,7,0),(VLOOKUP(E618,'Cost Study'!A:G,7,0)*0.1)+VLOOKUP(E618,'Cost Study'!A:G,7,0))</f>
        <v>2.7275666878468883</v>
      </c>
    </row>
    <row r="619" spans="1:7" x14ac:dyDescent="0.2">
      <c r="A619" s="102" t="s">
        <v>1526</v>
      </c>
      <c r="B619" s="102" t="s">
        <v>871</v>
      </c>
      <c r="C619" s="102" t="s">
        <v>995</v>
      </c>
      <c r="D619" s="109" t="s">
        <v>377</v>
      </c>
      <c r="E619" s="106">
        <v>24</v>
      </c>
      <c r="F619" s="51" t="s">
        <v>996</v>
      </c>
      <c r="G619" s="107">
        <f>IF(F619="N",VLOOKUP(E619,'Cost Study'!A:G,7,0),(VLOOKUP(E619,'Cost Study'!A:G,7,0)*0.1)+VLOOKUP(E619,'Cost Study'!A:G,7,0))</f>
        <v>2.7275666878468883</v>
      </c>
    </row>
    <row r="620" spans="1:7" x14ac:dyDescent="0.2">
      <c r="A620" s="102" t="s">
        <v>1527</v>
      </c>
      <c r="B620" s="102" t="s">
        <v>871</v>
      </c>
      <c r="C620" s="102" t="s">
        <v>995</v>
      </c>
      <c r="D620" s="109" t="s">
        <v>378</v>
      </c>
      <c r="E620" s="106">
        <v>24</v>
      </c>
      <c r="F620" s="51" t="s">
        <v>996</v>
      </c>
      <c r="G620" s="107">
        <f>IF(F620="N",VLOOKUP(E620,'Cost Study'!A:G,7,0),(VLOOKUP(E620,'Cost Study'!A:G,7,0)*0.1)+VLOOKUP(E620,'Cost Study'!A:G,7,0))</f>
        <v>2.7275666878468883</v>
      </c>
    </row>
    <row r="621" spans="1:7" x14ac:dyDescent="0.2">
      <c r="A621" s="102" t="s">
        <v>1528</v>
      </c>
      <c r="B621" s="102" t="s">
        <v>823</v>
      </c>
      <c r="C621" s="102" t="s">
        <v>997</v>
      </c>
      <c r="D621" s="109" t="s">
        <v>378</v>
      </c>
      <c r="E621" s="106">
        <v>24</v>
      </c>
      <c r="F621" s="51" t="s">
        <v>996</v>
      </c>
      <c r="G621" s="107">
        <f>IF(F621="N",VLOOKUP(E621,'Cost Study'!A:G,7,0),(VLOOKUP(E621,'Cost Study'!A:G,7,0)*0.1)+VLOOKUP(E621,'Cost Study'!A:G,7,0))</f>
        <v>2.7275666878468883</v>
      </c>
    </row>
    <row r="622" spans="1:7" x14ac:dyDescent="0.2">
      <c r="A622" s="102" t="s">
        <v>1529</v>
      </c>
      <c r="B622" s="102" t="s">
        <v>823</v>
      </c>
      <c r="C622" s="102" t="s">
        <v>997</v>
      </c>
      <c r="D622" s="109" t="s">
        <v>378</v>
      </c>
      <c r="E622" s="106">
        <v>24</v>
      </c>
      <c r="F622" s="51" t="s">
        <v>996</v>
      </c>
      <c r="G622" s="107">
        <f>IF(F622="N",VLOOKUP(E622,'Cost Study'!A:G,7,0),(VLOOKUP(E622,'Cost Study'!A:G,7,0)*0.1)+VLOOKUP(E622,'Cost Study'!A:G,7,0))</f>
        <v>2.7275666878468883</v>
      </c>
    </row>
    <row r="623" spans="1:7" x14ac:dyDescent="0.2">
      <c r="A623" s="102" t="s">
        <v>1530</v>
      </c>
      <c r="B623" s="102" t="s">
        <v>823</v>
      </c>
      <c r="C623" s="102" t="s">
        <v>997</v>
      </c>
      <c r="D623" s="109" t="s">
        <v>378</v>
      </c>
      <c r="E623" s="106">
        <v>24</v>
      </c>
      <c r="F623" s="51" t="s">
        <v>996</v>
      </c>
      <c r="G623" s="107">
        <f>IF(F623="N",VLOOKUP(E623,'Cost Study'!A:G,7,0),(VLOOKUP(E623,'Cost Study'!A:G,7,0)*0.1)+VLOOKUP(E623,'Cost Study'!A:G,7,0))</f>
        <v>2.7275666878468883</v>
      </c>
    </row>
    <row r="624" spans="1:7" x14ac:dyDescent="0.2">
      <c r="A624" s="102" t="s">
        <v>1531</v>
      </c>
      <c r="B624" s="102" t="s">
        <v>823</v>
      </c>
      <c r="C624" s="102" t="s">
        <v>997</v>
      </c>
      <c r="D624" s="109" t="s">
        <v>378</v>
      </c>
      <c r="E624" s="106">
        <v>24</v>
      </c>
      <c r="F624" s="51" t="s">
        <v>996</v>
      </c>
      <c r="G624" s="107">
        <f>IF(F624="N",VLOOKUP(E624,'Cost Study'!A:G,7,0),(VLOOKUP(E624,'Cost Study'!A:G,7,0)*0.1)+VLOOKUP(E624,'Cost Study'!A:G,7,0))</f>
        <v>2.7275666878468883</v>
      </c>
    </row>
    <row r="625" spans="1:7" x14ac:dyDescent="0.2">
      <c r="A625" s="102" t="s">
        <v>1532</v>
      </c>
      <c r="B625" s="102" t="s">
        <v>823</v>
      </c>
      <c r="C625" s="102" t="s">
        <v>997</v>
      </c>
      <c r="D625" s="109" t="s">
        <v>378</v>
      </c>
      <c r="E625" s="106">
        <v>24</v>
      </c>
      <c r="F625" s="51" t="s">
        <v>996</v>
      </c>
      <c r="G625" s="107">
        <f>IF(F625="N",VLOOKUP(E625,'Cost Study'!A:G,7,0),(VLOOKUP(E625,'Cost Study'!A:G,7,0)*0.1)+VLOOKUP(E625,'Cost Study'!A:G,7,0))</f>
        <v>2.7275666878468883</v>
      </c>
    </row>
    <row r="626" spans="1:7" x14ac:dyDescent="0.2">
      <c r="A626" s="102" t="s">
        <v>1533</v>
      </c>
      <c r="B626" s="102" t="s">
        <v>823</v>
      </c>
      <c r="C626" s="102" t="s">
        <v>997</v>
      </c>
      <c r="D626" s="109" t="s">
        <v>378</v>
      </c>
      <c r="E626" s="106">
        <v>24</v>
      </c>
      <c r="F626" s="51" t="s">
        <v>996</v>
      </c>
      <c r="G626" s="107">
        <f>IF(F626="N",VLOOKUP(E626,'Cost Study'!A:G,7,0),(VLOOKUP(E626,'Cost Study'!A:G,7,0)*0.1)+VLOOKUP(E626,'Cost Study'!A:G,7,0))</f>
        <v>2.7275666878468883</v>
      </c>
    </row>
    <row r="627" spans="1:7" x14ac:dyDescent="0.2">
      <c r="A627" s="102" t="s">
        <v>1534</v>
      </c>
      <c r="B627" s="102" t="s">
        <v>823</v>
      </c>
      <c r="C627" s="102" t="s">
        <v>997</v>
      </c>
      <c r="D627" s="109" t="s">
        <v>378</v>
      </c>
      <c r="E627" s="106">
        <v>24</v>
      </c>
      <c r="F627" s="51" t="s">
        <v>996</v>
      </c>
      <c r="G627" s="107">
        <f>IF(F627="N",VLOOKUP(E627,'Cost Study'!A:G,7,0),(VLOOKUP(E627,'Cost Study'!A:G,7,0)*0.1)+VLOOKUP(E627,'Cost Study'!A:G,7,0))</f>
        <v>2.7275666878468883</v>
      </c>
    </row>
    <row r="628" spans="1:7" x14ac:dyDescent="0.2">
      <c r="A628" s="102" t="s">
        <v>1535</v>
      </c>
      <c r="B628" s="102" t="s">
        <v>376</v>
      </c>
      <c r="C628" s="102" t="s">
        <v>995</v>
      </c>
      <c r="D628" s="109" t="s">
        <v>379</v>
      </c>
      <c r="E628" s="106">
        <v>24</v>
      </c>
      <c r="F628" s="51" t="s">
        <v>996</v>
      </c>
      <c r="G628" s="107">
        <f>IF(F628="N",VLOOKUP(E628,'Cost Study'!A:G,7,0),(VLOOKUP(E628,'Cost Study'!A:G,7,0)*0.1)+VLOOKUP(E628,'Cost Study'!A:G,7,0))</f>
        <v>2.7275666878468883</v>
      </c>
    </row>
    <row r="629" spans="1:7" x14ac:dyDescent="0.2">
      <c r="A629" s="102" t="s">
        <v>1536</v>
      </c>
      <c r="B629" s="102" t="s">
        <v>871</v>
      </c>
      <c r="C629" s="102" t="s">
        <v>995</v>
      </c>
      <c r="D629" s="109" t="s">
        <v>380</v>
      </c>
      <c r="E629" s="106">
        <v>24</v>
      </c>
      <c r="F629" s="51" t="s">
        <v>996</v>
      </c>
      <c r="G629" s="107">
        <f>IF(F629="N",VLOOKUP(E629,'Cost Study'!A:G,7,0),(VLOOKUP(E629,'Cost Study'!A:G,7,0)*0.1)+VLOOKUP(E629,'Cost Study'!A:G,7,0))</f>
        <v>2.7275666878468883</v>
      </c>
    </row>
    <row r="630" spans="1:7" x14ac:dyDescent="0.2">
      <c r="A630" s="102" t="s">
        <v>1536</v>
      </c>
      <c r="B630" s="102" t="s">
        <v>381</v>
      </c>
      <c r="C630" s="102" t="s">
        <v>995</v>
      </c>
      <c r="D630" s="109" t="s">
        <v>380</v>
      </c>
      <c r="E630" s="106">
        <v>24</v>
      </c>
      <c r="F630" s="51" t="s">
        <v>996</v>
      </c>
      <c r="G630" s="107">
        <f>IF(F630="N",VLOOKUP(E630,'Cost Study'!A:G,7,0),(VLOOKUP(E630,'Cost Study'!A:G,7,0)*0.1)+VLOOKUP(E630,'Cost Study'!A:G,7,0))</f>
        <v>2.7275666878468883</v>
      </c>
    </row>
    <row r="631" spans="1:7" x14ac:dyDescent="0.2">
      <c r="A631" s="102" t="s">
        <v>1537</v>
      </c>
      <c r="B631" s="102" t="s">
        <v>382</v>
      </c>
      <c r="C631" s="102" t="s">
        <v>995</v>
      </c>
      <c r="D631" s="109" t="s">
        <v>383</v>
      </c>
      <c r="E631" s="106">
        <v>24</v>
      </c>
      <c r="F631" s="51" t="s">
        <v>996</v>
      </c>
      <c r="G631" s="107">
        <f>IF(F631="N",VLOOKUP(E631,'Cost Study'!A:G,7,0),(VLOOKUP(E631,'Cost Study'!A:G,7,0)*0.1)+VLOOKUP(E631,'Cost Study'!A:G,7,0))</f>
        <v>2.7275666878468883</v>
      </c>
    </row>
    <row r="632" spans="1:7" x14ac:dyDescent="0.2">
      <c r="A632" s="102" t="s">
        <v>1538</v>
      </c>
      <c r="B632" s="102" t="s">
        <v>384</v>
      </c>
      <c r="C632" s="102" t="s">
        <v>995</v>
      </c>
      <c r="D632" s="109" t="s">
        <v>385</v>
      </c>
      <c r="E632" s="106">
        <v>24</v>
      </c>
      <c r="F632" s="51" t="s">
        <v>996</v>
      </c>
      <c r="G632" s="107">
        <f>IF(F632="N",VLOOKUP(E632,'Cost Study'!A:G,7,0),(VLOOKUP(E632,'Cost Study'!A:G,7,0)*0.1)+VLOOKUP(E632,'Cost Study'!A:G,7,0))</f>
        <v>2.7275666878468883</v>
      </c>
    </row>
    <row r="633" spans="1:7" x14ac:dyDescent="0.2">
      <c r="A633" s="102" t="s">
        <v>1538</v>
      </c>
      <c r="B633" s="102" t="s">
        <v>386</v>
      </c>
      <c r="C633" s="102" t="s">
        <v>995</v>
      </c>
      <c r="D633" s="109" t="s">
        <v>385</v>
      </c>
      <c r="E633" s="106">
        <v>24</v>
      </c>
      <c r="F633" s="51" t="s">
        <v>996</v>
      </c>
      <c r="G633" s="107">
        <f>IF(F633="N",VLOOKUP(E633,'Cost Study'!A:G,7,0),(VLOOKUP(E633,'Cost Study'!A:G,7,0)*0.1)+VLOOKUP(E633,'Cost Study'!A:G,7,0))</f>
        <v>2.7275666878468883</v>
      </c>
    </row>
    <row r="634" spans="1:7" x14ac:dyDescent="0.2">
      <c r="A634" s="102" t="s">
        <v>1539</v>
      </c>
      <c r="B634" s="102" t="s">
        <v>386</v>
      </c>
      <c r="C634" s="102" t="s">
        <v>995</v>
      </c>
      <c r="D634" s="109" t="s">
        <v>387</v>
      </c>
      <c r="E634" s="106">
        <v>24</v>
      </c>
      <c r="F634" s="51" t="s">
        <v>996</v>
      </c>
      <c r="G634" s="107">
        <f>IF(F634="N",VLOOKUP(E634,'Cost Study'!A:G,7,0),(VLOOKUP(E634,'Cost Study'!A:G,7,0)*0.1)+VLOOKUP(E634,'Cost Study'!A:G,7,0))</f>
        <v>2.7275666878468883</v>
      </c>
    </row>
    <row r="635" spans="1:7" x14ac:dyDescent="0.2">
      <c r="A635" s="102" t="s">
        <v>1540</v>
      </c>
      <c r="B635" s="102" t="s">
        <v>388</v>
      </c>
      <c r="C635" s="102" t="s">
        <v>995</v>
      </c>
      <c r="D635" s="109" t="s">
        <v>389</v>
      </c>
      <c r="E635" s="106">
        <v>24</v>
      </c>
      <c r="F635" s="51" t="s">
        <v>996</v>
      </c>
      <c r="G635" s="107">
        <f>IF(F635="N",VLOOKUP(E635,'Cost Study'!A:G,7,0),(VLOOKUP(E635,'Cost Study'!A:G,7,0)*0.1)+VLOOKUP(E635,'Cost Study'!A:G,7,0))</f>
        <v>2.7275666878468883</v>
      </c>
    </row>
    <row r="636" spans="1:7" x14ac:dyDescent="0.2">
      <c r="A636" s="102" t="s">
        <v>1540</v>
      </c>
      <c r="B636" s="102" t="s">
        <v>390</v>
      </c>
      <c r="C636" s="102" t="s">
        <v>995</v>
      </c>
      <c r="D636" s="109" t="s">
        <v>389</v>
      </c>
      <c r="E636" s="106">
        <v>24</v>
      </c>
      <c r="F636" s="51" t="s">
        <v>996</v>
      </c>
      <c r="G636" s="107">
        <f>IF(F636="N",VLOOKUP(E636,'Cost Study'!A:G,7,0),(VLOOKUP(E636,'Cost Study'!A:G,7,0)*0.1)+VLOOKUP(E636,'Cost Study'!A:G,7,0))</f>
        <v>2.7275666878468883</v>
      </c>
    </row>
    <row r="637" spans="1:7" x14ac:dyDescent="0.2">
      <c r="A637" s="102" t="s">
        <v>1540</v>
      </c>
      <c r="B637" s="102" t="s">
        <v>391</v>
      </c>
      <c r="C637" s="102" t="s">
        <v>995</v>
      </c>
      <c r="D637" s="109" t="s">
        <v>389</v>
      </c>
      <c r="E637" s="106">
        <v>24</v>
      </c>
      <c r="F637" s="51" t="s">
        <v>996</v>
      </c>
      <c r="G637" s="107">
        <f>IF(F637="N",VLOOKUP(E637,'Cost Study'!A:G,7,0),(VLOOKUP(E637,'Cost Study'!A:G,7,0)*0.1)+VLOOKUP(E637,'Cost Study'!A:G,7,0))</f>
        <v>2.7275666878468883</v>
      </c>
    </row>
    <row r="638" spans="1:7" x14ac:dyDescent="0.2">
      <c r="A638" s="102" t="s">
        <v>1541</v>
      </c>
      <c r="B638" s="102" t="s">
        <v>392</v>
      </c>
      <c r="C638" s="102" t="s">
        <v>995</v>
      </c>
      <c r="D638" s="109" t="s">
        <v>393</v>
      </c>
      <c r="E638" s="106">
        <v>24</v>
      </c>
      <c r="F638" s="51" t="s">
        <v>996</v>
      </c>
      <c r="G638" s="107">
        <f>IF(F638="N",VLOOKUP(E638,'Cost Study'!A:G,7,0),(VLOOKUP(E638,'Cost Study'!A:G,7,0)*0.1)+VLOOKUP(E638,'Cost Study'!A:G,7,0))</f>
        <v>2.7275666878468883</v>
      </c>
    </row>
    <row r="639" spans="1:7" x14ac:dyDescent="0.2">
      <c r="A639" s="102" t="s">
        <v>1541</v>
      </c>
      <c r="B639" s="102" t="s">
        <v>394</v>
      </c>
      <c r="C639" s="102" t="s">
        <v>995</v>
      </c>
      <c r="D639" s="109" t="s">
        <v>393</v>
      </c>
      <c r="E639" s="106">
        <v>24</v>
      </c>
      <c r="F639" s="51" t="s">
        <v>996</v>
      </c>
      <c r="G639" s="107">
        <f>IF(F639="N",VLOOKUP(E639,'Cost Study'!A:G,7,0),(VLOOKUP(E639,'Cost Study'!A:G,7,0)*0.1)+VLOOKUP(E639,'Cost Study'!A:G,7,0))</f>
        <v>2.7275666878468883</v>
      </c>
    </row>
    <row r="640" spans="1:7" x14ac:dyDescent="0.2">
      <c r="A640" s="102" t="s">
        <v>1542</v>
      </c>
      <c r="B640" s="102" t="s">
        <v>395</v>
      </c>
      <c r="C640" s="102" t="s">
        <v>995</v>
      </c>
      <c r="D640" s="109" t="s">
        <v>396</v>
      </c>
      <c r="E640" s="106">
        <v>24</v>
      </c>
      <c r="F640" s="51" t="s">
        <v>996</v>
      </c>
      <c r="G640" s="107">
        <f>IF(F640="N",VLOOKUP(E640,'Cost Study'!A:G,7,0),(VLOOKUP(E640,'Cost Study'!A:G,7,0)*0.1)+VLOOKUP(E640,'Cost Study'!A:G,7,0))</f>
        <v>2.7275666878468883</v>
      </c>
    </row>
    <row r="641" spans="1:7" x14ac:dyDescent="0.2">
      <c r="A641" s="102" t="s">
        <v>1543</v>
      </c>
      <c r="B641" s="102" t="s">
        <v>872</v>
      </c>
      <c r="C641" s="102" t="s">
        <v>997</v>
      </c>
      <c r="D641" s="109" t="s">
        <v>396</v>
      </c>
      <c r="E641" s="106">
        <v>24</v>
      </c>
      <c r="F641" s="51" t="s">
        <v>996</v>
      </c>
      <c r="G641" s="107">
        <f>IF(F641="N",VLOOKUP(E641,'Cost Study'!A:G,7,0),(VLOOKUP(E641,'Cost Study'!A:G,7,0)*0.1)+VLOOKUP(E641,'Cost Study'!A:G,7,0))</f>
        <v>2.7275666878468883</v>
      </c>
    </row>
    <row r="642" spans="1:7" x14ac:dyDescent="0.2">
      <c r="A642" s="102" t="s">
        <v>1544</v>
      </c>
      <c r="B642" s="102" t="s">
        <v>872</v>
      </c>
      <c r="C642" s="102" t="s">
        <v>997</v>
      </c>
      <c r="D642" s="109" t="s">
        <v>396</v>
      </c>
      <c r="E642" s="106">
        <v>24</v>
      </c>
      <c r="F642" s="51" t="s">
        <v>996</v>
      </c>
      <c r="G642" s="107">
        <f>IF(F642="N",VLOOKUP(E642,'Cost Study'!A:G,7,0),(VLOOKUP(E642,'Cost Study'!A:G,7,0)*0.1)+VLOOKUP(E642,'Cost Study'!A:G,7,0))</f>
        <v>2.7275666878468883</v>
      </c>
    </row>
    <row r="643" spans="1:7" x14ac:dyDescent="0.2">
      <c r="A643" s="102" t="s">
        <v>1545</v>
      </c>
      <c r="B643" s="102" t="s">
        <v>872</v>
      </c>
      <c r="C643" s="102" t="s">
        <v>997</v>
      </c>
      <c r="D643" s="109" t="s">
        <v>396</v>
      </c>
      <c r="E643" s="106">
        <v>24</v>
      </c>
      <c r="F643" s="51" t="s">
        <v>996</v>
      </c>
      <c r="G643" s="107">
        <f>IF(F643="N",VLOOKUP(E643,'Cost Study'!A:G,7,0),(VLOOKUP(E643,'Cost Study'!A:G,7,0)*0.1)+VLOOKUP(E643,'Cost Study'!A:G,7,0))</f>
        <v>2.7275666878468883</v>
      </c>
    </row>
    <row r="644" spans="1:7" x14ac:dyDescent="0.2">
      <c r="A644" s="102" t="s">
        <v>1546</v>
      </c>
      <c r="B644" s="102" t="s">
        <v>395</v>
      </c>
      <c r="C644" s="102" t="s">
        <v>995</v>
      </c>
      <c r="D644" s="109" t="s">
        <v>397</v>
      </c>
      <c r="E644" s="106">
        <v>24</v>
      </c>
      <c r="F644" s="51" t="s">
        <v>996</v>
      </c>
      <c r="G644" s="107">
        <f>IF(F644="N",VLOOKUP(E644,'Cost Study'!A:G,7,0),(VLOOKUP(E644,'Cost Study'!A:G,7,0)*0.1)+VLOOKUP(E644,'Cost Study'!A:G,7,0))</f>
        <v>2.7275666878468883</v>
      </c>
    </row>
    <row r="645" spans="1:7" x14ac:dyDescent="0.2">
      <c r="A645" s="102" t="s">
        <v>1547</v>
      </c>
      <c r="B645" s="102" t="s">
        <v>734</v>
      </c>
      <c r="C645" s="102" t="s">
        <v>997</v>
      </c>
      <c r="D645" s="109" t="s">
        <v>731</v>
      </c>
      <c r="E645" s="106">
        <v>25</v>
      </c>
      <c r="F645" s="51" t="s">
        <v>996</v>
      </c>
      <c r="G645" s="107">
        <f>IF(F645="N",VLOOKUP(E645,'Cost Study'!A:G,7,0),(VLOOKUP(E645,'Cost Study'!A:G,7,0)*0.1)+VLOOKUP(E645,'Cost Study'!A:G,7,0))</f>
        <v>2.1843075376228382</v>
      </c>
    </row>
    <row r="646" spans="1:7" x14ac:dyDescent="0.2">
      <c r="A646" s="102" t="s">
        <v>1548</v>
      </c>
      <c r="B646" s="102" t="s">
        <v>733</v>
      </c>
      <c r="C646" s="102" t="s">
        <v>997</v>
      </c>
      <c r="D646" s="109" t="s">
        <v>731</v>
      </c>
      <c r="E646" s="106">
        <v>25</v>
      </c>
      <c r="F646" s="51" t="s">
        <v>996</v>
      </c>
      <c r="G646" s="107">
        <f>IF(F646="N",VLOOKUP(E646,'Cost Study'!A:G,7,0),(VLOOKUP(E646,'Cost Study'!A:G,7,0)*0.1)+VLOOKUP(E646,'Cost Study'!A:G,7,0))</f>
        <v>2.1843075376228382</v>
      </c>
    </row>
    <row r="647" spans="1:7" x14ac:dyDescent="0.2">
      <c r="A647" s="102" t="s">
        <v>1549</v>
      </c>
      <c r="B647" s="102" t="s">
        <v>732</v>
      </c>
      <c r="C647" s="102" t="s">
        <v>997</v>
      </c>
      <c r="D647" s="109" t="s">
        <v>731</v>
      </c>
      <c r="E647" s="106">
        <v>25</v>
      </c>
      <c r="F647" s="51" t="s">
        <v>996</v>
      </c>
      <c r="G647" s="107">
        <f>IF(F647="N",VLOOKUP(E647,'Cost Study'!A:G,7,0),(VLOOKUP(E647,'Cost Study'!A:G,7,0)*0.1)+VLOOKUP(E647,'Cost Study'!A:G,7,0))</f>
        <v>2.1843075376228382</v>
      </c>
    </row>
    <row r="648" spans="1:7" x14ac:dyDescent="0.2">
      <c r="A648" s="102" t="s">
        <v>1550</v>
      </c>
      <c r="B648" s="102" t="s">
        <v>730</v>
      </c>
      <c r="C648" s="102" t="s">
        <v>997</v>
      </c>
      <c r="D648" s="109" t="s">
        <v>731</v>
      </c>
      <c r="E648" s="106">
        <v>25</v>
      </c>
      <c r="F648" s="51" t="s">
        <v>996</v>
      </c>
      <c r="G648" s="107">
        <f>IF(F648="N",VLOOKUP(E648,'Cost Study'!A:G,7,0),(VLOOKUP(E648,'Cost Study'!A:G,7,0)*0.1)+VLOOKUP(E648,'Cost Study'!A:G,7,0))</f>
        <v>2.1843075376228382</v>
      </c>
    </row>
    <row r="649" spans="1:7" x14ac:dyDescent="0.2">
      <c r="A649" s="102" t="s">
        <v>1551</v>
      </c>
      <c r="B649" s="102" t="s">
        <v>373</v>
      </c>
      <c r="C649" s="102" t="s">
        <v>995</v>
      </c>
      <c r="D649" s="109" t="s">
        <v>369</v>
      </c>
      <c r="E649" s="106">
        <v>25</v>
      </c>
      <c r="F649" s="51" t="s">
        <v>996</v>
      </c>
      <c r="G649" s="107">
        <f>IF(F649="N",VLOOKUP(E649,'Cost Study'!A:G,7,0),(VLOOKUP(E649,'Cost Study'!A:G,7,0)*0.1)+VLOOKUP(E649,'Cost Study'!A:G,7,0))</f>
        <v>2.1843075376228382</v>
      </c>
    </row>
    <row r="650" spans="1:7" x14ac:dyDescent="0.2">
      <c r="A650" s="102" t="s">
        <v>1552</v>
      </c>
      <c r="B650" s="102" t="s">
        <v>868</v>
      </c>
      <c r="C650" s="102" t="s">
        <v>997</v>
      </c>
      <c r="D650" s="109" t="s">
        <v>369</v>
      </c>
      <c r="E650" s="106">
        <v>25</v>
      </c>
      <c r="F650" s="51" t="s">
        <v>996</v>
      </c>
      <c r="G650" s="107">
        <f>IF(F650="N",VLOOKUP(E650,'Cost Study'!A:G,7,0),(VLOOKUP(E650,'Cost Study'!A:G,7,0)*0.1)+VLOOKUP(E650,'Cost Study'!A:G,7,0))</f>
        <v>2.1843075376228382</v>
      </c>
    </row>
    <row r="651" spans="1:7" x14ac:dyDescent="0.2">
      <c r="A651" s="102" t="s">
        <v>1553</v>
      </c>
      <c r="B651" s="102" t="s">
        <v>868</v>
      </c>
      <c r="C651" s="102" t="s">
        <v>997</v>
      </c>
      <c r="D651" s="109" t="s">
        <v>369</v>
      </c>
      <c r="E651" s="106">
        <v>25</v>
      </c>
      <c r="F651" s="51" t="s">
        <v>996</v>
      </c>
      <c r="G651" s="107">
        <f>IF(F651="N",VLOOKUP(E651,'Cost Study'!A:G,7,0),(VLOOKUP(E651,'Cost Study'!A:G,7,0)*0.1)+VLOOKUP(E651,'Cost Study'!A:G,7,0))</f>
        <v>2.1843075376228382</v>
      </c>
    </row>
    <row r="652" spans="1:7" x14ac:dyDescent="0.2">
      <c r="A652" s="102" t="s">
        <v>1554</v>
      </c>
      <c r="B652" s="102" t="s">
        <v>868</v>
      </c>
      <c r="C652" s="102" t="s">
        <v>997</v>
      </c>
      <c r="D652" s="109" t="s">
        <v>369</v>
      </c>
      <c r="E652" s="106">
        <v>25</v>
      </c>
      <c r="F652" s="51" t="s">
        <v>996</v>
      </c>
      <c r="G652" s="107">
        <f>IF(F652="N",VLOOKUP(E652,'Cost Study'!A:G,7,0),(VLOOKUP(E652,'Cost Study'!A:G,7,0)*0.1)+VLOOKUP(E652,'Cost Study'!A:G,7,0))</f>
        <v>2.1843075376228382</v>
      </c>
    </row>
    <row r="653" spans="1:7" x14ac:dyDescent="0.2">
      <c r="A653" s="102" t="s">
        <v>1554</v>
      </c>
      <c r="B653" s="102" t="s">
        <v>869</v>
      </c>
      <c r="C653" s="102" t="s">
        <v>997</v>
      </c>
      <c r="D653" s="109" t="s">
        <v>369</v>
      </c>
      <c r="E653" s="106">
        <v>25</v>
      </c>
      <c r="F653" s="51" t="s">
        <v>996</v>
      </c>
      <c r="G653" s="107">
        <f>IF(F653="N",VLOOKUP(E653,'Cost Study'!A:G,7,0),(VLOOKUP(E653,'Cost Study'!A:G,7,0)*0.1)+VLOOKUP(E653,'Cost Study'!A:G,7,0))</f>
        <v>2.1843075376228382</v>
      </c>
    </row>
    <row r="654" spans="1:7" x14ac:dyDescent="0.2">
      <c r="A654" s="102" t="s">
        <v>1555</v>
      </c>
      <c r="B654" s="102" t="s">
        <v>868</v>
      </c>
      <c r="C654" s="102" t="s">
        <v>997</v>
      </c>
      <c r="D654" s="109" t="s">
        <v>369</v>
      </c>
      <c r="E654" s="106">
        <v>25</v>
      </c>
      <c r="F654" s="51" t="s">
        <v>996</v>
      </c>
      <c r="G654" s="107">
        <f>IF(F654="N",VLOOKUP(E654,'Cost Study'!A:G,7,0),(VLOOKUP(E654,'Cost Study'!A:G,7,0)*0.1)+VLOOKUP(E654,'Cost Study'!A:G,7,0))</f>
        <v>2.1843075376228382</v>
      </c>
    </row>
    <row r="655" spans="1:7" x14ac:dyDescent="0.2">
      <c r="A655" s="102" t="s">
        <v>1556</v>
      </c>
      <c r="B655" s="102" t="s">
        <v>868</v>
      </c>
      <c r="C655" s="102" t="s">
        <v>997</v>
      </c>
      <c r="D655" s="109" t="s">
        <v>369</v>
      </c>
      <c r="E655" s="106">
        <v>25</v>
      </c>
      <c r="F655" s="51" t="s">
        <v>996</v>
      </c>
      <c r="G655" s="107">
        <f>IF(F655="N",VLOOKUP(E655,'Cost Study'!A:G,7,0),(VLOOKUP(E655,'Cost Study'!A:G,7,0)*0.1)+VLOOKUP(E655,'Cost Study'!A:G,7,0))</f>
        <v>2.1843075376228382</v>
      </c>
    </row>
    <row r="656" spans="1:7" x14ac:dyDescent="0.2">
      <c r="A656" s="102" t="s">
        <v>1557</v>
      </c>
      <c r="B656" s="102" t="s">
        <v>762</v>
      </c>
      <c r="C656" s="102" t="s">
        <v>997</v>
      </c>
      <c r="D656" s="109" t="s">
        <v>870</v>
      </c>
      <c r="E656" s="106">
        <v>25</v>
      </c>
      <c r="F656" s="51" t="s">
        <v>996</v>
      </c>
      <c r="G656" s="107">
        <f>IF(F656="N",VLOOKUP(E656,'Cost Study'!A:G,7,0),(VLOOKUP(E656,'Cost Study'!A:G,7,0)*0.1)+VLOOKUP(E656,'Cost Study'!A:G,7,0))</f>
        <v>2.1843075376228382</v>
      </c>
    </row>
    <row r="657" spans="1:7" x14ac:dyDescent="0.2">
      <c r="A657" s="102" t="s">
        <v>1557</v>
      </c>
      <c r="B657" s="102" t="s">
        <v>868</v>
      </c>
      <c r="C657" s="102" t="s">
        <v>997</v>
      </c>
      <c r="D657" s="109" t="s">
        <v>870</v>
      </c>
      <c r="E657" s="106">
        <v>25</v>
      </c>
      <c r="F657" s="51" t="s">
        <v>996</v>
      </c>
      <c r="G657" s="107">
        <f>IF(F657="N",VLOOKUP(E657,'Cost Study'!A:G,7,0),(VLOOKUP(E657,'Cost Study'!A:G,7,0)*0.1)+VLOOKUP(E657,'Cost Study'!A:G,7,0))</f>
        <v>2.1843075376228382</v>
      </c>
    </row>
    <row r="658" spans="1:7" x14ac:dyDescent="0.2">
      <c r="A658" s="102" t="s">
        <v>1558</v>
      </c>
      <c r="B658" s="102" t="s">
        <v>373</v>
      </c>
      <c r="C658" s="102" t="s">
        <v>995</v>
      </c>
      <c r="D658" s="109" t="s">
        <v>370</v>
      </c>
      <c r="E658" s="106">
        <v>25</v>
      </c>
      <c r="F658" s="51" t="s">
        <v>996</v>
      </c>
      <c r="G658" s="107">
        <f>IF(F658="N",VLOOKUP(E658,'Cost Study'!A:G,7,0),(VLOOKUP(E658,'Cost Study'!A:G,7,0)*0.1)+VLOOKUP(E658,'Cost Study'!A:G,7,0))</f>
        <v>2.1843075376228382</v>
      </c>
    </row>
    <row r="659" spans="1:7" x14ac:dyDescent="0.2">
      <c r="A659" s="102" t="s">
        <v>1559</v>
      </c>
      <c r="B659" s="102" t="s">
        <v>868</v>
      </c>
      <c r="C659" s="102" t="s">
        <v>997</v>
      </c>
      <c r="D659" s="109" t="s">
        <v>370</v>
      </c>
      <c r="E659" s="106">
        <v>25</v>
      </c>
      <c r="F659" s="51" t="s">
        <v>996</v>
      </c>
      <c r="G659" s="107">
        <f>IF(F659="N",VLOOKUP(E659,'Cost Study'!A:G,7,0),(VLOOKUP(E659,'Cost Study'!A:G,7,0)*0.1)+VLOOKUP(E659,'Cost Study'!A:G,7,0))</f>
        <v>2.1843075376228382</v>
      </c>
    </row>
    <row r="660" spans="1:7" x14ac:dyDescent="0.2">
      <c r="A660" s="102" t="s">
        <v>1560</v>
      </c>
      <c r="B660" s="102" t="s">
        <v>373</v>
      </c>
      <c r="C660" s="102" t="s">
        <v>995</v>
      </c>
      <c r="D660" s="109" t="s">
        <v>371</v>
      </c>
      <c r="E660" s="106">
        <v>25</v>
      </c>
      <c r="F660" s="51" t="s">
        <v>996</v>
      </c>
      <c r="G660" s="107">
        <f>IF(F660="N",VLOOKUP(E660,'Cost Study'!A:G,7,0),(VLOOKUP(E660,'Cost Study'!A:G,7,0)*0.1)+VLOOKUP(E660,'Cost Study'!A:G,7,0))</f>
        <v>2.1843075376228382</v>
      </c>
    </row>
    <row r="661" spans="1:7" x14ac:dyDescent="0.2">
      <c r="A661" s="102" t="s">
        <v>1561</v>
      </c>
      <c r="B661" s="102" t="s">
        <v>868</v>
      </c>
      <c r="C661" s="102" t="s">
        <v>997</v>
      </c>
      <c r="D661" s="109" t="s">
        <v>371</v>
      </c>
      <c r="E661" s="106">
        <v>25</v>
      </c>
      <c r="F661" s="51" t="s">
        <v>996</v>
      </c>
      <c r="G661" s="107">
        <f>IF(F661="N",VLOOKUP(E661,'Cost Study'!A:G,7,0),(VLOOKUP(E661,'Cost Study'!A:G,7,0)*0.1)+VLOOKUP(E661,'Cost Study'!A:G,7,0))</f>
        <v>2.1843075376228382</v>
      </c>
    </row>
    <row r="662" spans="1:7" x14ac:dyDescent="0.2">
      <c r="A662" s="102" t="s">
        <v>1561</v>
      </c>
      <c r="B662" s="102" t="s">
        <v>869</v>
      </c>
      <c r="C662" s="102" t="s">
        <v>997</v>
      </c>
      <c r="D662" s="109" t="s">
        <v>371</v>
      </c>
      <c r="E662" s="106">
        <v>25</v>
      </c>
      <c r="F662" s="51" t="s">
        <v>996</v>
      </c>
      <c r="G662" s="107">
        <f>IF(F662="N",VLOOKUP(E662,'Cost Study'!A:G,7,0),(VLOOKUP(E662,'Cost Study'!A:G,7,0)*0.1)+VLOOKUP(E662,'Cost Study'!A:G,7,0))</f>
        <v>2.1843075376228382</v>
      </c>
    </row>
    <row r="663" spans="1:7" x14ac:dyDescent="0.2">
      <c r="A663" s="102" t="s">
        <v>1562</v>
      </c>
      <c r="B663" s="102" t="s">
        <v>373</v>
      </c>
      <c r="C663" s="102" t="s">
        <v>995</v>
      </c>
      <c r="D663" s="109" t="s">
        <v>372</v>
      </c>
      <c r="E663" s="106">
        <v>25</v>
      </c>
      <c r="F663" s="51" t="s">
        <v>996</v>
      </c>
      <c r="G663" s="107">
        <f>IF(F663="N",VLOOKUP(E663,'Cost Study'!A:G,7,0),(VLOOKUP(E663,'Cost Study'!A:G,7,0)*0.1)+VLOOKUP(E663,'Cost Study'!A:G,7,0))</f>
        <v>2.1843075376228382</v>
      </c>
    </row>
    <row r="664" spans="1:7" x14ac:dyDescent="0.2">
      <c r="A664" s="102" t="s">
        <v>1563</v>
      </c>
      <c r="B664" s="102" t="s">
        <v>373</v>
      </c>
      <c r="C664" s="102" t="s">
        <v>995</v>
      </c>
      <c r="D664" s="109" t="s">
        <v>374</v>
      </c>
      <c r="E664" s="106">
        <v>25</v>
      </c>
      <c r="F664" s="51" t="s">
        <v>996</v>
      </c>
      <c r="G664" s="107">
        <f>IF(F664="N",VLOOKUP(E664,'Cost Study'!A:G,7,0),(VLOOKUP(E664,'Cost Study'!A:G,7,0)*0.1)+VLOOKUP(E664,'Cost Study'!A:G,7,0))</f>
        <v>2.1843075376228382</v>
      </c>
    </row>
    <row r="665" spans="1:7" x14ac:dyDescent="0.2">
      <c r="A665" s="102" t="s">
        <v>1564</v>
      </c>
      <c r="B665" s="102" t="s">
        <v>873</v>
      </c>
      <c r="C665" s="102" t="s">
        <v>997</v>
      </c>
      <c r="D665" s="109" t="s">
        <v>874</v>
      </c>
      <c r="E665" s="106">
        <v>25</v>
      </c>
      <c r="F665" s="51" t="s">
        <v>996</v>
      </c>
      <c r="G665" s="107">
        <f>IF(F665="N",VLOOKUP(E665,'Cost Study'!A:G,7,0),(VLOOKUP(E665,'Cost Study'!A:G,7,0)*0.1)+VLOOKUP(E665,'Cost Study'!A:G,7,0))</f>
        <v>2.1843075376228382</v>
      </c>
    </row>
    <row r="666" spans="1:7" x14ac:dyDescent="0.2">
      <c r="A666" s="102" t="s">
        <v>1564</v>
      </c>
      <c r="B666" s="102" t="s">
        <v>817</v>
      </c>
      <c r="C666" s="102" t="s">
        <v>997</v>
      </c>
      <c r="D666" s="109" t="s">
        <v>874</v>
      </c>
      <c r="E666" s="106">
        <v>25</v>
      </c>
      <c r="F666" s="51" t="s">
        <v>996</v>
      </c>
      <c r="G666" s="107">
        <f>IF(F666="N",VLOOKUP(E666,'Cost Study'!A:G,7,0),(VLOOKUP(E666,'Cost Study'!A:G,7,0)*0.1)+VLOOKUP(E666,'Cost Study'!A:G,7,0))</f>
        <v>2.1843075376228382</v>
      </c>
    </row>
    <row r="667" spans="1:7" x14ac:dyDescent="0.2">
      <c r="A667" s="102" t="s">
        <v>1564</v>
      </c>
      <c r="B667" s="102" t="s">
        <v>875</v>
      </c>
      <c r="C667" s="102" t="s">
        <v>997</v>
      </c>
      <c r="D667" s="109" t="s">
        <v>874</v>
      </c>
      <c r="E667" s="106">
        <v>25</v>
      </c>
      <c r="F667" s="51" t="s">
        <v>996</v>
      </c>
      <c r="G667" s="107">
        <f>IF(F667="N",VLOOKUP(E667,'Cost Study'!A:G,7,0),(VLOOKUP(E667,'Cost Study'!A:G,7,0)*0.1)+VLOOKUP(E667,'Cost Study'!A:G,7,0))</f>
        <v>2.1843075376228382</v>
      </c>
    </row>
    <row r="668" spans="1:7" x14ac:dyDescent="0.2">
      <c r="A668" s="102" t="s">
        <v>1564</v>
      </c>
      <c r="B668" s="102" t="s">
        <v>732</v>
      </c>
      <c r="C668" s="102" t="s">
        <v>997</v>
      </c>
      <c r="D668" s="109" t="s">
        <v>874</v>
      </c>
      <c r="E668" s="106">
        <v>25</v>
      </c>
      <c r="F668" s="51" t="s">
        <v>996</v>
      </c>
      <c r="G668" s="107">
        <f>IF(F668="N",VLOOKUP(E668,'Cost Study'!A:G,7,0),(VLOOKUP(E668,'Cost Study'!A:G,7,0)*0.1)+VLOOKUP(E668,'Cost Study'!A:G,7,0))</f>
        <v>2.1843075376228382</v>
      </c>
    </row>
    <row r="669" spans="1:7" x14ac:dyDescent="0.2">
      <c r="A669" s="102" t="s">
        <v>1564</v>
      </c>
      <c r="B669" s="102" t="s">
        <v>733</v>
      </c>
      <c r="C669" s="102" t="s">
        <v>997</v>
      </c>
      <c r="D669" s="109" t="s">
        <v>874</v>
      </c>
      <c r="E669" s="106">
        <v>25</v>
      </c>
      <c r="F669" s="51" t="s">
        <v>996</v>
      </c>
      <c r="G669" s="107">
        <f>IF(F669="N",VLOOKUP(E669,'Cost Study'!A:G,7,0),(VLOOKUP(E669,'Cost Study'!A:G,7,0)*0.1)+VLOOKUP(E669,'Cost Study'!A:G,7,0))</f>
        <v>2.1843075376228382</v>
      </c>
    </row>
    <row r="670" spans="1:7" x14ac:dyDescent="0.2">
      <c r="A670" s="102" t="s">
        <v>1564</v>
      </c>
      <c r="B670" s="102" t="s">
        <v>868</v>
      </c>
      <c r="C670" s="102" t="s">
        <v>997</v>
      </c>
      <c r="D670" s="109" t="s">
        <v>874</v>
      </c>
      <c r="E670" s="106">
        <v>25</v>
      </c>
      <c r="F670" s="51" t="s">
        <v>996</v>
      </c>
      <c r="G670" s="107">
        <f>IF(F670="N",VLOOKUP(E670,'Cost Study'!A:G,7,0),(VLOOKUP(E670,'Cost Study'!A:G,7,0)*0.1)+VLOOKUP(E670,'Cost Study'!A:G,7,0))</f>
        <v>2.1843075376228382</v>
      </c>
    </row>
    <row r="671" spans="1:7" x14ac:dyDescent="0.2">
      <c r="A671" s="102" t="s">
        <v>1564</v>
      </c>
      <c r="B671" s="102" t="s">
        <v>869</v>
      </c>
      <c r="C671" s="102" t="s">
        <v>997</v>
      </c>
      <c r="D671" s="109" t="s">
        <v>874</v>
      </c>
      <c r="E671" s="106">
        <v>25</v>
      </c>
      <c r="F671" s="51" t="s">
        <v>996</v>
      </c>
      <c r="G671" s="107">
        <f>IF(F671="N",VLOOKUP(E671,'Cost Study'!A:G,7,0),(VLOOKUP(E671,'Cost Study'!A:G,7,0)*0.1)+VLOOKUP(E671,'Cost Study'!A:G,7,0))</f>
        <v>2.1843075376228382</v>
      </c>
    </row>
    <row r="672" spans="1:7" x14ac:dyDescent="0.2">
      <c r="A672" s="102" t="s">
        <v>1565</v>
      </c>
      <c r="B672" s="102" t="s">
        <v>873</v>
      </c>
      <c r="C672" s="102" t="s">
        <v>997</v>
      </c>
      <c r="D672" s="109" t="s">
        <v>876</v>
      </c>
      <c r="E672" s="106">
        <v>25</v>
      </c>
      <c r="F672" s="51" t="s">
        <v>996</v>
      </c>
      <c r="G672" s="107">
        <f>IF(F672="N",VLOOKUP(E672,'Cost Study'!A:G,7,0),(VLOOKUP(E672,'Cost Study'!A:G,7,0)*0.1)+VLOOKUP(E672,'Cost Study'!A:G,7,0))</f>
        <v>2.1843075376228382</v>
      </c>
    </row>
    <row r="673" spans="1:7" x14ac:dyDescent="0.2">
      <c r="A673" s="102" t="s">
        <v>1566</v>
      </c>
      <c r="B673" s="102" t="s">
        <v>873</v>
      </c>
      <c r="C673" s="102" t="s">
        <v>997</v>
      </c>
      <c r="D673" s="109" t="s">
        <v>876</v>
      </c>
      <c r="E673" s="106">
        <v>25</v>
      </c>
      <c r="F673" s="51" t="s">
        <v>996</v>
      </c>
      <c r="G673" s="107">
        <f>IF(F673="N",VLOOKUP(E673,'Cost Study'!A:G,7,0),(VLOOKUP(E673,'Cost Study'!A:G,7,0)*0.1)+VLOOKUP(E673,'Cost Study'!A:G,7,0))</f>
        <v>2.1843075376228382</v>
      </c>
    </row>
    <row r="674" spans="1:7" x14ac:dyDescent="0.2">
      <c r="A674" s="102" t="s">
        <v>1567</v>
      </c>
      <c r="B674" s="102" t="s">
        <v>873</v>
      </c>
      <c r="C674" s="102" t="s">
        <v>997</v>
      </c>
      <c r="D674" s="109" t="s">
        <v>877</v>
      </c>
      <c r="E674" s="106">
        <v>25</v>
      </c>
      <c r="F674" s="51" t="s">
        <v>996</v>
      </c>
      <c r="G674" s="107">
        <f>IF(F674="N",VLOOKUP(E674,'Cost Study'!A:G,7,0),(VLOOKUP(E674,'Cost Study'!A:G,7,0)*0.1)+VLOOKUP(E674,'Cost Study'!A:G,7,0))</f>
        <v>2.1843075376228382</v>
      </c>
    </row>
    <row r="675" spans="1:7" x14ac:dyDescent="0.2">
      <c r="A675" s="102" t="s">
        <v>1568</v>
      </c>
      <c r="B675" s="102" t="s">
        <v>869</v>
      </c>
      <c r="C675" s="102" t="s">
        <v>997</v>
      </c>
      <c r="D675" s="109" t="s">
        <v>878</v>
      </c>
      <c r="E675" s="106">
        <v>25</v>
      </c>
      <c r="F675" s="51" t="s">
        <v>996</v>
      </c>
      <c r="G675" s="107">
        <f>IF(F675="N",VLOOKUP(E675,'Cost Study'!A:G,7,0),(VLOOKUP(E675,'Cost Study'!A:G,7,0)*0.1)+VLOOKUP(E675,'Cost Study'!A:G,7,0))</f>
        <v>2.1843075376228382</v>
      </c>
    </row>
    <row r="676" spans="1:7" x14ac:dyDescent="0.2">
      <c r="A676" s="102" t="s">
        <v>1569</v>
      </c>
      <c r="B676" s="102" t="s">
        <v>823</v>
      </c>
      <c r="C676" s="102" t="s">
        <v>997</v>
      </c>
      <c r="D676" s="109" t="s">
        <v>878</v>
      </c>
      <c r="E676" s="106">
        <v>25</v>
      </c>
      <c r="F676" s="51" t="s">
        <v>996</v>
      </c>
      <c r="G676" s="107">
        <f>IF(F676="N",VLOOKUP(E676,'Cost Study'!A:G,7,0),(VLOOKUP(E676,'Cost Study'!A:G,7,0)*0.1)+VLOOKUP(E676,'Cost Study'!A:G,7,0))</f>
        <v>2.1843075376228382</v>
      </c>
    </row>
    <row r="677" spans="1:7" x14ac:dyDescent="0.2">
      <c r="A677" s="102" t="s">
        <v>1570</v>
      </c>
      <c r="B677" s="102" t="s">
        <v>398</v>
      </c>
      <c r="C677" s="102" t="s">
        <v>995</v>
      </c>
      <c r="D677" s="109" t="s">
        <v>399</v>
      </c>
      <c r="E677" s="106">
        <v>25</v>
      </c>
      <c r="F677" s="51" t="s">
        <v>996</v>
      </c>
      <c r="G677" s="107">
        <f>IF(F677="N",VLOOKUP(E677,'Cost Study'!A:G,7,0),(VLOOKUP(E677,'Cost Study'!A:G,7,0)*0.1)+VLOOKUP(E677,'Cost Study'!A:G,7,0))</f>
        <v>2.1843075376228382</v>
      </c>
    </row>
    <row r="678" spans="1:7" x14ac:dyDescent="0.2">
      <c r="A678" s="102" t="s">
        <v>1571</v>
      </c>
      <c r="B678" s="102" t="s">
        <v>817</v>
      </c>
      <c r="C678" s="102" t="s">
        <v>997</v>
      </c>
      <c r="D678" s="109" t="s">
        <v>399</v>
      </c>
      <c r="E678" s="106">
        <v>25</v>
      </c>
      <c r="F678" s="51" t="s">
        <v>996</v>
      </c>
      <c r="G678" s="107">
        <f>IF(F678="N",VLOOKUP(E678,'Cost Study'!A:G,7,0),(VLOOKUP(E678,'Cost Study'!A:G,7,0)*0.1)+VLOOKUP(E678,'Cost Study'!A:G,7,0))</f>
        <v>2.1843075376228382</v>
      </c>
    </row>
    <row r="679" spans="1:7" x14ac:dyDescent="0.2">
      <c r="A679" s="102" t="s">
        <v>1572</v>
      </c>
      <c r="B679" s="102" t="s">
        <v>875</v>
      </c>
      <c r="C679" s="102" t="s">
        <v>997</v>
      </c>
      <c r="D679" s="109" t="s">
        <v>879</v>
      </c>
      <c r="E679" s="106">
        <v>25</v>
      </c>
      <c r="F679" s="51" t="s">
        <v>996</v>
      </c>
      <c r="G679" s="107">
        <f>IF(F679="N",VLOOKUP(E679,'Cost Study'!A:G,7,0),(VLOOKUP(E679,'Cost Study'!A:G,7,0)*0.1)+VLOOKUP(E679,'Cost Study'!A:G,7,0))</f>
        <v>2.1843075376228382</v>
      </c>
    </row>
    <row r="680" spans="1:7" x14ac:dyDescent="0.2">
      <c r="A680" s="102" t="s">
        <v>1573</v>
      </c>
      <c r="B680" s="102" t="s">
        <v>875</v>
      </c>
      <c r="C680" s="102" t="s">
        <v>997</v>
      </c>
      <c r="D680" s="109" t="s">
        <v>879</v>
      </c>
      <c r="E680" s="106">
        <v>25</v>
      </c>
      <c r="F680" s="51" t="s">
        <v>996</v>
      </c>
      <c r="G680" s="107">
        <f>IF(F680="N",VLOOKUP(E680,'Cost Study'!A:G,7,0),(VLOOKUP(E680,'Cost Study'!A:G,7,0)*0.1)+VLOOKUP(E680,'Cost Study'!A:G,7,0))</f>
        <v>2.1843075376228382</v>
      </c>
    </row>
    <row r="681" spans="1:7" x14ac:dyDescent="0.2">
      <c r="A681" s="102" t="s">
        <v>1574</v>
      </c>
      <c r="B681" s="102" t="s">
        <v>400</v>
      </c>
      <c r="C681" s="102" t="s">
        <v>995</v>
      </c>
      <c r="D681" s="109" t="s">
        <v>401</v>
      </c>
      <c r="E681" s="106">
        <v>25</v>
      </c>
      <c r="F681" s="51" t="s">
        <v>996</v>
      </c>
      <c r="G681" s="107">
        <f>IF(F681="N",VLOOKUP(E681,'Cost Study'!A:G,7,0),(VLOOKUP(E681,'Cost Study'!A:G,7,0)*0.1)+VLOOKUP(E681,'Cost Study'!A:G,7,0))</f>
        <v>2.1843075376228382</v>
      </c>
    </row>
    <row r="682" spans="1:7" x14ac:dyDescent="0.2">
      <c r="A682" s="102" t="s">
        <v>1575</v>
      </c>
      <c r="B682" s="102" t="s">
        <v>732</v>
      </c>
      <c r="C682" s="102" t="s">
        <v>997</v>
      </c>
      <c r="D682" s="109" t="s">
        <v>880</v>
      </c>
      <c r="E682" s="106">
        <v>25</v>
      </c>
      <c r="F682" s="51" t="s">
        <v>996</v>
      </c>
      <c r="G682" s="107">
        <f>IF(F682="N",VLOOKUP(E682,'Cost Study'!A:G,7,0),(VLOOKUP(E682,'Cost Study'!A:G,7,0)*0.1)+VLOOKUP(E682,'Cost Study'!A:G,7,0))</f>
        <v>2.1843075376228382</v>
      </c>
    </row>
    <row r="683" spans="1:7" x14ac:dyDescent="0.2">
      <c r="A683" s="102" t="s">
        <v>1576</v>
      </c>
      <c r="B683" s="102" t="s">
        <v>732</v>
      </c>
      <c r="C683" s="102" t="s">
        <v>997</v>
      </c>
      <c r="D683" s="109" t="s">
        <v>881</v>
      </c>
      <c r="E683" s="106">
        <v>25</v>
      </c>
      <c r="F683" s="51" t="s">
        <v>996</v>
      </c>
      <c r="G683" s="107">
        <f>IF(F683="N",VLOOKUP(E683,'Cost Study'!A:G,7,0),(VLOOKUP(E683,'Cost Study'!A:G,7,0)*0.1)+VLOOKUP(E683,'Cost Study'!A:G,7,0))</f>
        <v>2.1843075376228382</v>
      </c>
    </row>
    <row r="684" spans="1:7" x14ac:dyDescent="0.2">
      <c r="A684" s="102" t="s">
        <v>1577</v>
      </c>
      <c r="B684" s="102" t="s">
        <v>732</v>
      </c>
      <c r="C684" s="102" t="s">
        <v>997</v>
      </c>
      <c r="D684" s="109" t="s">
        <v>881</v>
      </c>
      <c r="E684" s="106">
        <v>25</v>
      </c>
      <c r="F684" s="51" t="s">
        <v>996</v>
      </c>
      <c r="G684" s="107">
        <f>IF(F684="N",VLOOKUP(E684,'Cost Study'!A:G,7,0),(VLOOKUP(E684,'Cost Study'!A:G,7,0)*0.1)+VLOOKUP(E684,'Cost Study'!A:G,7,0))</f>
        <v>2.1843075376228382</v>
      </c>
    </row>
    <row r="685" spans="1:7" x14ac:dyDescent="0.2">
      <c r="A685" s="102" t="s">
        <v>1578</v>
      </c>
      <c r="B685" s="102" t="s">
        <v>869</v>
      </c>
      <c r="C685" s="102" t="s">
        <v>997</v>
      </c>
      <c r="D685" s="109" t="s">
        <v>882</v>
      </c>
      <c r="E685" s="106">
        <v>25</v>
      </c>
      <c r="F685" s="51" t="s">
        <v>996</v>
      </c>
      <c r="G685" s="107">
        <f>IF(F685="N",VLOOKUP(E685,'Cost Study'!A:G,7,0),(VLOOKUP(E685,'Cost Study'!A:G,7,0)*0.1)+VLOOKUP(E685,'Cost Study'!A:G,7,0))</f>
        <v>2.1843075376228382</v>
      </c>
    </row>
    <row r="686" spans="1:7" x14ac:dyDescent="0.2">
      <c r="A686" s="102" t="s">
        <v>1579</v>
      </c>
      <c r="B686" s="102" t="s">
        <v>869</v>
      </c>
      <c r="C686" s="102" t="s">
        <v>997</v>
      </c>
      <c r="D686" s="109" t="s">
        <v>882</v>
      </c>
      <c r="E686" s="106">
        <v>25</v>
      </c>
      <c r="F686" s="51" t="s">
        <v>996</v>
      </c>
      <c r="G686" s="107">
        <f>IF(F686="N",VLOOKUP(E686,'Cost Study'!A:G,7,0),(VLOOKUP(E686,'Cost Study'!A:G,7,0)*0.1)+VLOOKUP(E686,'Cost Study'!A:G,7,0))</f>
        <v>2.1843075376228382</v>
      </c>
    </row>
    <row r="687" spans="1:7" x14ac:dyDescent="0.2">
      <c r="A687" s="102" t="s">
        <v>1580</v>
      </c>
      <c r="B687" s="102" t="s">
        <v>733</v>
      </c>
      <c r="C687" s="102" t="s">
        <v>997</v>
      </c>
      <c r="D687" s="109" t="s">
        <v>882</v>
      </c>
      <c r="E687" s="106">
        <v>25</v>
      </c>
      <c r="F687" s="51" t="s">
        <v>996</v>
      </c>
      <c r="G687" s="107">
        <f>IF(F687="N",VLOOKUP(E687,'Cost Study'!A:G,7,0),(VLOOKUP(E687,'Cost Study'!A:G,7,0)*0.1)+VLOOKUP(E687,'Cost Study'!A:G,7,0))</f>
        <v>2.1843075376228382</v>
      </c>
    </row>
    <row r="688" spans="1:7" x14ac:dyDescent="0.2">
      <c r="A688" s="102" t="s">
        <v>1580</v>
      </c>
      <c r="B688" s="102" t="s">
        <v>869</v>
      </c>
      <c r="C688" s="102" t="s">
        <v>997</v>
      </c>
      <c r="D688" s="109" t="s">
        <v>882</v>
      </c>
      <c r="E688" s="106">
        <v>25</v>
      </c>
      <c r="F688" s="51" t="s">
        <v>996</v>
      </c>
      <c r="G688" s="107">
        <f>IF(F688="N",VLOOKUP(E688,'Cost Study'!A:G,7,0),(VLOOKUP(E688,'Cost Study'!A:G,7,0)*0.1)+VLOOKUP(E688,'Cost Study'!A:G,7,0))</f>
        <v>2.1843075376228382</v>
      </c>
    </row>
    <row r="689" spans="1:7" x14ac:dyDescent="0.2">
      <c r="A689" s="102" t="s">
        <v>1581</v>
      </c>
      <c r="B689" s="102" t="s">
        <v>869</v>
      </c>
      <c r="C689" s="102" t="s">
        <v>997</v>
      </c>
      <c r="D689" s="109" t="s">
        <v>882</v>
      </c>
      <c r="E689" s="106">
        <v>25</v>
      </c>
      <c r="F689" s="51" t="s">
        <v>996</v>
      </c>
      <c r="G689" s="107">
        <f>IF(F689="N",VLOOKUP(E689,'Cost Study'!A:G,7,0),(VLOOKUP(E689,'Cost Study'!A:G,7,0)*0.1)+VLOOKUP(E689,'Cost Study'!A:G,7,0))</f>
        <v>2.1843075376228382</v>
      </c>
    </row>
    <row r="690" spans="1:7" x14ac:dyDescent="0.2">
      <c r="A690" s="102" t="s">
        <v>1582</v>
      </c>
      <c r="B690" s="102" t="s">
        <v>869</v>
      </c>
      <c r="C690" s="102" t="s">
        <v>997</v>
      </c>
      <c r="D690" s="109" t="s">
        <v>882</v>
      </c>
      <c r="E690" s="106">
        <v>25</v>
      </c>
      <c r="F690" s="51" t="s">
        <v>996</v>
      </c>
      <c r="G690" s="107">
        <f>IF(F690="N",VLOOKUP(E690,'Cost Study'!A:G,7,0),(VLOOKUP(E690,'Cost Study'!A:G,7,0)*0.1)+VLOOKUP(E690,'Cost Study'!A:G,7,0))</f>
        <v>2.1843075376228382</v>
      </c>
    </row>
    <row r="691" spans="1:7" x14ac:dyDescent="0.2">
      <c r="A691" s="102" t="s">
        <v>1583</v>
      </c>
      <c r="B691" s="102" t="s">
        <v>733</v>
      </c>
      <c r="C691" s="102" t="s">
        <v>997</v>
      </c>
      <c r="D691" s="109" t="s">
        <v>991</v>
      </c>
      <c r="E691" s="106">
        <v>25</v>
      </c>
      <c r="F691" s="51" t="s">
        <v>996</v>
      </c>
      <c r="G691" s="107">
        <f>IF(F691="N",VLOOKUP(E691,'Cost Study'!A:G,7,0),(VLOOKUP(E691,'Cost Study'!A:G,7,0)*0.1)+VLOOKUP(E691,'Cost Study'!A:G,7,0))</f>
        <v>2.1843075376228382</v>
      </c>
    </row>
    <row r="692" spans="1:7" x14ac:dyDescent="0.2">
      <c r="A692" s="102" t="s">
        <v>1584</v>
      </c>
      <c r="B692" s="102" t="s">
        <v>733</v>
      </c>
      <c r="C692" s="102" t="s">
        <v>997</v>
      </c>
      <c r="D692" s="109" t="s">
        <v>991</v>
      </c>
      <c r="E692" s="106">
        <v>25</v>
      </c>
      <c r="F692" s="51" t="s">
        <v>996</v>
      </c>
      <c r="G692" s="107">
        <f>IF(F692="N",VLOOKUP(E692,'Cost Study'!A:G,7,0),(VLOOKUP(E692,'Cost Study'!A:G,7,0)*0.1)+VLOOKUP(E692,'Cost Study'!A:G,7,0))</f>
        <v>2.1843075376228382</v>
      </c>
    </row>
    <row r="693" spans="1:7" x14ac:dyDescent="0.2">
      <c r="A693" s="102" t="s">
        <v>1585</v>
      </c>
      <c r="B693" s="102" t="s">
        <v>733</v>
      </c>
      <c r="C693" s="102" t="s">
        <v>997</v>
      </c>
      <c r="D693" s="109" t="s">
        <v>992</v>
      </c>
      <c r="E693" s="106">
        <v>25</v>
      </c>
      <c r="F693" s="51" t="s">
        <v>996</v>
      </c>
      <c r="G693" s="107">
        <f>IF(F693="N",VLOOKUP(E693,'Cost Study'!A:G,7,0),(VLOOKUP(E693,'Cost Study'!A:G,7,0)*0.1)+VLOOKUP(E693,'Cost Study'!A:G,7,0))</f>
        <v>2.1843075376228382</v>
      </c>
    </row>
    <row r="694" spans="1:7" x14ac:dyDescent="0.2">
      <c r="A694" s="102" t="s">
        <v>1586</v>
      </c>
      <c r="B694" s="102" t="s">
        <v>733</v>
      </c>
      <c r="C694" s="102" t="s">
        <v>997</v>
      </c>
      <c r="D694" s="109" t="s">
        <v>992</v>
      </c>
      <c r="E694" s="106">
        <v>25</v>
      </c>
      <c r="F694" s="51" t="s">
        <v>996</v>
      </c>
      <c r="G694" s="107">
        <f>IF(F694="N",VLOOKUP(E694,'Cost Study'!A:G,7,0),(VLOOKUP(E694,'Cost Study'!A:G,7,0)*0.1)+VLOOKUP(E694,'Cost Study'!A:G,7,0))</f>
        <v>2.1843075376228382</v>
      </c>
    </row>
    <row r="695" spans="1:7" x14ac:dyDescent="0.2">
      <c r="A695" s="102" t="s">
        <v>1587</v>
      </c>
      <c r="B695" s="102" t="s">
        <v>212</v>
      </c>
      <c r="C695" s="102" t="s">
        <v>995</v>
      </c>
      <c r="D695" s="109" t="s">
        <v>446</v>
      </c>
      <c r="E695" s="106">
        <v>26</v>
      </c>
      <c r="F695" s="51" t="s">
        <v>996</v>
      </c>
      <c r="G695" s="107">
        <f>IF(F695="N",VLOOKUP(E695,'Cost Study'!A:G,7,0),(VLOOKUP(E695,'Cost Study'!A:G,7,0)*0.1)+VLOOKUP(E695,'Cost Study'!A:G,7,0))</f>
        <v>2.9124100501637846</v>
      </c>
    </row>
    <row r="696" spans="1:7" x14ac:dyDescent="0.2">
      <c r="A696" s="102" t="s">
        <v>1588</v>
      </c>
      <c r="B696" s="102" t="s">
        <v>734</v>
      </c>
      <c r="C696" s="102" t="s">
        <v>997</v>
      </c>
      <c r="D696" s="109" t="s">
        <v>446</v>
      </c>
      <c r="E696" s="106">
        <v>26</v>
      </c>
      <c r="F696" s="51" t="s">
        <v>996</v>
      </c>
      <c r="G696" s="107">
        <f>IF(F696="N",VLOOKUP(E696,'Cost Study'!A:G,7,0),(VLOOKUP(E696,'Cost Study'!A:G,7,0)*0.1)+VLOOKUP(E696,'Cost Study'!A:G,7,0))</f>
        <v>2.9124100501637846</v>
      </c>
    </row>
    <row r="697" spans="1:7" x14ac:dyDescent="0.2">
      <c r="A697" s="102" t="s">
        <v>1589</v>
      </c>
      <c r="B697" s="102" t="s">
        <v>918</v>
      </c>
      <c r="C697" s="102" t="s">
        <v>995</v>
      </c>
      <c r="D697" s="109" t="s">
        <v>447</v>
      </c>
      <c r="E697" s="106">
        <v>26</v>
      </c>
      <c r="F697" s="51" t="s">
        <v>996</v>
      </c>
      <c r="G697" s="107">
        <f>IF(F697="N",VLOOKUP(E697,'Cost Study'!A:G,7,0),(VLOOKUP(E697,'Cost Study'!A:G,7,0)*0.1)+VLOOKUP(E697,'Cost Study'!A:G,7,0))</f>
        <v>2.9124100501637846</v>
      </c>
    </row>
    <row r="698" spans="1:7" x14ac:dyDescent="0.2">
      <c r="A698" s="102" t="s">
        <v>1590</v>
      </c>
      <c r="B698" s="102" t="s">
        <v>835</v>
      </c>
      <c r="C698" s="102" t="s">
        <v>997</v>
      </c>
      <c r="D698" s="109" t="s">
        <v>919</v>
      </c>
      <c r="E698" s="106">
        <v>26</v>
      </c>
      <c r="F698" s="51" t="s">
        <v>996</v>
      </c>
      <c r="G698" s="107">
        <f>IF(F698="N",VLOOKUP(E698,'Cost Study'!A:G,7,0),(VLOOKUP(E698,'Cost Study'!A:G,7,0)*0.1)+VLOOKUP(E698,'Cost Study'!A:G,7,0))</f>
        <v>2.9124100501637846</v>
      </c>
    </row>
    <row r="699" spans="1:7" x14ac:dyDescent="0.2">
      <c r="A699" s="102" t="s">
        <v>1591</v>
      </c>
      <c r="B699" s="102" t="s">
        <v>835</v>
      </c>
      <c r="C699" s="102" t="s">
        <v>997</v>
      </c>
      <c r="D699" s="109" t="s">
        <v>919</v>
      </c>
      <c r="E699" s="106">
        <v>26</v>
      </c>
      <c r="F699" s="51" t="s">
        <v>996</v>
      </c>
      <c r="G699" s="107">
        <f>IF(F699="N",VLOOKUP(E699,'Cost Study'!A:G,7,0),(VLOOKUP(E699,'Cost Study'!A:G,7,0)*0.1)+VLOOKUP(E699,'Cost Study'!A:G,7,0))</f>
        <v>2.9124100501637846</v>
      </c>
    </row>
    <row r="700" spans="1:7" x14ac:dyDescent="0.2">
      <c r="A700" s="102" t="s">
        <v>1592</v>
      </c>
      <c r="B700" s="102" t="s">
        <v>835</v>
      </c>
      <c r="C700" s="102" t="s">
        <v>997</v>
      </c>
      <c r="D700" s="109" t="s">
        <v>919</v>
      </c>
      <c r="E700" s="106">
        <v>26</v>
      </c>
      <c r="F700" s="51" t="s">
        <v>996</v>
      </c>
      <c r="G700" s="107">
        <f>IF(F700="N",VLOOKUP(E700,'Cost Study'!A:G,7,0),(VLOOKUP(E700,'Cost Study'!A:G,7,0)*0.1)+VLOOKUP(E700,'Cost Study'!A:G,7,0))</f>
        <v>2.9124100501637846</v>
      </c>
    </row>
    <row r="701" spans="1:7" x14ac:dyDescent="0.2">
      <c r="A701" s="102" t="s">
        <v>1593</v>
      </c>
      <c r="B701" s="102" t="s">
        <v>835</v>
      </c>
      <c r="C701" s="102" t="s">
        <v>997</v>
      </c>
      <c r="D701" s="109" t="s">
        <v>919</v>
      </c>
      <c r="E701" s="106">
        <v>26</v>
      </c>
      <c r="F701" s="51" t="s">
        <v>996</v>
      </c>
      <c r="G701" s="107">
        <f>IF(F701="N",VLOOKUP(E701,'Cost Study'!A:G,7,0),(VLOOKUP(E701,'Cost Study'!A:G,7,0)*0.1)+VLOOKUP(E701,'Cost Study'!A:G,7,0))</f>
        <v>2.9124100501637846</v>
      </c>
    </row>
    <row r="702" spans="1:7" x14ac:dyDescent="0.2">
      <c r="A702" s="102" t="s">
        <v>1594</v>
      </c>
      <c r="B702" s="102" t="s">
        <v>835</v>
      </c>
      <c r="C702" s="102" t="s">
        <v>997</v>
      </c>
      <c r="D702" s="109" t="s">
        <v>919</v>
      </c>
      <c r="E702" s="106">
        <v>26</v>
      </c>
      <c r="F702" s="51" t="s">
        <v>996</v>
      </c>
      <c r="G702" s="107">
        <f>IF(F702="N",VLOOKUP(E702,'Cost Study'!A:G,7,0),(VLOOKUP(E702,'Cost Study'!A:G,7,0)*0.1)+VLOOKUP(E702,'Cost Study'!A:G,7,0))</f>
        <v>2.9124100501637846</v>
      </c>
    </row>
    <row r="703" spans="1:7" x14ac:dyDescent="0.2">
      <c r="A703" s="102" t="s">
        <v>1595</v>
      </c>
      <c r="B703" s="102" t="s">
        <v>211</v>
      </c>
      <c r="C703" s="102" t="s">
        <v>995</v>
      </c>
      <c r="D703" s="109" t="s">
        <v>448</v>
      </c>
      <c r="E703" s="106">
        <v>26</v>
      </c>
      <c r="F703" s="51" t="s">
        <v>996</v>
      </c>
      <c r="G703" s="107">
        <f>IF(F703="N",VLOOKUP(E703,'Cost Study'!A:G,7,0),(VLOOKUP(E703,'Cost Study'!A:G,7,0)*0.1)+VLOOKUP(E703,'Cost Study'!A:G,7,0))</f>
        <v>2.9124100501637846</v>
      </c>
    </row>
    <row r="704" spans="1:7" x14ac:dyDescent="0.2">
      <c r="A704" s="102" t="s">
        <v>1596</v>
      </c>
      <c r="B704" s="102" t="s">
        <v>833</v>
      </c>
      <c r="C704" s="102" t="s">
        <v>997</v>
      </c>
      <c r="D704" s="109" t="s">
        <v>448</v>
      </c>
      <c r="E704" s="106">
        <v>26</v>
      </c>
      <c r="F704" s="51" t="s">
        <v>996</v>
      </c>
      <c r="G704" s="107">
        <f>IF(F704="N",VLOOKUP(E704,'Cost Study'!A:G,7,0),(VLOOKUP(E704,'Cost Study'!A:G,7,0)*0.1)+VLOOKUP(E704,'Cost Study'!A:G,7,0))</f>
        <v>2.9124100501637846</v>
      </c>
    </row>
    <row r="705" spans="1:7" x14ac:dyDescent="0.2">
      <c r="A705" s="102" t="s">
        <v>1597</v>
      </c>
      <c r="B705" s="102" t="s">
        <v>833</v>
      </c>
      <c r="C705" s="102" t="s">
        <v>997</v>
      </c>
      <c r="D705" s="109" t="s">
        <v>448</v>
      </c>
      <c r="E705" s="106">
        <v>26</v>
      </c>
      <c r="F705" s="51" t="s">
        <v>996</v>
      </c>
      <c r="G705" s="107">
        <f>IF(F705="N",VLOOKUP(E705,'Cost Study'!A:G,7,0),(VLOOKUP(E705,'Cost Study'!A:G,7,0)*0.1)+VLOOKUP(E705,'Cost Study'!A:G,7,0))</f>
        <v>2.9124100501637846</v>
      </c>
    </row>
    <row r="706" spans="1:7" x14ac:dyDescent="0.2">
      <c r="A706" s="102" t="s">
        <v>1598</v>
      </c>
      <c r="B706" s="102" t="s">
        <v>211</v>
      </c>
      <c r="C706" s="102" t="s">
        <v>995</v>
      </c>
      <c r="D706" s="109" t="s">
        <v>449</v>
      </c>
      <c r="E706" s="106">
        <v>26</v>
      </c>
      <c r="F706" s="51" t="s">
        <v>996</v>
      </c>
      <c r="G706" s="107">
        <f>IF(F706="N",VLOOKUP(E706,'Cost Study'!A:G,7,0),(VLOOKUP(E706,'Cost Study'!A:G,7,0)*0.1)+VLOOKUP(E706,'Cost Study'!A:G,7,0))</f>
        <v>2.9124100501637846</v>
      </c>
    </row>
    <row r="707" spans="1:7" x14ac:dyDescent="0.2">
      <c r="A707" s="102" t="s">
        <v>1599</v>
      </c>
      <c r="B707" s="102" t="s">
        <v>736</v>
      </c>
      <c r="C707" s="102" t="s">
        <v>997</v>
      </c>
      <c r="D707" s="109" t="s">
        <v>449</v>
      </c>
      <c r="E707" s="106">
        <v>26</v>
      </c>
      <c r="F707" s="51" t="s">
        <v>996</v>
      </c>
      <c r="G707" s="107">
        <f>IF(F707="N",VLOOKUP(E707,'Cost Study'!A:G,7,0),(VLOOKUP(E707,'Cost Study'!A:G,7,0)*0.1)+VLOOKUP(E707,'Cost Study'!A:G,7,0))</f>
        <v>2.9124100501637846</v>
      </c>
    </row>
    <row r="708" spans="1:7" x14ac:dyDescent="0.2">
      <c r="A708" s="102" t="s">
        <v>1600</v>
      </c>
      <c r="B708" s="102" t="s">
        <v>833</v>
      </c>
      <c r="C708" s="102" t="s">
        <v>997</v>
      </c>
      <c r="D708" s="109" t="s">
        <v>449</v>
      </c>
      <c r="E708" s="106">
        <v>26</v>
      </c>
      <c r="F708" s="51" t="s">
        <v>996</v>
      </c>
      <c r="G708" s="107">
        <f>IF(F708="N",VLOOKUP(E708,'Cost Study'!A:G,7,0),(VLOOKUP(E708,'Cost Study'!A:G,7,0)*0.1)+VLOOKUP(E708,'Cost Study'!A:G,7,0))</f>
        <v>2.9124100501637846</v>
      </c>
    </row>
    <row r="709" spans="1:7" x14ac:dyDescent="0.2">
      <c r="A709" s="102" t="s">
        <v>1601</v>
      </c>
      <c r="B709" s="102" t="s">
        <v>450</v>
      </c>
      <c r="C709" s="102" t="s">
        <v>995</v>
      </c>
      <c r="D709" s="109" t="s">
        <v>451</v>
      </c>
      <c r="E709" s="106">
        <v>26</v>
      </c>
      <c r="F709" s="51" t="s">
        <v>996</v>
      </c>
      <c r="G709" s="107">
        <f>IF(F709="N",VLOOKUP(E709,'Cost Study'!A:G,7,0),(VLOOKUP(E709,'Cost Study'!A:G,7,0)*0.1)+VLOOKUP(E709,'Cost Study'!A:G,7,0))</f>
        <v>2.9124100501637846</v>
      </c>
    </row>
    <row r="710" spans="1:7" x14ac:dyDescent="0.2">
      <c r="A710" s="102" t="s">
        <v>1602</v>
      </c>
      <c r="B710" s="102" t="s">
        <v>452</v>
      </c>
      <c r="C710" s="102" t="s">
        <v>995</v>
      </c>
      <c r="D710" s="109" t="s">
        <v>453</v>
      </c>
      <c r="E710" s="106">
        <v>26</v>
      </c>
      <c r="F710" s="51" t="s">
        <v>996</v>
      </c>
      <c r="G710" s="107">
        <f>IF(F710="N",VLOOKUP(E710,'Cost Study'!A:G,7,0),(VLOOKUP(E710,'Cost Study'!A:G,7,0)*0.1)+VLOOKUP(E710,'Cost Study'!A:G,7,0))</f>
        <v>2.9124100501637846</v>
      </c>
    </row>
    <row r="711" spans="1:7" x14ac:dyDescent="0.2">
      <c r="A711" s="102" t="s">
        <v>1603</v>
      </c>
      <c r="B711" s="102" t="s">
        <v>454</v>
      </c>
      <c r="C711" s="102" t="s">
        <v>995</v>
      </c>
      <c r="D711" s="109" t="s">
        <v>455</v>
      </c>
      <c r="E711" s="106">
        <v>26</v>
      </c>
      <c r="F711" s="51" t="s">
        <v>996</v>
      </c>
      <c r="G711" s="107">
        <f>IF(F711="N",VLOOKUP(E711,'Cost Study'!A:G,7,0),(VLOOKUP(E711,'Cost Study'!A:G,7,0)*0.1)+VLOOKUP(E711,'Cost Study'!A:G,7,0))</f>
        <v>2.9124100501637846</v>
      </c>
    </row>
    <row r="712" spans="1:7" x14ac:dyDescent="0.2">
      <c r="A712" s="102" t="s">
        <v>1604</v>
      </c>
      <c r="B712" s="102" t="s">
        <v>211</v>
      </c>
      <c r="C712" s="102" t="s">
        <v>995</v>
      </c>
      <c r="D712" s="109" t="s">
        <v>456</v>
      </c>
      <c r="E712" s="106">
        <v>26</v>
      </c>
      <c r="F712" s="51" t="s">
        <v>996</v>
      </c>
      <c r="G712" s="107">
        <f>IF(F712="N",VLOOKUP(E712,'Cost Study'!A:G,7,0),(VLOOKUP(E712,'Cost Study'!A:G,7,0)*0.1)+VLOOKUP(E712,'Cost Study'!A:G,7,0))</f>
        <v>2.9124100501637846</v>
      </c>
    </row>
    <row r="713" spans="1:7" x14ac:dyDescent="0.2">
      <c r="A713" s="102" t="s">
        <v>1605</v>
      </c>
      <c r="B713" s="102" t="s">
        <v>836</v>
      </c>
      <c r="C713" s="102" t="s">
        <v>997</v>
      </c>
      <c r="D713" s="109" t="s">
        <v>920</v>
      </c>
      <c r="E713" s="106">
        <v>26</v>
      </c>
      <c r="F713" s="51" t="s">
        <v>996</v>
      </c>
      <c r="G713" s="107">
        <f>IF(F713="N",VLOOKUP(E713,'Cost Study'!A:G,7,0),(VLOOKUP(E713,'Cost Study'!A:G,7,0)*0.1)+VLOOKUP(E713,'Cost Study'!A:G,7,0))</f>
        <v>2.9124100501637846</v>
      </c>
    </row>
    <row r="714" spans="1:7" x14ac:dyDescent="0.2">
      <c r="A714" s="102" t="s">
        <v>1606</v>
      </c>
      <c r="B714" s="102" t="s">
        <v>836</v>
      </c>
      <c r="C714" s="102" t="s">
        <v>997</v>
      </c>
      <c r="D714" s="109" t="s">
        <v>921</v>
      </c>
      <c r="E714" s="106">
        <v>26</v>
      </c>
      <c r="F714" s="51" t="s">
        <v>996</v>
      </c>
      <c r="G714" s="107">
        <f>IF(F714="N",VLOOKUP(E714,'Cost Study'!A:G,7,0),(VLOOKUP(E714,'Cost Study'!A:G,7,0)*0.1)+VLOOKUP(E714,'Cost Study'!A:G,7,0))</f>
        <v>2.9124100501637846</v>
      </c>
    </row>
    <row r="715" spans="1:7" x14ac:dyDescent="0.2">
      <c r="A715" s="102" t="s">
        <v>1607</v>
      </c>
      <c r="B715" s="102" t="s">
        <v>836</v>
      </c>
      <c r="C715" s="102" t="s">
        <v>997</v>
      </c>
      <c r="D715" s="109" t="s">
        <v>921</v>
      </c>
      <c r="E715" s="106">
        <v>26</v>
      </c>
      <c r="F715" s="51" t="s">
        <v>996</v>
      </c>
      <c r="G715" s="107">
        <f>IF(F715="N",VLOOKUP(E715,'Cost Study'!A:G,7,0),(VLOOKUP(E715,'Cost Study'!A:G,7,0)*0.1)+VLOOKUP(E715,'Cost Study'!A:G,7,0))</f>
        <v>2.9124100501637846</v>
      </c>
    </row>
    <row r="716" spans="1:7" x14ac:dyDescent="0.2">
      <c r="A716" s="102" t="s">
        <v>1608</v>
      </c>
      <c r="B716" s="102" t="s">
        <v>836</v>
      </c>
      <c r="C716" s="102" t="s">
        <v>997</v>
      </c>
      <c r="D716" s="109" t="s">
        <v>921</v>
      </c>
      <c r="E716" s="106">
        <v>26</v>
      </c>
      <c r="F716" s="51" t="s">
        <v>996</v>
      </c>
      <c r="G716" s="107">
        <f>IF(F716="N",VLOOKUP(E716,'Cost Study'!A:G,7,0),(VLOOKUP(E716,'Cost Study'!A:G,7,0)*0.1)+VLOOKUP(E716,'Cost Study'!A:G,7,0))</f>
        <v>2.9124100501637846</v>
      </c>
    </row>
    <row r="717" spans="1:7" x14ac:dyDescent="0.2">
      <c r="A717" s="102" t="s">
        <v>1609</v>
      </c>
      <c r="B717" s="102" t="s">
        <v>836</v>
      </c>
      <c r="C717" s="102" t="s">
        <v>997</v>
      </c>
      <c r="D717" s="109" t="s">
        <v>922</v>
      </c>
      <c r="E717" s="106">
        <v>26</v>
      </c>
      <c r="F717" s="51" t="s">
        <v>996</v>
      </c>
      <c r="G717" s="107">
        <f>IF(F717="N",VLOOKUP(E717,'Cost Study'!A:G,7,0),(VLOOKUP(E717,'Cost Study'!A:G,7,0)*0.1)+VLOOKUP(E717,'Cost Study'!A:G,7,0))</f>
        <v>2.9124100501637846</v>
      </c>
    </row>
    <row r="718" spans="1:7" x14ac:dyDescent="0.2">
      <c r="A718" s="102" t="s">
        <v>1610</v>
      </c>
      <c r="B718" s="102" t="s">
        <v>836</v>
      </c>
      <c r="C718" s="102" t="s">
        <v>997</v>
      </c>
      <c r="D718" s="109" t="s">
        <v>923</v>
      </c>
      <c r="E718" s="106">
        <v>26</v>
      </c>
      <c r="F718" s="51" t="s">
        <v>996</v>
      </c>
      <c r="G718" s="107">
        <f>IF(F718="N",VLOOKUP(E718,'Cost Study'!A:G,7,0),(VLOOKUP(E718,'Cost Study'!A:G,7,0)*0.1)+VLOOKUP(E718,'Cost Study'!A:G,7,0))</f>
        <v>2.9124100501637846</v>
      </c>
    </row>
    <row r="719" spans="1:7" x14ac:dyDescent="0.2">
      <c r="A719" s="102" t="s">
        <v>1611</v>
      </c>
      <c r="B719" s="102" t="s">
        <v>836</v>
      </c>
      <c r="C719" s="102" t="s">
        <v>997</v>
      </c>
      <c r="D719" s="109" t="s">
        <v>923</v>
      </c>
      <c r="E719" s="106">
        <v>26</v>
      </c>
      <c r="F719" s="51" t="s">
        <v>996</v>
      </c>
      <c r="G719" s="107">
        <f>IF(F719="N",VLOOKUP(E719,'Cost Study'!A:G,7,0),(VLOOKUP(E719,'Cost Study'!A:G,7,0)*0.1)+VLOOKUP(E719,'Cost Study'!A:G,7,0))</f>
        <v>2.9124100501637846</v>
      </c>
    </row>
    <row r="720" spans="1:7" x14ac:dyDescent="0.2">
      <c r="A720" s="102" t="s">
        <v>1612</v>
      </c>
      <c r="B720" s="102" t="s">
        <v>836</v>
      </c>
      <c r="C720" s="102" t="s">
        <v>997</v>
      </c>
      <c r="D720" s="109" t="s">
        <v>923</v>
      </c>
      <c r="E720" s="106">
        <v>26</v>
      </c>
      <c r="F720" s="51" t="s">
        <v>996</v>
      </c>
      <c r="G720" s="107">
        <f>IF(F720="N",VLOOKUP(E720,'Cost Study'!A:G,7,0),(VLOOKUP(E720,'Cost Study'!A:G,7,0)*0.1)+VLOOKUP(E720,'Cost Study'!A:G,7,0))</f>
        <v>2.9124100501637846</v>
      </c>
    </row>
    <row r="721" spans="1:7" x14ac:dyDescent="0.2">
      <c r="A721" s="102" t="s">
        <v>1613</v>
      </c>
      <c r="B721" s="102" t="s">
        <v>836</v>
      </c>
      <c r="C721" s="102" t="s">
        <v>997</v>
      </c>
      <c r="D721" s="109" t="s">
        <v>923</v>
      </c>
      <c r="E721" s="106">
        <v>26</v>
      </c>
      <c r="F721" s="51" t="s">
        <v>996</v>
      </c>
      <c r="G721" s="107">
        <f>IF(F721="N",VLOOKUP(E721,'Cost Study'!A:G,7,0),(VLOOKUP(E721,'Cost Study'!A:G,7,0)*0.1)+VLOOKUP(E721,'Cost Study'!A:G,7,0))</f>
        <v>2.9124100501637846</v>
      </c>
    </row>
    <row r="722" spans="1:7" x14ac:dyDescent="0.2">
      <c r="A722" s="102" t="s">
        <v>1614</v>
      </c>
      <c r="B722" s="102" t="s">
        <v>457</v>
      </c>
      <c r="C722" s="102" t="s">
        <v>995</v>
      </c>
      <c r="D722" s="109" t="s">
        <v>458</v>
      </c>
      <c r="E722" s="106">
        <v>26</v>
      </c>
      <c r="F722" s="51" t="s">
        <v>996</v>
      </c>
      <c r="G722" s="107">
        <f>IF(F722="N",VLOOKUP(E722,'Cost Study'!A:G,7,0),(VLOOKUP(E722,'Cost Study'!A:G,7,0)*0.1)+VLOOKUP(E722,'Cost Study'!A:G,7,0))</f>
        <v>2.9124100501637846</v>
      </c>
    </row>
    <row r="723" spans="1:7" x14ac:dyDescent="0.2">
      <c r="A723" s="102" t="s">
        <v>1615</v>
      </c>
      <c r="B723" s="102" t="s">
        <v>457</v>
      </c>
      <c r="C723" s="102" t="s">
        <v>995</v>
      </c>
      <c r="D723" s="109" t="s">
        <v>459</v>
      </c>
      <c r="E723" s="106">
        <v>26</v>
      </c>
      <c r="F723" s="51" t="s">
        <v>996</v>
      </c>
      <c r="G723" s="107">
        <f>IF(F723="N",VLOOKUP(E723,'Cost Study'!A:G,7,0),(VLOOKUP(E723,'Cost Study'!A:G,7,0)*0.1)+VLOOKUP(E723,'Cost Study'!A:G,7,0))</f>
        <v>2.9124100501637846</v>
      </c>
    </row>
    <row r="724" spans="1:7" x14ac:dyDescent="0.2">
      <c r="A724" s="102" t="s">
        <v>1616</v>
      </c>
      <c r="B724" s="102" t="s">
        <v>736</v>
      </c>
      <c r="C724" s="102" t="s">
        <v>997</v>
      </c>
      <c r="D724" s="109" t="s">
        <v>459</v>
      </c>
      <c r="E724" s="106">
        <v>26</v>
      </c>
      <c r="F724" s="51" t="s">
        <v>996</v>
      </c>
      <c r="G724" s="107">
        <f>IF(F724="N",VLOOKUP(E724,'Cost Study'!A:G,7,0),(VLOOKUP(E724,'Cost Study'!A:G,7,0)*0.1)+VLOOKUP(E724,'Cost Study'!A:G,7,0))</f>
        <v>2.9124100501637846</v>
      </c>
    </row>
    <row r="725" spans="1:7" x14ac:dyDescent="0.2">
      <c r="A725" s="102" t="s">
        <v>1616</v>
      </c>
      <c r="B725" s="102" t="s">
        <v>836</v>
      </c>
      <c r="C725" s="102" t="s">
        <v>997</v>
      </c>
      <c r="D725" s="109" t="s">
        <v>459</v>
      </c>
      <c r="E725" s="106">
        <v>26</v>
      </c>
      <c r="F725" s="51" t="s">
        <v>996</v>
      </c>
      <c r="G725" s="107">
        <f>IF(F725="N",VLOOKUP(E725,'Cost Study'!A:G,7,0),(VLOOKUP(E725,'Cost Study'!A:G,7,0)*0.1)+VLOOKUP(E725,'Cost Study'!A:G,7,0))</f>
        <v>2.9124100501637846</v>
      </c>
    </row>
    <row r="726" spans="1:7" x14ac:dyDescent="0.2">
      <c r="A726" s="102" t="s">
        <v>1617</v>
      </c>
      <c r="B726" s="102" t="s">
        <v>833</v>
      </c>
      <c r="C726" s="102" t="s">
        <v>997</v>
      </c>
      <c r="D726" s="109" t="s">
        <v>924</v>
      </c>
      <c r="E726" s="106">
        <v>26</v>
      </c>
      <c r="F726" s="51" t="s">
        <v>996</v>
      </c>
      <c r="G726" s="107">
        <f>IF(F726="N",VLOOKUP(E726,'Cost Study'!A:G,7,0),(VLOOKUP(E726,'Cost Study'!A:G,7,0)*0.1)+VLOOKUP(E726,'Cost Study'!A:G,7,0))</f>
        <v>2.9124100501637846</v>
      </c>
    </row>
    <row r="727" spans="1:7" x14ac:dyDescent="0.2">
      <c r="A727" s="102" t="s">
        <v>1617</v>
      </c>
      <c r="B727" s="102" t="s">
        <v>736</v>
      </c>
      <c r="C727" s="102" t="s">
        <v>997</v>
      </c>
      <c r="D727" s="109" t="s">
        <v>924</v>
      </c>
      <c r="E727" s="106">
        <v>26</v>
      </c>
      <c r="F727" s="51" t="s">
        <v>996</v>
      </c>
      <c r="G727" s="107">
        <f>IF(F727="N",VLOOKUP(E727,'Cost Study'!A:G,7,0),(VLOOKUP(E727,'Cost Study'!A:G,7,0)*0.1)+VLOOKUP(E727,'Cost Study'!A:G,7,0))</f>
        <v>2.9124100501637846</v>
      </c>
    </row>
    <row r="728" spans="1:7" x14ac:dyDescent="0.2">
      <c r="A728" s="102" t="s">
        <v>1618</v>
      </c>
      <c r="B728" s="102" t="s">
        <v>833</v>
      </c>
      <c r="C728" s="102" t="s">
        <v>997</v>
      </c>
      <c r="D728" s="109" t="s">
        <v>924</v>
      </c>
      <c r="E728" s="106">
        <v>26</v>
      </c>
      <c r="F728" s="51" t="s">
        <v>996</v>
      </c>
      <c r="G728" s="107">
        <f>IF(F728="N",VLOOKUP(E728,'Cost Study'!A:G,7,0),(VLOOKUP(E728,'Cost Study'!A:G,7,0)*0.1)+VLOOKUP(E728,'Cost Study'!A:G,7,0))</f>
        <v>2.9124100501637846</v>
      </c>
    </row>
    <row r="729" spans="1:7" x14ac:dyDescent="0.2">
      <c r="A729" s="102" t="s">
        <v>1618</v>
      </c>
      <c r="B729" s="102" t="s">
        <v>736</v>
      </c>
      <c r="C729" s="102" t="s">
        <v>997</v>
      </c>
      <c r="D729" s="109" t="s">
        <v>924</v>
      </c>
      <c r="E729" s="106">
        <v>26</v>
      </c>
      <c r="F729" s="51" t="s">
        <v>996</v>
      </c>
      <c r="G729" s="107">
        <f>IF(F729="N",VLOOKUP(E729,'Cost Study'!A:G,7,0),(VLOOKUP(E729,'Cost Study'!A:G,7,0)*0.1)+VLOOKUP(E729,'Cost Study'!A:G,7,0))</f>
        <v>2.9124100501637846</v>
      </c>
    </row>
    <row r="730" spans="1:7" x14ac:dyDescent="0.2">
      <c r="A730" s="102" t="s">
        <v>1619</v>
      </c>
      <c r="B730" s="102" t="s">
        <v>833</v>
      </c>
      <c r="C730" s="102" t="s">
        <v>997</v>
      </c>
      <c r="D730" s="109" t="s">
        <v>925</v>
      </c>
      <c r="E730" s="106">
        <v>26</v>
      </c>
      <c r="F730" s="51" t="s">
        <v>996</v>
      </c>
      <c r="G730" s="107">
        <f>IF(F730="N",VLOOKUP(E730,'Cost Study'!A:G,7,0),(VLOOKUP(E730,'Cost Study'!A:G,7,0)*0.1)+VLOOKUP(E730,'Cost Study'!A:G,7,0))</f>
        <v>2.9124100501637846</v>
      </c>
    </row>
    <row r="731" spans="1:7" x14ac:dyDescent="0.2">
      <c r="A731" s="102" t="s">
        <v>1620</v>
      </c>
      <c r="B731" s="102" t="s">
        <v>833</v>
      </c>
      <c r="C731" s="102" t="s">
        <v>997</v>
      </c>
      <c r="D731" s="109" t="s">
        <v>926</v>
      </c>
      <c r="E731" s="106">
        <v>26</v>
      </c>
      <c r="F731" s="51" t="s">
        <v>996</v>
      </c>
      <c r="G731" s="107">
        <f>IF(F731="N",VLOOKUP(E731,'Cost Study'!A:G,7,0),(VLOOKUP(E731,'Cost Study'!A:G,7,0)*0.1)+VLOOKUP(E731,'Cost Study'!A:G,7,0))</f>
        <v>2.9124100501637846</v>
      </c>
    </row>
    <row r="732" spans="1:7" x14ac:dyDescent="0.2">
      <c r="A732" s="102" t="s">
        <v>1621</v>
      </c>
      <c r="B732" s="102" t="s">
        <v>833</v>
      </c>
      <c r="C732" s="102" t="s">
        <v>997</v>
      </c>
      <c r="D732" s="109" t="s">
        <v>926</v>
      </c>
      <c r="E732" s="106">
        <v>26</v>
      </c>
      <c r="F732" s="51" t="s">
        <v>996</v>
      </c>
      <c r="G732" s="107">
        <f>IF(F732="N",VLOOKUP(E732,'Cost Study'!A:G,7,0),(VLOOKUP(E732,'Cost Study'!A:G,7,0)*0.1)+VLOOKUP(E732,'Cost Study'!A:G,7,0))</f>
        <v>2.9124100501637846</v>
      </c>
    </row>
    <row r="733" spans="1:7" x14ac:dyDescent="0.2">
      <c r="A733" s="102" t="s">
        <v>1622</v>
      </c>
      <c r="B733" s="102" t="s">
        <v>734</v>
      </c>
      <c r="C733" s="102" t="s">
        <v>997</v>
      </c>
      <c r="D733" s="109" t="s">
        <v>926</v>
      </c>
      <c r="E733" s="106">
        <v>26</v>
      </c>
      <c r="F733" s="51" t="s">
        <v>996</v>
      </c>
      <c r="G733" s="107">
        <f>IF(F733="N",VLOOKUP(E733,'Cost Study'!A:G,7,0),(VLOOKUP(E733,'Cost Study'!A:G,7,0)*0.1)+VLOOKUP(E733,'Cost Study'!A:G,7,0))</f>
        <v>2.9124100501637846</v>
      </c>
    </row>
    <row r="734" spans="1:7" x14ac:dyDescent="0.2">
      <c r="A734" s="102" t="s">
        <v>1623</v>
      </c>
      <c r="B734" s="102" t="s">
        <v>927</v>
      </c>
      <c r="C734" s="102" t="s">
        <v>995</v>
      </c>
      <c r="D734" s="109" t="s">
        <v>460</v>
      </c>
      <c r="E734" s="106">
        <v>26</v>
      </c>
      <c r="F734" s="51" t="s">
        <v>996</v>
      </c>
      <c r="G734" s="107">
        <f>IF(F734="N",VLOOKUP(E734,'Cost Study'!A:G,7,0),(VLOOKUP(E734,'Cost Study'!A:G,7,0)*0.1)+VLOOKUP(E734,'Cost Study'!A:G,7,0))</f>
        <v>2.9124100501637846</v>
      </c>
    </row>
    <row r="735" spans="1:7" x14ac:dyDescent="0.2">
      <c r="A735" s="102" t="s">
        <v>1624</v>
      </c>
      <c r="B735" s="102" t="s">
        <v>833</v>
      </c>
      <c r="C735" s="102" t="s">
        <v>997</v>
      </c>
      <c r="D735" s="109" t="s">
        <v>460</v>
      </c>
      <c r="E735" s="106">
        <v>26</v>
      </c>
      <c r="F735" s="51" t="s">
        <v>996</v>
      </c>
      <c r="G735" s="107">
        <f>IF(F735="N",VLOOKUP(E735,'Cost Study'!A:G,7,0),(VLOOKUP(E735,'Cost Study'!A:G,7,0)*0.1)+VLOOKUP(E735,'Cost Study'!A:G,7,0))</f>
        <v>2.9124100501637846</v>
      </c>
    </row>
    <row r="736" spans="1:7" x14ac:dyDescent="0.2">
      <c r="A736" s="102" t="s">
        <v>1625</v>
      </c>
      <c r="B736" s="102" t="s">
        <v>833</v>
      </c>
      <c r="C736" s="102" t="s">
        <v>997</v>
      </c>
      <c r="D736" s="109" t="s">
        <v>460</v>
      </c>
      <c r="E736" s="106">
        <v>26</v>
      </c>
      <c r="F736" s="51" t="s">
        <v>996</v>
      </c>
      <c r="G736" s="107">
        <f>IF(F736="N",VLOOKUP(E736,'Cost Study'!A:G,7,0),(VLOOKUP(E736,'Cost Study'!A:G,7,0)*0.1)+VLOOKUP(E736,'Cost Study'!A:G,7,0))</f>
        <v>2.9124100501637846</v>
      </c>
    </row>
    <row r="737" spans="1:7" x14ac:dyDescent="0.2">
      <c r="A737" s="102" t="s">
        <v>1626</v>
      </c>
      <c r="B737" s="102" t="s">
        <v>833</v>
      </c>
      <c r="C737" s="102" t="s">
        <v>997</v>
      </c>
      <c r="D737" s="109" t="s">
        <v>928</v>
      </c>
      <c r="E737" s="106">
        <v>26</v>
      </c>
      <c r="F737" s="51" t="s">
        <v>996</v>
      </c>
      <c r="G737" s="107">
        <f>IF(F737="N",VLOOKUP(E737,'Cost Study'!A:G,7,0),(VLOOKUP(E737,'Cost Study'!A:G,7,0)*0.1)+VLOOKUP(E737,'Cost Study'!A:G,7,0))</f>
        <v>2.9124100501637846</v>
      </c>
    </row>
    <row r="738" spans="1:7" x14ac:dyDescent="0.2">
      <c r="A738" s="102" t="s">
        <v>1627</v>
      </c>
      <c r="B738" s="102" t="s">
        <v>833</v>
      </c>
      <c r="C738" s="102" t="s">
        <v>997</v>
      </c>
      <c r="D738" s="109" t="s">
        <v>928</v>
      </c>
      <c r="E738" s="106">
        <v>26</v>
      </c>
      <c r="F738" s="51" t="s">
        <v>996</v>
      </c>
      <c r="G738" s="107">
        <f>IF(F738="N",VLOOKUP(E738,'Cost Study'!A:G,7,0),(VLOOKUP(E738,'Cost Study'!A:G,7,0)*0.1)+VLOOKUP(E738,'Cost Study'!A:G,7,0))</f>
        <v>2.9124100501637846</v>
      </c>
    </row>
    <row r="739" spans="1:7" x14ac:dyDescent="0.2">
      <c r="A739" s="102" t="s">
        <v>1628</v>
      </c>
      <c r="B739" s="102" t="s">
        <v>833</v>
      </c>
      <c r="C739" s="102" t="s">
        <v>997</v>
      </c>
      <c r="D739" s="109" t="s">
        <v>928</v>
      </c>
      <c r="E739" s="106">
        <v>26</v>
      </c>
      <c r="F739" s="51" t="s">
        <v>996</v>
      </c>
      <c r="G739" s="107">
        <f>IF(F739="N",VLOOKUP(E739,'Cost Study'!A:G,7,0),(VLOOKUP(E739,'Cost Study'!A:G,7,0)*0.1)+VLOOKUP(E739,'Cost Study'!A:G,7,0))</f>
        <v>2.9124100501637846</v>
      </c>
    </row>
    <row r="740" spans="1:7" x14ac:dyDescent="0.2">
      <c r="A740" s="102" t="s">
        <v>1629</v>
      </c>
      <c r="B740" s="102" t="s">
        <v>833</v>
      </c>
      <c r="C740" s="102" t="s">
        <v>997</v>
      </c>
      <c r="D740" s="109" t="s">
        <v>929</v>
      </c>
      <c r="E740" s="106">
        <v>26</v>
      </c>
      <c r="F740" s="51" t="s">
        <v>996</v>
      </c>
      <c r="G740" s="107">
        <f>IF(F740="N",VLOOKUP(E740,'Cost Study'!A:G,7,0),(VLOOKUP(E740,'Cost Study'!A:G,7,0)*0.1)+VLOOKUP(E740,'Cost Study'!A:G,7,0))</f>
        <v>2.9124100501637846</v>
      </c>
    </row>
    <row r="741" spans="1:7" x14ac:dyDescent="0.2">
      <c r="A741" s="102" t="s">
        <v>1630</v>
      </c>
      <c r="B741" s="102" t="s">
        <v>833</v>
      </c>
      <c r="C741" s="102" t="s">
        <v>997</v>
      </c>
      <c r="D741" s="109" t="s">
        <v>930</v>
      </c>
      <c r="E741" s="106">
        <v>26</v>
      </c>
      <c r="F741" s="51" t="s">
        <v>996</v>
      </c>
      <c r="G741" s="107">
        <f>IF(F741="N",VLOOKUP(E741,'Cost Study'!A:G,7,0),(VLOOKUP(E741,'Cost Study'!A:G,7,0)*0.1)+VLOOKUP(E741,'Cost Study'!A:G,7,0))</f>
        <v>2.9124100501637846</v>
      </c>
    </row>
    <row r="742" spans="1:7" x14ac:dyDescent="0.2">
      <c r="A742" s="102" t="s">
        <v>1631</v>
      </c>
      <c r="B742" s="102" t="s">
        <v>833</v>
      </c>
      <c r="C742" s="102" t="s">
        <v>997</v>
      </c>
      <c r="D742" s="109" t="s">
        <v>931</v>
      </c>
      <c r="E742" s="106">
        <v>26</v>
      </c>
      <c r="F742" s="51" t="s">
        <v>996</v>
      </c>
      <c r="G742" s="107">
        <f>IF(F742="N",VLOOKUP(E742,'Cost Study'!A:G,7,0),(VLOOKUP(E742,'Cost Study'!A:G,7,0)*0.1)+VLOOKUP(E742,'Cost Study'!A:G,7,0))</f>
        <v>2.9124100501637846</v>
      </c>
    </row>
    <row r="743" spans="1:7" x14ac:dyDescent="0.2">
      <c r="A743" s="102" t="s">
        <v>1632</v>
      </c>
      <c r="B743" s="102" t="s">
        <v>833</v>
      </c>
      <c r="C743" s="102" t="s">
        <v>997</v>
      </c>
      <c r="D743" s="109" t="s">
        <v>932</v>
      </c>
      <c r="E743" s="106">
        <v>26</v>
      </c>
      <c r="F743" s="51" t="s">
        <v>996</v>
      </c>
      <c r="G743" s="107">
        <f>IF(F743="N",VLOOKUP(E743,'Cost Study'!A:G,7,0),(VLOOKUP(E743,'Cost Study'!A:G,7,0)*0.1)+VLOOKUP(E743,'Cost Study'!A:G,7,0))</f>
        <v>2.9124100501637846</v>
      </c>
    </row>
    <row r="744" spans="1:7" x14ac:dyDescent="0.2">
      <c r="A744" s="102" t="s">
        <v>1633</v>
      </c>
      <c r="B744" s="102" t="s">
        <v>208</v>
      </c>
      <c r="C744" s="102" t="s">
        <v>995</v>
      </c>
      <c r="D744" s="109" t="s">
        <v>461</v>
      </c>
      <c r="E744" s="106">
        <v>26</v>
      </c>
      <c r="F744" s="51" t="s">
        <v>996</v>
      </c>
      <c r="G744" s="107">
        <f>IF(F744="N",VLOOKUP(E744,'Cost Study'!A:G,7,0),(VLOOKUP(E744,'Cost Study'!A:G,7,0)*0.1)+VLOOKUP(E744,'Cost Study'!A:G,7,0))</f>
        <v>2.9124100501637846</v>
      </c>
    </row>
    <row r="745" spans="1:7" x14ac:dyDescent="0.2">
      <c r="A745" s="102" t="s">
        <v>1634</v>
      </c>
      <c r="B745" s="102" t="s">
        <v>208</v>
      </c>
      <c r="C745" s="102" t="s">
        <v>995</v>
      </c>
      <c r="D745" s="109" t="s">
        <v>462</v>
      </c>
      <c r="E745" s="106">
        <v>26</v>
      </c>
      <c r="F745" s="51" t="s">
        <v>996</v>
      </c>
      <c r="G745" s="107">
        <f>IF(F745="N",VLOOKUP(E745,'Cost Study'!A:G,7,0),(VLOOKUP(E745,'Cost Study'!A:G,7,0)*0.1)+VLOOKUP(E745,'Cost Study'!A:G,7,0))</f>
        <v>2.9124100501637846</v>
      </c>
    </row>
    <row r="746" spans="1:7" x14ac:dyDescent="0.2">
      <c r="A746" s="102" t="s">
        <v>1635</v>
      </c>
      <c r="B746" s="102" t="s">
        <v>837</v>
      </c>
      <c r="C746" s="102" t="s">
        <v>997</v>
      </c>
      <c r="D746" s="109" t="s">
        <v>462</v>
      </c>
      <c r="E746" s="106">
        <v>26</v>
      </c>
      <c r="F746" s="51" t="s">
        <v>996</v>
      </c>
      <c r="G746" s="107">
        <f>IF(F746="N",VLOOKUP(E746,'Cost Study'!A:G,7,0),(VLOOKUP(E746,'Cost Study'!A:G,7,0)*0.1)+VLOOKUP(E746,'Cost Study'!A:G,7,0))</f>
        <v>2.9124100501637846</v>
      </c>
    </row>
    <row r="747" spans="1:7" x14ac:dyDescent="0.2">
      <c r="A747" s="102" t="s">
        <v>1636</v>
      </c>
      <c r="B747" s="102" t="s">
        <v>837</v>
      </c>
      <c r="C747" s="102" t="s">
        <v>997</v>
      </c>
      <c r="D747" s="109" t="s">
        <v>462</v>
      </c>
      <c r="E747" s="106">
        <v>26</v>
      </c>
      <c r="F747" s="51" t="s">
        <v>996</v>
      </c>
      <c r="G747" s="107">
        <f>IF(F747="N",VLOOKUP(E747,'Cost Study'!A:G,7,0),(VLOOKUP(E747,'Cost Study'!A:G,7,0)*0.1)+VLOOKUP(E747,'Cost Study'!A:G,7,0))</f>
        <v>2.9124100501637846</v>
      </c>
    </row>
    <row r="748" spans="1:7" x14ac:dyDescent="0.2">
      <c r="A748" s="102" t="s">
        <v>1637</v>
      </c>
      <c r="B748" s="102" t="s">
        <v>837</v>
      </c>
      <c r="C748" s="102" t="s">
        <v>997</v>
      </c>
      <c r="D748" s="109" t="s">
        <v>462</v>
      </c>
      <c r="E748" s="106">
        <v>26</v>
      </c>
      <c r="F748" s="51" t="s">
        <v>996</v>
      </c>
      <c r="G748" s="107">
        <f>IF(F748="N",VLOOKUP(E748,'Cost Study'!A:G,7,0),(VLOOKUP(E748,'Cost Study'!A:G,7,0)*0.1)+VLOOKUP(E748,'Cost Study'!A:G,7,0))</f>
        <v>2.9124100501637846</v>
      </c>
    </row>
    <row r="749" spans="1:7" x14ac:dyDescent="0.2">
      <c r="A749" s="102" t="s">
        <v>1638</v>
      </c>
      <c r="B749" s="102" t="s">
        <v>463</v>
      </c>
      <c r="C749" s="102" t="s">
        <v>995</v>
      </c>
      <c r="D749" s="109" t="s">
        <v>464</v>
      </c>
      <c r="E749" s="106">
        <v>26</v>
      </c>
      <c r="F749" s="51" t="s">
        <v>996</v>
      </c>
      <c r="G749" s="107">
        <f>IF(F749="N",VLOOKUP(E749,'Cost Study'!A:G,7,0),(VLOOKUP(E749,'Cost Study'!A:G,7,0)*0.1)+VLOOKUP(E749,'Cost Study'!A:G,7,0))</f>
        <v>2.9124100501637846</v>
      </c>
    </row>
    <row r="750" spans="1:7" x14ac:dyDescent="0.2">
      <c r="A750" s="102" t="s">
        <v>1639</v>
      </c>
      <c r="B750" s="102" t="s">
        <v>837</v>
      </c>
      <c r="C750" s="102" t="s">
        <v>997</v>
      </c>
      <c r="D750" s="109" t="s">
        <v>464</v>
      </c>
      <c r="E750" s="106">
        <v>26</v>
      </c>
      <c r="F750" s="51" t="s">
        <v>996</v>
      </c>
      <c r="G750" s="107">
        <f>IF(F750="N",VLOOKUP(E750,'Cost Study'!A:G,7,0),(VLOOKUP(E750,'Cost Study'!A:G,7,0)*0.1)+VLOOKUP(E750,'Cost Study'!A:G,7,0))</f>
        <v>2.9124100501637846</v>
      </c>
    </row>
    <row r="751" spans="1:7" x14ac:dyDescent="0.2">
      <c r="A751" s="102" t="s">
        <v>1640</v>
      </c>
      <c r="B751" s="102" t="s">
        <v>933</v>
      </c>
      <c r="C751" s="102" t="s">
        <v>997</v>
      </c>
      <c r="D751" s="109" t="s">
        <v>464</v>
      </c>
      <c r="E751" s="106">
        <v>26</v>
      </c>
      <c r="F751" s="51" t="s">
        <v>996</v>
      </c>
      <c r="G751" s="107">
        <f>IF(F751="N",VLOOKUP(E751,'Cost Study'!A:G,7,0),(VLOOKUP(E751,'Cost Study'!A:G,7,0)*0.1)+VLOOKUP(E751,'Cost Study'!A:G,7,0))</f>
        <v>2.9124100501637846</v>
      </c>
    </row>
    <row r="752" spans="1:7" x14ac:dyDescent="0.2">
      <c r="A752" s="102" t="s">
        <v>1640</v>
      </c>
      <c r="B752" s="102" t="s">
        <v>935</v>
      </c>
      <c r="C752" s="102" t="s">
        <v>997</v>
      </c>
      <c r="D752" s="109" t="s">
        <v>464</v>
      </c>
      <c r="E752" s="106">
        <v>26</v>
      </c>
      <c r="F752" s="51" t="s">
        <v>996</v>
      </c>
      <c r="G752" s="107">
        <f>IF(F752="N",VLOOKUP(E752,'Cost Study'!A:G,7,0),(VLOOKUP(E752,'Cost Study'!A:G,7,0)*0.1)+VLOOKUP(E752,'Cost Study'!A:G,7,0))</f>
        <v>2.9124100501637846</v>
      </c>
    </row>
    <row r="753" spans="1:7" x14ac:dyDescent="0.2">
      <c r="A753" s="102" t="s">
        <v>1641</v>
      </c>
      <c r="B753" s="102" t="s">
        <v>934</v>
      </c>
      <c r="C753" s="102" t="s">
        <v>997</v>
      </c>
      <c r="D753" s="109" t="s">
        <v>464</v>
      </c>
      <c r="E753" s="106">
        <v>26</v>
      </c>
      <c r="F753" s="51" t="s">
        <v>996</v>
      </c>
      <c r="G753" s="107">
        <f>IF(F753="N",VLOOKUP(E753,'Cost Study'!A:G,7,0),(VLOOKUP(E753,'Cost Study'!A:G,7,0)*0.1)+VLOOKUP(E753,'Cost Study'!A:G,7,0))</f>
        <v>2.9124100501637846</v>
      </c>
    </row>
    <row r="754" spans="1:7" x14ac:dyDescent="0.2">
      <c r="A754" s="102" t="s">
        <v>1641</v>
      </c>
      <c r="B754" s="102" t="s">
        <v>935</v>
      </c>
      <c r="C754" s="102" t="s">
        <v>997</v>
      </c>
      <c r="D754" s="109" t="s">
        <v>464</v>
      </c>
      <c r="E754" s="106">
        <v>26</v>
      </c>
      <c r="F754" s="51" t="s">
        <v>996</v>
      </c>
      <c r="G754" s="107">
        <f>IF(F754="N",VLOOKUP(E754,'Cost Study'!A:G,7,0),(VLOOKUP(E754,'Cost Study'!A:G,7,0)*0.1)+VLOOKUP(E754,'Cost Study'!A:G,7,0))</f>
        <v>2.9124100501637846</v>
      </c>
    </row>
    <row r="755" spans="1:7" x14ac:dyDescent="0.2">
      <c r="A755" s="102" t="s">
        <v>1642</v>
      </c>
      <c r="B755" s="102" t="s">
        <v>934</v>
      </c>
      <c r="C755" s="102" t="s">
        <v>997</v>
      </c>
      <c r="D755" s="109" t="s">
        <v>464</v>
      </c>
      <c r="E755" s="106">
        <v>26</v>
      </c>
      <c r="F755" s="51" t="s">
        <v>996</v>
      </c>
      <c r="G755" s="107">
        <f>IF(F755="N",VLOOKUP(E755,'Cost Study'!A:G,7,0),(VLOOKUP(E755,'Cost Study'!A:G,7,0)*0.1)+VLOOKUP(E755,'Cost Study'!A:G,7,0))</f>
        <v>2.9124100501637846</v>
      </c>
    </row>
    <row r="756" spans="1:7" x14ac:dyDescent="0.2">
      <c r="A756" s="102" t="s">
        <v>1643</v>
      </c>
      <c r="B756" s="102" t="s">
        <v>934</v>
      </c>
      <c r="C756" s="102" t="s">
        <v>997</v>
      </c>
      <c r="D756" s="109" t="s">
        <v>464</v>
      </c>
      <c r="E756" s="106">
        <v>26</v>
      </c>
      <c r="F756" s="51" t="s">
        <v>996</v>
      </c>
      <c r="G756" s="107">
        <f>IF(F756="N",VLOOKUP(E756,'Cost Study'!A:G,7,0),(VLOOKUP(E756,'Cost Study'!A:G,7,0)*0.1)+VLOOKUP(E756,'Cost Study'!A:G,7,0))</f>
        <v>2.9124100501637846</v>
      </c>
    </row>
    <row r="757" spans="1:7" x14ac:dyDescent="0.2">
      <c r="A757" s="102" t="s">
        <v>1644</v>
      </c>
      <c r="B757" s="102" t="s">
        <v>934</v>
      </c>
      <c r="C757" s="102" t="s">
        <v>997</v>
      </c>
      <c r="D757" s="109" t="s">
        <v>464</v>
      </c>
      <c r="E757" s="106">
        <v>26</v>
      </c>
      <c r="F757" s="51" t="s">
        <v>996</v>
      </c>
      <c r="G757" s="107">
        <f>IF(F757="N",VLOOKUP(E757,'Cost Study'!A:G,7,0),(VLOOKUP(E757,'Cost Study'!A:G,7,0)*0.1)+VLOOKUP(E757,'Cost Study'!A:G,7,0))</f>
        <v>2.9124100501637846</v>
      </c>
    </row>
    <row r="758" spans="1:7" x14ac:dyDescent="0.2">
      <c r="A758" s="102" t="s">
        <v>1645</v>
      </c>
      <c r="B758" s="102" t="s">
        <v>208</v>
      </c>
      <c r="C758" s="102" t="s">
        <v>995</v>
      </c>
      <c r="D758" s="109" t="s">
        <v>465</v>
      </c>
      <c r="E758" s="106">
        <v>26</v>
      </c>
      <c r="F758" s="51" t="s">
        <v>996</v>
      </c>
      <c r="G758" s="107">
        <f>IF(F758="N",VLOOKUP(E758,'Cost Study'!A:G,7,0),(VLOOKUP(E758,'Cost Study'!A:G,7,0)*0.1)+VLOOKUP(E758,'Cost Study'!A:G,7,0))</f>
        <v>2.9124100501637846</v>
      </c>
    </row>
    <row r="759" spans="1:7" x14ac:dyDescent="0.2">
      <c r="A759" s="102" t="s">
        <v>1646</v>
      </c>
      <c r="B759" s="102" t="s">
        <v>837</v>
      </c>
      <c r="C759" s="102" t="s">
        <v>997</v>
      </c>
      <c r="D759" s="109" t="s">
        <v>465</v>
      </c>
      <c r="E759" s="106">
        <v>26</v>
      </c>
      <c r="F759" s="51" t="s">
        <v>996</v>
      </c>
      <c r="G759" s="107">
        <f>IF(F759="N",VLOOKUP(E759,'Cost Study'!A:G,7,0),(VLOOKUP(E759,'Cost Study'!A:G,7,0)*0.1)+VLOOKUP(E759,'Cost Study'!A:G,7,0))</f>
        <v>2.9124100501637846</v>
      </c>
    </row>
    <row r="760" spans="1:7" x14ac:dyDescent="0.2">
      <c r="A760" s="102" t="s">
        <v>1647</v>
      </c>
      <c r="B760" s="102" t="s">
        <v>837</v>
      </c>
      <c r="C760" s="102" t="s">
        <v>997</v>
      </c>
      <c r="D760" s="109" t="s">
        <v>465</v>
      </c>
      <c r="E760" s="106">
        <v>26</v>
      </c>
      <c r="F760" s="51" t="s">
        <v>996</v>
      </c>
      <c r="G760" s="107">
        <f>IF(F760="N",VLOOKUP(E760,'Cost Study'!A:G,7,0),(VLOOKUP(E760,'Cost Study'!A:G,7,0)*0.1)+VLOOKUP(E760,'Cost Study'!A:G,7,0))</f>
        <v>2.9124100501637846</v>
      </c>
    </row>
    <row r="761" spans="1:7" x14ac:dyDescent="0.2">
      <c r="A761" s="102" t="s">
        <v>1648</v>
      </c>
      <c r="B761" s="102" t="s">
        <v>837</v>
      </c>
      <c r="C761" s="102" t="s">
        <v>997</v>
      </c>
      <c r="D761" s="109" t="s">
        <v>465</v>
      </c>
      <c r="E761" s="106">
        <v>26</v>
      </c>
      <c r="F761" s="51" t="s">
        <v>996</v>
      </c>
      <c r="G761" s="107">
        <f>IF(F761="N",VLOOKUP(E761,'Cost Study'!A:G,7,0),(VLOOKUP(E761,'Cost Study'!A:G,7,0)*0.1)+VLOOKUP(E761,'Cost Study'!A:G,7,0))</f>
        <v>2.9124100501637846</v>
      </c>
    </row>
    <row r="762" spans="1:7" x14ac:dyDescent="0.2">
      <c r="A762" s="102" t="s">
        <v>1649</v>
      </c>
      <c r="B762" s="102" t="s">
        <v>837</v>
      </c>
      <c r="C762" s="102" t="s">
        <v>997</v>
      </c>
      <c r="D762" s="109" t="s">
        <v>465</v>
      </c>
      <c r="E762" s="106">
        <v>26</v>
      </c>
      <c r="F762" s="51" t="s">
        <v>996</v>
      </c>
      <c r="G762" s="107">
        <f>IF(F762="N",VLOOKUP(E762,'Cost Study'!A:G,7,0),(VLOOKUP(E762,'Cost Study'!A:G,7,0)*0.1)+VLOOKUP(E762,'Cost Study'!A:G,7,0))</f>
        <v>2.9124100501637846</v>
      </c>
    </row>
    <row r="763" spans="1:7" x14ac:dyDescent="0.2">
      <c r="A763" s="102" t="s">
        <v>1650</v>
      </c>
      <c r="B763" s="102" t="s">
        <v>837</v>
      </c>
      <c r="C763" s="102" t="s">
        <v>997</v>
      </c>
      <c r="D763" s="109" t="s">
        <v>465</v>
      </c>
      <c r="E763" s="106">
        <v>26</v>
      </c>
      <c r="F763" s="51" t="s">
        <v>996</v>
      </c>
      <c r="G763" s="107">
        <f>IF(F763="N",VLOOKUP(E763,'Cost Study'!A:G,7,0),(VLOOKUP(E763,'Cost Study'!A:G,7,0)*0.1)+VLOOKUP(E763,'Cost Study'!A:G,7,0))</f>
        <v>2.9124100501637846</v>
      </c>
    </row>
    <row r="764" spans="1:7" x14ac:dyDescent="0.2">
      <c r="A764" s="102" t="s">
        <v>1651</v>
      </c>
      <c r="B764" s="102" t="s">
        <v>837</v>
      </c>
      <c r="C764" s="102" t="s">
        <v>997</v>
      </c>
      <c r="D764" s="109" t="s">
        <v>465</v>
      </c>
      <c r="E764" s="106">
        <v>26</v>
      </c>
      <c r="F764" s="51" t="s">
        <v>996</v>
      </c>
      <c r="G764" s="107">
        <f>IF(F764="N",VLOOKUP(E764,'Cost Study'!A:G,7,0),(VLOOKUP(E764,'Cost Study'!A:G,7,0)*0.1)+VLOOKUP(E764,'Cost Study'!A:G,7,0))</f>
        <v>2.9124100501637846</v>
      </c>
    </row>
    <row r="765" spans="1:7" x14ac:dyDescent="0.2">
      <c r="A765" s="102" t="s">
        <v>1652</v>
      </c>
      <c r="B765" s="102" t="s">
        <v>208</v>
      </c>
      <c r="C765" s="102" t="s">
        <v>995</v>
      </c>
      <c r="D765" s="109" t="s">
        <v>466</v>
      </c>
      <c r="E765" s="106">
        <v>26</v>
      </c>
      <c r="F765" s="51" t="s">
        <v>996</v>
      </c>
      <c r="G765" s="107">
        <f>IF(F765="N",VLOOKUP(E765,'Cost Study'!A:G,7,0),(VLOOKUP(E765,'Cost Study'!A:G,7,0)*0.1)+VLOOKUP(E765,'Cost Study'!A:G,7,0))</f>
        <v>2.9124100501637846</v>
      </c>
    </row>
    <row r="766" spans="1:7" x14ac:dyDescent="0.2">
      <c r="A766" s="102" t="s">
        <v>1653</v>
      </c>
      <c r="B766" s="102" t="s">
        <v>208</v>
      </c>
      <c r="C766" s="102" t="s">
        <v>995</v>
      </c>
      <c r="D766" s="109" t="s">
        <v>467</v>
      </c>
      <c r="E766" s="106">
        <v>26</v>
      </c>
      <c r="F766" s="51" t="s">
        <v>996</v>
      </c>
      <c r="G766" s="107">
        <f>IF(F766="N",VLOOKUP(E766,'Cost Study'!A:G,7,0),(VLOOKUP(E766,'Cost Study'!A:G,7,0)*0.1)+VLOOKUP(E766,'Cost Study'!A:G,7,0))</f>
        <v>2.9124100501637846</v>
      </c>
    </row>
    <row r="767" spans="1:7" x14ac:dyDescent="0.2">
      <c r="A767" s="102" t="s">
        <v>1654</v>
      </c>
      <c r="B767" s="102" t="s">
        <v>463</v>
      </c>
      <c r="C767" s="102" t="s">
        <v>995</v>
      </c>
      <c r="D767" s="109" t="s">
        <v>468</v>
      </c>
      <c r="E767" s="106">
        <v>26</v>
      </c>
      <c r="F767" s="51" t="s">
        <v>996</v>
      </c>
      <c r="G767" s="107">
        <f>IF(F767="N",VLOOKUP(E767,'Cost Study'!A:G,7,0),(VLOOKUP(E767,'Cost Study'!A:G,7,0)*0.1)+VLOOKUP(E767,'Cost Study'!A:G,7,0))</f>
        <v>2.9124100501637846</v>
      </c>
    </row>
    <row r="768" spans="1:7" x14ac:dyDescent="0.2">
      <c r="A768" s="102" t="s">
        <v>1655</v>
      </c>
      <c r="B768" s="102" t="s">
        <v>837</v>
      </c>
      <c r="C768" s="102" t="s">
        <v>997</v>
      </c>
      <c r="D768" s="109" t="s">
        <v>468</v>
      </c>
      <c r="E768" s="106">
        <v>26</v>
      </c>
      <c r="F768" s="51" t="s">
        <v>996</v>
      </c>
      <c r="G768" s="107">
        <f>IF(F768="N",VLOOKUP(E768,'Cost Study'!A:G,7,0),(VLOOKUP(E768,'Cost Study'!A:G,7,0)*0.1)+VLOOKUP(E768,'Cost Study'!A:G,7,0))</f>
        <v>2.9124100501637846</v>
      </c>
    </row>
    <row r="769" spans="1:7" x14ac:dyDescent="0.2">
      <c r="A769" s="102" t="s">
        <v>1656</v>
      </c>
      <c r="B769" s="102" t="s">
        <v>463</v>
      </c>
      <c r="C769" s="102" t="s">
        <v>995</v>
      </c>
      <c r="D769" s="109" t="s">
        <v>469</v>
      </c>
      <c r="E769" s="106">
        <v>26</v>
      </c>
      <c r="F769" s="51" t="s">
        <v>996</v>
      </c>
      <c r="G769" s="107">
        <f>IF(F769="N",VLOOKUP(E769,'Cost Study'!A:G,7,0),(VLOOKUP(E769,'Cost Study'!A:G,7,0)*0.1)+VLOOKUP(E769,'Cost Study'!A:G,7,0))</f>
        <v>2.9124100501637846</v>
      </c>
    </row>
    <row r="770" spans="1:7" x14ac:dyDescent="0.2">
      <c r="A770" s="102" t="s">
        <v>1657</v>
      </c>
      <c r="B770" s="102" t="s">
        <v>837</v>
      </c>
      <c r="C770" s="102" t="s">
        <v>997</v>
      </c>
      <c r="D770" s="109" t="s">
        <v>469</v>
      </c>
      <c r="E770" s="106">
        <v>26</v>
      </c>
      <c r="F770" s="51" t="s">
        <v>996</v>
      </c>
      <c r="G770" s="107">
        <f>IF(F770="N",VLOOKUP(E770,'Cost Study'!A:G,7,0),(VLOOKUP(E770,'Cost Study'!A:G,7,0)*0.1)+VLOOKUP(E770,'Cost Study'!A:G,7,0))</f>
        <v>2.9124100501637846</v>
      </c>
    </row>
    <row r="771" spans="1:7" x14ac:dyDescent="0.2">
      <c r="A771" s="102" t="s">
        <v>1658</v>
      </c>
      <c r="B771" s="102" t="s">
        <v>837</v>
      </c>
      <c r="C771" s="102" t="s">
        <v>997</v>
      </c>
      <c r="D771" s="109" t="s">
        <v>469</v>
      </c>
      <c r="E771" s="106">
        <v>26</v>
      </c>
      <c r="F771" s="51" t="s">
        <v>996</v>
      </c>
      <c r="G771" s="107">
        <f>IF(F771="N",VLOOKUP(E771,'Cost Study'!A:G,7,0),(VLOOKUP(E771,'Cost Study'!A:G,7,0)*0.1)+VLOOKUP(E771,'Cost Study'!A:G,7,0))</f>
        <v>2.9124100501637846</v>
      </c>
    </row>
    <row r="772" spans="1:7" x14ac:dyDescent="0.2">
      <c r="A772" s="102" t="s">
        <v>1659</v>
      </c>
      <c r="B772" s="102" t="s">
        <v>837</v>
      </c>
      <c r="C772" s="102" t="s">
        <v>997</v>
      </c>
      <c r="D772" s="109" t="s">
        <v>469</v>
      </c>
      <c r="E772" s="106">
        <v>26</v>
      </c>
      <c r="F772" s="51" t="s">
        <v>996</v>
      </c>
      <c r="G772" s="107">
        <f>IF(F772="N",VLOOKUP(E772,'Cost Study'!A:G,7,0),(VLOOKUP(E772,'Cost Study'!A:G,7,0)*0.1)+VLOOKUP(E772,'Cost Study'!A:G,7,0))</f>
        <v>2.9124100501637846</v>
      </c>
    </row>
    <row r="773" spans="1:7" x14ac:dyDescent="0.2">
      <c r="A773" s="102" t="s">
        <v>1660</v>
      </c>
      <c r="B773" s="102" t="s">
        <v>837</v>
      </c>
      <c r="C773" s="102" t="s">
        <v>997</v>
      </c>
      <c r="D773" s="109" t="s">
        <v>936</v>
      </c>
      <c r="E773" s="106">
        <v>26</v>
      </c>
      <c r="F773" s="51" t="s">
        <v>996</v>
      </c>
      <c r="G773" s="107">
        <f>IF(F773="N",VLOOKUP(E773,'Cost Study'!A:G,7,0),(VLOOKUP(E773,'Cost Study'!A:G,7,0)*0.1)+VLOOKUP(E773,'Cost Study'!A:G,7,0))</f>
        <v>2.9124100501637846</v>
      </c>
    </row>
    <row r="774" spans="1:7" x14ac:dyDescent="0.2">
      <c r="A774" s="102" t="s">
        <v>1661</v>
      </c>
      <c r="B774" s="102" t="s">
        <v>470</v>
      </c>
      <c r="C774" s="102" t="s">
        <v>995</v>
      </c>
      <c r="D774" s="109" t="s">
        <v>471</v>
      </c>
      <c r="E774" s="106">
        <v>26</v>
      </c>
      <c r="F774" s="51" t="s">
        <v>996</v>
      </c>
      <c r="G774" s="107">
        <f>IF(F774="N",VLOOKUP(E774,'Cost Study'!A:G,7,0),(VLOOKUP(E774,'Cost Study'!A:G,7,0)*0.1)+VLOOKUP(E774,'Cost Study'!A:G,7,0))</f>
        <v>2.9124100501637846</v>
      </c>
    </row>
  </sheetData>
  <autoFilter ref="A4:G586">
    <sortState ref="A5:G586">
      <sortCondition ref="E5:E586"/>
    </sortState>
  </autoFilter>
  <sortState ref="A5:G774">
    <sortCondition ref="E5:E774"/>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Right="0"/>
    <pageSetUpPr fitToPage="1"/>
  </sheetPr>
  <dimension ref="A1:S323"/>
  <sheetViews>
    <sheetView showGridLines="0" zoomScaleNormal="100" workbookViewId="0">
      <pane xSplit="2" ySplit="3" topLeftCell="C4" activePane="bottomRight" state="frozen"/>
      <selection activeCell="I35" sqref="I35"/>
      <selection pane="topRight" activeCell="I35" sqref="I35"/>
      <selection pane="bottomLeft" activeCell="I35" sqref="I35"/>
      <selection pane="bottomRight" activeCell="C4" sqref="C4"/>
    </sheetView>
  </sheetViews>
  <sheetFormatPr defaultColWidth="9.140625" defaultRowHeight="12.75" outlineLevelRow="1" x14ac:dyDescent="0.2"/>
  <cols>
    <col min="1" max="1" width="7.28515625" style="22" customWidth="1"/>
    <col min="2" max="2" width="20.42578125" style="22" bestFit="1" customWidth="1"/>
    <col min="3" max="3" width="16.28515625" style="22" bestFit="1" customWidth="1"/>
    <col min="4" max="6" width="14.28515625" style="22" bestFit="1" customWidth="1"/>
    <col min="7" max="8" width="15.28515625" style="22" bestFit="1" customWidth="1"/>
    <col min="9" max="9" width="16" style="22" bestFit="1" customWidth="1"/>
    <col min="10" max="10" width="16" style="22" customWidth="1"/>
    <col min="11" max="13" width="15.28515625" style="22" bestFit="1" customWidth="1"/>
    <col min="14" max="14" width="17.85546875" style="22" bestFit="1" customWidth="1"/>
    <col min="15" max="15" width="15.28515625" style="22" bestFit="1" customWidth="1"/>
    <col min="16" max="16" width="9.140625" style="22"/>
    <col min="17" max="17" width="14.28515625" style="22" bestFit="1" customWidth="1"/>
    <col min="18" max="18" width="10.7109375" style="22" bestFit="1" customWidth="1"/>
    <col min="19" max="19" width="9.140625" style="22"/>
    <col min="20" max="20" width="13.28515625" style="22" bestFit="1" customWidth="1"/>
    <col min="21" max="16384" width="9.140625" style="22"/>
  </cols>
  <sheetData>
    <row r="1" spans="1:15" x14ac:dyDescent="0.2">
      <c r="A1" s="1" t="s">
        <v>704</v>
      </c>
    </row>
    <row r="2" spans="1:15" x14ac:dyDescent="0.2">
      <c r="A2" s="152" t="s">
        <v>164</v>
      </c>
      <c r="B2" s="152"/>
      <c r="C2" s="152"/>
      <c r="D2" s="152"/>
      <c r="E2" s="152"/>
      <c r="F2" s="152"/>
      <c r="G2" s="152"/>
      <c r="H2" s="152"/>
      <c r="I2" s="152"/>
      <c r="J2" s="152"/>
      <c r="K2" s="152"/>
      <c r="L2" s="152"/>
      <c r="M2" s="152"/>
      <c r="N2" s="152"/>
      <c r="O2" s="152"/>
    </row>
    <row r="3" spans="1:15" ht="76.5" x14ac:dyDescent="0.2">
      <c r="A3" s="154" t="s">
        <v>99</v>
      </c>
      <c r="B3" s="155"/>
      <c r="C3" s="2" t="s">
        <v>55</v>
      </c>
      <c r="D3" s="2" t="s">
        <v>165</v>
      </c>
      <c r="E3" s="2" t="s">
        <v>1985</v>
      </c>
      <c r="F3" s="2" t="s">
        <v>1986</v>
      </c>
      <c r="G3" s="2" t="s">
        <v>166</v>
      </c>
      <c r="H3" s="2" t="s">
        <v>167</v>
      </c>
      <c r="I3" s="2" t="s">
        <v>1991</v>
      </c>
      <c r="J3" s="138" t="s">
        <v>1992</v>
      </c>
      <c r="K3" s="2" t="s">
        <v>168</v>
      </c>
      <c r="L3" s="2" t="s">
        <v>1987</v>
      </c>
      <c r="M3" s="2" t="s">
        <v>1988</v>
      </c>
      <c r="N3" s="2" t="s">
        <v>1997</v>
      </c>
      <c r="O3" s="2" t="s">
        <v>1998</v>
      </c>
    </row>
    <row r="4" spans="1:15" x14ac:dyDescent="0.2">
      <c r="A4" s="23" t="s">
        <v>27</v>
      </c>
      <c r="B4" s="23" t="s">
        <v>56</v>
      </c>
      <c r="C4" s="26">
        <f>SUM(D4:O4)</f>
        <v>9160107.2694843691</v>
      </c>
      <c r="D4" s="26">
        <f>$C$54*(D58/$C$108)</f>
        <v>294415.59370202688</v>
      </c>
      <c r="E4" s="26">
        <f t="shared" ref="E4:N4" si="0">$C$54*(E58/$C$108)</f>
        <v>154110.79947794127</v>
      </c>
      <c r="F4" s="26">
        <f t="shared" si="0"/>
        <v>124473.45812614357</v>
      </c>
      <c r="G4" s="26">
        <f t="shared" si="0"/>
        <v>1734594.6014178006</v>
      </c>
      <c r="H4" s="26">
        <f t="shared" si="0"/>
        <v>1100969.8468453691</v>
      </c>
      <c r="I4" s="26">
        <f t="shared" si="0"/>
        <v>1232413.8186265768</v>
      </c>
      <c r="J4" s="26" t="str">
        <f>IFERROR($C$54*(J58/$C$108),"")</f>
        <v/>
      </c>
      <c r="K4" s="26">
        <f>$C$54*(K58/$C$108)</f>
        <v>968783.25375466316</v>
      </c>
      <c r="L4" s="26">
        <f t="shared" si="0"/>
        <v>550535.55669378676</v>
      </c>
      <c r="M4" s="26">
        <f t="shared" si="0"/>
        <v>546501.77276264795</v>
      </c>
      <c r="N4" s="26">
        <f t="shared" si="0"/>
        <v>304027.47633292025</v>
      </c>
      <c r="O4" s="26">
        <f>$C$54*(O58/$C$108)</f>
        <v>2149281.0917444918</v>
      </c>
    </row>
    <row r="5" spans="1:15" x14ac:dyDescent="0.2">
      <c r="A5" s="23" t="s">
        <v>5</v>
      </c>
      <c r="B5" s="23" t="s">
        <v>57</v>
      </c>
      <c r="C5" s="80">
        <f t="shared" ref="C5:C53" si="1">SUM(D5:O5)</f>
        <v>964082.79842067941</v>
      </c>
      <c r="D5" s="80">
        <f t="shared" ref="D5:O20" si="2">$C$54*(D59/$C$108)</f>
        <v>24438.992185309271</v>
      </c>
      <c r="E5" s="80">
        <f t="shared" si="2"/>
        <v>11578.141325360606</v>
      </c>
      <c r="F5" s="80">
        <f t="shared" si="2"/>
        <v>10700.497959589835</v>
      </c>
      <c r="G5" s="80">
        <f t="shared" si="2"/>
        <v>179984.40101114509</v>
      </c>
      <c r="H5" s="80">
        <f t="shared" si="2"/>
        <v>111426.9519388203</v>
      </c>
      <c r="I5" s="80">
        <f t="shared" si="2"/>
        <v>117401.67792887519</v>
      </c>
      <c r="J5" s="26" t="str">
        <f t="shared" ref="J5:J53" si="3">IFERROR($C$54*(J59/$C$108),"")</f>
        <v/>
      </c>
      <c r="K5" s="80">
        <f t="shared" si="2"/>
        <v>89384.601252346605</v>
      </c>
      <c r="L5" s="80">
        <f t="shared" si="2"/>
        <v>111005.00801296899</v>
      </c>
      <c r="M5" s="80">
        <f t="shared" si="2"/>
        <v>61401.280089886146</v>
      </c>
      <c r="N5" s="80">
        <f t="shared" si="2"/>
        <v>84532.246105056271</v>
      </c>
      <c r="O5" s="80">
        <f t="shared" si="2"/>
        <v>162229.00061132095</v>
      </c>
    </row>
    <row r="6" spans="1:15" x14ac:dyDescent="0.2">
      <c r="A6" s="23" t="s">
        <v>6</v>
      </c>
      <c r="B6" s="23" t="s">
        <v>58</v>
      </c>
      <c r="C6" s="80">
        <f t="shared" si="1"/>
        <v>1716037.5075588592</v>
      </c>
      <c r="D6" s="80">
        <f t="shared" si="2"/>
        <v>56607.997092214988</v>
      </c>
      <c r="E6" s="80">
        <f t="shared" si="2"/>
        <v>23088.771622585002</v>
      </c>
      <c r="F6" s="80">
        <f t="shared" si="2"/>
        <v>19493.809374331639</v>
      </c>
      <c r="G6" s="80">
        <f t="shared" si="2"/>
        <v>306905.13390722638</v>
      </c>
      <c r="H6" s="80">
        <f t="shared" si="2"/>
        <v>189570.96700648739</v>
      </c>
      <c r="I6" s="80">
        <f t="shared" si="2"/>
        <v>235410.95511097633</v>
      </c>
      <c r="J6" s="26" t="str">
        <f t="shared" si="3"/>
        <v/>
      </c>
      <c r="K6" s="80">
        <f t="shared" si="2"/>
        <v>189570.96700648739</v>
      </c>
      <c r="L6" s="80">
        <f t="shared" si="2"/>
        <v>155427.26452659743</v>
      </c>
      <c r="M6" s="80">
        <f t="shared" si="2"/>
        <v>122768.80466570417</v>
      </c>
      <c r="N6" s="80">
        <f t="shared" si="2"/>
        <v>148026.36806716505</v>
      </c>
      <c r="O6" s="80">
        <f t="shared" si="2"/>
        <v>269166.46917908307</v>
      </c>
    </row>
    <row r="7" spans="1:15" x14ac:dyDescent="0.2">
      <c r="A7" s="23" t="s">
        <v>39</v>
      </c>
      <c r="B7" s="23" t="s">
        <v>59</v>
      </c>
      <c r="C7" s="80">
        <f t="shared" si="1"/>
        <v>830529.10701021517</v>
      </c>
      <c r="D7" s="80">
        <f t="shared" si="2"/>
        <v>29266.030697048536</v>
      </c>
      <c r="E7" s="80">
        <f t="shared" si="2"/>
        <v>11375.608240951968</v>
      </c>
      <c r="F7" s="80">
        <f t="shared" si="2"/>
        <v>10599.231417385514</v>
      </c>
      <c r="G7" s="80">
        <f t="shared" si="2"/>
        <v>160001.13668282589</v>
      </c>
      <c r="H7" s="80">
        <f t="shared" si="2"/>
        <v>90836.088357275206</v>
      </c>
      <c r="I7" s="80">
        <f t="shared" si="2"/>
        <v>114633.72577529046</v>
      </c>
      <c r="J7" s="26" t="str">
        <f t="shared" si="3"/>
        <v/>
      </c>
      <c r="K7" s="80">
        <f t="shared" si="2"/>
        <v>72304.311133884607</v>
      </c>
      <c r="L7" s="80">
        <f t="shared" si="2"/>
        <v>82160.921241771779</v>
      </c>
      <c r="M7" s="80">
        <f t="shared" si="2"/>
        <v>81671.46628778422</v>
      </c>
      <c r="N7" s="80">
        <f t="shared" si="2"/>
        <v>80127.151519168343</v>
      </c>
      <c r="O7" s="80">
        <f t="shared" si="2"/>
        <v>97553.435656828457</v>
      </c>
    </row>
    <row r="8" spans="1:15" x14ac:dyDescent="0.2">
      <c r="A8" s="23" t="s">
        <v>50</v>
      </c>
      <c r="B8" s="23" t="s">
        <v>60</v>
      </c>
      <c r="C8" s="80">
        <f t="shared" si="1"/>
        <v>6599464.605548894</v>
      </c>
      <c r="D8" s="80">
        <f t="shared" si="2"/>
        <v>161925.20098470798</v>
      </c>
      <c r="E8" s="80">
        <f t="shared" si="2"/>
        <v>52692.357460314604</v>
      </c>
      <c r="F8" s="80">
        <f t="shared" si="2"/>
        <v>45451.79969270571</v>
      </c>
      <c r="G8" s="80">
        <f t="shared" si="2"/>
        <v>1218067.7251476313</v>
      </c>
      <c r="H8" s="80">
        <f t="shared" si="2"/>
        <v>662114.40844591346</v>
      </c>
      <c r="I8" s="80">
        <f t="shared" si="2"/>
        <v>793389.60265678051</v>
      </c>
      <c r="J8" s="26">
        <f t="shared" si="3"/>
        <v>20050.775356455397</v>
      </c>
      <c r="K8" s="80">
        <f t="shared" si="2"/>
        <v>1097526.7844104222</v>
      </c>
      <c r="L8" s="80">
        <f t="shared" si="2"/>
        <v>710891.12627432775</v>
      </c>
      <c r="M8" s="80">
        <f t="shared" si="2"/>
        <v>710756.10421805538</v>
      </c>
      <c r="N8" s="80">
        <f t="shared" si="2"/>
        <v>254356.23738170124</v>
      </c>
      <c r="O8" s="80">
        <f t="shared" si="2"/>
        <v>872242.48351987789</v>
      </c>
    </row>
    <row r="9" spans="1:15" x14ac:dyDescent="0.2">
      <c r="A9" s="23" t="s">
        <v>8</v>
      </c>
      <c r="B9" s="23" t="s">
        <v>61</v>
      </c>
      <c r="C9" s="80">
        <f t="shared" si="1"/>
        <v>3862500.0138786631</v>
      </c>
      <c r="D9" s="80">
        <f t="shared" si="2"/>
        <v>71089.112627432769</v>
      </c>
      <c r="E9" s="80">
        <f t="shared" si="2"/>
        <v>29147.886397810154</v>
      </c>
      <c r="F9" s="80">
        <f t="shared" si="2"/>
        <v>32118.371635803553</v>
      </c>
      <c r="G9" s="80">
        <f t="shared" si="2"/>
        <v>737085.40519117855</v>
      </c>
      <c r="H9" s="80">
        <f t="shared" si="2"/>
        <v>455699.43991944083</v>
      </c>
      <c r="I9" s="80">
        <f t="shared" si="2"/>
        <v>633253.44391768216</v>
      </c>
      <c r="J9" s="26">
        <f t="shared" si="3"/>
        <v>223799.05827154763</v>
      </c>
      <c r="K9" s="80">
        <f t="shared" si="2"/>
        <v>491885.35100045125</v>
      </c>
      <c r="L9" s="80">
        <f t="shared" si="2"/>
        <v>364964.61810436996</v>
      </c>
      <c r="M9" s="80">
        <f t="shared" si="2"/>
        <v>145098.07722175677</v>
      </c>
      <c r="N9" s="80">
        <f t="shared" si="2"/>
        <v>82709.448345378507</v>
      </c>
      <c r="O9" s="80">
        <f t="shared" si="2"/>
        <v>595649.8012458114</v>
      </c>
    </row>
    <row r="10" spans="1:15" x14ac:dyDescent="0.2">
      <c r="A10" s="23" t="s">
        <v>42</v>
      </c>
      <c r="B10" s="23" t="s">
        <v>2</v>
      </c>
      <c r="C10" s="80">
        <f t="shared" si="1"/>
        <v>646021.46711394354</v>
      </c>
      <c r="D10" s="80">
        <f t="shared" si="2"/>
        <v>12894.60637401677</v>
      </c>
      <c r="E10" s="80">
        <f t="shared" si="2"/>
        <v>3409.3069208787792</v>
      </c>
      <c r="F10" s="80">
        <f t="shared" si="2"/>
        <v>2683.563368414485</v>
      </c>
      <c r="G10" s="80">
        <f t="shared" si="2"/>
        <v>131680.26037968436</v>
      </c>
      <c r="H10" s="80">
        <f t="shared" si="2"/>
        <v>79426.724602255141</v>
      </c>
      <c r="I10" s="80">
        <f t="shared" si="2"/>
        <v>78110.259553598968</v>
      </c>
      <c r="J10" s="26" t="str">
        <f t="shared" si="3"/>
        <v/>
      </c>
      <c r="K10" s="80">
        <f t="shared" si="2"/>
        <v>50093.182877070387</v>
      </c>
      <c r="L10" s="80">
        <f t="shared" si="2"/>
        <v>48928.617641720703</v>
      </c>
      <c r="M10" s="80">
        <f t="shared" si="2"/>
        <v>43966.557073709017</v>
      </c>
      <c r="N10" s="80">
        <f t="shared" si="2"/>
        <v>86810.743304653486</v>
      </c>
      <c r="O10" s="80">
        <f t="shared" si="2"/>
        <v>108017.64501794154</v>
      </c>
    </row>
    <row r="11" spans="1:15" x14ac:dyDescent="0.2">
      <c r="A11" s="23" t="s">
        <v>38</v>
      </c>
      <c r="B11" s="23" t="s">
        <v>62</v>
      </c>
      <c r="C11" s="80">
        <f t="shared" si="1"/>
        <v>2035845.6867186192</v>
      </c>
      <c r="D11" s="80">
        <f t="shared" si="2"/>
        <v>33856.780610311049</v>
      </c>
      <c r="E11" s="80">
        <f t="shared" si="2"/>
        <v>19071.865448480301</v>
      </c>
      <c r="F11" s="80">
        <f t="shared" si="2"/>
        <v>26194.278916850824</v>
      </c>
      <c r="G11" s="80">
        <f t="shared" si="2"/>
        <v>396391.00170177734</v>
      </c>
      <c r="H11" s="80">
        <f t="shared" si="2"/>
        <v>219950.92966778344</v>
      </c>
      <c r="I11" s="80">
        <f t="shared" si="2"/>
        <v>250803.46952603298</v>
      </c>
      <c r="J11" s="26" t="str">
        <f t="shared" si="3"/>
        <v/>
      </c>
      <c r="K11" s="80">
        <f t="shared" si="2"/>
        <v>233520.64632316233</v>
      </c>
      <c r="L11" s="80">
        <f t="shared" si="2"/>
        <v>222955.17041984494</v>
      </c>
      <c r="M11" s="80">
        <f t="shared" si="2"/>
        <v>157030.6514448325</v>
      </c>
      <c r="N11" s="80">
        <f t="shared" si="2"/>
        <v>64861.220281867078</v>
      </c>
      <c r="O11" s="80">
        <f t="shared" si="2"/>
        <v>411209.67237767618</v>
      </c>
    </row>
    <row r="12" spans="1:15" x14ac:dyDescent="0.2">
      <c r="A12" s="23" t="s">
        <v>9</v>
      </c>
      <c r="B12" s="23" t="s">
        <v>63</v>
      </c>
      <c r="C12" s="80">
        <f t="shared" si="1"/>
        <v>604687.84013754688</v>
      </c>
      <c r="D12" s="80">
        <f t="shared" si="2"/>
        <v>21772.306573928843</v>
      </c>
      <c r="E12" s="80">
        <f t="shared" si="2"/>
        <v>10008.509921193645</v>
      </c>
      <c r="F12" s="80">
        <f t="shared" si="2"/>
        <v>8759.5559006736967</v>
      </c>
      <c r="G12" s="80">
        <f t="shared" si="2"/>
        <v>124321.55831283709</v>
      </c>
      <c r="H12" s="80">
        <f t="shared" si="2"/>
        <v>71021.601599296569</v>
      </c>
      <c r="I12" s="80">
        <f t="shared" si="2"/>
        <v>85874.02778926352</v>
      </c>
      <c r="J12" s="26" t="str">
        <f t="shared" si="3"/>
        <v/>
      </c>
      <c r="K12" s="80">
        <f t="shared" si="2"/>
        <v>60017.304013093766</v>
      </c>
      <c r="L12" s="80">
        <f t="shared" si="2"/>
        <v>53890.678209732388</v>
      </c>
      <c r="M12" s="80">
        <f t="shared" si="2"/>
        <v>47105.819882042939</v>
      </c>
      <c r="N12" s="80">
        <f t="shared" si="2"/>
        <v>28481.214994965052</v>
      </c>
      <c r="O12" s="80">
        <f t="shared" si="2"/>
        <v>93435.262940519417</v>
      </c>
    </row>
    <row r="13" spans="1:15" x14ac:dyDescent="0.2">
      <c r="A13" s="23" t="s">
        <v>10</v>
      </c>
      <c r="B13" s="23" t="s">
        <v>64</v>
      </c>
      <c r="C13" s="80">
        <f t="shared" si="1"/>
        <v>286516.80341008998</v>
      </c>
      <c r="D13" s="80">
        <f t="shared" si="2"/>
        <v>11173.075156543326</v>
      </c>
      <c r="E13" s="80">
        <f t="shared" si="2"/>
        <v>6835.4915987916129</v>
      </c>
      <c r="F13" s="80">
        <f t="shared" si="2"/>
        <v>5265.8601946246499</v>
      </c>
      <c r="G13" s="80">
        <f t="shared" si="2"/>
        <v>59882.281956821338</v>
      </c>
      <c r="H13" s="80">
        <f t="shared" si="2"/>
        <v>32742.848646063529</v>
      </c>
      <c r="I13" s="80">
        <f t="shared" si="2"/>
        <v>33958.04715251537</v>
      </c>
      <c r="J13" s="26" t="str">
        <f t="shared" si="3"/>
        <v/>
      </c>
      <c r="K13" s="80">
        <f t="shared" si="2"/>
        <v>31763.938738088433</v>
      </c>
      <c r="L13" s="80">
        <f t="shared" si="2"/>
        <v>27493.866208472929</v>
      </c>
      <c r="M13" s="80">
        <f t="shared" si="2"/>
        <v>20101.408627557557</v>
      </c>
      <c r="N13" s="80">
        <f t="shared" si="2"/>
        <v>15038.081517341547</v>
      </c>
      <c r="O13" s="80">
        <f t="shared" si="2"/>
        <v>42261.903613269627</v>
      </c>
    </row>
    <row r="14" spans="1:15" x14ac:dyDescent="0.2">
      <c r="A14" s="23" t="s">
        <v>7</v>
      </c>
      <c r="B14" s="23" t="s">
        <v>65</v>
      </c>
      <c r="C14" s="80">
        <f t="shared" si="1"/>
        <v>730654.97976120422</v>
      </c>
      <c r="D14" s="80">
        <f t="shared" si="2"/>
        <v>17384.089745074965</v>
      </c>
      <c r="E14" s="80">
        <f t="shared" si="2"/>
        <v>13738.494225719438</v>
      </c>
      <c r="F14" s="80">
        <f t="shared" si="2"/>
        <v>11780.674409769248</v>
      </c>
      <c r="G14" s="80">
        <f t="shared" si="2"/>
        <v>157334.45107144548</v>
      </c>
      <c r="H14" s="80">
        <f t="shared" si="2"/>
        <v>87190.492837919679</v>
      </c>
      <c r="I14" s="80">
        <f t="shared" si="2"/>
        <v>102414.22968263582</v>
      </c>
      <c r="J14" s="26" t="str">
        <f t="shared" si="3"/>
        <v/>
      </c>
      <c r="K14" s="80">
        <f t="shared" si="2"/>
        <v>63966.699159062249</v>
      </c>
      <c r="L14" s="80">
        <f t="shared" si="2"/>
        <v>72354.944404986774</v>
      </c>
      <c r="M14" s="80">
        <f t="shared" si="2"/>
        <v>60641.781023353746</v>
      </c>
      <c r="N14" s="80">
        <f t="shared" si="2"/>
        <v>53924.433723800503</v>
      </c>
      <c r="O14" s="80">
        <f t="shared" si="2"/>
        <v>89924.689477436332</v>
      </c>
    </row>
    <row r="15" spans="1:15" x14ac:dyDescent="0.2">
      <c r="A15" s="23" t="s">
        <v>41</v>
      </c>
      <c r="B15" s="23" t="s">
        <v>102</v>
      </c>
      <c r="C15" s="80">
        <f t="shared" si="1"/>
        <v>726292.07956790132</v>
      </c>
      <c r="D15" s="80">
        <f t="shared" si="2"/>
        <v>23122.527136653112</v>
      </c>
      <c r="E15" s="80">
        <f t="shared" si="2"/>
        <v>7021.1469261661987</v>
      </c>
      <c r="F15" s="80">
        <f t="shared" si="2"/>
        <v>5654.0486064078768</v>
      </c>
      <c r="G15" s="80">
        <f t="shared" si="2"/>
        <v>138971.45141839539</v>
      </c>
      <c r="H15" s="80">
        <f t="shared" si="2"/>
        <v>75511.084970354743</v>
      </c>
      <c r="I15" s="80">
        <f t="shared" si="2"/>
        <v>86954.20423944293</v>
      </c>
      <c r="J15" s="26" t="str">
        <f t="shared" si="3"/>
        <v/>
      </c>
      <c r="K15" s="80">
        <f t="shared" si="2"/>
        <v>64810.587010764924</v>
      </c>
      <c r="L15" s="80">
        <f t="shared" si="2"/>
        <v>73603.898425506719</v>
      </c>
      <c r="M15" s="80">
        <f t="shared" si="2"/>
        <v>72692.499545667844</v>
      </c>
      <c r="N15" s="80">
        <f t="shared" si="2"/>
        <v>67975.166454649923</v>
      </c>
      <c r="O15" s="80">
        <f t="shared" si="2"/>
        <v>109975.46483389172</v>
      </c>
    </row>
    <row r="16" spans="1:15" x14ac:dyDescent="0.2">
      <c r="A16" s="23" t="s">
        <v>52</v>
      </c>
      <c r="B16" s="23" t="s">
        <v>66</v>
      </c>
      <c r="C16" s="80">
        <f t="shared" si="1"/>
        <v>4946246.1096707815</v>
      </c>
      <c r="D16" s="80">
        <f t="shared" si="2"/>
        <v>99274.966874301899</v>
      </c>
      <c r="E16" s="80">
        <f t="shared" si="2"/>
        <v>45519.310720841924</v>
      </c>
      <c r="F16" s="80">
        <f t="shared" si="2"/>
        <v>38666.941365016253</v>
      </c>
      <c r="G16" s="80">
        <f t="shared" si="2"/>
        <v>907111.92955223203</v>
      </c>
      <c r="H16" s="80">
        <f t="shared" si="2"/>
        <v>562603.15297313489</v>
      </c>
      <c r="I16" s="80">
        <f t="shared" si="2"/>
        <v>622384.16838775191</v>
      </c>
      <c r="J16" s="26" t="str">
        <f t="shared" si="3"/>
        <v/>
      </c>
      <c r="K16" s="80">
        <f t="shared" si="2"/>
        <v>584341.70403299562</v>
      </c>
      <c r="L16" s="80">
        <f t="shared" si="2"/>
        <v>599413.54106440523</v>
      </c>
      <c r="M16" s="80">
        <f t="shared" si="2"/>
        <v>583599.0827234973</v>
      </c>
      <c r="N16" s="80">
        <f t="shared" si="2"/>
        <v>102380.47416856771</v>
      </c>
      <c r="O16" s="80">
        <f t="shared" si="2"/>
        <v>800950.83780803648</v>
      </c>
    </row>
    <row r="17" spans="1:15" x14ac:dyDescent="0.2">
      <c r="A17" s="23" t="s">
        <v>43</v>
      </c>
      <c r="B17" s="23" t="s">
        <v>67</v>
      </c>
      <c r="C17" s="80">
        <f t="shared" si="1"/>
        <v>10475424.630662214</v>
      </c>
      <c r="D17" s="80">
        <f t="shared" si="2"/>
        <v>317234.32121206704</v>
      </c>
      <c r="E17" s="80">
        <f t="shared" si="2"/>
        <v>166532.82865500456</v>
      </c>
      <c r="F17" s="80">
        <f t="shared" si="2"/>
        <v>135308.97814200583</v>
      </c>
      <c r="G17" s="80">
        <f t="shared" si="2"/>
        <v>1877988.0251791179</v>
      </c>
      <c r="H17" s="80">
        <f t="shared" si="2"/>
        <v>1143738.0831696605</v>
      </c>
      <c r="I17" s="80">
        <f t="shared" si="2"/>
        <v>1100497.2696484157</v>
      </c>
      <c r="J17" s="26">
        <f t="shared" si="3"/>
        <v>2430.3970129036843</v>
      </c>
      <c r="K17" s="80">
        <f t="shared" si="2"/>
        <v>1201797.5673668038</v>
      </c>
      <c r="L17" s="80">
        <f t="shared" si="2"/>
        <v>1134100.8839032156</v>
      </c>
      <c r="M17" s="80">
        <f t="shared" si="2"/>
        <v>898149.8405671498</v>
      </c>
      <c r="N17" s="80">
        <f t="shared" si="2"/>
        <v>406559.85031479446</v>
      </c>
      <c r="O17" s="80">
        <f t="shared" si="2"/>
        <v>2091086.5854910756</v>
      </c>
    </row>
    <row r="18" spans="1:15" x14ac:dyDescent="0.2">
      <c r="A18" s="23" t="s">
        <v>12</v>
      </c>
      <c r="B18" s="23" t="s">
        <v>68</v>
      </c>
      <c r="C18" s="80">
        <f t="shared" si="1"/>
        <v>1624492.5534061533</v>
      </c>
      <c r="D18" s="80">
        <f t="shared" si="2"/>
        <v>35477.04528558017</v>
      </c>
      <c r="E18" s="80">
        <f t="shared" si="2"/>
        <v>19122.498719582465</v>
      </c>
      <c r="F18" s="80">
        <f t="shared" si="2"/>
        <v>12185.740578586528</v>
      </c>
      <c r="G18" s="80">
        <f t="shared" si="2"/>
        <v>331614.17020508047</v>
      </c>
      <c r="H18" s="80">
        <f t="shared" si="2"/>
        <v>205166.01450595268</v>
      </c>
      <c r="I18" s="80">
        <f t="shared" si="2"/>
        <v>180389.46717996235</v>
      </c>
      <c r="J18" s="26" t="str">
        <f t="shared" si="3"/>
        <v/>
      </c>
      <c r="K18" s="80">
        <f t="shared" si="2"/>
        <v>187073.05896544748</v>
      </c>
      <c r="L18" s="80">
        <f t="shared" si="2"/>
        <v>137958.78599635218</v>
      </c>
      <c r="M18" s="80">
        <f t="shared" si="2"/>
        <v>108540.85548599718</v>
      </c>
      <c r="N18" s="80">
        <f t="shared" si="2"/>
        <v>120988.20129861156</v>
      </c>
      <c r="O18" s="80">
        <f t="shared" si="2"/>
        <v>285976.71518500021</v>
      </c>
    </row>
    <row r="19" spans="1:15" x14ac:dyDescent="0.2">
      <c r="A19" s="23" t="s">
        <v>47</v>
      </c>
      <c r="B19" s="23" t="s">
        <v>69</v>
      </c>
      <c r="C19" s="80">
        <f t="shared" si="1"/>
        <v>4776050.8077393873</v>
      </c>
      <c r="D19" s="80">
        <f t="shared" si="2"/>
        <v>209723.00890514712</v>
      </c>
      <c r="E19" s="80">
        <f t="shared" si="2"/>
        <v>125992.45625920837</v>
      </c>
      <c r="F19" s="80">
        <f t="shared" si="2"/>
        <v>104405.80501265411</v>
      </c>
      <c r="G19" s="80">
        <f t="shared" si="2"/>
        <v>832005.91075069469</v>
      </c>
      <c r="H19" s="80">
        <f t="shared" si="2"/>
        <v>561657.99857922783</v>
      </c>
      <c r="I19" s="80">
        <f t="shared" si="2"/>
        <v>573708.71710154193</v>
      </c>
      <c r="J19" s="26" t="str">
        <f t="shared" si="3"/>
        <v/>
      </c>
      <c r="K19" s="80">
        <f t="shared" si="2"/>
        <v>544172.64229194866</v>
      </c>
      <c r="L19" s="80">
        <f t="shared" si="2"/>
        <v>366146.06109675369</v>
      </c>
      <c r="M19" s="80">
        <f t="shared" si="2"/>
        <v>362416.07679222792</v>
      </c>
      <c r="N19" s="80">
        <f t="shared" si="2"/>
        <v>137165.5314157517</v>
      </c>
      <c r="O19" s="80">
        <f t="shared" si="2"/>
        <v>958656.59953423101</v>
      </c>
    </row>
    <row r="20" spans="1:15" x14ac:dyDescent="0.2">
      <c r="A20" s="23" t="s">
        <v>13</v>
      </c>
      <c r="B20" s="23" t="s">
        <v>70</v>
      </c>
      <c r="C20" s="80">
        <f t="shared" si="1"/>
        <v>269335.24674942362</v>
      </c>
      <c r="D20" s="80">
        <f t="shared" si="2"/>
        <v>8573.90057329911</v>
      </c>
      <c r="E20" s="80">
        <f t="shared" si="2"/>
        <v>3848.1286037641667</v>
      </c>
      <c r="F20" s="80">
        <f t="shared" si="2"/>
        <v>4624.5054273306214</v>
      </c>
      <c r="G20" s="80">
        <f t="shared" si="2"/>
        <v>56641.752606283095</v>
      </c>
      <c r="H20" s="80">
        <f t="shared" si="2"/>
        <v>30447.47368943227</v>
      </c>
      <c r="I20" s="80">
        <f t="shared" si="2"/>
        <v>37198.576503053613</v>
      </c>
      <c r="J20" s="26" t="str">
        <f t="shared" si="3"/>
        <v/>
      </c>
      <c r="K20" s="80">
        <f t="shared" si="2"/>
        <v>43983.434830743063</v>
      </c>
      <c r="L20" s="80">
        <f t="shared" si="2"/>
        <v>23915.781717253616</v>
      </c>
      <c r="M20" s="80">
        <f t="shared" si="2"/>
        <v>21957.961901303428</v>
      </c>
      <c r="N20" s="80">
        <f t="shared" si="2"/>
        <v>10329.18730484066</v>
      </c>
      <c r="O20" s="80">
        <f t="shared" si="2"/>
        <v>27814.543592119946</v>
      </c>
    </row>
    <row r="21" spans="1:15" x14ac:dyDescent="0.2">
      <c r="A21" s="23" t="s">
        <v>40</v>
      </c>
      <c r="B21" s="23" t="s">
        <v>71</v>
      </c>
      <c r="C21" s="80">
        <f t="shared" si="1"/>
        <v>389665.2155237071</v>
      </c>
      <c r="D21" s="80">
        <f t="shared" ref="D21:O36" si="4">$C$54*(D75/$C$108)</f>
        <v>8472.634031094789</v>
      </c>
      <c r="E21" s="80">
        <f t="shared" si="4"/>
        <v>5046.4493531819562</v>
      </c>
      <c r="F21" s="80">
        <f t="shared" si="4"/>
        <v>4455.7278569900882</v>
      </c>
      <c r="G21" s="80">
        <f t="shared" si="4"/>
        <v>75376.062914082329</v>
      </c>
      <c r="H21" s="80">
        <f t="shared" si="4"/>
        <v>42565.703239882583</v>
      </c>
      <c r="I21" s="80">
        <f t="shared" si="4"/>
        <v>48607.940258073693</v>
      </c>
      <c r="J21" s="26" t="str">
        <f t="shared" si="3"/>
        <v/>
      </c>
      <c r="K21" s="80">
        <f t="shared" si="4"/>
        <v>34936.957060490466</v>
      </c>
      <c r="L21" s="80">
        <f t="shared" si="4"/>
        <v>22835.605267074203</v>
      </c>
      <c r="M21" s="80">
        <f t="shared" si="4"/>
        <v>20709.007880783476</v>
      </c>
      <c r="N21" s="80">
        <f t="shared" si="4"/>
        <v>51721.886430856539</v>
      </c>
      <c r="O21" s="80">
        <f t="shared" si="4"/>
        <v>74937.241231196938</v>
      </c>
    </row>
    <row r="22" spans="1:15" x14ac:dyDescent="0.2">
      <c r="A22" s="23" t="s">
        <v>14</v>
      </c>
      <c r="B22" s="23" t="s">
        <v>72</v>
      </c>
      <c r="C22" s="80">
        <f t="shared" si="1"/>
        <v>684317.09782421065</v>
      </c>
      <c r="D22" s="80">
        <f t="shared" si="4"/>
        <v>13265.917028765944</v>
      </c>
      <c r="E22" s="80">
        <f t="shared" si="4"/>
        <v>7071.7801972683592</v>
      </c>
      <c r="F22" s="80">
        <f t="shared" si="4"/>
        <v>6936.758140995933</v>
      </c>
      <c r="G22" s="80">
        <f t="shared" si="4"/>
        <v>148287.97330119286</v>
      </c>
      <c r="H22" s="80">
        <f t="shared" si="4"/>
        <v>90599.799758798457</v>
      </c>
      <c r="I22" s="80">
        <f t="shared" si="4"/>
        <v>89182.068167937978</v>
      </c>
      <c r="J22" s="26" t="str">
        <f t="shared" si="3"/>
        <v/>
      </c>
      <c r="K22" s="80">
        <f t="shared" si="4"/>
        <v>54076.333537106984</v>
      </c>
      <c r="L22" s="80">
        <f t="shared" si="4"/>
        <v>67122.839724430232</v>
      </c>
      <c r="M22" s="80">
        <f t="shared" si="4"/>
        <v>36557.221735759587</v>
      </c>
      <c r="N22" s="80">
        <f t="shared" si="4"/>
        <v>67519.467014730486</v>
      </c>
      <c r="O22" s="80">
        <f t="shared" si="4"/>
        <v>103696.93921722387</v>
      </c>
    </row>
    <row r="23" spans="1:15" x14ac:dyDescent="0.2">
      <c r="A23" s="23" t="s">
        <v>16</v>
      </c>
      <c r="B23" s="23" t="s">
        <v>73</v>
      </c>
      <c r="C23" s="80">
        <f t="shared" si="1"/>
        <v>750131.91137850168</v>
      </c>
      <c r="D23" s="80">
        <f t="shared" si="4"/>
        <v>18464.266195254382</v>
      </c>
      <c r="E23" s="80">
        <f t="shared" si="4"/>
        <v>7223.6800105748398</v>
      </c>
      <c r="F23" s="80">
        <f t="shared" si="4"/>
        <v>6312.281130735958</v>
      </c>
      <c r="G23" s="80">
        <f t="shared" si="4"/>
        <v>148389.23984339717</v>
      </c>
      <c r="H23" s="80">
        <f t="shared" si="4"/>
        <v>81688.344044818281</v>
      </c>
      <c r="I23" s="80">
        <f t="shared" si="4"/>
        <v>106127.33623012755</v>
      </c>
      <c r="J23" s="26" t="str">
        <f t="shared" si="3"/>
        <v/>
      </c>
      <c r="K23" s="80">
        <f t="shared" si="4"/>
        <v>104000.73884383684</v>
      </c>
      <c r="L23" s="80">
        <f t="shared" si="4"/>
        <v>75629.229269593125</v>
      </c>
      <c r="M23" s="80">
        <f t="shared" si="4"/>
        <v>71747.345151760863</v>
      </c>
      <c r="N23" s="80">
        <f t="shared" si="4"/>
        <v>12000.085251211942</v>
      </c>
      <c r="O23" s="80">
        <f t="shared" si="4"/>
        <v>118549.36540719085</v>
      </c>
    </row>
    <row r="24" spans="1:15" x14ac:dyDescent="0.2">
      <c r="A24" s="23" t="s">
        <v>48</v>
      </c>
      <c r="B24" s="23" t="s">
        <v>74</v>
      </c>
      <c r="C24" s="80">
        <f t="shared" si="1"/>
        <v>8170479.985792648</v>
      </c>
      <c r="D24" s="80">
        <f t="shared" si="4"/>
        <v>385926.79234066419</v>
      </c>
      <c r="E24" s="80">
        <f t="shared" si="4"/>
        <v>151039.04769774358</v>
      </c>
      <c r="F24" s="80">
        <f t="shared" si="4"/>
        <v>159089.73780298702</v>
      </c>
      <c r="G24" s="80">
        <f t="shared" si="4"/>
        <v>1590087.2456922357</v>
      </c>
      <c r="H24" s="80">
        <f t="shared" si="4"/>
        <v>1018538.8814910523</v>
      </c>
      <c r="I24" s="80">
        <f t="shared" si="4"/>
        <v>882571.67082471855</v>
      </c>
      <c r="J24" s="26" t="str">
        <f t="shared" si="3"/>
        <v/>
      </c>
      <c r="K24" s="80">
        <f t="shared" si="4"/>
        <v>795887.51069782046</v>
      </c>
      <c r="L24" s="80">
        <f t="shared" si="4"/>
        <v>799533.10621717595</v>
      </c>
      <c r="M24" s="80">
        <f t="shared" si="4"/>
        <v>649979.30113842909</v>
      </c>
      <c r="N24" s="80">
        <f t="shared" si="4"/>
        <v>262710.72711355769</v>
      </c>
      <c r="O24" s="80">
        <f t="shared" si="4"/>
        <v>1475115.964776264</v>
      </c>
    </row>
    <row r="25" spans="1:15" x14ac:dyDescent="0.2">
      <c r="A25" s="23" t="s">
        <v>17</v>
      </c>
      <c r="B25" s="23" t="s">
        <v>103</v>
      </c>
      <c r="C25" s="80">
        <f t="shared" si="1"/>
        <v>620898.92576875514</v>
      </c>
      <c r="D25" s="80">
        <f t="shared" si="4"/>
        <v>19341.909561025157</v>
      </c>
      <c r="E25" s="80">
        <f t="shared" si="4"/>
        <v>6936.758140995933</v>
      </c>
      <c r="F25" s="80">
        <f t="shared" si="4"/>
        <v>5164.5936524203298</v>
      </c>
      <c r="G25" s="80">
        <f t="shared" si="4"/>
        <v>123173.87083452144</v>
      </c>
      <c r="H25" s="80">
        <f t="shared" si="4"/>
        <v>61164.991491409397</v>
      </c>
      <c r="I25" s="80">
        <f t="shared" si="4"/>
        <v>100051.34369786835</v>
      </c>
      <c r="J25" s="26" t="str">
        <f t="shared" si="3"/>
        <v/>
      </c>
      <c r="K25" s="80">
        <f t="shared" si="4"/>
        <v>65114.386637377887</v>
      </c>
      <c r="L25" s="80">
        <f t="shared" si="4"/>
        <v>66363.340657897832</v>
      </c>
      <c r="M25" s="80">
        <f t="shared" si="4"/>
        <v>44540.400812866828</v>
      </c>
      <c r="N25" s="80">
        <f t="shared" si="4"/>
        <v>41012.949592749676</v>
      </c>
      <c r="O25" s="80">
        <f t="shared" si="4"/>
        <v>88034.380689622354</v>
      </c>
    </row>
    <row r="26" spans="1:15" x14ac:dyDescent="0.2">
      <c r="A26" s="23" t="s">
        <v>18</v>
      </c>
      <c r="B26" s="23" t="s">
        <v>75</v>
      </c>
      <c r="C26" s="80">
        <f t="shared" si="1"/>
        <v>960454.08065835771</v>
      </c>
      <c r="D26" s="80">
        <f t="shared" si="4"/>
        <v>25080.346952603297</v>
      </c>
      <c r="E26" s="80">
        <f t="shared" si="4"/>
        <v>10903.031043998473</v>
      </c>
      <c r="F26" s="80">
        <f t="shared" si="4"/>
        <v>12557.051233335704</v>
      </c>
      <c r="G26" s="80">
        <f t="shared" si="4"/>
        <v>186870.52588103883</v>
      </c>
      <c r="H26" s="80">
        <f t="shared" si="4"/>
        <v>113924.85997986021</v>
      </c>
      <c r="I26" s="80">
        <f t="shared" si="4"/>
        <v>111798.26259356948</v>
      </c>
      <c r="J26" s="26" t="str">
        <f t="shared" si="3"/>
        <v/>
      </c>
      <c r="K26" s="80">
        <f t="shared" si="4"/>
        <v>90329.755646253616</v>
      </c>
      <c r="L26" s="80">
        <f t="shared" si="4"/>
        <v>90819.21060024116</v>
      </c>
      <c r="M26" s="80">
        <f t="shared" si="4"/>
        <v>71966.755993203536</v>
      </c>
      <c r="N26" s="80">
        <f t="shared" si="4"/>
        <v>69190.364961101761</v>
      </c>
      <c r="O26" s="80">
        <f t="shared" si="4"/>
        <v>177013.9157731517</v>
      </c>
    </row>
    <row r="27" spans="1:15" x14ac:dyDescent="0.2">
      <c r="A27" s="23" t="s">
        <v>19</v>
      </c>
      <c r="B27" s="23" t="s">
        <v>76</v>
      </c>
      <c r="C27" s="80">
        <f t="shared" si="1"/>
        <v>1434744.3699508081</v>
      </c>
      <c r="D27" s="80">
        <f t="shared" si="4"/>
        <v>72101.778049475979</v>
      </c>
      <c r="E27" s="80">
        <f t="shared" si="4"/>
        <v>27274.455367030234</v>
      </c>
      <c r="F27" s="80">
        <f t="shared" si="4"/>
        <v>19662.58694467217</v>
      </c>
      <c r="G27" s="80">
        <f t="shared" si="4"/>
        <v>242837.16820595981</v>
      </c>
      <c r="H27" s="80">
        <f t="shared" si="4"/>
        <v>157874.53929653516</v>
      </c>
      <c r="I27" s="80">
        <f t="shared" si="4"/>
        <v>162026.46752691228</v>
      </c>
      <c r="J27" s="26" t="str">
        <f t="shared" si="3"/>
        <v/>
      </c>
      <c r="K27" s="80">
        <f t="shared" si="4"/>
        <v>181739.68774268663</v>
      </c>
      <c r="L27" s="80">
        <f t="shared" si="4"/>
        <v>118701.26522049733</v>
      </c>
      <c r="M27" s="80">
        <f t="shared" si="4"/>
        <v>118701.26522049733</v>
      </c>
      <c r="N27" s="80">
        <f t="shared" si="4"/>
        <v>103139.97323510011</v>
      </c>
      <c r="O27" s="80">
        <f t="shared" si="4"/>
        <v>230685.18314144138</v>
      </c>
    </row>
    <row r="28" spans="1:15" x14ac:dyDescent="0.2">
      <c r="A28" s="23" t="s">
        <v>20</v>
      </c>
      <c r="B28" s="23" t="s">
        <v>77</v>
      </c>
      <c r="C28" s="80">
        <f t="shared" si="1"/>
        <v>1150345.7250484922</v>
      </c>
      <c r="D28" s="80">
        <f t="shared" si="4"/>
        <v>12590.806747403809</v>
      </c>
      <c r="E28" s="80">
        <f t="shared" si="4"/>
        <v>13164.650486561624</v>
      </c>
      <c r="F28" s="80">
        <f t="shared" si="4"/>
        <v>10987.419829168739</v>
      </c>
      <c r="G28" s="80">
        <f t="shared" si="4"/>
        <v>244086.12222647975</v>
      </c>
      <c r="H28" s="80">
        <f t="shared" si="4"/>
        <v>153418.8114395451</v>
      </c>
      <c r="I28" s="80">
        <f t="shared" si="4"/>
        <v>93097.707799838361</v>
      </c>
      <c r="J28" s="26" t="str">
        <f t="shared" si="3"/>
        <v/>
      </c>
      <c r="K28" s="80">
        <f t="shared" si="4"/>
        <v>84793.851339084111</v>
      </c>
      <c r="L28" s="80">
        <f t="shared" si="4"/>
        <v>60793.680836660227</v>
      </c>
      <c r="M28" s="80">
        <f t="shared" si="4"/>
        <v>75848.640111035813</v>
      </c>
      <c r="N28" s="80">
        <f t="shared" si="4"/>
        <v>150152.96545345578</v>
      </c>
      <c r="O28" s="80">
        <f t="shared" si="4"/>
        <v>251411.0687792589</v>
      </c>
    </row>
    <row r="29" spans="1:15" x14ac:dyDescent="0.2">
      <c r="A29" s="23" t="s">
        <v>49</v>
      </c>
      <c r="B29" s="23" t="s">
        <v>104</v>
      </c>
      <c r="C29" s="80">
        <f t="shared" si="1"/>
        <v>10180730.553969126</v>
      </c>
      <c r="D29" s="80">
        <f t="shared" si="4"/>
        <v>378500.57924568071</v>
      </c>
      <c r="E29" s="80">
        <f t="shared" si="4"/>
        <v>193604.75093762614</v>
      </c>
      <c r="F29" s="80">
        <f t="shared" si="4"/>
        <v>180153.17858148561</v>
      </c>
      <c r="G29" s="80">
        <f t="shared" si="4"/>
        <v>2077044.2916387434</v>
      </c>
      <c r="H29" s="80">
        <f t="shared" si="4"/>
        <v>1256717.7887556136</v>
      </c>
      <c r="I29" s="80">
        <f t="shared" si="4"/>
        <v>1259823.2960498794</v>
      </c>
      <c r="J29" s="26" t="str">
        <f t="shared" si="3"/>
        <v/>
      </c>
      <c r="K29" s="80">
        <f t="shared" si="4"/>
        <v>1162236.1048789828</v>
      </c>
      <c r="L29" s="80">
        <f t="shared" si="4"/>
        <v>917120.43947342585</v>
      </c>
      <c r="M29" s="80">
        <f t="shared" si="4"/>
        <v>822621.87783976097</v>
      </c>
      <c r="N29" s="80">
        <f t="shared" si="4"/>
        <v>323242.80271619005</v>
      </c>
      <c r="O29" s="80">
        <f t="shared" si="4"/>
        <v>1609665.4438517375</v>
      </c>
    </row>
    <row r="30" spans="1:15" x14ac:dyDescent="0.2">
      <c r="A30" s="23" t="s">
        <v>21</v>
      </c>
      <c r="B30" s="23" t="s">
        <v>105</v>
      </c>
      <c r="C30" s="80">
        <f t="shared" si="1"/>
        <v>1416777.9975880587</v>
      </c>
      <c r="D30" s="80">
        <f t="shared" si="4"/>
        <v>60152.326069366187</v>
      </c>
      <c r="E30" s="80">
        <f t="shared" si="4"/>
        <v>14784.915161830748</v>
      </c>
      <c r="F30" s="80">
        <f t="shared" si="4"/>
        <v>13468.450113174586</v>
      </c>
      <c r="G30" s="80">
        <f t="shared" si="4"/>
        <v>263765.58692818595</v>
      </c>
      <c r="H30" s="80">
        <f t="shared" si="4"/>
        <v>163916.7763147263</v>
      </c>
      <c r="I30" s="80">
        <f t="shared" si="4"/>
        <v>178971.73558910188</v>
      </c>
      <c r="J30" s="26">
        <f t="shared" si="3"/>
        <v>405.06616881728075</v>
      </c>
      <c r="K30" s="80">
        <f t="shared" si="4"/>
        <v>128608.50859948664</v>
      </c>
      <c r="L30" s="80">
        <f t="shared" si="4"/>
        <v>128642.26411355475</v>
      </c>
      <c r="M30" s="80">
        <f t="shared" si="4"/>
        <v>95460.593784605837</v>
      </c>
      <c r="N30" s="80">
        <f t="shared" si="4"/>
        <v>80734.750772394269</v>
      </c>
      <c r="O30" s="80">
        <f t="shared" si="4"/>
        <v>287867.02397281415</v>
      </c>
    </row>
    <row r="31" spans="1:15" x14ac:dyDescent="0.2">
      <c r="A31" s="23" t="s">
        <v>45</v>
      </c>
      <c r="B31" s="23" t="s">
        <v>98</v>
      </c>
      <c r="C31" s="80">
        <f t="shared" si="1"/>
        <v>838613.55262952647</v>
      </c>
      <c r="D31" s="80">
        <f t="shared" si="4"/>
        <v>36996.043418644971</v>
      </c>
      <c r="E31" s="80">
        <f t="shared" si="4"/>
        <v>8084.4456193115611</v>
      </c>
      <c r="F31" s="80">
        <f t="shared" si="4"/>
        <v>7341.8243098132134</v>
      </c>
      <c r="G31" s="80">
        <f t="shared" si="4"/>
        <v>171646.78903632271</v>
      </c>
      <c r="H31" s="80">
        <f t="shared" si="4"/>
        <v>95258.06070019718</v>
      </c>
      <c r="I31" s="80">
        <f t="shared" si="4"/>
        <v>104304.53847044978</v>
      </c>
      <c r="J31" s="26">
        <f t="shared" si="3"/>
        <v>202.53308440864038</v>
      </c>
      <c r="K31" s="80">
        <f t="shared" si="4"/>
        <v>88000.625175554247</v>
      </c>
      <c r="L31" s="80">
        <f t="shared" si="4"/>
        <v>87933.114147418033</v>
      </c>
      <c r="M31" s="80">
        <f t="shared" si="4"/>
        <v>69097.537297414485</v>
      </c>
      <c r="N31" s="80">
        <f t="shared" si="4"/>
        <v>52481.385497388939</v>
      </c>
      <c r="O31" s="80">
        <f t="shared" si="4"/>
        <v>117266.65587260277</v>
      </c>
    </row>
    <row r="32" spans="1:15" x14ac:dyDescent="0.2">
      <c r="A32" s="23" t="s">
        <v>22</v>
      </c>
      <c r="B32" s="23" t="s">
        <v>78</v>
      </c>
      <c r="C32" s="80">
        <f t="shared" si="1"/>
        <v>1529251.3704629904</v>
      </c>
      <c r="D32" s="80">
        <f t="shared" si="4"/>
        <v>59578.482330208382</v>
      </c>
      <c r="E32" s="80">
        <f t="shared" si="4"/>
        <v>23915.781717253616</v>
      </c>
      <c r="F32" s="80">
        <f t="shared" si="4"/>
        <v>18531.777223390593</v>
      </c>
      <c r="G32" s="80">
        <f t="shared" si="4"/>
        <v>301673.02922666981</v>
      </c>
      <c r="H32" s="80">
        <f t="shared" si="4"/>
        <v>190786.16551293925</v>
      </c>
      <c r="I32" s="80">
        <f t="shared" si="4"/>
        <v>219343.33041455754</v>
      </c>
      <c r="J32" s="26">
        <f t="shared" si="3"/>
        <v>202.53308440864038</v>
      </c>
      <c r="K32" s="80">
        <f t="shared" si="4"/>
        <v>163039.13294895549</v>
      </c>
      <c r="L32" s="80">
        <f t="shared" si="4"/>
        <v>118194.93250947572</v>
      </c>
      <c r="M32" s="80">
        <f t="shared" si="4"/>
        <v>107004.97959589834</v>
      </c>
      <c r="N32" s="80">
        <f t="shared" si="4"/>
        <v>96228.531729655253</v>
      </c>
      <c r="O32" s="80">
        <f t="shared" si="4"/>
        <v>230752.69416957759</v>
      </c>
    </row>
    <row r="33" spans="1:15" x14ac:dyDescent="0.2">
      <c r="A33" s="23" t="s">
        <v>11</v>
      </c>
      <c r="B33" s="23" t="s">
        <v>106</v>
      </c>
      <c r="C33" s="80">
        <f t="shared" si="1"/>
        <v>1497377.7263041805</v>
      </c>
      <c r="D33" s="80">
        <f t="shared" si="4"/>
        <v>57620.662514258183</v>
      </c>
      <c r="E33" s="80">
        <f t="shared" si="4"/>
        <v>18211.099839743583</v>
      </c>
      <c r="F33" s="80">
        <f t="shared" si="4"/>
        <v>17620.378343551711</v>
      </c>
      <c r="G33" s="80">
        <f t="shared" si="4"/>
        <v>301571.76268446556</v>
      </c>
      <c r="H33" s="80">
        <f t="shared" si="4"/>
        <v>176338.80549178956</v>
      </c>
      <c r="I33" s="80">
        <f t="shared" si="4"/>
        <v>229267.45155058091</v>
      </c>
      <c r="J33" s="26" t="str">
        <f t="shared" si="3"/>
        <v/>
      </c>
      <c r="K33" s="80">
        <f t="shared" si="4"/>
        <v>153992.6551787029</v>
      </c>
      <c r="L33" s="80">
        <f t="shared" si="4"/>
        <v>155140.34265701854</v>
      </c>
      <c r="M33" s="80">
        <f t="shared" si="4"/>
        <v>122498.76055315931</v>
      </c>
      <c r="N33" s="80">
        <f t="shared" si="4"/>
        <v>66835.91785485133</v>
      </c>
      <c r="O33" s="80">
        <f t="shared" si="4"/>
        <v>198279.88963605894</v>
      </c>
    </row>
    <row r="34" spans="1:15" x14ac:dyDescent="0.2">
      <c r="A34" s="23" t="s">
        <v>51</v>
      </c>
      <c r="B34" s="23" t="s">
        <v>79</v>
      </c>
      <c r="C34" s="80">
        <f t="shared" si="1"/>
        <v>513674.53533141414</v>
      </c>
      <c r="D34" s="80">
        <f t="shared" si="4"/>
        <v>22278.639284950441</v>
      </c>
      <c r="E34" s="80">
        <f t="shared" si="4"/>
        <v>8557.0228162650565</v>
      </c>
      <c r="F34" s="80">
        <f t="shared" si="4"/>
        <v>9569.6882383082575</v>
      </c>
      <c r="G34" s="80">
        <f t="shared" si="4"/>
        <v>103123.09547806607</v>
      </c>
      <c r="H34" s="80">
        <f t="shared" si="4"/>
        <v>65857.007946876241</v>
      </c>
      <c r="I34" s="80">
        <f t="shared" si="4"/>
        <v>65823.25243280812</v>
      </c>
      <c r="J34" s="26" t="str">
        <f t="shared" si="3"/>
        <v/>
      </c>
      <c r="K34" s="80">
        <f t="shared" si="4"/>
        <v>42633.214268018804</v>
      </c>
      <c r="L34" s="80">
        <f t="shared" si="4"/>
        <v>46599.487171021341</v>
      </c>
      <c r="M34" s="80">
        <f t="shared" si="4"/>
        <v>32776.604160131639</v>
      </c>
      <c r="N34" s="80">
        <f t="shared" si="4"/>
        <v>42531.947725814476</v>
      </c>
      <c r="O34" s="80">
        <f t="shared" si="4"/>
        <v>73924.575809153743</v>
      </c>
    </row>
    <row r="35" spans="1:15" x14ac:dyDescent="0.2">
      <c r="A35" s="23" t="s">
        <v>23</v>
      </c>
      <c r="B35" s="23" t="s">
        <v>80</v>
      </c>
      <c r="C35" s="80">
        <f t="shared" si="1"/>
        <v>920841.98489943438</v>
      </c>
      <c r="D35" s="80">
        <f t="shared" si="4"/>
        <v>35679.578369988812</v>
      </c>
      <c r="E35" s="80">
        <f t="shared" si="4"/>
        <v>10599.231417385514</v>
      </c>
      <c r="F35" s="80">
        <f t="shared" si="4"/>
        <v>12101.351793416263</v>
      </c>
      <c r="G35" s="80">
        <f t="shared" si="4"/>
        <v>192710.2298148213</v>
      </c>
      <c r="H35" s="80">
        <f t="shared" si="4"/>
        <v>121789.89475772908</v>
      </c>
      <c r="I35" s="80">
        <f t="shared" si="4"/>
        <v>101064.00911991154</v>
      </c>
      <c r="J35" s="26" t="str">
        <f t="shared" si="3"/>
        <v/>
      </c>
      <c r="K35" s="80">
        <f t="shared" si="4"/>
        <v>101874.14145754611</v>
      </c>
      <c r="L35" s="80">
        <f t="shared" si="4"/>
        <v>62245.167941588807</v>
      </c>
      <c r="M35" s="80">
        <f t="shared" si="4"/>
        <v>55662.842698307992</v>
      </c>
      <c r="N35" s="80">
        <f t="shared" si="4"/>
        <v>54152.283443760214</v>
      </c>
      <c r="O35" s="80">
        <f t="shared" si="4"/>
        <v>172963.25408497886</v>
      </c>
    </row>
    <row r="36" spans="1:15" x14ac:dyDescent="0.2">
      <c r="A36" s="23" t="s">
        <v>24</v>
      </c>
      <c r="B36" s="23" t="s">
        <v>81</v>
      </c>
      <c r="C36" s="80">
        <f t="shared" si="1"/>
        <v>448467.32103034906</v>
      </c>
      <c r="D36" s="80">
        <f t="shared" si="4"/>
        <v>20388.330497136467</v>
      </c>
      <c r="E36" s="80">
        <f t="shared" si="4"/>
        <v>6582.3252432808122</v>
      </c>
      <c r="F36" s="80">
        <f t="shared" si="4"/>
        <v>5620.2930923397707</v>
      </c>
      <c r="G36" s="80">
        <f t="shared" si="4"/>
        <v>89215.823682006085</v>
      </c>
      <c r="H36" s="80">
        <f t="shared" si="4"/>
        <v>60253.592611570508</v>
      </c>
      <c r="I36" s="80">
        <f t="shared" si="4"/>
        <v>48607.940258073693</v>
      </c>
      <c r="J36" s="26" t="str">
        <f t="shared" si="3"/>
        <v/>
      </c>
      <c r="K36" s="80">
        <f t="shared" si="4"/>
        <v>35173.245658967207</v>
      </c>
      <c r="L36" s="80">
        <f t="shared" si="4"/>
        <v>37671.153700007111</v>
      </c>
      <c r="M36" s="80">
        <f t="shared" si="4"/>
        <v>26886.266955247011</v>
      </c>
      <c r="N36" s="80">
        <f t="shared" si="4"/>
        <v>58861.177656261105</v>
      </c>
      <c r="O36" s="80">
        <f t="shared" si="4"/>
        <v>59207.171675459198</v>
      </c>
    </row>
    <row r="37" spans="1:15" x14ac:dyDescent="0.2">
      <c r="A37" s="23" t="s">
        <v>25</v>
      </c>
      <c r="B37" s="23" t="s">
        <v>82</v>
      </c>
      <c r="C37" s="80">
        <f t="shared" si="1"/>
        <v>930926.44472728157</v>
      </c>
      <c r="D37" s="80">
        <f t="shared" ref="D37:O52" si="5">$C$54*(D91/$C$108)</f>
        <v>43342.080063449044</v>
      </c>
      <c r="E37" s="80">
        <f t="shared" si="5"/>
        <v>12843.97310291461</v>
      </c>
      <c r="F37" s="80">
        <f t="shared" si="5"/>
        <v>10008.509921193645</v>
      </c>
      <c r="G37" s="80">
        <f t="shared" si="5"/>
        <v>172726.96548650216</v>
      </c>
      <c r="H37" s="80">
        <f t="shared" si="5"/>
        <v>109064.06595405284</v>
      </c>
      <c r="I37" s="80">
        <f t="shared" si="5"/>
        <v>137587.47534160304</v>
      </c>
      <c r="J37" s="26" t="str">
        <f t="shared" si="3"/>
        <v/>
      </c>
      <c r="K37" s="80">
        <f t="shared" si="5"/>
        <v>101874.14145754611</v>
      </c>
      <c r="L37" s="80">
        <f t="shared" si="5"/>
        <v>76574.383663500106</v>
      </c>
      <c r="M37" s="80">
        <f t="shared" si="5"/>
        <v>66785.284583749162</v>
      </c>
      <c r="N37" s="80">
        <f t="shared" si="5"/>
        <v>49975.038577832012</v>
      </c>
      <c r="O37" s="80">
        <f t="shared" si="5"/>
        <v>150144.52657493873</v>
      </c>
    </row>
    <row r="38" spans="1:15" x14ac:dyDescent="0.2">
      <c r="A38" s="23" t="s">
        <v>26</v>
      </c>
      <c r="B38" s="23" t="s">
        <v>83</v>
      </c>
      <c r="C38" s="80">
        <f t="shared" si="1"/>
        <v>411969.17144420865</v>
      </c>
      <c r="D38" s="80">
        <f t="shared" si="5"/>
        <v>19983.264328319183</v>
      </c>
      <c r="E38" s="80">
        <f t="shared" si="5"/>
        <v>6143.5035603954248</v>
      </c>
      <c r="F38" s="80">
        <f t="shared" si="5"/>
        <v>5738.4373915781443</v>
      </c>
      <c r="G38" s="80">
        <f t="shared" si="5"/>
        <v>87460.536950464535</v>
      </c>
      <c r="H38" s="80">
        <f t="shared" si="5"/>
        <v>50700.782130296306</v>
      </c>
      <c r="I38" s="80">
        <f t="shared" si="5"/>
        <v>66565.873742306474</v>
      </c>
      <c r="J38" s="26" t="str">
        <f t="shared" si="3"/>
        <v/>
      </c>
      <c r="K38" s="80">
        <f t="shared" si="5"/>
        <v>43645.879690062</v>
      </c>
      <c r="L38" s="80">
        <f t="shared" si="5"/>
        <v>37907.442298483853</v>
      </c>
      <c r="M38" s="80">
        <f t="shared" si="5"/>
        <v>33519.225469629979</v>
      </c>
      <c r="N38" s="80">
        <f t="shared" si="5"/>
        <v>12303.884877824903</v>
      </c>
      <c r="O38" s="80">
        <f t="shared" si="5"/>
        <v>48000.341004847767</v>
      </c>
    </row>
    <row r="39" spans="1:15" x14ac:dyDescent="0.2">
      <c r="A39" s="23" t="s">
        <v>53</v>
      </c>
      <c r="B39" s="23" t="s">
        <v>84</v>
      </c>
      <c r="C39" s="80">
        <f t="shared" si="1"/>
        <v>5185673.9709558617</v>
      </c>
      <c r="D39" s="80">
        <f t="shared" si="5"/>
        <v>257824.61645219923</v>
      </c>
      <c r="E39" s="80">
        <f t="shared" si="5"/>
        <v>89266.456953108252</v>
      </c>
      <c r="F39" s="80">
        <f t="shared" si="5"/>
        <v>71764.222908794909</v>
      </c>
      <c r="G39" s="80">
        <f t="shared" si="5"/>
        <v>906031.75310205272</v>
      </c>
      <c r="H39" s="80">
        <f t="shared" si="5"/>
        <v>631160.60204545956</v>
      </c>
      <c r="I39" s="80">
        <f t="shared" si="5"/>
        <v>521725.22543665755</v>
      </c>
      <c r="J39" s="26" t="str">
        <f t="shared" si="3"/>
        <v/>
      </c>
      <c r="K39" s="80">
        <f t="shared" si="5"/>
        <v>576240.38065664994</v>
      </c>
      <c r="L39" s="80">
        <f t="shared" si="5"/>
        <v>440931.40251464414</v>
      </c>
      <c r="M39" s="80">
        <f t="shared" si="5"/>
        <v>259141.08150085536</v>
      </c>
      <c r="N39" s="80">
        <f t="shared" si="5"/>
        <v>442484.15616177703</v>
      </c>
      <c r="O39" s="80">
        <f t="shared" si="5"/>
        <v>989104.07322366338</v>
      </c>
    </row>
    <row r="40" spans="1:15" x14ac:dyDescent="0.2">
      <c r="A40" s="23" t="s">
        <v>28</v>
      </c>
      <c r="B40" s="23" t="s">
        <v>85</v>
      </c>
      <c r="C40" s="80">
        <f t="shared" si="1"/>
        <v>1553580.6572275781</v>
      </c>
      <c r="D40" s="80">
        <f t="shared" si="5"/>
        <v>46953.920068736465</v>
      </c>
      <c r="E40" s="80">
        <f t="shared" si="5"/>
        <v>22312.394799018552</v>
      </c>
      <c r="F40" s="80">
        <f t="shared" si="5"/>
        <v>14430.482264115626</v>
      </c>
      <c r="G40" s="80">
        <f t="shared" si="5"/>
        <v>306803.86736502207</v>
      </c>
      <c r="H40" s="80">
        <f t="shared" si="5"/>
        <v>187950.70233121829</v>
      </c>
      <c r="I40" s="80">
        <f t="shared" si="5"/>
        <v>221571.19434305257</v>
      </c>
      <c r="J40" s="26" t="str">
        <f t="shared" si="3"/>
        <v/>
      </c>
      <c r="K40" s="80">
        <f t="shared" si="5"/>
        <v>161823.93444250364</v>
      </c>
      <c r="L40" s="80">
        <f t="shared" si="5"/>
        <v>153975.77742166884</v>
      </c>
      <c r="M40" s="80">
        <f t="shared" si="5"/>
        <v>134414.45701920099</v>
      </c>
      <c r="N40" s="80">
        <f t="shared" si="5"/>
        <v>50582.637831057931</v>
      </c>
      <c r="O40" s="80">
        <f t="shared" si="5"/>
        <v>252761.28934198318</v>
      </c>
    </row>
    <row r="41" spans="1:15" x14ac:dyDescent="0.2">
      <c r="A41" s="23" t="s">
        <v>54</v>
      </c>
      <c r="B41" s="23" t="s">
        <v>3</v>
      </c>
      <c r="C41" s="80">
        <f t="shared" si="1"/>
        <v>5346392.4123126352</v>
      </c>
      <c r="D41" s="80">
        <f t="shared" si="5"/>
        <v>191157.47616768841</v>
      </c>
      <c r="E41" s="80">
        <f t="shared" si="5"/>
        <v>80726.311893877239</v>
      </c>
      <c r="F41" s="80">
        <f t="shared" si="5"/>
        <v>70751.557486751699</v>
      </c>
      <c r="G41" s="80">
        <f t="shared" si="5"/>
        <v>1017526.2160690093</v>
      </c>
      <c r="H41" s="80">
        <f t="shared" si="5"/>
        <v>651920.24319734529</v>
      </c>
      <c r="I41" s="80">
        <f t="shared" si="5"/>
        <v>584510.48160333617</v>
      </c>
      <c r="J41" s="26" t="str">
        <f t="shared" si="3"/>
        <v/>
      </c>
      <c r="K41" s="80">
        <f t="shared" si="5"/>
        <v>648342.15870612592</v>
      </c>
      <c r="L41" s="80">
        <f t="shared" si="5"/>
        <v>414922.77892516786</v>
      </c>
      <c r="M41" s="80">
        <f t="shared" si="5"/>
        <v>349842.14780185814</v>
      </c>
      <c r="N41" s="80">
        <f t="shared" si="5"/>
        <v>426306.82604463689</v>
      </c>
      <c r="O41" s="80">
        <f t="shared" si="5"/>
        <v>910386.21441683837</v>
      </c>
    </row>
    <row r="42" spans="1:15" x14ac:dyDescent="0.2">
      <c r="A42" s="23" t="s">
        <v>29</v>
      </c>
      <c r="B42" s="23" t="s">
        <v>86</v>
      </c>
      <c r="C42" s="80">
        <f t="shared" si="1"/>
        <v>1036665.5925456258</v>
      </c>
      <c r="D42" s="80">
        <f t="shared" si="5"/>
        <v>52894.890544723246</v>
      </c>
      <c r="E42" s="80">
        <f t="shared" si="5"/>
        <v>26498.078543463784</v>
      </c>
      <c r="F42" s="80">
        <f t="shared" si="5"/>
        <v>23898.903960219563</v>
      </c>
      <c r="G42" s="80">
        <f t="shared" si="5"/>
        <v>198988.75543148917</v>
      </c>
      <c r="H42" s="80">
        <f t="shared" si="5"/>
        <v>114026.12652206453</v>
      </c>
      <c r="I42" s="80">
        <f t="shared" si="5"/>
        <v>133131.74748461295</v>
      </c>
      <c r="J42" s="26" t="str">
        <f t="shared" si="3"/>
        <v/>
      </c>
      <c r="K42" s="80">
        <f t="shared" si="5"/>
        <v>112000.79567797814</v>
      </c>
      <c r="L42" s="80">
        <f t="shared" si="5"/>
        <v>86633.526855795921</v>
      </c>
      <c r="M42" s="80">
        <f t="shared" si="5"/>
        <v>73738.920481779147</v>
      </c>
      <c r="N42" s="80">
        <f t="shared" si="5"/>
        <v>23392.571249197965</v>
      </c>
      <c r="O42" s="80">
        <f t="shared" si="5"/>
        <v>191461.27579430139</v>
      </c>
    </row>
    <row r="43" spans="1:15" x14ac:dyDescent="0.2">
      <c r="A43" s="23" t="s">
        <v>30</v>
      </c>
      <c r="B43" s="23" t="s">
        <v>87</v>
      </c>
      <c r="C43" s="80">
        <f t="shared" si="1"/>
        <v>8250767.4760036413</v>
      </c>
      <c r="D43" s="80">
        <f t="shared" si="5"/>
        <v>369217.81287695142</v>
      </c>
      <c r="E43" s="80">
        <f t="shared" si="5"/>
        <v>118161.1769954076</v>
      </c>
      <c r="F43" s="80">
        <f t="shared" si="5"/>
        <v>77620.804599611423</v>
      </c>
      <c r="G43" s="80">
        <f t="shared" si="5"/>
        <v>1543740.9248767251</v>
      </c>
      <c r="H43" s="80">
        <f t="shared" si="5"/>
        <v>948158.63465904992</v>
      </c>
      <c r="I43" s="80">
        <f t="shared" si="5"/>
        <v>1080446.4942919603</v>
      </c>
      <c r="J43" s="26">
        <f t="shared" si="3"/>
        <v>2632.930097312325</v>
      </c>
      <c r="K43" s="80">
        <f t="shared" si="5"/>
        <v>1016817.3502735789</v>
      </c>
      <c r="L43" s="80">
        <f t="shared" si="5"/>
        <v>885204.60092203098</v>
      </c>
      <c r="M43" s="80">
        <f t="shared" si="5"/>
        <v>624612.03231624688</v>
      </c>
      <c r="N43" s="80">
        <f t="shared" si="5"/>
        <v>208482.49376314419</v>
      </c>
      <c r="O43" s="80">
        <f t="shared" si="5"/>
        <v>1375672.2203316216</v>
      </c>
    </row>
    <row r="44" spans="1:15" x14ac:dyDescent="0.2">
      <c r="A44" s="23" t="s">
        <v>31</v>
      </c>
      <c r="B44" s="23" t="s">
        <v>88</v>
      </c>
      <c r="C44" s="80">
        <f t="shared" si="1"/>
        <v>871010.40725639183</v>
      </c>
      <c r="D44" s="80">
        <f t="shared" si="5"/>
        <v>42903.258380563653</v>
      </c>
      <c r="E44" s="80">
        <f t="shared" si="5"/>
        <v>12287.00712079085</v>
      </c>
      <c r="F44" s="80">
        <f t="shared" si="5"/>
        <v>10126.654220432018</v>
      </c>
      <c r="G44" s="80">
        <f t="shared" si="5"/>
        <v>160372.44733757505</v>
      </c>
      <c r="H44" s="80">
        <f t="shared" si="5"/>
        <v>96709.547805125781</v>
      </c>
      <c r="I44" s="80">
        <f t="shared" si="5"/>
        <v>112203.32876238675</v>
      </c>
      <c r="J44" s="26">
        <f t="shared" si="3"/>
        <v>405.06616881728075</v>
      </c>
      <c r="K44" s="80">
        <f t="shared" si="5"/>
        <v>83443.630776359845</v>
      </c>
      <c r="L44" s="80">
        <f t="shared" si="5"/>
        <v>95477.471541639898</v>
      </c>
      <c r="M44" s="80">
        <f t="shared" si="5"/>
        <v>96473.259206649032</v>
      </c>
      <c r="N44" s="80">
        <f t="shared" si="5"/>
        <v>46785.14249839593</v>
      </c>
      <c r="O44" s="80">
        <f t="shared" si="5"/>
        <v>113823.59343765589</v>
      </c>
    </row>
    <row r="45" spans="1:15" x14ac:dyDescent="0.2">
      <c r="A45" s="23" t="s">
        <v>32</v>
      </c>
      <c r="B45" s="23" t="s">
        <v>89</v>
      </c>
      <c r="C45" s="80">
        <f t="shared" si="1"/>
        <v>796832.66509172739</v>
      </c>
      <c r="D45" s="80">
        <f t="shared" si="5"/>
        <v>18599.288251526807</v>
      </c>
      <c r="E45" s="80">
        <f t="shared" si="5"/>
        <v>6548.5697292127061</v>
      </c>
      <c r="F45" s="80">
        <f t="shared" si="5"/>
        <v>6903.0026269278269</v>
      </c>
      <c r="G45" s="80">
        <f t="shared" si="5"/>
        <v>142009.44768452502</v>
      </c>
      <c r="H45" s="80">
        <f t="shared" si="5"/>
        <v>92591.375088816756</v>
      </c>
      <c r="I45" s="80">
        <f t="shared" si="5"/>
        <v>83241.097691951189</v>
      </c>
      <c r="J45" s="26" t="str">
        <f t="shared" si="3"/>
        <v/>
      </c>
      <c r="K45" s="80">
        <f t="shared" si="5"/>
        <v>85671.494704854878</v>
      </c>
      <c r="L45" s="80">
        <f t="shared" si="5"/>
        <v>63359.09990583633</v>
      </c>
      <c r="M45" s="80">
        <f t="shared" si="5"/>
        <v>49671.238951219049</v>
      </c>
      <c r="N45" s="80">
        <f t="shared" si="5"/>
        <v>65620.719348399478</v>
      </c>
      <c r="O45" s="80">
        <f t="shared" si="5"/>
        <v>182617.33110845741</v>
      </c>
    </row>
    <row r="46" spans="1:15" x14ac:dyDescent="0.2">
      <c r="A46" s="23" t="s">
        <v>33</v>
      </c>
      <c r="B46" s="23" t="s">
        <v>90</v>
      </c>
      <c r="C46" s="80">
        <f t="shared" si="1"/>
        <v>762300.77420005423</v>
      </c>
      <c r="D46" s="80">
        <f t="shared" si="5"/>
        <v>32844.115188267846</v>
      </c>
      <c r="E46" s="80">
        <f t="shared" si="5"/>
        <v>17198.43441770038</v>
      </c>
      <c r="F46" s="80">
        <f t="shared" si="5"/>
        <v>14143.560394536718</v>
      </c>
      <c r="G46" s="80">
        <f t="shared" si="5"/>
        <v>139038.96244653163</v>
      </c>
      <c r="H46" s="80">
        <f t="shared" si="5"/>
        <v>75578.595998490971</v>
      </c>
      <c r="I46" s="80">
        <f t="shared" si="5"/>
        <v>70954.090571160341</v>
      </c>
      <c r="J46" s="26" t="str">
        <f t="shared" si="3"/>
        <v/>
      </c>
      <c r="K46" s="80">
        <f t="shared" si="5"/>
        <v>119224.47568855296</v>
      </c>
      <c r="L46" s="80">
        <f t="shared" si="5"/>
        <v>79106.047218608117</v>
      </c>
      <c r="M46" s="80">
        <f t="shared" si="5"/>
        <v>74093.353379494263</v>
      </c>
      <c r="N46" s="80">
        <f t="shared" si="5"/>
        <v>32506.56004758678</v>
      </c>
      <c r="O46" s="80">
        <f t="shared" si="5"/>
        <v>107612.57884912426</v>
      </c>
    </row>
    <row r="47" spans="1:15" x14ac:dyDescent="0.2">
      <c r="A47" s="23" t="s">
        <v>15</v>
      </c>
      <c r="B47" s="23" t="s">
        <v>91</v>
      </c>
      <c r="C47" s="80">
        <f t="shared" si="1"/>
        <v>1373731.2782727056</v>
      </c>
      <c r="D47" s="80">
        <f t="shared" si="5"/>
        <v>82025.899185499351</v>
      </c>
      <c r="E47" s="80">
        <f t="shared" si="5"/>
        <v>12185.740578586528</v>
      </c>
      <c r="F47" s="80">
        <f t="shared" si="5"/>
        <v>12810.217588846503</v>
      </c>
      <c r="G47" s="80">
        <f t="shared" si="5"/>
        <v>253470.15513741341</v>
      </c>
      <c r="H47" s="80">
        <f t="shared" si="5"/>
        <v>147410.32993542208</v>
      </c>
      <c r="I47" s="80">
        <f t="shared" si="5"/>
        <v>163106.64397709173</v>
      </c>
      <c r="J47" s="26" t="str">
        <f t="shared" si="3"/>
        <v/>
      </c>
      <c r="K47" s="80">
        <f t="shared" si="5"/>
        <v>126988.24392421752</v>
      </c>
      <c r="L47" s="80">
        <f t="shared" si="5"/>
        <v>102059.79678492071</v>
      </c>
      <c r="M47" s="80">
        <f t="shared" si="5"/>
        <v>83528.019561530105</v>
      </c>
      <c r="N47" s="80">
        <f t="shared" si="5"/>
        <v>107545.06782098804</v>
      </c>
      <c r="O47" s="80">
        <f t="shared" si="5"/>
        <v>282601.16377818957</v>
      </c>
    </row>
    <row r="48" spans="1:15" x14ac:dyDescent="0.2">
      <c r="A48" s="23" t="s">
        <v>34</v>
      </c>
      <c r="B48" s="23" t="s">
        <v>92</v>
      </c>
      <c r="C48" s="80">
        <f t="shared" si="1"/>
        <v>1989921.3098289596</v>
      </c>
      <c r="D48" s="80">
        <f t="shared" si="5"/>
        <v>86819.182183170502</v>
      </c>
      <c r="E48" s="80">
        <f t="shared" si="5"/>
        <v>42008.737257758825</v>
      </c>
      <c r="F48" s="80">
        <f t="shared" si="5"/>
        <v>24557.136484547646</v>
      </c>
      <c r="G48" s="80">
        <f t="shared" si="5"/>
        <v>375260.0498951425</v>
      </c>
      <c r="H48" s="80">
        <f t="shared" si="5"/>
        <v>245132.54316259103</v>
      </c>
      <c r="I48" s="80">
        <f t="shared" si="5"/>
        <v>239731.66091169402</v>
      </c>
      <c r="J48" s="26" t="str">
        <f t="shared" si="3"/>
        <v/>
      </c>
      <c r="K48" s="80">
        <f t="shared" si="5"/>
        <v>196153.29224976819</v>
      </c>
      <c r="L48" s="80">
        <f t="shared" si="5"/>
        <v>190786.16551293925</v>
      </c>
      <c r="M48" s="80">
        <f t="shared" si="5"/>
        <v>140389.18300925588</v>
      </c>
      <c r="N48" s="80">
        <f t="shared" si="5"/>
        <v>143393.42376131739</v>
      </c>
      <c r="O48" s="80">
        <f t="shared" si="5"/>
        <v>305689.93540077453</v>
      </c>
    </row>
    <row r="49" spans="1:16" x14ac:dyDescent="0.2">
      <c r="A49" s="23" t="s">
        <v>46</v>
      </c>
      <c r="B49" s="23" t="s">
        <v>93</v>
      </c>
      <c r="C49" s="80">
        <f t="shared" si="1"/>
        <v>543725.38173054613</v>
      </c>
      <c r="D49" s="80">
        <f t="shared" si="5"/>
        <v>18295.488624913847</v>
      </c>
      <c r="E49" s="80">
        <f t="shared" si="5"/>
        <v>5839.7039337824635</v>
      </c>
      <c r="F49" s="80">
        <f t="shared" si="5"/>
        <v>4860.7940258073686</v>
      </c>
      <c r="G49" s="80">
        <f t="shared" si="5"/>
        <v>105958.55865978701</v>
      </c>
      <c r="H49" s="80">
        <f t="shared" si="5"/>
        <v>64810.587010764924</v>
      </c>
      <c r="I49" s="80">
        <f t="shared" si="5"/>
        <v>72304.311133884607</v>
      </c>
      <c r="J49" s="26" t="str">
        <f t="shared" si="3"/>
        <v/>
      </c>
      <c r="K49" s="80">
        <f t="shared" si="5"/>
        <v>61502.546632090467</v>
      </c>
      <c r="L49" s="80">
        <f t="shared" si="5"/>
        <v>40320.961554353489</v>
      </c>
      <c r="M49" s="80">
        <f t="shared" si="5"/>
        <v>36844.14360533849</v>
      </c>
      <c r="N49" s="80">
        <f t="shared" si="5"/>
        <v>66759.967948198086</v>
      </c>
      <c r="O49" s="80">
        <f t="shared" si="5"/>
        <v>66228.318601625404</v>
      </c>
    </row>
    <row r="50" spans="1:16" x14ac:dyDescent="0.2">
      <c r="A50" s="23" t="s">
        <v>35</v>
      </c>
      <c r="B50" s="23" t="s">
        <v>94</v>
      </c>
      <c r="C50" s="80">
        <f t="shared" si="1"/>
        <v>649675.50151181617</v>
      </c>
      <c r="D50" s="80">
        <f t="shared" si="5"/>
        <v>44894.833710581945</v>
      </c>
      <c r="E50" s="80">
        <f t="shared" si="5"/>
        <v>12253.251606722743</v>
      </c>
      <c r="F50" s="80">
        <f t="shared" si="5"/>
        <v>10396.698332976872</v>
      </c>
      <c r="G50" s="80">
        <f t="shared" si="5"/>
        <v>111156.90782627548</v>
      </c>
      <c r="H50" s="80">
        <f t="shared" si="5"/>
        <v>66498.36271417026</v>
      </c>
      <c r="I50" s="80">
        <f t="shared" si="5"/>
        <v>74599.686090515868</v>
      </c>
      <c r="J50" s="26" t="str">
        <f t="shared" si="3"/>
        <v/>
      </c>
      <c r="K50" s="80">
        <f t="shared" si="5"/>
        <v>71257.890197773304</v>
      </c>
      <c r="L50" s="80">
        <f t="shared" si="5"/>
        <v>61570.057660226666</v>
      </c>
      <c r="M50" s="80">
        <f t="shared" si="5"/>
        <v>45890.621375591101</v>
      </c>
      <c r="N50" s="80">
        <f t="shared" si="5"/>
        <v>68658.715614529094</v>
      </c>
      <c r="O50" s="80">
        <f t="shared" si="5"/>
        <v>82498.476382452835</v>
      </c>
    </row>
    <row r="51" spans="1:16" x14ac:dyDescent="0.2">
      <c r="A51" s="23" t="s">
        <v>36</v>
      </c>
      <c r="B51" s="23" t="s">
        <v>95</v>
      </c>
      <c r="C51" s="80">
        <f t="shared" si="1"/>
        <v>967298.01113566651</v>
      </c>
      <c r="D51" s="80">
        <f t="shared" si="5"/>
        <v>41046.705106817783</v>
      </c>
      <c r="E51" s="80">
        <f t="shared" si="5"/>
        <v>12388.273662995169</v>
      </c>
      <c r="F51" s="80">
        <f t="shared" si="5"/>
        <v>12084.474036382207</v>
      </c>
      <c r="G51" s="80">
        <f t="shared" si="5"/>
        <v>200305.22048014533</v>
      </c>
      <c r="H51" s="80">
        <f t="shared" si="5"/>
        <v>116760.32316158117</v>
      </c>
      <c r="I51" s="80">
        <f t="shared" si="5"/>
        <v>140828.00469214129</v>
      </c>
      <c r="J51" s="26" t="str">
        <f t="shared" si="3"/>
        <v/>
      </c>
      <c r="K51" s="80">
        <f t="shared" si="5"/>
        <v>76354.972822057418</v>
      </c>
      <c r="L51" s="80">
        <f t="shared" si="5"/>
        <v>77249.493944862246</v>
      </c>
      <c r="M51" s="80">
        <f t="shared" si="5"/>
        <v>77519.538057407102</v>
      </c>
      <c r="N51" s="80">
        <f t="shared" si="5"/>
        <v>76253.706279853097</v>
      </c>
      <c r="O51" s="80">
        <f t="shared" si="5"/>
        <v>136507.29889142362</v>
      </c>
    </row>
    <row r="52" spans="1:16" x14ac:dyDescent="0.2">
      <c r="A52" s="23" t="s">
        <v>44</v>
      </c>
      <c r="B52" s="23" t="s">
        <v>96</v>
      </c>
      <c r="C52" s="80">
        <f t="shared" si="1"/>
        <v>401471.20656902733</v>
      </c>
      <c r="D52" s="80">
        <f t="shared" si="5"/>
        <v>15257.49235878424</v>
      </c>
      <c r="E52" s="80">
        <f t="shared" si="5"/>
        <v>5063.3271102160088</v>
      </c>
      <c r="F52" s="80">
        <f t="shared" si="5"/>
        <v>4708.8942125008889</v>
      </c>
      <c r="G52" s="80">
        <f t="shared" si="5"/>
        <v>75106.018801537459</v>
      </c>
      <c r="H52" s="80">
        <f t="shared" si="5"/>
        <v>37603.642671870897</v>
      </c>
      <c r="I52" s="80">
        <f t="shared" si="5"/>
        <v>52928.646058791346</v>
      </c>
      <c r="J52" s="26" t="str">
        <f t="shared" si="3"/>
        <v/>
      </c>
      <c r="K52" s="80">
        <f t="shared" si="5"/>
        <v>61401.280089886146</v>
      </c>
      <c r="L52" s="80">
        <f t="shared" si="5"/>
        <v>35426.41201447801</v>
      </c>
      <c r="M52" s="80">
        <f t="shared" si="5"/>
        <v>35544.556313716384</v>
      </c>
      <c r="N52" s="80">
        <f t="shared" si="5"/>
        <v>18683.677036697074</v>
      </c>
      <c r="O52" s="80">
        <f t="shared" si="5"/>
        <v>59747.259900548903</v>
      </c>
    </row>
    <row r="53" spans="1:16" x14ac:dyDescent="0.2">
      <c r="A53" s="23" t="s">
        <v>37</v>
      </c>
      <c r="B53" s="23" t="s">
        <v>97</v>
      </c>
      <c r="C53" s="80">
        <f t="shared" si="1"/>
        <v>1315038.8781867847</v>
      </c>
      <c r="D53" s="80">
        <f t="shared" ref="D53:O53" si="6">$C$54*(D107/$C$108)</f>
        <v>53772.533910494021</v>
      </c>
      <c r="E53" s="80">
        <f t="shared" si="6"/>
        <v>16708.979463712833</v>
      </c>
      <c r="F53" s="80">
        <f t="shared" si="6"/>
        <v>13130.894972493516</v>
      </c>
      <c r="G53" s="80">
        <f t="shared" si="6"/>
        <v>238043.88520828864</v>
      </c>
      <c r="H53" s="80">
        <f t="shared" si="6"/>
        <v>162769.08883641064</v>
      </c>
      <c r="I53" s="80">
        <f t="shared" si="6"/>
        <v>192879.00738516185</v>
      </c>
      <c r="J53" s="26" t="str">
        <f t="shared" si="3"/>
        <v/>
      </c>
      <c r="K53" s="80">
        <f t="shared" si="6"/>
        <v>170634.1236142795</v>
      </c>
      <c r="L53" s="80">
        <f t="shared" si="6"/>
        <v>99916.321641595903</v>
      </c>
      <c r="M53" s="80">
        <f t="shared" si="6"/>
        <v>119291.98671668919</v>
      </c>
      <c r="N53" s="80">
        <f t="shared" si="6"/>
        <v>69190.364961101761</v>
      </c>
      <c r="O53" s="80">
        <f t="shared" si="6"/>
        <v>178701.69147655703</v>
      </c>
    </row>
    <row r="54" spans="1:16" x14ac:dyDescent="0.2">
      <c r="A54" s="23"/>
      <c r="B54" s="23" t="s">
        <v>107</v>
      </c>
      <c r="C54" s="24">
        <v>114148043</v>
      </c>
      <c r="D54" s="24">
        <f>SUM(D4:D53)</f>
        <v>4072501.5057748714</v>
      </c>
      <c r="E54" s="24">
        <f>SUM(E4:E53)</f>
        <v>1714526.9483043111</v>
      </c>
      <c r="F54" s="24">
        <f t="shared" ref="F54:O54" si="7">SUM(F4:F53)</f>
        <v>1475875.4638427969</v>
      </c>
      <c r="G54" s="24">
        <f t="shared" si="7"/>
        <v>21644440.686638851</v>
      </c>
      <c r="H54" s="24">
        <f t="shared" si="7"/>
        <v>13329613.68381246</v>
      </c>
      <c r="I54" s="24">
        <f t="shared" si="7"/>
        <v>14027778.981283113</v>
      </c>
      <c r="J54" s="24">
        <f t="shared" si="7"/>
        <v>250128.35924467086</v>
      </c>
      <c r="K54" s="24">
        <f t="shared" si="7"/>
        <v>12974809.475442598</v>
      </c>
      <c r="L54" s="24">
        <f t="shared" si="7"/>
        <v>10532513.643829901</v>
      </c>
      <c r="M54" s="24">
        <f t="shared" si="7"/>
        <v>8767758.4905922487</v>
      </c>
      <c r="N54" s="24">
        <f t="shared" si="7"/>
        <v>5489735.2028028509</v>
      </c>
      <c r="O54" s="24">
        <f t="shared" si="7"/>
        <v>19868360.558431353</v>
      </c>
    </row>
    <row r="55" spans="1:16" x14ac:dyDescent="0.2">
      <c r="C55" s="135"/>
      <c r="D55" s="90"/>
    </row>
    <row r="56" spans="1:16" x14ac:dyDescent="0.2">
      <c r="A56" s="171" t="s">
        <v>169</v>
      </c>
      <c r="B56" s="171"/>
      <c r="C56" s="171"/>
      <c r="D56" s="171"/>
      <c r="E56" s="171"/>
      <c r="F56" s="171"/>
      <c r="G56" s="171"/>
      <c r="H56" s="171"/>
      <c r="I56" s="171"/>
      <c r="J56" s="171"/>
      <c r="K56" s="171"/>
      <c r="L56" s="171"/>
      <c r="M56" s="171"/>
      <c r="N56" s="171"/>
      <c r="O56" s="171"/>
    </row>
    <row r="57" spans="1:16" ht="14.25" x14ac:dyDescent="0.2">
      <c r="A57" s="172" t="s">
        <v>170</v>
      </c>
      <c r="B57" s="173"/>
      <c r="C57" s="26"/>
      <c r="D57" s="52">
        <v>1</v>
      </c>
      <c r="E57" s="52">
        <v>0.5</v>
      </c>
      <c r="F57" s="52">
        <v>0.5</v>
      </c>
      <c r="G57" s="52">
        <v>1</v>
      </c>
      <c r="H57" s="52">
        <v>1</v>
      </c>
      <c r="I57" s="52">
        <v>2</v>
      </c>
      <c r="J57" s="52">
        <v>2</v>
      </c>
      <c r="K57" s="52">
        <v>1</v>
      </c>
      <c r="L57" s="52">
        <v>0.5</v>
      </c>
      <c r="M57" s="52">
        <v>0.5</v>
      </c>
      <c r="N57" s="52">
        <v>2.25</v>
      </c>
      <c r="O57" s="52">
        <v>2</v>
      </c>
    </row>
    <row r="58" spans="1:16" outlineLevel="1" x14ac:dyDescent="0.2">
      <c r="A58" s="23" t="str">
        <f>A4</f>
        <v>003607</v>
      </c>
      <c r="B58" s="23" t="str">
        <f t="shared" ref="B58:B108" si="8">B4</f>
        <v>Alamo</v>
      </c>
      <c r="C58" s="44">
        <f>SUM(D58:O58)</f>
        <v>90455.416666666672</v>
      </c>
      <c r="D58" s="44">
        <f>D$57*D111</f>
        <v>2907.3333333333335</v>
      </c>
      <c r="E58" s="44">
        <f t="shared" ref="E58:O58" si="9">E$57*E111</f>
        <v>1521.8333333333333</v>
      </c>
      <c r="F58" s="44">
        <f t="shared" si="9"/>
        <v>1229.1666666666667</v>
      </c>
      <c r="G58" s="44">
        <f t="shared" si="9"/>
        <v>17129</v>
      </c>
      <c r="H58" s="44">
        <f t="shared" si="9"/>
        <v>10872</v>
      </c>
      <c r="I58" s="44">
        <f t="shared" si="9"/>
        <v>12170</v>
      </c>
      <c r="J58" s="44" t="str">
        <f>IFERROR(J$57*J111,"")</f>
        <v/>
      </c>
      <c r="K58" s="44">
        <f t="shared" si="9"/>
        <v>9566.6666666666661</v>
      </c>
      <c r="L58" s="44">
        <f t="shared" si="9"/>
        <v>5436.5</v>
      </c>
      <c r="M58" s="44">
        <f t="shared" si="9"/>
        <v>5396.666666666667</v>
      </c>
      <c r="N58" s="44">
        <f t="shared" si="9"/>
        <v>3002.25</v>
      </c>
      <c r="O58" s="44">
        <f t="shared" si="9"/>
        <v>21224</v>
      </c>
    </row>
    <row r="59" spans="1:16" outlineLevel="1" x14ac:dyDescent="0.2">
      <c r="A59" s="23" t="str">
        <f t="shared" ref="A59:A107" si="10">A5</f>
        <v>003539</v>
      </c>
      <c r="B59" s="23" t="str">
        <f t="shared" si="8"/>
        <v>Alvin</v>
      </c>
      <c r="C59" s="44">
        <f t="shared" ref="C59:C108" si="11">SUM(D59:O59)</f>
        <v>9520.25</v>
      </c>
      <c r="D59" s="44">
        <f t="shared" ref="D59:O74" si="12">D$57*D112</f>
        <v>241.33333333333334</v>
      </c>
      <c r="E59" s="44">
        <f t="shared" si="12"/>
        <v>114.33333333333333</v>
      </c>
      <c r="F59" s="44">
        <f t="shared" si="12"/>
        <v>105.66666666666667</v>
      </c>
      <c r="G59" s="44">
        <f t="shared" si="12"/>
        <v>1777.3333333333333</v>
      </c>
      <c r="H59" s="44">
        <f t="shared" si="12"/>
        <v>1100.3333333333333</v>
      </c>
      <c r="I59" s="44">
        <f t="shared" si="12"/>
        <v>1159.3333333333333</v>
      </c>
      <c r="J59" s="44" t="str">
        <f t="shared" ref="J59:J107" si="13">IFERROR(J$57*J112,"")</f>
        <v/>
      </c>
      <c r="K59" s="44">
        <f t="shared" si="12"/>
        <v>882.66666666666663</v>
      </c>
      <c r="L59" s="44">
        <f t="shared" si="12"/>
        <v>1096.1666666666667</v>
      </c>
      <c r="M59" s="44">
        <f t="shared" si="12"/>
        <v>606.33333333333337</v>
      </c>
      <c r="N59" s="44">
        <f t="shared" si="12"/>
        <v>834.75</v>
      </c>
      <c r="O59" s="44">
        <f t="shared" si="12"/>
        <v>1602</v>
      </c>
    </row>
    <row r="60" spans="1:16" outlineLevel="1" x14ac:dyDescent="0.2">
      <c r="A60" s="23" t="str">
        <f t="shared" si="10"/>
        <v>003540</v>
      </c>
      <c r="B60" s="23" t="str">
        <f t="shared" si="8"/>
        <v>Amarillo</v>
      </c>
      <c r="C60" s="44">
        <f t="shared" si="11"/>
        <v>16945.75</v>
      </c>
      <c r="D60" s="44">
        <f t="shared" si="12"/>
        <v>559</v>
      </c>
      <c r="E60" s="44">
        <f t="shared" si="12"/>
        <v>228</v>
      </c>
      <c r="F60" s="44">
        <f t="shared" si="12"/>
        <v>192.5</v>
      </c>
      <c r="G60" s="44">
        <f t="shared" si="12"/>
        <v>3030.6666666666665</v>
      </c>
      <c r="H60" s="44">
        <f t="shared" si="12"/>
        <v>1872</v>
      </c>
      <c r="I60" s="44">
        <f t="shared" si="12"/>
        <v>2324.6666666666665</v>
      </c>
      <c r="J60" s="44" t="str">
        <f t="shared" si="13"/>
        <v/>
      </c>
      <c r="K60" s="44">
        <f t="shared" si="12"/>
        <v>1872</v>
      </c>
      <c r="L60" s="44">
        <f t="shared" si="12"/>
        <v>1534.8333333333333</v>
      </c>
      <c r="M60" s="44">
        <f t="shared" si="12"/>
        <v>1212.3333333333333</v>
      </c>
      <c r="N60" s="44">
        <f t="shared" si="12"/>
        <v>1461.75</v>
      </c>
      <c r="O60" s="44">
        <f t="shared" si="12"/>
        <v>2658</v>
      </c>
    </row>
    <row r="61" spans="1:16" outlineLevel="1" x14ac:dyDescent="0.2">
      <c r="A61" s="23" t="str">
        <f t="shared" si="10"/>
        <v>006661</v>
      </c>
      <c r="B61" s="23" t="str">
        <f t="shared" si="8"/>
        <v>Angelina</v>
      </c>
      <c r="C61" s="44">
        <f t="shared" si="11"/>
        <v>8201.4166666666661</v>
      </c>
      <c r="D61" s="44">
        <f t="shared" si="12"/>
        <v>289</v>
      </c>
      <c r="E61" s="44">
        <f t="shared" si="12"/>
        <v>112.33333333333333</v>
      </c>
      <c r="F61" s="44">
        <f t="shared" si="12"/>
        <v>104.66666666666667</v>
      </c>
      <c r="G61" s="44">
        <f t="shared" si="12"/>
        <v>1580</v>
      </c>
      <c r="H61" s="44">
        <f t="shared" si="12"/>
        <v>897</v>
      </c>
      <c r="I61" s="44">
        <f t="shared" si="12"/>
        <v>1132</v>
      </c>
      <c r="J61" s="44" t="str">
        <f t="shared" si="13"/>
        <v/>
      </c>
      <c r="K61" s="44">
        <f t="shared" si="12"/>
        <v>714</v>
      </c>
      <c r="L61" s="44">
        <f t="shared" si="12"/>
        <v>811.33333333333337</v>
      </c>
      <c r="M61" s="44">
        <f t="shared" si="12"/>
        <v>806.5</v>
      </c>
      <c r="N61" s="44">
        <f t="shared" si="12"/>
        <v>791.25</v>
      </c>
      <c r="O61" s="44">
        <f t="shared" si="12"/>
        <v>963.33333333333337</v>
      </c>
    </row>
    <row r="62" spans="1:16" outlineLevel="1" x14ac:dyDescent="0.2">
      <c r="A62" s="23" t="str">
        <f t="shared" si="10"/>
        <v>012015</v>
      </c>
      <c r="B62" s="23" t="str">
        <f t="shared" si="8"/>
        <v>Austin</v>
      </c>
      <c r="C62" s="44">
        <f t="shared" si="11"/>
        <v>65169.25</v>
      </c>
      <c r="D62" s="44">
        <f t="shared" si="12"/>
        <v>1599</v>
      </c>
      <c r="E62" s="44">
        <f t="shared" si="12"/>
        <v>520.33333333333337</v>
      </c>
      <c r="F62" s="44">
        <f t="shared" si="12"/>
        <v>448.83333333333331</v>
      </c>
      <c r="G62" s="44">
        <f t="shared" si="12"/>
        <v>12028.333333333334</v>
      </c>
      <c r="H62" s="44">
        <f t="shared" si="12"/>
        <v>6538.333333333333</v>
      </c>
      <c r="I62" s="44">
        <f t="shared" si="12"/>
        <v>7834.666666666667</v>
      </c>
      <c r="J62" s="44">
        <f t="shared" si="13"/>
        <v>198</v>
      </c>
      <c r="K62" s="44">
        <f t="shared" si="12"/>
        <v>10838</v>
      </c>
      <c r="L62" s="44">
        <f t="shared" si="12"/>
        <v>7020</v>
      </c>
      <c r="M62" s="44">
        <f t="shared" si="12"/>
        <v>7018.666666666667</v>
      </c>
      <c r="N62" s="44">
        <f t="shared" si="12"/>
        <v>2511.75</v>
      </c>
      <c r="O62" s="44">
        <f t="shared" si="12"/>
        <v>8613.3333333333339</v>
      </c>
      <c r="P62" s="43"/>
    </row>
    <row r="63" spans="1:16" outlineLevel="1" x14ac:dyDescent="0.2">
      <c r="A63" s="23" t="str">
        <f t="shared" si="10"/>
        <v>003549</v>
      </c>
      <c r="B63" s="23" t="str">
        <f t="shared" si="8"/>
        <v>Blinn</v>
      </c>
      <c r="C63" s="44">
        <f t="shared" si="11"/>
        <v>38141.916666666664</v>
      </c>
      <c r="D63" s="44">
        <f t="shared" si="12"/>
        <v>702</v>
      </c>
      <c r="E63" s="44">
        <f t="shared" si="12"/>
        <v>287.83333333333331</v>
      </c>
      <c r="F63" s="44">
        <f t="shared" si="12"/>
        <v>317.16666666666669</v>
      </c>
      <c r="G63" s="44">
        <f t="shared" si="12"/>
        <v>7278.666666666667</v>
      </c>
      <c r="H63" s="44">
        <f t="shared" si="12"/>
        <v>4500</v>
      </c>
      <c r="I63" s="44">
        <f t="shared" si="12"/>
        <v>6253.333333333333</v>
      </c>
      <c r="J63" s="44">
        <f t="shared" si="13"/>
        <v>2210</v>
      </c>
      <c r="K63" s="44">
        <f t="shared" si="12"/>
        <v>4857.333333333333</v>
      </c>
      <c r="L63" s="44">
        <f t="shared" si="12"/>
        <v>3604</v>
      </c>
      <c r="M63" s="44">
        <f t="shared" si="12"/>
        <v>1432.8333333333333</v>
      </c>
      <c r="N63" s="44">
        <f t="shared" si="12"/>
        <v>816.75</v>
      </c>
      <c r="O63" s="44">
        <f t="shared" si="12"/>
        <v>5882</v>
      </c>
    </row>
    <row r="64" spans="1:16" outlineLevel="1" x14ac:dyDescent="0.2">
      <c r="A64" s="23" t="str">
        <f t="shared" si="10"/>
        <v>007857</v>
      </c>
      <c r="B64" s="23" t="str">
        <f t="shared" si="8"/>
        <v>Brazosport</v>
      </c>
      <c r="C64" s="44">
        <f t="shared" si="11"/>
        <v>6379.416666666667</v>
      </c>
      <c r="D64" s="44">
        <f t="shared" si="12"/>
        <v>127.33333333333333</v>
      </c>
      <c r="E64" s="44">
        <f t="shared" si="12"/>
        <v>33.666666666666664</v>
      </c>
      <c r="F64" s="44">
        <f t="shared" si="12"/>
        <v>26.5</v>
      </c>
      <c r="G64" s="44">
        <f t="shared" si="12"/>
        <v>1300.3333333333333</v>
      </c>
      <c r="H64" s="44">
        <f t="shared" si="12"/>
        <v>784.33333333333337</v>
      </c>
      <c r="I64" s="44">
        <f t="shared" si="12"/>
        <v>771.33333333333337</v>
      </c>
      <c r="J64" s="44" t="str">
        <f t="shared" si="13"/>
        <v/>
      </c>
      <c r="K64" s="44">
        <f t="shared" si="12"/>
        <v>494.66666666666669</v>
      </c>
      <c r="L64" s="44">
        <f t="shared" si="12"/>
        <v>483.16666666666669</v>
      </c>
      <c r="M64" s="44">
        <f t="shared" si="12"/>
        <v>434.16666666666669</v>
      </c>
      <c r="N64" s="44">
        <f t="shared" si="12"/>
        <v>857.25</v>
      </c>
      <c r="O64" s="44">
        <f t="shared" si="12"/>
        <v>1066.6666666666667</v>
      </c>
    </row>
    <row r="65" spans="1:15" outlineLevel="1" x14ac:dyDescent="0.2">
      <c r="A65" s="23" t="str">
        <f t="shared" si="10"/>
        <v>004003</v>
      </c>
      <c r="B65" s="23" t="str">
        <f t="shared" si="8"/>
        <v>Central Texas</v>
      </c>
      <c r="C65" s="44">
        <f t="shared" si="11"/>
        <v>20103.833333333332</v>
      </c>
      <c r="D65" s="44">
        <f t="shared" si="12"/>
        <v>334.33333333333331</v>
      </c>
      <c r="E65" s="44">
        <f t="shared" si="12"/>
        <v>188.33333333333334</v>
      </c>
      <c r="F65" s="44">
        <f t="shared" si="12"/>
        <v>258.66666666666669</v>
      </c>
      <c r="G65" s="44">
        <f t="shared" si="12"/>
        <v>3914.3333333333335</v>
      </c>
      <c r="H65" s="44">
        <f t="shared" si="12"/>
        <v>2172</v>
      </c>
      <c r="I65" s="44">
        <f t="shared" si="12"/>
        <v>2476.6666666666665</v>
      </c>
      <c r="J65" s="44" t="str">
        <f t="shared" si="13"/>
        <v/>
      </c>
      <c r="K65" s="44">
        <f t="shared" si="12"/>
        <v>2306</v>
      </c>
      <c r="L65" s="44">
        <f t="shared" si="12"/>
        <v>2201.6666666666665</v>
      </c>
      <c r="M65" s="44">
        <f t="shared" si="12"/>
        <v>1550.6666666666667</v>
      </c>
      <c r="N65" s="44">
        <f t="shared" si="12"/>
        <v>640.5</v>
      </c>
      <c r="O65" s="44">
        <f t="shared" si="12"/>
        <v>4060.6666666666665</v>
      </c>
    </row>
    <row r="66" spans="1:15" outlineLevel="1" x14ac:dyDescent="0.2">
      <c r="A66" s="23" t="str">
        <f t="shared" si="10"/>
        <v>003553</v>
      </c>
      <c r="B66" s="23" t="str">
        <f t="shared" si="8"/>
        <v>Cisco</v>
      </c>
      <c r="C66" s="44">
        <f t="shared" si="11"/>
        <v>5971.2500000000009</v>
      </c>
      <c r="D66" s="44">
        <f t="shared" si="12"/>
        <v>215</v>
      </c>
      <c r="E66" s="44">
        <f t="shared" si="12"/>
        <v>98.833333333333329</v>
      </c>
      <c r="F66" s="44">
        <f t="shared" si="12"/>
        <v>86.5</v>
      </c>
      <c r="G66" s="44">
        <f t="shared" si="12"/>
        <v>1227.6666666666667</v>
      </c>
      <c r="H66" s="44">
        <f t="shared" si="12"/>
        <v>701.33333333333337</v>
      </c>
      <c r="I66" s="44">
        <f t="shared" si="12"/>
        <v>848</v>
      </c>
      <c r="J66" s="44" t="str">
        <f t="shared" si="13"/>
        <v/>
      </c>
      <c r="K66" s="44">
        <f t="shared" si="12"/>
        <v>592.66666666666663</v>
      </c>
      <c r="L66" s="44">
        <f t="shared" si="12"/>
        <v>532.16666666666663</v>
      </c>
      <c r="M66" s="44">
        <f t="shared" si="12"/>
        <v>465.16666666666669</v>
      </c>
      <c r="N66" s="44">
        <f t="shared" si="12"/>
        <v>281.25</v>
      </c>
      <c r="O66" s="44">
        <f t="shared" si="12"/>
        <v>922.66666666666663</v>
      </c>
    </row>
    <row r="67" spans="1:15" outlineLevel="1" x14ac:dyDescent="0.2">
      <c r="A67" s="23" t="str">
        <f t="shared" si="10"/>
        <v>003554</v>
      </c>
      <c r="B67" s="23" t="str">
        <f t="shared" si="8"/>
        <v>Clarendon</v>
      </c>
      <c r="C67" s="44">
        <f t="shared" si="11"/>
        <v>2829.3333333333335</v>
      </c>
      <c r="D67" s="44">
        <f t="shared" si="12"/>
        <v>110.33333333333333</v>
      </c>
      <c r="E67" s="44">
        <f t="shared" si="12"/>
        <v>67.5</v>
      </c>
      <c r="F67" s="44">
        <f t="shared" si="12"/>
        <v>52</v>
      </c>
      <c r="G67" s="44">
        <f t="shared" si="12"/>
        <v>591.33333333333337</v>
      </c>
      <c r="H67" s="44">
        <f t="shared" si="12"/>
        <v>323.33333333333331</v>
      </c>
      <c r="I67" s="44">
        <f t="shared" si="12"/>
        <v>335.33333333333331</v>
      </c>
      <c r="J67" s="44" t="str">
        <f t="shared" si="13"/>
        <v/>
      </c>
      <c r="K67" s="44">
        <f t="shared" si="12"/>
        <v>313.66666666666669</v>
      </c>
      <c r="L67" s="44">
        <f t="shared" si="12"/>
        <v>271.5</v>
      </c>
      <c r="M67" s="44">
        <f t="shared" si="12"/>
        <v>198.5</v>
      </c>
      <c r="N67" s="44">
        <f t="shared" si="12"/>
        <v>148.5</v>
      </c>
      <c r="O67" s="44">
        <f t="shared" si="12"/>
        <v>417.33333333333331</v>
      </c>
    </row>
    <row r="68" spans="1:15" outlineLevel="1" x14ac:dyDescent="0.2">
      <c r="A68" s="23" t="str">
        <f t="shared" si="10"/>
        <v>003546</v>
      </c>
      <c r="B68" s="23" t="str">
        <f t="shared" si="8"/>
        <v>Coastal Bend</v>
      </c>
      <c r="C68" s="44">
        <f t="shared" si="11"/>
        <v>7215.166666666667</v>
      </c>
      <c r="D68" s="44">
        <f t="shared" si="12"/>
        <v>171.66666666666666</v>
      </c>
      <c r="E68" s="44">
        <f t="shared" si="12"/>
        <v>135.66666666666666</v>
      </c>
      <c r="F68" s="44">
        <f t="shared" si="12"/>
        <v>116.33333333333333</v>
      </c>
      <c r="G68" s="44">
        <f t="shared" si="12"/>
        <v>1553.6666666666667</v>
      </c>
      <c r="H68" s="44">
        <f t="shared" si="12"/>
        <v>861</v>
      </c>
      <c r="I68" s="44">
        <f t="shared" si="12"/>
        <v>1011.3333333333334</v>
      </c>
      <c r="J68" s="44" t="str">
        <f t="shared" si="13"/>
        <v/>
      </c>
      <c r="K68" s="44">
        <f t="shared" si="12"/>
        <v>631.66666666666663</v>
      </c>
      <c r="L68" s="44">
        <f t="shared" si="12"/>
        <v>714.5</v>
      </c>
      <c r="M68" s="44">
        <f t="shared" si="12"/>
        <v>598.83333333333337</v>
      </c>
      <c r="N68" s="44">
        <f t="shared" si="12"/>
        <v>532.5</v>
      </c>
      <c r="O68" s="44">
        <f t="shared" si="12"/>
        <v>888</v>
      </c>
    </row>
    <row r="69" spans="1:15" outlineLevel="1" x14ac:dyDescent="0.2">
      <c r="A69" s="23" t="str">
        <f t="shared" si="10"/>
        <v>007096</v>
      </c>
      <c r="B69" s="23" t="str">
        <f t="shared" si="8"/>
        <v>College of the Mainland</v>
      </c>
      <c r="C69" s="44">
        <f t="shared" si="11"/>
        <v>7172.083333333333</v>
      </c>
      <c r="D69" s="44">
        <f t="shared" si="12"/>
        <v>228.33333333333334</v>
      </c>
      <c r="E69" s="44">
        <f t="shared" si="12"/>
        <v>69.333333333333329</v>
      </c>
      <c r="F69" s="44">
        <f t="shared" si="12"/>
        <v>55.833333333333336</v>
      </c>
      <c r="G69" s="44">
        <f t="shared" si="12"/>
        <v>1372.3333333333333</v>
      </c>
      <c r="H69" s="44">
        <f t="shared" si="12"/>
        <v>745.66666666666663</v>
      </c>
      <c r="I69" s="44">
        <f t="shared" si="12"/>
        <v>858.66666666666663</v>
      </c>
      <c r="J69" s="44" t="str">
        <f t="shared" si="13"/>
        <v/>
      </c>
      <c r="K69" s="44">
        <f t="shared" si="12"/>
        <v>640</v>
      </c>
      <c r="L69" s="44">
        <f t="shared" si="12"/>
        <v>726.83333333333337</v>
      </c>
      <c r="M69" s="44">
        <f t="shared" si="12"/>
        <v>717.83333333333337</v>
      </c>
      <c r="N69" s="44">
        <f t="shared" si="12"/>
        <v>671.25</v>
      </c>
      <c r="O69" s="44">
        <f t="shared" si="12"/>
        <v>1086</v>
      </c>
    </row>
    <row r="70" spans="1:15" outlineLevel="1" x14ac:dyDescent="0.2">
      <c r="A70" s="23" t="str">
        <f t="shared" si="10"/>
        <v>023614</v>
      </c>
      <c r="B70" s="23" t="str">
        <f t="shared" si="8"/>
        <v>Collin</v>
      </c>
      <c r="C70" s="44">
        <f t="shared" si="11"/>
        <v>48843.833333333336</v>
      </c>
      <c r="D70" s="44">
        <f t="shared" si="12"/>
        <v>980.33333333333337</v>
      </c>
      <c r="E70" s="44">
        <f t="shared" si="12"/>
        <v>449.5</v>
      </c>
      <c r="F70" s="44">
        <f t="shared" si="12"/>
        <v>381.83333333333331</v>
      </c>
      <c r="G70" s="44">
        <f t="shared" si="12"/>
        <v>8957.6666666666661</v>
      </c>
      <c r="H70" s="44">
        <f t="shared" si="12"/>
        <v>5555.666666666667</v>
      </c>
      <c r="I70" s="44">
        <f t="shared" si="12"/>
        <v>6146</v>
      </c>
      <c r="J70" s="44" t="str">
        <f t="shared" si="13"/>
        <v/>
      </c>
      <c r="K70" s="44">
        <f t="shared" si="12"/>
        <v>5770.333333333333</v>
      </c>
      <c r="L70" s="44">
        <f t="shared" si="12"/>
        <v>5919.166666666667</v>
      </c>
      <c r="M70" s="44">
        <f t="shared" si="12"/>
        <v>5763</v>
      </c>
      <c r="N70" s="44">
        <f t="shared" si="12"/>
        <v>1011</v>
      </c>
      <c r="O70" s="44">
        <f t="shared" si="12"/>
        <v>7909.333333333333</v>
      </c>
    </row>
    <row r="71" spans="1:15" outlineLevel="1" x14ac:dyDescent="0.2">
      <c r="A71" s="23" t="str">
        <f t="shared" si="10"/>
        <v>009331</v>
      </c>
      <c r="B71" s="23" t="str">
        <f t="shared" si="8"/>
        <v>Dallas</v>
      </c>
      <c r="C71" s="44">
        <f t="shared" si="11"/>
        <v>103444.08333333333</v>
      </c>
      <c r="D71" s="44">
        <f t="shared" si="12"/>
        <v>3132.6666666666665</v>
      </c>
      <c r="E71" s="44">
        <f t="shared" si="12"/>
        <v>1644.5</v>
      </c>
      <c r="F71" s="44">
        <f t="shared" si="12"/>
        <v>1336.1666666666667</v>
      </c>
      <c r="G71" s="44">
        <f t="shared" si="12"/>
        <v>18545</v>
      </c>
      <c r="H71" s="44">
        <f t="shared" si="12"/>
        <v>11294.333333333334</v>
      </c>
      <c r="I71" s="44">
        <f t="shared" si="12"/>
        <v>10867.333333333334</v>
      </c>
      <c r="J71" s="44">
        <f t="shared" si="13"/>
        <v>24</v>
      </c>
      <c r="K71" s="44">
        <f t="shared" si="12"/>
        <v>11867.666666666666</v>
      </c>
      <c r="L71" s="44">
        <f t="shared" si="12"/>
        <v>11199.166666666666</v>
      </c>
      <c r="M71" s="44">
        <f t="shared" si="12"/>
        <v>8869.1666666666661</v>
      </c>
      <c r="N71" s="44">
        <f t="shared" si="12"/>
        <v>4014.75</v>
      </c>
      <c r="O71" s="44">
        <f t="shared" si="12"/>
        <v>20649.333333333332</v>
      </c>
    </row>
    <row r="72" spans="1:15" outlineLevel="1" x14ac:dyDescent="0.2">
      <c r="A72" s="23" t="str">
        <f t="shared" si="10"/>
        <v>003563</v>
      </c>
      <c r="B72" s="23" t="str">
        <f t="shared" si="8"/>
        <v>Del Mar</v>
      </c>
      <c r="C72" s="44">
        <f t="shared" si="11"/>
        <v>16041.75</v>
      </c>
      <c r="D72" s="44">
        <f t="shared" si="12"/>
        <v>350.33333333333331</v>
      </c>
      <c r="E72" s="44">
        <f t="shared" si="12"/>
        <v>188.83333333333334</v>
      </c>
      <c r="F72" s="44">
        <f t="shared" si="12"/>
        <v>120.33333333333333</v>
      </c>
      <c r="G72" s="44">
        <f t="shared" si="12"/>
        <v>3274.6666666666665</v>
      </c>
      <c r="H72" s="44">
        <f t="shared" si="12"/>
        <v>2026</v>
      </c>
      <c r="I72" s="44">
        <f t="shared" si="12"/>
        <v>1781.3333333333333</v>
      </c>
      <c r="J72" s="44" t="str">
        <f t="shared" si="13"/>
        <v/>
      </c>
      <c r="K72" s="44">
        <f t="shared" si="12"/>
        <v>1847.3333333333333</v>
      </c>
      <c r="L72" s="44">
        <f t="shared" si="12"/>
        <v>1362.3333333333333</v>
      </c>
      <c r="M72" s="44">
        <f t="shared" si="12"/>
        <v>1071.8333333333333</v>
      </c>
      <c r="N72" s="44">
        <f t="shared" si="12"/>
        <v>1194.75</v>
      </c>
      <c r="O72" s="44">
        <f t="shared" si="12"/>
        <v>2824</v>
      </c>
    </row>
    <row r="73" spans="1:15" outlineLevel="1" x14ac:dyDescent="0.2">
      <c r="A73" s="23" t="str">
        <f t="shared" si="10"/>
        <v>010387</v>
      </c>
      <c r="B73" s="23" t="str">
        <f t="shared" si="8"/>
        <v>El Paso</v>
      </c>
      <c r="C73" s="44">
        <f t="shared" si="11"/>
        <v>47163.166666666664</v>
      </c>
      <c r="D73" s="44">
        <f t="shared" si="12"/>
        <v>2071</v>
      </c>
      <c r="E73" s="44">
        <f t="shared" si="12"/>
        <v>1244.1666666666667</v>
      </c>
      <c r="F73" s="44">
        <f t="shared" si="12"/>
        <v>1031</v>
      </c>
      <c r="G73" s="44">
        <f t="shared" si="12"/>
        <v>8216</v>
      </c>
      <c r="H73" s="44">
        <f t="shared" si="12"/>
        <v>5546.333333333333</v>
      </c>
      <c r="I73" s="44">
        <f t="shared" si="12"/>
        <v>5665.333333333333</v>
      </c>
      <c r="J73" s="44" t="str">
        <f t="shared" si="13"/>
        <v/>
      </c>
      <c r="K73" s="44">
        <f t="shared" si="12"/>
        <v>5373.666666666667</v>
      </c>
      <c r="L73" s="44">
        <f t="shared" si="12"/>
        <v>3615.6666666666665</v>
      </c>
      <c r="M73" s="44">
        <f t="shared" si="12"/>
        <v>3578.8333333333335</v>
      </c>
      <c r="N73" s="44">
        <f t="shared" si="12"/>
        <v>1354.5</v>
      </c>
      <c r="O73" s="44">
        <f t="shared" si="12"/>
        <v>9466.6666666666661</v>
      </c>
    </row>
    <row r="74" spans="1:15" outlineLevel="1" x14ac:dyDescent="0.2">
      <c r="A74" s="23" t="str">
        <f t="shared" si="10"/>
        <v>003568</v>
      </c>
      <c r="B74" s="23" t="str">
        <f t="shared" si="8"/>
        <v>Frank Phillips</v>
      </c>
      <c r="C74" s="44">
        <f t="shared" si="11"/>
        <v>2659.6666666666665</v>
      </c>
      <c r="D74" s="44">
        <f t="shared" si="12"/>
        <v>84.666666666666671</v>
      </c>
      <c r="E74" s="44">
        <f t="shared" si="12"/>
        <v>38</v>
      </c>
      <c r="F74" s="44">
        <f t="shared" si="12"/>
        <v>45.666666666666664</v>
      </c>
      <c r="G74" s="44">
        <f t="shared" si="12"/>
        <v>559.33333333333337</v>
      </c>
      <c r="H74" s="44">
        <f t="shared" si="12"/>
        <v>300.66666666666669</v>
      </c>
      <c r="I74" s="44">
        <f t="shared" si="12"/>
        <v>367.33333333333331</v>
      </c>
      <c r="J74" s="44" t="str">
        <f t="shared" si="13"/>
        <v/>
      </c>
      <c r="K74" s="44">
        <f t="shared" si="12"/>
        <v>434.33333333333331</v>
      </c>
      <c r="L74" s="44">
        <f t="shared" si="12"/>
        <v>236.16666666666666</v>
      </c>
      <c r="M74" s="44">
        <f t="shared" si="12"/>
        <v>216.83333333333334</v>
      </c>
      <c r="N74" s="44">
        <f t="shared" si="12"/>
        <v>102</v>
      </c>
      <c r="O74" s="44">
        <f t="shared" si="12"/>
        <v>274.66666666666669</v>
      </c>
    </row>
    <row r="75" spans="1:15" outlineLevel="1" x14ac:dyDescent="0.2">
      <c r="A75" s="23" t="str">
        <f t="shared" si="10"/>
        <v>006662</v>
      </c>
      <c r="B75" s="23" t="str">
        <f t="shared" si="8"/>
        <v>Galveston</v>
      </c>
      <c r="C75" s="44">
        <f t="shared" si="11"/>
        <v>3847.916666666667</v>
      </c>
      <c r="D75" s="44">
        <f t="shared" ref="D75:O90" si="14">D$57*D128</f>
        <v>83.666666666666671</v>
      </c>
      <c r="E75" s="44">
        <f t="shared" si="14"/>
        <v>49.833333333333336</v>
      </c>
      <c r="F75" s="44">
        <f t="shared" si="14"/>
        <v>44</v>
      </c>
      <c r="G75" s="44">
        <f t="shared" si="14"/>
        <v>744.33333333333337</v>
      </c>
      <c r="H75" s="44">
        <f t="shared" si="14"/>
        <v>420.33333333333331</v>
      </c>
      <c r="I75" s="44">
        <f t="shared" si="14"/>
        <v>480</v>
      </c>
      <c r="J75" s="44" t="str">
        <f t="shared" si="13"/>
        <v/>
      </c>
      <c r="K75" s="44">
        <f t="shared" si="14"/>
        <v>345</v>
      </c>
      <c r="L75" s="44">
        <f t="shared" si="14"/>
        <v>225.5</v>
      </c>
      <c r="M75" s="44">
        <f t="shared" si="14"/>
        <v>204.5</v>
      </c>
      <c r="N75" s="44">
        <f t="shared" si="14"/>
        <v>510.75</v>
      </c>
      <c r="O75" s="44">
        <f t="shared" si="14"/>
        <v>740</v>
      </c>
    </row>
    <row r="76" spans="1:15" outlineLevel="1" x14ac:dyDescent="0.2">
      <c r="A76" s="23" t="str">
        <f t="shared" si="10"/>
        <v>003570</v>
      </c>
      <c r="B76" s="23" t="str">
        <f t="shared" si="8"/>
        <v>Grayson</v>
      </c>
      <c r="C76" s="44">
        <f t="shared" si="11"/>
        <v>6757.583333333333</v>
      </c>
      <c r="D76" s="44">
        <f t="shared" si="14"/>
        <v>131</v>
      </c>
      <c r="E76" s="44">
        <f t="shared" si="14"/>
        <v>69.833333333333329</v>
      </c>
      <c r="F76" s="44">
        <f t="shared" si="14"/>
        <v>68.5</v>
      </c>
      <c r="G76" s="44">
        <f t="shared" si="14"/>
        <v>1464.3333333333333</v>
      </c>
      <c r="H76" s="44">
        <f t="shared" si="14"/>
        <v>894.66666666666663</v>
      </c>
      <c r="I76" s="44">
        <f t="shared" si="14"/>
        <v>880.66666666666663</v>
      </c>
      <c r="J76" s="44" t="str">
        <f t="shared" si="13"/>
        <v/>
      </c>
      <c r="K76" s="44">
        <f t="shared" si="14"/>
        <v>534</v>
      </c>
      <c r="L76" s="44">
        <f t="shared" si="14"/>
        <v>662.83333333333337</v>
      </c>
      <c r="M76" s="44">
        <f t="shared" si="14"/>
        <v>361</v>
      </c>
      <c r="N76" s="44">
        <f t="shared" si="14"/>
        <v>666.75</v>
      </c>
      <c r="O76" s="44">
        <f t="shared" si="14"/>
        <v>1024</v>
      </c>
    </row>
    <row r="77" spans="1:15" outlineLevel="1" x14ac:dyDescent="0.2">
      <c r="A77" s="23" t="str">
        <f t="shared" si="10"/>
        <v>003573</v>
      </c>
      <c r="B77" s="23" t="str">
        <f t="shared" si="8"/>
        <v>Hill</v>
      </c>
      <c r="C77" s="44">
        <f t="shared" si="11"/>
        <v>7407.5</v>
      </c>
      <c r="D77" s="44">
        <f t="shared" si="14"/>
        <v>182.33333333333334</v>
      </c>
      <c r="E77" s="44">
        <f t="shared" si="14"/>
        <v>71.333333333333329</v>
      </c>
      <c r="F77" s="44">
        <f t="shared" si="14"/>
        <v>62.333333333333336</v>
      </c>
      <c r="G77" s="44">
        <f t="shared" si="14"/>
        <v>1465.3333333333333</v>
      </c>
      <c r="H77" s="44">
        <f t="shared" si="14"/>
        <v>806.66666666666663</v>
      </c>
      <c r="I77" s="44">
        <f t="shared" si="14"/>
        <v>1048</v>
      </c>
      <c r="J77" s="44" t="str">
        <f t="shared" si="13"/>
        <v/>
      </c>
      <c r="K77" s="44">
        <f t="shared" si="14"/>
        <v>1027</v>
      </c>
      <c r="L77" s="44">
        <f t="shared" si="14"/>
        <v>746.83333333333337</v>
      </c>
      <c r="M77" s="44">
        <f t="shared" si="14"/>
        <v>708.5</v>
      </c>
      <c r="N77" s="44">
        <f t="shared" si="14"/>
        <v>118.5</v>
      </c>
      <c r="O77" s="44">
        <f t="shared" si="14"/>
        <v>1170.6666666666667</v>
      </c>
    </row>
    <row r="78" spans="1:15" outlineLevel="1" x14ac:dyDescent="0.2">
      <c r="A78" s="23" t="str">
        <f t="shared" si="10"/>
        <v>010633</v>
      </c>
      <c r="B78" s="23" t="str">
        <f t="shared" si="8"/>
        <v>Houston</v>
      </c>
      <c r="C78" s="44">
        <f t="shared" si="11"/>
        <v>80682.916666666672</v>
      </c>
      <c r="D78" s="44">
        <f t="shared" si="14"/>
        <v>3811</v>
      </c>
      <c r="E78" s="44">
        <f t="shared" si="14"/>
        <v>1491.5</v>
      </c>
      <c r="F78" s="44">
        <f t="shared" si="14"/>
        <v>1571</v>
      </c>
      <c r="G78" s="44">
        <f t="shared" si="14"/>
        <v>15702</v>
      </c>
      <c r="H78" s="44">
        <f t="shared" si="14"/>
        <v>10058</v>
      </c>
      <c r="I78" s="44">
        <f t="shared" si="14"/>
        <v>8715.3333333333339</v>
      </c>
      <c r="J78" s="44" t="str">
        <f t="shared" si="13"/>
        <v/>
      </c>
      <c r="K78" s="44">
        <f t="shared" si="14"/>
        <v>7859.333333333333</v>
      </c>
      <c r="L78" s="44">
        <f t="shared" si="14"/>
        <v>7895.333333333333</v>
      </c>
      <c r="M78" s="44">
        <f t="shared" si="14"/>
        <v>6418.5</v>
      </c>
      <c r="N78" s="44">
        <f t="shared" si="14"/>
        <v>2594.25</v>
      </c>
      <c r="O78" s="44">
        <f t="shared" si="14"/>
        <v>14566.666666666666</v>
      </c>
    </row>
    <row r="79" spans="1:15" outlineLevel="1" x14ac:dyDescent="0.2">
      <c r="A79" s="23" t="str">
        <f t="shared" si="10"/>
        <v>003574</v>
      </c>
      <c r="B79" s="23" t="str">
        <f t="shared" si="8"/>
        <v>Howard</v>
      </c>
      <c r="C79" s="44">
        <f t="shared" si="11"/>
        <v>6131.3333333333321</v>
      </c>
      <c r="D79" s="44">
        <f t="shared" si="14"/>
        <v>191</v>
      </c>
      <c r="E79" s="44">
        <f t="shared" si="14"/>
        <v>68.5</v>
      </c>
      <c r="F79" s="44">
        <f t="shared" si="14"/>
        <v>51</v>
      </c>
      <c r="G79" s="44">
        <f t="shared" si="14"/>
        <v>1216.3333333333333</v>
      </c>
      <c r="H79" s="44">
        <f t="shared" si="14"/>
        <v>604</v>
      </c>
      <c r="I79" s="44">
        <f t="shared" si="14"/>
        <v>988</v>
      </c>
      <c r="J79" s="44" t="str">
        <f t="shared" si="13"/>
        <v/>
      </c>
      <c r="K79" s="44">
        <f t="shared" si="14"/>
        <v>643</v>
      </c>
      <c r="L79" s="44">
        <f t="shared" si="14"/>
        <v>655.33333333333337</v>
      </c>
      <c r="M79" s="44">
        <f t="shared" si="14"/>
        <v>439.83333333333331</v>
      </c>
      <c r="N79" s="44">
        <f t="shared" si="14"/>
        <v>405</v>
      </c>
      <c r="O79" s="44">
        <f t="shared" si="14"/>
        <v>869.33333333333337</v>
      </c>
    </row>
    <row r="80" spans="1:15" outlineLevel="1" x14ac:dyDescent="0.2">
      <c r="A80" s="23" t="str">
        <f t="shared" si="10"/>
        <v>003580</v>
      </c>
      <c r="B80" s="23" t="str">
        <f t="shared" si="8"/>
        <v>Kilgore</v>
      </c>
      <c r="C80" s="44">
        <f t="shared" si="11"/>
        <v>9484.4166666666661</v>
      </c>
      <c r="D80" s="44">
        <f t="shared" si="14"/>
        <v>247.66666666666666</v>
      </c>
      <c r="E80" s="44">
        <f t="shared" si="14"/>
        <v>107.66666666666667</v>
      </c>
      <c r="F80" s="44">
        <f t="shared" si="14"/>
        <v>124</v>
      </c>
      <c r="G80" s="44">
        <f t="shared" si="14"/>
        <v>1845.3333333333333</v>
      </c>
      <c r="H80" s="44">
        <f t="shared" si="14"/>
        <v>1125</v>
      </c>
      <c r="I80" s="44">
        <f t="shared" si="14"/>
        <v>1104</v>
      </c>
      <c r="J80" s="44" t="str">
        <f t="shared" si="13"/>
        <v/>
      </c>
      <c r="K80" s="44">
        <f t="shared" si="14"/>
        <v>892</v>
      </c>
      <c r="L80" s="44">
        <f t="shared" si="14"/>
        <v>896.83333333333337</v>
      </c>
      <c r="M80" s="44">
        <f t="shared" si="14"/>
        <v>710.66666666666663</v>
      </c>
      <c r="N80" s="44">
        <f t="shared" si="14"/>
        <v>683.25</v>
      </c>
      <c r="O80" s="44">
        <f t="shared" si="14"/>
        <v>1748</v>
      </c>
    </row>
    <row r="81" spans="1:15" outlineLevel="1" x14ac:dyDescent="0.2">
      <c r="A81" s="23" t="str">
        <f t="shared" si="10"/>
        <v>003582</v>
      </c>
      <c r="B81" s="23" t="str">
        <f t="shared" si="8"/>
        <v>Laredo</v>
      </c>
      <c r="C81" s="44">
        <f t="shared" si="11"/>
        <v>14167.999999999998</v>
      </c>
      <c r="D81" s="44">
        <f t="shared" si="14"/>
        <v>712</v>
      </c>
      <c r="E81" s="44">
        <f t="shared" si="14"/>
        <v>269.33333333333331</v>
      </c>
      <c r="F81" s="44">
        <f t="shared" si="14"/>
        <v>194.16666666666666</v>
      </c>
      <c r="G81" s="44">
        <f t="shared" si="14"/>
        <v>2398</v>
      </c>
      <c r="H81" s="44">
        <f t="shared" si="14"/>
        <v>1559</v>
      </c>
      <c r="I81" s="44">
        <f t="shared" si="14"/>
        <v>1600</v>
      </c>
      <c r="J81" s="44" t="str">
        <f t="shared" si="13"/>
        <v/>
      </c>
      <c r="K81" s="44">
        <f t="shared" si="14"/>
        <v>1794.6666666666667</v>
      </c>
      <c r="L81" s="44">
        <f t="shared" si="14"/>
        <v>1172.1666666666667</v>
      </c>
      <c r="M81" s="44">
        <f t="shared" si="14"/>
        <v>1172.1666666666667</v>
      </c>
      <c r="N81" s="44">
        <f t="shared" si="14"/>
        <v>1018.5</v>
      </c>
      <c r="O81" s="44">
        <f t="shared" si="14"/>
        <v>2278</v>
      </c>
    </row>
    <row r="82" spans="1:15" outlineLevel="1" x14ac:dyDescent="0.2">
      <c r="A82" s="23" t="str">
        <f t="shared" si="10"/>
        <v>003583</v>
      </c>
      <c r="B82" s="23" t="str">
        <f t="shared" si="8"/>
        <v>Lee</v>
      </c>
      <c r="C82" s="44">
        <f t="shared" si="11"/>
        <v>11359.583333333332</v>
      </c>
      <c r="D82" s="44">
        <f t="shared" si="14"/>
        <v>124.33333333333333</v>
      </c>
      <c r="E82" s="44">
        <f t="shared" si="14"/>
        <v>130</v>
      </c>
      <c r="F82" s="44">
        <f t="shared" si="14"/>
        <v>108.5</v>
      </c>
      <c r="G82" s="44">
        <f t="shared" si="14"/>
        <v>2410.3333333333335</v>
      </c>
      <c r="H82" s="44">
        <f t="shared" si="14"/>
        <v>1515</v>
      </c>
      <c r="I82" s="44">
        <f t="shared" si="14"/>
        <v>919.33333333333337</v>
      </c>
      <c r="J82" s="44" t="str">
        <f t="shared" si="13"/>
        <v/>
      </c>
      <c r="K82" s="44">
        <f t="shared" si="14"/>
        <v>837.33333333333337</v>
      </c>
      <c r="L82" s="44">
        <f t="shared" si="14"/>
        <v>600.33333333333337</v>
      </c>
      <c r="M82" s="44">
        <f t="shared" si="14"/>
        <v>749</v>
      </c>
      <c r="N82" s="44">
        <f t="shared" si="14"/>
        <v>1482.75</v>
      </c>
      <c r="O82" s="44">
        <f t="shared" si="14"/>
        <v>2482.6666666666665</v>
      </c>
    </row>
    <row r="83" spans="1:15" outlineLevel="1" x14ac:dyDescent="0.2">
      <c r="A83" s="23" t="str">
        <f t="shared" si="10"/>
        <v>011145</v>
      </c>
      <c r="B83" s="23" t="str">
        <f t="shared" si="8"/>
        <v>Lone Star</v>
      </c>
      <c r="C83" s="44">
        <f t="shared" si="11"/>
        <v>100534</v>
      </c>
      <c r="D83" s="44">
        <f t="shared" si="14"/>
        <v>3737.6666666666665</v>
      </c>
      <c r="E83" s="44">
        <f t="shared" si="14"/>
        <v>1911.8333333333333</v>
      </c>
      <c r="F83" s="44">
        <f t="shared" si="14"/>
        <v>1779</v>
      </c>
      <c r="G83" s="44">
        <f t="shared" si="14"/>
        <v>20510.666666666668</v>
      </c>
      <c r="H83" s="44">
        <f t="shared" si="14"/>
        <v>12410</v>
      </c>
      <c r="I83" s="44">
        <f t="shared" si="14"/>
        <v>12440.666666666666</v>
      </c>
      <c r="J83" s="44" t="str">
        <f t="shared" si="13"/>
        <v/>
      </c>
      <c r="K83" s="44">
        <f t="shared" si="14"/>
        <v>11477</v>
      </c>
      <c r="L83" s="44">
        <f t="shared" si="14"/>
        <v>9056.5</v>
      </c>
      <c r="M83" s="44">
        <f t="shared" si="14"/>
        <v>8123.333333333333</v>
      </c>
      <c r="N83" s="44">
        <f t="shared" si="14"/>
        <v>3192</v>
      </c>
      <c r="O83" s="44">
        <f t="shared" si="14"/>
        <v>15895.333333333334</v>
      </c>
    </row>
    <row r="84" spans="1:15" outlineLevel="1" x14ac:dyDescent="0.2">
      <c r="A84" s="23" t="str">
        <f t="shared" si="10"/>
        <v>003590</v>
      </c>
      <c r="B84" s="23" t="str">
        <f t="shared" si="8"/>
        <v>McLennan</v>
      </c>
      <c r="C84" s="44">
        <f t="shared" si="11"/>
        <v>13990.583333333332</v>
      </c>
      <c r="D84" s="44">
        <f t="shared" si="14"/>
        <v>594</v>
      </c>
      <c r="E84" s="44">
        <f t="shared" si="14"/>
        <v>146</v>
      </c>
      <c r="F84" s="44">
        <f t="shared" si="14"/>
        <v>133</v>
      </c>
      <c r="G84" s="44">
        <f t="shared" si="14"/>
        <v>2604.6666666666665</v>
      </c>
      <c r="H84" s="44">
        <f t="shared" si="14"/>
        <v>1618.6666666666667</v>
      </c>
      <c r="I84" s="44">
        <f t="shared" si="14"/>
        <v>1767.3333333333333</v>
      </c>
      <c r="J84" s="44">
        <f t="shared" si="13"/>
        <v>4</v>
      </c>
      <c r="K84" s="44">
        <f t="shared" si="14"/>
        <v>1270</v>
      </c>
      <c r="L84" s="44">
        <f t="shared" si="14"/>
        <v>1270.3333333333333</v>
      </c>
      <c r="M84" s="44">
        <f t="shared" si="14"/>
        <v>942.66666666666663</v>
      </c>
      <c r="N84" s="44">
        <f t="shared" si="14"/>
        <v>797.25</v>
      </c>
      <c r="O84" s="44">
        <f t="shared" si="14"/>
        <v>2842.6666666666665</v>
      </c>
    </row>
    <row r="85" spans="1:15" outlineLevel="1" x14ac:dyDescent="0.2">
      <c r="A85" s="23" t="str">
        <f t="shared" si="10"/>
        <v>009797</v>
      </c>
      <c r="B85" s="23" t="str">
        <f t="shared" si="8"/>
        <v>Midland</v>
      </c>
      <c r="C85" s="44">
        <f t="shared" si="11"/>
        <v>8281.25</v>
      </c>
      <c r="D85" s="44">
        <f t="shared" si="14"/>
        <v>365.33333333333331</v>
      </c>
      <c r="E85" s="44">
        <f t="shared" si="14"/>
        <v>79.833333333333329</v>
      </c>
      <c r="F85" s="44">
        <f t="shared" si="14"/>
        <v>72.5</v>
      </c>
      <c r="G85" s="44">
        <f t="shared" si="14"/>
        <v>1695</v>
      </c>
      <c r="H85" s="44">
        <f t="shared" si="14"/>
        <v>940.66666666666663</v>
      </c>
      <c r="I85" s="44">
        <f t="shared" si="14"/>
        <v>1030</v>
      </c>
      <c r="J85" s="44">
        <f t="shared" si="13"/>
        <v>2</v>
      </c>
      <c r="K85" s="44">
        <f t="shared" si="14"/>
        <v>869</v>
      </c>
      <c r="L85" s="44">
        <f t="shared" si="14"/>
        <v>868.33333333333337</v>
      </c>
      <c r="M85" s="44">
        <f t="shared" si="14"/>
        <v>682.33333333333337</v>
      </c>
      <c r="N85" s="44">
        <f t="shared" si="14"/>
        <v>518.25</v>
      </c>
      <c r="O85" s="44">
        <f t="shared" si="14"/>
        <v>1158</v>
      </c>
    </row>
    <row r="86" spans="1:15" outlineLevel="1" x14ac:dyDescent="0.2">
      <c r="A86" s="23" t="str">
        <f t="shared" si="10"/>
        <v>003593</v>
      </c>
      <c r="B86" s="23" t="str">
        <f t="shared" si="8"/>
        <v>Navarro</v>
      </c>
      <c r="C86" s="44">
        <f t="shared" si="11"/>
        <v>15101.249999999998</v>
      </c>
      <c r="D86" s="44">
        <f t="shared" si="14"/>
        <v>588.33333333333337</v>
      </c>
      <c r="E86" s="44">
        <f t="shared" si="14"/>
        <v>236.16666666666666</v>
      </c>
      <c r="F86" s="44">
        <f t="shared" si="14"/>
        <v>183</v>
      </c>
      <c r="G86" s="44">
        <f t="shared" si="14"/>
        <v>2979</v>
      </c>
      <c r="H86" s="44">
        <f t="shared" si="14"/>
        <v>1884</v>
      </c>
      <c r="I86" s="44">
        <f t="shared" si="14"/>
        <v>2166</v>
      </c>
      <c r="J86" s="44">
        <f t="shared" si="13"/>
        <v>2</v>
      </c>
      <c r="K86" s="44">
        <f t="shared" si="14"/>
        <v>1610</v>
      </c>
      <c r="L86" s="44">
        <f t="shared" si="14"/>
        <v>1167.1666666666667</v>
      </c>
      <c r="M86" s="44">
        <f t="shared" si="14"/>
        <v>1056.6666666666667</v>
      </c>
      <c r="N86" s="44">
        <f t="shared" si="14"/>
        <v>950.25</v>
      </c>
      <c r="O86" s="44">
        <f t="shared" si="14"/>
        <v>2278.6666666666665</v>
      </c>
    </row>
    <row r="87" spans="1:15" outlineLevel="1" x14ac:dyDescent="0.2">
      <c r="A87" s="23" t="str">
        <f t="shared" si="10"/>
        <v>003558</v>
      </c>
      <c r="B87" s="23" t="str">
        <f t="shared" si="8"/>
        <v>North Central</v>
      </c>
      <c r="C87" s="44">
        <f t="shared" si="11"/>
        <v>14786.5</v>
      </c>
      <c r="D87" s="44">
        <f t="shared" si="14"/>
        <v>569</v>
      </c>
      <c r="E87" s="44">
        <f t="shared" si="14"/>
        <v>179.83333333333334</v>
      </c>
      <c r="F87" s="44">
        <f t="shared" si="14"/>
        <v>174</v>
      </c>
      <c r="G87" s="44">
        <f t="shared" si="14"/>
        <v>2978</v>
      </c>
      <c r="H87" s="44">
        <f t="shared" si="14"/>
        <v>1741.3333333333333</v>
      </c>
      <c r="I87" s="44">
        <f t="shared" si="14"/>
        <v>2264</v>
      </c>
      <c r="J87" s="44" t="str">
        <f t="shared" si="13"/>
        <v/>
      </c>
      <c r="K87" s="44">
        <f t="shared" si="14"/>
        <v>1520.6666666666667</v>
      </c>
      <c r="L87" s="44">
        <f t="shared" si="14"/>
        <v>1532</v>
      </c>
      <c r="M87" s="44">
        <f t="shared" si="14"/>
        <v>1209.6666666666667</v>
      </c>
      <c r="N87" s="44">
        <f t="shared" si="14"/>
        <v>660</v>
      </c>
      <c r="O87" s="44">
        <f t="shared" si="14"/>
        <v>1958</v>
      </c>
    </row>
    <row r="88" spans="1:15" outlineLevel="1" x14ac:dyDescent="0.2">
      <c r="A88" s="23" t="str">
        <f t="shared" si="10"/>
        <v>023154</v>
      </c>
      <c r="B88" s="23" t="str">
        <f t="shared" si="8"/>
        <v>Northeast Texas</v>
      </c>
      <c r="C88" s="44">
        <f t="shared" si="11"/>
        <v>5072.5</v>
      </c>
      <c r="D88" s="44">
        <f t="shared" si="14"/>
        <v>220</v>
      </c>
      <c r="E88" s="44">
        <f t="shared" si="14"/>
        <v>84.5</v>
      </c>
      <c r="F88" s="44">
        <f t="shared" si="14"/>
        <v>94.5</v>
      </c>
      <c r="G88" s="44">
        <f t="shared" si="14"/>
        <v>1018.3333333333334</v>
      </c>
      <c r="H88" s="44">
        <f t="shared" si="14"/>
        <v>650.33333333333337</v>
      </c>
      <c r="I88" s="44">
        <f t="shared" si="14"/>
        <v>650</v>
      </c>
      <c r="J88" s="44" t="str">
        <f t="shared" si="13"/>
        <v/>
      </c>
      <c r="K88" s="44">
        <f t="shared" si="14"/>
        <v>421</v>
      </c>
      <c r="L88" s="44">
        <f t="shared" si="14"/>
        <v>460.16666666666669</v>
      </c>
      <c r="M88" s="44">
        <f t="shared" si="14"/>
        <v>323.66666666666669</v>
      </c>
      <c r="N88" s="44">
        <f t="shared" si="14"/>
        <v>420</v>
      </c>
      <c r="O88" s="44">
        <f t="shared" si="14"/>
        <v>730</v>
      </c>
    </row>
    <row r="89" spans="1:15" outlineLevel="1" x14ac:dyDescent="0.2">
      <c r="A89" s="23" t="str">
        <f t="shared" si="10"/>
        <v>003596</v>
      </c>
      <c r="B89" s="23" t="str">
        <f t="shared" si="8"/>
        <v>Odessa</v>
      </c>
      <c r="C89" s="44">
        <f t="shared" si="11"/>
        <v>9093.25</v>
      </c>
      <c r="D89" s="44">
        <f t="shared" si="14"/>
        <v>352.33333333333331</v>
      </c>
      <c r="E89" s="44">
        <f t="shared" si="14"/>
        <v>104.66666666666667</v>
      </c>
      <c r="F89" s="44">
        <f t="shared" si="14"/>
        <v>119.5</v>
      </c>
      <c r="G89" s="44">
        <f t="shared" si="14"/>
        <v>1903</v>
      </c>
      <c r="H89" s="44">
        <f t="shared" si="14"/>
        <v>1202.6666666666667</v>
      </c>
      <c r="I89" s="44">
        <f t="shared" si="14"/>
        <v>998</v>
      </c>
      <c r="J89" s="44" t="str">
        <f t="shared" si="13"/>
        <v/>
      </c>
      <c r="K89" s="44">
        <f t="shared" si="14"/>
        <v>1006</v>
      </c>
      <c r="L89" s="44">
        <f t="shared" si="14"/>
        <v>614.66666666666663</v>
      </c>
      <c r="M89" s="44">
        <f t="shared" si="14"/>
        <v>549.66666666666663</v>
      </c>
      <c r="N89" s="44">
        <f t="shared" si="14"/>
        <v>534.75</v>
      </c>
      <c r="O89" s="44">
        <f t="shared" si="14"/>
        <v>1708</v>
      </c>
    </row>
    <row r="90" spans="1:15" outlineLevel="1" x14ac:dyDescent="0.2">
      <c r="A90" s="23" t="str">
        <f t="shared" si="10"/>
        <v>003600</v>
      </c>
      <c r="B90" s="23" t="str">
        <f t="shared" si="8"/>
        <v>Panola</v>
      </c>
      <c r="C90" s="44">
        <f t="shared" si="11"/>
        <v>4428.5833333333339</v>
      </c>
      <c r="D90" s="44">
        <f t="shared" si="14"/>
        <v>201.33333333333334</v>
      </c>
      <c r="E90" s="44">
        <f t="shared" si="14"/>
        <v>65</v>
      </c>
      <c r="F90" s="44">
        <f t="shared" si="14"/>
        <v>55.5</v>
      </c>
      <c r="G90" s="44">
        <f t="shared" si="14"/>
        <v>881</v>
      </c>
      <c r="H90" s="44">
        <f t="shared" si="14"/>
        <v>595</v>
      </c>
      <c r="I90" s="44">
        <f t="shared" si="14"/>
        <v>480</v>
      </c>
      <c r="J90" s="44" t="str">
        <f t="shared" si="13"/>
        <v/>
      </c>
      <c r="K90" s="44">
        <f t="shared" si="14"/>
        <v>347.33333333333331</v>
      </c>
      <c r="L90" s="44">
        <f t="shared" si="14"/>
        <v>372</v>
      </c>
      <c r="M90" s="44">
        <f t="shared" si="14"/>
        <v>265.5</v>
      </c>
      <c r="N90" s="44">
        <f t="shared" si="14"/>
        <v>581.25</v>
      </c>
      <c r="O90" s="44">
        <f t="shared" si="14"/>
        <v>584.66666666666663</v>
      </c>
    </row>
    <row r="91" spans="1:15" outlineLevel="1" x14ac:dyDescent="0.2">
      <c r="A91" s="23" t="str">
        <f t="shared" si="10"/>
        <v>003601</v>
      </c>
      <c r="B91" s="23" t="str">
        <f t="shared" si="8"/>
        <v>Paris</v>
      </c>
      <c r="C91" s="44">
        <f t="shared" si="11"/>
        <v>9192.8333333333339</v>
      </c>
      <c r="D91" s="44">
        <f t="shared" ref="D91:O106" si="15">D$57*D144</f>
        <v>428</v>
      </c>
      <c r="E91" s="44">
        <f t="shared" si="15"/>
        <v>126.83333333333333</v>
      </c>
      <c r="F91" s="44">
        <f t="shared" si="15"/>
        <v>98.833333333333329</v>
      </c>
      <c r="G91" s="44">
        <f t="shared" si="15"/>
        <v>1705.6666666666667</v>
      </c>
      <c r="H91" s="44">
        <f t="shared" si="15"/>
        <v>1077</v>
      </c>
      <c r="I91" s="44">
        <f t="shared" si="15"/>
        <v>1358.6666666666667</v>
      </c>
      <c r="J91" s="44" t="str">
        <f t="shared" si="13"/>
        <v/>
      </c>
      <c r="K91" s="44">
        <f t="shared" si="15"/>
        <v>1006</v>
      </c>
      <c r="L91" s="44">
        <f t="shared" si="15"/>
        <v>756.16666666666663</v>
      </c>
      <c r="M91" s="44">
        <f t="shared" si="15"/>
        <v>659.5</v>
      </c>
      <c r="N91" s="44">
        <f t="shared" si="15"/>
        <v>493.5</v>
      </c>
      <c r="O91" s="44">
        <f t="shared" si="15"/>
        <v>1482.6666666666667</v>
      </c>
    </row>
    <row r="92" spans="1:15" outlineLevel="1" x14ac:dyDescent="0.2">
      <c r="A92" s="23" t="str">
        <f t="shared" si="10"/>
        <v>003603</v>
      </c>
      <c r="B92" s="23" t="str">
        <f t="shared" si="8"/>
        <v>Ranger</v>
      </c>
      <c r="C92" s="44">
        <f t="shared" si="11"/>
        <v>4068.166666666667</v>
      </c>
      <c r="D92" s="44">
        <f t="shared" si="15"/>
        <v>197.33333333333334</v>
      </c>
      <c r="E92" s="44">
        <f t="shared" si="15"/>
        <v>60.666666666666664</v>
      </c>
      <c r="F92" s="44">
        <f t="shared" si="15"/>
        <v>56.666666666666664</v>
      </c>
      <c r="G92" s="44">
        <f t="shared" si="15"/>
        <v>863.66666666666663</v>
      </c>
      <c r="H92" s="44">
        <f t="shared" si="15"/>
        <v>500.66666666666669</v>
      </c>
      <c r="I92" s="44">
        <f t="shared" si="15"/>
        <v>657.33333333333337</v>
      </c>
      <c r="J92" s="44" t="str">
        <f t="shared" si="13"/>
        <v/>
      </c>
      <c r="K92" s="44">
        <f t="shared" si="15"/>
        <v>431</v>
      </c>
      <c r="L92" s="44">
        <f t="shared" si="15"/>
        <v>374.33333333333331</v>
      </c>
      <c r="M92" s="44">
        <f t="shared" si="15"/>
        <v>331</v>
      </c>
      <c r="N92" s="44">
        <f t="shared" si="15"/>
        <v>121.5</v>
      </c>
      <c r="O92" s="44">
        <f t="shared" si="15"/>
        <v>474</v>
      </c>
    </row>
    <row r="93" spans="1:15" outlineLevel="1" x14ac:dyDescent="0.2">
      <c r="A93" s="23" t="str">
        <f t="shared" si="10"/>
        <v>029137</v>
      </c>
      <c r="B93" s="23" t="str">
        <f t="shared" si="8"/>
        <v>San Jacinto</v>
      </c>
      <c r="C93" s="44">
        <f t="shared" si="11"/>
        <v>51208.166666666672</v>
      </c>
      <c r="D93" s="44">
        <f t="shared" si="15"/>
        <v>2546</v>
      </c>
      <c r="E93" s="44">
        <f t="shared" si="15"/>
        <v>881.5</v>
      </c>
      <c r="F93" s="44">
        <f t="shared" si="15"/>
        <v>708.66666666666663</v>
      </c>
      <c r="G93" s="44">
        <f t="shared" si="15"/>
        <v>8947</v>
      </c>
      <c r="H93" s="44">
        <f t="shared" si="15"/>
        <v>6232.666666666667</v>
      </c>
      <c r="I93" s="44">
        <f t="shared" si="15"/>
        <v>5152</v>
      </c>
      <c r="J93" s="44" t="str">
        <f t="shared" si="13"/>
        <v/>
      </c>
      <c r="K93" s="44">
        <f t="shared" si="15"/>
        <v>5690.333333333333</v>
      </c>
      <c r="L93" s="44">
        <f t="shared" si="15"/>
        <v>4354.166666666667</v>
      </c>
      <c r="M93" s="44">
        <f t="shared" si="15"/>
        <v>2559</v>
      </c>
      <c r="N93" s="44">
        <f t="shared" si="15"/>
        <v>4369.5</v>
      </c>
      <c r="O93" s="44">
        <f t="shared" si="15"/>
        <v>9767.3333333333339</v>
      </c>
    </row>
    <row r="94" spans="1:15" outlineLevel="1" x14ac:dyDescent="0.2">
      <c r="A94" s="23" t="str">
        <f t="shared" si="10"/>
        <v>003611</v>
      </c>
      <c r="B94" s="23" t="str">
        <f t="shared" si="8"/>
        <v>South Plains</v>
      </c>
      <c r="C94" s="44">
        <f t="shared" si="11"/>
        <v>15341.5</v>
      </c>
      <c r="D94" s="44">
        <f t="shared" si="15"/>
        <v>463.66666666666669</v>
      </c>
      <c r="E94" s="44">
        <f t="shared" si="15"/>
        <v>220.33333333333334</v>
      </c>
      <c r="F94" s="44">
        <f t="shared" si="15"/>
        <v>142.5</v>
      </c>
      <c r="G94" s="44">
        <f t="shared" si="15"/>
        <v>3029.6666666666665</v>
      </c>
      <c r="H94" s="44">
        <f t="shared" si="15"/>
        <v>1856</v>
      </c>
      <c r="I94" s="44">
        <f t="shared" si="15"/>
        <v>2188</v>
      </c>
      <c r="J94" s="44" t="str">
        <f t="shared" si="13"/>
        <v/>
      </c>
      <c r="K94" s="44">
        <f t="shared" si="15"/>
        <v>1598</v>
      </c>
      <c r="L94" s="44">
        <f t="shared" si="15"/>
        <v>1520.5</v>
      </c>
      <c r="M94" s="44">
        <f t="shared" si="15"/>
        <v>1327.3333333333333</v>
      </c>
      <c r="N94" s="44">
        <f t="shared" si="15"/>
        <v>499.5</v>
      </c>
      <c r="O94" s="44">
        <f t="shared" si="15"/>
        <v>2496</v>
      </c>
    </row>
    <row r="95" spans="1:15" outlineLevel="1" x14ac:dyDescent="0.2">
      <c r="A95" s="23" t="str">
        <f t="shared" si="10"/>
        <v>031034</v>
      </c>
      <c r="B95" s="23" t="str">
        <f t="shared" si="8"/>
        <v>South Texas</v>
      </c>
      <c r="C95" s="44">
        <f t="shared" si="11"/>
        <v>52795.25</v>
      </c>
      <c r="D95" s="44">
        <f t="shared" si="15"/>
        <v>1887.6666666666667</v>
      </c>
      <c r="E95" s="44">
        <f t="shared" si="15"/>
        <v>797.16666666666663</v>
      </c>
      <c r="F95" s="44">
        <f t="shared" si="15"/>
        <v>698.66666666666663</v>
      </c>
      <c r="G95" s="44">
        <f t="shared" si="15"/>
        <v>10048</v>
      </c>
      <c r="H95" s="44">
        <f t="shared" si="15"/>
        <v>6437.666666666667</v>
      </c>
      <c r="I95" s="44">
        <f t="shared" si="15"/>
        <v>5772</v>
      </c>
      <c r="J95" s="44" t="str">
        <f t="shared" si="13"/>
        <v/>
      </c>
      <c r="K95" s="44">
        <f t="shared" si="15"/>
        <v>6402.333333333333</v>
      </c>
      <c r="L95" s="44">
        <f t="shared" si="15"/>
        <v>4097.333333333333</v>
      </c>
      <c r="M95" s="44">
        <f t="shared" si="15"/>
        <v>3454.6666666666665</v>
      </c>
      <c r="N95" s="44">
        <f t="shared" si="15"/>
        <v>4209.75</v>
      </c>
      <c r="O95" s="44">
        <f t="shared" si="15"/>
        <v>8990</v>
      </c>
    </row>
    <row r="96" spans="1:15" outlineLevel="1" x14ac:dyDescent="0.2">
      <c r="A96" s="23" t="str">
        <f t="shared" si="10"/>
        <v>003614</v>
      </c>
      <c r="B96" s="23" t="str">
        <f t="shared" si="8"/>
        <v>Southwest Texas</v>
      </c>
      <c r="C96" s="44">
        <f t="shared" si="11"/>
        <v>10237</v>
      </c>
      <c r="D96" s="44">
        <f t="shared" si="15"/>
        <v>522.33333333333337</v>
      </c>
      <c r="E96" s="44">
        <f t="shared" si="15"/>
        <v>261.66666666666669</v>
      </c>
      <c r="F96" s="44">
        <f t="shared" si="15"/>
        <v>236</v>
      </c>
      <c r="G96" s="44">
        <f t="shared" si="15"/>
        <v>1965</v>
      </c>
      <c r="H96" s="44">
        <f t="shared" si="15"/>
        <v>1126</v>
      </c>
      <c r="I96" s="44">
        <f t="shared" si="15"/>
        <v>1314.6666666666667</v>
      </c>
      <c r="J96" s="44" t="str">
        <f t="shared" si="13"/>
        <v/>
      </c>
      <c r="K96" s="44">
        <f t="shared" si="15"/>
        <v>1106</v>
      </c>
      <c r="L96" s="44">
        <f t="shared" si="15"/>
        <v>855.5</v>
      </c>
      <c r="M96" s="44">
        <f t="shared" si="15"/>
        <v>728.16666666666663</v>
      </c>
      <c r="N96" s="44">
        <f t="shared" si="15"/>
        <v>231</v>
      </c>
      <c r="O96" s="44">
        <f t="shared" si="15"/>
        <v>1890.6666666666667</v>
      </c>
    </row>
    <row r="97" spans="1:19" outlineLevel="1" x14ac:dyDescent="0.2">
      <c r="A97" s="23" t="str">
        <f t="shared" si="10"/>
        <v>003626</v>
      </c>
      <c r="B97" s="23" t="str">
        <f t="shared" si="8"/>
        <v>Tarrant</v>
      </c>
      <c r="C97" s="44">
        <f t="shared" si="11"/>
        <v>81475.750000000015</v>
      </c>
      <c r="D97" s="44">
        <f t="shared" si="15"/>
        <v>3646</v>
      </c>
      <c r="E97" s="44">
        <f t="shared" si="15"/>
        <v>1166.8333333333333</v>
      </c>
      <c r="F97" s="44">
        <f t="shared" si="15"/>
        <v>766.5</v>
      </c>
      <c r="G97" s="44">
        <f t="shared" si="15"/>
        <v>15244.333333333334</v>
      </c>
      <c r="H97" s="44">
        <f t="shared" si="15"/>
        <v>9363</v>
      </c>
      <c r="I97" s="44">
        <f t="shared" si="15"/>
        <v>10669.333333333334</v>
      </c>
      <c r="J97" s="44">
        <f t="shared" si="13"/>
        <v>26</v>
      </c>
      <c r="K97" s="44">
        <f t="shared" si="15"/>
        <v>10041</v>
      </c>
      <c r="L97" s="44">
        <f t="shared" si="15"/>
        <v>8741.3333333333339</v>
      </c>
      <c r="M97" s="44">
        <f t="shared" si="15"/>
        <v>6168</v>
      </c>
      <c r="N97" s="44">
        <f t="shared" si="15"/>
        <v>2058.75</v>
      </c>
      <c r="O97" s="44">
        <f t="shared" si="15"/>
        <v>13584.666666666666</v>
      </c>
    </row>
    <row r="98" spans="1:19" outlineLevel="1" x14ac:dyDescent="0.2">
      <c r="A98" s="23" t="str">
        <f t="shared" si="10"/>
        <v>003627</v>
      </c>
      <c r="B98" s="23" t="str">
        <f t="shared" si="8"/>
        <v>Temple</v>
      </c>
      <c r="C98" s="44">
        <f t="shared" si="11"/>
        <v>8601.1666666666679</v>
      </c>
      <c r="D98" s="44">
        <f t="shared" si="15"/>
        <v>423.66666666666669</v>
      </c>
      <c r="E98" s="44">
        <f t="shared" si="15"/>
        <v>121.33333333333333</v>
      </c>
      <c r="F98" s="44">
        <f t="shared" si="15"/>
        <v>100</v>
      </c>
      <c r="G98" s="44">
        <f t="shared" si="15"/>
        <v>1583.6666666666667</v>
      </c>
      <c r="H98" s="44">
        <f t="shared" si="15"/>
        <v>955</v>
      </c>
      <c r="I98" s="44">
        <f t="shared" si="15"/>
        <v>1108</v>
      </c>
      <c r="J98" s="44">
        <f t="shared" si="13"/>
        <v>4</v>
      </c>
      <c r="K98" s="44">
        <f t="shared" si="15"/>
        <v>824</v>
      </c>
      <c r="L98" s="44">
        <f t="shared" si="15"/>
        <v>942.83333333333337</v>
      </c>
      <c r="M98" s="44">
        <f t="shared" si="15"/>
        <v>952.66666666666663</v>
      </c>
      <c r="N98" s="44">
        <f t="shared" si="15"/>
        <v>462</v>
      </c>
      <c r="O98" s="44">
        <f t="shared" si="15"/>
        <v>1124</v>
      </c>
    </row>
    <row r="99" spans="1:19" outlineLevel="1" x14ac:dyDescent="0.2">
      <c r="A99" s="23" t="str">
        <f t="shared" si="10"/>
        <v>003628</v>
      </c>
      <c r="B99" s="23" t="str">
        <f t="shared" si="8"/>
        <v>Texarkana</v>
      </c>
      <c r="C99" s="44">
        <f t="shared" si="11"/>
        <v>7868.6666666666661</v>
      </c>
      <c r="D99" s="44">
        <f t="shared" si="15"/>
        <v>183.66666666666666</v>
      </c>
      <c r="E99" s="44">
        <f t="shared" si="15"/>
        <v>64.666666666666671</v>
      </c>
      <c r="F99" s="44">
        <f t="shared" si="15"/>
        <v>68.166666666666671</v>
      </c>
      <c r="G99" s="44">
        <f t="shared" si="15"/>
        <v>1402.3333333333333</v>
      </c>
      <c r="H99" s="44">
        <f t="shared" si="15"/>
        <v>914.33333333333337</v>
      </c>
      <c r="I99" s="44">
        <f t="shared" si="15"/>
        <v>822</v>
      </c>
      <c r="J99" s="44" t="str">
        <f t="shared" si="13"/>
        <v/>
      </c>
      <c r="K99" s="44">
        <f t="shared" si="15"/>
        <v>846</v>
      </c>
      <c r="L99" s="44">
        <f t="shared" si="15"/>
        <v>625.66666666666663</v>
      </c>
      <c r="M99" s="44">
        <f t="shared" si="15"/>
        <v>490.5</v>
      </c>
      <c r="N99" s="44">
        <f t="shared" si="15"/>
        <v>648</v>
      </c>
      <c r="O99" s="44">
        <f t="shared" si="15"/>
        <v>1803.3333333333333</v>
      </c>
    </row>
    <row r="100" spans="1:19" outlineLevel="1" x14ac:dyDescent="0.2">
      <c r="A100" s="23" t="str">
        <f t="shared" si="10"/>
        <v>003643</v>
      </c>
      <c r="B100" s="23" t="str">
        <f t="shared" si="8"/>
        <v>Texas Southmost</v>
      </c>
      <c r="C100" s="44">
        <f t="shared" si="11"/>
        <v>7527.666666666667</v>
      </c>
      <c r="D100" s="44">
        <f t="shared" si="15"/>
        <v>324.33333333333331</v>
      </c>
      <c r="E100" s="44">
        <f t="shared" si="15"/>
        <v>169.83333333333334</v>
      </c>
      <c r="F100" s="44">
        <f t="shared" si="15"/>
        <v>139.66666666666666</v>
      </c>
      <c r="G100" s="44">
        <f t="shared" si="15"/>
        <v>1373</v>
      </c>
      <c r="H100" s="44">
        <f t="shared" si="15"/>
        <v>746.33333333333337</v>
      </c>
      <c r="I100" s="44">
        <f t="shared" si="15"/>
        <v>700.66666666666663</v>
      </c>
      <c r="J100" s="44" t="str">
        <f t="shared" si="13"/>
        <v/>
      </c>
      <c r="K100" s="44">
        <f t="shared" si="15"/>
        <v>1177.3333333333333</v>
      </c>
      <c r="L100" s="44">
        <f t="shared" si="15"/>
        <v>781.16666666666663</v>
      </c>
      <c r="M100" s="44">
        <f t="shared" si="15"/>
        <v>731.66666666666663</v>
      </c>
      <c r="N100" s="44">
        <f t="shared" si="15"/>
        <v>321</v>
      </c>
      <c r="O100" s="44">
        <f t="shared" si="15"/>
        <v>1062.6666666666667</v>
      </c>
    </row>
    <row r="101" spans="1:19" outlineLevel="1" x14ac:dyDescent="0.2">
      <c r="A101" s="23" t="str">
        <f t="shared" si="10"/>
        <v>003572</v>
      </c>
      <c r="B101" s="23" t="str">
        <f t="shared" si="8"/>
        <v>Trinity Valley</v>
      </c>
      <c r="C101" s="44">
        <f t="shared" si="11"/>
        <v>13565.5</v>
      </c>
      <c r="D101" s="44">
        <f t="shared" si="15"/>
        <v>810</v>
      </c>
      <c r="E101" s="44">
        <f t="shared" si="15"/>
        <v>120.33333333333333</v>
      </c>
      <c r="F101" s="44">
        <f t="shared" si="15"/>
        <v>126.5</v>
      </c>
      <c r="G101" s="44">
        <f t="shared" si="15"/>
        <v>2503</v>
      </c>
      <c r="H101" s="44">
        <f t="shared" si="15"/>
        <v>1455.6666666666667</v>
      </c>
      <c r="I101" s="44">
        <f t="shared" si="15"/>
        <v>1610.6666666666667</v>
      </c>
      <c r="J101" s="44" t="str">
        <f t="shared" si="13"/>
        <v/>
      </c>
      <c r="K101" s="44">
        <f t="shared" si="15"/>
        <v>1254</v>
      </c>
      <c r="L101" s="44">
        <f t="shared" si="15"/>
        <v>1007.8333333333334</v>
      </c>
      <c r="M101" s="44">
        <f t="shared" si="15"/>
        <v>824.83333333333337</v>
      </c>
      <c r="N101" s="44">
        <f t="shared" si="15"/>
        <v>1062</v>
      </c>
      <c r="O101" s="44">
        <f t="shared" si="15"/>
        <v>2790.6666666666665</v>
      </c>
    </row>
    <row r="102" spans="1:19" outlineLevel="1" x14ac:dyDescent="0.2">
      <c r="A102" s="23" t="str">
        <f t="shared" si="10"/>
        <v>003648</v>
      </c>
      <c r="B102" s="23" t="str">
        <f t="shared" si="8"/>
        <v>Tyler</v>
      </c>
      <c r="C102" s="44">
        <f t="shared" si="11"/>
        <v>19650.333333333336</v>
      </c>
      <c r="D102" s="44">
        <f t="shared" si="15"/>
        <v>857.33333333333337</v>
      </c>
      <c r="E102" s="44">
        <f t="shared" si="15"/>
        <v>414.83333333333331</v>
      </c>
      <c r="F102" s="44">
        <f t="shared" si="15"/>
        <v>242.5</v>
      </c>
      <c r="G102" s="44">
        <f t="shared" si="15"/>
        <v>3705.6666666666665</v>
      </c>
      <c r="H102" s="44">
        <f t="shared" si="15"/>
        <v>2420.6666666666665</v>
      </c>
      <c r="I102" s="44">
        <f t="shared" si="15"/>
        <v>2367.3333333333335</v>
      </c>
      <c r="J102" s="44" t="str">
        <f t="shared" si="13"/>
        <v/>
      </c>
      <c r="K102" s="44">
        <f t="shared" si="15"/>
        <v>1937</v>
      </c>
      <c r="L102" s="44">
        <f t="shared" si="15"/>
        <v>1884</v>
      </c>
      <c r="M102" s="44">
        <f t="shared" si="15"/>
        <v>1386.3333333333333</v>
      </c>
      <c r="N102" s="44">
        <f t="shared" si="15"/>
        <v>1416</v>
      </c>
      <c r="O102" s="44">
        <f t="shared" si="15"/>
        <v>3018.6666666666665</v>
      </c>
    </row>
    <row r="103" spans="1:19" outlineLevel="1" x14ac:dyDescent="0.2">
      <c r="A103" s="23" t="str">
        <f t="shared" si="10"/>
        <v>010060</v>
      </c>
      <c r="B103" s="23" t="str">
        <f t="shared" si="8"/>
        <v>Vernon</v>
      </c>
      <c r="C103" s="44">
        <f t="shared" si="11"/>
        <v>5369.25</v>
      </c>
      <c r="D103" s="44">
        <f t="shared" si="15"/>
        <v>180.66666666666666</v>
      </c>
      <c r="E103" s="44">
        <f t="shared" si="15"/>
        <v>57.666666666666664</v>
      </c>
      <c r="F103" s="44">
        <f t="shared" si="15"/>
        <v>48</v>
      </c>
      <c r="G103" s="44">
        <f t="shared" si="15"/>
        <v>1046.3333333333333</v>
      </c>
      <c r="H103" s="44">
        <f t="shared" si="15"/>
        <v>640</v>
      </c>
      <c r="I103" s="44">
        <f t="shared" si="15"/>
        <v>714</v>
      </c>
      <c r="J103" s="44" t="str">
        <f t="shared" si="13"/>
        <v/>
      </c>
      <c r="K103" s="44">
        <f t="shared" si="15"/>
        <v>607.33333333333337</v>
      </c>
      <c r="L103" s="44">
        <f t="shared" si="15"/>
        <v>398.16666666666669</v>
      </c>
      <c r="M103" s="44">
        <f t="shared" si="15"/>
        <v>363.83333333333331</v>
      </c>
      <c r="N103" s="44">
        <f t="shared" si="15"/>
        <v>659.25</v>
      </c>
      <c r="O103" s="44">
        <f t="shared" si="15"/>
        <v>654</v>
      </c>
    </row>
    <row r="104" spans="1:19" outlineLevel="1" x14ac:dyDescent="0.2">
      <c r="A104" s="23" t="str">
        <f t="shared" si="10"/>
        <v>003662</v>
      </c>
      <c r="B104" s="23" t="str">
        <f t="shared" si="8"/>
        <v>Victoria</v>
      </c>
      <c r="C104" s="44">
        <f t="shared" si="11"/>
        <v>6415.5</v>
      </c>
      <c r="D104" s="44">
        <f t="shared" si="15"/>
        <v>443.33333333333331</v>
      </c>
      <c r="E104" s="44">
        <f t="shared" si="15"/>
        <v>121</v>
      </c>
      <c r="F104" s="44">
        <f t="shared" si="15"/>
        <v>102.66666666666667</v>
      </c>
      <c r="G104" s="44">
        <f t="shared" si="15"/>
        <v>1097.6666666666667</v>
      </c>
      <c r="H104" s="44">
        <f t="shared" si="15"/>
        <v>656.66666666666663</v>
      </c>
      <c r="I104" s="44">
        <f t="shared" si="15"/>
        <v>736.66666666666663</v>
      </c>
      <c r="J104" s="44" t="str">
        <f t="shared" si="13"/>
        <v/>
      </c>
      <c r="K104" s="44">
        <f t="shared" si="15"/>
        <v>703.66666666666663</v>
      </c>
      <c r="L104" s="44">
        <f t="shared" si="15"/>
        <v>608</v>
      </c>
      <c r="M104" s="44">
        <f t="shared" si="15"/>
        <v>453.16666666666669</v>
      </c>
      <c r="N104" s="44">
        <f t="shared" si="15"/>
        <v>678</v>
      </c>
      <c r="O104" s="44">
        <f t="shared" si="15"/>
        <v>814.66666666666663</v>
      </c>
    </row>
    <row r="105" spans="1:19" outlineLevel="1" x14ac:dyDescent="0.2">
      <c r="A105" s="23" t="str">
        <f t="shared" si="10"/>
        <v>003664</v>
      </c>
      <c r="B105" s="23" t="str">
        <f t="shared" si="8"/>
        <v>Weatherford</v>
      </c>
      <c r="C105" s="44">
        <f t="shared" si="11"/>
        <v>9552</v>
      </c>
      <c r="D105" s="44">
        <f t="shared" si="15"/>
        <v>405.33333333333331</v>
      </c>
      <c r="E105" s="44">
        <f t="shared" si="15"/>
        <v>122.33333333333333</v>
      </c>
      <c r="F105" s="44">
        <f t="shared" si="15"/>
        <v>119.33333333333333</v>
      </c>
      <c r="G105" s="44">
        <f t="shared" si="15"/>
        <v>1978</v>
      </c>
      <c r="H105" s="44">
        <f t="shared" si="15"/>
        <v>1153</v>
      </c>
      <c r="I105" s="44">
        <f t="shared" si="15"/>
        <v>1390.6666666666667</v>
      </c>
      <c r="J105" s="44" t="str">
        <f t="shared" si="13"/>
        <v/>
      </c>
      <c r="K105" s="44">
        <f t="shared" si="15"/>
        <v>754</v>
      </c>
      <c r="L105" s="44">
        <f t="shared" si="15"/>
        <v>762.83333333333337</v>
      </c>
      <c r="M105" s="44">
        <f t="shared" si="15"/>
        <v>765.5</v>
      </c>
      <c r="N105" s="44">
        <f t="shared" si="15"/>
        <v>753</v>
      </c>
      <c r="O105" s="44">
        <f t="shared" si="15"/>
        <v>1348</v>
      </c>
    </row>
    <row r="106" spans="1:19" outlineLevel="1" x14ac:dyDescent="0.2">
      <c r="A106" s="23" t="str">
        <f t="shared" si="10"/>
        <v>009549</v>
      </c>
      <c r="B106" s="23" t="str">
        <f t="shared" si="8"/>
        <v>Western Texas</v>
      </c>
      <c r="C106" s="44">
        <f t="shared" si="11"/>
        <v>3964.5</v>
      </c>
      <c r="D106" s="44">
        <f t="shared" si="15"/>
        <v>150.66666666666666</v>
      </c>
      <c r="E106" s="44">
        <f t="shared" si="15"/>
        <v>50</v>
      </c>
      <c r="F106" s="44">
        <f t="shared" si="15"/>
        <v>46.5</v>
      </c>
      <c r="G106" s="44">
        <f t="shared" si="15"/>
        <v>741.66666666666663</v>
      </c>
      <c r="H106" s="44">
        <f t="shared" si="15"/>
        <v>371.33333333333331</v>
      </c>
      <c r="I106" s="44">
        <f t="shared" si="15"/>
        <v>522.66666666666663</v>
      </c>
      <c r="J106" s="44" t="str">
        <f t="shared" si="13"/>
        <v/>
      </c>
      <c r="K106" s="44">
        <f t="shared" si="15"/>
        <v>606.33333333333337</v>
      </c>
      <c r="L106" s="44">
        <f t="shared" si="15"/>
        <v>349.83333333333331</v>
      </c>
      <c r="M106" s="44">
        <f t="shared" si="15"/>
        <v>351</v>
      </c>
      <c r="N106" s="44">
        <f t="shared" si="15"/>
        <v>184.5</v>
      </c>
      <c r="O106" s="44">
        <f t="shared" si="15"/>
        <v>590</v>
      </c>
    </row>
    <row r="107" spans="1:19" outlineLevel="1" x14ac:dyDescent="0.2">
      <c r="A107" s="23" t="str">
        <f t="shared" si="10"/>
        <v>003668</v>
      </c>
      <c r="B107" s="23" t="str">
        <f t="shared" si="8"/>
        <v>Wharton</v>
      </c>
      <c r="C107" s="44">
        <f t="shared" si="11"/>
        <v>12985.916666666664</v>
      </c>
      <c r="D107" s="44">
        <f t="shared" ref="D107:O107" si="16">D$57*D160</f>
        <v>531</v>
      </c>
      <c r="E107" s="44">
        <f t="shared" si="16"/>
        <v>165</v>
      </c>
      <c r="F107" s="44">
        <f t="shared" si="16"/>
        <v>129.66666666666666</v>
      </c>
      <c r="G107" s="44">
        <f t="shared" si="16"/>
        <v>2350.6666666666665</v>
      </c>
      <c r="H107" s="44">
        <f t="shared" si="16"/>
        <v>1607.3333333333333</v>
      </c>
      <c r="I107" s="44">
        <f t="shared" si="16"/>
        <v>1904.6666666666667</v>
      </c>
      <c r="J107" s="44" t="str">
        <f t="shared" si="13"/>
        <v/>
      </c>
      <c r="K107" s="44">
        <f t="shared" si="16"/>
        <v>1685</v>
      </c>
      <c r="L107" s="44">
        <f t="shared" si="16"/>
        <v>986.66666666666663</v>
      </c>
      <c r="M107" s="44">
        <f t="shared" si="16"/>
        <v>1178</v>
      </c>
      <c r="N107" s="44">
        <f t="shared" si="16"/>
        <v>683.25</v>
      </c>
      <c r="O107" s="44">
        <f t="shared" si="16"/>
        <v>1764.6666666666667</v>
      </c>
    </row>
    <row r="108" spans="1:19" x14ac:dyDescent="0.2">
      <c r="A108" s="23"/>
      <c r="B108" s="23" t="str">
        <f t="shared" si="8"/>
        <v>Statewide</v>
      </c>
      <c r="C108" s="44">
        <f t="shared" si="11"/>
        <v>1127203.9166666665</v>
      </c>
      <c r="D108" s="44">
        <f>SUM(D58:D107)</f>
        <v>40215.666666666657</v>
      </c>
      <c r="E108" s="44">
        <f>SUM(E58:E107)</f>
        <v>16930.833333333336</v>
      </c>
      <c r="F108" s="44">
        <f t="shared" ref="F108:O108" si="17">SUM(F58:F107)</f>
        <v>14574.166666666664</v>
      </c>
      <c r="G108" s="44">
        <f t="shared" si="17"/>
        <v>213737.33333333326</v>
      </c>
      <c r="H108" s="44">
        <f t="shared" si="17"/>
        <v>131629.00000000003</v>
      </c>
      <c r="I108" s="44">
        <f t="shared" si="17"/>
        <v>138523.33333333331</v>
      </c>
      <c r="J108" s="44">
        <f t="shared" ref="J108" si="18">SUM(J58:J107)</f>
        <v>2470</v>
      </c>
      <c r="K108" s="44">
        <f t="shared" si="17"/>
        <v>128125.33333333331</v>
      </c>
      <c r="L108" s="44">
        <f t="shared" si="17"/>
        <v>104007.83333333334</v>
      </c>
      <c r="M108" s="44">
        <f t="shared" si="17"/>
        <v>86581</v>
      </c>
      <c r="N108" s="44">
        <f t="shared" si="17"/>
        <v>54210.75</v>
      </c>
      <c r="O108" s="44">
        <f t="shared" si="17"/>
        <v>196198.6666666666</v>
      </c>
    </row>
    <row r="110" spans="1:19" x14ac:dyDescent="0.2">
      <c r="A110" s="171" t="s">
        <v>701</v>
      </c>
      <c r="B110" s="171"/>
      <c r="C110" s="171"/>
      <c r="D110" s="171"/>
      <c r="E110" s="171"/>
      <c r="F110" s="171"/>
      <c r="G110" s="171"/>
      <c r="H110" s="171"/>
      <c r="I110" s="171"/>
      <c r="J110" s="171"/>
      <c r="K110" s="171"/>
      <c r="L110" s="171"/>
      <c r="M110" s="171"/>
      <c r="N110" s="171"/>
      <c r="O110" s="171"/>
    </row>
    <row r="111" spans="1:19" outlineLevel="1" x14ac:dyDescent="0.2">
      <c r="A111" s="23" t="str">
        <f t="shared" ref="A111:B126" si="19">A4</f>
        <v>003607</v>
      </c>
      <c r="B111" s="23" t="str">
        <f>B4</f>
        <v>Alamo</v>
      </c>
      <c r="C111" s="44">
        <f>SUM(D111:O111)</f>
        <v>85674.666666666657</v>
      </c>
      <c r="D111" s="44">
        <f>AVERAGE(D164,D217,D270)</f>
        <v>2907.3333333333335</v>
      </c>
      <c r="E111" s="44">
        <f t="shared" ref="E111:O111" si="20">AVERAGE(E164,E217,E270)</f>
        <v>3043.6666666666665</v>
      </c>
      <c r="F111" s="44">
        <f t="shared" si="20"/>
        <v>2458.3333333333335</v>
      </c>
      <c r="G111" s="44">
        <f t="shared" si="20"/>
        <v>17129</v>
      </c>
      <c r="H111" s="44">
        <f t="shared" si="20"/>
        <v>10872</v>
      </c>
      <c r="I111" s="44">
        <f t="shared" si="20"/>
        <v>6085</v>
      </c>
      <c r="J111" s="44" t="str">
        <f>IFERROR(AVERAGE(J164,J217,J270),"")</f>
        <v/>
      </c>
      <c r="K111" s="44">
        <f t="shared" si="20"/>
        <v>9566.6666666666661</v>
      </c>
      <c r="L111" s="44">
        <f t="shared" si="20"/>
        <v>10873</v>
      </c>
      <c r="M111" s="44">
        <f t="shared" si="20"/>
        <v>10793.333333333334</v>
      </c>
      <c r="N111" s="44">
        <f t="shared" si="20"/>
        <v>1334.3333333333333</v>
      </c>
      <c r="O111" s="44">
        <f t="shared" si="20"/>
        <v>10612</v>
      </c>
      <c r="Q111" s="43"/>
      <c r="R111" s="25"/>
      <c r="S111" s="25"/>
    </row>
    <row r="112" spans="1:19" outlineLevel="1" x14ac:dyDescent="0.2">
      <c r="A112" s="23" t="str">
        <f t="shared" si="19"/>
        <v>003539</v>
      </c>
      <c r="B112" s="23" t="str">
        <f t="shared" si="19"/>
        <v>Alvin</v>
      </c>
      <c r="C112" s="44">
        <f t="shared" ref="C112:C161" si="21">SUM(D112:O112)</f>
        <v>9598.3333333333339</v>
      </c>
      <c r="D112" s="44">
        <f t="shared" ref="D112:O127" si="22">AVERAGE(D165,D218,D271)</f>
        <v>241.33333333333334</v>
      </c>
      <c r="E112" s="44">
        <f t="shared" si="22"/>
        <v>228.66666666666666</v>
      </c>
      <c r="F112" s="44">
        <f t="shared" si="22"/>
        <v>211.33333333333334</v>
      </c>
      <c r="G112" s="44">
        <f t="shared" si="22"/>
        <v>1777.3333333333333</v>
      </c>
      <c r="H112" s="44">
        <f t="shared" si="22"/>
        <v>1100.3333333333333</v>
      </c>
      <c r="I112" s="44">
        <f t="shared" si="22"/>
        <v>579.66666666666663</v>
      </c>
      <c r="J112" s="44" t="str">
        <f t="shared" ref="J112:J160" si="23">IFERROR(AVERAGE(J165,J218,J271),"")</f>
        <v/>
      </c>
      <c r="K112" s="44">
        <f t="shared" si="22"/>
        <v>882.66666666666663</v>
      </c>
      <c r="L112" s="44">
        <f t="shared" si="22"/>
        <v>2192.3333333333335</v>
      </c>
      <c r="M112" s="44">
        <f t="shared" si="22"/>
        <v>1212.6666666666667</v>
      </c>
      <c r="N112" s="44">
        <f t="shared" si="22"/>
        <v>371</v>
      </c>
      <c r="O112" s="44">
        <f t="shared" si="22"/>
        <v>801</v>
      </c>
      <c r="Q112" s="43"/>
      <c r="R112" s="25"/>
      <c r="S112" s="25"/>
    </row>
    <row r="113" spans="1:19" outlineLevel="1" x14ac:dyDescent="0.2">
      <c r="A113" s="23" t="str">
        <f t="shared" si="19"/>
        <v>003540</v>
      </c>
      <c r="B113" s="23" t="str">
        <f t="shared" si="19"/>
        <v>Amarillo</v>
      </c>
      <c r="C113" s="44">
        <f t="shared" si="21"/>
        <v>16810</v>
      </c>
      <c r="D113" s="44">
        <f t="shared" si="22"/>
        <v>559</v>
      </c>
      <c r="E113" s="44">
        <f t="shared" si="22"/>
        <v>456</v>
      </c>
      <c r="F113" s="44">
        <f t="shared" si="22"/>
        <v>385</v>
      </c>
      <c r="G113" s="44">
        <f t="shared" si="22"/>
        <v>3030.6666666666665</v>
      </c>
      <c r="H113" s="44">
        <f t="shared" si="22"/>
        <v>1872</v>
      </c>
      <c r="I113" s="44">
        <f t="shared" si="22"/>
        <v>1162.3333333333333</v>
      </c>
      <c r="J113" s="44" t="str">
        <f t="shared" si="23"/>
        <v/>
      </c>
      <c r="K113" s="44">
        <f t="shared" si="22"/>
        <v>1872</v>
      </c>
      <c r="L113" s="44">
        <f t="shared" si="22"/>
        <v>3069.6666666666665</v>
      </c>
      <c r="M113" s="44">
        <f t="shared" si="22"/>
        <v>2424.6666666666665</v>
      </c>
      <c r="N113" s="44">
        <f t="shared" si="22"/>
        <v>649.66666666666663</v>
      </c>
      <c r="O113" s="44">
        <f t="shared" si="22"/>
        <v>1329</v>
      </c>
      <c r="Q113" s="43"/>
      <c r="R113" s="25"/>
      <c r="S113" s="25"/>
    </row>
    <row r="114" spans="1:19" outlineLevel="1" x14ac:dyDescent="0.2">
      <c r="A114" s="23" t="str">
        <f t="shared" si="19"/>
        <v>006661</v>
      </c>
      <c r="B114" s="23" t="str">
        <f t="shared" si="19"/>
        <v>Angelina</v>
      </c>
      <c r="C114" s="44">
        <f t="shared" si="21"/>
        <v>8549</v>
      </c>
      <c r="D114" s="44">
        <f t="shared" si="22"/>
        <v>289</v>
      </c>
      <c r="E114" s="44">
        <f t="shared" si="22"/>
        <v>224.66666666666666</v>
      </c>
      <c r="F114" s="44">
        <f t="shared" si="22"/>
        <v>209.33333333333334</v>
      </c>
      <c r="G114" s="44">
        <f t="shared" si="22"/>
        <v>1580</v>
      </c>
      <c r="H114" s="44">
        <f t="shared" si="22"/>
        <v>897</v>
      </c>
      <c r="I114" s="44">
        <f t="shared" si="22"/>
        <v>566</v>
      </c>
      <c r="J114" s="44" t="str">
        <f t="shared" si="23"/>
        <v/>
      </c>
      <c r="K114" s="44">
        <f t="shared" si="22"/>
        <v>714</v>
      </c>
      <c r="L114" s="44">
        <f t="shared" si="22"/>
        <v>1622.6666666666667</v>
      </c>
      <c r="M114" s="44">
        <f t="shared" si="22"/>
        <v>1613</v>
      </c>
      <c r="N114" s="44">
        <f t="shared" si="22"/>
        <v>351.66666666666669</v>
      </c>
      <c r="O114" s="44">
        <f t="shared" si="22"/>
        <v>481.66666666666669</v>
      </c>
      <c r="Q114" s="43"/>
      <c r="R114" s="25"/>
      <c r="S114" s="25"/>
    </row>
    <row r="115" spans="1:19" outlineLevel="1" x14ac:dyDescent="0.2">
      <c r="A115" s="23" t="str">
        <f t="shared" si="19"/>
        <v>012015</v>
      </c>
      <c r="B115" s="23" t="str">
        <f t="shared" si="19"/>
        <v>Austin</v>
      </c>
      <c r="C115" s="44">
        <f t="shared" si="21"/>
        <v>70458.666666666672</v>
      </c>
      <c r="D115" s="44">
        <f t="shared" si="22"/>
        <v>1599</v>
      </c>
      <c r="E115" s="44">
        <f t="shared" si="22"/>
        <v>1040.6666666666667</v>
      </c>
      <c r="F115" s="44">
        <f t="shared" si="22"/>
        <v>897.66666666666663</v>
      </c>
      <c r="G115" s="44">
        <f t="shared" si="22"/>
        <v>12028.333333333334</v>
      </c>
      <c r="H115" s="44">
        <f t="shared" si="22"/>
        <v>6538.333333333333</v>
      </c>
      <c r="I115" s="44">
        <f t="shared" si="22"/>
        <v>3917.3333333333335</v>
      </c>
      <c r="J115" s="44">
        <f t="shared" si="23"/>
        <v>99</v>
      </c>
      <c r="K115" s="44">
        <f t="shared" si="22"/>
        <v>10838</v>
      </c>
      <c r="L115" s="44">
        <f t="shared" si="22"/>
        <v>14040</v>
      </c>
      <c r="M115" s="44">
        <f t="shared" si="22"/>
        <v>14037.333333333334</v>
      </c>
      <c r="N115" s="44">
        <f t="shared" si="22"/>
        <v>1116.3333333333333</v>
      </c>
      <c r="O115" s="44">
        <f t="shared" si="22"/>
        <v>4306.666666666667</v>
      </c>
      <c r="P115" s="43"/>
      <c r="Q115" s="43"/>
      <c r="R115" s="25"/>
      <c r="S115" s="25"/>
    </row>
    <row r="116" spans="1:19" outlineLevel="1" x14ac:dyDescent="0.2">
      <c r="A116" s="23" t="str">
        <f t="shared" si="19"/>
        <v>003549</v>
      </c>
      <c r="B116" s="23" t="str">
        <f t="shared" si="19"/>
        <v>Blinn</v>
      </c>
      <c r="C116" s="44">
        <f t="shared" si="21"/>
        <v>36157.333333333336</v>
      </c>
      <c r="D116" s="44">
        <f t="shared" si="22"/>
        <v>702</v>
      </c>
      <c r="E116" s="44">
        <f t="shared" si="22"/>
        <v>575.66666666666663</v>
      </c>
      <c r="F116" s="44">
        <f t="shared" si="22"/>
        <v>634.33333333333337</v>
      </c>
      <c r="G116" s="44">
        <f t="shared" si="22"/>
        <v>7278.666666666667</v>
      </c>
      <c r="H116" s="44">
        <f t="shared" si="22"/>
        <v>4500</v>
      </c>
      <c r="I116" s="44">
        <f t="shared" si="22"/>
        <v>3126.6666666666665</v>
      </c>
      <c r="J116" s="44">
        <f t="shared" si="23"/>
        <v>1105</v>
      </c>
      <c r="K116" s="44">
        <f t="shared" si="22"/>
        <v>4857.333333333333</v>
      </c>
      <c r="L116" s="44">
        <f t="shared" si="22"/>
        <v>7208</v>
      </c>
      <c r="M116" s="44">
        <f t="shared" si="22"/>
        <v>2865.6666666666665</v>
      </c>
      <c r="N116" s="44">
        <f t="shared" si="22"/>
        <v>363</v>
      </c>
      <c r="O116" s="44">
        <f t="shared" si="22"/>
        <v>2941</v>
      </c>
      <c r="Q116" s="43"/>
      <c r="R116" s="25"/>
      <c r="S116" s="25"/>
    </row>
    <row r="117" spans="1:19" outlineLevel="1" x14ac:dyDescent="0.2">
      <c r="A117" s="23" t="str">
        <f t="shared" si="19"/>
        <v>007857</v>
      </c>
      <c r="B117" s="23" t="str">
        <f t="shared" si="19"/>
        <v>Brazosport</v>
      </c>
      <c r="C117" s="44">
        <f t="shared" si="21"/>
        <v>5961.6666666666661</v>
      </c>
      <c r="D117" s="44">
        <f t="shared" si="22"/>
        <v>127.33333333333333</v>
      </c>
      <c r="E117" s="44">
        <f t="shared" si="22"/>
        <v>67.333333333333329</v>
      </c>
      <c r="F117" s="44">
        <f t="shared" si="22"/>
        <v>53</v>
      </c>
      <c r="G117" s="44">
        <f t="shared" si="22"/>
        <v>1300.3333333333333</v>
      </c>
      <c r="H117" s="44">
        <f t="shared" si="22"/>
        <v>784.33333333333337</v>
      </c>
      <c r="I117" s="44">
        <f t="shared" si="22"/>
        <v>385.66666666666669</v>
      </c>
      <c r="J117" s="44" t="str">
        <f t="shared" si="23"/>
        <v/>
      </c>
      <c r="K117" s="44">
        <f t="shared" si="22"/>
        <v>494.66666666666669</v>
      </c>
      <c r="L117" s="44">
        <f t="shared" si="22"/>
        <v>966.33333333333337</v>
      </c>
      <c r="M117" s="44">
        <f t="shared" si="22"/>
        <v>868.33333333333337</v>
      </c>
      <c r="N117" s="44">
        <f t="shared" si="22"/>
        <v>381</v>
      </c>
      <c r="O117" s="44">
        <f t="shared" si="22"/>
        <v>533.33333333333337</v>
      </c>
      <c r="Q117" s="43"/>
      <c r="R117" s="25"/>
      <c r="S117" s="25"/>
    </row>
    <row r="118" spans="1:19" outlineLevel="1" x14ac:dyDescent="0.2">
      <c r="A118" s="23" t="str">
        <f t="shared" si="19"/>
        <v>004003</v>
      </c>
      <c r="B118" s="23" t="str">
        <f t="shared" si="19"/>
        <v>Central Texas</v>
      </c>
      <c r="C118" s="44">
        <f t="shared" si="21"/>
        <v>20678.666666666664</v>
      </c>
      <c r="D118" s="44">
        <f t="shared" si="22"/>
        <v>334.33333333333331</v>
      </c>
      <c r="E118" s="44">
        <f t="shared" si="22"/>
        <v>376.66666666666669</v>
      </c>
      <c r="F118" s="44">
        <f t="shared" si="22"/>
        <v>517.33333333333337</v>
      </c>
      <c r="G118" s="44">
        <f t="shared" si="22"/>
        <v>3914.3333333333335</v>
      </c>
      <c r="H118" s="44">
        <f t="shared" si="22"/>
        <v>2172</v>
      </c>
      <c r="I118" s="44">
        <f t="shared" si="22"/>
        <v>1238.3333333333333</v>
      </c>
      <c r="J118" s="44" t="str">
        <f t="shared" si="23"/>
        <v/>
      </c>
      <c r="K118" s="44">
        <f t="shared" si="22"/>
        <v>2306</v>
      </c>
      <c r="L118" s="44">
        <f t="shared" si="22"/>
        <v>4403.333333333333</v>
      </c>
      <c r="M118" s="44">
        <f t="shared" si="22"/>
        <v>3101.3333333333335</v>
      </c>
      <c r="N118" s="44">
        <f t="shared" si="22"/>
        <v>284.66666666666669</v>
      </c>
      <c r="O118" s="44">
        <f t="shared" si="22"/>
        <v>2030.3333333333333</v>
      </c>
      <c r="Q118" s="43"/>
      <c r="R118" s="25"/>
      <c r="S118" s="25"/>
    </row>
    <row r="119" spans="1:19" outlineLevel="1" x14ac:dyDescent="0.2">
      <c r="A119" s="23" t="str">
        <f t="shared" si="19"/>
        <v>003553</v>
      </c>
      <c r="B119" s="23" t="str">
        <f t="shared" si="19"/>
        <v>Cisco</v>
      </c>
      <c r="C119" s="44">
        <f t="shared" si="21"/>
        <v>6112.333333333333</v>
      </c>
      <c r="D119" s="44">
        <f t="shared" si="22"/>
        <v>215</v>
      </c>
      <c r="E119" s="44">
        <f t="shared" si="22"/>
        <v>197.66666666666666</v>
      </c>
      <c r="F119" s="44">
        <f t="shared" si="22"/>
        <v>173</v>
      </c>
      <c r="G119" s="44">
        <f t="shared" si="22"/>
        <v>1227.6666666666667</v>
      </c>
      <c r="H119" s="44">
        <f t="shared" si="22"/>
        <v>701.33333333333337</v>
      </c>
      <c r="I119" s="44">
        <f t="shared" si="22"/>
        <v>424</v>
      </c>
      <c r="J119" s="44" t="str">
        <f t="shared" si="23"/>
        <v/>
      </c>
      <c r="K119" s="44">
        <f t="shared" si="22"/>
        <v>592.66666666666663</v>
      </c>
      <c r="L119" s="44">
        <f t="shared" si="22"/>
        <v>1064.3333333333333</v>
      </c>
      <c r="M119" s="44">
        <f t="shared" si="22"/>
        <v>930.33333333333337</v>
      </c>
      <c r="N119" s="44">
        <f t="shared" si="22"/>
        <v>125</v>
      </c>
      <c r="O119" s="44">
        <f t="shared" si="22"/>
        <v>461.33333333333331</v>
      </c>
      <c r="Q119" s="43"/>
      <c r="R119" s="25"/>
      <c r="S119" s="25"/>
    </row>
    <row r="120" spans="1:19" outlineLevel="1" x14ac:dyDescent="0.2">
      <c r="A120" s="23" t="str">
        <f t="shared" si="19"/>
        <v>003554</v>
      </c>
      <c r="B120" s="23" t="str">
        <f t="shared" si="19"/>
        <v>Clarendon</v>
      </c>
      <c r="C120" s="44">
        <f t="shared" si="21"/>
        <v>2960</v>
      </c>
      <c r="D120" s="44">
        <f t="shared" si="22"/>
        <v>110.33333333333333</v>
      </c>
      <c r="E120" s="44">
        <f t="shared" si="22"/>
        <v>135</v>
      </c>
      <c r="F120" s="44">
        <f t="shared" si="22"/>
        <v>104</v>
      </c>
      <c r="G120" s="44">
        <f t="shared" si="22"/>
        <v>591.33333333333337</v>
      </c>
      <c r="H120" s="44">
        <f t="shared" si="22"/>
        <v>323.33333333333331</v>
      </c>
      <c r="I120" s="44">
        <f t="shared" si="22"/>
        <v>167.66666666666666</v>
      </c>
      <c r="J120" s="44" t="str">
        <f t="shared" si="23"/>
        <v/>
      </c>
      <c r="K120" s="44">
        <f t="shared" si="22"/>
        <v>313.66666666666669</v>
      </c>
      <c r="L120" s="44">
        <f t="shared" si="22"/>
        <v>543</v>
      </c>
      <c r="M120" s="44">
        <f t="shared" si="22"/>
        <v>397</v>
      </c>
      <c r="N120" s="44">
        <f t="shared" si="22"/>
        <v>66</v>
      </c>
      <c r="O120" s="44">
        <f t="shared" si="22"/>
        <v>208.66666666666666</v>
      </c>
      <c r="Q120" s="43"/>
      <c r="R120" s="25"/>
      <c r="S120" s="25"/>
    </row>
    <row r="121" spans="1:19" outlineLevel="1" x14ac:dyDescent="0.2">
      <c r="A121" s="23" t="str">
        <f t="shared" si="19"/>
        <v>003546</v>
      </c>
      <c r="B121" s="23" t="str">
        <f t="shared" si="19"/>
        <v>Coastal Bend</v>
      </c>
      <c r="C121" s="44">
        <f t="shared" si="21"/>
        <v>7535.0000000000009</v>
      </c>
      <c r="D121" s="44">
        <f t="shared" si="22"/>
        <v>171.66666666666666</v>
      </c>
      <c r="E121" s="44">
        <f t="shared" si="22"/>
        <v>271.33333333333331</v>
      </c>
      <c r="F121" s="44">
        <f t="shared" si="22"/>
        <v>232.66666666666666</v>
      </c>
      <c r="G121" s="44">
        <f t="shared" si="22"/>
        <v>1553.6666666666667</v>
      </c>
      <c r="H121" s="44">
        <f t="shared" si="22"/>
        <v>861</v>
      </c>
      <c r="I121" s="44">
        <f t="shared" si="22"/>
        <v>505.66666666666669</v>
      </c>
      <c r="J121" s="44" t="str">
        <f t="shared" si="23"/>
        <v/>
      </c>
      <c r="K121" s="44">
        <f t="shared" si="22"/>
        <v>631.66666666666663</v>
      </c>
      <c r="L121" s="44">
        <f t="shared" si="22"/>
        <v>1429</v>
      </c>
      <c r="M121" s="44">
        <f t="shared" si="22"/>
        <v>1197.6666666666667</v>
      </c>
      <c r="N121" s="44">
        <f t="shared" si="22"/>
        <v>236.66666666666666</v>
      </c>
      <c r="O121" s="44">
        <f t="shared" si="22"/>
        <v>444</v>
      </c>
      <c r="Q121" s="43"/>
      <c r="R121" s="25"/>
      <c r="S121" s="25"/>
    </row>
    <row r="122" spans="1:19" outlineLevel="1" x14ac:dyDescent="0.2">
      <c r="A122" s="23" t="str">
        <f t="shared" si="19"/>
        <v>007096</v>
      </c>
      <c r="B122" s="23" t="str">
        <f t="shared" si="19"/>
        <v>College of the Mainland</v>
      </c>
      <c r="C122" s="44">
        <f t="shared" si="21"/>
        <v>7396.666666666667</v>
      </c>
      <c r="D122" s="44">
        <f t="shared" si="22"/>
        <v>228.33333333333334</v>
      </c>
      <c r="E122" s="44">
        <f t="shared" si="22"/>
        <v>138.66666666666666</v>
      </c>
      <c r="F122" s="44">
        <f t="shared" si="22"/>
        <v>111.66666666666667</v>
      </c>
      <c r="G122" s="44">
        <f t="shared" si="22"/>
        <v>1372.3333333333333</v>
      </c>
      <c r="H122" s="44">
        <f t="shared" si="22"/>
        <v>745.66666666666663</v>
      </c>
      <c r="I122" s="44">
        <f t="shared" si="22"/>
        <v>429.33333333333331</v>
      </c>
      <c r="J122" s="44" t="str">
        <f t="shared" si="23"/>
        <v/>
      </c>
      <c r="K122" s="44">
        <f t="shared" si="22"/>
        <v>640</v>
      </c>
      <c r="L122" s="44">
        <f t="shared" si="22"/>
        <v>1453.6666666666667</v>
      </c>
      <c r="M122" s="44">
        <f t="shared" si="22"/>
        <v>1435.6666666666667</v>
      </c>
      <c r="N122" s="44">
        <f t="shared" si="22"/>
        <v>298.33333333333331</v>
      </c>
      <c r="O122" s="44">
        <f t="shared" si="22"/>
        <v>543</v>
      </c>
      <c r="Q122" s="43"/>
      <c r="R122" s="25"/>
      <c r="S122" s="25"/>
    </row>
    <row r="123" spans="1:19" outlineLevel="1" x14ac:dyDescent="0.2">
      <c r="A123" s="23" t="str">
        <f t="shared" si="19"/>
        <v>023614</v>
      </c>
      <c r="B123" s="23" t="str">
        <f t="shared" si="19"/>
        <v>Collin</v>
      </c>
      <c r="C123" s="44">
        <f t="shared" si="21"/>
        <v>53768</v>
      </c>
      <c r="D123" s="44">
        <f t="shared" si="22"/>
        <v>980.33333333333337</v>
      </c>
      <c r="E123" s="44">
        <f t="shared" si="22"/>
        <v>899</v>
      </c>
      <c r="F123" s="44">
        <f t="shared" si="22"/>
        <v>763.66666666666663</v>
      </c>
      <c r="G123" s="44">
        <f t="shared" si="22"/>
        <v>8957.6666666666661</v>
      </c>
      <c r="H123" s="44">
        <f t="shared" si="22"/>
        <v>5555.666666666667</v>
      </c>
      <c r="I123" s="44">
        <f t="shared" si="22"/>
        <v>3073</v>
      </c>
      <c r="J123" s="44" t="str">
        <f t="shared" si="23"/>
        <v/>
      </c>
      <c r="K123" s="44">
        <f t="shared" si="22"/>
        <v>5770.333333333333</v>
      </c>
      <c r="L123" s="44">
        <f t="shared" si="22"/>
        <v>11838.333333333334</v>
      </c>
      <c r="M123" s="44">
        <f t="shared" si="22"/>
        <v>11526</v>
      </c>
      <c r="N123" s="44">
        <f t="shared" si="22"/>
        <v>449.33333333333331</v>
      </c>
      <c r="O123" s="44">
        <f t="shared" si="22"/>
        <v>3954.6666666666665</v>
      </c>
      <c r="Q123" s="43"/>
      <c r="R123" s="25"/>
      <c r="S123" s="25"/>
    </row>
    <row r="124" spans="1:19" outlineLevel="1" x14ac:dyDescent="0.2">
      <c r="A124" s="23" t="str">
        <f t="shared" si="19"/>
        <v>009331</v>
      </c>
      <c r="B124" s="23" t="str">
        <f t="shared" si="19"/>
        <v>Dallas</v>
      </c>
      <c r="C124" s="44">
        <f t="shared" si="21"/>
        <v>108492.33333333333</v>
      </c>
      <c r="D124" s="44">
        <f t="shared" si="22"/>
        <v>3132.6666666666665</v>
      </c>
      <c r="E124" s="44">
        <f t="shared" si="22"/>
        <v>3289</v>
      </c>
      <c r="F124" s="44">
        <f t="shared" si="22"/>
        <v>2672.3333333333335</v>
      </c>
      <c r="G124" s="44">
        <f t="shared" si="22"/>
        <v>18545</v>
      </c>
      <c r="H124" s="44">
        <f t="shared" si="22"/>
        <v>11294.333333333334</v>
      </c>
      <c r="I124" s="44">
        <f t="shared" si="22"/>
        <v>5433.666666666667</v>
      </c>
      <c r="J124" s="44">
        <f t="shared" si="23"/>
        <v>12</v>
      </c>
      <c r="K124" s="44">
        <f t="shared" si="22"/>
        <v>11867.666666666666</v>
      </c>
      <c r="L124" s="44">
        <f t="shared" si="22"/>
        <v>22398.333333333332</v>
      </c>
      <c r="M124" s="44">
        <f t="shared" si="22"/>
        <v>17738.333333333332</v>
      </c>
      <c r="N124" s="44">
        <f t="shared" si="22"/>
        <v>1784.3333333333333</v>
      </c>
      <c r="O124" s="44">
        <f t="shared" si="22"/>
        <v>10324.666666666666</v>
      </c>
      <c r="Q124" s="43"/>
      <c r="R124" s="25"/>
      <c r="S124" s="25"/>
    </row>
    <row r="125" spans="1:19" outlineLevel="1" x14ac:dyDescent="0.2">
      <c r="A125" s="23" t="str">
        <f t="shared" si="19"/>
        <v>003563</v>
      </c>
      <c r="B125" s="23" t="str">
        <f t="shared" si="19"/>
        <v>Del Mar</v>
      </c>
      <c r="C125" s="44">
        <f t="shared" si="21"/>
        <v>15818.666666666666</v>
      </c>
      <c r="D125" s="44">
        <f t="shared" si="22"/>
        <v>350.33333333333331</v>
      </c>
      <c r="E125" s="44">
        <f t="shared" si="22"/>
        <v>377.66666666666669</v>
      </c>
      <c r="F125" s="44">
        <f t="shared" si="22"/>
        <v>240.66666666666666</v>
      </c>
      <c r="G125" s="44">
        <f t="shared" si="22"/>
        <v>3274.6666666666665</v>
      </c>
      <c r="H125" s="44">
        <f t="shared" si="22"/>
        <v>2026</v>
      </c>
      <c r="I125" s="44">
        <f t="shared" si="22"/>
        <v>890.66666666666663</v>
      </c>
      <c r="J125" s="44" t="str">
        <f t="shared" si="23"/>
        <v/>
      </c>
      <c r="K125" s="44">
        <f t="shared" si="22"/>
        <v>1847.3333333333333</v>
      </c>
      <c r="L125" s="44">
        <f t="shared" si="22"/>
        <v>2724.6666666666665</v>
      </c>
      <c r="M125" s="44">
        <f t="shared" si="22"/>
        <v>2143.6666666666665</v>
      </c>
      <c r="N125" s="44">
        <f t="shared" si="22"/>
        <v>531</v>
      </c>
      <c r="O125" s="44">
        <f t="shared" si="22"/>
        <v>1412</v>
      </c>
      <c r="Q125" s="43"/>
      <c r="R125" s="25"/>
      <c r="S125" s="25"/>
    </row>
    <row r="126" spans="1:19" outlineLevel="1" x14ac:dyDescent="0.2">
      <c r="A126" s="23" t="str">
        <f t="shared" si="19"/>
        <v>010387</v>
      </c>
      <c r="B126" s="23" t="str">
        <f t="shared" si="19"/>
        <v>El Paso</v>
      </c>
      <c r="C126" s="44">
        <f t="shared" si="21"/>
        <v>48314.333333333336</v>
      </c>
      <c r="D126" s="44">
        <f t="shared" si="22"/>
        <v>2071</v>
      </c>
      <c r="E126" s="44">
        <f t="shared" si="22"/>
        <v>2488.3333333333335</v>
      </c>
      <c r="F126" s="44">
        <f t="shared" si="22"/>
        <v>2062</v>
      </c>
      <c r="G126" s="44">
        <f t="shared" si="22"/>
        <v>8216</v>
      </c>
      <c r="H126" s="44">
        <f t="shared" si="22"/>
        <v>5546.333333333333</v>
      </c>
      <c r="I126" s="44">
        <f t="shared" si="22"/>
        <v>2832.6666666666665</v>
      </c>
      <c r="J126" s="44" t="str">
        <f t="shared" si="23"/>
        <v/>
      </c>
      <c r="K126" s="44">
        <f t="shared" si="22"/>
        <v>5373.666666666667</v>
      </c>
      <c r="L126" s="44">
        <f t="shared" si="22"/>
        <v>7231.333333333333</v>
      </c>
      <c r="M126" s="44">
        <f t="shared" si="22"/>
        <v>7157.666666666667</v>
      </c>
      <c r="N126" s="44">
        <f t="shared" si="22"/>
        <v>602</v>
      </c>
      <c r="O126" s="44">
        <f t="shared" si="22"/>
        <v>4733.333333333333</v>
      </c>
      <c r="Q126" s="43"/>
      <c r="R126" s="25"/>
      <c r="S126" s="25"/>
    </row>
    <row r="127" spans="1:19" outlineLevel="1" x14ac:dyDescent="0.2">
      <c r="A127" s="23" t="str">
        <f t="shared" ref="A127:B142" si="24">A20</f>
        <v>003568</v>
      </c>
      <c r="B127" s="23" t="str">
        <f t="shared" si="24"/>
        <v>Frank Phillips</v>
      </c>
      <c r="C127" s="44">
        <f t="shared" si="21"/>
        <v>2818.666666666667</v>
      </c>
      <c r="D127" s="44">
        <f t="shared" si="22"/>
        <v>84.666666666666671</v>
      </c>
      <c r="E127" s="44">
        <f t="shared" si="22"/>
        <v>76</v>
      </c>
      <c r="F127" s="44">
        <f t="shared" si="22"/>
        <v>91.333333333333329</v>
      </c>
      <c r="G127" s="44">
        <f t="shared" si="22"/>
        <v>559.33333333333337</v>
      </c>
      <c r="H127" s="44">
        <f t="shared" si="22"/>
        <v>300.66666666666669</v>
      </c>
      <c r="I127" s="44">
        <f t="shared" si="22"/>
        <v>183.66666666666666</v>
      </c>
      <c r="J127" s="44" t="str">
        <f t="shared" si="23"/>
        <v/>
      </c>
      <c r="K127" s="44">
        <f t="shared" si="22"/>
        <v>434.33333333333331</v>
      </c>
      <c r="L127" s="44">
        <f t="shared" si="22"/>
        <v>472.33333333333331</v>
      </c>
      <c r="M127" s="44">
        <f t="shared" si="22"/>
        <v>433.66666666666669</v>
      </c>
      <c r="N127" s="44">
        <f t="shared" si="22"/>
        <v>45.333333333333336</v>
      </c>
      <c r="O127" s="44">
        <f t="shared" si="22"/>
        <v>137.33333333333334</v>
      </c>
      <c r="Q127" s="43"/>
      <c r="R127" s="25"/>
      <c r="S127" s="25"/>
    </row>
    <row r="128" spans="1:19" outlineLevel="1" x14ac:dyDescent="0.2">
      <c r="A128" s="23" t="str">
        <f t="shared" si="24"/>
        <v>006662</v>
      </c>
      <c r="B128" s="23" t="str">
        <f t="shared" si="24"/>
        <v>Galveston</v>
      </c>
      <c r="C128" s="44">
        <f t="shared" si="21"/>
        <v>3478</v>
      </c>
      <c r="D128" s="44">
        <f t="shared" ref="D128:O143" si="25">AVERAGE(D181,D234,D287)</f>
        <v>83.666666666666671</v>
      </c>
      <c r="E128" s="44">
        <f t="shared" si="25"/>
        <v>99.666666666666671</v>
      </c>
      <c r="F128" s="44">
        <f t="shared" si="25"/>
        <v>88</v>
      </c>
      <c r="G128" s="44">
        <f t="shared" si="25"/>
        <v>744.33333333333337</v>
      </c>
      <c r="H128" s="44">
        <f t="shared" si="25"/>
        <v>420.33333333333331</v>
      </c>
      <c r="I128" s="44">
        <f t="shared" si="25"/>
        <v>240</v>
      </c>
      <c r="J128" s="44" t="str">
        <f t="shared" si="23"/>
        <v/>
      </c>
      <c r="K128" s="44">
        <f t="shared" si="25"/>
        <v>345</v>
      </c>
      <c r="L128" s="44">
        <f t="shared" si="25"/>
        <v>451</v>
      </c>
      <c r="M128" s="44">
        <f t="shared" si="25"/>
        <v>409</v>
      </c>
      <c r="N128" s="44">
        <f t="shared" si="25"/>
        <v>227</v>
      </c>
      <c r="O128" s="44">
        <f t="shared" si="25"/>
        <v>370</v>
      </c>
      <c r="Q128" s="43"/>
      <c r="R128" s="25"/>
      <c r="S128" s="25"/>
    </row>
    <row r="129" spans="1:19" outlineLevel="1" x14ac:dyDescent="0.2">
      <c r="A129" s="23" t="str">
        <f t="shared" si="24"/>
        <v>003570</v>
      </c>
      <c r="B129" s="23" t="str">
        <f t="shared" si="24"/>
        <v>Grayson</v>
      </c>
      <c r="C129" s="44">
        <f t="shared" si="21"/>
        <v>6597</v>
      </c>
      <c r="D129" s="44">
        <f t="shared" si="25"/>
        <v>131</v>
      </c>
      <c r="E129" s="44">
        <f t="shared" si="25"/>
        <v>139.66666666666666</v>
      </c>
      <c r="F129" s="44">
        <f t="shared" si="25"/>
        <v>137</v>
      </c>
      <c r="G129" s="44">
        <f t="shared" si="25"/>
        <v>1464.3333333333333</v>
      </c>
      <c r="H129" s="44">
        <f t="shared" si="25"/>
        <v>894.66666666666663</v>
      </c>
      <c r="I129" s="44">
        <f t="shared" si="25"/>
        <v>440.33333333333331</v>
      </c>
      <c r="J129" s="44" t="str">
        <f t="shared" si="23"/>
        <v/>
      </c>
      <c r="K129" s="44">
        <f t="shared" si="25"/>
        <v>534</v>
      </c>
      <c r="L129" s="44">
        <f t="shared" si="25"/>
        <v>1325.6666666666667</v>
      </c>
      <c r="M129" s="44">
        <f t="shared" si="25"/>
        <v>722</v>
      </c>
      <c r="N129" s="44">
        <f t="shared" si="25"/>
        <v>296.33333333333331</v>
      </c>
      <c r="O129" s="44">
        <f t="shared" si="25"/>
        <v>512</v>
      </c>
      <c r="Q129" s="43"/>
      <c r="R129" s="25"/>
      <c r="S129" s="25"/>
    </row>
    <row r="130" spans="1:19" outlineLevel="1" x14ac:dyDescent="0.2">
      <c r="A130" s="23" t="str">
        <f t="shared" si="24"/>
        <v>003573</v>
      </c>
      <c r="B130" s="23" t="str">
        <f t="shared" si="24"/>
        <v>Hill</v>
      </c>
      <c r="C130" s="44">
        <f t="shared" si="21"/>
        <v>7821.333333333333</v>
      </c>
      <c r="D130" s="44">
        <f t="shared" si="25"/>
        <v>182.33333333333334</v>
      </c>
      <c r="E130" s="44">
        <f t="shared" si="25"/>
        <v>142.66666666666666</v>
      </c>
      <c r="F130" s="44">
        <f t="shared" si="25"/>
        <v>124.66666666666667</v>
      </c>
      <c r="G130" s="44">
        <f t="shared" si="25"/>
        <v>1465.3333333333333</v>
      </c>
      <c r="H130" s="44">
        <f t="shared" si="25"/>
        <v>806.66666666666663</v>
      </c>
      <c r="I130" s="44">
        <f t="shared" si="25"/>
        <v>524</v>
      </c>
      <c r="J130" s="44" t="str">
        <f t="shared" si="23"/>
        <v/>
      </c>
      <c r="K130" s="44">
        <f t="shared" si="25"/>
        <v>1027</v>
      </c>
      <c r="L130" s="44">
        <f t="shared" si="25"/>
        <v>1493.6666666666667</v>
      </c>
      <c r="M130" s="44">
        <f t="shared" si="25"/>
        <v>1417</v>
      </c>
      <c r="N130" s="44">
        <f t="shared" si="25"/>
        <v>52.666666666666664</v>
      </c>
      <c r="O130" s="44">
        <f t="shared" si="25"/>
        <v>585.33333333333337</v>
      </c>
      <c r="Q130" s="43"/>
      <c r="R130" s="25"/>
      <c r="S130" s="25"/>
    </row>
    <row r="131" spans="1:19" outlineLevel="1" x14ac:dyDescent="0.2">
      <c r="A131" s="23" t="str">
        <f t="shared" si="24"/>
        <v>010633</v>
      </c>
      <c r="B131" s="23" t="str">
        <f t="shared" si="24"/>
        <v>Houston</v>
      </c>
      <c r="C131" s="44">
        <f t="shared" si="21"/>
        <v>84976.999999999985</v>
      </c>
      <c r="D131" s="44">
        <f t="shared" si="25"/>
        <v>3811</v>
      </c>
      <c r="E131" s="44">
        <f t="shared" si="25"/>
        <v>2983</v>
      </c>
      <c r="F131" s="44">
        <f t="shared" si="25"/>
        <v>3142</v>
      </c>
      <c r="G131" s="44">
        <f t="shared" si="25"/>
        <v>15702</v>
      </c>
      <c r="H131" s="44">
        <f t="shared" si="25"/>
        <v>10058</v>
      </c>
      <c r="I131" s="44">
        <f t="shared" si="25"/>
        <v>4357.666666666667</v>
      </c>
      <c r="J131" s="44" t="str">
        <f t="shared" si="23"/>
        <v/>
      </c>
      <c r="K131" s="44">
        <f t="shared" si="25"/>
        <v>7859.333333333333</v>
      </c>
      <c r="L131" s="44">
        <f t="shared" si="25"/>
        <v>15790.666666666666</v>
      </c>
      <c r="M131" s="44">
        <f t="shared" si="25"/>
        <v>12837</v>
      </c>
      <c r="N131" s="44">
        <f t="shared" si="25"/>
        <v>1153</v>
      </c>
      <c r="O131" s="44">
        <f t="shared" si="25"/>
        <v>7283.333333333333</v>
      </c>
      <c r="Q131" s="43"/>
      <c r="R131" s="25"/>
      <c r="S131" s="25"/>
    </row>
    <row r="132" spans="1:19" outlineLevel="1" x14ac:dyDescent="0.2">
      <c r="A132" s="23" t="str">
        <f t="shared" si="24"/>
        <v>003574</v>
      </c>
      <c r="B132" s="23" t="str">
        <f t="shared" si="24"/>
        <v>Howard</v>
      </c>
      <c r="C132" s="44">
        <f t="shared" si="21"/>
        <v>6192.3333333333339</v>
      </c>
      <c r="D132" s="44">
        <f t="shared" si="25"/>
        <v>191</v>
      </c>
      <c r="E132" s="44">
        <f t="shared" si="25"/>
        <v>137</v>
      </c>
      <c r="F132" s="44">
        <f t="shared" si="25"/>
        <v>102</v>
      </c>
      <c r="G132" s="44">
        <f t="shared" si="25"/>
        <v>1216.3333333333333</v>
      </c>
      <c r="H132" s="44">
        <f t="shared" si="25"/>
        <v>604</v>
      </c>
      <c r="I132" s="44">
        <f t="shared" si="25"/>
        <v>494</v>
      </c>
      <c r="J132" s="44" t="str">
        <f t="shared" si="23"/>
        <v/>
      </c>
      <c r="K132" s="44">
        <f t="shared" si="25"/>
        <v>643</v>
      </c>
      <c r="L132" s="44">
        <f t="shared" si="25"/>
        <v>1310.6666666666667</v>
      </c>
      <c r="M132" s="44">
        <f t="shared" si="25"/>
        <v>879.66666666666663</v>
      </c>
      <c r="N132" s="44">
        <f t="shared" si="25"/>
        <v>180</v>
      </c>
      <c r="O132" s="44">
        <f t="shared" si="25"/>
        <v>434.66666666666669</v>
      </c>
      <c r="Q132" s="43"/>
      <c r="R132" s="25"/>
      <c r="S132" s="25"/>
    </row>
    <row r="133" spans="1:19" outlineLevel="1" x14ac:dyDescent="0.2">
      <c r="A133" s="23" t="str">
        <f t="shared" si="24"/>
        <v>003580</v>
      </c>
      <c r="B133" s="23" t="str">
        <f t="shared" si="24"/>
        <v>Kilgore</v>
      </c>
      <c r="C133" s="44">
        <f t="shared" si="21"/>
        <v>9518</v>
      </c>
      <c r="D133" s="44">
        <f t="shared" si="25"/>
        <v>247.66666666666666</v>
      </c>
      <c r="E133" s="44">
        <f t="shared" si="25"/>
        <v>215.33333333333334</v>
      </c>
      <c r="F133" s="44">
        <f t="shared" si="25"/>
        <v>248</v>
      </c>
      <c r="G133" s="44">
        <f t="shared" si="25"/>
        <v>1845.3333333333333</v>
      </c>
      <c r="H133" s="44">
        <f t="shared" si="25"/>
        <v>1125</v>
      </c>
      <c r="I133" s="44">
        <f t="shared" si="25"/>
        <v>552</v>
      </c>
      <c r="J133" s="44" t="str">
        <f t="shared" si="23"/>
        <v/>
      </c>
      <c r="K133" s="44">
        <f t="shared" si="25"/>
        <v>892</v>
      </c>
      <c r="L133" s="44">
        <f t="shared" si="25"/>
        <v>1793.6666666666667</v>
      </c>
      <c r="M133" s="44">
        <f t="shared" si="25"/>
        <v>1421.3333333333333</v>
      </c>
      <c r="N133" s="44">
        <f t="shared" si="25"/>
        <v>303.66666666666669</v>
      </c>
      <c r="O133" s="44">
        <f t="shared" si="25"/>
        <v>874</v>
      </c>
      <c r="Q133" s="43"/>
      <c r="R133" s="25"/>
      <c r="S133" s="25"/>
    </row>
    <row r="134" spans="1:19" outlineLevel="1" x14ac:dyDescent="0.2">
      <c r="A134" s="23" t="str">
        <f t="shared" si="24"/>
        <v>003582</v>
      </c>
      <c r="B134" s="23" t="str">
        <f t="shared" si="24"/>
        <v>Laredo</v>
      </c>
      <c r="C134" s="44">
        <f t="shared" si="21"/>
        <v>14471</v>
      </c>
      <c r="D134" s="44">
        <f t="shared" si="25"/>
        <v>712</v>
      </c>
      <c r="E134" s="44">
        <f t="shared" si="25"/>
        <v>538.66666666666663</v>
      </c>
      <c r="F134" s="44">
        <f t="shared" si="25"/>
        <v>388.33333333333331</v>
      </c>
      <c r="G134" s="44">
        <f t="shared" si="25"/>
        <v>2398</v>
      </c>
      <c r="H134" s="44">
        <f t="shared" si="25"/>
        <v>1559</v>
      </c>
      <c r="I134" s="44">
        <f t="shared" si="25"/>
        <v>800</v>
      </c>
      <c r="J134" s="44" t="str">
        <f t="shared" si="23"/>
        <v/>
      </c>
      <c r="K134" s="44">
        <f t="shared" si="25"/>
        <v>1794.6666666666667</v>
      </c>
      <c r="L134" s="44">
        <f t="shared" si="25"/>
        <v>2344.3333333333335</v>
      </c>
      <c r="M134" s="44">
        <f t="shared" si="25"/>
        <v>2344.3333333333335</v>
      </c>
      <c r="N134" s="44">
        <f t="shared" si="25"/>
        <v>452.66666666666669</v>
      </c>
      <c r="O134" s="44">
        <f t="shared" si="25"/>
        <v>1139</v>
      </c>
      <c r="Q134" s="43"/>
      <c r="R134" s="25"/>
      <c r="S134" s="25"/>
    </row>
    <row r="135" spans="1:19" outlineLevel="1" x14ac:dyDescent="0.2">
      <c r="A135" s="23" t="str">
        <f t="shared" si="24"/>
        <v>003583</v>
      </c>
      <c r="B135" s="23" t="str">
        <f t="shared" si="24"/>
        <v>Lee</v>
      </c>
      <c r="C135" s="44">
        <f t="shared" si="21"/>
        <v>10422.666666666668</v>
      </c>
      <c r="D135" s="44">
        <f t="shared" si="25"/>
        <v>124.33333333333333</v>
      </c>
      <c r="E135" s="44">
        <f t="shared" si="25"/>
        <v>260</v>
      </c>
      <c r="F135" s="44">
        <f t="shared" si="25"/>
        <v>217</v>
      </c>
      <c r="G135" s="44">
        <f t="shared" si="25"/>
        <v>2410.3333333333335</v>
      </c>
      <c r="H135" s="44">
        <f t="shared" si="25"/>
        <v>1515</v>
      </c>
      <c r="I135" s="44">
        <f t="shared" si="25"/>
        <v>459.66666666666669</v>
      </c>
      <c r="J135" s="44" t="str">
        <f t="shared" si="23"/>
        <v/>
      </c>
      <c r="K135" s="44">
        <f t="shared" si="25"/>
        <v>837.33333333333337</v>
      </c>
      <c r="L135" s="44">
        <f t="shared" si="25"/>
        <v>1200.6666666666667</v>
      </c>
      <c r="M135" s="44">
        <f t="shared" si="25"/>
        <v>1498</v>
      </c>
      <c r="N135" s="44">
        <f t="shared" si="25"/>
        <v>659</v>
      </c>
      <c r="O135" s="44">
        <f t="shared" si="25"/>
        <v>1241.3333333333333</v>
      </c>
      <c r="Q135" s="43"/>
      <c r="R135" s="25"/>
      <c r="S135" s="25"/>
    </row>
    <row r="136" spans="1:19" outlineLevel="1" x14ac:dyDescent="0.2">
      <c r="A136" s="23" t="str">
        <f t="shared" si="24"/>
        <v>011145</v>
      </c>
      <c r="B136" s="23" t="str">
        <f t="shared" si="24"/>
        <v>Lone Star</v>
      </c>
      <c r="C136" s="44">
        <f t="shared" si="21"/>
        <v>105463.33333333336</v>
      </c>
      <c r="D136" s="44">
        <f t="shared" si="25"/>
        <v>3737.6666666666665</v>
      </c>
      <c r="E136" s="44">
        <f t="shared" si="25"/>
        <v>3823.6666666666665</v>
      </c>
      <c r="F136" s="44">
        <f t="shared" si="25"/>
        <v>3558</v>
      </c>
      <c r="G136" s="44">
        <f t="shared" si="25"/>
        <v>20510.666666666668</v>
      </c>
      <c r="H136" s="44">
        <f t="shared" si="25"/>
        <v>12410</v>
      </c>
      <c r="I136" s="44">
        <f t="shared" si="25"/>
        <v>6220.333333333333</v>
      </c>
      <c r="J136" s="44" t="str">
        <f t="shared" si="23"/>
        <v/>
      </c>
      <c r="K136" s="44">
        <f t="shared" si="25"/>
        <v>11477</v>
      </c>
      <c r="L136" s="44">
        <f t="shared" si="25"/>
        <v>18113</v>
      </c>
      <c r="M136" s="44">
        <f t="shared" si="25"/>
        <v>16246.666666666666</v>
      </c>
      <c r="N136" s="44">
        <f t="shared" si="25"/>
        <v>1418.6666666666667</v>
      </c>
      <c r="O136" s="44">
        <f t="shared" si="25"/>
        <v>7947.666666666667</v>
      </c>
      <c r="Q136" s="43"/>
      <c r="R136" s="25"/>
      <c r="S136" s="25"/>
    </row>
    <row r="137" spans="1:19" outlineLevel="1" x14ac:dyDescent="0.2">
      <c r="A137" s="23" t="str">
        <f t="shared" si="24"/>
        <v>003590</v>
      </c>
      <c r="B137" s="23" t="str">
        <f t="shared" si="24"/>
        <v>McLennan</v>
      </c>
      <c r="C137" s="44">
        <f t="shared" si="21"/>
        <v>13732.666666666668</v>
      </c>
      <c r="D137" s="44">
        <f t="shared" si="25"/>
        <v>594</v>
      </c>
      <c r="E137" s="44">
        <f t="shared" si="25"/>
        <v>292</v>
      </c>
      <c r="F137" s="44">
        <f t="shared" si="25"/>
        <v>266</v>
      </c>
      <c r="G137" s="44">
        <f t="shared" si="25"/>
        <v>2604.6666666666665</v>
      </c>
      <c r="H137" s="44">
        <f t="shared" si="25"/>
        <v>1618.6666666666667</v>
      </c>
      <c r="I137" s="44">
        <f t="shared" si="25"/>
        <v>883.66666666666663</v>
      </c>
      <c r="J137" s="44">
        <f t="shared" si="23"/>
        <v>2</v>
      </c>
      <c r="K137" s="44">
        <f t="shared" si="25"/>
        <v>1270</v>
      </c>
      <c r="L137" s="44">
        <f t="shared" si="25"/>
        <v>2540.6666666666665</v>
      </c>
      <c r="M137" s="44">
        <f t="shared" si="25"/>
        <v>1885.3333333333333</v>
      </c>
      <c r="N137" s="44">
        <f t="shared" si="25"/>
        <v>354.33333333333331</v>
      </c>
      <c r="O137" s="44">
        <f t="shared" si="25"/>
        <v>1421.3333333333333</v>
      </c>
      <c r="Q137" s="43"/>
      <c r="R137" s="25"/>
      <c r="S137" s="25"/>
    </row>
    <row r="138" spans="1:19" outlineLevel="1" x14ac:dyDescent="0.2">
      <c r="A138" s="23" t="str">
        <f t="shared" si="24"/>
        <v>009797</v>
      </c>
      <c r="B138" s="23" t="str">
        <f t="shared" si="24"/>
        <v>Midland</v>
      </c>
      <c r="C138" s="44">
        <f t="shared" si="21"/>
        <v>8601.3333333333321</v>
      </c>
      <c r="D138" s="44">
        <f t="shared" si="25"/>
        <v>365.33333333333331</v>
      </c>
      <c r="E138" s="44">
        <f t="shared" si="25"/>
        <v>159.66666666666666</v>
      </c>
      <c r="F138" s="44">
        <f t="shared" si="25"/>
        <v>145</v>
      </c>
      <c r="G138" s="44">
        <f t="shared" si="25"/>
        <v>1695</v>
      </c>
      <c r="H138" s="44">
        <f t="shared" si="25"/>
        <v>940.66666666666663</v>
      </c>
      <c r="I138" s="44">
        <f t="shared" si="25"/>
        <v>515</v>
      </c>
      <c r="J138" s="44">
        <f t="shared" si="23"/>
        <v>1</v>
      </c>
      <c r="K138" s="44">
        <f t="shared" si="25"/>
        <v>869</v>
      </c>
      <c r="L138" s="44">
        <f t="shared" si="25"/>
        <v>1736.6666666666667</v>
      </c>
      <c r="M138" s="44">
        <f t="shared" si="25"/>
        <v>1364.6666666666667</v>
      </c>
      <c r="N138" s="44">
        <f t="shared" si="25"/>
        <v>230.33333333333334</v>
      </c>
      <c r="O138" s="44">
        <f t="shared" si="25"/>
        <v>579</v>
      </c>
      <c r="Q138" s="43"/>
      <c r="R138" s="25"/>
      <c r="S138" s="25"/>
    </row>
    <row r="139" spans="1:19" outlineLevel="1" x14ac:dyDescent="0.2">
      <c r="A139" s="23" t="str">
        <f t="shared" si="24"/>
        <v>003593</v>
      </c>
      <c r="B139" s="23" t="str">
        <f t="shared" si="24"/>
        <v>Navarro</v>
      </c>
      <c r="C139" s="44">
        <f t="shared" si="21"/>
        <v>14993.000000000004</v>
      </c>
      <c r="D139" s="44">
        <f t="shared" si="25"/>
        <v>588.33333333333337</v>
      </c>
      <c r="E139" s="44">
        <f t="shared" si="25"/>
        <v>472.33333333333331</v>
      </c>
      <c r="F139" s="44">
        <f t="shared" si="25"/>
        <v>366</v>
      </c>
      <c r="G139" s="44">
        <f t="shared" si="25"/>
        <v>2979</v>
      </c>
      <c r="H139" s="44">
        <f t="shared" si="25"/>
        <v>1884</v>
      </c>
      <c r="I139" s="44">
        <f t="shared" si="25"/>
        <v>1083</v>
      </c>
      <c r="J139" s="44">
        <f t="shared" si="23"/>
        <v>1</v>
      </c>
      <c r="K139" s="44">
        <f t="shared" si="25"/>
        <v>1610</v>
      </c>
      <c r="L139" s="44">
        <f t="shared" si="25"/>
        <v>2334.3333333333335</v>
      </c>
      <c r="M139" s="44">
        <f t="shared" si="25"/>
        <v>2113.3333333333335</v>
      </c>
      <c r="N139" s="44">
        <f t="shared" si="25"/>
        <v>422.33333333333331</v>
      </c>
      <c r="O139" s="44">
        <f t="shared" si="25"/>
        <v>1139.3333333333333</v>
      </c>
      <c r="Q139" s="43"/>
      <c r="R139" s="25"/>
      <c r="S139" s="25"/>
    </row>
    <row r="140" spans="1:19" outlineLevel="1" x14ac:dyDescent="0.2">
      <c r="A140" s="23" t="str">
        <f t="shared" si="24"/>
        <v>003558</v>
      </c>
      <c r="B140" s="23" t="str">
        <f t="shared" si="24"/>
        <v>North Central</v>
      </c>
      <c r="C140" s="44">
        <f t="shared" si="21"/>
        <v>15404.333333333334</v>
      </c>
      <c r="D140" s="44">
        <f t="shared" si="25"/>
        <v>569</v>
      </c>
      <c r="E140" s="44">
        <f t="shared" si="25"/>
        <v>359.66666666666669</v>
      </c>
      <c r="F140" s="44">
        <f t="shared" si="25"/>
        <v>348</v>
      </c>
      <c r="G140" s="44">
        <f t="shared" si="25"/>
        <v>2978</v>
      </c>
      <c r="H140" s="44">
        <f t="shared" si="25"/>
        <v>1741.3333333333333</v>
      </c>
      <c r="I140" s="44">
        <f t="shared" si="25"/>
        <v>1132</v>
      </c>
      <c r="J140" s="44" t="str">
        <f t="shared" si="23"/>
        <v/>
      </c>
      <c r="K140" s="44">
        <f t="shared" si="25"/>
        <v>1520.6666666666667</v>
      </c>
      <c r="L140" s="44">
        <f t="shared" si="25"/>
        <v>3064</v>
      </c>
      <c r="M140" s="44">
        <f t="shared" si="25"/>
        <v>2419.3333333333335</v>
      </c>
      <c r="N140" s="44">
        <f t="shared" si="25"/>
        <v>293.33333333333331</v>
      </c>
      <c r="O140" s="44">
        <f t="shared" si="25"/>
        <v>979</v>
      </c>
      <c r="Q140" s="43"/>
      <c r="R140" s="25"/>
      <c r="S140" s="25"/>
    </row>
    <row r="141" spans="1:19" outlineLevel="1" x14ac:dyDescent="0.2">
      <c r="A141" s="23" t="str">
        <f t="shared" si="24"/>
        <v>023154</v>
      </c>
      <c r="B141" s="23" t="str">
        <f t="shared" si="24"/>
        <v>Northeast Texas</v>
      </c>
      <c r="C141" s="44">
        <f t="shared" si="21"/>
        <v>5112.0000000000009</v>
      </c>
      <c r="D141" s="44">
        <f t="shared" si="25"/>
        <v>220</v>
      </c>
      <c r="E141" s="44">
        <f t="shared" si="25"/>
        <v>169</v>
      </c>
      <c r="F141" s="44">
        <f t="shared" si="25"/>
        <v>189</v>
      </c>
      <c r="G141" s="44">
        <f t="shared" si="25"/>
        <v>1018.3333333333334</v>
      </c>
      <c r="H141" s="44">
        <f t="shared" si="25"/>
        <v>650.33333333333337</v>
      </c>
      <c r="I141" s="44">
        <f t="shared" si="25"/>
        <v>325</v>
      </c>
      <c r="J141" s="44" t="str">
        <f t="shared" si="23"/>
        <v/>
      </c>
      <c r="K141" s="44">
        <f t="shared" si="25"/>
        <v>421</v>
      </c>
      <c r="L141" s="44">
        <f t="shared" si="25"/>
        <v>920.33333333333337</v>
      </c>
      <c r="M141" s="44">
        <f t="shared" si="25"/>
        <v>647.33333333333337</v>
      </c>
      <c r="N141" s="44">
        <f t="shared" si="25"/>
        <v>186.66666666666666</v>
      </c>
      <c r="O141" s="44">
        <f t="shared" si="25"/>
        <v>365</v>
      </c>
      <c r="Q141" s="43"/>
      <c r="R141" s="25"/>
      <c r="S141" s="25"/>
    </row>
    <row r="142" spans="1:19" outlineLevel="1" x14ac:dyDescent="0.2">
      <c r="A142" s="23" t="str">
        <f t="shared" si="24"/>
        <v>003596</v>
      </c>
      <c r="B142" s="23" t="str">
        <f t="shared" si="24"/>
        <v>Odessa</v>
      </c>
      <c r="C142" s="44">
        <f t="shared" si="21"/>
        <v>8831.6666666666661</v>
      </c>
      <c r="D142" s="44">
        <f t="shared" si="25"/>
        <v>352.33333333333331</v>
      </c>
      <c r="E142" s="44">
        <f t="shared" si="25"/>
        <v>209.33333333333334</v>
      </c>
      <c r="F142" s="44">
        <f t="shared" si="25"/>
        <v>239</v>
      </c>
      <c r="G142" s="44">
        <f t="shared" si="25"/>
        <v>1903</v>
      </c>
      <c r="H142" s="44">
        <f t="shared" si="25"/>
        <v>1202.6666666666667</v>
      </c>
      <c r="I142" s="44">
        <f t="shared" si="25"/>
        <v>499</v>
      </c>
      <c r="J142" s="44" t="str">
        <f t="shared" si="23"/>
        <v/>
      </c>
      <c r="K142" s="44">
        <f t="shared" si="25"/>
        <v>1006</v>
      </c>
      <c r="L142" s="44">
        <f t="shared" si="25"/>
        <v>1229.3333333333333</v>
      </c>
      <c r="M142" s="44">
        <f t="shared" si="25"/>
        <v>1099.3333333333333</v>
      </c>
      <c r="N142" s="44">
        <f t="shared" si="25"/>
        <v>237.66666666666666</v>
      </c>
      <c r="O142" s="44">
        <f t="shared" si="25"/>
        <v>854</v>
      </c>
      <c r="Q142" s="43"/>
      <c r="R142" s="25"/>
      <c r="S142" s="25"/>
    </row>
    <row r="143" spans="1:19" outlineLevel="1" x14ac:dyDescent="0.2">
      <c r="A143" s="23" t="str">
        <f t="shared" ref="A143:B158" si="26">A36</f>
        <v>003600</v>
      </c>
      <c r="B143" s="23" t="str">
        <f t="shared" si="26"/>
        <v>Panola</v>
      </c>
      <c r="C143" s="44">
        <f t="shared" si="21"/>
        <v>4331.3333333333339</v>
      </c>
      <c r="D143" s="44">
        <f t="shared" si="25"/>
        <v>201.33333333333334</v>
      </c>
      <c r="E143" s="44">
        <f t="shared" si="25"/>
        <v>130</v>
      </c>
      <c r="F143" s="44">
        <f t="shared" si="25"/>
        <v>111</v>
      </c>
      <c r="G143" s="44">
        <f t="shared" si="25"/>
        <v>881</v>
      </c>
      <c r="H143" s="44">
        <f t="shared" si="25"/>
        <v>595</v>
      </c>
      <c r="I143" s="44">
        <f t="shared" si="25"/>
        <v>240</v>
      </c>
      <c r="J143" s="44" t="str">
        <f t="shared" si="23"/>
        <v/>
      </c>
      <c r="K143" s="44">
        <f t="shared" si="25"/>
        <v>347.33333333333331</v>
      </c>
      <c r="L143" s="44">
        <f t="shared" si="25"/>
        <v>744</v>
      </c>
      <c r="M143" s="44">
        <f t="shared" si="25"/>
        <v>531</v>
      </c>
      <c r="N143" s="44">
        <f t="shared" si="25"/>
        <v>258.33333333333331</v>
      </c>
      <c r="O143" s="44">
        <f t="shared" si="25"/>
        <v>292.33333333333331</v>
      </c>
      <c r="Q143" s="43"/>
      <c r="R143" s="25"/>
      <c r="S143" s="25"/>
    </row>
    <row r="144" spans="1:19" outlineLevel="1" x14ac:dyDescent="0.2">
      <c r="A144" s="23" t="str">
        <f t="shared" si="26"/>
        <v>003601</v>
      </c>
      <c r="B144" s="23" t="str">
        <f t="shared" si="26"/>
        <v>Paris</v>
      </c>
      <c r="C144" s="44">
        <f t="shared" si="21"/>
        <v>9139.3333333333339</v>
      </c>
      <c r="D144" s="44">
        <f t="shared" ref="D144:O159" si="27">AVERAGE(D197,D250,D303)</f>
        <v>428</v>
      </c>
      <c r="E144" s="44">
        <f t="shared" si="27"/>
        <v>253.66666666666666</v>
      </c>
      <c r="F144" s="44">
        <f t="shared" si="27"/>
        <v>197.66666666666666</v>
      </c>
      <c r="G144" s="44">
        <f t="shared" si="27"/>
        <v>1705.6666666666667</v>
      </c>
      <c r="H144" s="44">
        <f t="shared" si="27"/>
        <v>1077</v>
      </c>
      <c r="I144" s="44">
        <f t="shared" si="27"/>
        <v>679.33333333333337</v>
      </c>
      <c r="J144" s="44" t="str">
        <f t="shared" si="23"/>
        <v/>
      </c>
      <c r="K144" s="44">
        <f t="shared" si="27"/>
        <v>1006</v>
      </c>
      <c r="L144" s="44">
        <f t="shared" si="27"/>
        <v>1512.3333333333333</v>
      </c>
      <c r="M144" s="44">
        <f t="shared" si="27"/>
        <v>1319</v>
      </c>
      <c r="N144" s="44">
        <f t="shared" si="27"/>
        <v>219.33333333333334</v>
      </c>
      <c r="O144" s="44">
        <f t="shared" si="27"/>
        <v>741.33333333333337</v>
      </c>
      <c r="Q144" s="43"/>
      <c r="R144" s="25"/>
      <c r="S144" s="25"/>
    </row>
    <row r="145" spans="1:19" outlineLevel="1" x14ac:dyDescent="0.2">
      <c r="A145" s="23" t="str">
        <f t="shared" si="26"/>
        <v>003603</v>
      </c>
      <c r="B145" s="23" t="str">
        <f t="shared" si="26"/>
        <v>Ranger</v>
      </c>
      <c r="C145" s="44">
        <f t="shared" si="21"/>
        <v>4257.6666666666661</v>
      </c>
      <c r="D145" s="44">
        <f t="shared" si="27"/>
        <v>197.33333333333334</v>
      </c>
      <c r="E145" s="44">
        <f t="shared" si="27"/>
        <v>121.33333333333333</v>
      </c>
      <c r="F145" s="44">
        <f t="shared" si="27"/>
        <v>113.33333333333333</v>
      </c>
      <c r="G145" s="44">
        <f t="shared" si="27"/>
        <v>863.66666666666663</v>
      </c>
      <c r="H145" s="44">
        <f t="shared" si="27"/>
        <v>500.66666666666669</v>
      </c>
      <c r="I145" s="44">
        <f t="shared" si="27"/>
        <v>328.66666666666669</v>
      </c>
      <c r="J145" s="44" t="str">
        <f t="shared" si="23"/>
        <v/>
      </c>
      <c r="K145" s="44">
        <f t="shared" si="27"/>
        <v>431</v>
      </c>
      <c r="L145" s="44">
        <f t="shared" si="27"/>
        <v>748.66666666666663</v>
      </c>
      <c r="M145" s="44">
        <f t="shared" si="27"/>
        <v>662</v>
      </c>
      <c r="N145" s="44">
        <f t="shared" si="27"/>
        <v>54</v>
      </c>
      <c r="O145" s="44">
        <f t="shared" si="27"/>
        <v>237</v>
      </c>
      <c r="Q145" s="43"/>
      <c r="R145" s="25"/>
      <c r="S145" s="25"/>
    </row>
    <row r="146" spans="1:19" outlineLevel="1" x14ac:dyDescent="0.2">
      <c r="A146" s="23" t="str">
        <f t="shared" si="26"/>
        <v>029137</v>
      </c>
      <c r="B146" s="23" t="str">
        <f t="shared" si="26"/>
        <v>San Jacinto</v>
      </c>
      <c r="C146" s="44">
        <f t="shared" si="21"/>
        <v>49824.333333333328</v>
      </c>
      <c r="D146" s="44">
        <f t="shared" si="27"/>
        <v>2546</v>
      </c>
      <c r="E146" s="44">
        <f t="shared" si="27"/>
        <v>1763</v>
      </c>
      <c r="F146" s="44">
        <f t="shared" si="27"/>
        <v>1417.3333333333333</v>
      </c>
      <c r="G146" s="44">
        <f t="shared" si="27"/>
        <v>8947</v>
      </c>
      <c r="H146" s="44">
        <f t="shared" si="27"/>
        <v>6232.666666666667</v>
      </c>
      <c r="I146" s="44">
        <f t="shared" si="27"/>
        <v>2576</v>
      </c>
      <c r="J146" s="44" t="str">
        <f t="shared" si="23"/>
        <v/>
      </c>
      <c r="K146" s="44">
        <f t="shared" si="27"/>
        <v>5690.333333333333</v>
      </c>
      <c r="L146" s="44">
        <f t="shared" si="27"/>
        <v>8708.3333333333339</v>
      </c>
      <c r="M146" s="44">
        <f t="shared" si="27"/>
        <v>5118</v>
      </c>
      <c r="N146" s="44">
        <f t="shared" si="27"/>
        <v>1942</v>
      </c>
      <c r="O146" s="44">
        <f t="shared" si="27"/>
        <v>4883.666666666667</v>
      </c>
      <c r="Q146" s="43"/>
      <c r="R146" s="25"/>
      <c r="S146" s="25"/>
    </row>
    <row r="147" spans="1:19" outlineLevel="1" x14ac:dyDescent="0.2">
      <c r="A147" s="23" t="str">
        <f t="shared" si="26"/>
        <v>003611</v>
      </c>
      <c r="B147" s="23" t="str">
        <f t="shared" si="26"/>
        <v>South Plains</v>
      </c>
      <c r="C147" s="44">
        <f t="shared" si="21"/>
        <v>15932.666666666666</v>
      </c>
      <c r="D147" s="44">
        <f t="shared" si="27"/>
        <v>463.66666666666669</v>
      </c>
      <c r="E147" s="44">
        <f t="shared" si="27"/>
        <v>440.66666666666669</v>
      </c>
      <c r="F147" s="44">
        <f t="shared" si="27"/>
        <v>285</v>
      </c>
      <c r="G147" s="44">
        <f t="shared" si="27"/>
        <v>3029.6666666666665</v>
      </c>
      <c r="H147" s="44">
        <f t="shared" si="27"/>
        <v>1856</v>
      </c>
      <c r="I147" s="44">
        <f t="shared" si="27"/>
        <v>1094</v>
      </c>
      <c r="J147" s="44" t="str">
        <f t="shared" si="23"/>
        <v/>
      </c>
      <c r="K147" s="44">
        <f t="shared" si="27"/>
        <v>1598</v>
      </c>
      <c r="L147" s="44">
        <f t="shared" si="27"/>
        <v>3041</v>
      </c>
      <c r="M147" s="44">
        <f t="shared" si="27"/>
        <v>2654.6666666666665</v>
      </c>
      <c r="N147" s="44">
        <f t="shared" si="27"/>
        <v>222</v>
      </c>
      <c r="O147" s="44">
        <f t="shared" si="27"/>
        <v>1248</v>
      </c>
      <c r="Q147" s="43"/>
      <c r="R147" s="25"/>
      <c r="S147" s="25"/>
    </row>
    <row r="148" spans="1:19" outlineLevel="1" x14ac:dyDescent="0.2">
      <c r="A148" s="23" t="str">
        <f t="shared" si="26"/>
        <v>031034</v>
      </c>
      <c r="B148" s="23" t="str">
        <f t="shared" si="26"/>
        <v>South Texas</v>
      </c>
      <c r="C148" s="44">
        <f t="shared" si="21"/>
        <v>52123.333333333336</v>
      </c>
      <c r="D148" s="44">
        <f t="shared" si="27"/>
        <v>1887.6666666666667</v>
      </c>
      <c r="E148" s="44">
        <f t="shared" si="27"/>
        <v>1594.3333333333333</v>
      </c>
      <c r="F148" s="44">
        <f t="shared" si="27"/>
        <v>1397.3333333333333</v>
      </c>
      <c r="G148" s="44">
        <f t="shared" si="27"/>
        <v>10048</v>
      </c>
      <c r="H148" s="44">
        <f t="shared" si="27"/>
        <v>6437.666666666667</v>
      </c>
      <c r="I148" s="44">
        <f t="shared" si="27"/>
        <v>2886</v>
      </c>
      <c r="J148" s="44" t="str">
        <f t="shared" si="23"/>
        <v/>
      </c>
      <c r="K148" s="44">
        <f t="shared" si="27"/>
        <v>6402.333333333333</v>
      </c>
      <c r="L148" s="44">
        <f t="shared" si="27"/>
        <v>8194.6666666666661</v>
      </c>
      <c r="M148" s="44">
        <f t="shared" si="27"/>
        <v>6909.333333333333</v>
      </c>
      <c r="N148" s="44">
        <f t="shared" si="27"/>
        <v>1871</v>
      </c>
      <c r="O148" s="44">
        <f t="shared" si="27"/>
        <v>4495</v>
      </c>
      <c r="Q148" s="43"/>
      <c r="R148" s="25"/>
      <c r="S148" s="25"/>
    </row>
    <row r="149" spans="1:19" outlineLevel="1" x14ac:dyDescent="0.2">
      <c r="A149" s="23" t="str">
        <f t="shared" si="26"/>
        <v>003614</v>
      </c>
      <c r="B149" s="23" t="str">
        <f t="shared" si="26"/>
        <v>Southwest Texas</v>
      </c>
      <c r="C149" s="44">
        <f t="shared" si="21"/>
        <v>10587.333333333334</v>
      </c>
      <c r="D149" s="44">
        <f t="shared" si="27"/>
        <v>522.33333333333337</v>
      </c>
      <c r="E149" s="44">
        <f t="shared" si="27"/>
        <v>523.33333333333337</v>
      </c>
      <c r="F149" s="44">
        <f t="shared" si="27"/>
        <v>472</v>
      </c>
      <c r="G149" s="44">
        <f t="shared" si="27"/>
        <v>1965</v>
      </c>
      <c r="H149" s="44">
        <f t="shared" si="27"/>
        <v>1126</v>
      </c>
      <c r="I149" s="44">
        <f t="shared" si="27"/>
        <v>657.33333333333337</v>
      </c>
      <c r="J149" s="44" t="str">
        <f t="shared" si="23"/>
        <v/>
      </c>
      <c r="K149" s="44">
        <f t="shared" si="27"/>
        <v>1106</v>
      </c>
      <c r="L149" s="44">
        <f t="shared" si="27"/>
        <v>1711</v>
      </c>
      <c r="M149" s="44">
        <f t="shared" si="27"/>
        <v>1456.3333333333333</v>
      </c>
      <c r="N149" s="44">
        <f t="shared" si="27"/>
        <v>102.66666666666667</v>
      </c>
      <c r="O149" s="44">
        <f t="shared" si="27"/>
        <v>945.33333333333337</v>
      </c>
      <c r="Q149" s="43"/>
      <c r="R149" s="25"/>
      <c r="S149" s="25"/>
    </row>
    <row r="150" spans="1:19" outlineLevel="1" x14ac:dyDescent="0.2">
      <c r="A150" s="23" t="str">
        <f t="shared" si="26"/>
        <v>003626</v>
      </c>
      <c r="B150" s="23" t="str">
        <f t="shared" si="26"/>
        <v>Tarrant</v>
      </c>
      <c r="C150" s="44">
        <f t="shared" si="21"/>
        <v>85034.666666666657</v>
      </c>
      <c r="D150" s="44">
        <f t="shared" si="27"/>
        <v>3646</v>
      </c>
      <c r="E150" s="44">
        <f t="shared" si="27"/>
        <v>2333.6666666666665</v>
      </c>
      <c r="F150" s="44">
        <f t="shared" si="27"/>
        <v>1533</v>
      </c>
      <c r="G150" s="44">
        <f t="shared" si="27"/>
        <v>15244.333333333334</v>
      </c>
      <c r="H150" s="44">
        <f t="shared" si="27"/>
        <v>9363</v>
      </c>
      <c r="I150" s="44">
        <f t="shared" si="27"/>
        <v>5334.666666666667</v>
      </c>
      <c r="J150" s="44">
        <f t="shared" si="23"/>
        <v>13</v>
      </c>
      <c r="K150" s="44">
        <f t="shared" si="27"/>
        <v>10041</v>
      </c>
      <c r="L150" s="44">
        <f t="shared" si="27"/>
        <v>17482.666666666668</v>
      </c>
      <c r="M150" s="44">
        <f t="shared" si="27"/>
        <v>12336</v>
      </c>
      <c r="N150" s="44">
        <f t="shared" si="27"/>
        <v>915</v>
      </c>
      <c r="O150" s="44">
        <f t="shared" si="27"/>
        <v>6792.333333333333</v>
      </c>
      <c r="Q150" s="43"/>
      <c r="R150" s="25"/>
      <c r="S150" s="25"/>
    </row>
    <row r="151" spans="1:19" outlineLevel="1" x14ac:dyDescent="0.2">
      <c r="A151" s="23" t="str">
        <f t="shared" si="26"/>
        <v>003627</v>
      </c>
      <c r="B151" s="23" t="str">
        <f t="shared" si="26"/>
        <v>Temple</v>
      </c>
      <c r="C151" s="44">
        <f t="shared" si="21"/>
        <v>9343.3333333333339</v>
      </c>
      <c r="D151" s="44">
        <f t="shared" si="27"/>
        <v>423.66666666666669</v>
      </c>
      <c r="E151" s="44">
        <f t="shared" si="27"/>
        <v>242.66666666666666</v>
      </c>
      <c r="F151" s="44">
        <f t="shared" si="27"/>
        <v>200</v>
      </c>
      <c r="G151" s="44">
        <f t="shared" si="27"/>
        <v>1583.6666666666667</v>
      </c>
      <c r="H151" s="44">
        <f t="shared" si="27"/>
        <v>955</v>
      </c>
      <c r="I151" s="44">
        <f t="shared" si="27"/>
        <v>554</v>
      </c>
      <c r="J151" s="44">
        <f t="shared" si="23"/>
        <v>2</v>
      </c>
      <c r="K151" s="44">
        <f t="shared" si="27"/>
        <v>824</v>
      </c>
      <c r="L151" s="44">
        <f t="shared" si="27"/>
        <v>1885.6666666666667</v>
      </c>
      <c r="M151" s="44">
        <f t="shared" si="27"/>
        <v>1905.3333333333333</v>
      </c>
      <c r="N151" s="44">
        <f t="shared" si="27"/>
        <v>205.33333333333334</v>
      </c>
      <c r="O151" s="44">
        <f t="shared" si="27"/>
        <v>562</v>
      </c>
      <c r="Q151" s="43"/>
      <c r="R151" s="25"/>
      <c r="S151" s="25"/>
    </row>
    <row r="152" spans="1:19" outlineLevel="1" x14ac:dyDescent="0.2">
      <c r="A152" s="23" t="str">
        <f t="shared" si="26"/>
        <v>003628</v>
      </c>
      <c r="B152" s="23" t="str">
        <f t="shared" si="26"/>
        <v>Texarkana</v>
      </c>
      <c r="C152" s="44">
        <f t="shared" si="21"/>
        <v>7445</v>
      </c>
      <c r="D152" s="44">
        <f t="shared" si="27"/>
        <v>183.66666666666666</v>
      </c>
      <c r="E152" s="44">
        <f t="shared" si="27"/>
        <v>129.33333333333334</v>
      </c>
      <c r="F152" s="44">
        <f t="shared" si="27"/>
        <v>136.33333333333334</v>
      </c>
      <c r="G152" s="44">
        <f t="shared" si="27"/>
        <v>1402.3333333333333</v>
      </c>
      <c r="H152" s="44">
        <f t="shared" si="27"/>
        <v>914.33333333333337</v>
      </c>
      <c r="I152" s="44">
        <f t="shared" si="27"/>
        <v>411</v>
      </c>
      <c r="J152" s="44" t="str">
        <f t="shared" si="23"/>
        <v/>
      </c>
      <c r="K152" s="44">
        <f t="shared" si="27"/>
        <v>846</v>
      </c>
      <c r="L152" s="44">
        <f t="shared" si="27"/>
        <v>1251.3333333333333</v>
      </c>
      <c r="M152" s="44">
        <f t="shared" si="27"/>
        <v>981</v>
      </c>
      <c r="N152" s="44">
        <f t="shared" si="27"/>
        <v>288</v>
      </c>
      <c r="O152" s="44">
        <f t="shared" si="27"/>
        <v>901.66666666666663</v>
      </c>
      <c r="Q152" s="43"/>
      <c r="R152" s="25"/>
      <c r="S152" s="25"/>
    </row>
    <row r="153" spans="1:19" outlineLevel="1" x14ac:dyDescent="0.2">
      <c r="A153" s="23" t="str">
        <f t="shared" si="26"/>
        <v>003643</v>
      </c>
      <c r="B153" s="23" t="str">
        <f t="shared" si="26"/>
        <v>Texas Southmost</v>
      </c>
      <c r="C153" s="44">
        <f t="shared" si="21"/>
        <v>8290</v>
      </c>
      <c r="D153" s="44">
        <f t="shared" si="27"/>
        <v>324.33333333333331</v>
      </c>
      <c r="E153" s="44">
        <f t="shared" si="27"/>
        <v>339.66666666666669</v>
      </c>
      <c r="F153" s="44">
        <f t="shared" si="27"/>
        <v>279.33333333333331</v>
      </c>
      <c r="G153" s="44">
        <f t="shared" si="27"/>
        <v>1373</v>
      </c>
      <c r="H153" s="44">
        <f t="shared" si="27"/>
        <v>746.33333333333337</v>
      </c>
      <c r="I153" s="44">
        <f t="shared" si="27"/>
        <v>350.33333333333331</v>
      </c>
      <c r="J153" s="44" t="str">
        <f t="shared" si="23"/>
        <v/>
      </c>
      <c r="K153" s="44">
        <f t="shared" si="27"/>
        <v>1177.3333333333333</v>
      </c>
      <c r="L153" s="44">
        <f t="shared" si="27"/>
        <v>1562.3333333333333</v>
      </c>
      <c r="M153" s="44">
        <f t="shared" si="27"/>
        <v>1463.3333333333333</v>
      </c>
      <c r="N153" s="44">
        <f t="shared" si="27"/>
        <v>142.66666666666666</v>
      </c>
      <c r="O153" s="44">
        <f t="shared" si="27"/>
        <v>531.33333333333337</v>
      </c>
      <c r="Q153" s="43"/>
      <c r="R153" s="25"/>
      <c r="S153" s="25"/>
    </row>
    <row r="154" spans="1:19" outlineLevel="1" x14ac:dyDescent="0.2">
      <c r="A154" s="23" t="str">
        <f t="shared" si="26"/>
        <v>003572</v>
      </c>
      <c r="B154" s="23" t="str">
        <f t="shared" si="26"/>
        <v>Trinity Valley</v>
      </c>
      <c r="C154" s="44">
        <f t="shared" si="21"/>
        <v>12854.333333333334</v>
      </c>
      <c r="D154" s="44">
        <f t="shared" si="27"/>
        <v>810</v>
      </c>
      <c r="E154" s="44">
        <f t="shared" si="27"/>
        <v>240.66666666666666</v>
      </c>
      <c r="F154" s="44">
        <f t="shared" si="27"/>
        <v>253</v>
      </c>
      <c r="G154" s="44">
        <f t="shared" si="27"/>
        <v>2503</v>
      </c>
      <c r="H154" s="44">
        <f t="shared" si="27"/>
        <v>1455.6666666666667</v>
      </c>
      <c r="I154" s="44">
        <f t="shared" si="27"/>
        <v>805.33333333333337</v>
      </c>
      <c r="J154" s="44" t="str">
        <f t="shared" si="23"/>
        <v/>
      </c>
      <c r="K154" s="44">
        <f t="shared" si="27"/>
        <v>1254</v>
      </c>
      <c r="L154" s="44">
        <f t="shared" si="27"/>
        <v>2015.6666666666667</v>
      </c>
      <c r="M154" s="44">
        <f t="shared" si="27"/>
        <v>1649.6666666666667</v>
      </c>
      <c r="N154" s="44">
        <f t="shared" si="27"/>
        <v>472</v>
      </c>
      <c r="O154" s="44">
        <f t="shared" si="27"/>
        <v>1395.3333333333333</v>
      </c>
      <c r="Q154" s="43"/>
      <c r="R154" s="25"/>
      <c r="S154" s="25"/>
    </row>
    <row r="155" spans="1:19" outlineLevel="1" x14ac:dyDescent="0.2">
      <c r="A155" s="23" t="str">
        <f t="shared" si="26"/>
        <v>003648</v>
      </c>
      <c r="B155" s="23" t="str">
        <f t="shared" si="26"/>
        <v>Tyler</v>
      </c>
      <c r="C155" s="44">
        <f t="shared" si="21"/>
        <v>20098.333333333328</v>
      </c>
      <c r="D155" s="44">
        <f t="shared" si="27"/>
        <v>857.33333333333337</v>
      </c>
      <c r="E155" s="44">
        <f t="shared" si="27"/>
        <v>829.66666666666663</v>
      </c>
      <c r="F155" s="44">
        <f t="shared" si="27"/>
        <v>485</v>
      </c>
      <c r="G155" s="44">
        <f t="shared" si="27"/>
        <v>3705.6666666666665</v>
      </c>
      <c r="H155" s="44">
        <f t="shared" si="27"/>
        <v>2420.6666666666665</v>
      </c>
      <c r="I155" s="44">
        <f t="shared" si="27"/>
        <v>1183.6666666666667</v>
      </c>
      <c r="J155" s="44" t="str">
        <f t="shared" si="23"/>
        <v/>
      </c>
      <c r="K155" s="44">
        <f t="shared" si="27"/>
        <v>1937</v>
      </c>
      <c r="L155" s="44">
        <f t="shared" si="27"/>
        <v>3768</v>
      </c>
      <c r="M155" s="44">
        <f t="shared" si="27"/>
        <v>2772.6666666666665</v>
      </c>
      <c r="N155" s="44">
        <f t="shared" si="27"/>
        <v>629.33333333333337</v>
      </c>
      <c r="O155" s="44">
        <f t="shared" si="27"/>
        <v>1509.3333333333333</v>
      </c>
      <c r="Q155" s="43"/>
      <c r="R155" s="25"/>
      <c r="S155" s="25"/>
    </row>
    <row r="156" spans="1:19" outlineLevel="1" x14ac:dyDescent="0.2">
      <c r="A156" s="23" t="str">
        <f t="shared" si="26"/>
        <v>010060</v>
      </c>
      <c r="B156" s="23" t="str">
        <f t="shared" si="26"/>
        <v>Vernon</v>
      </c>
      <c r="C156" s="44">
        <f t="shared" si="21"/>
        <v>5186.666666666667</v>
      </c>
      <c r="D156" s="44">
        <f t="shared" si="27"/>
        <v>180.66666666666666</v>
      </c>
      <c r="E156" s="44">
        <f t="shared" si="27"/>
        <v>115.33333333333333</v>
      </c>
      <c r="F156" s="44">
        <f t="shared" si="27"/>
        <v>96</v>
      </c>
      <c r="G156" s="44">
        <f t="shared" si="27"/>
        <v>1046.3333333333333</v>
      </c>
      <c r="H156" s="44">
        <f t="shared" si="27"/>
        <v>640</v>
      </c>
      <c r="I156" s="44">
        <f t="shared" si="27"/>
        <v>357</v>
      </c>
      <c r="J156" s="44" t="str">
        <f t="shared" si="23"/>
        <v/>
      </c>
      <c r="K156" s="44">
        <f t="shared" si="27"/>
        <v>607.33333333333337</v>
      </c>
      <c r="L156" s="44">
        <f t="shared" si="27"/>
        <v>796.33333333333337</v>
      </c>
      <c r="M156" s="44">
        <f t="shared" si="27"/>
        <v>727.66666666666663</v>
      </c>
      <c r="N156" s="44">
        <f t="shared" si="27"/>
        <v>293</v>
      </c>
      <c r="O156" s="44">
        <f t="shared" si="27"/>
        <v>327</v>
      </c>
      <c r="Q156" s="43"/>
      <c r="R156" s="25"/>
      <c r="S156" s="25"/>
    </row>
    <row r="157" spans="1:19" outlineLevel="1" x14ac:dyDescent="0.2">
      <c r="A157" s="23" t="str">
        <f t="shared" si="26"/>
        <v>003662</v>
      </c>
      <c r="B157" s="23" t="str">
        <f t="shared" si="26"/>
        <v>Victoria</v>
      </c>
      <c r="C157" s="44">
        <f t="shared" si="21"/>
        <v>6547.9999999999991</v>
      </c>
      <c r="D157" s="44">
        <f t="shared" si="27"/>
        <v>443.33333333333331</v>
      </c>
      <c r="E157" s="44">
        <f t="shared" si="27"/>
        <v>242</v>
      </c>
      <c r="F157" s="44">
        <f t="shared" si="27"/>
        <v>205.33333333333334</v>
      </c>
      <c r="G157" s="44">
        <f t="shared" si="27"/>
        <v>1097.6666666666667</v>
      </c>
      <c r="H157" s="44">
        <f t="shared" si="27"/>
        <v>656.66666666666663</v>
      </c>
      <c r="I157" s="44">
        <f t="shared" si="27"/>
        <v>368.33333333333331</v>
      </c>
      <c r="J157" s="44" t="str">
        <f t="shared" si="23"/>
        <v/>
      </c>
      <c r="K157" s="44">
        <f t="shared" si="27"/>
        <v>703.66666666666663</v>
      </c>
      <c r="L157" s="44">
        <f t="shared" si="27"/>
        <v>1216</v>
      </c>
      <c r="M157" s="44">
        <f t="shared" si="27"/>
        <v>906.33333333333337</v>
      </c>
      <c r="N157" s="44">
        <f t="shared" si="27"/>
        <v>301.33333333333331</v>
      </c>
      <c r="O157" s="44">
        <f t="shared" si="27"/>
        <v>407.33333333333331</v>
      </c>
      <c r="Q157" s="43"/>
      <c r="R157" s="25"/>
      <c r="S157" s="25"/>
    </row>
    <row r="158" spans="1:19" outlineLevel="1" x14ac:dyDescent="0.2">
      <c r="A158" s="23" t="str">
        <f t="shared" si="26"/>
        <v>003664</v>
      </c>
      <c r="B158" s="23" t="str">
        <f t="shared" si="26"/>
        <v>Weatherford</v>
      </c>
      <c r="C158" s="44">
        <f t="shared" si="21"/>
        <v>9534.3333333333339</v>
      </c>
      <c r="D158" s="44">
        <f t="shared" si="27"/>
        <v>405.33333333333331</v>
      </c>
      <c r="E158" s="44">
        <f t="shared" si="27"/>
        <v>244.66666666666666</v>
      </c>
      <c r="F158" s="44">
        <f t="shared" si="27"/>
        <v>238.66666666666666</v>
      </c>
      <c r="G158" s="44">
        <f t="shared" si="27"/>
        <v>1978</v>
      </c>
      <c r="H158" s="44">
        <f t="shared" si="27"/>
        <v>1153</v>
      </c>
      <c r="I158" s="44">
        <f t="shared" si="27"/>
        <v>695.33333333333337</v>
      </c>
      <c r="J158" s="44" t="str">
        <f t="shared" si="23"/>
        <v/>
      </c>
      <c r="K158" s="44">
        <f t="shared" si="27"/>
        <v>754</v>
      </c>
      <c r="L158" s="44">
        <f t="shared" si="27"/>
        <v>1525.6666666666667</v>
      </c>
      <c r="M158" s="44">
        <f t="shared" si="27"/>
        <v>1531</v>
      </c>
      <c r="N158" s="44">
        <f t="shared" si="27"/>
        <v>334.66666666666669</v>
      </c>
      <c r="O158" s="44">
        <f t="shared" si="27"/>
        <v>674</v>
      </c>
      <c r="Q158" s="43"/>
      <c r="R158" s="25"/>
      <c r="S158" s="25"/>
    </row>
    <row r="159" spans="1:19" outlineLevel="1" x14ac:dyDescent="0.2">
      <c r="A159" s="23" t="str">
        <f t="shared" ref="A159:B160" si="28">A52</f>
        <v>009549</v>
      </c>
      <c r="B159" s="23" t="str">
        <f t="shared" si="28"/>
        <v>Western Texas</v>
      </c>
      <c r="C159" s="44">
        <f t="shared" si="21"/>
        <v>4103</v>
      </c>
      <c r="D159" s="44">
        <f t="shared" si="27"/>
        <v>150.66666666666666</v>
      </c>
      <c r="E159" s="44">
        <f t="shared" si="27"/>
        <v>100</v>
      </c>
      <c r="F159" s="44">
        <f t="shared" si="27"/>
        <v>93</v>
      </c>
      <c r="G159" s="44">
        <f t="shared" si="27"/>
        <v>741.66666666666663</v>
      </c>
      <c r="H159" s="44">
        <f t="shared" si="27"/>
        <v>371.33333333333331</v>
      </c>
      <c r="I159" s="44">
        <f t="shared" si="27"/>
        <v>261.33333333333331</v>
      </c>
      <c r="J159" s="44" t="str">
        <f t="shared" si="23"/>
        <v/>
      </c>
      <c r="K159" s="44">
        <f t="shared" si="27"/>
        <v>606.33333333333337</v>
      </c>
      <c r="L159" s="44">
        <f t="shared" si="27"/>
        <v>699.66666666666663</v>
      </c>
      <c r="M159" s="44">
        <f t="shared" si="27"/>
        <v>702</v>
      </c>
      <c r="N159" s="44">
        <f t="shared" si="27"/>
        <v>82</v>
      </c>
      <c r="O159" s="44">
        <f t="shared" si="27"/>
        <v>295</v>
      </c>
      <c r="Q159" s="43"/>
      <c r="R159" s="25"/>
      <c r="S159" s="25"/>
    </row>
    <row r="160" spans="1:19" outlineLevel="1" x14ac:dyDescent="0.2">
      <c r="A160" s="23" t="str">
        <f t="shared" si="28"/>
        <v>003668</v>
      </c>
      <c r="B160" s="23" t="str">
        <f t="shared" si="28"/>
        <v>Wharton</v>
      </c>
      <c r="C160" s="44">
        <f t="shared" si="21"/>
        <v>13231</v>
      </c>
      <c r="D160" s="44">
        <f t="shared" ref="D160:O160" si="29">AVERAGE(D213,D266,D319)</f>
        <v>531</v>
      </c>
      <c r="E160" s="44">
        <f t="shared" si="29"/>
        <v>330</v>
      </c>
      <c r="F160" s="44">
        <f t="shared" si="29"/>
        <v>259.33333333333331</v>
      </c>
      <c r="G160" s="44">
        <f t="shared" si="29"/>
        <v>2350.6666666666665</v>
      </c>
      <c r="H160" s="44">
        <f t="shared" si="29"/>
        <v>1607.3333333333333</v>
      </c>
      <c r="I160" s="44">
        <f t="shared" si="29"/>
        <v>952.33333333333337</v>
      </c>
      <c r="J160" s="44" t="str">
        <f t="shared" si="23"/>
        <v/>
      </c>
      <c r="K160" s="44">
        <f t="shared" si="29"/>
        <v>1685</v>
      </c>
      <c r="L160" s="44">
        <f t="shared" si="29"/>
        <v>1973.3333333333333</v>
      </c>
      <c r="M160" s="44">
        <f t="shared" si="29"/>
        <v>2356</v>
      </c>
      <c r="N160" s="44">
        <f t="shared" si="29"/>
        <v>303.66666666666669</v>
      </c>
      <c r="O160" s="44">
        <f t="shared" si="29"/>
        <v>882.33333333333337</v>
      </c>
      <c r="Q160" s="43"/>
      <c r="R160" s="25"/>
      <c r="S160" s="25"/>
    </row>
    <row r="161" spans="1:19" x14ac:dyDescent="0.2">
      <c r="A161" s="23"/>
      <c r="B161" s="23" t="str">
        <f>B54</f>
        <v>Statewide</v>
      </c>
      <c r="C161" s="44">
        <f t="shared" si="21"/>
        <v>1150584.6666666665</v>
      </c>
      <c r="D161" s="44">
        <f>SUM(D111:D160)</f>
        <v>40215.666666666657</v>
      </c>
      <c r="E161" s="44">
        <f>SUM(E111:E160)</f>
        <v>33861.666666666672</v>
      </c>
      <c r="F161" s="44">
        <f t="shared" ref="F161:O161" si="30">SUM(F111:F160)</f>
        <v>29148.333333333328</v>
      </c>
      <c r="G161" s="44">
        <f t="shared" si="30"/>
        <v>213737.33333333326</v>
      </c>
      <c r="H161" s="44">
        <f t="shared" si="30"/>
        <v>131629.00000000003</v>
      </c>
      <c r="I161" s="44">
        <f t="shared" si="30"/>
        <v>69261.666666666657</v>
      </c>
      <c r="J161" s="44">
        <f t="shared" ref="J161" si="31">SUM(J111:J160)</f>
        <v>1235</v>
      </c>
      <c r="K161" s="44">
        <f t="shared" si="30"/>
        <v>128125.33333333331</v>
      </c>
      <c r="L161" s="44">
        <f t="shared" si="30"/>
        <v>208015.66666666669</v>
      </c>
      <c r="M161" s="44">
        <f t="shared" si="30"/>
        <v>173162</v>
      </c>
      <c r="N161" s="44">
        <f t="shared" si="30"/>
        <v>24093.666666666668</v>
      </c>
      <c r="O161" s="44">
        <f t="shared" si="30"/>
        <v>98099.333333333299</v>
      </c>
      <c r="Q161" s="43"/>
      <c r="R161" s="25"/>
      <c r="S161" s="25"/>
    </row>
    <row r="163" spans="1:19" x14ac:dyDescent="0.2">
      <c r="A163" s="171" t="s">
        <v>1937</v>
      </c>
      <c r="B163" s="171"/>
      <c r="C163" s="171"/>
      <c r="D163" s="171"/>
      <c r="E163" s="171"/>
      <c r="F163" s="171"/>
      <c r="G163" s="171"/>
      <c r="H163" s="171"/>
      <c r="I163" s="171"/>
      <c r="J163" s="171"/>
      <c r="K163" s="171"/>
      <c r="L163" s="171"/>
      <c r="M163" s="171"/>
      <c r="N163" s="171"/>
      <c r="O163" s="171"/>
    </row>
    <row r="164" spans="1:19" outlineLevel="1" x14ac:dyDescent="0.2">
      <c r="A164" s="23" t="str">
        <f t="shared" ref="A164:B179" si="32">A111</f>
        <v>003607</v>
      </c>
      <c r="B164" s="23" t="str">
        <f t="shared" si="32"/>
        <v>Alamo</v>
      </c>
      <c r="C164" s="44">
        <f>SUM(D164:O164)</f>
        <v>86431</v>
      </c>
      <c r="D164" s="71">
        <f>VLOOKUP(A164,'2018 Suc pts with OOS transfer'!A:N,4,0)</f>
        <v>3143</v>
      </c>
      <c r="E164" s="71">
        <f>VLOOKUP(A164,'2018 Suc pts with OOS transfer'!A:N,5,0)</f>
        <v>3105</v>
      </c>
      <c r="F164" s="71">
        <f>VLOOKUP(A164,'2018 Suc pts with OOS transfer'!A:N,6,0)</f>
        <v>2274</v>
      </c>
      <c r="G164" s="71">
        <f>VLOOKUP(A164,'2018 Suc pts with OOS transfer'!A:N,7,0)</f>
        <v>17910</v>
      </c>
      <c r="H164" s="71">
        <f>VLOOKUP(A164,'2018 Suc pts with OOS transfer'!A:N,8,0)</f>
        <v>11286</v>
      </c>
      <c r="I164" s="71">
        <f>VLOOKUP(A164,'2018 Suc pts with OOS transfer'!A:N,9,0)</f>
        <v>6155</v>
      </c>
      <c r="J164" s="71"/>
      <c r="K164" s="71">
        <f>VLOOKUP(A164,'2018 Suc pts with OOS transfer'!A:N,10,0)</f>
        <v>9367</v>
      </c>
      <c r="L164" s="71">
        <f>VLOOKUP(A164,'2018 Suc pts with OOS transfer'!A:N,11,0)</f>
        <v>10870</v>
      </c>
      <c r="M164" s="71">
        <f>VLOOKUP(A164,'2018 Suc pts with OOS transfer'!A:N,12,0)</f>
        <v>10820</v>
      </c>
      <c r="N164" s="71">
        <f>VLOOKUP(A164,'2018 Suc pts with OOS transfer'!A:N,13,0)</f>
        <v>1172</v>
      </c>
      <c r="O164" s="71">
        <f>VLOOKUP(A164,'2018 Suc pts with OOS transfer'!A:N,14,0)</f>
        <v>10329</v>
      </c>
      <c r="P164" s="45"/>
    </row>
    <row r="165" spans="1:19" outlineLevel="1" x14ac:dyDescent="0.2">
      <c r="A165" s="23" t="str">
        <f t="shared" si="32"/>
        <v>003539</v>
      </c>
      <c r="B165" s="23" t="str">
        <f t="shared" si="32"/>
        <v>Alvin</v>
      </c>
      <c r="C165" s="44">
        <f t="shared" ref="C165:C214" si="33">SUM(D165:O165)</f>
        <v>9708</v>
      </c>
      <c r="D165" s="71">
        <f>VLOOKUP(A165,'2018 Suc pts with OOS transfer'!A:N,4,0)</f>
        <v>324</v>
      </c>
      <c r="E165" s="71">
        <f>VLOOKUP(A165,'2018 Suc pts with OOS transfer'!A:N,5,0)</f>
        <v>237</v>
      </c>
      <c r="F165" s="71">
        <f>VLOOKUP(A165,'2018 Suc pts with OOS transfer'!A:N,6,0)</f>
        <v>208</v>
      </c>
      <c r="G165" s="71">
        <f>VLOOKUP(A165,'2018 Suc pts with OOS transfer'!A:N,7,0)</f>
        <v>1789</v>
      </c>
      <c r="H165" s="71">
        <f>VLOOKUP(A165,'2018 Suc pts with OOS transfer'!A:N,8,0)</f>
        <v>1125</v>
      </c>
      <c r="I165" s="71">
        <f>VLOOKUP(A165,'2018 Suc pts with OOS transfer'!A:N,9,0)</f>
        <v>617</v>
      </c>
      <c r="J165" s="71"/>
      <c r="K165" s="71">
        <f>VLOOKUP(A165,'2018 Suc pts with OOS transfer'!A:N,10,0)</f>
        <v>959</v>
      </c>
      <c r="L165" s="71">
        <f>VLOOKUP(A165,'2018 Suc pts with OOS transfer'!A:N,11,0)</f>
        <v>1958</v>
      </c>
      <c r="M165" s="71">
        <f>VLOOKUP(A165,'2018 Suc pts with OOS transfer'!A:N,12,0)</f>
        <v>1305</v>
      </c>
      <c r="N165" s="71">
        <f>VLOOKUP(A165,'2018 Suc pts with OOS transfer'!A:N,13,0)</f>
        <v>402</v>
      </c>
      <c r="O165" s="71">
        <f>VLOOKUP(A165,'2018 Suc pts with OOS transfer'!A:N,14,0)</f>
        <v>784</v>
      </c>
      <c r="P165" s="45"/>
    </row>
    <row r="166" spans="1:19" outlineLevel="1" x14ac:dyDescent="0.2">
      <c r="A166" s="23" t="str">
        <f t="shared" si="32"/>
        <v>003540</v>
      </c>
      <c r="B166" s="23" t="str">
        <f t="shared" si="32"/>
        <v>Amarillo</v>
      </c>
      <c r="C166" s="44">
        <f t="shared" si="33"/>
        <v>17367</v>
      </c>
      <c r="D166" s="71">
        <f>VLOOKUP(A166,'2018 Suc pts with OOS transfer'!A:N,4,0)</f>
        <v>595</v>
      </c>
      <c r="E166" s="71">
        <f>VLOOKUP(A166,'2018 Suc pts with OOS transfer'!A:N,5,0)</f>
        <v>485</v>
      </c>
      <c r="F166" s="71">
        <f>VLOOKUP(A166,'2018 Suc pts with OOS transfer'!A:N,6,0)</f>
        <v>321</v>
      </c>
      <c r="G166" s="71">
        <f>VLOOKUP(A166,'2018 Suc pts with OOS transfer'!A:N,7,0)</f>
        <v>3114</v>
      </c>
      <c r="H166" s="71">
        <f>VLOOKUP(A166,'2018 Suc pts with OOS transfer'!A:N,8,0)</f>
        <v>2004</v>
      </c>
      <c r="I166" s="71">
        <f>VLOOKUP(A166,'2018 Suc pts with OOS transfer'!A:N,9,0)</f>
        <v>1146</v>
      </c>
      <c r="J166" s="71"/>
      <c r="K166" s="71">
        <f>VLOOKUP(A166,'2018 Suc pts with OOS transfer'!A:N,10,0)</f>
        <v>2020</v>
      </c>
      <c r="L166" s="71">
        <f>VLOOKUP(A166,'2018 Suc pts with OOS transfer'!A:N,11,0)</f>
        <v>3072</v>
      </c>
      <c r="M166" s="71">
        <f>VLOOKUP(A166,'2018 Suc pts with OOS transfer'!A:N,12,0)</f>
        <v>2453</v>
      </c>
      <c r="N166" s="71">
        <f>VLOOKUP(A166,'2018 Suc pts with OOS transfer'!A:N,13,0)</f>
        <v>674</v>
      </c>
      <c r="O166" s="71">
        <f>VLOOKUP(A166,'2018 Suc pts with OOS transfer'!A:N,14,0)</f>
        <v>1483</v>
      </c>
      <c r="P166" s="45"/>
    </row>
    <row r="167" spans="1:19" outlineLevel="1" x14ac:dyDescent="0.2">
      <c r="A167" s="23" t="str">
        <f t="shared" si="32"/>
        <v>006661</v>
      </c>
      <c r="B167" s="23" t="str">
        <f t="shared" si="32"/>
        <v>Angelina</v>
      </c>
      <c r="C167" s="44">
        <f t="shared" si="33"/>
        <v>8320</v>
      </c>
      <c r="D167" s="71">
        <f>VLOOKUP(A167,'2018 Suc pts with OOS transfer'!A:N,4,0)</f>
        <v>274</v>
      </c>
      <c r="E167" s="71">
        <f>VLOOKUP(A167,'2018 Suc pts with OOS transfer'!A:N,5,0)</f>
        <v>247</v>
      </c>
      <c r="F167" s="71">
        <f>VLOOKUP(A167,'2018 Suc pts with OOS transfer'!A:N,6,0)</f>
        <v>154</v>
      </c>
      <c r="G167" s="71">
        <f>VLOOKUP(A167,'2018 Suc pts with OOS transfer'!A:N,7,0)</f>
        <v>1576</v>
      </c>
      <c r="H167" s="71">
        <f>VLOOKUP(A167,'2018 Suc pts with OOS transfer'!A:N,8,0)</f>
        <v>914</v>
      </c>
      <c r="I167" s="71">
        <f>VLOOKUP(A167,'2018 Suc pts with OOS transfer'!A:N,9,0)</f>
        <v>560</v>
      </c>
      <c r="J167" s="71"/>
      <c r="K167" s="71">
        <f>VLOOKUP(A167,'2018 Suc pts with OOS transfer'!A:N,10,0)</f>
        <v>678</v>
      </c>
      <c r="L167" s="71">
        <f>VLOOKUP(A167,'2018 Suc pts with OOS transfer'!A:N,11,0)</f>
        <v>1580</v>
      </c>
      <c r="M167" s="71">
        <f>VLOOKUP(A167,'2018 Suc pts with OOS transfer'!A:N,12,0)</f>
        <v>1497</v>
      </c>
      <c r="N167" s="71">
        <f>VLOOKUP(A167,'2018 Suc pts with OOS transfer'!A:N,13,0)</f>
        <v>324</v>
      </c>
      <c r="O167" s="71">
        <f>VLOOKUP(A167,'2018 Suc pts with OOS transfer'!A:N,14,0)</f>
        <v>516</v>
      </c>
      <c r="P167" s="45"/>
    </row>
    <row r="168" spans="1:19" outlineLevel="1" x14ac:dyDescent="0.2">
      <c r="A168" s="23" t="str">
        <f t="shared" si="32"/>
        <v>012015</v>
      </c>
      <c r="B168" s="23" t="str">
        <f t="shared" si="32"/>
        <v>Austin</v>
      </c>
      <c r="C168" s="44">
        <f t="shared" si="33"/>
        <v>69929</v>
      </c>
      <c r="D168" s="71">
        <f>VLOOKUP(A168,'2018 Suc pts with OOS transfer'!A:N,4,0)</f>
        <v>1862</v>
      </c>
      <c r="E168" s="71">
        <f>VLOOKUP(A168,'2018 Suc pts with OOS transfer'!A:N,5,0)</f>
        <v>1030</v>
      </c>
      <c r="F168" s="71">
        <f>VLOOKUP(A168,'2018 Suc pts with OOS transfer'!A:N,6,0)</f>
        <v>876</v>
      </c>
      <c r="G168" s="71">
        <f>VLOOKUP(A168,'2018 Suc pts with OOS transfer'!A:N,7,0)</f>
        <v>12004</v>
      </c>
      <c r="H168" s="71">
        <f>VLOOKUP(A168,'2018 Suc pts with OOS transfer'!A:N,8,0)</f>
        <v>6764</v>
      </c>
      <c r="I168" s="71">
        <f>VLOOKUP(A168,'2018 Suc pts with OOS transfer'!A:N,9,0)</f>
        <v>3908</v>
      </c>
      <c r="J168" s="71">
        <v>99</v>
      </c>
      <c r="K168" s="71">
        <f>VLOOKUP(A168,'2018 Suc pts with OOS transfer'!A:N,10,0)</f>
        <v>10276</v>
      </c>
      <c r="L168" s="71">
        <f>VLOOKUP(A168,'2018 Suc pts with OOS transfer'!A:N,11,0)</f>
        <v>13722</v>
      </c>
      <c r="M168" s="71">
        <f>VLOOKUP(A168,'2018 Suc pts with OOS transfer'!A:N,12,0)</f>
        <v>13693</v>
      </c>
      <c r="N168" s="71">
        <f>VLOOKUP(A168,'2018 Suc pts with OOS transfer'!A:N,13,0)</f>
        <v>1190</v>
      </c>
      <c r="O168" s="71">
        <f>VLOOKUP(A168,'2018 Suc pts with OOS transfer'!A:N,14,0)</f>
        <v>4505</v>
      </c>
      <c r="P168" s="45"/>
    </row>
    <row r="169" spans="1:19" outlineLevel="1" x14ac:dyDescent="0.2">
      <c r="A169" s="23" t="str">
        <f t="shared" si="32"/>
        <v>003549</v>
      </c>
      <c r="B169" s="23" t="str">
        <f t="shared" si="32"/>
        <v>Blinn</v>
      </c>
      <c r="C169" s="44">
        <f t="shared" si="33"/>
        <v>38850</v>
      </c>
      <c r="D169" s="71">
        <f>VLOOKUP(A169,'2018 Suc pts with OOS transfer'!A:N,4,0)</f>
        <v>830</v>
      </c>
      <c r="E169" s="71">
        <f>VLOOKUP(A169,'2018 Suc pts with OOS transfer'!A:N,5,0)</f>
        <v>647</v>
      </c>
      <c r="F169" s="71">
        <f>VLOOKUP(A169,'2018 Suc pts with OOS transfer'!A:N,6,0)</f>
        <v>778</v>
      </c>
      <c r="G169" s="71">
        <f>VLOOKUP(A169,'2018 Suc pts with OOS transfer'!A:N,7,0)</f>
        <v>7221</v>
      </c>
      <c r="H169" s="71">
        <f>VLOOKUP(A169,'2018 Suc pts with OOS transfer'!A:N,8,0)</f>
        <v>4280</v>
      </c>
      <c r="I169" s="71">
        <f>VLOOKUP(A169,'2018 Suc pts with OOS transfer'!A:N,9,0)</f>
        <v>3032</v>
      </c>
      <c r="J169" s="71">
        <v>1105</v>
      </c>
      <c r="K169" s="71">
        <f>VLOOKUP(A169,'2018 Suc pts with OOS transfer'!A:N,10,0)</f>
        <v>5031</v>
      </c>
      <c r="L169" s="71">
        <f>VLOOKUP(A169,'2018 Suc pts with OOS transfer'!A:N,11,0)</f>
        <v>7195</v>
      </c>
      <c r="M169" s="71">
        <f>VLOOKUP(A169,'2018 Suc pts with OOS transfer'!A:N,12,0)</f>
        <v>2863</v>
      </c>
      <c r="N169" s="71">
        <f>VLOOKUP(A169,'2018 Suc pts with OOS transfer'!A:N,13,0)</f>
        <v>352</v>
      </c>
      <c r="O169" s="71">
        <f>VLOOKUP(A169,'2018 Suc pts with OOS transfer'!A:N,14,0)</f>
        <v>5516</v>
      </c>
      <c r="P169" s="45"/>
    </row>
    <row r="170" spans="1:19" outlineLevel="1" x14ac:dyDescent="0.2">
      <c r="A170" s="23" t="str">
        <f t="shared" si="32"/>
        <v>007857</v>
      </c>
      <c r="B170" s="23" t="str">
        <f t="shared" si="32"/>
        <v>Brazosport</v>
      </c>
      <c r="C170" s="44">
        <f t="shared" si="33"/>
        <v>6301</v>
      </c>
      <c r="D170" s="71">
        <f>VLOOKUP(A170,'2018 Suc pts with OOS transfer'!A:N,4,0)</f>
        <v>147</v>
      </c>
      <c r="E170" s="71">
        <f>VLOOKUP(A170,'2018 Suc pts with OOS transfer'!A:N,5,0)</f>
        <v>75</v>
      </c>
      <c r="F170" s="71">
        <f>VLOOKUP(A170,'2018 Suc pts with OOS transfer'!A:N,6,0)</f>
        <v>46</v>
      </c>
      <c r="G170" s="71">
        <f>VLOOKUP(A170,'2018 Suc pts with OOS transfer'!A:N,7,0)</f>
        <v>1317</v>
      </c>
      <c r="H170" s="71">
        <f>VLOOKUP(A170,'2018 Suc pts with OOS transfer'!A:N,8,0)</f>
        <v>795</v>
      </c>
      <c r="I170" s="71">
        <f>VLOOKUP(A170,'2018 Suc pts with OOS transfer'!A:N,9,0)</f>
        <v>392</v>
      </c>
      <c r="J170" s="71"/>
      <c r="K170" s="71">
        <f>VLOOKUP(A170,'2018 Suc pts with OOS transfer'!A:N,10,0)</f>
        <v>505</v>
      </c>
      <c r="L170" s="71">
        <f>VLOOKUP(A170,'2018 Suc pts with OOS transfer'!A:N,11,0)</f>
        <v>1019</v>
      </c>
      <c r="M170" s="71">
        <f>VLOOKUP(A170,'2018 Suc pts with OOS transfer'!A:N,12,0)</f>
        <v>947</v>
      </c>
      <c r="N170" s="71">
        <f>VLOOKUP(A170,'2018 Suc pts with OOS transfer'!A:N,13,0)</f>
        <v>432</v>
      </c>
      <c r="O170" s="71">
        <f>VLOOKUP(A170,'2018 Suc pts with OOS transfer'!A:N,14,0)</f>
        <v>626</v>
      </c>
      <c r="P170" s="45"/>
    </row>
    <row r="171" spans="1:19" outlineLevel="1" x14ac:dyDescent="0.2">
      <c r="A171" s="23" t="str">
        <f t="shared" si="32"/>
        <v>004003</v>
      </c>
      <c r="B171" s="23" t="str">
        <f t="shared" si="32"/>
        <v>Central Texas</v>
      </c>
      <c r="C171" s="44">
        <f t="shared" si="33"/>
        <v>19859</v>
      </c>
      <c r="D171" s="71">
        <f>VLOOKUP(A171,'2018 Suc pts with OOS transfer'!A:N,4,0)</f>
        <v>324</v>
      </c>
      <c r="E171" s="71">
        <f>VLOOKUP(A171,'2018 Suc pts with OOS transfer'!A:N,5,0)</f>
        <v>306</v>
      </c>
      <c r="F171" s="71">
        <f>VLOOKUP(A171,'2018 Suc pts with OOS transfer'!A:N,6,0)</f>
        <v>730</v>
      </c>
      <c r="G171" s="71">
        <f>VLOOKUP(A171,'2018 Suc pts with OOS transfer'!A:N,7,0)</f>
        <v>3836</v>
      </c>
      <c r="H171" s="71">
        <f>VLOOKUP(A171,'2018 Suc pts with OOS transfer'!A:N,8,0)</f>
        <v>2279</v>
      </c>
      <c r="I171" s="71">
        <f>VLOOKUP(A171,'2018 Suc pts with OOS transfer'!A:N,9,0)</f>
        <v>1051</v>
      </c>
      <c r="J171" s="71"/>
      <c r="K171" s="71">
        <f>VLOOKUP(A171,'2018 Suc pts with OOS transfer'!A:N,10,0)</f>
        <v>2079</v>
      </c>
      <c r="L171" s="71">
        <f>VLOOKUP(A171,'2018 Suc pts with OOS transfer'!A:N,11,0)</f>
        <v>4069</v>
      </c>
      <c r="M171" s="71">
        <f>VLOOKUP(A171,'2018 Suc pts with OOS transfer'!A:N,12,0)</f>
        <v>3032</v>
      </c>
      <c r="N171" s="71">
        <f>VLOOKUP(A171,'2018 Suc pts with OOS transfer'!A:N,13,0)</f>
        <v>280</v>
      </c>
      <c r="O171" s="71">
        <f>VLOOKUP(A171,'2018 Suc pts with OOS transfer'!A:N,14,0)</f>
        <v>1873</v>
      </c>
      <c r="P171" s="45"/>
    </row>
    <row r="172" spans="1:19" outlineLevel="1" x14ac:dyDescent="0.2">
      <c r="A172" s="23" t="str">
        <f t="shared" si="32"/>
        <v>003553</v>
      </c>
      <c r="B172" s="23" t="str">
        <f t="shared" si="32"/>
        <v>Cisco</v>
      </c>
      <c r="C172" s="44">
        <f t="shared" si="33"/>
        <v>6401</v>
      </c>
      <c r="D172" s="71">
        <f>VLOOKUP(A172,'2018 Suc pts with OOS transfer'!A:N,4,0)</f>
        <v>231</v>
      </c>
      <c r="E172" s="71">
        <f>VLOOKUP(A172,'2018 Suc pts with OOS transfer'!A:N,5,0)</f>
        <v>198</v>
      </c>
      <c r="F172" s="71">
        <f>VLOOKUP(A172,'2018 Suc pts with OOS transfer'!A:N,6,0)</f>
        <v>145</v>
      </c>
      <c r="G172" s="71">
        <f>VLOOKUP(A172,'2018 Suc pts with OOS transfer'!A:N,7,0)</f>
        <v>1307</v>
      </c>
      <c r="H172" s="71">
        <f>VLOOKUP(A172,'2018 Suc pts with OOS transfer'!A:N,8,0)</f>
        <v>763</v>
      </c>
      <c r="I172" s="71">
        <f>VLOOKUP(A172,'2018 Suc pts with OOS transfer'!A:N,9,0)</f>
        <v>360</v>
      </c>
      <c r="J172" s="71"/>
      <c r="K172" s="71">
        <f>VLOOKUP(A172,'2018 Suc pts with OOS transfer'!A:N,10,0)</f>
        <v>610</v>
      </c>
      <c r="L172" s="71">
        <f>VLOOKUP(A172,'2018 Suc pts with OOS transfer'!A:N,11,0)</f>
        <v>1141</v>
      </c>
      <c r="M172" s="71">
        <f>VLOOKUP(A172,'2018 Suc pts with OOS transfer'!A:N,12,0)</f>
        <v>1010</v>
      </c>
      <c r="N172" s="71">
        <f>VLOOKUP(A172,'2018 Suc pts with OOS transfer'!A:N,13,0)</f>
        <v>134</v>
      </c>
      <c r="O172" s="71">
        <f>VLOOKUP(A172,'2018 Suc pts with OOS transfer'!A:N,14,0)</f>
        <v>502</v>
      </c>
      <c r="P172" s="45"/>
    </row>
    <row r="173" spans="1:19" outlineLevel="1" x14ac:dyDescent="0.2">
      <c r="A173" s="23" t="str">
        <f t="shared" si="32"/>
        <v>003554</v>
      </c>
      <c r="B173" s="23" t="str">
        <f t="shared" si="32"/>
        <v>Clarendon</v>
      </c>
      <c r="C173" s="44">
        <f t="shared" si="33"/>
        <v>3028</v>
      </c>
      <c r="D173" s="71">
        <f>VLOOKUP(A173,'2018 Suc pts with OOS transfer'!A:N,4,0)</f>
        <v>88</v>
      </c>
      <c r="E173" s="71">
        <f>VLOOKUP(A173,'2018 Suc pts with OOS transfer'!A:N,5,0)</f>
        <v>111</v>
      </c>
      <c r="F173" s="71">
        <f>VLOOKUP(A173,'2018 Suc pts with OOS transfer'!A:N,6,0)</f>
        <v>74</v>
      </c>
      <c r="G173" s="71">
        <f>VLOOKUP(A173,'2018 Suc pts with OOS transfer'!A:N,7,0)</f>
        <v>616</v>
      </c>
      <c r="H173" s="71">
        <f>VLOOKUP(A173,'2018 Suc pts with OOS transfer'!A:N,8,0)</f>
        <v>340</v>
      </c>
      <c r="I173" s="71">
        <f>VLOOKUP(A173,'2018 Suc pts with OOS transfer'!A:N,9,0)</f>
        <v>168</v>
      </c>
      <c r="J173" s="71"/>
      <c r="K173" s="71">
        <f>VLOOKUP(A173,'2018 Suc pts with OOS transfer'!A:N,10,0)</f>
        <v>310</v>
      </c>
      <c r="L173" s="71">
        <f>VLOOKUP(A173,'2018 Suc pts with OOS transfer'!A:N,11,0)</f>
        <v>583</v>
      </c>
      <c r="M173" s="71">
        <f>VLOOKUP(A173,'2018 Suc pts with OOS transfer'!A:N,12,0)</f>
        <v>427</v>
      </c>
      <c r="N173" s="71">
        <f>VLOOKUP(A173,'2018 Suc pts with OOS transfer'!A:N,13,0)</f>
        <v>67</v>
      </c>
      <c r="O173" s="71">
        <f>VLOOKUP(A173,'2018 Suc pts with OOS transfer'!A:N,14,0)</f>
        <v>244</v>
      </c>
      <c r="P173" s="45"/>
    </row>
    <row r="174" spans="1:19" outlineLevel="1" x14ac:dyDescent="0.2">
      <c r="A174" s="23" t="str">
        <f t="shared" si="32"/>
        <v>003546</v>
      </c>
      <c r="B174" s="23" t="str">
        <f t="shared" si="32"/>
        <v>Coastal Bend</v>
      </c>
      <c r="C174" s="44">
        <f t="shared" si="33"/>
        <v>7418</v>
      </c>
      <c r="D174" s="71">
        <f>VLOOKUP(A174,'2018 Suc pts with OOS transfer'!A:N,4,0)</f>
        <v>166</v>
      </c>
      <c r="E174" s="71">
        <f>VLOOKUP(A174,'2018 Suc pts with OOS transfer'!A:N,5,0)</f>
        <v>274</v>
      </c>
      <c r="F174" s="71">
        <f>VLOOKUP(A174,'2018 Suc pts with OOS transfer'!A:N,6,0)</f>
        <v>200</v>
      </c>
      <c r="G174" s="71">
        <f>VLOOKUP(A174,'2018 Suc pts with OOS transfer'!A:N,7,0)</f>
        <v>1488</v>
      </c>
      <c r="H174" s="71">
        <f>VLOOKUP(A174,'2018 Suc pts with OOS transfer'!A:N,8,0)</f>
        <v>971</v>
      </c>
      <c r="I174" s="71">
        <f>VLOOKUP(A174,'2018 Suc pts with OOS transfer'!A:N,9,0)</f>
        <v>592</v>
      </c>
      <c r="J174" s="71"/>
      <c r="K174" s="71">
        <f>VLOOKUP(A174,'2018 Suc pts with OOS transfer'!A:N,10,0)</f>
        <v>550</v>
      </c>
      <c r="L174" s="71">
        <f>VLOOKUP(A174,'2018 Suc pts with OOS transfer'!A:N,11,0)</f>
        <v>1279</v>
      </c>
      <c r="M174" s="71">
        <f>VLOOKUP(A174,'2018 Suc pts with OOS transfer'!A:N,12,0)</f>
        <v>1159</v>
      </c>
      <c r="N174" s="71">
        <f>VLOOKUP(A174,'2018 Suc pts with OOS transfer'!A:N,13,0)</f>
        <v>260</v>
      </c>
      <c r="O174" s="71">
        <f>VLOOKUP(A174,'2018 Suc pts with OOS transfer'!A:N,14,0)</f>
        <v>479</v>
      </c>
      <c r="P174" s="45"/>
    </row>
    <row r="175" spans="1:19" outlineLevel="1" x14ac:dyDescent="0.2">
      <c r="A175" s="23" t="str">
        <f t="shared" si="32"/>
        <v>007096</v>
      </c>
      <c r="B175" s="23" t="str">
        <f t="shared" si="32"/>
        <v>College of the Mainland</v>
      </c>
      <c r="C175" s="44">
        <f t="shared" si="33"/>
        <v>7899</v>
      </c>
      <c r="D175" s="71">
        <f>VLOOKUP(A175,'2018 Suc pts with OOS transfer'!A:N,4,0)</f>
        <v>276</v>
      </c>
      <c r="E175" s="71">
        <f>VLOOKUP(A175,'2018 Suc pts with OOS transfer'!A:N,5,0)</f>
        <v>149</v>
      </c>
      <c r="F175" s="71">
        <f>VLOOKUP(A175,'2018 Suc pts with OOS transfer'!A:N,6,0)</f>
        <v>64</v>
      </c>
      <c r="G175" s="71">
        <f>VLOOKUP(A175,'2018 Suc pts with OOS transfer'!A:N,7,0)</f>
        <v>1454</v>
      </c>
      <c r="H175" s="71">
        <f>VLOOKUP(A175,'2018 Suc pts with OOS transfer'!A:N,8,0)</f>
        <v>846</v>
      </c>
      <c r="I175" s="71">
        <f>VLOOKUP(A175,'2018 Suc pts with OOS transfer'!A:N,9,0)</f>
        <v>423</v>
      </c>
      <c r="J175" s="71"/>
      <c r="K175" s="71">
        <f>VLOOKUP(A175,'2018 Suc pts with OOS transfer'!A:N,10,0)</f>
        <v>769</v>
      </c>
      <c r="L175" s="71">
        <f>VLOOKUP(A175,'2018 Suc pts with OOS transfer'!A:N,11,0)</f>
        <v>1519</v>
      </c>
      <c r="M175" s="71">
        <f>VLOOKUP(A175,'2018 Suc pts with OOS transfer'!A:N,12,0)</f>
        <v>1423</v>
      </c>
      <c r="N175" s="71">
        <f>VLOOKUP(A175,'2018 Suc pts with OOS transfer'!A:N,13,0)</f>
        <v>292</v>
      </c>
      <c r="O175" s="71">
        <f>VLOOKUP(A175,'2018 Suc pts with OOS transfer'!A:N,14,0)</f>
        <v>684</v>
      </c>
      <c r="P175" s="45"/>
    </row>
    <row r="176" spans="1:19" outlineLevel="1" x14ac:dyDescent="0.2">
      <c r="A176" s="23" t="str">
        <f t="shared" si="32"/>
        <v>023614</v>
      </c>
      <c r="B176" s="23" t="str">
        <f t="shared" si="32"/>
        <v>Collin</v>
      </c>
      <c r="C176" s="44">
        <f t="shared" si="33"/>
        <v>57116</v>
      </c>
      <c r="D176" s="71">
        <f>VLOOKUP(A176,'2018 Suc pts with OOS transfer'!A:N,4,0)</f>
        <v>1040</v>
      </c>
      <c r="E176" s="71">
        <f>VLOOKUP(A176,'2018 Suc pts with OOS transfer'!A:N,5,0)</f>
        <v>956</v>
      </c>
      <c r="F176" s="71">
        <f>VLOOKUP(A176,'2018 Suc pts with OOS transfer'!A:N,6,0)</f>
        <v>663</v>
      </c>
      <c r="G176" s="71">
        <f>VLOOKUP(A176,'2018 Suc pts with OOS transfer'!A:N,7,0)</f>
        <v>9538</v>
      </c>
      <c r="H176" s="71">
        <f>VLOOKUP(A176,'2018 Suc pts with OOS transfer'!A:N,8,0)</f>
        <v>5927</v>
      </c>
      <c r="I176" s="71">
        <f>VLOOKUP(A176,'2018 Suc pts with OOS transfer'!A:N,9,0)</f>
        <v>3098</v>
      </c>
      <c r="J176" s="71"/>
      <c r="K176" s="71">
        <f>VLOOKUP(A176,'2018 Suc pts with OOS transfer'!A:N,10,0)</f>
        <v>6054</v>
      </c>
      <c r="L176" s="71">
        <f>VLOOKUP(A176,'2018 Suc pts with OOS transfer'!A:N,11,0)</f>
        <v>12736</v>
      </c>
      <c r="M176" s="71">
        <f>VLOOKUP(A176,'2018 Suc pts with OOS transfer'!A:N,12,0)</f>
        <v>12430</v>
      </c>
      <c r="N176" s="71">
        <f>VLOOKUP(A176,'2018 Suc pts with OOS transfer'!A:N,13,0)</f>
        <v>505</v>
      </c>
      <c r="O176" s="71">
        <f>VLOOKUP(A176,'2018 Suc pts with OOS transfer'!A:N,14,0)</f>
        <v>4169</v>
      </c>
      <c r="P176" s="45"/>
    </row>
    <row r="177" spans="1:16" outlineLevel="1" x14ac:dyDescent="0.2">
      <c r="A177" s="23" t="str">
        <f t="shared" si="32"/>
        <v>009331</v>
      </c>
      <c r="B177" s="23" t="str">
        <f t="shared" si="32"/>
        <v>Dallas</v>
      </c>
      <c r="C177" s="44">
        <f t="shared" si="33"/>
        <v>117684</v>
      </c>
      <c r="D177" s="71">
        <f>VLOOKUP(A177,'2018 Suc pts with OOS transfer'!A:N,4,0)</f>
        <v>3323</v>
      </c>
      <c r="E177" s="71">
        <f>VLOOKUP(A177,'2018 Suc pts with OOS transfer'!A:N,5,0)</f>
        <v>3706</v>
      </c>
      <c r="F177" s="71">
        <f>VLOOKUP(A177,'2018 Suc pts with OOS transfer'!A:N,6,0)</f>
        <v>2413</v>
      </c>
      <c r="G177" s="71">
        <f>VLOOKUP(A177,'2018 Suc pts with OOS transfer'!A:N,7,0)</f>
        <v>20229</v>
      </c>
      <c r="H177" s="71">
        <f>VLOOKUP(A177,'2018 Suc pts with OOS transfer'!A:N,8,0)</f>
        <v>12151</v>
      </c>
      <c r="I177" s="71">
        <f>VLOOKUP(A177,'2018 Suc pts with OOS transfer'!A:N,9,0)</f>
        <v>5607</v>
      </c>
      <c r="J177" s="71">
        <v>12</v>
      </c>
      <c r="K177" s="71">
        <f>VLOOKUP(A177,'2018 Suc pts with OOS transfer'!A:N,10,0)</f>
        <v>12487</v>
      </c>
      <c r="L177" s="71">
        <f>VLOOKUP(A177,'2018 Suc pts with OOS transfer'!A:N,11,0)</f>
        <v>25018</v>
      </c>
      <c r="M177" s="71">
        <f>VLOOKUP(A177,'2018 Suc pts with OOS transfer'!A:N,12,0)</f>
        <v>19630</v>
      </c>
      <c r="N177" s="71">
        <f>VLOOKUP(A177,'2018 Suc pts with OOS transfer'!A:N,13,0)</f>
        <v>2015</v>
      </c>
      <c r="O177" s="71">
        <f>VLOOKUP(A177,'2018 Suc pts with OOS transfer'!A:N,14,0)</f>
        <v>11093</v>
      </c>
      <c r="P177" s="45"/>
    </row>
    <row r="178" spans="1:16" outlineLevel="1" x14ac:dyDescent="0.2">
      <c r="A178" s="23" t="str">
        <f t="shared" si="32"/>
        <v>003563</v>
      </c>
      <c r="B178" s="23" t="str">
        <f t="shared" si="32"/>
        <v>Del Mar</v>
      </c>
      <c r="C178" s="44">
        <f t="shared" si="33"/>
        <v>16893</v>
      </c>
      <c r="D178" s="71">
        <f>VLOOKUP(A178,'2018 Suc pts with OOS transfer'!A:N,4,0)</f>
        <v>356</v>
      </c>
      <c r="E178" s="71">
        <f>VLOOKUP(A178,'2018 Suc pts with OOS transfer'!A:N,5,0)</f>
        <v>415</v>
      </c>
      <c r="F178" s="71">
        <f>VLOOKUP(A178,'2018 Suc pts with OOS transfer'!A:N,6,0)</f>
        <v>463</v>
      </c>
      <c r="G178" s="71">
        <f>VLOOKUP(A178,'2018 Suc pts with OOS transfer'!A:N,7,0)</f>
        <v>3245</v>
      </c>
      <c r="H178" s="71">
        <f>VLOOKUP(A178,'2018 Suc pts with OOS transfer'!A:N,8,0)</f>
        <v>2172</v>
      </c>
      <c r="I178" s="71">
        <f>VLOOKUP(A178,'2018 Suc pts with OOS transfer'!A:N,9,0)</f>
        <v>949</v>
      </c>
      <c r="J178" s="71"/>
      <c r="K178" s="71">
        <f>VLOOKUP(A178,'2018 Suc pts with OOS transfer'!A:N,10,0)</f>
        <v>1871</v>
      </c>
      <c r="L178" s="71">
        <f>VLOOKUP(A178,'2018 Suc pts with OOS transfer'!A:N,11,0)</f>
        <v>2694</v>
      </c>
      <c r="M178" s="71">
        <f>VLOOKUP(A178,'2018 Suc pts with OOS transfer'!A:N,12,0)</f>
        <v>2192</v>
      </c>
      <c r="N178" s="71">
        <f>VLOOKUP(A178,'2018 Suc pts with OOS transfer'!A:N,13,0)</f>
        <v>575</v>
      </c>
      <c r="O178" s="71">
        <f>VLOOKUP(A178,'2018 Suc pts with OOS transfer'!A:N,14,0)</f>
        <v>1961</v>
      </c>
      <c r="P178" s="45"/>
    </row>
    <row r="179" spans="1:16" outlineLevel="1" x14ac:dyDescent="0.2">
      <c r="A179" s="23" t="str">
        <f t="shared" si="32"/>
        <v>010387</v>
      </c>
      <c r="B179" s="23" t="str">
        <f t="shared" si="32"/>
        <v>El Paso</v>
      </c>
      <c r="C179" s="44">
        <f t="shared" si="33"/>
        <v>46914</v>
      </c>
      <c r="D179" s="71">
        <f>VLOOKUP(A179,'2018 Suc pts with OOS transfer'!A:N,4,0)</f>
        <v>1765</v>
      </c>
      <c r="E179" s="71">
        <f>VLOOKUP(A179,'2018 Suc pts with OOS transfer'!A:N,5,0)</f>
        <v>2283</v>
      </c>
      <c r="F179" s="71">
        <f>VLOOKUP(A179,'2018 Suc pts with OOS transfer'!A:N,6,0)</f>
        <v>1727</v>
      </c>
      <c r="G179" s="71">
        <f>VLOOKUP(A179,'2018 Suc pts with OOS transfer'!A:N,7,0)</f>
        <v>8065</v>
      </c>
      <c r="H179" s="71">
        <f>VLOOKUP(A179,'2018 Suc pts with OOS transfer'!A:N,8,0)</f>
        <v>5653</v>
      </c>
      <c r="I179" s="71">
        <f>VLOOKUP(A179,'2018 Suc pts with OOS transfer'!A:N,9,0)</f>
        <v>2743</v>
      </c>
      <c r="J179" s="71"/>
      <c r="K179" s="71">
        <f>VLOOKUP(A179,'2018 Suc pts with OOS transfer'!A:N,10,0)</f>
        <v>5086</v>
      </c>
      <c r="L179" s="71">
        <f>VLOOKUP(A179,'2018 Suc pts with OOS transfer'!A:N,11,0)</f>
        <v>7142</v>
      </c>
      <c r="M179" s="71">
        <f>VLOOKUP(A179,'2018 Suc pts with OOS transfer'!A:N,12,0)</f>
        <v>7217</v>
      </c>
      <c r="N179" s="71">
        <f>VLOOKUP(A179,'2018 Suc pts with OOS transfer'!A:N,13,0)</f>
        <v>588</v>
      </c>
      <c r="O179" s="71">
        <f>VLOOKUP(A179,'2018 Suc pts with OOS transfer'!A:N,14,0)</f>
        <v>4645</v>
      </c>
      <c r="P179" s="45"/>
    </row>
    <row r="180" spans="1:16" outlineLevel="1" x14ac:dyDescent="0.2">
      <c r="A180" s="23" t="str">
        <f t="shared" ref="A180:B195" si="34">A127</f>
        <v>003568</v>
      </c>
      <c r="B180" s="23" t="str">
        <f t="shared" si="34"/>
        <v>Frank Phillips</v>
      </c>
      <c r="C180" s="44">
        <f t="shared" si="33"/>
        <v>2737</v>
      </c>
      <c r="D180" s="71">
        <f>VLOOKUP(A180,'2018 Suc pts with OOS transfer'!A:N,4,0)</f>
        <v>70</v>
      </c>
      <c r="E180" s="71">
        <f>VLOOKUP(A180,'2018 Suc pts with OOS transfer'!A:N,5,0)</f>
        <v>56</v>
      </c>
      <c r="F180" s="71">
        <f>VLOOKUP(A180,'2018 Suc pts with OOS transfer'!A:N,6,0)</f>
        <v>88</v>
      </c>
      <c r="G180" s="71">
        <f>VLOOKUP(A180,'2018 Suc pts with OOS transfer'!A:N,7,0)</f>
        <v>586</v>
      </c>
      <c r="H180" s="71">
        <f>VLOOKUP(A180,'2018 Suc pts with OOS transfer'!A:N,8,0)</f>
        <v>297</v>
      </c>
      <c r="I180" s="71">
        <f>VLOOKUP(A180,'2018 Suc pts with OOS transfer'!A:N,9,0)</f>
        <v>174</v>
      </c>
      <c r="J180" s="71"/>
      <c r="K180" s="71">
        <f>VLOOKUP(A180,'2018 Suc pts with OOS transfer'!A:N,10,0)</f>
        <v>368</v>
      </c>
      <c r="L180" s="71">
        <f>VLOOKUP(A180,'2018 Suc pts with OOS transfer'!A:N,11,0)</f>
        <v>483</v>
      </c>
      <c r="M180" s="71">
        <f>VLOOKUP(A180,'2018 Suc pts with OOS transfer'!A:N,12,0)</f>
        <v>432</v>
      </c>
      <c r="N180" s="71">
        <f>VLOOKUP(A180,'2018 Suc pts with OOS transfer'!A:N,13,0)</f>
        <v>41</v>
      </c>
      <c r="O180" s="71">
        <f>VLOOKUP(A180,'2018 Suc pts with OOS transfer'!A:N,14,0)</f>
        <v>142</v>
      </c>
      <c r="P180" s="45"/>
    </row>
    <row r="181" spans="1:16" outlineLevel="1" x14ac:dyDescent="0.2">
      <c r="A181" s="23" t="str">
        <f t="shared" si="34"/>
        <v>006662</v>
      </c>
      <c r="B181" s="23" t="str">
        <f t="shared" si="34"/>
        <v>Galveston</v>
      </c>
      <c r="C181" s="44">
        <f t="shared" si="33"/>
        <v>3642</v>
      </c>
      <c r="D181" s="71">
        <f>VLOOKUP(A181,'2018 Suc pts with OOS transfer'!A:N,4,0)</f>
        <v>101</v>
      </c>
      <c r="E181" s="71">
        <f>VLOOKUP(A181,'2018 Suc pts with OOS transfer'!A:N,5,0)</f>
        <v>100</v>
      </c>
      <c r="F181" s="71">
        <f>VLOOKUP(A181,'2018 Suc pts with OOS transfer'!A:N,6,0)</f>
        <v>62</v>
      </c>
      <c r="G181" s="71">
        <f>VLOOKUP(A181,'2018 Suc pts with OOS transfer'!A:N,7,0)</f>
        <v>781</v>
      </c>
      <c r="H181" s="71">
        <f>VLOOKUP(A181,'2018 Suc pts with OOS transfer'!A:N,8,0)</f>
        <v>451</v>
      </c>
      <c r="I181" s="71">
        <f>VLOOKUP(A181,'2018 Suc pts with OOS transfer'!A:N,9,0)</f>
        <v>252</v>
      </c>
      <c r="J181" s="71"/>
      <c r="K181" s="71">
        <f>VLOOKUP(A181,'2018 Suc pts with OOS transfer'!A:N,10,0)</f>
        <v>349</v>
      </c>
      <c r="L181" s="71">
        <f>VLOOKUP(A181,'2018 Suc pts with OOS transfer'!A:N,11,0)</f>
        <v>498</v>
      </c>
      <c r="M181" s="71">
        <f>VLOOKUP(A181,'2018 Suc pts with OOS transfer'!A:N,12,0)</f>
        <v>385</v>
      </c>
      <c r="N181" s="71">
        <f>VLOOKUP(A181,'2018 Suc pts with OOS transfer'!A:N,13,0)</f>
        <v>253</v>
      </c>
      <c r="O181" s="71">
        <f>VLOOKUP(A181,'2018 Suc pts with OOS transfer'!A:N,14,0)</f>
        <v>410</v>
      </c>
      <c r="P181" s="45"/>
    </row>
    <row r="182" spans="1:16" outlineLevel="1" x14ac:dyDescent="0.2">
      <c r="A182" s="23" t="str">
        <f t="shared" si="34"/>
        <v>003570</v>
      </c>
      <c r="B182" s="23" t="str">
        <f t="shared" si="34"/>
        <v>Grayson</v>
      </c>
      <c r="C182" s="44">
        <f t="shared" si="33"/>
        <v>6315</v>
      </c>
      <c r="D182" s="71">
        <f>VLOOKUP(A182,'2018 Suc pts with OOS transfer'!A:N,4,0)</f>
        <v>15</v>
      </c>
      <c r="E182" s="71">
        <f>VLOOKUP(A182,'2018 Suc pts with OOS transfer'!A:N,5,0)</f>
        <v>31</v>
      </c>
      <c r="F182" s="71">
        <f>VLOOKUP(A182,'2018 Suc pts with OOS transfer'!A:N,6,0)</f>
        <v>39</v>
      </c>
      <c r="G182" s="71">
        <f>VLOOKUP(A182,'2018 Suc pts with OOS transfer'!A:N,7,0)</f>
        <v>1462</v>
      </c>
      <c r="H182" s="71">
        <f>VLOOKUP(A182,'2018 Suc pts with OOS transfer'!A:N,8,0)</f>
        <v>875</v>
      </c>
      <c r="I182" s="71">
        <f>VLOOKUP(A182,'2018 Suc pts with OOS transfer'!A:N,9,0)</f>
        <v>397</v>
      </c>
      <c r="J182" s="71"/>
      <c r="K182" s="71">
        <f>VLOOKUP(A182,'2018 Suc pts with OOS transfer'!A:N,10,0)</f>
        <v>682</v>
      </c>
      <c r="L182" s="71">
        <f>VLOOKUP(A182,'2018 Suc pts with OOS transfer'!A:N,11,0)</f>
        <v>1465</v>
      </c>
      <c r="M182" s="71">
        <f>VLOOKUP(A182,'2018 Suc pts with OOS transfer'!A:N,12,0)</f>
        <v>580</v>
      </c>
      <c r="N182" s="71">
        <f>VLOOKUP(A182,'2018 Suc pts with OOS transfer'!A:N,13,0)</f>
        <v>283</v>
      </c>
      <c r="O182" s="71">
        <f>VLOOKUP(A182,'2018 Suc pts with OOS transfer'!A:N,14,0)</f>
        <v>486</v>
      </c>
      <c r="P182" s="45"/>
    </row>
    <row r="183" spans="1:16" outlineLevel="1" x14ac:dyDescent="0.2">
      <c r="A183" s="23" t="str">
        <f t="shared" si="34"/>
        <v>003573</v>
      </c>
      <c r="B183" s="23" t="str">
        <f t="shared" si="34"/>
        <v>Hill</v>
      </c>
      <c r="C183" s="44">
        <f t="shared" si="33"/>
        <v>8198</v>
      </c>
      <c r="D183" s="71">
        <f>VLOOKUP(A183,'2018 Suc pts with OOS transfer'!A:N,4,0)</f>
        <v>196</v>
      </c>
      <c r="E183" s="71">
        <f>VLOOKUP(A183,'2018 Suc pts with OOS transfer'!A:N,5,0)</f>
        <v>168</v>
      </c>
      <c r="F183" s="71">
        <f>VLOOKUP(A183,'2018 Suc pts with OOS transfer'!A:N,6,0)</f>
        <v>107</v>
      </c>
      <c r="G183" s="71">
        <f>VLOOKUP(A183,'2018 Suc pts with OOS transfer'!A:N,7,0)</f>
        <v>1574</v>
      </c>
      <c r="H183" s="71">
        <f>VLOOKUP(A183,'2018 Suc pts with OOS transfer'!A:N,8,0)</f>
        <v>839</v>
      </c>
      <c r="I183" s="71">
        <f>VLOOKUP(A183,'2018 Suc pts with OOS transfer'!A:N,9,0)</f>
        <v>476</v>
      </c>
      <c r="J183" s="71"/>
      <c r="K183" s="71">
        <f>VLOOKUP(A183,'2018 Suc pts with OOS transfer'!A:N,10,0)</f>
        <v>1050</v>
      </c>
      <c r="L183" s="71">
        <f>VLOOKUP(A183,'2018 Suc pts with OOS transfer'!A:N,11,0)</f>
        <v>1657</v>
      </c>
      <c r="M183" s="71">
        <f>VLOOKUP(A183,'2018 Suc pts with OOS transfer'!A:N,12,0)</f>
        <v>1483</v>
      </c>
      <c r="N183" s="71">
        <f>VLOOKUP(A183,'2018 Suc pts with OOS transfer'!A:N,13,0)</f>
        <v>58</v>
      </c>
      <c r="O183" s="71">
        <f>VLOOKUP(A183,'2018 Suc pts with OOS transfer'!A:N,14,0)</f>
        <v>590</v>
      </c>
      <c r="P183" s="45"/>
    </row>
    <row r="184" spans="1:16" outlineLevel="1" x14ac:dyDescent="0.2">
      <c r="A184" s="23" t="str">
        <f t="shared" si="34"/>
        <v>010633</v>
      </c>
      <c r="B184" s="23" t="str">
        <f t="shared" si="34"/>
        <v>Houston</v>
      </c>
      <c r="C184" s="44">
        <f t="shared" si="33"/>
        <v>87918</v>
      </c>
      <c r="D184" s="71">
        <f>VLOOKUP(A184,'2018 Suc pts with OOS transfer'!A:N,4,0)</f>
        <v>4928</v>
      </c>
      <c r="E184" s="71">
        <f>VLOOKUP(A184,'2018 Suc pts with OOS transfer'!A:N,5,0)</f>
        <v>3550</v>
      </c>
      <c r="F184" s="71">
        <f>VLOOKUP(A184,'2018 Suc pts with OOS transfer'!A:N,6,0)</f>
        <v>4321</v>
      </c>
      <c r="G184" s="71">
        <f>VLOOKUP(A184,'2018 Suc pts with OOS transfer'!A:N,7,0)</f>
        <v>15709</v>
      </c>
      <c r="H184" s="71">
        <f>VLOOKUP(A184,'2018 Suc pts with OOS transfer'!A:N,8,0)</f>
        <v>10130</v>
      </c>
      <c r="I184" s="71">
        <f>VLOOKUP(A184,'2018 Suc pts with OOS transfer'!A:N,9,0)</f>
        <v>4226</v>
      </c>
      <c r="J184" s="71"/>
      <c r="K184" s="71">
        <f>VLOOKUP(A184,'2018 Suc pts with OOS transfer'!A:N,10,0)</f>
        <v>7815</v>
      </c>
      <c r="L184" s="71">
        <f>VLOOKUP(A184,'2018 Suc pts with OOS transfer'!A:N,11,0)</f>
        <v>16215</v>
      </c>
      <c r="M184" s="71">
        <f>VLOOKUP(A184,'2018 Suc pts with OOS transfer'!A:N,12,0)</f>
        <v>12861</v>
      </c>
      <c r="N184" s="71">
        <f>VLOOKUP(A184,'2018 Suc pts with OOS transfer'!A:N,13,0)</f>
        <v>1072</v>
      </c>
      <c r="O184" s="71">
        <f>VLOOKUP(A184,'2018 Suc pts with OOS transfer'!A:N,14,0)</f>
        <v>7091</v>
      </c>
      <c r="P184" s="45"/>
    </row>
    <row r="185" spans="1:16" outlineLevel="1" x14ac:dyDescent="0.2">
      <c r="A185" s="23" t="str">
        <f t="shared" si="34"/>
        <v>003574</v>
      </c>
      <c r="B185" s="23" t="str">
        <f t="shared" si="34"/>
        <v>Howard</v>
      </c>
      <c r="C185" s="44">
        <f t="shared" si="33"/>
        <v>6272</v>
      </c>
      <c r="D185" s="71">
        <f>VLOOKUP(A185,'2018 Suc pts with OOS transfer'!A:N,4,0)</f>
        <v>222</v>
      </c>
      <c r="E185" s="71">
        <f>VLOOKUP(A185,'2018 Suc pts with OOS transfer'!A:N,5,0)</f>
        <v>136</v>
      </c>
      <c r="F185" s="71">
        <f>VLOOKUP(A185,'2018 Suc pts with OOS transfer'!A:N,6,0)</f>
        <v>63</v>
      </c>
      <c r="G185" s="71">
        <f>VLOOKUP(A185,'2018 Suc pts with OOS transfer'!A:N,7,0)</f>
        <v>1230</v>
      </c>
      <c r="H185" s="71">
        <f>VLOOKUP(A185,'2018 Suc pts with OOS transfer'!A:N,8,0)</f>
        <v>634</v>
      </c>
      <c r="I185" s="71">
        <f>VLOOKUP(A185,'2018 Suc pts with OOS transfer'!A:N,9,0)</f>
        <v>529</v>
      </c>
      <c r="J185" s="71"/>
      <c r="K185" s="71">
        <f>VLOOKUP(A185,'2018 Suc pts with OOS transfer'!A:N,10,0)</f>
        <v>673</v>
      </c>
      <c r="L185" s="71">
        <f>VLOOKUP(A185,'2018 Suc pts with OOS transfer'!A:N,11,0)</f>
        <v>1303</v>
      </c>
      <c r="M185" s="71">
        <f>VLOOKUP(A185,'2018 Suc pts with OOS transfer'!A:N,12,0)</f>
        <v>816</v>
      </c>
      <c r="N185" s="71">
        <f>VLOOKUP(A185,'2018 Suc pts with OOS transfer'!A:N,13,0)</f>
        <v>195</v>
      </c>
      <c r="O185" s="71">
        <f>VLOOKUP(A185,'2018 Suc pts with OOS transfer'!A:N,14,0)</f>
        <v>471</v>
      </c>
      <c r="P185" s="45"/>
    </row>
    <row r="186" spans="1:16" outlineLevel="1" x14ac:dyDescent="0.2">
      <c r="A186" s="23" t="str">
        <f t="shared" si="34"/>
        <v>003580</v>
      </c>
      <c r="B186" s="23" t="str">
        <f t="shared" si="34"/>
        <v>Kilgore</v>
      </c>
      <c r="C186" s="44">
        <f t="shared" si="33"/>
        <v>9425</v>
      </c>
      <c r="D186" s="71">
        <f>VLOOKUP(A186,'2018 Suc pts with OOS transfer'!A:N,4,0)</f>
        <v>158</v>
      </c>
      <c r="E186" s="71">
        <f>VLOOKUP(A186,'2018 Suc pts with OOS transfer'!A:N,5,0)</f>
        <v>117</v>
      </c>
      <c r="F186" s="71">
        <f>VLOOKUP(A186,'2018 Suc pts with OOS transfer'!A:N,6,0)</f>
        <v>131</v>
      </c>
      <c r="G186" s="71">
        <f>VLOOKUP(A186,'2018 Suc pts with OOS transfer'!A:N,7,0)</f>
        <v>1898</v>
      </c>
      <c r="H186" s="71">
        <f>VLOOKUP(A186,'2018 Suc pts with OOS transfer'!A:N,8,0)</f>
        <v>1200</v>
      </c>
      <c r="I186" s="71">
        <f>VLOOKUP(A186,'2018 Suc pts with OOS transfer'!A:N,9,0)</f>
        <v>532</v>
      </c>
      <c r="J186" s="71"/>
      <c r="K186" s="71">
        <f>VLOOKUP(A186,'2018 Suc pts with OOS transfer'!A:N,10,0)</f>
        <v>964</v>
      </c>
      <c r="L186" s="71">
        <f>VLOOKUP(A186,'2018 Suc pts with OOS transfer'!A:N,11,0)</f>
        <v>1842</v>
      </c>
      <c r="M186" s="71">
        <f>VLOOKUP(A186,'2018 Suc pts with OOS transfer'!A:N,12,0)</f>
        <v>1468</v>
      </c>
      <c r="N186" s="71">
        <f>VLOOKUP(A186,'2018 Suc pts with OOS transfer'!A:N,13,0)</f>
        <v>271</v>
      </c>
      <c r="O186" s="71">
        <f>VLOOKUP(A186,'2018 Suc pts with OOS transfer'!A:N,14,0)</f>
        <v>844</v>
      </c>
      <c r="P186" s="45"/>
    </row>
    <row r="187" spans="1:16" outlineLevel="1" x14ac:dyDescent="0.2">
      <c r="A187" s="23" t="str">
        <f t="shared" si="34"/>
        <v>003582</v>
      </c>
      <c r="B187" s="23" t="str">
        <f t="shared" si="34"/>
        <v>Laredo</v>
      </c>
      <c r="C187" s="44">
        <f t="shared" si="33"/>
        <v>15727</v>
      </c>
      <c r="D187" s="71">
        <f>VLOOKUP(A187,'2018 Suc pts with OOS transfer'!A:N,4,0)</f>
        <v>736</v>
      </c>
      <c r="E187" s="71">
        <f>VLOOKUP(A187,'2018 Suc pts with OOS transfer'!A:N,5,0)</f>
        <v>571</v>
      </c>
      <c r="F187" s="71">
        <f>VLOOKUP(A187,'2018 Suc pts with OOS transfer'!A:N,6,0)</f>
        <v>342</v>
      </c>
      <c r="G187" s="71">
        <f>VLOOKUP(A187,'2018 Suc pts with OOS transfer'!A:N,7,0)</f>
        <v>2675</v>
      </c>
      <c r="H187" s="71">
        <f>VLOOKUP(A187,'2018 Suc pts with OOS transfer'!A:N,8,0)</f>
        <v>1630</v>
      </c>
      <c r="I187" s="71">
        <f>VLOOKUP(A187,'2018 Suc pts with OOS transfer'!A:N,9,0)</f>
        <v>853</v>
      </c>
      <c r="J187" s="71"/>
      <c r="K187" s="71">
        <f>VLOOKUP(A187,'2018 Suc pts with OOS transfer'!A:N,10,0)</f>
        <v>1813</v>
      </c>
      <c r="L187" s="71">
        <f>VLOOKUP(A187,'2018 Suc pts with OOS transfer'!A:N,11,0)</f>
        <v>2652</v>
      </c>
      <c r="M187" s="71">
        <f>VLOOKUP(A187,'2018 Suc pts with OOS transfer'!A:N,12,0)</f>
        <v>2652</v>
      </c>
      <c r="N187" s="71">
        <f>VLOOKUP(A187,'2018 Suc pts with OOS transfer'!A:N,13,0)</f>
        <v>511</v>
      </c>
      <c r="O187" s="71">
        <f>VLOOKUP(A187,'2018 Suc pts with OOS transfer'!A:N,14,0)</f>
        <v>1292</v>
      </c>
      <c r="P187" s="45"/>
    </row>
    <row r="188" spans="1:16" outlineLevel="1" x14ac:dyDescent="0.2">
      <c r="A188" s="23" t="str">
        <f t="shared" si="34"/>
        <v>003583</v>
      </c>
      <c r="B188" s="23" t="str">
        <f t="shared" si="34"/>
        <v>Lee</v>
      </c>
      <c r="C188" s="44">
        <f t="shared" si="33"/>
        <v>11365</v>
      </c>
      <c r="D188" s="71">
        <f>VLOOKUP(A188,'2018 Suc pts with OOS transfer'!A:N,4,0)</f>
        <v>119</v>
      </c>
      <c r="E188" s="71">
        <f>VLOOKUP(A188,'2018 Suc pts with OOS transfer'!A:N,5,0)</f>
        <v>301</v>
      </c>
      <c r="F188" s="71">
        <f>VLOOKUP(A188,'2018 Suc pts with OOS transfer'!A:N,6,0)</f>
        <v>262</v>
      </c>
      <c r="G188" s="71">
        <f>VLOOKUP(A188,'2018 Suc pts with OOS transfer'!A:N,7,0)</f>
        <v>2501</v>
      </c>
      <c r="H188" s="71">
        <f>VLOOKUP(A188,'2018 Suc pts with OOS transfer'!A:N,8,0)</f>
        <v>1627</v>
      </c>
      <c r="I188" s="71">
        <f>VLOOKUP(A188,'2018 Suc pts with OOS transfer'!A:N,9,0)</f>
        <v>497</v>
      </c>
      <c r="J188" s="71"/>
      <c r="K188" s="71">
        <f>VLOOKUP(A188,'2018 Suc pts with OOS transfer'!A:N,10,0)</f>
        <v>954</v>
      </c>
      <c r="L188" s="71">
        <f>VLOOKUP(A188,'2018 Suc pts with OOS transfer'!A:N,11,0)</f>
        <v>1401</v>
      </c>
      <c r="M188" s="71">
        <f>VLOOKUP(A188,'2018 Suc pts with OOS transfer'!A:N,12,0)</f>
        <v>1578</v>
      </c>
      <c r="N188" s="71">
        <f>VLOOKUP(A188,'2018 Suc pts with OOS transfer'!A:N,13,0)</f>
        <v>635</v>
      </c>
      <c r="O188" s="71">
        <f>VLOOKUP(A188,'2018 Suc pts with OOS transfer'!A:N,14,0)</f>
        <v>1490</v>
      </c>
      <c r="P188" s="45"/>
    </row>
    <row r="189" spans="1:16" outlineLevel="1" x14ac:dyDescent="0.2">
      <c r="A189" s="23" t="str">
        <f t="shared" si="34"/>
        <v>011145</v>
      </c>
      <c r="B189" s="23" t="str">
        <f t="shared" si="34"/>
        <v>Lone Star</v>
      </c>
      <c r="C189" s="44">
        <f t="shared" si="33"/>
        <v>105519</v>
      </c>
      <c r="D189" s="71">
        <f>VLOOKUP(A189,'2018 Suc pts with OOS transfer'!A:N,4,0)</f>
        <v>4154</v>
      </c>
      <c r="E189" s="71">
        <f>VLOOKUP(A189,'2018 Suc pts with OOS transfer'!A:N,5,0)</f>
        <v>3354</v>
      </c>
      <c r="F189" s="71">
        <f>VLOOKUP(A189,'2018 Suc pts with OOS transfer'!A:N,6,0)</f>
        <v>3006</v>
      </c>
      <c r="G189" s="71">
        <f>VLOOKUP(A189,'2018 Suc pts with OOS transfer'!A:N,7,0)</f>
        <v>21138</v>
      </c>
      <c r="H189" s="71">
        <f>VLOOKUP(A189,'2018 Suc pts with OOS transfer'!A:N,8,0)</f>
        <v>12989</v>
      </c>
      <c r="I189" s="71">
        <f>VLOOKUP(A189,'2018 Suc pts with OOS transfer'!A:N,9,0)</f>
        <v>6173</v>
      </c>
      <c r="J189" s="71"/>
      <c r="K189" s="71">
        <f>VLOOKUP(A189,'2018 Suc pts with OOS transfer'!A:N,10,0)</f>
        <v>11359</v>
      </c>
      <c r="L189" s="71">
        <f>VLOOKUP(A189,'2018 Suc pts with OOS transfer'!A:N,11,0)</f>
        <v>17793</v>
      </c>
      <c r="M189" s="71">
        <f>VLOOKUP(A189,'2018 Suc pts with OOS transfer'!A:N,12,0)</f>
        <v>15755</v>
      </c>
      <c r="N189" s="71">
        <f>VLOOKUP(A189,'2018 Suc pts with OOS transfer'!A:N,13,0)</f>
        <v>1441</v>
      </c>
      <c r="O189" s="71">
        <f>VLOOKUP(A189,'2018 Suc pts with OOS transfer'!A:N,14,0)</f>
        <v>8357</v>
      </c>
      <c r="P189" s="45"/>
    </row>
    <row r="190" spans="1:16" outlineLevel="1" x14ac:dyDescent="0.2">
      <c r="A190" s="23" t="str">
        <f t="shared" si="34"/>
        <v>003590</v>
      </c>
      <c r="B190" s="23" t="str">
        <f t="shared" si="34"/>
        <v>McLennan</v>
      </c>
      <c r="C190" s="44">
        <f t="shared" si="33"/>
        <v>14228</v>
      </c>
      <c r="D190" s="71">
        <f>VLOOKUP(A190,'2018 Suc pts with OOS transfer'!A:N,4,0)</f>
        <v>687</v>
      </c>
      <c r="E190" s="71">
        <f>VLOOKUP(A190,'2018 Suc pts with OOS transfer'!A:N,5,0)</f>
        <v>304</v>
      </c>
      <c r="F190" s="71">
        <f>VLOOKUP(A190,'2018 Suc pts with OOS transfer'!A:N,6,0)</f>
        <v>187</v>
      </c>
      <c r="G190" s="71">
        <f>VLOOKUP(A190,'2018 Suc pts with OOS transfer'!A:N,7,0)</f>
        <v>2707</v>
      </c>
      <c r="H190" s="71">
        <f>VLOOKUP(A190,'2018 Suc pts with OOS transfer'!A:N,8,0)</f>
        <v>1717</v>
      </c>
      <c r="I190" s="71">
        <f>VLOOKUP(A190,'2018 Suc pts with OOS transfer'!A:N,9,0)</f>
        <v>846</v>
      </c>
      <c r="J190" s="71">
        <v>2</v>
      </c>
      <c r="K190" s="71">
        <f>VLOOKUP(A190,'2018 Suc pts with OOS transfer'!A:N,10,0)</f>
        <v>1329</v>
      </c>
      <c r="L190" s="71">
        <f>VLOOKUP(A190,'2018 Suc pts with OOS transfer'!A:N,11,0)</f>
        <v>2643</v>
      </c>
      <c r="M190" s="71">
        <f>VLOOKUP(A190,'2018 Suc pts with OOS transfer'!A:N,12,0)</f>
        <v>2001</v>
      </c>
      <c r="N190" s="71">
        <f>VLOOKUP(A190,'2018 Suc pts with OOS transfer'!A:N,13,0)</f>
        <v>345</v>
      </c>
      <c r="O190" s="71">
        <f>VLOOKUP(A190,'2018 Suc pts with OOS transfer'!A:N,14,0)</f>
        <v>1460</v>
      </c>
      <c r="P190" s="45"/>
    </row>
    <row r="191" spans="1:16" outlineLevel="1" x14ac:dyDescent="0.2">
      <c r="A191" s="23" t="str">
        <f t="shared" si="34"/>
        <v>009797</v>
      </c>
      <c r="B191" s="23" t="str">
        <f t="shared" si="34"/>
        <v>Midland</v>
      </c>
      <c r="C191" s="44">
        <f t="shared" si="33"/>
        <v>8101</v>
      </c>
      <c r="D191" s="71">
        <f>VLOOKUP(A191,'2018 Suc pts with OOS transfer'!A:N,4,0)</f>
        <v>341</v>
      </c>
      <c r="E191" s="71">
        <f>VLOOKUP(A191,'2018 Suc pts with OOS transfer'!A:N,5,0)</f>
        <v>194</v>
      </c>
      <c r="F191" s="71">
        <f>VLOOKUP(A191,'2018 Suc pts with OOS transfer'!A:N,6,0)</f>
        <v>138</v>
      </c>
      <c r="G191" s="71">
        <f>VLOOKUP(A191,'2018 Suc pts with OOS transfer'!A:N,7,0)</f>
        <v>1575</v>
      </c>
      <c r="H191" s="71">
        <f>VLOOKUP(A191,'2018 Suc pts with OOS transfer'!A:N,8,0)</f>
        <v>937</v>
      </c>
      <c r="I191" s="71">
        <f>VLOOKUP(A191,'2018 Suc pts with OOS transfer'!A:N,9,0)</f>
        <v>520</v>
      </c>
      <c r="J191" s="71">
        <v>1</v>
      </c>
      <c r="K191" s="71">
        <f>VLOOKUP(A191,'2018 Suc pts with OOS transfer'!A:N,10,0)</f>
        <v>786</v>
      </c>
      <c r="L191" s="71">
        <f>VLOOKUP(A191,'2018 Suc pts with OOS transfer'!A:N,11,0)</f>
        <v>1548</v>
      </c>
      <c r="M191" s="71">
        <f>VLOOKUP(A191,'2018 Suc pts with OOS transfer'!A:N,12,0)</f>
        <v>1227</v>
      </c>
      <c r="N191" s="71">
        <f>VLOOKUP(A191,'2018 Suc pts with OOS transfer'!A:N,13,0)</f>
        <v>285</v>
      </c>
      <c r="O191" s="71">
        <f>VLOOKUP(A191,'2018 Suc pts with OOS transfer'!A:N,14,0)</f>
        <v>549</v>
      </c>
      <c r="P191" s="45"/>
    </row>
    <row r="192" spans="1:16" outlineLevel="1" x14ac:dyDescent="0.2">
      <c r="A192" s="23" t="str">
        <f t="shared" si="34"/>
        <v>003593</v>
      </c>
      <c r="B192" s="23" t="str">
        <f t="shared" si="34"/>
        <v>Navarro</v>
      </c>
      <c r="C192" s="44">
        <f t="shared" si="33"/>
        <v>14809</v>
      </c>
      <c r="D192" s="71">
        <f>VLOOKUP(A192,'2018 Suc pts with OOS transfer'!A:N,4,0)</f>
        <v>505</v>
      </c>
      <c r="E192" s="71">
        <f>VLOOKUP(A192,'2018 Suc pts with OOS transfer'!A:N,5,0)</f>
        <v>379</v>
      </c>
      <c r="F192" s="71">
        <f>VLOOKUP(A192,'2018 Suc pts with OOS transfer'!A:N,6,0)</f>
        <v>228</v>
      </c>
      <c r="G192" s="71">
        <f>VLOOKUP(A192,'2018 Suc pts with OOS transfer'!A:N,7,0)</f>
        <v>3024</v>
      </c>
      <c r="H192" s="71">
        <f>VLOOKUP(A192,'2018 Suc pts with OOS transfer'!A:N,8,0)</f>
        <v>1936</v>
      </c>
      <c r="I192" s="71">
        <f>VLOOKUP(A192,'2018 Suc pts with OOS transfer'!A:N,9,0)</f>
        <v>1066</v>
      </c>
      <c r="J192" s="71">
        <v>1</v>
      </c>
      <c r="K192" s="71">
        <f>VLOOKUP(A192,'2018 Suc pts with OOS transfer'!A:N,10,0)</f>
        <v>1598</v>
      </c>
      <c r="L192" s="71">
        <f>VLOOKUP(A192,'2018 Suc pts with OOS transfer'!A:N,11,0)</f>
        <v>2376</v>
      </c>
      <c r="M192" s="71">
        <f>VLOOKUP(A192,'2018 Suc pts with OOS transfer'!A:N,12,0)</f>
        <v>2102</v>
      </c>
      <c r="N192" s="71">
        <f>VLOOKUP(A192,'2018 Suc pts with OOS transfer'!A:N,13,0)</f>
        <v>446</v>
      </c>
      <c r="O192" s="71">
        <f>VLOOKUP(A192,'2018 Suc pts with OOS transfer'!A:N,14,0)</f>
        <v>1148</v>
      </c>
      <c r="P192" s="45"/>
    </row>
    <row r="193" spans="1:16" outlineLevel="1" x14ac:dyDescent="0.2">
      <c r="A193" s="23" t="str">
        <f t="shared" si="34"/>
        <v>003558</v>
      </c>
      <c r="B193" s="23" t="str">
        <f t="shared" si="34"/>
        <v>North Central</v>
      </c>
      <c r="C193" s="44">
        <f t="shared" si="33"/>
        <v>16142</v>
      </c>
      <c r="D193" s="71">
        <f>VLOOKUP(A193,'2018 Suc pts with OOS transfer'!A:N,4,0)</f>
        <v>500</v>
      </c>
      <c r="E193" s="71">
        <f>VLOOKUP(A193,'2018 Suc pts with OOS transfer'!A:N,5,0)</f>
        <v>359</v>
      </c>
      <c r="F193" s="71">
        <f>VLOOKUP(A193,'2018 Suc pts with OOS transfer'!A:N,6,0)</f>
        <v>298</v>
      </c>
      <c r="G193" s="71">
        <f>VLOOKUP(A193,'2018 Suc pts with OOS transfer'!A:N,7,0)</f>
        <v>3138</v>
      </c>
      <c r="H193" s="71">
        <f>VLOOKUP(A193,'2018 Suc pts with OOS transfer'!A:N,8,0)</f>
        <v>1802</v>
      </c>
      <c r="I193" s="71">
        <f>VLOOKUP(A193,'2018 Suc pts with OOS transfer'!A:N,9,0)</f>
        <v>1019</v>
      </c>
      <c r="J193" s="71"/>
      <c r="K193" s="71">
        <f>VLOOKUP(A193,'2018 Suc pts with OOS transfer'!A:N,10,0)</f>
        <v>1621</v>
      </c>
      <c r="L193" s="71">
        <f>VLOOKUP(A193,'2018 Suc pts with OOS transfer'!A:N,11,0)</f>
        <v>3243</v>
      </c>
      <c r="M193" s="71">
        <f>VLOOKUP(A193,'2018 Suc pts with OOS transfer'!A:N,12,0)</f>
        <v>2719</v>
      </c>
      <c r="N193" s="71">
        <f>VLOOKUP(A193,'2018 Suc pts with OOS transfer'!A:N,13,0)</f>
        <v>267</v>
      </c>
      <c r="O193" s="71">
        <f>VLOOKUP(A193,'2018 Suc pts with OOS transfer'!A:N,14,0)</f>
        <v>1176</v>
      </c>
      <c r="P193" s="45"/>
    </row>
    <row r="194" spans="1:16" outlineLevel="1" x14ac:dyDescent="0.2">
      <c r="A194" s="23" t="str">
        <f t="shared" si="34"/>
        <v>023154</v>
      </c>
      <c r="B194" s="23" t="str">
        <f t="shared" si="34"/>
        <v>Northeast Texas</v>
      </c>
      <c r="C194" s="44">
        <f t="shared" si="33"/>
        <v>5216</v>
      </c>
      <c r="D194" s="71">
        <f>VLOOKUP(A194,'2018 Suc pts with OOS transfer'!A:N,4,0)</f>
        <v>219</v>
      </c>
      <c r="E194" s="71">
        <f>VLOOKUP(A194,'2018 Suc pts with OOS transfer'!A:N,5,0)</f>
        <v>151</v>
      </c>
      <c r="F194" s="71">
        <f>VLOOKUP(A194,'2018 Suc pts with OOS transfer'!A:N,6,0)</f>
        <v>106</v>
      </c>
      <c r="G194" s="71">
        <f>VLOOKUP(A194,'2018 Suc pts with OOS transfer'!A:N,7,0)</f>
        <v>999</v>
      </c>
      <c r="H194" s="71">
        <f>VLOOKUP(A194,'2018 Suc pts with OOS transfer'!A:N,8,0)</f>
        <v>688</v>
      </c>
      <c r="I194" s="71">
        <f>VLOOKUP(A194,'2018 Suc pts with OOS transfer'!A:N,9,0)</f>
        <v>311</v>
      </c>
      <c r="J194" s="71"/>
      <c r="K194" s="71">
        <f>VLOOKUP(A194,'2018 Suc pts with OOS transfer'!A:N,10,0)</f>
        <v>422</v>
      </c>
      <c r="L194" s="71">
        <f>VLOOKUP(A194,'2018 Suc pts with OOS transfer'!A:N,11,0)</f>
        <v>992</v>
      </c>
      <c r="M194" s="71">
        <f>VLOOKUP(A194,'2018 Suc pts with OOS transfer'!A:N,12,0)</f>
        <v>691</v>
      </c>
      <c r="N194" s="71">
        <f>VLOOKUP(A194,'2018 Suc pts with OOS transfer'!A:N,13,0)</f>
        <v>229</v>
      </c>
      <c r="O194" s="71">
        <f>VLOOKUP(A194,'2018 Suc pts with OOS transfer'!A:N,14,0)</f>
        <v>408</v>
      </c>
      <c r="P194" s="45"/>
    </row>
    <row r="195" spans="1:16" outlineLevel="1" x14ac:dyDescent="0.2">
      <c r="A195" s="23" t="str">
        <f t="shared" si="34"/>
        <v>003596</v>
      </c>
      <c r="B195" s="23" t="str">
        <f t="shared" si="34"/>
        <v>Odessa</v>
      </c>
      <c r="C195" s="44">
        <f t="shared" si="33"/>
        <v>9248</v>
      </c>
      <c r="D195" s="71">
        <f>VLOOKUP(A195,'2018 Suc pts with OOS transfer'!A:N,4,0)</f>
        <v>358</v>
      </c>
      <c r="E195" s="71">
        <f>VLOOKUP(A195,'2018 Suc pts with OOS transfer'!A:N,5,0)</f>
        <v>194</v>
      </c>
      <c r="F195" s="71">
        <f>VLOOKUP(A195,'2018 Suc pts with OOS transfer'!A:N,6,0)</f>
        <v>265</v>
      </c>
      <c r="G195" s="71">
        <f>VLOOKUP(A195,'2018 Suc pts with OOS transfer'!A:N,7,0)</f>
        <v>1889</v>
      </c>
      <c r="H195" s="71">
        <f>VLOOKUP(A195,'2018 Suc pts with OOS transfer'!A:N,8,0)</f>
        <v>1409</v>
      </c>
      <c r="I195" s="71">
        <f>VLOOKUP(A195,'2018 Suc pts with OOS transfer'!A:N,9,0)</f>
        <v>529</v>
      </c>
      <c r="J195" s="71"/>
      <c r="K195" s="71">
        <f>VLOOKUP(A195,'2018 Suc pts with OOS transfer'!A:N,10,0)</f>
        <v>1046</v>
      </c>
      <c r="L195" s="71">
        <f>VLOOKUP(A195,'2018 Suc pts with OOS transfer'!A:N,11,0)</f>
        <v>1235</v>
      </c>
      <c r="M195" s="71">
        <f>VLOOKUP(A195,'2018 Suc pts with OOS transfer'!A:N,12,0)</f>
        <v>1166</v>
      </c>
      <c r="N195" s="71">
        <f>VLOOKUP(A195,'2018 Suc pts with OOS transfer'!A:N,13,0)</f>
        <v>241</v>
      </c>
      <c r="O195" s="71">
        <f>VLOOKUP(A195,'2018 Suc pts with OOS transfer'!A:N,14,0)</f>
        <v>916</v>
      </c>
      <c r="P195" s="45"/>
    </row>
    <row r="196" spans="1:16" outlineLevel="1" x14ac:dyDescent="0.2">
      <c r="A196" s="23" t="str">
        <f t="shared" ref="A196:B211" si="35">A143</f>
        <v>003600</v>
      </c>
      <c r="B196" s="23" t="str">
        <f t="shared" si="35"/>
        <v>Panola</v>
      </c>
      <c r="C196" s="44">
        <f t="shared" si="33"/>
        <v>4311</v>
      </c>
      <c r="D196" s="71">
        <f>VLOOKUP(A196,'2018 Suc pts with OOS transfer'!A:N,4,0)</f>
        <v>207</v>
      </c>
      <c r="E196" s="71">
        <f>VLOOKUP(A196,'2018 Suc pts with OOS transfer'!A:N,5,0)</f>
        <v>138</v>
      </c>
      <c r="F196" s="71">
        <f>VLOOKUP(A196,'2018 Suc pts with OOS transfer'!A:N,6,0)</f>
        <v>85</v>
      </c>
      <c r="G196" s="71">
        <f>VLOOKUP(A196,'2018 Suc pts with OOS transfer'!A:N,7,0)</f>
        <v>878</v>
      </c>
      <c r="H196" s="71">
        <f>VLOOKUP(A196,'2018 Suc pts with OOS transfer'!A:N,8,0)</f>
        <v>610</v>
      </c>
      <c r="I196" s="71">
        <f>VLOOKUP(A196,'2018 Suc pts with OOS transfer'!A:N,9,0)</f>
        <v>244</v>
      </c>
      <c r="J196" s="71"/>
      <c r="K196" s="71">
        <f>VLOOKUP(A196,'2018 Suc pts with OOS transfer'!A:N,10,0)</f>
        <v>345</v>
      </c>
      <c r="L196" s="71">
        <f>VLOOKUP(A196,'2018 Suc pts with OOS transfer'!A:N,11,0)</f>
        <v>715</v>
      </c>
      <c r="M196" s="71">
        <f>VLOOKUP(A196,'2018 Suc pts with OOS transfer'!A:N,12,0)</f>
        <v>544</v>
      </c>
      <c r="N196" s="71">
        <f>VLOOKUP(A196,'2018 Suc pts with OOS transfer'!A:N,13,0)</f>
        <v>230</v>
      </c>
      <c r="O196" s="71">
        <f>VLOOKUP(A196,'2018 Suc pts with OOS transfer'!A:N,14,0)</f>
        <v>315</v>
      </c>
      <c r="P196" s="45"/>
    </row>
    <row r="197" spans="1:16" outlineLevel="1" x14ac:dyDescent="0.2">
      <c r="A197" s="23" t="str">
        <f t="shared" si="35"/>
        <v>003601</v>
      </c>
      <c r="B197" s="23" t="str">
        <f t="shared" si="35"/>
        <v>Paris</v>
      </c>
      <c r="C197" s="44">
        <f t="shared" si="33"/>
        <v>9146</v>
      </c>
      <c r="D197" s="71">
        <f>VLOOKUP(A197,'2018 Suc pts with OOS transfer'!A:N,4,0)</f>
        <v>422</v>
      </c>
      <c r="E197" s="71">
        <f>VLOOKUP(A197,'2018 Suc pts with OOS transfer'!A:N,5,0)</f>
        <v>299</v>
      </c>
      <c r="F197" s="71">
        <f>VLOOKUP(A197,'2018 Suc pts with OOS transfer'!A:N,6,0)</f>
        <v>159</v>
      </c>
      <c r="G197" s="71">
        <f>VLOOKUP(A197,'2018 Suc pts with OOS transfer'!A:N,7,0)</f>
        <v>1714</v>
      </c>
      <c r="H197" s="71">
        <f>VLOOKUP(A197,'2018 Suc pts with OOS transfer'!A:N,8,0)</f>
        <v>1032</v>
      </c>
      <c r="I197" s="71">
        <f>VLOOKUP(A197,'2018 Suc pts with OOS transfer'!A:N,9,0)</f>
        <v>641</v>
      </c>
      <c r="J197" s="71"/>
      <c r="K197" s="71">
        <f>VLOOKUP(A197,'2018 Suc pts with OOS transfer'!A:N,10,0)</f>
        <v>979</v>
      </c>
      <c r="L197" s="71">
        <f>VLOOKUP(A197,'2018 Suc pts with OOS transfer'!A:N,11,0)</f>
        <v>1635</v>
      </c>
      <c r="M197" s="71">
        <f>VLOOKUP(A197,'2018 Suc pts with OOS transfer'!A:N,12,0)</f>
        <v>1406</v>
      </c>
      <c r="N197" s="71">
        <f>VLOOKUP(A197,'2018 Suc pts with OOS transfer'!A:N,13,0)</f>
        <v>198</v>
      </c>
      <c r="O197" s="71">
        <f>VLOOKUP(A197,'2018 Suc pts with OOS transfer'!A:N,14,0)</f>
        <v>661</v>
      </c>
      <c r="P197" s="45"/>
    </row>
    <row r="198" spans="1:16" outlineLevel="1" x14ac:dyDescent="0.2">
      <c r="A198" s="23" t="str">
        <f t="shared" si="35"/>
        <v>003603</v>
      </c>
      <c r="B198" s="23" t="str">
        <f t="shared" si="35"/>
        <v>Ranger</v>
      </c>
      <c r="C198" s="44">
        <f t="shared" si="33"/>
        <v>4428</v>
      </c>
      <c r="D198" s="71">
        <f>VLOOKUP(A198,'2018 Suc pts with OOS transfer'!A:N,4,0)</f>
        <v>221</v>
      </c>
      <c r="E198" s="71">
        <f>VLOOKUP(A198,'2018 Suc pts with OOS transfer'!A:N,5,0)</f>
        <v>130</v>
      </c>
      <c r="F198" s="71">
        <f>VLOOKUP(A198,'2018 Suc pts with OOS transfer'!A:N,6,0)</f>
        <v>86</v>
      </c>
      <c r="G198" s="71">
        <f>VLOOKUP(A198,'2018 Suc pts with OOS transfer'!A:N,7,0)</f>
        <v>859</v>
      </c>
      <c r="H198" s="71">
        <f>VLOOKUP(A198,'2018 Suc pts with OOS transfer'!A:N,8,0)</f>
        <v>515</v>
      </c>
      <c r="I198" s="71">
        <f>VLOOKUP(A198,'2018 Suc pts with OOS transfer'!A:N,9,0)</f>
        <v>350</v>
      </c>
      <c r="J198" s="71"/>
      <c r="K198" s="71">
        <f>VLOOKUP(A198,'2018 Suc pts with OOS transfer'!A:N,10,0)</f>
        <v>437</v>
      </c>
      <c r="L198" s="71">
        <f>VLOOKUP(A198,'2018 Suc pts with OOS transfer'!A:N,11,0)</f>
        <v>785</v>
      </c>
      <c r="M198" s="71">
        <f>VLOOKUP(A198,'2018 Suc pts with OOS transfer'!A:N,12,0)</f>
        <v>705</v>
      </c>
      <c r="N198" s="71">
        <f>VLOOKUP(A198,'2018 Suc pts with OOS transfer'!A:N,13,0)</f>
        <v>29</v>
      </c>
      <c r="O198" s="71">
        <f>VLOOKUP(A198,'2018 Suc pts with OOS transfer'!A:N,14,0)</f>
        <v>311</v>
      </c>
      <c r="P198" s="45"/>
    </row>
    <row r="199" spans="1:16" outlineLevel="1" x14ac:dyDescent="0.2">
      <c r="A199" s="23" t="str">
        <f t="shared" si="35"/>
        <v>029137</v>
      </c>
      <c r="B199" s="23" t="str">
        <f t="shared" si="35"/>
        <v>San Jacinto</v>
      </c>
      <c r="C199" s="44">
        <f t="shared" si="33"/>
        <v>50742</v>
      </c>
      <c r="D199" s="71">
        <f>VLOOKUP(A199,'2018 Suc pts with OOS transfer'!A:N,4,0)</f>
        <v>2676</v>
      </c>
      <c r="E199" s="71">
        <f>VLOOKUP(A199,'2018 Suc pts with OOS transfer'!A:N,5,0)</f>
        <v>1693</v>
      </c>
      <c r="F199" s="71">
        <f>VLOOKUP(A199,'2018 Suc pts with OOS transfer'!A:N,6,0)</f>
        <v>898</v>
      </c>
      <c r="G199" s="71">
        <f>VLOOKUP(A199,'2018 Suc pts with OOS transfer'!A:N,7,0)</f>
        <v>9313</v>
      </c>
      <c r="H199" s="71">
        <f>VLOOKUP(A199,'2018 Suc pts with OOS transfer'!A:N,8,0)</f>
        <v>6611</v>
      </c>
      <c r="I199" s="71">
        <f>VLOOKUP(A199,'2018 Suc pts with OOS transfer'!A:N,9,0)</f>
        <v>2605</v>
      </c>
      <c r="J199" s="71"/>
      <c r="K199" s="71">
        <f>VLOOKUP(A199,'2018 Suc pts with OOS transfer'!A:N,10,0)</f>
        <v>5406</v>
      </c>
      <c r="L199" s="71">
        <f>VLOOKUP(A199,'2018 Suc pts with OOS transfer'!A:N,11,0)</f>
        <v>9098</v>
      </c>
      <c r="M199" s="71">
        <f>VLOOKUP(A199,'2018 Suc pts with OOS transfer'!A:N,12,0)</f>
        <v>5894</v>
      </c>
      <c r="N199" s="71">
        <f>VLOOKUP(A199,'2018 Suc pts with OOS transfer'!A:N,13,0)</f>
        <v>2094</v>
      </c>
      <c r="O199" s="71">
        <f>VLOOKUP(A199,'2018 Suc pts with OOS transfer'!A:N,14,0)</f>
        <v>4454</v>
      </c>
      <c r="P199" s="45"/>
    </row>
    <row r="200" spans="1:16" outlineLevel="1" x14ac:dyDescent="0.2">
      <c r="A200" s="23" t="str">
        <f t="shared" si="35"/>
        <v>003611</v>
      </c>
      <c r="B200" s="23" t="str">
        <f t="shared" si="35"/>
        <v>South Plains</v>
      </c>
      <c r="C200" s="44">
        <f t="shared" si="33"/>
        <v>16059</v>
      </c>
      <c r="D200" s="71">
        <f>VLOOKUP(A200,'2018 Suc pts with OOS transfer'!A:N,4,0)</f>
        <v>595</v>
      </c>
      <c r="E200" s="71">
        <f>VLOOKUP(A200,'2018 Suc pts with OOS transfer'!A:N,5,0)</f>
        <v>433</v>
      </c>
      <c r="F200" s="71">
        <f>VLOOKUP(A200,'2018 Suc pts with OOS transfer'!A:N,6,0)</f>
        <v>289</v>
      </c>
      <c r="G200" s="71">
        <f>VLOOKUP(A200,'2018 Suc pts with OOS transfer'!A:N,7,0)</f>
        <v>3010</v>
      </c>
      <c r="H200" s="71">
        <f>VLOOKUP(A200,'2018 Suc pts with OOS transfer'!A:N,8,0)</f>
        <v>1914</v>
      </c>
      <c r="I200" s="71">
        <f>VLOOKUP(A200,'2018 Suc pts with OOS transfer'!A:N,9,0)</f>
        <v>973</v>
      </c>
      <c r="J200" s="71"/>
      <c r="K200" s="71">
        <f>VLOOKUP(A200,'2018 Suc pts with OOS transfer'!A:N,10,0)</f>
        <v>1664</v>
      </c>
      <c r="L200" s="71">
        <f>VLOOKUP(A200,'2018 Suc pts with OOS transfer'!A:N,11,0)</f>
        <v>3045</v>
      </c>
      <c r="M200" s="71">
        <f>VLOOKUP(A200,'2018 Suc pts with OOS transfer'!A:N,12,0)</f>
        <v>2645</v>
      </c>
      <c r="N200" s="71">
        <f>VLOOKUP(A200,'2018 Suc pts with OOS transfer'!A:N,13,0)</f>
        <v>232</v>
      </c>
      <c r="O200" s="71">
        <f>VLOOKUP(A200,'2018 Suc pts with OOS transfer'!A:N,14,0)</f>
        <v>1259</v>
      </c>
      <c r="P200" s="45"/>
    </row>
    <row r="201" spans="1:16" outlineLevel="1" x14ac:dyDescent="0.2">
      <c r="A201" s="23" t="str">
        <f t="shared" si="35"/>
        <v>031034</v>
      </c>
      <c r="B201" s="23" t="str">
        <f t="shared" si="35"/>
        <v>South Texas</v>
      </c>
      <c r="C201" s="44">
        <f t="shared" si="33"/>
        <v>53823</v>
      </c>
      <c r="D201" s="71">
        <f>VLOOKUP(A201,'2018 Suc pts with OOS transfer'!A:N,4,0)</f>
        <v>1867</v>
      </c>
      <c r="E201" s="71">
        <f>VLOOKUP(A201,'2018 Suc pts with OOS transfer'!A:N,5,0)</f>
        <v>1655</v>
      </c>
      <c r="F201" s="71">
        <f>VLOOKUP(A201,'2018 Suc pts with OOS transfer'!A:N,6,0)</f>
        <v>1058</v>
      </c>
      <c r="G201" s="71">
        <f>VLOOKUP(A201,'2018 Suc pts with OOS transfer'!A:N,7,0)</f>
        <v>9919</v>
      </c>
      <c r="H201" s="71">
        <f>VLOOKUP(A201,'2018 Suc pts with OOS transfer'!A:N,8,0)</f>
        <v>6807</v>
      </c>
      <c r="I201" s="71">
        <f>VLOOKUP(A201,'2018 Suc pts with OOS transfer'!A:N,9,0)</f>
        <v>3037</v>
      </c>
      <c r="J201" s="71"/>
      <c r="K201" s="71">
        <f>VLOOKUP(A201,'2018 Suc pts with OOS transfer'!A:N,10,0)</f>
        <v>6586</v>
      </c>
      <c r="L201" s="71">
        <f>VLOOKUP(A201,'2018 Suc pts with OOS transfer'!A:N,11,0)</f>
        <v>8520</v>
      </c>
      <c r="M201" s="71">
        <f>VLOOKUP(A201,'2018 Suc pts with OOS transfer'!A:N,12,0)</f>
        <v>7151</v>
      </c>
      <c r="N201" s="71">
        <f>VLOOKUP(A201,'2018 Suc pts with OOS transfer'!A:N,13,0)</f>
        <v>1807</v>
      </c>
      <c r="O201" s="71">
        <f>VLOOKUP(A201,'2018 Suc pts with OOS transfer'!A:N,14,0)</f>
        <v>5416</v>
      </c>
      <c r="P201" s="45"/>
    </row>
    <row r="202" spans="1:16" outlineLevel="1" x14ac:dyDescent="0.2">
      <c r="A202" s="23" t="str">
        <f t="shared" si="35"/>
        <v>003614</v>
      </c>
      <c r="B202" s="23" t="str">
        <f t="shared" si="35"/>
        <v>Southwest Texas</v>
      </c>
      <c r="C202" s="44">
        <f t="shared" si="33"/>
        <v>11603</v>
      </c>
      <c r="D202" s="71">
        <f>VLOOKUP(A202,'2018 Suc pts with OOS transfer'!A:N,4,0)</f>
        <v>604</v>
      </c>
      <c r="E202" s="71">
        <f>VLOOKUP(A202,'2018 Suc pts with OOS transfer'!A:N,5,0)</f>
        <v>534</v>
      </c>
      <c r="F202" s="71">
        <f>VLOOKUP(A202,'2018 Suc pts with OOS transfer'!A:N,6,0)</f>
        <v>572</v>
      </c>
      <c r="G202" s="71">
        <f>VLOOKUP(A202,'2018 Suc pts with OOS transfer'!A:N,7,0)</f>
        <v>2185</v>
      </c>
      <c r="H202" s="71">
        <f>VLOOKUP(A202,'2018 Suc pts with OOS transfer'!A:N,8,0)</f>
        <v>1276</v>
      </c>
      <c r="I202" s="71">
        <f>VLOOKUP(A202,'2018 Suc pts with OOS transfer'!A:N,9,0)</f>
        <v>683</v>
      </c>
      <c r="J202" s="71"/>
      <c r="K202" s="71">
        <f>VLOOKUP(A202,'2018 Suc pts with OOS transfer'!A:N,10,0)</f>
        <v>1207</v>
      </c>
      <c r="L202" s="71">
        <f>VLOOKUP(A202,'2018 Suc pts with OOS transfer'!A:N,11,0)</f>
        <v>1848</v>
      </c>
      <c r="M202" s="71">
        <f>VLOOKUP(A202,'2018 Suc pts with OOS transfer'!A:N,12,0)</f>
        <v>1618</v>
      </c>
      <c r="N202" s="71">
        <f>VLOOKUP(A202,'2018 Suc pts with OOS transfer'!A:N,13,0)</f>
        <v>138</v>
      </c>
      <c r="O202" s="71">
        <f>VLOOKUP(A202,'2018 Suc pts with OOS transfer'!A:N,14,0)</f>
        <v>938</v>
      </c>
      <c r="P202" s="45"/>
    </row>
    <row r="203" spans="1:16" outlineLevel="1" x14ac:dyDescent="0.2">
      <c r="A203" s="23" t="str">
        <f t="shared" si="35"/>
        <v>003626</v>
      </c>
      <c r="B203" s="23" t="str">
        <f t="shared" si="35"/>
        <v>Tarrant</v>
      </c>
      <c r="C203" s="44">
        <f t="shared" si="33"/>
        <v>85618</v>
      </c>
      <c r="D203" s="71">
        <f>VLOOKUP(A203,'2018 Suc pts with OOS transfer'!A:N,4,0)</f>
        <v>3381</v>
      </c>
      <c r="E203" s="71">
        <f>VLOOKUP(A203,'2018 Suc pts with OOS transfer'!A:N,5,0)</f>
        <v>2300</v>
      </c>
      <c r="F203" s="71">
        <f>VLOOKUP(A203,'2018 Suc pts with OOS transfer'!A:N,6,0)</f>
        <v>1090</v>
      </c>
      <c r="G203" s="71">
        <f>VLOOKUP(A203,'2018 Suc pts with OOS transfer'!A:N,7,0)</f>
        <v>15664</v>
      </c>
      <c r="H203" s="71">
        <f>VLOOKUP(A203,'2018 Suc pts with OOS transfer'!A:N,8,0)</f>
        <v>9520</v>
      </c>
      <c r="I203" s="71">
        <f>VLOOKUP(A203,'2018 Suc pts with OOS transfer'!A:N,9,0)</f>
        <v>5204</v>
      </c>
      <c r="J203" s="71">
        <v>13</v>
      </c>
      <c r="K203" s="71">
        <f>VLOOKUP(A203,'2018 Suc pts with OOS transfer'!A:N,10,0)</f>
        <v>10035</v>
      </c>
      <c r="L203" s="71">
        <f>VLOOKUP(A203,'2018 Suc pts with OOS transfer'!A:N,11,0)</f>
        <v>17064</v>
      </c>
      <c r="M203" s="71">
        <f>VLOOKUP(A203,'2018 Suc pts with OOS transfer'!A:N,12,0)</f>
        <v>13390</v>
      </c>
      <c r="N203" s="71">
        <f>VLOOKUP(A203,'2018 Suc pts with OOS transfer'!A:N,13,0)</f>
        <v>932</v>
      </c>
      <c r="O203" s="71">
        <f>VLOOKUP(A203,'2018 Suc pts with OOS transfer'!A:N,14,0)</f>
        <v>7025</v>
      </c>
      <c r="P203" s="45"/>
    </row>
    <row r="204" spans="1:16" outlineLevel="1" x14ac:dyDescent="0.2">
      <c r="A204" s="23" t="str">
        <f t="shared" si="35"/>
        <v>003627</v>
      </c>
      <c r="B204" s="23" t="str">
        <f t="shared" si="35"/>
        <v>Temple</v>
      </c>
      <c r="C204" s="44">
        <f t="shared" si="33"/>
        <v>9336</v>
      </c>
      <c r="D204" s="71">
        <f>VLOOKUP(A204,'2018 Suc pts with OOS transfer'!A:N,4,0)</f>
        <v>442</v>
      </c>
      <c r="E204" s="71">
        <f>VLOOKUP(A204,'2018 Suc pts with OOS transfer'!A:N,5,0)</f>
        <v>259</v>
      </c>
      <c r="F204" s="71">
        <f>VLOOKUP(A204,'2018 Suc pts with OOS transfer'!A:N,6,0)</f>
        <v>135</v>
      </c>
      <c r="G204" s="71">
        <f>VLOOKUP(A204,'2018 Suc pts with OOS transfer'!A:N,7,0)</f>
        <v>1618</v>
      </c>
      <c r="H204" s="71">
        <f>VLOOKUP(A204,'2018 Suc pts with OOS transfer'!A:N,8,0)</f>
        <v>943</v>
      </c>
      <c r="I204" s="71">
        <f>VLOOKUP(A204,'2018 Suc pts with OOS transfer'!A:N,9,0)</f>
        <v>500</v>
      </c>
      <c r="J204" s="71">
        <v>2</v>
      </c>
      <c r="K204" s="71">
        <f>VLOOKUP(A204,'2018 Suc pts with OOS transfer'!A:N,10,0)</f>
        <v>791</v>
      </c>
      <c r="L204" s="71">
        <f>VLOOKUP(A204,'2018 Suc pts with OOS transfer'!A:N,11,0)</f>
        <v>1936</v>
      </c>
      <c r="M204" s="71">
        <f>VLOOKUP(A204,'2018 Suc pts with OOS transfer'!A:N,12,0)</f>
        <v>1950</v>
      </c>
      <c r="N204" s="71">
        <f>VLOOKUP(A204,'2018 Suc pts with OOS transfer'!A:N,13,0)</f>
        <v>208</v>
      </c>
      <c r="O204" s="71">
        <f>VLOOKUP(A204,'2018 Suc pts with OOS transfer'!A:N,14,0)</f>
        <v>552</v>
      </c>
      <c r="P204" s="45"/>
    </row>
    <row r="205" spans="1:16" outlineLevel="1" x14ac:dyDescent="0.2">
      <c r="A205" s="23" t="str">
        <f t="shared" si="35"/>
        <v>003628</v>
      </c>
      <c r="B205" s="23" t="str">
        <f t="shared" si="35"/>
        <v>Texarkana</v>
      </c>
      <c r="C205" s="44">
        <f t="shared" si="33"/>
        <v>7469</v>
      </c>
      <c r="D205" s="71">
        <f>VLOOKUP(A205,'2018 Suc pts with OOS transfer'!A:N,4,0)</f>
        <v>131</v>
      </c>
      <c r="E205" s="71">
        <f>VLOOKUP(A205,'2018 Suc pts with OOS transfer'!A:N,5,0)</f>
        <v>121</v>
      </c>
      <c r="F205" s="71">
        <f>VLOOKUP(A205,'2018 Suc pts with OOS transfer'!A:N,6,0)</f>
        <v>95</v>
      </c>
      <c r="G205" s="71">
        <f>VLOOKUP(A205,'2018 Suc pts with OOS transfer'!A:N,7,0)</f>
        <v>1417</v>
      </c>
      <c r="H205" s="71">
        <f>VLOOKUP(A205,'2018 Suc pts with OOS transfer'!A:N,8,0)</f>
        <v>995</v>
      </c>
      <c r="I205" s="71">
        <f>VLOOKUP(A205,'2018 Suc pts with OOS transfer'!A:N,9,0)</f>
        <v>430</v>
      </c>
      <c r="J205" s="71"/>
      <c r="K205" s="71">
        <f>VLOOKUP(A205,'2018 Suc pts with OOS transfer'!A:N,10,0)</f>
        <v>824</v>
      </c>
      <c r="L205" s="71">
        <f>VLOOKUP(A205,'2018 Suc pts with OOS transfer'!A:N,11,0)</f>
        <v>1231</v>
      </c>
      <c r="M205" s="71">
        <f>VLOOKUP(A205,'2018 Suc pts with OOS transfer'!A:N,12,0)</f>
        <v>1014</v>
      </c>
      <c r="N205" s="71">
        <f>VLOOKUP(A205,'2018 Suc pts with OOS transfer'!A:N,13,0)</f>
        <v>286</v>
      </c>
      <c r="O205" s="71">
        <f>VLOOKUP(A205,'2018 Suc pts with OOS transfer'!A:N,14,0)</f>
        <v>925</v>
      </c>
      <c r="P205" s="45"/>
    </row>
    <row r="206" spans="1:16" outlineLevel="1" x14ac:dyDescent="0.2">
      <c r="A206" s="23" t="str">
        <f t="shared" si="35"/>
        <v>003643</v>
      </c>
      <c r="B206" s="23" t="str">
        <f t="shared" si="35"/>
        <v>Texas Southmost</v>
      </c>
      <c r="C206" s="44">
        <f t="shared" si="33"/>
        <v>10250</v>
      </c>
      <c r="D206" s="71">
        <f>VLOOKUP(A206,'2018 Suc pts with OOS transfer'!A:N,4,0)</f>
        <v>288</v>
      </c>
      <c r="E206" s="71">
        <f>VLOOKUP(A206,'2018 Suc pts with OOS transfer'!A:N,5,0)</f>
        <v>382</v>
      </c>
      <c r="F206" s="71">
        <f>VLOOKUP(A206,'2018 Suc pts with OOS transfer'!A:N,6,0)</f>
        <v>320</v>
      </c>
      <c r="G206" s="71">
        <f>VLOOKUP(A206,'2018 Suc pts with OOS transfer'!A:N,7,0)</f>
        <v>1827</v>
      </c>
      <c r="H206" s="71">
        <f>VLOOKUP(A206,'2018 Suc pts with OOS transfer'!A:N,8,0)</f>
        <v>883</v>
      </c>
      <c r="I206" s="71">
        <f>VLOOKUP(A206,'2018 Suc pts with OOS transfer'!A:N,9,0)</f>
        <v>467</v>
      </c>
      <c r="J206" s="71"/>
      <c r="K206" s="71">
        <f>VLOOKUP(A206,'2018 Suc pts with OOS transfer'!A:N,10,0)</f>
        <v>1249</v>
      </c>
      <c r="L206" s="71">
        <f>VLOOKUP(A206,'2018 Suc pts with OOS transfer'!A:N,11,0)</f>
        <v>2072</v>
      </c>
      <c r="M206" s="71">
        <f>VLOOKUP(A206,'2018 Suc pts with OOS transfer'!A:N,12,0)</f>
        <v>1983</v>
      </c>
      <c r="N206" s="71">
        <f>VLOOKUP(A206,'2018 Suc pts with OOS transfer'!A:N,13,0)</f>
        <v>128</v>
      </c>
      <c r="O206" s="71">
        <f>VLOOKUP(A206,'2018 Suc pts with OOS transfer'!A:N,14,0)</f>
        <v>651</v>
      </c>
      <c r="P206" s="45"/>
    </row>
    <row r="207" spans="1:16" outlineLevel="1" x14ac:dyDescent="0.2">
      <c r="A207" s="23" t="str">
        <f t="shared" si="35"/>
        <v>003572</v>
      </c>
      <c r="B207" s="23" t="str">
        <f t="shared" si="35"/>
        <v>Trinity Valley</v>
      </c>
      <c r="C207" s="44">
        <f t="shared" si="33"/>
        <v>12951</v>
      </c>
      <c r="D207" s="71">
        <f>VLOOKUP(A207,'2018 Suc pts with OOS transfer'!A:N,4,0)</f>
        <v>810</v>
      </c>
      <c r="E207" s="71">
        <f>VLOOKUP(A207,'2018 Suc pts with OOS transfer'!A:N,5,0)</f>
        <v>248</v>
      </c>
      <c r="F207" s="71">
        <f>VLOOKUP(A207,'2018 Suc pts with OOS transfer'!A:N,6,0)</f>
        <v>240</v>
      </c>
      <c r="G207" s="71">
        <f>VLOOKUP(A207,'2018 Suc pts with OOS transfer'!A:N,7,0)</f>
        <v>2542</v>
      </c>
      <c r="H207" s="71">
        <f>VLOOKUP(A207,'2018 Suc pts with OOS transfer'!A:N,8,0)</f>
        <v>1532</v>
      </c>
      <c r="I207" s="71">
        <f>VLOOKUP(A207,'2018 Suc pts with OOS transfer'!A:N,9,0)</f>
        <v>807</v>
      </c>
      <c r="J207" s="71"/>
      <c r="K207" s="71">
        <f>VLOOKUP(A207,'2018 Suc pts with OOS transfer'!A:N,10,0)</f>
        <v>1235</v>
      </c>
      <c r="L207" s="71">
        <f>VLOOKUP(A207,'2018 Suc pts with OOS transfer'!A:N,11,0)</f>
        <v>1906</v>
      </c>
      <c r="M207" s="71">
        <f>VLOOKUP(A207,'2018 Suc pts with OOS transfer'!A:N,12,0)</f>
        <v>1651</v>
      </c>
      <c r="N207" s="71">
        <f>VLOOKUP(A207,'2018 Suc pts with OOS transfer'!A:N,13,0)</f>
        <v>447</v>
      </c>
      <c r="O207" s="71">
        <f>VLOOKUP(A207,'2018 Suc pts with OOS transfer'!A:N,14,0)</f>
        <v>1533</v>
      </c>
      <c r="P207" s="45"/>
    </row>
    <row r="208" spans="1:16" outlineLevel="1" x14ac:dyDescent="0.2">
      <c r="A208" s="23" t="str">
        <f t="shared" si="35"/>
        <v>003648</v>
      </c>
      <c r="B208" s="23" t="str">
        <f t="shared" si="35"/>
        <v>Tyler</v>
      </c>
      <c r="C208" s="44">
        <f t="shared" si="33"/>
        <v>20580</v>
      </c>
      <c r="D208" s="71">
        <f>VLOOKUP(A208,'2018 Suc pts with OOS transfer'!A:N,4,0)</f>
        <v>998</v>
      </c>
      <c r="E208" s="71">
        <f>VLOOKUP(A208,'2018 Suc pts with OOS transfer'!A:N,5,0)</f>
        <v>847</v>
      </c>
      <c r="F208" s="71">
        <f>VLOOKUP(A208,'2018 Suc pts with OOS transfer'!A:N,6,0)</f>
        <v>398</v>
      </c>
      <c r="G208" s="71">
        <f>VLOOKUP(A208,'2018 Suc pts with OOS transfer'!A:N,7,0)</f>
        <v>3849</v>
      </c>
      <c r="H208" s="71">
        <f>VLOOKUP(A208,'2018 Suc pts with OOS transfer'!A:N,8,0)</f>
        <v>2700</v>
      </c>
      <c r="I208" s="71">
        <f>VLOOKUP(A208,'2018 Suc pts with OOS transfer'!A:N,9,0)</f>
        <v>1121</v>
      </c>
      <c r="J208" s="71"/>
      <c r="K208" s="71">
        <f>VLOOKUP(A208,'2018 Suc pts with OOS transfer'!A:N,10,0)</f>
        <v>1999</v>
      </c>
      <c r="L208" s="71">
        <f>VLOOKUP(A208,'2018 Suc pts with OOS transfer'!A:N,11,0)</f>
        <v>3675</v>
      </c>
      <c r="M208" s="71">
        <f>VLOOKUP(A208,'2018 Suc pts with OOS transfer'!A:N,12,0)</f>
        <v>2773</v>
      </c>
      <c r="N208" s="71">
        <f>VLOOKUP(A208,'2018 Suc pts with OOS transfer'!A:N,13,0)</f>
        <v>736</v>
      </c>
      <c r="O208" s="71">
        <f>VLOOKUP(A208,'2018 Suc pts with OOS transfer'!A:N,14,0)</f>
        <v>1484</v>
      </c>
      <c r="P208" s="45"/>
    </row>
    <row r="209" spans="1:16" outlineLevel="1" x14ac:dyDescent="0.2">
      <c r="A209" s="23" t="str">
        <f t="shared" si="35"/>
        <v>010060</v>
      </c>
      <c r="B209" s="23" t="str">
        <f t="shared" si="35"/>
        <v>Vernon</v>
      </c>
      <c r="C209" s="44">
        <f t="shared" si="33"/>
        <v>5177</v>
      </c>
      <c r="D209" s="71">
        <f>VLOOKUP(A209,'2018 Suc pts with OOS transfer'!A:N,4,0)</f>
        <v>246</v>
      </c>
      <c r="E209" s="71">
        <f>VLOOKUP(A209,'2018 Suc pts with OOS transfer'!A:N,5,0)</f>
        <v>120</v>
      </c>
      <c r="F209" s="71">
        <f>VLOOKUP(A209,'2018 Suc pts with OOS transfer'!A:N,6,0)</f>
        <v>53</v>
      </c>
      <c r="G209" s="71">
        <f>VLOOKUP(A209,'2018 Suc pts with OOS transfer'!A:N,7,0)</f>
        <v>956</v>
      </c>
      <c r="H209" s="71">
        <f>VLOOKUP(A209,'2018 Suc pts with OOS transfer'!A:N,8,0)</f>
        <v>569</v>
      </c>
      <c r="I209" s="71">
        <f>VLOOKUP(A209,'2018 Suc pts with OOS transfer'!A:N,9,0)</f>
        <v>366</v>
      </c>
      <c r="J209" s="71"/>
      <c r="K209" s="71">
        <f>VLOOKUP(A209,'2018 Suc pts with OOS transfer'!A:N,10,0)</f>
        <v>623</v>
      </c>
      <c r="L209" s="71">
        <f>VLOOKUP(A209,'2018 Suc pts with OOS transfer'!A:N,11,0)</f>
        <v>817</v>
      </c>
      <c r="M209" s="71">
        <f>VLOOKUP(A209,'2018 Suc pts with OOS transfer'!A:N,12,0)</f>
        <v>747</v>
      </c>
      <c r="N209" s="71">
        <f>VLOOKUP(A209,'2018 Suc pts with OOS transfer'!A:N,13,0)</f>
        <v>301</v>
      </c>
      <c r="O209" s="71">
        <f>VLOOKUP(A209,'2018 Suc pts with OOS transfer'!A:N,14,0)</f>
        <v>379</v>
      </c>
      <c r="P209" s="45"/>
    </row>
    <row r="210" spans="1:16" outlineLevel="1" x14ac:dyDescent="0.2">
      <c r="A210" s="23" t="str">
        <f t="shared" si="35"/>
        <v>003662</v>
      </c>
      <c r="B210" s="23" t="str">
        <f t="shared" si="35"/>
        <v>Victoria</v>
      </c>
      <c r="C210" s="44">
        <f t="shared" si="33"/>
        <v>6501</v>
      </c>
      <c r="D210" s="71">
        <f>VLOOKUP(A210,'2018 Suc pts with OOS transfer'!A:N,4,0)</f>
        <v>422</v>
      </c>
      <c r="E210" s="71">
        <f>VLOOKUP(A210,'2018 Suc pts with OOS transfer'!A:N,5,0)</f>
        <v>252</v>
      </c>
      <c r="F210" s="71">
        <f>VLOOKUP(A210,'2018 Suc pts with OOS transfer'!A:N,6,0)</f>
        <v>131</v>
      </c>
      <c r="G210" s="71">
        <f>VLOOKUP(A210,'2018 Suc pts with OOS transfer'!A:N,7,0)</f>
        <v>1129</v>
      </c>
      <c r="H210" s="71">
        <f>VLOOKUP(A210,'2018 Suc pts with OOS transfer'!A:N,8,0)</f>
        <v>690</v>
      </c>
      <c r="I210" s="71">
        <f>VLOOKUP(A210,'2018 Suc pts with OOS transfer'!A:N,9,0)</f>
        <v>359</v>
      </c>
      <c r="J210" s="71"/>
      <c r="K210" s="71">
        <f>VLOOKUP(A210,'2018 Suc pts with OOS transfer'!A:N,10,0)</f>
        <v>722</v>
      </c>
      <c r="L210" s="71">
        <f>VLOOKUP(A210,'2018 Suc pts with OOS transfer'!A:N,11,0)</f>
        <v>1153</v>
      </c>
      <c r="M210" s="71">
        <f>VLOOKUP(A210,'2018 Suc pts with OOS transfer'!A:N,12,0)</f>
        <v>924</v>
      </c>
      <c r="N210" s="71">
        <f>VLOOKUP(A210,'2018 Suc pts with OOS transfer'!A:N,13,0)</f>
        <v>350</v>
      </c>
      <c r="O210" s="71">
        <f>VLOOKUP(A210,'2018 Suc pts with OOS transfer'!A:N,14,0)</f>
        <v>369</v>
      </c>
      <c r="P210" s="45"/>
    </row>
    <row r="211" spans="1:16" outlineLevel="1" x14ac:dyDescent="0.2">
      <c r="A211" s="23" t="str">
        <f t="shared" si="35"/>
        <v>003664</v>
      </c>
      <c r="B211" s="23" t="str">
        <f t="shared" si="35"/>
        <v>Weatherford</v>
      </c>
      <c r="C211" s="44">
        <f t="shared" si="33"/>
        <v>9857</v>
      </c>
      <c r="D211" s="71">
        <f>VLOOKUP(A211,'2018 Suc pts with OOS transfer'!A:N,4,0)</f>
        <v>436</v>
      </c>
      <c r="E211" s="71">
        <f>VLOOKUP(A211,'2018 Suc pts with OOS transfer'!A:N,5,0)</f>
        <v>248</v>
      </c>
      <c r="F211" s="71">
        <f>VLOOKUP(A211,'2018 Suc pts with OOS transfer'!A:N,6,0)</f>
        <v>148</v>
      </c>
      <c r="G211" s="71">
        <f>VLOOKUP(A211,'2018 Suc pts with OOS transfer'!A:N,7,0)</f>
        <v>2090</v>
      </c>
      <c r="H211" s="71">
        <f>VLOOKUP(A211,'2018 Suc pts with OOS transfer'!A:N,8,0)</f>
        <v>1297</v>
      </c>
      <c r="I211" s="71">
        <f>VLOOKUP(A211,'2018 Suc pts with OOS transfer'!A:N,9,0)</f>
        <v>686</v>
      </c>
      <c r="J211" s="71"/>
      <c r="K211" s="71">
        <f>VLOOKUP(A211,'2018 Suc pts with OOS transfer'!A:N,10,0)</f>
        <v>564</v>
      </c>
      <c r="L211" s="71">
        <f>VLOOKUP(A211,'2018 Suc pts with OOS transfer'!A:N,11,0)</f>
        <v>1683</v>
      </c>
      <c r="M211" s="71">
        <f>VLOOKUP(A211,'2018 Suc pts with OOS transfer'!A:N,12,0)</f>
        <v>1687</v>
      </c>
      <c r="N211" s="71">
        <f>VLOOKUP(A211,'2018 Suc pts with OOS transfer'!A:N,13,0)</f>
        <v>344</v>
      </c>
      <c r="O211" s="71">
        <f>VLOOKUP(A211,'2018 Suc pts with OOS transfer'!A:N,14,0)</f>
        <v>674</v>
      </c>
      <c r="P211" s="45"/>
    </row>
    <row r="212" spans="1:16" outlineLevel="1" x14ac:dyDescent="0.2">
      <c r="A212" s="23" t="str">
        <f t="shared" ref="A212:B213" si="36">A159</f>
        <v>009549</v>
      </c>
      <c r="B212" s="23" t="str">
        <f t="shared" si="36"/>
        <v>Western Texas</v>
      </c>
      <c r="C212" s="44">
        <f t="shared" si="33"/>
        <v>3815</v>
      </c>
      <c r="D212" s="71">
        <f>VLOOKUP(A212,'2018 Suc pts with OOS transfer'!A:N,4,0)</f>
        <v>121</v>
      </c>
      <c r="E212" s="71">
        <f>VLOOKUP(A212,'2018 Suc pts with OOS transfer'!A:N,5,0)</f>
        <v>79</v>
      </c>
      <c r="F212" s="71">
        <f>VLOOKUP(A212,'2018 Suc pts with OOS transfer'!A:N,6,0)</f>
        <v>51</v>
      </c>
      <c r="G212" s="71">
        <f>VLOOKUP(A212,'2018 Suc pts with OOS transfer'!A:N,7,0)</f>
        <v>764</v>
      </c>
      <c r="H212" s="71">
        <f>VLOOKUP(A212,'2018 Suc pts with OOS transfer'!A:N,8,0)</f>
        <v>332</v>
      </c>
      <c r="I212" s="71">
        <f>VLOOKUP(A212,'2018 Suc pts with OOS transfer'!A:N,9,0)</f>
        <v>222</v>
      </c>
      <c r="J212" s="71"/>
      <c r="K212" s="71">
        <f>VLOOKUP(A212,'2018 Suc pts with OOS transfer'!A:N,10,0)</f>
        <v>528</v>
      </c>
      <c r="L212" s="71">
        <f>VLOOKUP(A212,'2018 Suc pts with OOS transfer'!A:N,11,0)</f>
        <v>679</v>
      </c>
      <c r="M212" s="71">
        <f>VLOOKUP(A212,'2018 Suc pts with OOS transfer'!A:N,12,0)</f>
        <v>675</v>
      </c>
      <c r="N212" s="71">
        <f>VLOOKUP(A212,'2018 Suc pts with OOS transfer'!A:N,13,0)</f>
        <v>84</v>
      </c>
      <c r="O212" s="71">
        <f>VLOOKUP(A212,'2018 Suc pts with OOS transfer'!A:N,14,0)</f>
        <v>280</v>
      </c>
      <c r="P212" s="45"/>
    </row>
    <row r="213" spans="1:16" outlineLevel="1" x14ac:dyDescent="0.2">
      <c r="A213" s="23" t="str">
        <f t="shared" si="36"/>
        <v>003668</v>
      </c>
      <c r="B213" s="23" t="str">
        <f t="shared" si="36"/>
        <v>Wharton</v>
      </c>
      <c r="C213" s="44">
        <f t="shared" si="33"/>
        <v>12833</v>
      </c>
      <c r="D213" s="71">
        <f>VLOOKUP(A213,'2018 Suc pts with OOS transfer'!A:N,4,0)</f>
        <v>551</v>
      </c>
      <c r="E213" s="71">
        <f>VLOOKUP(A213,'2018 Suc pts with OOS transfer'!A:N,5,0)</f>
        <v>331</v>
      </c>
      <c r="F213" s="71">
        <f>VLOOKUP(A213,'2018 Suc pts with OOS transfer'!A:N,6,0)</f>
        <v>178</v>
      </c>
      <c r="G213" s="71">
        <f>VLOOKUP(A213,'2018 Suc pts with OOS transfer'!A:N,7,0)</f>
        <v>2330</v>
      </c>
      <c r="H213" s="71">
        <f>VLOOKUP(A213,'2018 Suc pts with OOS transfer'!A:N,8,0)</f>
        <v>1590</v>
      </c>
      <c r="I213" s="71">
        <f>VLOOKUP(A213,'2018 Suc pts with OOS transfer'!A:N,9,0)</f>
        <v>927</v>
      </c>
      <c r="J213" s="71"/>
      <c r="K213" s="71">
        <f>VLOOKUP(A213,'2018 Suc pts with OOS transfer'!A:N,10,0)</f>
        <v>1650</v>
      </c>
      <c r="L213" s="71">
        <f>VLOOKUP(A213,'2018 Suc pts with OOS transfer'!A:N,11,0)</f>
        <v>1867</v>
      </c>
      <c r="M213" s="71">
        <f>VLOOKUP(A213,'2018 Suc pts with OOS transfer'!A:N,12,0)</f>
        <v>2266</v>
      </c>
      <c r="N213" s="71">
        <f>VLOOKUP(A213,'2018 Suc pts with OOS transfer'!A:N,13,0)</f>
        <v>313</v>
      </c>
      <c r="O213" s="71">
        <f>VLOOKUP(A213,'2018 Suc pts with OOS transfer'!A:N,14,0)</f>
        <v>830</v>
      </c>
      <c r="P213" s="45"/>
    </row>
    <row r="214" spans="1:16" x14ac:dyDescent="0.2">
      <c r="A214" s="23"/>
      <c r="B214" s="23" t="str">
        <f>B161</f>
        <v>Statewide</v>
      </c>
      <c r="C214" s="44">
        <f t="shared" si="33"/>
        <v>1179479</v>
      </c>
      <c r="D214" s="44">
        <f>SUM(D164:D213)</f>
        <v>42471</v>
      </c>
      <c r="E214" s="44">
        <f>SUM(E164:E213)</f>
        <v>34258</v>
      </c>
      <c r="F214" s="44">
        <f t="shared" ref="F214:O214" si="37">SUM(F164:F213)</f>
        <v>26765</v>
      </c>
      <c r="G214" s="44">
        <f t="shared" si="37"/>
        <v>219659</v>
      </c>
      <c r="H214" s="44">
        <f t="shared" si="37"/>
        <v>137247</v>
      </c>
      <c r="I214" s="44">
        <f t="shared" si="37"/>
        <v>68823</v>
      </c>
      <c r="J214" s="44">
        <f t="shared" si="37"/>
        <v>1235</v>
      </c>
      <c r="K214" s="44">
        <f t="shared" si="37"/>
        <v>128325</v>
      </c>
      <c r="L214" s="44">
        <f t="shared" si="37"/>
        <v>212672</v>
      </c>
      <c r="M214" s="44">
        <f t="shared" si="37"/>
        <v>179037</v>
      </c>
      <c r="N214" s="44">
        <f t="shared" si="37"/>
        <v>24692</v>
      </c>
      <c r="O214" s="44">
        <f t="shared" si="37"/>
        <v>104295</v>
      </c>
    </row>
    <row r="216" spans="1:16" x14ac:dyDescent="0.2">
      <c r="A216" s="171" t="s">
        <v>1936</v>
      </c>
      <c r="B216" s="171"/>
      <c r="C216" s="171"/>
      <c r="D216" s="171"/>
      <c r="E216" s="171"/>
      <c r="F216" s="171"/>
      <c r="G216" s="171"/>
      <c r="H216" s="171"/>
      <c r="I216" s="171"/>
      <c r="J216" s="171"/>
      <c r="K216" s="171"/>
      <c r="L216" s="171"/>
      <c r="M216" s="171"/>
      <c r="N216" s="171"/>
      <c r="O216" s="171"/>
    </row>
    <row r="217" spans="1:16" outlineLevel="1" x14ac:dyDescent="0.2">
      <c r="A217" s="23" t="str">
        <f t="shared" ref="A217:B232" si="38">A164</f>
        <v>003607</v>
      </c>
      <c r="B217" s="23" t="str">
        <f t="shared" si="38"/>
        <v>Alamo</v>
      </c>
      <c r="C217" s="44">
        <f>SUM(D217:O217)</f>
        <v>85821</v>
      </c>
      <c r="D217" s="70">
        <f>VLOOKUP(A217,'2017 Suc pts with OOS transfer'!A:N,4,0)</f>
        <v>2837</v>
      </c>
      <c r="E217" s="70">
        <f>VLOOKUP(A217,'2017 Suc pts with OOS transfer'!A:N,5,0)</f>
        <v>3062</v>
      </c>
      <c r="F217" s="70">
        <f>VLOOKUP(A217,'2017 Suc pts with OOS transfer'!A:N,6,0)</f>
        <v>2596</v>
      </c>
      <c r="G217" s="70">
        <f>VLOOKUP(A217,'2017 Suc pts with OOS transfer'!A:N,7,0)</f>
        <v>16721</v>
      </c>
      <c r="H217" s="70">
        <f>VLOOKUP(A217,'2017 Suc pts with OOS transfer'!A:N,8,0)</f>
        <v>10835</v>
      </c>
      <c r="I217" s="70">
        <f>VLOOKUP(A217,'2017 Suc pts with OOS transfer'!A:N,9,0)</f>
        <v>6088</v>
      </c>
      <c r="J217" s="71"/>
      <c r="K217" s="70">
        <f>VLOOKUP(A217,'2017 Suc pts with OOS transfer'!A:N,10,0)</f>
        <v>9406</v>
      </c>
      <c r="L217" s="70">
        <f>VLOOKUP(A217,'2017 Suc pts with OOS transfer'!A:N,11,0)</f>
        <v>11139</v>
      </c>
      <c r="M217" s="70">
        <f>VLOOKUP(A217,'2017 Suc pts with OOS transfer'!A:N,12,0)</f>
        <v>10888</v>
      </c>
      <c r="N217" s="70">
        <f>VLOOKUP(A217,'2017 Suc pts with OOS transfer'!A:N,13,0)</f>
        <v>1343</v>
      </c>
      <c r="O217" s="70">
        <f>VLOOKUP(A217,'2017 Suc pts with OOS transfer'!A:N,14,0)</f>
        <v>10906</v>
      </c>
      <c r="P217" s="45"/>
    </row>
    <row r="218" spans="1:16" outlineLevel="1" x14ac:dyDescent="0.2">
      <c r="A218" s="23" t="str">
        <f t="shared" si="38"/>
        <v>003539</v>
      </c>
      <c r="B218" s="23" t="str">
        <f t="shared" si="38"/>
        <v>Alvin</v>
      </c>
      <c r="C218" s="44">
        <f t="shared" ref="C218:C267" si="39">SUM(D218:O218)</f>
        <v>9865</v>
      </c>
      <c r="D218" s="70">
        <f>VLOOKUP(A218,'2017 Suc pts with OOS transfer'!A:N,4,0)</f>
        <v>233</v>
      </c>
      <c r="E218" s="70">
        <f>VLOOKUP(A218,'2017 Suc pts with OOS transfer'!A:N,5,0)</f>
        <v>237</v>
      </c>
      <c r="F218" s="70">
        <f>VLOOKUP(A218,'2017 Suc pts with OOS transfer'!A:N,6,0)</f>
        <v>225</v>
      </c>
      <c r="G218" s="70">
        <f>VLOOKUP(A218,'2017 Suc pts with OOS transfer'!A:N,7,0)</f>
        <v>1857</v>
      </c>
      <c r="H218" s="70">
        <f>VLOOKUP(A218,'2017 Suc pts with OOS transfer'!A:N,8,0)</f>
        <v>1096</v>
      </c>
      <c r="I218" s="70">
        <f>VLOOKUP(A218,'2017 Suc pts with OOS transfer'!A:N,9,0)</f>
        <v>539</v>
      </c>
      <c r="J218" s="71"/>
      <c r="K218" s="70">
        <f>VLOOKUP(A218,'2017 Suc pts with OOS transfer'!A:N,10,0)</f>
        <v>908</v>
      </c>
      <c r="L218" s="70">
        <f>VLOOKUP(A218,'2017 Suc pts with OOS transfer'!A:N,11,0)</f>
        <v>2344</v>
      </c>
      <c r="M218" s="70">
        <f>VLOOKUP(A218,'2017 Suc pts with OOS transfer'!A:N,12,0)</f>
        <v>1252</v>
      </c>
      <c r="N218" s="70">
        <f>VLOOKUP(A218,'2017 Suc pts with OOS transfer'!A:N,13,0)</f>
        <v>352</v>
      </c>
      <c r="O218" s="70">
        <f>VLOOKUP(A218,'2017 Suc pts with OOS transfer'!A:N,14,0)</f>
        <v>822</v>
      </c>
      <c r="P218" s="45"/>
    </row>
    <row r="219" spans="1:16" outlineLevel="1" x14ac:dyDescent="0.2">
      <c r="A219" s="23" t="str">
        <f t="shared" si="38"/>
        <v>003540</v>
      </c>
      <c r="B219" s="23" t="str">
        <f t="shared" si="38"/>
        <v>Amarillo</v>
      </c>
      <c r="C219" s="44">
        <f t="shared" si="39"/>
        <v>17142</v>
      </c>
      <c r="D219" s="70">
        <f>VLOOKUP(A219,'2017 Suc pts with OOS transfer'!A:N,4,0)</f>
        <v>591</v>
      </c>
      <c r="E219" s="70">
        <f>VLOOKUP(A219,'2017 Suc pts with OOS transfer'!A:N,5,0)</f>
        <v>466</v>
      </c>
      <c r="F219" s="70">
        <f>VLOOKUP(A219,'2017 Suc pts with OOS transfer'!A:N,6,0)</f>
        <v>492</v>
      </c>
      <c r="G219" s="70">
        <f>VLOOKUP(A219,'2017 Suc pts with OOS transfer'!A:N,7,0)</f>
        <v>3138</v>
      </c>
      <c r="H219" s="70">
        <f>VLOOKUP(A219,'2017 Suc pts with OOS transfer'!A:N,8,0)</f>
        <v>1800</v>
      </c>
      <c r="I219" s="70">
        <f>VLOOKUP(A219,'2017 Suc pts with OOS transfer'!A:N,9,0)</f>
        <v>1153</v>
      </c>
      <c r="J219" s="71"/>
      <c r="K219" s="70">
        <f>VLOOKUP(A219,'2017 Suc pts with OOS transfer'!A:N,10,0)</f>
        <v>1756</v>
      </c>
      <c r="L219" s="70">
        <f>VLOOKUP(A219,'2017 Suc pts with OOS transfer'!A:N,11,0)</f>
        <v>3099</v>
      </c>
      <c r="M219" s="70">
        <f>VLOOKUP(A219,'2017 Suc pts with OOS transfer'!A:N,12,0)</f>
        <v>2527</v>
      </c>
      <c r="N219" s="70">
        <f>VLOOKUP(A219,'2017 Suc pts with OOS transfer'!A:N,13,0)</f>
        <v>695</v>
      </c>
      <c r="O219" s="70">
        <f>VLOOKUP(A219,'2017 Suc pts with OOS transfer'!A:N,14,0)</f>
        <v>1425</v>
      </c>
      <c r="P219" s="45"/>
    </row>
    <row r="220" spans="1:16" outlineLevel="1" x14ac:dyDescent="0.2">
      <c r="A220" s="23" t="str">
        <f t="shared" si="38"/>
        <v>006661</v>
      </c>
      <c r="B220" s="23" t="str">
        <f t="shared" si="38"/>
        <v>Angelina</v>
      </c>
      <c r="C220" s="44">
        <f t="shared" si="39"/>
        <v>8664</v>
      </c>
      <c r="D220" s="70">
        <f>VLOOKUP(A220,'2017 Suc pts with OOS transfer'!A:N,4,0)</f>
        <v>326</v>
      </c>
      <c r="E220" s="70">
        <f>VLOOKUP(A220,'2017 Suc pts with OOS transfer'!A:N,5,0)</f>
        <v>215</v>
      </c>
      <c r="F220" s="70">
        <f>VLOOKUP(A220,'2017 Suc pts with OOS transfer'!A:N,6,0)</f>
        <v>231</v>
      </c>
      <c r="G220" s="70">
        <f>VLOOKUP(A220,'2017 Suc pts with OOS transfer'!A:N,7,0)</f>
        <v>1574</v>
      </c>
      <c r="H220" s="70">
        <f>VLOOKUP(A220,'2017 Suc pts with OOS transfer'!A:N,8,0)</f>
        <v>913</v>
      </c>
      <c r="I220" s="70">
        <f>VLOOKUP(A220,'2017 Suc pts with OOS transfer'!A:N,9,0)</f>
        <v>566</v>
      </c>
      <c r="J220" s="71"/>
      <c r="K220" s="70">
        <f>VLOOKUP(A220,'2017 Suc pts with OOS transfer'!A:N,10,0)</f>
        <v>762</v>
      </c>
      <c r="L220" s="70">
        <f>VLOOKUP(A220,'2017 Suc pts with OOS transfer'!A:N,11,0)</f>
        <v>1634</v>
      </c>
      <c r="M220" s="70">
        <f>VLOOKUP(A220,'2017 Suc pts with OOS transfer'!A:N,12,0)</f>
        <v>1586</v>
      </c>
      <c r="N220" s="70">
        <f>VLOOKUP(A220,'2017 Suc pts with OOS transfer'!A:N,13,0)</f>
        <v>399</v>
      </c>
      <c r="O220" s="70">
        <f>VLOOKUP(A220,'2017 Suc pts with OOS transfer'!A:N,14,0)</f>
        <v>458</v>
      </c>
      <c r="P220" s="45"/>
    </row>
    <row r="221" spans="1:16" outlineLevel="1" x14ac:dyDescent="0.2">
      <c r="A221" s="23" t="str">
        <f t="shared" si="38"/>
        <v>012015</v>
      </c>
      <c r="B221" s="23" t="str">
        <f t="shared" si="38"/>
        <v>Austin</v>
      </c>
      <c r="C221" s="44">
        <f t="shared" si="39"/>
        <v>69115</v>
      </c>
      <c r="D221" s="70">
        <f>VLOOKUP(A221,'2017 Suc pts with OOS transfer'!A:N,4,0)</f>
        <v>1454</v>
      </c>
      <c r="E221" s="70">
        <f>VLOOKUP(A221,'2017 Suc pts with OOS transfer'!A:N,5,0)</f>
        <v>999</v>
      </c>
      <c r="F221" s="70">
        <f>VLOOKUP(A221,'2017 Suc pts with OOS transfer'!A:N,6,0)</f>
        <v>907</v>
      </c>
      <c r="G221" s="70">
        <f>VLOOKUP(A221,'2017 Suc pts with OOS transfer'!A:N,7,0)</f>
        <v>12265</v>
      </c>
      <c r="H221" s="70">
        <f>VLOOKUP(A221,'2017 Suc pts with OOS transfer'!A:N,8,0)</f>
        <v>6581</v>
      </c>
      <c r="I221" s="70">
        <f>VLOOKUP(A221,'2017 Suc pts with OOS transfer'!A:N,9,0)</f>
        <v>3803</v>
      </c>
      <c r="J221" s="71">
        <v>99</v>
      </c>
      <c r="K221" s="70">
        <f>VLOOKUP(A221,'2017 Suc pts with OOS transfer'!A:N,10,0)</f>
        <v>9880</v>
      </c>
      <c r="L221" s="70">
        <f>VLOOKUP(A221,'2017 Suc pts with OOS transfer'!A:N,11,0)</f>
        <v>13850</v>
      </c>
      <c r="M221" s="70">
        <f>VLOOKUP(A221,'2017 Suc pts with OOS transfer'!A:N,12,0)</f>
        <v>13845</v>
      </c>
      <c r="N221" s="70">
        <f>VLOOKUP(A221,'2017 Suc pts with OOS transfer'!A:N,13,0)</f>
        <v>1127</v>
      </c>
      <c r="O221" s="70">
        <f>VLOOKUP(A221,'2017 Suc pts with OOS transfer'!A:N,14,0)</f>
        <v>4305</v>
      </c>
      <c r="P221" s="45"/>
    </row>
    <row r="222" spans="1:16" outlineLevel="1" x14ac:dyDescent="0.2">
      <c r="A222" s="23" t="str">
        <f t="shared" si="38"/>
        <v>003549</v>
      </c>
      <c r="B222" s="23" t="str">
        <f t="shared" si="38"/>
        <v>Blinn</v>
      </c>
      <c r="C222" s="44">
        <f t="shared" si="39"/>
        <v>35543</v>
      </c>
      <c r="D222" s="70">
        <f>VLOOKUP(A222,'2017 Suc pts with OOS transfer'!A:N,4,0)</f>
        <v>747</v>
      </c>
      <c r="E222" s="70">
        <f>VLOOKUP(A222,'2017 Suc pts with OOS transfer'!A:N,5,0)</f>
        <v>683</v>
      </c>
      <c r="F222" s="70">
        <f>VLOOKUP(A222,'2017 Suc pts with OOS transfer'!A:N,6,0)</f>
        <v>690</v>
      </c>
      <c r="G222" s="70">
        <f>VLOOKUP(A222,'2017 Suc pts with OOS transfer'!A:N,7,0)</f>
        <v>7267</v>
      </c>
      <c r="H222" s="70">
        <f>VLOOKUP(A222,'2017 Suc pts with OOS transfer'!A:N,8,0)</f>
        <v>4554</v>
      </c>
      <c r="I222" s="70">
        <f>VLOOKUP(A222,'2017 Suc pts with OOS transfer'!A:N,9,0)</f>
        <v>3153</v>
      </c>
      <c r="J222" s="71">
        <v>1105</v>
      </c>
      <c r="K222" s="70">
        <f>VLOOKUP(A222,'2017 Suc pts with OOS transfer'!A:N,10,0)</f>
        <v>4694</v>
      </c>
      <c r="L222" s="70">
        <f>VLOOKUP(A222,'2017 Suc pts with OOS transfer'!A:N,11,0)</f>
        <v>7182</v>
      </c>
      <c r="M222" s="70">
        <f>VLOOKUP(A222,'2017 Suc pts with OOS transfer'!A:N,12,0)</f>
        <v>2827</v>
      </c>
      <c r="N222" s="70">
        <f>VLOOKUP(A222,'2017 Suc pts with OOS transfer'!A:N,13,0)</f>
        <v>428</v>
      </c>
      <c r="O222" s="70">
        <f>VLOOKUP(A222,'2017 Suc pts with OOS transfer'!A:N,14,0)</f>
        <v>2213</v>
      </c>
      <c r="P222" s="45"/>
    </row>
    <row r="223" spans="1:16" outlineLevel="1" x14ac:dyDescent="0.2">
      <c r="A223" s="23" t="str">
        <f t="shared" si="38"/>
        <v>007857</v>
      </c>
      <c r="B223" s="23" t="str">
        <f t="shared" si="38"/>
        <v>Brazosport</v>
      </c>
      <c r="C223" s="44">
        <f t="shared" si="39"/>
        <v>5941</v>
      </c>
      <c r="D223" s="70">
        <f>VLOOKUP(A223,'2017 Suc pts with OOS transfer'!A:N,4,0)</f>
        <v>124</v>
      </c>
      <c r="E223" s="70">
        <f>VLOOKUP(A223,'2017 Suc pts with OOS transfer'!A:N,5,0)</f>
        <v>78</v>
      </c>
      <c r="F223" s="70">
        <f>VLOOKUP(A223,'2017 Suc pts with OOS transfer'!A:N,6,0)</f>
        <v>61</v>
      </c>
      <c r="G223" s="70">
        <f>VLOOKUP(A223,'2017 Suc pts with OOS transfer'!A:N,7,0)</f>
        <v>1333</v>
      </c>
      <c r="H223" s="70">
        <f>VLOOKUP(A223,'2017 Suc pts with OOS transfer'!A:N,8,0)</f>
        <v>805</v>
      </c>
      <c r="I223" s="70">
        <f>VLOOKUP(A223,'2017 Suc pts with OOS transfer'!A:N,9,0)</f>
        <v>375</v>
      </c>
      <c r="J223" s="71"/>
      <c r="K223" s="70">
        <f>VLOOKUP(A223,'2017 Suc pts with OOS transfer'!A:N,10,0)</f>
        <v>474</v>
      </c>
      <c r="L223" s="70">
        <f>VLOOKUP(A223,'2017 Suc pts with OOS transfer'!A:N,11,0)</f>
        <v>999</v>
      </c>
      <c r="M223" s="70">
        <f>VLOOKUP(A223,'2017 Suc pts with OOS transfer'!A:N,12,0)</f>
        <v>832</v>
      </c>
      <c r="N223" s="70">
        <f>VLOOKUP(A223,'2017 Suc pts with OOS transfer'!A:N,13,0)</f>
        <v>357</v>
      </c>
      <c r="O223" s="70">
        <f>VLOOKUP(A223,'2017 Suc pts with OOS transfer'!A:N,14,0)</f>
        <v>503</v>
      </c>
      <c r="P223" s="45"/>
    </row>
    <row r="224" spans="1:16" outlineLevel="1" x14ac:dyDescent="0.2">
      <c r="A224" s="23" t="str">
        <f t="shared" si="38"/>
        <v>004003</v>
      </c>
      <c r="B224" s="23" t="str">
        <f t="shared" si="38"/>
        <v>Central Texas</v>
      </c>
      <c r="C224" s="44">
        <f t="shared" si="39"/>
        <v>20053</v>
      </c>
      <c r="D224" s="70">
        <f>VLOOKUP(A224,'2017 Suc pts with OOS transfer'!A:N,4,0)</f>
        <v>323</v>
      </c>
      <c r="E224" s="70">
        <f>VLOOKUP(A224,'2017 Suc pts with OOS transfer'!A:N,5,0)</f>
        <v>374</v>
      </c>
      <c r="F224" s="70">
        <f>VLOOKUP(A224,'2017 Suc pts with OOS transfer'!A:N,6,0)</f>
        <v>397</v>
      </c>
      <c r="G224" s="70">
        <f>VLOOKUP(A224,'2017 Suc pts with OOS transfer'!A:N,7,0)</f>
        <v>3900</v>
      </c>
      <c r="H224" s="70">
        <f>VLOOKUP(A224,'2017 Suc pts with OOS transfer'!A:N,8,0)</f>
        <v>2048</v>
      </c>
      <c r="I224" s="70">
        <f>VLOOKUP(A224,'2017 Suc pts with OOS transfer'!A:N,9,0)</f>
        <v>1170</v>
      </c>
      <c r="J224" s="71"/>
      <c r="K224" s="70">
        <f>VLOOKUP(A224,'2017 Suc pts with OOS transfer'!A:N,10,0)</f>
        <v>2261</v>
      </c>
      <c r="L224" s="70">
        <f>VLOOKUP(A224,'2017 Suc pts with OOS transfer'!A:N,11,0)</f>
        <v>4293</v>
      </c>
      <c r="M224" s="70">
        <f>VLOOKUP(A224,'2017 Suc pts with OOS transfer'!A:N,12,0)</f>
        <v>3015</v>
      </c>
      <c r="N224" s="70">
        <f>VLOOKUP(A224,'2017 Suc pts with OOS transfer'!A:N,13,0)</f>
        <v>230</v>
      </c>
      <c r="O224" s="70">
        <f>VLOOKUP(A224,'2017 Suc pts with OOS transfer'!A:N,14,0)</f>
        <v>2042</v>
      </c>
      <c r="P224" s="45"/>
    </row>
    <row r="225" spans="1:16" outlineLevel="1" x14ac:dyDescent="0.2">
      <c r="A225" s="23" t="str">
        <f t="shared" si="38"/>
        <v>003553</v>
      </c>
      <c r="B225" s="23" t="str">
        <f t="shared" si="38"/>
        <v>Cisco</v>
      </c>
      <c r="C225" s="44">
        <f t="shared" si="39"/>
        <v>6166</v>
      </c>
      <c r="D225" s="70">
        <f>VLOOKUP(A225,'2017 Suc pts with OOS transfer'!A:N,4,0)</f>
        <v>260</v>
      </c>
      <c r="E225" s="70">
        <f>VLOOKUP(A225,'2017 Suc pts with OOS transfer'!A:N,5,0)</f>
        <v>228</v>
      </c>
      <c r="F225" s="70">
        <f>VLOOKUP(A225,'2017 Suc pts with OOS transfer'!A:N,6,0)</f>
        <v>214</v>
      </c>
      <c r="G225" s="70">
        <f>VLOOKUP(A225,'2017 Suc pts with OOS transfer'!A:N,7,0)</f>
        <v>1212</v>
      </c>
      <c r="H225" s="70">
        <f>VLOOKUP(A225,'2017 Suc pts with OOS transfer'!A:N,8,0)</f>
        <v>651</v>
      </c>
      <c r="I225" s="70">
        <f>VLOOKUP(A225,'2017 Suc pts with OOS transfer'!A:N,9,0)</f>
        <v>407</v>
      </c>
      <c r="J225" s="71"/>
      <c r="K225" s="70">
        <f>VLOOKUP(A225,'2017 Suc pts with OOS transfer'!A:N,10,0)</f>
        <v>585</v>
      </c>
      <c r="L225" s="70">
        <f>VLOOKUP(A225,'2017 Suc pts with OOS transfer'!A:N,11,0)</f>
        <v>1062</v>
      </c>
      <c r="M225" s="70">
        <f>VLOOKUP(A225,'2017 Suc pts with OOS transfer'!A:N,12,0)</f>
        <v>982</v>
      </c>
      <c r="N225" s="70">
        <f>VLOOKUP(A225,'2017 Suc pts with OOS transfer'!A:N,13,0)</f>
        <v>130</v>
      </c>
      <c r="O225" s="70">
        <f>VLOOKUP(A225,'2017 Suc pts with OOS transfer'!A:N,14,0)</f>
        <v>435</v>
      </c>
      <c r="P225" s="45"/>
    </row>
    <row r="226" spans="1:16" outlineLevel="1" x14ac:dyDescent="0.2">
      <c r="A226" s="23" t="str">
        <f t="shared" si="38"/>
        <v>003554</v>
      </c>
      <c r="B226" s="23" t="str">
        <f t="shared" si="38"/>
        <v>Clarendon</v>
      </c>
      <c r="C226" s="44">
        <f t="shared" si="39"/>
        <v>3176</v>
      </c>
      <c r="D226" s="70">
        <f>VLOOKUP(A226,'2017 Suc pts with OOS transfer'!A:N,4,0)</f>
        <v>154</v>
      </c>
      <c r="E226" s="70">
        <f>VLOOKUP(A226,'2017 Suc pts with OOS transfer'!A:N,5,0)</f>
        <v>181</v>
      </c>
      <c r="F226" s="70">
        <f>VLOOKUP(A226,'2017 Suc pts with OOS transfer'!A:N,6,0)</f>
        <v>148</v>
      </c>
      <c r="G226" s="70">
        <f>VLOOKUP(A226,'2017 Suc pts with OOS transfer'!A:N,7,0)</f>
        <v>645</v>
      </c>
      <c r="H226" s="70">
        <f>VLOOKUP(A226,'2017 Suc pts with OOS transfer'!A:N,8,0)</f>
        <v>317</v>
      </c>
      <c r="I226" s="70">
        <f>VLOOKUP(A226,'2017 Suc pts with OOS transfer'!A:N,9,0)</f>
        <v>160</v>
      </c>
      <c r="J226" s="71"/>
      <c r="K226" s="70">
        <f>VLOOKUP(A226,'2017 Suc pts with OOS transfer'!A:N,10,0)</f>
        <v>357</v>
      </c>
      <c r="L226" s="70">
        <f>VLOOKUP(A226,'2017 Suc pts with OOS transfer'!A:N,11,0)</f>
        <v>558</v>
      </c>
      <c r="M226" s="70">
        <f>VLOOKUP(A226,'2017 Suc pts with OOS transfer'!A:N,12,0)</f>
        <v>392</v>
      </c>
      <c r="N226" s="70">
        <f>VLOOKUP(A226,'2017 Suc pts with OOS transfer'!A:N,13,0)</f>
        <v>56</v>
      </c>
      <c r="O226" s="70">
        <f>VLOOKUP(A226,'2017 Suc pts with OOS transfer'!A:N,14,0)</f>
        <v>208</v>
      </c>
      <c r="P226" s="45"/>
    </row>
    <row r="227" spans="1:16" outlineLevel="1" x14ac:dyDescent="0.2">
      <c r="A227" s="23" t="str">
        <f t="shared" si="38"/>
        <v>003546</v>
      </c>
      <c r="B227" s="23" t="str">
        <f t="shared" si="38"/>
        <v>Coastal Bend</v>
      </c>
      <c r="C227" s="44">
        <f t="shared" si="39"/>
        <v>7976</v>
      </c>
      <c r="D227" s="70">
        <f>VLOOKUP(A227,'2017 Suc pts with OOS transfer'!A:N,4,0)</f>
        <v>162</v>
      </c>
      <c r="E227" s="70">
        <f>VLOOKUP(A227,'2017 Suc pts with OOS transfer'!A:N,5,0)</f>
        <v>273</v>
      </c>
      <c r="F227" s="70">
        <f>VLOOKUP(A227,'2017 Suc pts with OOS transfer'!A:N,6,0)</f>
        <v>251</v>
      </c>
      <c r="G227" s="70">
        <f>VLOOKUP(A227,'2017 Suc pts with OOS transfer'!A:N,7,0)</f>
        <v>1783</v>
      </c>
      <c r="H227" s="70">
        <f>VLOOKUP(A227,'2017 Suc pts with OOS transfer'!A:N,8,0)</f>
        <v>814</v>
      </c>
      <c r="I227" s="70">
        <f>VLOOKUP(A227,'2017 Suc pts with OOS transfer'!A:N,9,0)</f>
        <v>488</v>
      </c>
      <c r="J227" s="71"/>
      <c r="K227" s="70">
        <f>VLOOKUP(A227,'2017 Suc pts with OOS transfer'!A:N,10,0)</f>
        <v>657</v>
      </c>
      <c r="L227" s="70">
        <f>VLOOKUP(A227,'2017 Suc pts with OOS transfer'!A:N,11,0)</f>
        <v>1466</v>
      </c>
      <c r="M227" s="70">
        <f>VLOOKUP(A227,'2017 Suc pts with OOS transfer'!A:N,12,0)</f>
        <v>1378</v>
      </c>
      <c r="N227" s="70">
        <f>VLOOKUP(A227,'2017 Suc pts with OOS transfer'!A:N,13,0)</f>
        <v>235</v>
      </c>
      <c r="O227" s="70">
        <f>VLOOKUP(A227,'2017 Suc pts with OOS transfer'!A:N,14,0)</f>
        <v>469</v>
      </c>
      <c r="P227" s="45"/>
    </row>
    <row r="228" spans="1:16" outlineLevel="1" x14ac:dyDescent="0.2">
      <c r="A228" s="23" t="str">
        <f t="shared" si="38"/>
        <v>007096</v>
      </c>
      <c r="B228" s="23" t="str">
        <f t="shared" si="38"/>
        <v>College of the Mainland</v>
      </c>
      <c r="C228" s="44">
        <f t="shared" si="39"/>
        <v>6874</v>
      </c>
      <c r="D228" s="70">
        <f>VLOOKUP(A228,'2017 Suc pts with OOS transfer'!A:N,4,0)</f>
        <v>172</v>
      </c>
      <c r="E228" s="70">
        <f>VLOOKUP(A228,'2017 Suc pts with OOS transfer'!A:N,5,0)</f>
        <v>106</v>
      </c>
      <c r="F228" s="70">
        <f>VLOOKUP(A228,'2017 Suc pts with OOS transfer'!A:N,6,0)</f>
        <v>115</v>
      </c>
      <c r="G228" s="70">
        <f>VLOOKUP(A228,'2017 Suc pts with OOS transfer'!A:N,7,0)</f>
        <v>1390</v>
      </c>
      <c r="H228" s="70">
        <f>VLOOKUP(A228,'2017 Suc pts with OOS transfer'!A:N,8,0)</f>
        <v>703</v>
      </c>
      <c r="I228" s="70">
        <f>VLOOKUP(A228,'2017 Suc pts with OOS transfer'!A:N,9,0)</f>
        <v>438</v>
      </c>
      <c r="J228" s="71"/>
      <c r="K228" s="70">
        <f>VLOOKUP(A228,'2017 Suc pts with OOS transfer'!A:N,10,0)</f>
        <v>577</v>
      </c>
      <c r="L228" s="70">
        <f>VLOOKUP(A228,'2017 Suc pts with OOS transfer'!A:N,11,0)</f>
        <v>1336</v>
      </c>
      <c r="M228" s="70">
        <f>VLOOKUP(A228,'2017 Suc pts with OOS transfer'!A:N,12,0)</f>
        <v>1268</v>
      </c>
      <c r="N228" s="70">
        <f>VLOOKUP(A228,'2017 Suc pts with OOS transfer'!A:N,13,0)</f>
        <v>294</v>
      </c>
      <c r="O228" s="70">
        <f>VLOOKUP(A228,'2017 Suc pts with OOS transfer'!A:N,14,0)</f>
        <v>475</v>
      </c>
      <c r="P228" s="45"/>
    </row>
    <row r="229" spans="1:16" outlineLevel="1" x14ac:dyDescent="0.2">
      <c r="A229" s="23" t="str">
        <f t="shared" si="38"/>
        <v>023614</v>
      </c>
      <c r="B229" s="23" t="str">
        <f t="shared" si="38"/>
        <v>Collin</v>
      </c>
      <c r="C229" s="44">
        <f t="shared" si="39"/>
        <v>54301</v>
      </c>
      <c r="D229" s="70">
        <f>VLOOKUP(A229,'2017 Suc pts with OOS transfer'!A:N,4,0)</f>
        <v>1064</v>
      </c>
      <c r="E229" s="70">
        <f>VLOOKUP(A229,'2017 Suc pts with OOS transfer'!A:N,5,0)</f>
        <v>975</v>
      </c>
      <c r="F229" s="70">
        <f>VLOOKUP(A229,'2017 Suc pts with OOS transfer'!A:N,6,0)</f>
        <v>915</v>
      </c>
      <c r="G229" s="70">
        <f>VLOOKUP(A229,'2017 Suc pts with OOS transfer'!A:N,7,0)</f>
        <v>9205</v>
      </c>
      <c r="H229" s="70">
        <f>VLOOKUP(A229,'2017 Suc pts with OOS transfer'!A:N,8,0)</f>
        <v>5523</v>
      </c>
      <c r="I229" s="70">
        <f>VLOOKUP(A229,'2017 Suc pts with OOS transfer'!A:N,9,0)</f>
        <v>2994</v>
      </c>
      <c r="J229" s="71"/>
      <c r="K229" s="70">
        <f>VLOOKUP(A229,'2017 Suc pts with OOS transfer'!A:N,10,0)</f>
        <v>5728</v>
      </c>
      <c r="L229" s="70">
        <f>VLOOKUP(A229,'2017 Suc pts with OOS transfer'!A:N,11,0)</f>
        <v>11880</v>
      </c>
      <c r="M229" s="70">
        <f>VLOOKUP(A229,'2017 Suc pts with OOS transfer'!A:N,12,0)</f>
        <v>11530</v>
      </c>
      <c r="N229" s="70">
        <f>VLOOKUP(A229,'2017 Suc pts with OOS transfer'!A:N,13,0)</f>
        <v>448</v>
      </c>
      <c r="O229" s="70">
        <f>VLOOKUP(A229,'2017 Suc pts with OOS transfer'!A:N,14,0)</f>
        <v>4039</v>
      </c>
      <c r="P229" s="45"/>
    </row>
    <row r="230" spans="1:16" outlineLevel="1" x14ac:dyDescent="0.2">
      <c r="A230" s="23" t="str">
        <f t="shared" si="38"/>
        <v>009331</v>
      </c>
      <c r="B230" s="23" t="str">
        <f t="shared" si="38"/>
        <v>Dallas</v>
      </c>
      <c r="C230" s="44">
        <f t="shared" si="39"/>
        <v>107475</v>
      </c>
      <c r="D230" s="70">
        <f>VLOOKUP(A230,'2017 Suc pts with OOS transfer'!A:N,4,0)</f>
        <v>3023</v>
      </c>
      <c r="E230" s="70">
        <f>VLOOKUP(A230,'2017 Suc pts with OOS transfer'!A:N,5,0)</f>
        <v>3224</v>
      </c>
      <c r="F230" s="70">
        <f>VLOOKUP(A230,'2017 Suc pts with OOS transfer'!A:N,6,0)</f>
        <v>2855</v>
      </c>
      <c r="G230" s="70">
        <f>VLOOKUP(A230,'2017 Suc pts with OOS transfer'!A:N,7,0)</f>
        <v>18685</v>
      </c>
      <c r="H230" s="70">
        <f>VLOOKUP(A230,'2017 Suc pts with OOS transfer'!A:N,8,0)</f>
        <v>11243</v>
      </c>
      <c r="I230" s="70">
        <f>VLOOKUP(A230,'2017 Suc pts with OOS transfer'!A:N,9,0)</f>
        <v>5336</v>
      </c>
      <c r="J230" s="71">
        <v>12</v>
      </c>
      <c r="K230" s="70">
        <f>VLOOKUP(A230,'2017 Suc pts with OOS transfer'!A:N,10,0)</f>
        <v>12092</v>
      </c>
      <c r="L230" s="70">
        <f>VLOOKUP(A230,'2017 Suc pts with OOS transfer'!A:N,11,0)</f>
        <v>22047</v>
      </c>
      <c r="M230" s="70">
        <f>VLOOKUP(A230,'2017 Suc pts with OOS transfer'!A:N,12,0)</f>
        <v>17175</v>
      </c>
      <c r="N230" s="70">
        <f>VLOOKUP(A230,'2017 Suc pts with OOS transfer'!A:N,13,0)</f>
        <v>1847</v>
      </c>
      <c r="O230" s="70">
        <f>VLOOKUP(A230,'2017 Suc pts with OOS transfer'!A:N,14,0)</f>
        <v>9936</v>
      </c>
      <c r="P230" s="45"/>
    </row>
    <row r="231" spans="1:16" outlineLevel="1" x14ac:dyDescent="0.2">
      <c r="A231" s="23" t="str">
        <f t="shared" si="38"/>
        <v>003563</v>
      </c>
      <c r="B231" s="23" t="str">
        <f t="shared" si="38"/>
        <v>Del Mar</v>
      </c>
      <c r="C231" s="44">
        <f t="shared" si="39"/>
        <v>15937</v>
      </c>
      <c r="D231" s="70">
        <f>VLOOKUP(A231,'2017 Suc pts with OOS transfer'!A:N,4,0)</f>
        <v>373</v>
      </c>
      <c r="E231" s="70">
        <f>VLOOKUP(A231,'2017 Suc pts with OOS transfer'!A:N,5,0)</f>
        <v>372</v>
      </c>
      <c r="F231" s="70">
        <f>VLOOKUP(A231,'2017 Suc pts with OOS transfer'!A:N,6,0)</f>
        <v>135</v>
      </c>
      <c r="G231" s="70">
        <f>VLOOKUP(A231,'2017 Suc pts with OOS transfer'!A:N,7,0)</f>
        <v>3434</v>
      </c>
      <c r="H231" s="70">
        <f>VLOOKUP(A231,'2017 Suc pts with OOS transfer'!A:N,8,0)</f>
        <v>1989</v>
      </c>
      <c r="I231" s="70">
        <f>VLOOKUP(A231,'2017 Suc pts with OOS transfer'!A:N,9,0)</f>
        <v>873</v>
      </c>
      <c r="J231" s="71"/>
      <c r="K231" s="70">
        <f>VLOOKUP(A231,'2017 Suc pts with OOS transfer'!A:N,10,0)</f>
        <v>1870</v>
      </c>
      <c r="L231" s="70">
        <f>VLOOKUP(A231,'2017 Suc pts with OOS transfer'!A:N,11,0)</f>
        <v>2830</v>
      </c>
      <c r="M231" s="70">
        <f>VLOOKUP(A231,'2017 Suc pts with OOS transfer'!A:N,12,0)</f>
        <v>2197</v>
      </c>
      <c r="N231" s="70">
        <f>VLOOKUP(A231,'2017 Suc pts with OOS transfer'!A:N,13,0)</f>
        <v>554</v>
      </c>
      <c r="O231" s="70">
        <f>VLOOKUP(A231,'2017 Suc pts with OOS transfer'!A:N,14,0)</f>
        <v>1310</v>
      </c>
      <c r="P231" s="45"/>
    </row>
    <row r="232" spans="1:16" outlineLevel="1" x14ac:dyDescent="0.2">
      <c r="A232" s="23" t="str">
        <f t="shared" si="38"/>
        <v>010387</v>
      </c>
      <c r="B232" s="23" t="str">
        <f t="shared" si="38"/>
        <v>El Paso</v>
      </c>
      <c r="C232" s="44">
        <f t="shared" si="39"/>
        <v>49267</v>
      </c>
      <c r="D232" s="70">
        <f>VLOOKUP(A232,'2017 Suc pts with OOS transfer'!A:N,4,0)</f>
        <v>1777</v>
      </c>
      <c r="E232" s="70">
        <f>VLOOKUP(A232,'2017 Suc pts with OOS transfer'!A:N,5,0)</f>
        <v>2548</v>
      </c>
      <c r="F232" s="70">
        <f>VLOOKUP(A232,'2017 Suc pts with OOS transfer'!A:N,6,0)</f>
        <v>2259</v>
      </c>
      <c r="G232" s="70">
        <f>VLOOKUP(A232,'2017 Suc pts with OOS transfer'!A:N,7,0)</f>
        <v>8567</v>
      </c>
      <c r="H232" s="70">
        <f>VLOOKUP(A232,'2017 Suc pts with OOS transfer'!A:N,8,0)</f>
        <v>5580</v>
      </c>
      <c r="I232" s="70">
        <f>VLOOKUP(A232,'2017 Suc pts with OOS transfer'!A:N,9,0)</f>
        <v>2805</v>
      </c>
      <c r="J232" s="71"/>
      <c r="K232" s="70">
        <f>VLOOKUP(A232,'2017 Suc pts with OOS transfer'!A:N,10,0)</f>
        <v>5689</v>
      </c>
      <c r="L232" s="70">
        <f>VLOOKUP(A232,'2017 Suc pts with OOS transfer'!A:N,11,0)</f>
        <v>7469</v>
      </c>
      <c r="M232" s="70">
        <f>VLOOKUP(A232,'2017 Suc pts with OOS transfer'!A:N,12,0)</f>
        <v>7231</v>
      </c>
      <c r="N232" s="70">
        <f>VLOOKUP(A232,'2017 Suc pts with OOS transfer'!A:N,13,0)</f>
        <v>565</v>
      </c>
      <c r="O232" s="70">
        <f>VLOOKUP(A232,'2017 Suc pts with OOS transfer'!A:N,14,0)</f>
        <v>4777</v>
      </c>
      <c r="P232" s="45"/>
    </row>
    <row r="233" spans="1:16" outlineLevel="1" x14ac:dyDescent="0.2">
      <c r="A233" s="23" t="str">
        <f t="shared" ref="A233:B248" si="40">A180</f>
        <v>003568</v>
      </c>
      <c r="B233" s="23" t="str">
        <f t="shared" si="40"/>
        <v>Frank Phillips</v>
      </c>
      <c r="C233" s="44">
        <f t="shared" si="39"/>
        <v>2959</v>
      </c>
      <c r="D233" s="70">
        <f>VLOOKUP(A233,'2017 Suc pts with OOS transfer'!A:N,4,0)</f>
        <v>105</v>
      </c>
      <c r="E233" s="70">
        <f>VLOOKUP(A233,'2017 Suc pts with OOS transfer'!A:N,5,0)</f>
        <v>110</v>
      </c>
      <c r="F233" s="70">
        <f>VLOOKUP(A233,'2017 Suc pts with OOS transfer'!A:N,6,0)</f>
        <v>117</v>
      </c>
      <c r="G233" s="70">
        <f>VLOOKUP(A233,'2017 Suc pts with OOS transfer'!A:N,7,0)</f>
        <v>521</v>
      </c>
      <c r="H233" s="70">
        <f>VLOOKUP(A233,'2017 Suc pts with OOS transfer'!A:N,8,0)</f>
        <v>308</v>
      </c>
      <c r="I233" s="70">
        <f>VLOOKUP(A233,'2017 Suc pts with OOS transfer'!A:N,9,0)</f>
        <v>196</v>
      </c>
      <c r="J233" s="71"/>
      <c r="K233" s="70">
        <f>VLOOKUP(A233,'2017 Suc pts with OOS transfer'!A:N,10,0)</f>
        <v>479</v>
      </c>
      <c r="L233" s="70">
        <f>VLOOKUP(A233,'2017 Suc pts with OOS transfer'!A:N,11,0)</f>
        <v>494</v>
      </c>
      <c r="M233" s="70">
        <f>VLOOKUP(A233,'2017 Suc pts with OOS transfer'!A:N,12,0)</f>
        <v>435</v>
      </c>
      <c r="N233" s="70">
        <f>VLOOKUP(A233,'2017 Suc pts with OOS transfer'!A:N,13,0)</f>
        <v>35</v>
      </c>
      <c r="O233" s="70">
        <f>VLOOKUP(A233,'2017 Suc pts with OOS transfer'!A:N,14,0)</f>
        <v>159</v>
      </c>
      <c r="P233" s="45"/>
    </row>
    <row r="234" spans="1:16" outlineLevel="1" x14ac:dyDescent="0.2">
      <c r="A234" s="23" t="str">
        <f t="shared" si="40"/>
        <v>006662</v>
      </c>
      <c r="B234" s="23" t="str">
        <f t="shared" si="40"/>
        <v>Galveston</v>
      </c>
      <c r="C234" s="44">
        <f t="shared" si="39"/>
        <v>3442</v>
      </c>
      <c r="D234" s="70">
        <f>VLOOKUP(A234,'2017 Suc pts with OOS transfer'!A:N,4,0)</f>
        <v>80</v>
      </c>
      <c r="E234" s="70">
        <f>VLOOKUP(A234,'2017 Suc pts with OOS transfer'!A:N,5,0)</f>
        <v>94</v>
      </c>
      <c r="F234" s="70">
        <f>VLOOKUP(A234,'2017 Suc pts with OOS transfer'!A:N,6,0)</f>
        <v>93</v>
      </c>
      <c r="G234" s="70">
        <f>VLOOKUP(A234,'2017 Suc pts with OOS transfer'!A:N,7,0)</f>
        <v>736</v>
      </c>
      <c r="H234" s="70">
        <f>VLOOKUP(A234,'2017 Suc pts with OOS transfer'!A:N,8,0)</f>
        <v>430</v>
      </c>
      <c r="I234" s="70">
        <f>VLOOKUP(A234,'2017 Suc pts with OOS transfer'!A:N,9,0)</f>
        <v>240</v>
      </c>
      <c r="J234" s="71"/>
      <c r="K234" s="70">
        <f>VLOOKUP(A234,'2017 Suc pts with OOS transfer'!A:N,10,0)</f>
        <v>354</v>
      </c>
      <c r="L234" s="70">
        <f>VLOOKUP(A234,'2017 Suc pts with OOS transfer'!A:N,11,0)</f>
        <v>411</v>
      </c>
      <c r="M234" s="70">
        <f>VLOOKUP(A234,'2017 Suc pts with OOS transfer'!A:N,12,0)</f>
        <v>414</v>
      </c>
      <c r="N234" s="70">
        <f>VLOOKUP(A234,'2017 Suc pts with OOS transfer'!A:N,13,0)</f>
        <v>219</v>
      </c>
      <c r="O234" s="70">
        <f>VLOOKUP(A234,'2017 Suc pts with OOS transfer'!A:N,14,0)</f>
        <v>371</v>
      </c>
      <c r="P234" s="45"/>
    </row>
    <row r="235" spans="1:16" outlineLevel="1" x14ac:dyDescent="0.2">
      <c r="A235" s="23" t="str">
        <f t="shared" si="40"/>
        <v>003570</v>
      </c>
      <c r="B235" s="23" t="str">
        <f t="shared" si="40"/>
        <v>Grayson</v>
      </c>
      <c r="C235" s="44">
        <f t="shared" si="39"/>
        <v>6485</v>
      </c>
      <c r="D235" s="70">
        <f>VLOOKUP(A235,'2017 Suc pts with OOS transfer'!A:N,4,0)</f>
        <v>168</v>
      </c>
      <c r="E235" s="70">
        <f>VLOOKUP(A235,'2017 Suc pts with OOS transfer'!A:N,5,0)</f>
        <v>262</v>
      </c>
      <c r="F235" s="70">
        <f>VLOOKUP(A235,'2017 Suc pts with OOS transfer'!A:N,6,0)</f>
        <v>241</v>
      </c>
      <c r="G235" s="70">
        <f>VLOOKUP(A235,'2017 Suc pts with OOS transfer'!A:N,7,0)</f>
        <v>1406</v>
      </c>
      <c r="H235" s="70">
        <f>VLOOKUP(A235,'2017 Suc pts with OOS transfer'!A:N,8,0)</f>
        <v>899</v>
      </c>
      <c r="I235" s="70">
        <f>VLOOKUP(A235,'2017 Suc pts with OOS transfer'!A:N,9,0)</f>
        <v>436</v>
      </c>
      <c r="J235" s="71"/>
      <c r="K235" s="70">
        <f>VLOOKUP(A235,'2017 Suc pts with OOS transfer'!A:N,10,0)</f>
        <v>359</v>
      </c>
      <c r="L235" s="70">
        <f>VLOOKUP(A235,'2017 Suc pts with OOS transfer'!A:N,11,0)</f>
        <v>1232</v>
      </c>
      <c r="M235" s="70">
        <f>VLOOKUP(A235,'2017 Suc pts with OOS transfer'!A:N,12,0)</f>
        <v>671</v>
      </c>
      <c r="N235" s="70">
        <f>VLOOKUP(A235,'2017 Suc pts with OOS transfer'!A:N,13,0)</f>
        <v>287</v>
      </c>
      <c r="O235" s="70">
        <f>VLOOKUP(A235,'2017 Suc pts with OOS transfer'!A:N,14,0)</f>
        <v>524</v>
      </c>
      <c r="P235" s="45"/>
    </row>
    <row r="236" spans="1:16" outlineLevel="1" x14ac:dyDescent="0.2">
      <c r="A236" s="23" t="str">
        <f t="shared" si="40"/>
        <v>003573</v>
      </c>
      <c r="B236" s="23" t="str">
        <f t="shared" si="40"/>
        <v>Hill</v>
      </c>
      <c r="C236" s="44">
        <f t="shared" si="39"/>
        <v>7832</v>
      </c>
      <c r="D236" s="70">
        <f>VLOOKUP(A236,'2017 Suc pts with OOS transfer'!A:N,4,0)</f>
        <v>209</v>
      </c>
      <c r="E236" s="70">
        <f>VLOOKUP(A236,'2017 Suc pts with OOS transfer'!A:N,5,0)</f>
        <v>158</v>
      </c>
      <c r="F236" s="70">
        <f>VLOOKUP(A236,'2017 Suc pts with OOS transfer'!A:N,6,0)</f>
        <v>137</v>
      </c>
      <c r="G236" s="70">
        <f>VLOOKUP(A236,'2017 Suc pts with OOS transfer'!A:N,7,0)</f>
        <v>1475</v>
      </c>
      <c r="H236" s="70">
        <f>VLOOKUP(A236,'2017 Suc pts with OOS transfer'!A:N,8,0)</f>
        <v>836</v>
      </c>
      <c r="I236" s="70">
        <f>VLOOKUP(A236,'2017 Suc pts with OOS transfer'!A:N,9,0)</f>
        <v>495</v>
      </c>
      <c r="J236" s="71"/>
      <c r="K236" s="70">
        <f>VLOOKUP(A236,'2017 Suc pts with OOS transfer'!A:N,10,0)</f>
        <v>1012</v>
      </c>
      <c r="L236" s="70">
        <f>VLOOKUP(A236,'2017 Suc pts with OOS transfer'!A:N,11,0)</f>
        <v>1534</v>
      </c>
      <c r="M236" s="70">
        <f>VLOOKUP(A236,'2017 Suc pts with OOS transfer'!A:N,12,0)</f>
        <v>1396</v>
      </c>
      <c r="N236" s="70">
        <f>VLOOKUP(A236,'2017 Suc pts with OOS transfer'!A:N,13,0)</f>
        <v>46</v>
      </c>
      <c r="O236" s="70">
        <f>VLOOKUP(A236,'2017 Suc pts with OOS transfer'!A:N,14,0)</f>
        <v>534</v>
      </c>
      <c r="P236" s="45"/>
    </row>
    <row r="237" spans="1:16" outlineLevel="1" x14ac:dyDescent="0.2">
      <c r="A237" s="23" t="str">
        <f t="shared" si="40"/>
        <v>010633</v>
      </c>
      <c r="B237" s="23" t="str">
        <f t="shared" si="40"/>
        <v>Houston</v>
      </c>
      <c r="C237" s="44">
        <f t="shared" si="39"/>
        <v>83609</v>
      </c>
      <c r="D237" s="70">
        <f>VLOOKUP(A237,'2017 Suc pts with OOS transfer'!A:N,4,0)</f>
        <v>3255</v>
      </c>
      <c r="E237" s="70">
        <f>VLOOKUP(A237,'2017 Suc pts with OOS transfer'!A:N,5,0)</f>
        <v>2632</v>
      </c>
      <c r="F237" s="70">
        <f>VLOOKUP(A237,'2017 Suc pts with OOS transfer'!A:N,6,0)</f>
        <v>2516</v>
      </c>
      <c r="G237" s="70">
        <f>VLOOKUP(A237,'2017 Suc pts with OOS transfer'!A:N,7,0)</f>
        <v>15574</v>
      </c>
      <c r="H237" s="70">
        <f>VLOOKUP(A237,'2017 Suc pts with OOS transfer'!A:N,8,0)</f>
        <v>9902</v>
      </c>
      <c r="I237" s="70">
        <f>VLOOKUP(A237,'2017 Suc pts with OOS transfer'!A:N,9,0)</f>
        <v>4350</v>
      </c>
      <c r="J237" s="71"/>
      <c r="K237" s="70">
        <f>VLOOKUP(A237,'2017 Suc pts with OOS transfer'!A:N,10,0)</f>
        <v>7795</v>
      </c>
      <c r="L237" s="70">
        <f>VLOOKUP(A237,'2017 Suc pts with OOS transfer'!A:N,11,0)</f>
        <v>16254</v>
      </c>
      <c r="M237" s="70">
        <f>VLOOKUP(A237,'2017 Suc pts with OOS transfer'!A:N,12,0)</f>
        <v>13028</v>
      </c>
      <c r="N237" s="70">
        <f>VLOOKUP(A237,'2017 Suc pts with OOS transfer'!A:N,13,0)</f>
        <v>1146</v>
      </c>
      <c r="O237" s="70">
        <f>VLOOKUP(A237,'2017 Suc pts with OOS transfer'!A:N,14,0)</f>
        <v>7157</v>
      </c>
      <c r="P237" s="45"/>
    </row>
    <row r="238" spans="1:16" outlineLevel="1" x14ac:dyDescent="0.2">
      <c r="A238" s="23" t="str">
        <f t="shared" si="40"/>
        <v>003574</v>
      </c>
      <c r="B238" s="23" t="str">
        <f t="shared" si="40"/>
        <v>Howard</v>
      </c>
      <c r="C238" s="44">
        <f t="shared" si="39"/>
        <v>6290</v>
      </c>
      <c r="D238" s="70">
        <f>VLOOKUP(A238,'2017 Suc pts with OOS transfer'!A:N,4,0)</f>
        <v>180</v>
      </c>
      <c r="E238" s="70">
        <f>VLOOKUP(A238,'2017 Suc pts with OOS transfer'!A:N,5,0)</f>
        <v>149</v>
      </c>
      <c r="F238" s="70">
        <f>VLOOKUP(A238,'2017 Suc pts with OOS transfer'!A:N,6,0)</f>
        <v>127</v>
      </c>
      <c r="G238" s="70">
        <f>VLOOKUP(A238,'2017 Suc pts with OOS transfer'!A:N,7,0)</f>
        <v>1308</v>
      </c>
      <c r="H238" s="70">
        <f>VLOOKUP(A238,'2017 Suc pts with OOS transfer'!A:N,8,0)</f>
        <v>609</v>
      </c>
      <c r="I238" s="70">
        <f>VLOOKUP(A238,'2017 Suc pts with OOS transfer'!A:N,9,0)</f>
        <v>428</v>
      </c>
      <c r="J238" s="71"/>
      <c r="K238" s="70">
        <f>VLOOKUP(A238,'2017 Suc pts with OOS transfer'!A:N,10,0)</f>
        <v>641</v>
      </c>
      <c r="L238" s="70">
        <f>VLOOKUP(A238,'2017 Suc pts with OOS transfer'!A:N,11,0)</f>
        <v>1339</v>
      </c>
      <c r="M238" s="70">
        <f>VLOOKUP(A238,'2017 Suc pts with OOS transfer'!A:N,12,0)</f>
        <v>888</v>
      </c>
      <c r="N238" s="70">
        <f>VLOOKUP(A238,'2017 Suc pts with OOS transfer'!A:N,13,0)</f>
        <v>203</v>
      </c>
      <c r="O238" s="70">
        <f>VLOOKUP(A238,'2017 Suc pts with OOS transfer'!A:N,14,0)</f>
        <v>418</v>
      </c>
      <c r="P238" s="45"/>
    </row>
    <row r="239" spans="1:16" outlineLevel="1" x14ac:dyDescent="0.2">
      <c r="A239" s="23" t="str">
        <f t="shared" si="40"/>
        <v>003580</v>
      </c>
      <c r="B239" s="23" t="str">
        <f t="shared" si="40"/>
        <v>Kilgore</v>
      </c>
      <c r="C239" s="44">
        <f t="shared" si="39"/>
        <v>10037</v>
      </c>
      <c r="D239" s="70">
        <f>VLOOKUP(A239,'2017 Suc pts with OOS transfer'!A:N,4,0)</f>
        <v>419</v>
      </c>
      <c r="E239" s="70">
        <f>VLOOKUP(A239,'2017 Suc pts with OOS transfer'!A:N,5,0)</f>
        <v>311</v>
      </c>
      <c r="F239" s="70">
        <f>VLOOKUP(A239,'2017 Suc pts with OOS transfer'!A:N,6,0)</f>
        <v>400</v>
      </c>
      <c r="G239" s="70">
        <f>VLOOKUP(A239,'2017 Suc pts with OOS transfer'!A:N,7,0)</f>
        <v>1930</v>
      </c>
      <c r="H239" s="70">
        <f>VLOOKUP(A239,'2017 Suc pts with OOS transfer'!A:N,8,0)</f>
        <v>1129</v>
      </c>
      <c r="I239" s="70">
        <f>VLOOKUP(A239,'2017 Suc pts with OOS transfer'!A:N,9,0)</f>
        <v>558</v>
      </c>
      <c r="J239" s="71"/>
      <c r="K239" s="70">
        <f>VLOOKUP(A239,'2017 Suc pts with OOS transfer'!A:N,10,0)</f>
        <v>798</v>
      </c>
      <c r="L239" s="70">
        <f>VLOOKUP(A239,'2017 Suc pts with OOS transfer'!A:N,11,0)</f>
        <v>1873</v>
      </c>
      <c r="M239" s="70">
        <f>VLOOKUP(A239,'2017 Suc pts with OOS transfer'!A:N,12,0)</f>
        <v>1516</v>
      </c>
      <c r="N239" s="70">
        <f>VLOOKUP(A239,'2017 Suc pts with OOS transfer'!A:N,13,0)</f>
        <v>306</v>
      </c>
      <c r="O239" s="70">
        <f>VLOOKUP(A239,'2017 Suc pts with OOS transfer'!A:N,14,0)</f>
        <v>797</v>
      </c>
      <c r="P239" s="45"/>
    </row>
    <row r="240" spans="1:16" outlineLevel="1" x14ac:dyDescent="0.2">
      <c r="A240" s="23" t="str">
        <f t="shared" si="40"/>
        <v>003582</v>
      </c>
      <c r="B240" s="23" t="str">
        <f t="shared" si="40"/>
        <v>Laredo</v>
      </c>
      <c r="C240" s="44">
        <f t="shared" si="39"/>
        <v>14188</v>
      </c>
      <c r="D240" s="70">
        <f>VLOOKUP(A240,'2017 Suc pts with OOS transfer'!A:N,4,0)</f>
        <v>701</v>
      </c>
      <c r="E240" s="70">
        <f>VLOOKUP(A240,'2017 Suc pts with OOS transfer'!A:N,5,0)</f>
        <v>522</v>
      </c>
      <c r="F240" s="70">
        <f>VLOOKUP(A240,'2017 Suc pts with OOS transfer'!A:N,6,0)</f>
        <v>400</v>
      </c>
      <c r="G240" s="70">
        <f>VLOOKUP(A240,'2017 Suc pts with OOS transfer'!A:N,7,0)</f>
        <v>2395</v>
      </c>
      <c r="H240" s="70">
        <f>VLOOKUP(A240,'2017 Suc pts with OOS transfer'!A:N,8,0)</f>
        <v>1522</v>
      </c>
      <c r="I240" s="70">
        <f>VLOOKUP(A240,'2017 Suc pts with OOS transfer'!A:N,9,0)</f>
        <v>759</v>
      </c>
      <c r="J240" s="71"/>
      <c r="K240" s="70">
        <f>VLOOKUP(A240,'2017 Suc pts with OOS transfer'!A:N,10,0)</f>
        <v>1818</v>
      </c>
      <c r="L240" s="70">
        <f>VLOOKUP(A240,'2017 Suc pts with OOS transfer'!A:N,11,0)</f>
        <v>2299</v>
      </c>
      <c r="M240" s="70">
        <f>VLOOKUP(A240,'2017 Suc pts with OOS transfer'!A:N,12,0)</f>
        <v>2299</v>
      </c>
      <c r="N240" s="70">
        <f>VLOOKUP(A240,'2017 Suc pts with OOS transfer'!A:N,13,0)</f>
        <v>437</v>
      </c>
      <c r="O240" s="70">
        <f>VLOOKUP(A240,'2017 Suc pts with OOS transfer'!A:N,14,0)</f>
        <v>1036</v>
      </c>
      <c r="P240" s="45"/>
    </row>
    <row r="241" spans="1:16" outlineLevel="1" x14ac:dyDescent="0.2">
      <c r="A241" s="23" t="str">
        <f t="shared" si="40"/>
        <v>003583</v>
      </c>
      <c r="B241" s="23" t="str">
        <f t="shared" si="40"/>
        <v>Lee</v>
      </c>
      <c r="C241" s="44">
        <f t="shared" si="39"/>
        <v>10260</v>
      </c>
      <c r="D241" s="70">
        <f>VLOOKUP(A241,'2017 Suc pts with OOS transfer'!A:N,4,0)</f>
        <v>122</v>
      </c>
      <c r="E241" s="70">
        <f>VLOOKUP(A241,'2017 Suc pts with OOS transfer'!A:N,5,0)</f>
        <v>247</v>
      </c>
      <c r="F241" s="70">
        <f>VLOOKUP(A241,'2017 Suc pts with OOS transfer'!A:N,6,0)</f>
        <v>202</v>
      </c>
      <c r="G241" s="70">
        <f>VLOOKUP(A241,'2017 Suc pts with OOS transfer'!A:N,7,0)</f>
        <v>2398</v>
      </c>
      <c r="H241" s="70">
        <f>VLOOKUP(A241,'2017 Suc pts with OOS transfer'!A:N,8,0)</f>
        <v>1480</v>
      </c>
      <c r="I241" s="70">
        <f>VLOOKUP(A241,'2017 Suc pts with OOS transfer'!A:N,9,0)</f>
        <v>441</v>
      </c>
      <c r="J241" s="71"/>
      <c r="K241" s="70">
        <f>VLOOKUP(A241,'2017 Suc pts with OOS transfer'!A:N,10,0)</f>
        <v>807</v>
      </c>
      <c r="L241" s="70">
        <f>VLOOKUP(A241,'2017 Suc pts with OOS transfer'!A:N,11,0)</f>
        <v>1169</v>
      </c>
      <c r="M241" s="70">
        <f>VLOOKUP(A241,'2017 Suc pts with OOS transfer'!A:N,12,0)</f>
        <v>1487</v>
      </c>
      <c r="N241" s="70">
        <f>VLOOKUP(A241,'2017 Suc pts with OOS transfer'!A:N,13,0)</f>
        <v>673</v>
      </c>
      <c r="O241" s="70">
        <f>VLOOKUP(A241,'2017 Suc pts with OOS transfer'!A:N,14,0)</f>
        <v>1234</v>
      </c>
      <c r="P241" s="45"/>
    </row>
    <row r="242" spans="1:16" outlineLevel="1" x14ac:dyDescent="0.2">
      <c r="A242" s="23" t="str">
        <f t="shared" si="40"/>
        <v>011145</v>
      </c>
      <c r="B242" s="23" t="str">
        <f t="shared" si="40"/>
        <v>Lone Star</v>
      </c>
      <c r="C242" s="44">
        <f t="shared" si="39"/>
        <v>109370</v>
      </c>
      <c r="D242" s="70">
        <f>VLOOKUP(A242,'2017 Suc pts with OOS transfer'!A:N,4,0)</f>
        <v>4463</v>
      </c>
      <c r="E242" s="70">
        <f>VLOOKUP(A242,'2017 Suc pts with OOS transfer'!A:N,5,0)</f>
        <v>4193</v>
      </c>
      <c r="F242" s="70">
        <f>VLOOKUP(A242,'2017 Suc pts with OOS transfer'!A:N,6,0)</f>
        <v>3879</v>
      </c>
      <c r="G242" s="70">
        <f>VLOOKUP(A242,'2017 Suc pts with OOS transfer'!A:N,7,0)</f>
        <v>20819</v>
      </c>
      <c r="H242" s="70">
        <f>VLOOKUP(A242,'2017 Suc pts with OOS transfer'!A:N,8,0)</f>
        <v>12383</v>
      </c>
      <c r="I242" s="70">
        <f>VLOOKUP(A242,'2017 Suc pts with OOS transfer'!A:N,9,0)</f>
        <v>6179</v>
      </c>
      <c r="J242" s="71"/>
      <c r="K242" s="70">
        <f>VLOOKUP(A242,'2017 Suc pts with OOS transfer'!A:N,10,0)</f>
        <v>12087</v>
      </c>
      <c r="L242" s="70">
        <f>VLOOKUP(A242,'2017 Suc pts with OOS transfer'!A:N,11,0)</f>
        <v>18836</v>
      </c>
      <c r="M242" s="70">
        <f>VLOOKUP(A242,'2017 Suc pts with OOS transfer'!A:N,12,0)</f>
        <v>17038</v>
      </c>
      <c r="N242" s="70">
        <f>VLOOKUP(A242,'2017 Suc pts with OOS transfer'!A:N,13,0)</f>
        <v>1414</v>
      </c>
      <c r="O242" s="70">
        <f>VLOOKUP(A242,'2017 Suc pts with OOS transfer'!A:N,14,0)</f>
        <v>8079</v>
      </c>
      <c r="P242" s="45"/>
    </row>
    <row r="243" spans="1:16" outlineLevel="1" x14ac:dyDescent="0.2">
      <c r="A243" s="23" t="str">
        <f t="shared" si="40"/>
        <v>003590</v>
      </c>
      <c r="B243" s="23" t="str">
        <f t="shared" si="40"/>
        <v>McLennan</v>
      </c>
      <c r="C243" s="44">
        <f t="shared" si="39"/>
        <v>13792</v>
      </c>
      <c r="D243" s="70">
        <f>VLOOKUP(A243,'2017 Suc pts with OOS transfer'!A:N,4,0)</f>
        <v>636</v>
      </c>
      <c r="E243" s="70">
        <f>VLOOKUP(A243,'2017 Suc pts with OOS transfer'!A:N,5,0)</f>
        <v>294</v>
      </c>
      <c r="F243" s="70">
        <f>VLOOKUP(A243,'2017 Suc pts with OOS transfer'!A:N,6,0)</f>
        <v>309</v>
      </c>
      <c r="G243" s="70">
        <f>VLOOKUP(A243,'2017 Suc pts with OOS transfer'!A:N,7,0)</f>
        <v>2672</v>
      </c>
      <c r="H243" s="70">
        <f>VLOOKUP(A243,'2017 Suc pts with OOS transfer'!A:N,8,0)</f>
        <v>1609</v>
      </c>
      <c r="I243" s="70">
        <f>VLOOKUP(A243,'2017 Suc pts with OOS transfer'!A:N,9,0)</f>
        <v>892</v>
      </c>
      <c r="J243" s="71">
        <v>2</v>
      </c>
      <c r="K243" s="70">
        <f>VLOOKUP(A243,'2017 Suc pts with OOS transfer'!A:N,10,0)</f>
        <v>1153</v>
      </c>
      <c r="L243" s="70">
        <f>VLOOKUP(A243,'2017 Suc pts with OOS transfer'!A:N,11,0)</f>
        <v>2561</v>
      </c>
      <c r="M243" s="70">
        <f>VLOOKUP(A243,'2017 Suc pts with OOS transfer'!A:N,12,0)</f>
        <v>1909</v>
      </c>
      <c r="N243" s="70">
        <f>VLOOKUP(A243,'2017 Suc pts with OOS transfer'!A:N,13,0)</f>
        <v>349</v>
      </c>
      <c r="O243" s="70">
        <f>VLOOKUP(A243,'2017 Suc pts with OOS transfer'!A:N,14,0)</f>
        <v>1406</v>
      </c>
      <c r="P243" s="45"/>
    </row>
    <row r="244" spans="1:16" outlineLevel="1" x14ac:dyDescent="0.2">
      <c r="A244" s="23" t="str">
        <f t="shared" si="40"/>
        <v>009797</v>
      </c>
      <c r="B244" s="23" t="str">
        <f t="shared" si="40"/>
        <v>Midland</v>
      </c>
      <c r="C244" s="44">
        <f t="shared" si="39"/>
        <v>8930</v>
      </c>
      <c r="D244" s="70">
        <f>VLOOKUP(A244,'2017 Suc pts with OOS transfer'!A:N,4,0)</f>
        <v>400</v>
      </c>
      <c r="E244" s="70">
        <f>VLOOKUP(A244,'2017 Suc pts with OOS transfer'!A:N,5,0)</f>
        <v>171</v>
      </c>
      <c r="F244" s="70">
        <f>VLOOKUP(A244,'2017 Suc pts with OOS transfer'!A:N,6,0)</f>
        <v>184</v>
      </c>
      <c r="G244" s="70">
        <f>VLOOKUP(A244,'2017 Suc pts with OOS transfer'!A:N,7,0)</f>
        <v>1746</v>
      </c>
      <c r="H244" s="70">
        <f>VLOOKUP(A244,'2017 Suc pts with OOS transfer'!A:N,8,0)</f>
        <v>975</v>
      </c>
      <c r="I244" s="70">
        <f>VLOOKUP(A244,'2017 Suc pts with OOS transfer'!A:N,9,0)</f>
        <v>521</v>
      </c>
      <c r="J244" s="71">
        <v>1</v>
      </c>
      <c r="K244" s="70">
        <f>VLOOKUP(A244,'2017 Suc pts with OOS transfer'!A:N,10,0)</f>
        <v>925</v>
      </c>
      <c r="L244" s="70">
        <f>VLOOKUP(A244,'2017 Suc pts with OOS transfer'!A:N,11,0)</f>
        <v>1764</v>
      </c>
      <c r="M244" s="70">
        <f>VLOOKUP(A244,'2017 Suc pts with OOS transfer'!A:N,12,0)</f>
        <v>1383</v>
      </c>
      <c r="N244" s="70">
        <f>VLOOKUP(A244,'2017 Suc pts with OOS transfer'!A:N,13,0)</f>
        <v>235</v>
      </c>
      <c r="O244" s="70">
        <f>VLOOKUP(A244,'2017 Suc pts with OOS transfer'!A:N,14,0)</f>
        <v>625</v>
      </c>
      <c r="P244" s="45"/>
    </row>
    <row r="245" spans="1:16" outlineLevel="1" x14ac:dyDescent="0.2">
      <c r="A245" s="23" t="str">
        <f t="shared" si="40"/>
        <v>003593</v>
      </c>
      <c r="B245" s="23" t="str">
        <f t="shared" si="40"/>
        <v>Navarro</v>
      </c>
      <c r="C245" s="44">
        <f t="shared" si="39"/>
        <v>15087</v>
      </c>
      <c r="D245" s="70">
        <f>VLOOKUP(A245,'2017 Suc pts with OOS transfer'!A:N,4,0)</f>
        <v>650</v>
      </c>
      <c r="E245" s="70">
        <f>VLOOKUP(A245,'2017 Suc pts with OOS transfer'!A:N,5,0)</f>
        <v>505</v>
      </c>
      <c r="F245" s="70">
        <f>VLOOKUP(A245,'2017 Suc pts with OOS transfer'!A:N,6,0)</f>
        <v>427</v>
      </c>
      <c r="G245" s="70">
        <f>VLOOKUP(A245,'2017 Suc pts with OOS transfer'!A:N,7,0)</f>
        <v>2938</v>
      </c>
      <c r="H245" s="70">
        <f>VLOOKUP(A245,'2017 Suc pts with OOS transfer'!A:N,8,0)</f>
        <v>1892</v>
      </c>
      <c r="I245" s="70">
        <f>VLOOKUP(A245,'2017 Suc pts with OOS transfer'!A:N,9,0)</f>
        <v>1084</v>
      </c>
      <c r="J245" s="71">
        <v>1</v>
      </c>
      <c r="K245" s="70">
        <f>VLOOKUP(A245,'2017 Suc pts with OOS transfer'!A:N,10,0)</f>
        <v>1530</v>
      </c>
      <c r="L245" s="70">
        <f>VLOOKUP(A245,'2017 Suc pts with OOS transfer'!A:N,11,0)</f>
        <v>2367</v>
      </c>
      <c r="M245" s="70">
        <f>VLOOKUP(A245,'2017 Suc pts with OOS transfer'!A:N,12,0)</f>
        <v>2129</v>
      </c>
      <c r="N245" s="70">
        <f>VLOOKUP(A245,'2017 Suc pts with OOS transfer'!A:N,13,0)</f>
        <v>443</v>
      </c>
      <c r="O245" s="70">
        <f>VLOOKUP(A245,'2017 Suc pts with OOS transfer'!A:N,14,0)</f>
        <v>1121</v>
      </c>
      <c r="P245" s="45"/>
    </row>
    <row r="246" spans="1:16" outlineLevel="1" x14ac:dyDescent="0.2">
      <c r="A246" s="23" t="str">
        <f t="shared" si="40"/>
        <v>003558</v>
      </c>
      <c r="B246" s="23" t="str">
        <f t="shared" si="40"/>
        <v>North Central</v>
      </c>
      <c r="C246" s="44">
        <f t="shared" si="39"/>
        <v>14591</v>
      </c>
      <c r="D246" s="70">
        <f>VLOOKUP(A246,'2017 Suc pts with OOS transfer'!A:N,4,0)</f>
        <v>383</v>
      </c>
      <c r="E246" s="70">
        <f>VLOOKUP(A246,'2017 Suc pts with OOS transfer'!A:N,5,0)</f>
        <v>369</v>
      </c>
      <c r="F246" s="70">
        <f>VLOOKUP(A246,'2017 Suc pts with OOS transfer'!A:N,6,0)</f>
        <v>357</v>
      </c>
      <c r="G246" s="70">
        <f>VLOOKUP(A246,'2017 Suc pts with OOS transfer'!A:N,7,0)</f>
        <v>2916</v>
      </c>
      <c r="H246" s="70">
        <f>VLOOKUP(A246,'2017 Suc pts with OOS transfer'!A:N,8,0)</f>
        <v>1696</v>
      </c>
      <c r="I246" s="70">
        <f>VLOOKUP(A246,'2017 Suc pts with OOS transfer'!A:N,9,0)</f>
        <v>1135</v>
      </c>
      <c r="J246" s="71"/>
      <c r="K246" s="70">
        <f>VLOOKUP(A246,'2017 Suc pts with OOS transfer'!A:N,10,0)</f>
        <v>1311</v>
      </c>
      <c r="L246" s="70">
        <f>VLOOKUP(A246,'2017 Suc pts with OOS transfer'!A:N,11,0)</f>
        <v>3023</v>
      </c>
      <c r="M246" s="70">
        <f>VLOOKUP(A246,'2017 Suc pts with OOS transfer'!A:N,12,0)</f>
        <v>2247</v>
      </c>
      <c r="N246" s="70">
        <f>VLOOKUP(A246,'2017 Suc pts with OOS transfer'!A:N,13,0)</f>
        <v>290</v>
      </c>
      <c r="O246" s="70">
        <f>VLOOKUP(A246,'2017 Suc pts with OOS transfer'!A:N,14,0)</f>
        <v>864</v>
      </c>
      <c r="P246" s="45"/>
    </row>
    <row r="247" spans="1:16" outlineLevel="1" x14ac:dyDescent="0.2">
      <c r="A247" s="23" t="str">
        <f t="shared" si="40"/>
        <v>023154</v>
      </c>
      <c r="B247" s="23" t="str">
        <f t="shared" si="40"/>
        <v>Northeast Texas</v>
      </c>
      <c r="C247" s="44">
        <f t="shared" si="39"/>
        <v>5464</v>
      </c>
      <c r="D247" s="70">
        <f>VLOOKUP(A247,'2017 Suc pts with OOS transfer'!A:N,4,0)</f>
        <v>288</v>
      </c>
      <c r="E247" s="70">
        <f>VLOOKUP(A247,'2017 Suc pts with OOS transfer'!A:N,5,0)</f>
        <v>188</v>
      </c>
      <c r="F247" s="70">
        <f>VLOOKUP(A247,'2017 Suc pts with OOS transfer'!A:N,6,0)</f>
        <v>227</v>
      </c>
      <c r="G247" s="70">
        <f>VLOOKUP(A247,'2017 Suc pts with OOS transfer'!A:N,7,0)</f>
        <v>1112</v>
      </c>
      <c r="H247" s="70">
        <f>VLOOKUP(A247,'2017 Suc pts with OOS transfer'!A:N,8,0)</f>
        <v>667</v>
      </c>
      <c r="I247" s="70">
        <f>VLOOKUP(A247,'2017 Suc pts with OOS transfer'!A:N,9,0)</f>
        <v>323</v>
      </c>
      <c r="J247" s="71"/>
      <c r="K247" s="70">
        <f>VLOOKUP(A247,'2017 Suc pts with OOS transfer'!A:N,10,0)</f>
        <v>548</v>
      </c>
      <c r="L247" s="70">
        <f>VLOOKUP(A247,'2017 Suc pts with OOS transfer'!A:N,11,0)</f>
        <v>935</v>
      </c>
      <c r="M247" s="70">
        <f>VLOOKUP(A247,'2017 Suc pts with OOS transfer'!A:N,12,0)</f>
        <v>645</v>
      </c>
      <c r="N247" s="70">
        <f>VLOOKUP(A247,'2017 Suc pts with OOS transfer'!A:N,13,0)</f>
        <v>181</v>
      </c>
      <c r="O247" s="70">
        <f>VLOOKUP(A247,'2017 Suc pts with OOS transfer'!A:N,14,0)</f>
        <v>350</v>
      </c>
      <c r="P247" s="45"/>
    </row>
    <row r="248" spans="1:16" outlineLevel="1" x14ac:dyDescent="0.2">
      <c r="A248" s="23" t="str">
        <f t="shared" si="40"/>
        <v>003596</v>
      </c>
      <c r="B248" s="23" t="str">
        <f t="shared" si="40"/>
        <v>Odessa</v>
      </c>
      <c r="C248" s="44">
        <f t="shared" si="39"/>
        <v>9548</v>
      </c>
      <c r="D248" s="70">
        <f>VLOOKUP(A248,'2017 Suc pts with OOS transfer'!A:N,4,0)</f>
        <v>396</v>
      </c>
      <c r="E248" s="70">
        <f>VLOOKUP(A248,'2017 Suc pts with OOS transfer'!A:N,5,0)</f>
        <v>242</v>
      </c>
      <c r="F248" s="70">
        <f>VLOOKUP(A248,'2017 Suc pts with OOS transfer'!A:N,6,0)</f>
        <v>276</v>
      </c>
      <c r="G248" s="70">
        <f>VLOOKUP(A248,'2017 Suc pts with OOS transfer'!A:N,7,0)</f>
        <v>2131</v>
      </c>
      <c r="H248" s="70">
        <f>VLOOKUP(A248,'2017 Suc pts with OOS transfer'!A:N,8,0)</f>
        <v>1163</v>
      </c>
      <c r="I248" s="70">
        <f>VLOOKUP(A248,'2017 Suc pts with OOS transfer'!A:N,9,0)</f>
        <v>497</v>
      </c>
      <c r="J248" s="71"/>
      <c r="K248" s="70">
        <f>VLOOKUP(A248,'2017 Suc pts with OOS transfer'!A:N,10,0)</f>
        <v>1129</v>
      </c>
      <c r="L248" s="70">
        <f>VLOOKUP(A248,'2017 Suc pts with OOS transfer'!A:N,11,0)</f>
        <v>1366</v>
      </c>
      <c r="M248" s="70">
        <f>VLOOKUP(A248,'2017 Suc pts with OOS transfer'!A:N,12,0)</f>
        <v>1172</v>
      </c>
      <c r="N248" s="70">
        <f>VLOOKUP(A248,'2017 Suc pts with OOS transfer'!A:N,13,0)</f>
        <v>223</v>
      </c>
      <c r="O248" s="70">
        <f>VLOOKUP(A248,'2017 Suc pts with OOS transfer'!A:N,14,0)</f>
        <v>953</v>
      </c>
      <c r="P248" s="45"/>
    </row>
    <row r="249" spans="1:16" outlineLevel="1" x14ac:dyDescent="0.2">
      <c r="A249" s="23" t="str">
        <f t="shared" ref="A249:B264" si="41">A196</f>
        <v>003600</v>
      </c>
      <c r="B249" s="23" t="str">
        <f t="shared" si="41"/>
        <v>Panola</v>
      </c>
      <c r="C249" s="44">
        <f t="shared" si="39"/>
        <v>4432</v>
      </c>
      <c r="D249" s="70">
        <f>VLOOKUP(A249,'2017 Suc pts with OOS transfer'!A:N,4,0)</f>
        <v>230</v>
      </c>
      <c r="E249" s="70">
        <f>VLOOKUP(A249,'2017 Suc pts with OOS transfer'!A:N,5,0)</f>
        <v>136</v>
      </c>
      <c r="F249" s="70">
        <f>VLOOKUP(A249,'2017 Suc pts with OOS transfer'!A:N,6,0)</f>
        <v>129</v>
      </c>
      <c r="G249" s="70">
        <f>VLOOKUP(A249,'2017 Suc pts with OOS transfer'!A:N,7,0)</f>
        <v>902</v>
      </c>
      <c r="H249" s="70">
        <f>VLOOKUP(A249,'2017 Suc pts with OOS transfer'!A:N,8,0)</f>
        <v>587</v>
      </c>
      <c r="I249" s="70">
        <f>VLOOKUP(A249,'2017 Suc pts with OOS transfer'!A:N,9,0)</f>
        <v>250</v>
      </c>
      <c r="J249" s="71"/>
      <c r="K249" s="70">
        <f>VLOOKUP(A249,'2017 Suc pts with OOS transfer'!A:N,10,0)</f>
        <v>356</v>
      </c>
      <c r="L249" s="70">
        <f>VLOOKUP(A249,'2017 Suc pts with OOS transfer'!A:N,11,0)</f>
        <v>724</v>
      </c>
      <c r="M249" s="70">
        <f>VLOOKUP(A249,'2017 Suc pts with OOS transfer'!A:N,12,0)</f>
        <v>531</v>
      </c>
      <c r="N249" s="70">
        <f>VLOOKUP(A249,'2017 Suc pts with OOS transfer'!A:N,13,0)</f>
        <v>303</v>
      </c>
      <c r="O249" s="70">
        <f>VLOOKUP(A249,'2017 Suc pts with OOS transfer'!A:N,14,0)</f>
        <v>284</v>
      </c>
      <c r="P249" s="45"/>
    </row>
    <row r="250" spans="1:16" outlineLevel="1" x14ac:dyDescent="0.2">
      <c r="A250" s="23" t="str">
        <f t="shared" si="41"/>
        <v>003601</v>
      </c>
      <c r="B250" s="23" t="str">
        <f t="shared" si="41"/>
        <v>Paris</v>
      </c>
      <c r="C250" s="44">
        <f t="shared" si="39"/>
        <v>8816</v>
      </c>
      <c r="D250" s="70">
        <f>VLOOKUP(A250,'2017 Suc pts with OOS transfer'!A:N,4,0)</f>
        <v>428</v>
      </c>
      <c r="E250" s="70">
        <f>VLOOKUP(A250,'2017 Suc pts with OOS transfer'!A:N,5,0)</f>
        <v>229</v>
      </c>
      <c r="F250" s="70">
        <f>VLOOKUP(A250,'2017 Suc pts with OOS transfer'!A:N,6,0)</f>
        <v>214</v>
      </c>
      <c r="G250" s="70">
        <f>VLOOKUP(A250,'2017 Suc pts with OOS transfer'!A:N,7,0)</f>
        <v>1611</v>
      </c>
      <c r="H250" s="70">
        <f>VLOOKUP(A250,'2017 Suc pts with OOS transfer'!A:N,8,0)</f>
        <v>1076</v>
      </c>
      <c r="I250" s="70">
        <f>VLOOKUP(A250,'2017 Suc pts with OOS transfer'!A:N,9,0)</f>
        <v>671</v>
      </c>
      <c r="J250" s="71"/>
      <c r="K250" s="70">
        <f>VLOOKUP(A250,'2017 Suc pts with OOS transfer'!A:N,10,0)</f>
        <v>1008</v>
      </c>
      <c r="L250" s="70">
        <f>VLOOKUP(A250,'2017 Suc pts with OOS transfer'!A:N,11,0)</f>
        <v>1472</v>
      </c>
      <c r="M250" s="70">
        <f>VLOOKUP(A250,'2017 Suc pts with OOS transfer'!A:N,12,0)</f>
        <v>1236</v>
      </c>
      <c r="N250" s="70">
        <f>VLOOKUP(A250,'2017 Suc pts with OOS transfer'!A:N,13,0)</f>
        <v>191</v>
      </c>
      <c r="O250" s="70">
        <f>VLOOKUP(A250,'2017 Suc pts with OOS transfer'!A:N,14,0)</f>
        <v>680</v>
      </c>
      <c r="P250" s="45"/>
    </row>
    <row r="251" spans="1:16" outlineLevel="1" x14ac:dyDescent="0.2">
      <c r="A251" s="23" t="str">
        <f t="shared" si="41"/>
        <v>003603</v>
      </c>
      <c r="B251" s="23" t="str">
        <f t="shared" si="41"/>
        <v>Ranger</v>
      </c>
      <c r="C251" s="44">
        <f t="shared" si="39"/>
        <v>4308</v>
      </c>
      <c r="D251" s="70">
        <f>VLOOKUP(A251,'2017 Suc pts with OOS transfer'!A:N,4,0)</f>
        <v>193</v>
      </c>
      <c r="E251" s="70">
        <f>VLOOKUP(A251,'2017 Suc pts with OOS transfer'!A:N,5,0)</f>
        <v>114</v>
      </c>
      <c r="F251" s="70">
        <f>VLOOKUP(A251,'2017 Suc pts with OOS transfer'!A:N,6,0)</f>
        <v>134</v>
      </c>
      <c r="G251" s="70">
        <f>VLOOKUP(A251,'2017 Suc pts with OOS transfer'!A:N,7,0)</f>
        <v>884</v>
      </c>
      <c r="H251" s="70">
        <f>VLOOKUP(A251,'2017 Suc pts with OOS transfer'!A:N,8,0)</f>
        <v>498</v>
      </c>
      <c r="I251" s="70">
        <f>VLOOKUP(A251,'2017 Suc pts with OOS transfer'!A:N,9,0)</f>
        <v>329</v>
      </c>
      <c r="J251" s="71"/>
      <c r="K251" s="70">
        <f>VLOOKUP(A251,'2017 Suc pts with OOS transfer'!A:N,10,0)</f>
        <v>447</v>
      </c>
      <c r="L251" s="70">
        <f>VLOOKUP(A251,'2017 Suc pts with OOS transfer'!A:N,11,0)</f>
        <v>750</v>
      </c>
      <c r="M251" s="70">
        <f>VLOOKUP(A251,'2017 Suc pts with OOS transfer'!A:N,12,0)</f>
        <v>683</v>
      </c>
      <c r="N251" s="70">
        <f>VLOOKUP(A251,'2017 Suc pts with OOS transfer'!A:N,13,0)</f>
        <v>60</v>
      </c>
      <c r="O251" s="70">
        <f>VLOOKUP(A251,'2017 Suc pts with OOS transfer'!A:N,14,0)</f>
        <v>216</v>
      </c>
      <c r="P251" s="45"/>
    </row>
    <row r="252" spans="1:16" outlineLevel="1" x14ac:dyDescent="0.2">
      <c r="A252" s="23" t="str">
        <f t="shared" si="41"/>
        <v>029137</v>
      </c>
      <c r="B252" s="23" t="str">
        <f t="shared" si="41"/>
        <v>San Jacinto</v>
      </c>
      <c r="C252" s="44">
        <f t="shared" si="39"/>
        <v>50905</v>
      </c>
      <c r="D252" s="70">
        <f>VLOOKUP(A252,'2017 Suc pts with OOS transfer'!A:N,4,0)</f>
        <v>2819</v>
      </c>
      <c r="E252" s="70">
        <f>VLOOKUP(A252,'2017 Suc pts with OOS transfer'!A:N,5,0)</f>
        <v>1849</v>
      </c>
      <c r="F252" s="70">
        <f>VLOOKUP(A252,'2017 Suc pts with OOS transfer'!A:N,6,0)</f>
        <v>1696</v>
      </c>
      <c r="G252" s="70">
        <f>VLOOKUP(A252,'2017 Suc pts with OOS transfer'!A:N,7,0)</f>
        <v>9062</v>
      </c>
      <c r="H252" s="70">
        <f>VLOOKUP(A252,'2017 Suc pts with OOS transfer'!A:N,8,0)</f>
        <v>6094</v>
      </c>
      <c r="I252" s="70">
        <f>VLOOKUP(A252,'2017 Suc pts with OOS transfer'!A:N,9,0)</f>
        <v>2613</v>
      </c>
      <c r="J252" s="71"/>
      <c r="K252" s="70">
        <f>VLOOKUP(A252,'2017 Suc pts with OOS transfer'!A:N,10,0)</f>
        <v>5936</v>
      </c>
      <c r="L252" s="70">
        <f>VLOOKUP(A252,'2017 Suc pts with OOS transfer'!A:N,11,0)</f>
        <v>8848</v>
      </c>
      <c r="M252" s="70">
        <f>VLOOKUP(A252,'2017 Suc pts with OOS transfer'!A:N,12,0)</f>
        <v>4870</v>
      </c>
      <c r="N252" s="70">
        <f>VLOOKUP(A252,'2017 Suc pts with OOS transfer'!A:N,13,0)</f>
        <v>1965</v>
      </c>
      <c r="O252" s="70">
        <f>VLOOKUP(A252,'2017 Suc pts with OOS transfer'!A:N,14,0)</f>
        <v>5153</v>
      </c>
      <c r="P252" s="45"/>
    </row>
    <row r="253" spans="1:16" outlineLevel="1" x14ac:dyDescent="0.2">
      <c r="A253" s="23" t="str">
        <f t="shared" si="41"/>
        <v>003611</v>
      </c>
      <c r="B253" s="23" t="str">
        <f t="shared" si="41"/>
        <v>South Plains</v>
      </c>
      <c r="C253" s="44">
        <f t="shared" si="39"/>
        <v>15874</v>
      </c>
      <c r="D253" s="70">
        <f>VLOOKUP(A253,'2017 Suc pts with OOS transfer'!A:N,4,0)</f>
        <v>415</v>
      </c>
      <c r="E253" s="70">
        <f>VLOOKUP(A253,'2017 Suc pts with OOS transfer'!A:N,5,0)</f>
        <v>431</v>
      </c>
      <c r="F253" s="70">
        <f>VLOOKUP(A253,'2017 Suc pts with OOS transfer'!A:N,6,0)</f>
        <v>316</v>
      </c>
      <c r="G253" s="70">
        <f>VLOOKUP(A253,'2017 Suc pts with OOS transfer'!A:N,7,0)</f>
        <v>3086</v>
      </c>
      <c r="H253" s="70">
        <f>VLOOKUP(A253,'2017 Suc pts with OOS transfer'!A:N,8,0)</f>
        <v>1828</v>
      </c>
      <c r="I253" s="70">
        <f>VLOOKUP(A253,'2017 Suc pts with OOS transfer'!A:N,9,0)</f>
        <v>1004</v>
      </c>
      <c r="J253" s="71"/>
      <c r="K253" s="70">
        <f>VLOOKUP(A253,'2017 Suc pts with OOS transfer'!A:N,10,0)</f>
        <v>1572</v>
      </c>
      <c r="L253" s="70">
        <f>VLOOKUP(A253,'2017 Suc pts with OOS transfer'!A:N,11,0)</f>
        <v>2995</v>
      </c>
      <c r="M253" s="70">
        <f>VLOOKUP(A253,'2017 Suc pts with OOS transfer'!A:N,12,0)</f>
        <v>2658</v>
      </c>
      <c r="N253" s="70">
        <f>VLOOKUP(A253,'2017 Suc pts with OOS transfer'!A:N,13,0)</f>
        <v>212</v>
      </c>
      <c r="O253" s="70">
        <f>VLOOKUP(A253,'2017 Suc pts with OOS transfer'!A:N,14,0)</f>
        <v>1357</v>
      </c>
      <c r="P253" s="45"/>
    </row>
    <row r="254" spans="1:16" outlineLevel="1" x14ac:dyDescent="0.2">
      <c r="A254" s="23" t="str">
        <f t="shared" si="41"/>
        <v>031034</v>
      </c>
      <c r="B254" s="23" t="str">
        <f t="shared" si="41"/>
        <v>South Texas</v>
      </c>
      <c r="C254" s="44">
        <f t="shared" si="39"/>
        <v>51888</v>
      </c>
      <c r="D254" s="70">
        <f>VLOOKUP(A254,'2017 Suc pts with OOS transfer'!A:N,4,0)</f>
        <v>1939</v>
      </c>
      <c r="E254" s="70">
        <f>VLOOKUP(A254,'2017 Suc pts with OOS transfer'!A:N,5,0)</f>
        <v>1658</v>
      </c>
      <c r="F254" s="70">
        <f>VLOOKUP(A254,'2017 Suc pts with OOS transfer'!A:N,6,0)</f>
        <v>1618</v>
      </c>
      <c r="G254" s="70">
        <f>VLOOKUP(A254,'2017 Suc pts with OOS transfer'!A:N,7,0)</f>
        <v>9861</v>
      </c>
      <c r="H254" s="70">
        <f>VLOOKUP(A254,'2017 Suc pts with OOS transfer'!A:N,8,0)</f>
        <v>6423</v>
      </c>
      <c r="I254" s="70">
        <f>VLOOKUP(A254,'2017 Suc pts with OOS transfer'!A:N,9,0)</f>
        <v>3029</v>
      </c>
      <c r="J254" s="71"/>
      <c r="K254" s="70">
        <f>VLOOKUP(A254,'2017 Suc pts with OOS transfer'!A:N,10,0)</f>
        <v>6370</v>
      </c>
      <c r="L254" s="70">
        <f>VLOOKUP(A254,'2017 Suc pts with OOS transfer'!A:N,11,0)</f>
        <v>8048</v>
      </c>
      <c r="M254" s="70">
        <f>VLOOKUP(A254,'2017 Suc pts with OOS transfer'!A:N,12,0)</f>
        <v>6776</v>
      </c>
      <c r="N254" s="70">
        <f>VLOOKUP(A254,'2017 Suc pts with OOS transfer'!A:N,13,0)</f>
        <v>1857</v>
      </c>
      <c r="O254" s="70">
        <f>VLOOKUP(A254,'2017 Suc pts with OOS transfer'!A:N,14,0)</f>
        <v>4309</v>
      </c>
      <c r="P254" s="45"/>
    </row>
    <row r="255" spans="1:16" outlineLevel="1" x14ac:dyDescent="0.2">
      <c r="A255" s="23" t="str">
        <f t="shared" si="41"/>
        <v>003614</v>
      </c>
      <c r="B255" s="23" t="str">
        <f t="shared" si="41"/>
        <v>Southwest Texas</v>
      </c>
      <c r="C255" s="44">
        <f t="shared" si="39"/>
        <v>10822</v>
      </c>
      <c r="D255" s="70">
        <f>VLOOKUP(A255,'2017 Suc pts with OOS transfer'!A:N,4,0)</f>
        <v>538</v>
      </c>
      <c r="E255" s="70">
        <f>VLOOKUP(A255,'2017 Suc pts with OOS transfer'!A:N,5,0)</f>
        <v>580</v>
      </c>
      <c r="F255" s="70">
        <f>VLOOKUP(A255,'2017 Suc pts with OOS transfer'!A:N,6,0)</f>
        <v>470</v>
      </c>
      <c r="G255" s="70">
        <f>VLOOKUP(A255,'2017 Suc pts with OOS transfer'!A:N,7,0)</f>
        <v>1998</v>
      </c>
      <c r="H255" s="70">
        <f>VLOOKUP(A255,'2017 Suc pts with OOS transfer'!A:N,8,0)</f>
        <v>1119</v>
      </c>
      <c r="I255" s="70">
        <f>VLOOKUP(A255,'2017 Suc pts with OOS transfer'!A:N,9,0)</f>
        <v>634</v>
      </c>
      <c r="J255" s="71"/>
      <c r="K255" s="70">
        <f>VLOOKUP(A255,'2017 Suc pts with OOS transfer'!A:N,10,0)</f>
        <v>1132</v>
      </c>
      <c r="L255" s="70">
        <f>VLOOKUP(A255,'2017 Suc pts with OOS transfer'!A:N,11,0)</f>
        <v>1813</v>
      </c>
      <c r="M255" s="70">
        <f>VLOOKUP(A255,'2017 Suc pts with OOS transfer'!A:N,12,0)</f>
        <v>1454</v>
      </c>
      <c r="N255" s="70">
        <f>VLOOKUP(A255,'2017 Suc pts with OOS transfer'!A:N,13,0)</f>
        <v>99</v>
      </c>
      <c r="O255" s="70">
        <f>VLOOKUP(A255,'2017 Suc pts with OOS transfer'!A:N,14,0)</f>
        <v>985</v>
      </c>
      <c r="P255" s="45"/>
    </row>
    <row r="256" spans="1:16" outlineLevel="1" x14ac:dyDescent="0.2">
      <c r="A256" s="23" t="str">
        <f t="shared" si="41"/>
        <v>003626</v>
      </c>
      <c r="B256" s="23" t="str">
        <f t="shared" si="41"/>
        <v>Tarrant</v>
      </c>
      <c r="C256" s="44">
        <f t="shared" si="39"/>
        <v>84536</v>
      </c>
      <c r="D256" s="70">
        <f>VLOOKUP(A256,'2017 Suc pts with OOS transfer'!A:N,4,0)</f>
        <v>4908</v>
      </c>
      <c r="E256" s="70">
        <f>VLOOKUP(A256,'2017 Suc pts with OOS transfer'!A:N,5,0)</f>
        <v>2320</v>
      </c>
      <c r="F256" s="70">
        <f>VLOOKUP(A256,'2017 Suc pts with OOS transfer'!A:N,6,0)</f>
        <v>1733</v>
      </c>
      <c r="G256" s="70">
        <f>VLOOKUP(A256,'2017 Suc pts with OOS transfer'!A:N,7,0)</f>
        <v>14782</v>
      </c>
      <c r="H256" s="70">
        <f>VLOOKUP(A256,'2017 Suc pts with OOS transfer'!A:N,8,0)</f>
        <v>9363</v>
      </c>
      <c r="I256" s="70">
        <f>VLOOKUP(A256,'2017 Suc pts with OOS transfer'!A:N,9,0)</f>
        <v>5373</v>
      </c>
      <c r="J256" s="71">
        <v>13</v>
      </c>
      <c r="K256" s="70">
        <f>VLOOKUP(A256,'2017 Suc pts with OOS transfer'!A:N,10,0)</f>
        <v>10112</v>
      </c>
      <c r="L256" s="70">
        <f>VLOOKUP(A256,'2017 Suc pts with OOS transfer'!A:N,11,0)</f>
        <v>18192</v>
      </c>
      <c r="M256" s="70">
        <f>VLOOKUP(A256,'2017 Suc pts with OOS transfer'!A:N,12,0)</f>
        <v>10337</v>
      </c>
      <c r="N256" s="70">
        <f>VLOOKUP(A256,'2017 Suc pts with OOS transfer'!A:N,13,0)</f>
        <v>945</v>
      </c>
      <c r="O256" s="70">
        <f>VLOOKUP(A256,'2017 Suc pts with OOS transfer'!A:N,14,0)</f>
        <v>6458</v>
      </c>
      <c r="P256" s="45"/>
    </row>
    <row r="257" spans="1:16" outlineLevel="1" x14ac:dyDescent="0.2">
      <c r="A257" s="23" t="str">
        <f t="shared" si="41"/>
        <v>003627</v>
      </c>
      <c r="B257" s="23" t="str">
        <f t="shared" si="41"/>
        <v>Temple</v>
      </c>
      <c r="C257" s="44">
        <f t="shared" si="39"/>
        <v>9258</v>
      </c>
      <c r="D257" s="70">
        <f>VLOOKUP(A257,'2017 Suc pts with OOS transfer'!A:N,4,0)</f>
        <v>387</v>
      </c>
      <c r="E257" s="70">
        <f>VLOOKUP(A257,'2017 Suc pts with OOS transfer'!A:N,5,0)</f>
        <v>227</v>
      </c>
      <c r="F257" s="70">
        <f>VLOOKUP(A257,'2017 Suc pts with OOS transfer'!A:N,6,0)</f>
        <v>225</v>
      </c>
      <c r="G257" s="70">
        <f>VLOOKUP(A257,'2017 Suc pts with OOS transfer'!A:N,7,0)</f>
        <v>1561</v>
      </c>
      <c r="H257" s="70">
        <f>VLOOKUP(A257,'2017 Suc pts with OOS transfer'!A:N,8,0)</f>
        <v>968</v>
      </c>
      <c r="I257" s="70">
        <f>VLOOKUP(A257,'2017 Suc pts with OOS transfer'!A:N,9,0)</f>
        <v>595</v>
      </c>
      <c r="J257" s="71">
        <v>2</v>
      </c>
      <c r="K257" s="70">
        <f>VLOOKUP(A257,'2017 Suc pts with OOS transfer'!A:N,10,0)</f>
        <v>769</v>
      </c>
      <c r="L257" s="70">
        <f>VLOOKUP(A257,'2017 Suc pts with OOS transfer'!A:N,11,0)</f>
        <v>1885</v>
      </c>
      <c r="M257" s="70">
        <f>VLOOKUP(A257,'2017 Suc pts with OOS transfer'!A:N,12,0)</f>
        <v>1898</v>
      </c>
      <c r="N257" s="70">
        <f>VLOOKUP(A257,'2017 Suc pts with OOS transfer'!A:N,13,0)</f>
        <v>206</v>
      </c>
      <c r="O257" s="70">
        <f>VLOOKUP(A257,'2017 Suc pts with OOS transfer'!A:N,14,0)</f>
        <v>535</v>
      </c>
      <c r="P257" s="45"/>
    </row>
    <row r="258" spans="1:16" outlineLevel="1" x14ac:dyDescent="0.2">
      <c r="A258" s="23" t="str">
        <f t="shared" si="41"/>
        <v>003628</v>
      </c>
      <c r="B258" s="23" t="str">
        <f t="shared" si="41"/>
        <v>Texarkana</v>
      </c>
      <c r="C258" s="44">
        <f t="shared" si="39"/>
        <v>7983</v>
      </c>
      <c r="D258" s="70">
        <f>VLOOKUP(A258,'2017 Suc pts with OOS transfer'!A:N,4,0)</f>
        <v>264</v>
      </c>
      <c r="E258" s="70">
        <f>VLOOKUP(A258,'2017 Suc pts with OOS transfer'!A:N,5,0)</f>
        <v>187</v>
      </c>
      <c r="F258" s="70">
        <f>VLOOKUP(A258,'2017 Suc pts with OOS transfer'!A:N,6,0)</f>
        <v>211</v>
      </c>
      <c r="G258" s="70">
        <f>VLOOKUP(A258,'2017 Suc pts with OOS transfer'!A:N,7,0)</f>
        <v>1508</v>
      </c>
      <c r="H258" s="70">
        <f>VLOOKUP(A258,'2017 Suc pts with OOS transfer'!A:N,8,0)</f>
        <v>910</v>
      </c>
      <c r="I258" s="70">
        <f>VLOOKUP(A258,'2017 Suc pts with OOS transfer'!A:N,9,0)</f>
        <v>429</v>
      </c>
      <c r="J258" s="71"/>
      <c r="K258" s="70">
        <f>VLOOKUP(A258,'2017 Suc pts with OOS transfer'!A:N,10,0)</f>
        <v>892</v>
      </c>
      <c r="L258" s="70">
        <f>VLOOKUP(A258,'2017 Suc pts with OOS transfer'!A:N,11,0)</f>
        <v>1319</v>
      </c>
      <c r="M258" s="70">
        <f>VLOOKUP(A258,'2017 Suc pts with OOS transfer'!A:N,12,0)</f>
        <v>1028</v>
      </c>
      <c r="N258" s="70">
        <f>VLOOKUP(A258,'2017 Suc pts with OOS transfer'!A:N,13,0)</f>
        <v>288</v>
      </c>
      <c r="O258" s="70">
        <f>VLOOKUP(A258,'2017 Suc pts with OOS transfer'!A:N,14,0)</f>
        <v>947</v>
      </c>
      <c r="P258" s="45"/>
    </row>
    <row r="259" spans="1:16" outlineLevel="1" x14ac:dyDescent="0.2">
      <c r="A259" s="23" t="str">
        <f t="shared" si="41"/>
        <v>003643</v>
      </c>
      <c r="B259" s="23" t="str">
        <f t="shared" si="41"/>
        <v>Texas Southmost</v>
      </c>
      <c r="C259" s="44">
        <f t="shared" si="39"/>
        <v>8146</v>
      </c>
      <c r="D259" s="70">
        <f>VLOOKUP(A259,'2017 Suc pts with OOS transfer'!A:N,4,0)</f>
        <v>328</v>
      </c>
      <c r="E259" s="70">
        <f>VLOOKUP(A259,'2017 Suc pts with OOS transfer'!A:N,5,0)</f>
        <v>315</v>
      </c>
      <c r="F259" s="70">
        <f>VLOOKUP(A259,'2017 Suc pts with OOS transfer'!A:N,6,0)</f>
        <v>248</v>
      </c>
      <c r="G259" s="70">
        <f>VLOOKUP(A259,'2017 Suc pts with OOS transfer'!A:N,7,0)</f>
        <v>1313</v>
      </c>
      <c r="H259" s="70">
        <f>VLOOKUP(A259,'2017 Suc pts with OOS transfer'!A:N,8,0)</f>
        <v>688</v>
      </c>
      <c r="I259" s="70">
        <f>VLOOKUP(A259,'2017 Suc pts with OOS transfer'!A:N,9,0)</f>
        <v>377</v>
      </c>
      <c r="J259" s="71"/>
      <c r="K259" s="70">
        <f>VLOOKUP(A259,'2017 Suc pts with OOS transfer'!A:N,10,0)</f>
        <v>1218</v>
      </c>
      <c r="L259" s="70">
        <f>VLOOKUP(A259,'2017 Suc pts with OOS transfer'!A:N,11,0)</f>
        <v>1611</v>
      </c>
      <c r="M259" s="70">
        <f>VLOOKUP(A259,'2017 Suc pts with OOS transfer'!A:N,12,0)</f>
        <v>1412</v>
      </c>
      <c r="N259" s="70">
        <f>VLOOKUP(A259,'2017 Suc pts with OOS transfer'!A:N,13,0)</f>
        <v>136</v>
      </c>
      <c r="O259" s="70">
        <f>VLOOKUP(A259,'2017 Suc pts with OOS transfer'!A:N,14,0)</f>
        <v>500</v>
      </c>
      <c r="P259" s="45"/>
    </row>
    <row r="260" spans="1:16" outlineLevel="1" x14ac:dyDescent="0.2">
      <c r="A260" s="23" t="str">
        <f t="shared" si="41"/>
        <v>003572</v>
      </c>
      <c r="B260" s="23" t="str">
        <f t="shared" si="41"/>
        <v>Trinity Valley</v>
      </c>
      <c r="C260" s="44">
        <f t="shared" si="39"/>
        <v>13118</v>
      </c>
      <c r="D260" s="70">
        <f>VLOOKUP(A260,'2017 Suc pts with OOS transfer'!A:N,4,0)</f>
        <v>786</v>
      </c>
      <c r="E260" s="70">
        <f>VLOOKUP(A260,'2017 Suc pts with OOS transfer'!A:N,5,0)</f>
        <v>247</v>
      </c>
      <c r="F260" s="70">
        <f>VLOOKUP(A260,'2017 Suc pts with OOS transfer'!A:N,6,0)</f>
        <v>269</v>
      </c>
      <c r="G260" s="70">
        <f>VLOOKUP(A260,'2017 Suc pts with OOS transfer'!A:N,7,0)</f>
        <v>2567</v>
      </c>
      <c r="H260" s="70">
        <f>VLOOKUP(A260,'2017 Suc pts with OOS transfer'!A:N,8,0)</f>
        <v>1465</v>
      </c>
      <c r="I260" s="70">
        <f>VLOOKUP(A260,'2017 Suc pts with OOS transfer'!A:N,9,0)</f>
        <v>801</v>
      </c>
      <c r="J260" s="71"/>
      <c r="K260" s="70">
        <f>VLOOKUP(A260,'2017 Suc pts with OOS transfer'!A:N,10,0)</f>
        <v>1283</v>
      </c>
      <c r="L260" s="70">
        <f>VLOOKUP(A260,'2017 Suc pts with OOS transfer'!A:N,11,0)</f>
        <v>2060</v>
      </c>
      <c r="M260" s="70">
        <f>VLOOKUP(A260,'2017 Suc pts with OOS transfer'!A:N,12,0)</f>
        <v>1740</v>
      </c>
      <c r="N260" s="70">
        <f>VLOOKUP(A260,'2017 Suc pts with OOS transfer'!A:N,13,0)</f>
        <v>491</v>
      </c>
      <c r="O260" s="70">
        <f>VLOOKUP(A260,'2017 Suc pts with OOS transfer'!A:N,14,0)</f>
        <v>1409</v>
      </c>
      <c r="P260" s="45"/>
    </row>
    <row r="261" spans="1:16" outlineLevel="1" x14ac:dyDescent="0.2">
      <c r="A261" s="23" t="str">
        <f t="shared" si="41"/>
        <v>003648</v>
      </c>
      <c r="B261" s="23" t="str">
        <f t="shared" si="41"/>
        <v>Tyler</v>
      </c>
      <c r="C261" s="44">
        <f t="shared" si="39"/>
        <v>20346</v>
      </c>
      <c r="D261" s="70">
        <f>VLOOKUP(A261,'2017 Suc pts with OOS transfer'!A:N,4,0)</f>
        <v>777</v>
      </c>
      <c r="E261" s="70">
        <f>VLOOKUP(A261,'2017 Suc pts with OOS transfer'!A:N,5,0)</f>
        <v>845</v>
      </c>
      <c r="F261" s="70">
        <f>VLOOKUP(A261,'2017 Suc pts with OOS transfer'!A:N,6,0)</f>
        <v>525</v>
      </c>
      <c r="G261" s="70">
        <f>VLOOKUP(A261,'2017 Suc pts with OOS transfer'!A:N,7,0)</f>
        <v>3812</v>
      </c>
      <c r="H261" s="70">
        <f>VLOOKUP(A261,'2017 Suc pts with OOS transfer'!A:N,8,0)</f>
        <v>2352</v>
      </c>
      <c r="I261" s="70">
        <f>VLOOKUP(A261,'2017 Suc pts with OOS transfer'!A:N,9,0)</f>
        <v>1215</v>
      </c>
      <c r="J261" s="71"/>
      <c r="K261" s="70">
        <f>VLOOKUP(A261,'2017 Suc pts with OOS transfer'!A:N,10,0)</f>
        <v>1912</v>
      </c>
      <c r="L261" s="70">
        <f>VLOOKUP(A261,'2017 Suc pts with OOS transfer'!A:N,11,0)</f>
        <v>3968</v>
      </c>
      <c r="M261" s="70">
        <f>VLOOKUP(A261,'2017 Suc pts with OOS transfer'!A:N,12,0)</f>
        <v>2842</v>
      </c>
      <c r="N261" s="70">
        <f>VLOOKUP(A261,'2017 Suc pts with OOS transfer'!A:N,13,0)</f>
        <v>586</v>
      </c>
      <c r="O261" s="70">
        <f>VLOOKUP(A261,'2017 Suc pts with OOS transfer'!A:N,14,0)</f>
        <v>1512</v>
      </c>
      <c r="P261" s="45"/>
    </row>
    <row r="262" spans="1:16" outlineLevel="1" x14ac:dyDescent="0.2">
      <c r="A262" s="23" t="str">
        <f t="shared" si="41"/>
        <v>010060</v>
      </c>
      <c r="B262" s="23" t="str">
        <f t="shared" si="41"/>
        <v>Vernon</v>
      </c>
      <c r="C262" s="44">
        <f t="shared" si="39"/>
        <v>5334</v>
      </c>
      <c r="D262" s="70">
        <f>VLOOKUP(A262,'2017 Suc pts with OOS transfer'!A:N,4,0)</f>
        <v>162</v>
      </c>
      <c r="E262" s="70">
        <f>VLOOKUP(A262,'2017 Suc pts with OOS transfer'!A:N,5,0)</f>
        <v>111</v>
      </c>
      <c r="F262" s="70">
        <f>VLOOKUP(A262,'2017 Suc pts with OOS transfer'!A:N,6,0)</f>
        <v>126</v>
      </c>
      <c r="G262" s="70">
        <f>VLOOKUP(A262,'2017 Suc pts with OOS transfer'!A:N,7,0)</f>
        <v>1136</v>
      </c>
      <c r="H262" s="70">
        <f>VLOOKUP(A262,'2017 Suc pts with OOS transfer'!A:N,8,0)</f>
        <v>694</v>
      </c>
      <c r="I262" s="70">
        <f>VLOOKUP(A262,'2017 Suc pts with OOS transfer'!A:N,9,0)</f>
        <v>342</v>
      </c>
      <c r="J262" s="71"/>
      <c r="K262" s="70">
        <f>VLOOKUP(A262,'2017 Suc pts with OOS transfer'!A:N,10,0)</f>
        <v>609</v>
      </c>
      <c r="L262" s="70">
        <f>VLOOKUP(A262,'2017 Suc pts with OOS transfer'!A:N,11,0)</f>
        <v>814</v>
      </c>
      <c r="M262" s="70">
        <f>VLOOKUP(A262,'2017 Suc pts with OOS transfer'!A:N,12,0)</f>
        <v>716</v>
      </c>
      <c r="N262" s="70">
        <f>VLOOKUP(A262,'2017 Suc pts with OOS transfer'!A:N,13,0)</f>
        <v>317</v>
      </c>
      <c r="O262" s="70">
        <f>VLOOKUP(A262,'2017 Suc pts with OOS transfer'!A:N,14,0)</f>
        <v>307</v>
      </c>
      <c r="P262" s="45"/>
    </row>
    <row r="263" spans="1:16" outlineLevel="1" x14ac:dyDescent="0.2">
      <c r="A263" s="23" t="str">
        <f t="shared" si="41"/>
        <v>003662</v>
      </c>
      <c r="B263" s="23" t="str">
        <f t="shared" si="41"/>
        <v>Victoria</v>
      </c>
      <c r="C263" s="44">
        <f t="shared" si="39"/>
        <v>6755</v>
      </c>
      <c r="D263" s="70">
        <f>VLOOKUP(A263,'2017 Suc pts with OOS transfer'!A:N,4,0)</f>
        <v>485</v>
      </c>
      <c r="E263" s="70">
        <f>VLOOKUP(A263,'2017 Suc pts with OOS transfer'!A:N,5,0)</f>
        <v>256</v>
      </c>
      <c r="F263" s="70">
        <f>VLOOKUP(A263,'2017 Suc pts with OOS transfer'!A:N,6,0)</f>
        <v>253</v>
      </c>
      <c r="G263" s="70">
        <f>VLOOKUP(A263,'2017 Suc pts with OOS transfer'!A:N,7,0)</f>
        <v>1153</v>
      </c>
      <c r="H263" s="70">
        <f>VLOOKUP(A263,'2017 Suc pts with OOS transfer'!A:N,8,0)</f>
        <v>655</v>
      </c>
      <c r="I263" s="70">
        <f>VLOOKUP(A263,'2017 Suc pts with OOS transfer'!A:N,9,0)</f>
        <v>358</v>
      </c>
      <c r="J263" s="71"/>
      <c r="K263" s="70">
        <f>VLOOKUP(A263,'2017 Suc pts with OOS transfer'!A:N,10,0)</f>
        <v>738</v>
      </c>
      <c r="L263" s="70">
        <f>VLOOKUP(A263,'2017 Suc pts with OOS transfer'!A:N,11,0)</f>
        <v>1290</v>
      </c>
      <c r="M263" s="70">
        <f>VLOOKUP(A263,'2017 Suc pts with OOS transfer'!A:N,12,0)</f>
        <v>891</v>
      </c>
      <c r="N263" s="70">
        <f>VLOOKUP(A263,'2017 Suc pts with OOS transfer'!A:N,13,0)</f>
        <v>273</v>
      </c>
      <c r="O263" s="70">
        <f>VLOOKUP(A263,'2017 Suc pts with OOS transfer'!A:N,14,0)</f>
        <v>403</v>
      </c>
      <c r="P263" s="45"/>
    </row>
    <row r="264" spans="1:16" outlineLevel="1" x14ac:dyDescent="0.2">
      <c r="A264" s="23" t="str">
        <f t="shared" si="41"/>
        <v>003664</v>
      </c>
      <c r="B264" s="23" t="str">
        <f t="shared" si="41"/>
        <v>Weatherford</v>
      </c>
      <c r="C264" s="44">
        <f t="shared" si="39"/>
        <v>9654</v>
      </c>
      <c r="D264" s="70">
        <f>VLOOKUP(A264,'2017 Suc pts with OOS transfer'!A:N,4,0)</f>
        <v>382</v>
      </c>
      <c r="E264" s="70">
        <f>VLOOKUP(A264,'2017 Suc pts with OOS transfer'!A:N,5,0)</f>
        <v>261</v>
      </c>
      <c r="F264" s="70">
        <f>VLOOKUP(A264,'2017 Suc pts with OOS transfer'!A:N,6,0)</f>
        <v>304</v>
      </c>
      <c r="G264" s="70">
        <f>VLOOKUP(A264,'2017 Suc pts with OOS transfer'!A:N,7,0)</f>
        <v>1958</v>
      </c>
      <c r="H264" s="70">
        <f>VLOOKUP(A264,'2017 Suc pts with OOS transfer'!A:N,8,0)</f>
        <v>1131</v>
      </c>
      <c r="I264" s="70">
        <f>VLOOKUP(A264,'2017 Suc pts with OOS transfer'!A:N,9,0)</f>
        <v>725</v>
      </c>
      <c r="J264" s="71"/>
      <c r="K264" s="70">
        <f>VLOOKUP(A264,'2017 Suc pts with OOS transfer'!A:N,10,0)</f>
        <v>896</v>
      </c>
      <c r="L264" s="70">
        <f>VLOOKUP(A264,'2017 Suc pts with OOS transfer'!A:N,11,0)</f>
        <v>1508</v>
      </c>
      <c r="M264" s="70">
        <f>VLOOKUP(A264,'2017 Suc pts with OOS transfer'!A:N,12,0)</f>
        <v>1514</v>
      </c>
      <c r="N264" s="70">
        <f>VLOOKUP(A264,'2017 Suc pts with OOS transfer'!A:N,13,0)</f>
        <v>342</v>
      </c>
      <c r="O264" s="70">
        <f>VLOOKUP(A264,'2017 Suc pts with OOS transfer'!A:N,14,0)</f>
        <v>633</v>
      </c>
      <c r="P264" s="45"/>
    </row>
    <row r="265" spans="1:16" outlineLevel="1" x14ac:dyDescent="0.2">
      <c r="A265" s="23" t="str">
        <f t="shared" ref="A265:B266" si="42">A212</f>
        <v>009549</v>
      </c>
      <c r="B265" s="23" t="str">
        <f t="shared" si="42"/>
        <v>Western Texas</v>
      </c>
      <c r="C265" s="44">
        <f t="shared" si="39"/>
        <v>3834</v>
      </c>
      <c r="D265" s="70">
        <f>VLOOKUP(A265,'2017 Suc pts with OOS transfer'!A:N,4,0)</f>
        <v>153</v>
      </c>
      <c r="E265" s="70">
        <f>VLOOKUP(A265,'2017 Suc pts with OOS transfer'!A:N,5,0)</f>
        <v>87</v>
      </c>
      <c r="F265" s="70">
        <f>VLOOKUP(A265,'2017 Suc pts with OOS transfer'!A:N,6,0)</f>
        <v>95</v>
      </c>
      <c r="G265" s="70">
        <f>VLOOKUP(A265,'2017 Suc pts with OOS transfer'!A:N,7,0)</f>
        <v>731</v>
      </c>
      <c r="H265" s="70">
        <f>VLOOKUP(A265,'2017 Suc pts with OOS transfer'!A:N,8,0)</f>
        <v>383</v>
      </c>
      <c r="I265" s="70">
        <f>VLOOKUP(A265,'2017 Suc pts with OOS transfer'!A:N,9,0)</f>
        <v>260</v>
      </c>
      <c r="J265" s="71"/>
      <c r="K265" s="70">
        <f>VLOOKUP(A265,'2017 Suc pts with OOS transfer'!A:N,10,0)</f>
        <v>527</v>
      </c>
      <c r="L265" s="70">
        <f>VLOOKUP(A265,'2017 Suc pts with OOS transfer'!A:N,11,0)</f>
        <v>618</v>
      </c>
      <c r="M265" s="70">
        <f>VLOOKUP(A265,'2017 Suc pts with OOS transfer'!A:N,12,0)</f>
        <v>619</v>
      </c>
      <c r="N265" s="70">
        <f>VLOOKUP(A265,'2017 Suc pts with OOS transfer'!A:N,13,0)</f>
        <v>71</v>
      </c>
      <c r="O265" s="70">
        <f>VLOOKUP(A265,'2017 Suc pts with OOS transfer'!A:N,14,0)</f>
        <v>290</v>
      </c>
      <c r="P265" s="45"/>
    </row>
    <row r="266" spans="1:16" outlineLevel="1" x14ac:dyDescent="0.2">
      <c r="A266" s="23" t="str">
        <f t="shared" si="42"/>
        <v>003668</v>
      </c>
      <c r="B266" s="23" t="str">
        <f t="shared" si="42"/>
        <v>Wharton</v>
      </c>
      <c r="C266" s="44">
        <f t="shared" si="39"/>
        <v>13083</v>
      </c>
      <c r="D266" s="70">
        <f>VLOOKUP(A266,'2017 Suc pts with OOS transfer'!A:N,4,0)</f>
        <v>571</v>
      </c>
      <c r="E266" s="70">
        <f>VLOOKUP(A266,'2017 Suc pts with OOS transfer'!A:N,5,0)</f>
        <v>339</v>
      </c>
      <c r="F266" s="70">
        <f>VLOOKUP(A266,'2017 Suc pts with OOS transfer'!A:N,6,0)</f>
        <v>292</v>
      </c>
      <c r="G266" s="70">
        <f>VLOOKUP(A266,'2017 Suc pts with OOS transfer'!A:N,7,0)</f>
        <v>2354</v>
      </c>
      <c r="H266" s="70">
        <f>VLOOKUP(A266,'2017 Suc pts with OOS transfer'!A:N,8,0)</f>
        <v>1603</v>
      </c>
      <c r="I266" s="70">
        <f>VLOOKUP(A266,'2017 Suc pts with OOS transfer'!A:N,9,0)</f>
        <v>948</v>
      </c>
      <c r="J266" s="71"/>
      <c r="K266" s="70">
        <f>VLOOKUP(A266,'2017 Suc pts with OOS transfer'!A:N,10,0)</f>
        <v>1668</v>
      </c>
      <c r="L266" s="70">
        <f>VLOOKUP(A266,'2017 Suc pts with OOS transfer'!A:N,11,0)</f>
        <v>1945</v>
      </c>
      <c r="M266" s="70">
        <f>VLOOKUP(A266,'2017 Suc pts with OOS transfer'!A:N,12,0)</f>
        <v>2201</v>
      </c>
      <c r="N266" s="70">
        <f>VLOOKUP(A266,'2017 Suc pts with OOS transfer'!A:N,13,0)</f>
        <v>329</v>
      </c>
      <c r="O266" s="70">
        <f>VLOOKUP(A266,'2017 Suc pts with OOS transfer'!A:N,14,0)</f>
        <v>833</v>
      </c>
      <c r="P266" s="45"/>
    </row>
    <row r="267" spans="1:16" x14ac:dyDescent="0.2">
      <c r="A267" s="23"/>
      <c r="B267" s="23" t="str">
        <f>B214</f>
        <v>Statewide</v>
      </c>
      <c r="C267" s="44">
        <f t="shared" si="39"/>
        <v>1154292</v>
      </c>
      <c r="D267" s="44">
        <f>SUM(D217:D266)</f>
        <v>41840</v>
      </c>
      <c r="E267" s="44">
        <f>SUM(E217:E266)</f>
        <v>34660</v>
      </c>
      <c r="F267" s="44">
        <f t="shared" ref="F267:O267" si="43">SUM(F217:F266)</f>
        <v>31241</v>
      </c>
      <c r="G267" s="44">
        <f t="shared" si="43"/>
        <v>215332</v>
      </c>
      <c r="H267" s="44">
        <f t="shared" si="43"/>
        <v>130789</v>
      </c>
      <c r="I267" s="44">
        <f t="shared" si="43"/>
        <v>68835</v>
      </c>
      <c r="J267" s="44">
        <f t="shared" si="43"/>
        <v>1235</v>
      </c>
      <c r="K267" s="44">
        <f t="shared" si="43"/>
        <v>127887</v>
      </c>
      <c r="L267" s="44">
        <f t="shared" si="43"/>
        <v>210505</v>
      </c>
      <c r="M267" s="44">
        <f t="shared" si="43"/>
        <v>170988</v>
      </c>
      <c r="N267" s="44">
        <f t="shared" si="43"/>
        <v>24218</v>
      </c>
      <c r="O267" s="44">
        <f t="shared" si="43"/>
        <v>96762</v>
      </c>
    </row>
    <row r="269" spans="1:16" x14ac:dyDescent="0.2">
      <c r="A269" s="171" t="s">
        <v>702</v>
      </c>
      <c r="B269" s="171"/>
      <c r="C269" s="171"/>
      <c r="D269" s="171"/>
      <c r="E269" s="171"/>
      <c r="F269" s="171"/>
      <c r="G269" s="171"/>
      <c r="H269" s="171"/>
      <c r="I269" s="171"/>
      <c r="J269" s="171"/>
      <c r="K269" s="171"/>
      <c r="L269" s="171"/>
      <c r="M269" s="171"/>
      <c r="N269" s="171"/>
      <c r="O269" s="171"/>
    </row>
    <row r="270" spans="1:16" outlineLevel="1" x14ac:dyDescent="0.2">
      <c r="A270" s="23" t="str">
        <f t="shared" ref="A270:B285" si="44">A217</f>
        <v>003607</v>
      </c>
      <c r="B270" s="23" t="str">
        <f t="shared" si="44"/>
        <v>Alamo</v>
      </c>
      <c r="C270" s="44">
        <f>SUM(D270:O270)</f>
        <v>84772</v>
      </c>
      <c r="D270" s="70">
        <f>VLOOKUP(A270,'2016 Suc pts with OOS transfer'!A:N,4,0)</f>
        <v>2742</v>
      </c>
      <c r="E270" s="70">
        <f>VLOOKUP(A270,'2016 Suc pts with OOS transfer'!A:N,5,0)</f>
        <v>2964</v>
      </c>
      <c r="F270" s="70">
        <f>VLOOKUP(A270,'2016 Suc pts with OOS transfer'!A:N,6,0)</f>
        <v>2505</v>
      </c>
      <c r="G270" s="70">
        <f>VLOOKUP(A270,'2016 Suc pts with OOS transfer'!A:N,7,0)</f>
        <v>16756</v>
      </c>
      <c r="H270" s="70">
        <f>VLOOKUP(A270,'2016 Suc pts with OOS transfer'!A:N,8,0)</f>
        <v>10495</v>
      </c>
      <c r="I270" s="70">
        <f>VLOOKUP(A270,'2016 Suc pts with OOS transfer'!A:N,9,0)</f>
        <v>6012</v>
      </c>
      <c r="J270" s="71"/>
      <c r="K270" s="70">
        <f>VLOOKUP(A270,'2016 Suc pts with OOS transfer'!A:N,10,0)</f>
        <v>9927</v>
      </c>
      <c r="L270" s="70">
        <f>VLOOKUP(A270,'2016 Suc pts with OOS transfer'!A:N,11,0)</f>
        <v>10610</v>
      </c>
      <c r="M270" s="70">
        <f>VLOOKUP(A270,'2016 Suc pts with OOS transfer'!A:N,12,0)</f>
        <v>10672</v>
      </c>
      <c r="N270" s="70">
        <f>VLOOKUP(A270,'2016 Suc pts with OOS transfer'!A:N,13,0)</f>
        <v>1488</v>
      </c>
      <c r="O270" s="70">
        <f>VLOOKUP(A270,'2016 Suc pts with OOS transfer'!A:N,14,0)</f>
        <v>10601</v>
      </c>
      <c r="P270" s="45"/>
    </row>
    <row r="271" spans="1:16" outlineLevel="1" x14ac:dyDescent="0.2">
      <c r="A271" s="23" t="str">
        <f t="shared" si="44"/>
        <v>003539</v>
      </c>
      <c r="B271" s="23" t="str">
        <f t="shared" si="44"/>
        <v>Alvin</v>
      </c>
      <c r="C271" s="44">
        <f t="shared" ref="C271:C320" si="45">SUM(D271:O271)</f>
        <v>9222</v>
      </c>
      <c r="D271" s="70">
        <f>VLOOKUP(A271,'2016 Suc pts with OOS transfer'!A:N,4,0)</f>
        <v>167</v>
      </c>
      <c r="E271" s="70">
        <f>VLOOKUP(A271,'2016 Suc pts with OOS transfer'!A:N,5,0)</f>
        <v>212</v>
      </c>
      <c r="F271" s="70">
        <f>VLOOKUP(A271,'2016 Suc pts with OOS transfer'!A:N,6,0)</f>
        <v>201</v>
      </c>
      <c r="G271" s="70">
        <f>VLOOKUP(A271,'2016 Suc pts with OOS transfer'!A:N,7,0)</f>
        <v>1686</v>
      </c>
      <c r="H271" s="70">
        <f>VLOOKUP(A271,'2016 Suc pts with OOS transfer'!A:N,8,0)</f>
        <v>1080</v>
      </c>
      <c r="I271" s="70">
        <f>VLOOKUP(A271,'2016 Suc pts with OOS transfer'!A:N,9,0)</f>
        <v>583</v>
      </c>
      <c r="J271" s="71"/>
      <c r="K271" s="70">
        <f>VLOOKUP(A271,'2016 Suc pts with OOS transfer'!A:N,10,0)</f>
        <v>781</v>
      </c>
      <c r="L271" s="70">
        <f>VLOOKUP(A271,'2016 Suc pts with OOS transfer'!A:N,11,0)</f>
        <v>2275</v>
      </c>
      <c r="M271" s="70">
        <f>VLOOKUP(A271,'2016 Suc pts with OOS transfer'!A:N,12,0)</f>
        <v>1081</v>
      </c>
      <c r="N271" s="70">
        <f>VLOOKUP(A271,'2016 Suc pts with OOS transfer'!A:N,13,0)</f>
        <v>359</v>
      </c>
      <c r="O271" s="70">
        <f>VLOOKUP(A271,'2016 Suc pts with OOS transfer'!A:N,14,0)</f>
        <v>797</v>
      </c>
      <c r="P271" s="45"/>
    </row>
    <row r="272" spans="1:16" outlineLevel="1" x14ac:dyDescent="0.2">
      <c r="A272" s="23" t="str">
        <f t="shared" si="44"/>
        <v>003540</v>
      </c>
      <c r="B272" s="23" t="str">
        <f t="shared" si="44"/>
        <v>Amarillo</v>
      </c>
      <c r="C272" s="44">
        <f t="shared" si="45"/>
        <v>15921</v>
      </c>
      <c r="D272" s="70">
        <f>VLOOKUP(A272,'2016 Suc pts with OOS transfer'!A:N,4,0)</f>
        <v>491</v>
      </c>
      <c r="E272" s="70">
        <f>VLOOKUP(A272,'2016 Suc pts with OOS transfer'!A:N,5,0)</f>
        <v>417</v>
      </c>
      <c r="F272" s="70">
        <f>VLOOKUP(A272,'2016 Suc pts with OOS transfer'!A:N,6,0)</f>
        <v>342</v>
      </c>
      <c r="G272" s="70">
        <f>VLOOKUP(A272,'2016 Suc pts with OOS transfer'!A:N,7,0)</f>
        <v>2840</v>
      </c>
      <c r="H272" s="70">
        <f>VLOOKUP(A272,'2016 Suc pts with OOS transfer'!A:N,8,0)</f>
        <v>1812</v>
      </c>
      <c r="I272" s="70">
        <f>VLOOKUP(A272,'2016 Suc pts with OOS transfer'!A:N,9,0)</f>
        <v>1188</v>
      </c>
      <c r="J272" s="71"/>
      <c r="K272" s="70">
        <f>VLOOKUP(A272,'2016 Suc pts with OOS transfer'!A:N,10,0)</f>
        <v>1840</v>
      </c>
      <c r="L272" s="70">
        <f>VLOOKUP(A272,'2016 Suc pts with OOS transfer'!A:N,11,0)</f>
        <v>3038</v>
      </c>
      <c r="M272" s="70">
        <f>VLOOKUP(A272,'2016 Suc pts with OOS transfer'!A:N,12,0)</f>
        <v>2294</v>
      </c>
      <c r="N272" s="70">
        <f>VLOOKUP(A272,'2016 Suc pts with OOS transfer'!A:N,13,0)</f>
        <v>580</v>
      </c>
      <c r="O272" s="70">
        <f>VLOOKUP(A272,'2016 Suc pts with OOS transfer'!A:N,14,0)</f>
        <v>1079</v>
      </c>
      <c r="P272" s="45"/>
    </row>
    <row r="273" spans="1:16" outlineLevel="1" x14ac:dyDescent="0.2">
      <c r="A273" s="23" t="str">
        <f t="shared" si="44"/>
        <v>006661</v>
      </c>
      <c r="B273" s="23" t="str">
        <f t="shared" si="44"/>
        <v>Angelina</v>
      </c>
      <c r="C273" s="44">
        <f t="shared" si="45"/>
        <v>8663</v>
      </c>
      <c r="D273" s="70">
        <f>VLOOKUP(A273,'2016 Suc pts with OOS transfer'!A:N,4,0)</f>
        <v>267</v>
      </c>
      <c r="E273" s="70">
        <f>VLOOKUP(A273,'2016 Suc pts with OOS transfer'!A:N,5,0)</f>
        <v>212</v>
      </c>
      <c r="F273" s="70">
        <f>VLOOKUP(A273,'2016 Suc pts with OOS transfer'!A:N,6,0)</f>
        <v>243</v>
      </c>
      <c r="G273" s="70">
        <f>VLOOKUP(A273,'2016 Suc pts with OOS transfer'!A:N,7,0)</f>
        <v>1590</v>
      </c>
      <c r="H273" s="70">
        <f>VLOOKUP(A273,'2016 Suc pts with OOS transfer'!A:N,8,0)</f>
        <v>864</v>
      </c>
      <c r="I273" s="70">
        <f>VLOOKUP(A273,'2016 Suc pts with OOS transfer'!A:N,9,0)</f>
        <v>572</v>
      </c>
      <c r="J273" s="71"/>
      <c r="K273" s="70">
        <f>VLOOKUP(A273,'2016 Suc pts with OOS transfer'!A:N,10,0)</f>
        <v>702</v>
      </c>
      <c r="L273" s="70">
        <f>VLOOKUP(A273,'2016 Suc pts with OOS transfer'!A:N,11,0)</f>
        <v>1654</v>
      </c>
      <c r="M273" s="70">
        <f>VLOOKUP(A273,'2016 Suc pts with OOS transfer'!A:N,12,0)</f>
        <v>1756</v>
      </c>
      <c r="N273" s="70">
        <f>VLOOKUP(A273,'2016 Suc pts with OOS transfer'!A:N,13,0)</f>
        <v>332</v>
      </c>
      <c r="O273" s="70">
        <f>VLOOKUP(A273,'2016 Suc pts with OOS transfer'!A:N,14,0)</f>
        <v>471</v>
      </c>
      <c r="P273" s="45"/>
    </row>
    <row r="274" spans="1:16" outlineLevel="1" x14ac:dyDescent="0.2">
      <c r="A274" s="23" t="str">
        <f t="shared" si="44"/>
        <v>012015</v>
      </c>
      <c r="B274" s="23" t="str">
        <f t="shared" si="44"/>
        <v>Austin</v>
      </c>
      <c r="C274" s="44">
        <f t="shared" si="45"/>
        <v>72332</v>
      </c>
      <c r="D274" s="70">
        <f>VLOOKUP(A274,'2016 Suc pts with OOS transfer'!A:N,4,0)</f>
        <v>1481</v>
      </c>
      <c r="E274" s="70">
        <f>VLOOKUP(A274,'2016 Suc pts with OOS transfer'!A:N,5,0)</f>
        <v>1093</v>
      </c>
      <c r="F274" s="70">
        <f>VLOOKUP(A274,'2016 Suc pts with OOS transfer'!A:N,6,0)</f>
        <v>910</v>
      </c>
      <c r="G274" s="70">
        <f>VLOOKUP(A274,'2016 Suc pts with OOS transfer'!A:N,7,0)</f>
        <v>11816</v>
      </c>
      <c r="H274" s="70">
        <f>VLOOKUP(A274,'2016 Suc pts with OOS transfer'!A:N,8,0)</f>
        <v>6270</v>
      </c>
      <c r="I274" s="70">
        <f>VLOOKUP(A274,'2016 Suc pts with OOS transfer'!A:N,9,0)</f>
        <v>4041</v>
      </c>
      <c r="J274" s="71">
        <v>99</v>
      </c>
      <c r="K274" s="70">
        <f>VLOOKUP(A274,'2016 Suc pts with OOS transfer'!A:N,10,0)</f>
        <v>12358</v>
      </c>
      <c r="L274" s="70">
        <f>VLOOKUP(A274,'2016 Suc pts with OOS transfer'!A:N,11,0)</f>
        <v>14548</v>
      </c>
      <c r="M274" s="70">
        <f>VLOOKUP(A274,'2016 Suc pts with OOS transfer'!A:N,12,0)</f>
        <v>14574</v>
      </c>
      <c r="N274" s="70">
        <f>VLOOKUP(A274,'2016 Suc pts with OOS transfer'!A:N,13,0)</f>
        <v>1032</v>
      </c>
      <c r="O274" s="70">
        <f>VLOOKUP(A274,'2016 Suc pts with OOS transfer'!A:N,14,0)</f>
        <v>4110</v>
      </c>
      <c r="P274" s="45"/>
    </row>
    <row r="275" spans="1:16" outlineLevel="1" x14ac:dyDescent="0.2">
      <c r="A275" s="23" t="str">
        <f t="shared" si="44"/>
        <v>003549</v>
      </c>
      <c r="B275" s="23" t="str">
        <f t="shared" si="44"/>
        <v>Blinn</v>
      </c>
      <c r="C275" s="44">
        <f t="shared" si="45"/>
        <v>34079</v>
      </c>
      <c r="D275" s="70">
        <f>VLOOKUP(A275,'2016 Suc pts with OOS transfer'!A:N,4,0)</f>
        <v>529</v>
      </c>
      <c r="E275" s="70">
        <f>VLOOKUP(A275,'2016 Suc pts with OOS transfer'!A:N,5,0)</f>
        <v>397</v>
      </c>
      <c r="F275" s="70">
        <f>VLOOKUP(A275,'2016 Suc pts with OOS transfer'!A:N,6,0)</f>
        <v>435</v>
      </c>
      <c r="G275" s="70">
        <f>VLOOKUP(A275,'2016 Suc pts with OOS transfer'!A:N,7,0)</f>
        <v>7348</v>
      </c>
      <c r="H275" s="70">
        <f>VLOOKUP(A275,'2016 Suc pts with OOS transfer'!A:N,8,0)</f>
        <v>4666</v>
      </c>
      <c r="I275" s="70">
        <f>VLOOKUP(A275,'2016 Suc pts with OOS transfer'!A:N,9,0)</f>
        <v>3195</v>
      </c>
      <c r="J275" s="71">
        <v>1105</v>
      </c>
      <c r="K275" s="70">
        <f>VLOOKUP(A275,'2016 Suc pts with OOS transfer'!A:N,10,0)</f>
        <v>4847</v>
      </c>
      <c r="L275" s="70">
        <f>VLOOKUP(A275,'2016 Suc pts with OOS transfer'!A:N,11,0)</f>
        <v>7247</v>
      </c>
      <c r="M275" s="70">
        <f>VLOOKUP(A275,'2016 Suc pts with OOS transfer'!A:N,12,0)</f>
        <v>2907</v>
      </c>
      <c r="N275" s="70">
        <f>VLOOKUP(A275,'2016 Suc pts with OOS transfer'!A:N,13,0)</f>
        <v>309</v>
      </c>
      <c r="O275" s="70">
        <f>VLOOKUP(A275,'2016 Suc pts with OOS transfer'!A:N,14,0)</f>
        <v>1094</v>
      </c>
      <c r="P275" s="45"/>
    </row>
    <row r="276" spans="1:16" outlineLevel="1" x14ac:dyDescent="0.2">
      <c r="A276" s="23" t="str">
        <f t="shared" si="44"/>
        <v>007857</v>
      </c>
      <c r="B276" s="23" t="str">
        <f t="shared" si="44"/>
        <v>Brazosport</v>
      </c>
      <c r="C276" s="44">
        <f t="shared" si="45"/>
        <v>5643</v>
      </c>
      <c r="D276" s="70">
        <f>VLOOKUP(A276,'2016 Suc pts with OOS transfer'!A:N,4,0)</f>
        <v>111</v>
      </c>
      <c r="E276" s="70">
        <f>VLOOKUP(A276,'2016 Suc pts with OOS transfer'!A:N,5,0)</f>
        <v>49</v>
      </c>
      <c r="F276" s="70">
        <f>VLOOKUP(A276,'2016 Suc pts with OOS transfer'!A:N,6,0)</f>
        <v>52</v>
      </c>
      <c r="G276" s="70">
        <f>VLOOKUP(A276,'2016 Suc pts with OOS transfer'!A:N,7,0)</f>
        <v>1251</v>
      </c>
      <c r="H276" s="70">
        <f>VLOOKUP(A276,'2016 Suc pts with OOS transfer'!A:N,8,0)</f>
        <v>753</v>
      </c>
      <c r="I276" s="70">
        <f>VLOOKUP(A276,'2016 Suc pts with OOS transfer'!A:N,9,0)</f>
        <v>390</v>
      </c>
      <c r="J276" s="71"/>
      <c r="K276" s="70">
        <f>VLOOKUP(A276,'2016 Suc pts with OOS transfer'!A:N,10,0)</f>
        <v>505</v>
      </c>
      <c r="L276" s="70">
        <f>VLOOKUP(A276,'2016 Suc pts with OOS transfer'!A:N,11,0)</f>
        <v>881</v>
      </c>
      <c r="M276" s="70">
        <f>VLOOKUP(A276,'2016 Suc pts with OOS transfer'!A:N,12,0)</f>
        <v>826</v>
      </c>
      <c r="N276" s="70">
        <f>VLOOKUP(A276,'2016 Suc pts with OOS transfer'!A:N,13,0)</f>
        <v>354</v>
      </c>
      <c r="O276" s="70">
        <f>VLOOKUP(A276,'2016 Suc pts with OOS transfer'!A:N,14,0)</f>
        <v>471</v>
      </c>
      <c r="P276" s="45"/>
    </row>
    <row r="277" spans="1:16" outlineLevel="1" x14ac:dyDescent="0.2">
      <c r="A277" s="23" t="str">
        <f t="shared" si="44"/>
        <v>004003</v>
      </c>
      <c r="B277" s="23" t="str">
        <f t="shared" si="44"/>
        <v>Central Texas</v>
      </c>
      <c r="C277" s="44">
        <f t="shared" si="45"/>
        <v>22124</v>
      </c>
      <c r="D277" s="70">
        <f>VLOOKUP(A277,'2016 Suc pts with OOS transfer'!A:N,4,0)</f>
        <v>356</v>
      </c>
      <c r="E277" s="70">
        <f>VLOOKUP(A277,'2016 Suc pts with OOS transfer'!A:N,5,0)</f>
        <v>450</v>
      </c>
      <c r="F277" s="70">
        <f>VLOOKUP(A277,'2016 Suc pts with OOS transfer'!A:N,6,0)</f>
        <v>425</v>
      </c>
      <c r="G277" s="70">
        <f>VLOOKUP(A277,'2016 Suc pts with OOS transfer'!A:N,7,0)</f>
        <v>4007</v>
      </c>
      <c r="H277" s="70">
        <f>VLOOKUP(A277,'2016 Suc pts with OOS transfer'!A:N,8,0)</f>
        <v>2189</v>
      </c>
      <c r="I277" s="70">
        <f>VLOOKUP(A277,'2016 Suc pts with OOS transfer'!A:N,9,0)</f>
        <v>1494</v>
      </c>
      <c r="J277" s="71"/>
      <c r="K277" s="70">
        <f>VLOOKUP(A277,'2016 Suc pts with OOS transfer'!A:N,10,0)</f>
        <v>2578</v>
      </c>
      <c r="L277" s="70">
        <f>VLOOKUP(A277,'2016 Suc pts with OOS transfer'!A:N,11,0)</f>
        <v>4848</v>
      </c>
      <c r="M277" s="70">
        <f>VLOOKUP(A277,'2016 Suc pts with OOS transfer'!A:N,12,0)</f>
        <v>3257</v>
      </c>
      <c r="N277" s="70">
        <f>VLOOKUP(A277,'2016 Suc pts with OOS transfer'!A:N,13,0)</f>
        <v>344</v>
      </c>
      <c r="O277" s="70">
        <f>VLOOKUP(A277,'2016 Suc pts with OOS transfer'!A:N,14,0)</f>
        <v>2176</v>
      </c>
      <c r="P277" s="45"/>
    </row>
    <row r="278" spans="1:16" outlineLevel="1" x14ac:dyDescent="0.2">
      <c r="A278" s="23" t="str">
        <f t="shared" si="44"/>
        <v>003553</v>
      </c>
      <c r="B278" s="23" t="str">
        <f t="shared" si="44"/>
        <v>Cisco</v>
      </c>
      <c r="C278" s="44">
        <f t="shared" si="45"/>
        <v>5770</v>
      </c>
      <c r="D278" s="70">
        <f>VLOOKUP(A278,'2016 Suc pts with OOS transfer'!A:N,4,0)</f>
        <v>154</v>
      </c>
      <c r="E278" s="70">
        <f>VLOOKUP(A278,'2016 Suc pts with OOS transfer'!A:N,5,0)</f>
        <v>167</v>
      </c>
      <c r="F278" s="70">
        <f>VLOOKUP(A278,'2016 Suc pts with OOS transfer'!A:N,6,0)</f>
        <v>160</v>
      </c>
      <c r="G278" s="70">
        <f>VLOOKUP(A278,'2016 Suc pts with OOS transfer'!A:N,7,0)</f>
        <v>1164</v>
      </c>
      <c r="H278" s="70">
        <f>VLOOKUP(A278,'2016 Suc pts with OOS transfer'!A:N,8,0)</f>
        <v>690</v>
      </c>
      <c r="I278" s="70">
        <f>VLOOKUP(A278,'2016 Suc pts with OOS transfer'!A:N,9,0)</f>
        <v>505</v>
      </c>
      <c r="J278" s="71"/>
      <c r="K278" s="70">
        <f>VLOOKUP(A278,'2016 Suc pts with OOS transfer'!A:N,10,0)</f>
        <v>583</v>
      </c>
      <c r="L278" s="70">
        <f>VLOOKUP(A278,'2016 Suc pts with OOS transfer'!A:N,11,0)</f>
        <v>990</v>
      </c>
      <c r="M278" s="70">
        <f>VLOOKUP(A278,'2016 Suc pts with OOS transfer'!A:N,12,0)</f>
        <v>799</v>
      </c>
      <c r="N278" s="70">
        <f>VLOOKUP(A278,'2016 Suc pts with OOS transfer'!A:N,13,0)</f>
        <v>111</v>
      </c>
      <c r="O278" s="70">
        <f>VLOOKUP(A278,'2016 Suc pts with OOS transfer'!A:N,14,0)</f>
        <v>447</v>
      </c>
      <c r="P278" s="45"/>
    </row>
    <row r="279" spans="1:16" outlineLevel="1" x14ac:dyDescent="0.2">
      <c r="A279" s="23" t="str">
        <f t="shared" si="44"/>
        <v>003554</v>
      </c>
      <c r="B279" s="23" t="str">
        <f t="shared" si="44"/>
        <v>Clarendon</v>
      </c>
      <c r="C279" s="44">
        <f t="shared" si="45"/>
        <v>2676</v>
      </c>
      <c r="D279" s="70">
        <f>VLOOKUP(A279,'2016 Suc pts with OOS transfer'!A:N,4,0)</f>
        <v>89</v>
      </c>
      <c r="E279" s="70">
        <f>VLOOKUP(A279,'2016 Suc pts with OOS transfer'!A:N,5,0)</f>
        <v>113</v>
      </c>
      <c r="F279" s="70">
        <f>VLOOKUP(A279,'2016 Suc pts with OOS transfer'!A:N,6,0)</f>
        <v>90</v>
      </c>
      <c r="G279" s="70">
        <f>VLOOKUP(A279,'2016 Suc pts with OOS transfer'!A:N,7,0)</f>
        <v>513</v>
      </c>
      <c r="H279" s="70">
        <f>VLOOKUP(A279,'2016 Suc pts with OOS transfer'!A:N,8,0)</f>
        <v>313</v>
      </c>
      <c r="I279" s="70">
        <f>VLOOKUP(A279,'2016 Suc pts with OOS transfer'!A:N,9,0)</f>
        <v>175</v>
      </c>
      <c r="J279" s="71"/>
      <c r="K279" s="70">
        <f>VLOOKUP(A279,'2016 Suc pts with OOS transfer'!A:N,10,0)</f>
        <v>274</v>
      </c>
      <c r="L279" s="70">
        <f>VLOOKUP(A279,'2016 Suc pts with OOS transfer'!A:N,11,0)</f>
        <v>488</v>
      </c>
      <c r="M279" s="70">
        <f>VLOOKUP(A279,'2016 Suc pts with OOS transfer'!A:N,12,0)</f>
        <v>372</v>
      </c>
      <c r="N279" s="70">
        <f>VLOOKUP(A279,'2016 Suc pts with OOS transfer'!A:N,13,0)</f>
        <v>75</v>
      </c>
      <c r="O279" s="70">
        <f>VLOOKUP(A279,'2016 Suc pts with OOS transfer'!A:N,14,0)</f>
        <v>174</v>
      </c>
      <c r="P279" s="45"/>
    </row>
    <row r="280" spans="1:16" outlineLevel="1" x14ac:dyDescent="0.2">
      <c r="A280" s="23" t="str">
        <f t="shared" si="44"/>
        <v>003546</v>
      </c>
      <c r="B280" s="23" t="str">
        <f t="shared" si="44"/>
        <v>Coastal Bend</v>
      </c>
      <c r="C280" s="44">
        <f t="shared" si="45"/>
        <v>7211</v>
      </c>
      <c r="D280" s="70">
        <f>VLOOKUP(A280,'2016 Suc pts with OOS transfer'!A:N,4,0)</f>
        <v>187</v>
      </c>
      <c r="E280" s="70">
        <f>VLOOKUP(A280,'2016 Suc pts with OOS transfer'!A:N,5,0)</f>
        <v>267</v>
      </c>
      <c r="F280" s="70">
        <f>VLOOKUP(A280,'2016 Suc pts with OOS transfer'!A:N,6,0)</f>
        <v>247</v>
      </c>
      <c r="G280" s="70">
        <f>VLOOKUP(A280,'2016 Suc pts with OOS transfer'!A:N,7,0)</f>
        <v>1390</v>
      </c>
      <c r="H280" s="70">
        <f>VLOOKUP(A280,'2016 Suc pts with OOS transfer'!A:N,8,0)</f>
        <v>798</v>
      </c>
      <c r="I280" s="70">
        <f>VLOOKUP(A280,'2016 Suc pts with OOS transfer'!A:N,9,0)</f>
        <v>437</v>
      </c>
      <c r="J280" s="71"/>
      <c r="K280" s="70">
        <f>VLOOKUP(A280,'2016 Suc pts with OOS transfer'!A:N,10,0)</f>
        <v>688</v>
      </c>
      <c r="L280" s="70">
        <f>VLOOKUP(A280,'2016 Suc pts with OOS transfer'!A:N,11,0)</f>
        <v>1542</v>
      </c>
      <c r="M280" s="70">
        <f>VLOOKUP(A280,'2016 Suc pts with OOS transfer'!A:N,12,0)</f>
        <v>1056</v>
      </c>
      <c r="N280" s="70">
        <f>VLOOKUP(A280,'2016 Suc pts with OOS transfer'!A:N,13,0)</f>
        <v>215</v>
      </c>
      <c r="O280" s="70">
        <f>VLOOKUP(A280,'2016 Suc pts with OOS transfer'!A:N,14,0)</f>
        <v>384</v>
      </c>
      <c r="P280" s="45"/>
    </row>
    <row r="281" spans="1:16" outlineLevel="1" x14ac:dyDescent="0.2">
      <c r="A281" s="23" t="str">
        <f t="shared" si="44"/>
        <v>007096</v>
      </c>
      <c r="B281" s="23" t="str">
        <f t="shared" si="44"/>
        <v>College of the Mainland</v>
      </c>
      <c r="C281" s="44">
        <f t="shared" si="45"/>
        <v>7417</v>
      </c>
      <c r="D281" s="70">
        <f>VLOOKUP(A281,'2016 Suc pts with OOS transfer'!A:N,4,0)</f>
        <v>237</v>
      </c>
      <c r="E281" s="70">
        <f>VLOOKUP(A281,'2016 Suc pts with OOS transfer'!A:N,5,0)</f>
        <v>161</v>
      </c>
      <c r="F281" s="70">
        <f>VLOOKUP(A281,'2016 Suc pts with OOS transfer'!A:N,6,0)</f>
        <v>156</v>
      </c>
      <c r="G281" s="70">
        <f>VLOOKUP(A281,'2016 Suc pts with OOS transfer'!A:N,7,0)</f>
        <v>1273</v>
      </c>
      <c r="H281" s="70">
        <f>VLOOKUP(A281,'2016 Suc pts with OOS transfer'!A:N,8,0)</f>
        <v>688</v>
      </c>
      <c r="I281" s="70">
        <f>VLOOKUP(A281,'2016 Suc pts with OOS transfer'!A:N,9,0)</f>
        <v>427</v>
      </c>
      <c r="J281" s="71"/>
      <c r="K281" s="70">
        <f>VLOOKUP(A281,'2016 Suc pts with OOS transfer'!A:N,10,0)</f>
        <v>574</v>
      </c>
      <c r="L281" s="70">
        <f>VLOOKUP(A281,'2016 Suc pts with OOS transfer'!A:N,11,0)</f>
        <v>1506</v>
      </c>
      <c r="M281" s="70">
        <f>VLOOKUP(A281,'2016 Suc pts with OOS transfer'!A:N,12,0)</f>
        <v>1616</v>
      </c>
      <c r="N281" s="70">
        <f>VLOOKUP(A281,'2016 Suc pts with OOS transfer'!A:N,13,0)</f>
        <v>309</v>
      </c>
      <c r="O281" s="70">
        <f>VLOOKUP(A281,'2016 Suc pts with OOS transfer'!A:N,14,0)</f>
        <v>470</v>
      </c>
      <c r="P281" s="45"/>
    </row>
    <row r="282" spans="1:16" outlineLevel="1" x14ac:dyDescent="0.2">
      <c r="A282" s="23" t="str">
        <f t="shared" si="44"/>
        <v>023614</v>
      </c>
      <c r="B282" s="23" t="str">
        <f t="shared" si="44"/>
        <v>Collin</v>
      </c>
      <c r="C282" s="44">
        <f t="shared" si="45"/>
        <v>49887</v>
      </c>
      <c r="D282" s="70">
        <f>VLOOKUP(A282,'2016 Suc pts with OOS transfer'!A:N,4,0)</f>
        <v>837</v>
      </c>
      <c r="E282" s="70">
        <f>VLOOKUP(A282,'2016 Suc pts with OOS transfer'!A:N,5,0)</f>
        <v>766</v>
      </c>
      <c r="F282" s="70">
        <f>VLOOKUP(A282,'2016 Suc pts with OOS transfer'!A:N,6,0)</f>
        <v>713</v>
      </c>
      <c r="G282" s="70">
        <f>VLOOKUP(A282,'2016 Suc pts with OOS transfer'!A:N,7,0)</f>
        <v>8130</v>
      </c>
      <c r="H282" s="70">
        <f>VLOOKUP(A282,'2016 Suc pts with OOS transfer'!A:N,8,0)</f>
        <v>5217</v>
      </c>
      <c r="I282" s="70">
        <f>VLOOKUP(A282,'2016 Suc pts with OOS transfer'!A:N,9,0)</f>
        <v>3127</v>
      </c>
      <c r="J282" s="71"/>
      <c r="K282" s="70">
        <f>VLOOKUP(A282,'2016 Suc pts with OOS transfer'!A:N,10,0)</f>
        <v>5529</v>
      </c>
      <c r="L282" s="70">
        <f>VLOOKUP(A282,'2016 Suc pts with OOS transfer'!A:N,11,0)</f>
        <v>10899</v>
      </c>
      <c r="M282" s="70">
        <f>VLOOKUP(A282,'2016 Suc pts with OOS transfer'!A:N,12,0)</f>
        <v>10618</v>
      </c>
      <c r="N282" s="70">
        <f>VLOOKUP(A282,'2016 Suc pts with OOS transfer'!A:N,13,0)</f>
        <v>395</v>
      </c>
      <c r="O282" s="70">
        <f>VLOOKUP(A282,'2016 Suc pts with OOS transfer'!A:N,14,0)</f>
        <v>3656</v>
      </c>
      <c r="P282" s="45"/>
    </row>
    <row r="283" spans="1:16" outlineLevel="1" x14ac:dyDescent="0.2">
      <c r="A283" s="23" t="str">
        <f t="shared" si="44"/>
        <v>009331</v>
      </c>
      <c r="B283" s="23" t="str">
        <f t="shared" si="44"/>
        <v>Dallas</v>
      </c>
      <c r="C283" s="44">
        <f t="shared" si="45"/>
        <v>100318</v>
      </c>
      <c r="D283" s="70">
        <f>VLOOKUP(A283,'2016 Suc pts with OOS transfer'!A:N,4,0)</f>
        <v>3052</v>
      </c>
      <c r="E283" s="70">
        <f>VLOOKUP(A283,'2016 Suc pts with OOS transfer'!A:N,5,0)</f>
        <v>2937</v>
      </c>
      <c r="F283" s="70">
        <f>VLOOKUP(A283,'2016 Suc pts with OOS transfer'!A:N,6,0)</f>
        <v>2749</v>
      </c>
      <c r="G283" s="70">
        <f>VLOOKUP(A283,'2016 Suc pts with OOS transfer'!A:N,7,0)</f>
        <v>16721</v>
      </c>
      <c r="H283" s="70">
        <f>VLOOKUP(A283,'2016 Suc pts with OOS transfer'!A:N,8,0)</f>
        <v>10489</v>
      </c>
      <c r="I283" s="70">
        <f>VLOOKUP(A283,'2016 Suc pts with OOS transfer'!A:N,9,0)</f>
        <v>5358</v>
      </c>
      <c r="J283" s="71">
        <v>12</v>
      </c>
      <c r="K283" s="70">
        <f>VLOOKUP(A283,'2016 Suc pts with OOS transfer'!A:N,10,0)</f>
        <v>11024</v>
      </c>
      <c r="L283" s="70">
        <f>VLOOKUP(A283,'2016 Suc pts with OOS transfer'!A:N,11,0)</f>
        <v>20130</v>
      </c>
      <c r="M283" s="70">
        <f>VLOOKUP(A283,'2016 Suc pts with OOS transfer'!A:N,12,0)</f>
        <v>16410</v>
      </c>
      <c r="N283" s="70">
        <f>VLOOKUP(A283,'2016 Suc pts with OOS transfer'!A:N,13,0)</f>
        <v>1491</v>
      </c>
      <c r="O283" s="70">
        <f>VLOOKUP(A283,'2016 Suc pts with OOS transfer'!A:N,14,0)</f>
        <v>9945</v>
      </c>
      <c r="P283" s="45"/>
    </row>
    <row r="284" spans="1:16" outlineLevel="1" x14ac:dyDescent="0.2">
      <c r="A284" s="23" t="str">
        <f t="shared" si="44"/>
        <v>003563</v>
      </c>
      <c r="B284" s="23" t="str">
        <f t="shared" si="44"/>
        <v>Del Mar</v>
      </c>
      <c r="C284" s="44">
        <f t="shared" si="45"/>
        <v>14626</v>
      </c>
      <c r="D284" s="70">
        <f>VLOOKUP(A284,'2016 Suc pts with OOS transfer'!A:N,4,0)</f>
        <v>322</v>
      </c>
      <c r="E284" s="70">
        <f>VLOOKUP(A284,'2016 Suc pts with OOS transfer'!A:N,5,0)</f>
        <v>346</v>
      </c>
      <c r="F284" s="70">
        <f>VLOOKUP(A284,'2016 Suc pts with OOS transfer'!A:N,6,0)</f>
        <v>124</v>
      </c>
      <c r="G284" s="70">
        <f>VLOOKUP(A284,'2016 Suc pts with OOS transfer'!A:N,7,0)</f>
        <v>3145</v>
      </c>
      <c r="H284" s="70">
        <f>VLOOKUP(A284,'2016 Suc pts with OOS transfer'!A:N,8,0)</f>
        <v>1917</v>
      </c>
      <c r="I284" s="70">
        <f>VLOOKUP(A284,'2016 Suc pts with OOS transfer'!A:N,9,0)</f>
        <v>850</v>
      </c>
      <c r="J284" s="71"/>
      <c r="K284" s="70">
        <f>VLOOKUP(A284,'2016 Suc pts with OOS transfer'!A:N,10,0)</f>
        <v>1801</v>
      </c>
      <c r="L284" s="70">
        <f>VLOOKUP(A284,'2016 Suc pts with OOS transfer'!A:N,11,0)</f>
        <v>2650</v>
      </c>
      <c r="M284" s="70">
        <f>VLOOKUP(A284,'2016 Suc pts with OOS transfer'!A:N,12,0)</f>
        <v>2042</v>
      </c>
      <c r="N284" s="70">
        <f>VLOOKUP(A284,'2016 Suc pts with OOS transfer'!A:N,13,0)</f>
        <v>464</v>
      </c>
      <c r="O284" s="70">
        <f>VLOOKUP(A284,'2016 Suc pts with OOS transfer'!A:N,14,0)</f>
        <v>965</v>
      </c>
      <c r="P284" s="45"/>
    </row>
    <row r="285" spans="1:16" outlineLevel="1" x14ac:dyDescent="0.2">
      <c r="A285" s="23" t="str">
        <f t="shared" si="44"/>
        <v>010387</v>
      </c>
      <c r="B285" s="23" t="str">
        <f t="shared" si="44"/>
        <v>El Paso</v>
      </c>
      <c r="C285" s="44">
        <f t="shared" si="45"/>
        <v>48762</v>
      </c>
      <c r="D285" s="70">
        <f>VLOOKUP(A285,'2016 Suc pts with OOS transfer'!A:N,4,0)</f>
        <v>2671</v>
      </c>
      <c r="E285" s="70">
        <f>VLOOKUP(A285,'2016 Suc pts with OOS transfer'!A:N,5,0)</f>
        <v>2634</v>
      </c>
      <c r="F285" s="70">
        <f>VLOOKUP(A285,'2016 Suc pts with OOS transfer'!A:N,6,0)</f>
        <v>2200</v>
      </c>
      <c r="G285" s="70">
        <f>VLOOKUP(A285,'2016 Suc pts with OOS transfer'!A:N,7,0)</f>
        <v>8016</v>
      </c>
      <c r="H285" s="70">
        <f>VLOOKUP(A285,'2016 Suc pts with OOS transfer'!A:N,8,0)</f>
        <v>5406</v>
      </c>
      <c r="I285" s="70">
        <f>VLOOKUP(A285,'2016 Suc pts with OOS transfer'!A:N,9,0)</f>
        <v>2950</v>
      </c>
      <c r="J285" s="71"/>
      <c r="K285" s="70">
        <f>VLOOKUP(A285,'2016 Suc pts with OOS transfer'!A:N,10,0)</f>
        <v>5346</v>
      </c>
      <c r="L285" s="70">
        <f>VLOOKUP(A285,'2016 Suc pts with OOS transfer'!A:N,11,0)</f>
        <v>7083</v>
      </c>
      <c r="M285" s="70">
        <f>VLOOKUP(A285,'2016 Suc pts with OOS transfer'!A:N,12,0)</f>
        <v>7025</v>
      </c>
      <c r="N285" s="70">
        <f>VLOOKUP(A285,'2016 Suc pts with OOS transfer'!A:N,13,0)</f>
        <v>653</v>
      </c>
      <c r="O285" s="70">
        <f>VLOOKUP(A285,'2016 Suc pts with OOS transfer'!A:N,14,0)</f>
        <v>4778</v>
      </c>
      <c r="P285" s="45"/>
    </row>
    <row r="286" spans="1:16" outlineLevel="1" x14ac:dyDescent="0.2">
      <c r="A286" s="23" t="str">
        <f t="shared" ref="A286:B301" si="46">A233</f>
        <v>003568</v>
      </c>
      <c r="B286" s="23" t="str">
        <f t="shared" si="46"/>
        <v>Frank Phillips</v>
      </c>
      <c r="C286" s="44">
        <f t="shared" si="45"/>
        <v>2760</v>
      </c>
      <c r="D286" s="70">
        <f>VLOOKUP(A286,'2016 Suc pts with OOS transfer'!A:N,4,0)</f>
        <v>79</v>
      </c>
      <c r="E286" s="70">
        <f>VLOOKUP(A286,'2016 Suc pts with OOS transfer'!A:N,5,0)</f>
        <v>62</v>
      </c>
      <c r="F286" s="70">
        <f>VLOOKUP(A286,'2016 Suc pts with OOS transfer'!A:N,6,0)</f>
        <v>69</v>
      </c>
      <c r="G286" s="70">
        <f>VLOOKUP(A286,'2016 Suc pts with OOS transfer'!A:N,7,0)</f>
        <v>571</v>
      </c>
      <c r="H286" s="70">
        <f>VLOOKUP(A286,'2016 Suc pts with OOS transfer'!A:N,8,0)</f>
        <v>297</v>
      </c>
      <c r="I286" s="70">
        <f>VLOOKUP(A286,'2016 Suc pts with OOS transfer'!A:N,9,0)</f>
        <v>181</v>
      </c>
      <c r="J286" s="71"/>
      <c r="K286" s="70">
        <f>VLOOKUP(A286,'2016 Suc pts with OOS transfer'!A:N,10,0)</f>
        <v>456</v>
      </c>
      <c r="L286" s="70">
        <f>VLOOKUP(A286,'2016 Suc pts with OOS transfer'!A:N,11,0)</f>
        <v>440</v>
      </c>
      <c r="M286" s="70">
        <f>VLOOKUP(A286,'2016 Suc pts with OOS transfer'!A:N,12,0)</f>
        <v>434</v>
      </c>
      <c r="N286" s="70">
        <f>VLOOKUP(A286,'2016 Suc pts with OOS transfer'!A:N,13,0)</f>
        <v>60</v>
      </c>
      <c r="O286" s="70">
        <f>VLOOKUP(A286,'2016 Suc pts with OOS transfer'!A:N,14,0)</f>
        <v>111</v>
      </c>
      <c r="P286" s="45"/>
    </row>
    <row r="287" spans="1:16" outlineLevel="1" x14ac:dyDescent="0.2">
      <c r="A287" s="23" t="str">
        <f t="shared" si="46"/>
        <v>006662</v>
      </c>
      <c r="B287" s="23" t="str">
        <f t="shared" si="46"/>
        <v>Galveston</v>
      </c>
      <c r="C287" s="44">
        <f t="shared" si="45"/>
        <v>3350</v>
      </c>
      <c r="D287" s="70">
        <f>VLOOKUP(A287,'2016 Suc pts with OOS transfer'!A:N,4,0)</f>
        <v>70</v>
      </c>
      <c r="E287" s="70">
        <f>VLOOKUP(A287,'2016 Suc pts with OOS transfer'!A:N,5,0)</f>
        <v>105</v>
      </c>
      <c r="F287" s="70">
        <f>VLOOKUP(A287,'2016 Suc pts with OOS transfer'!A:N,6,0)</f>
        <v>109</v>
      </c>
      <c r="G287" s="70">
        <f>VLOOKUP(A287,'2016 Suc pts with OOS transfer'!A:N,7,0)</f>
        <v>716</v>
      </c>
      <c r="H287" s="70">
        <f>VLOOKUP(A287,'2016 Suc pts with OOS transfer'!A:N,8,0)</f>
        <v>380</v>
      </c>
      <c r="I287" s="70">
        <f>VLOOKUP(A287,'2016 Suc pts with OOS transfer'!A:N,9,0)</f>
        <v>228</v>
      </c>
      <c r="J287" s="71"/>
      <c r="K287" s="70">
        <f>VLOOKUP(A287,'2016 Suc pts with OOS transfer'!A:N,10,0)</f>
        <v>332</v>
      </c>
      <c r="L287" s="70">
        <f>VLOOKUP(A287,'2016 Suc pts with OOS transfer'!A:N,11,0)</f>
        <v>444</v>
      </c>
      <c r="M287" s="70">
        <f>VLOOKUP(A287,'2016 Suc pts with OOS transfer'!A:N,12,0)</f>
        <v>428</v>
      </c>
      <c r="N287" s="70">
        <f>VLOOKUP(A287,'2016 Suc pts with OOS transfer'!A:N,13,0)</f>
        <v>209</v>
      </c>
      <c r="O287" s="70">
        <f>VLOOKUP(A287,'2016 Suc pts with OOS transfer'!A:N,14,0)</f>
        <v>329</v>
      </c>
      <c r="P287" s="45"/>
    </row>
    <row r="288" spans="1:16" outlineLevel="1" x14ac:dyDescent="0.2">
      <c r="A288" s="23" t="str">
        <f t="shared" si="46"/>
        <v>003570</v>
      </c>
      <c r="B288" s="23" t="str">
        <f t="shared" si="46"/>
        <v>Grayson</v>
      </c>
      <c r="C288" s="44">
        <f t="shared" si="45"/>
        <v>6991</v>
      </c>
      <c r="D288" s="70">
        <f>VLOOKUP(A288,'2016 Suc pts with OOS transfer'!A:N,4,0)</f>
        <v>210</v>
      </c>
      <c r="E288" s="70">
        <f>VLOOKUP(A288,'2016 Suc pts with OOS transfer'!A:N,5,0)</f>
        <v>126</v>
      </c>
      <c r="F288" s="70">
        <f>VLOOKUP(A288,'2016 Suc pts with OOS transfer'!A:N,6,0)</f>
        <v>131</v>
      </c>
      <c r="G288" s="70">
        <f>VLOOKUP(A288,'2016 Suc pts with OOS transfer'!A:N,7,0)</f>
        <v>1525</v>
      </c>
      <c r="H288" s="70">
        <f>VLOOKUP(A288,'2016 Suc pts with OOS transfer'!A:N,8,0)</f>
        <v>910</v>
      </c>
      <c r="I288" s="70">
        <f>VLOOKUP(A288,'2016 Suc pts with OOS transfer'!A:N,9,0)</f>
        <v>488</v>
      </c>
      <c r="J288" s="71"/>
      <c r="K288" s="70">
        <f>VLOOKUP(A288,'2016 Suc pts with OOS transfer'!A:N,10,0)</f>
        <v>561</v>
      </c>
      <c r="L288" s="70">
        <f>VLOOKUP(A288,'2016 Suc pts with OOS transfer'!A:N,11,0)</f>
        <v>1280</v>
      </c>
      <c r="M288" s="70">
        <f>VLOOKUP(A288,'2016 Suc pts with OOS transfer'!A:N,12,0)</f>
        <v>915</v>
      </c>
      <c r="N288" s="70">
        <f>VLOOKUP(A288,'2016 Suc pts with OOS transfer'!A:N,13,0)</f>
        <v>319</v>
      </c>
      <c r="O288" s="70">
        <f>VLOOKUP(A288,'2016 Suc pts with OOS transfer'!A:N,14,0)</f>
        <v>526</v>
      </c>
      <c r="P288" s="45"/>
    </row>
    <row r="289" spans="1:16" outlineLevel="1" x14ac:dyDescent="0.2">
      <c r="A289" s="23" t="str">
        <f t="shared" si="46"/>
        <v>003573</v>
      </c>
      <c r="B289" s="23" t="str">
        <f t="shared" si="46"/>
        <v>Hill</v>
      </c>
      <c r="C289" s="44">
        <f t="shared" si="45"/>
        <v>7434</v>
      </c>
      <c r="D289" s="70">
        <f>VLOOKUP(A289,'2016 Suc pts with OOS transfer'!A:N,4,0)</f>
        <v>142</v>
      </c>
      <c r="E289" s="70">
        <f>VLOOKUP(A289,'2016 Suc pts with OOS transfer'!A:N,5,0)</f>
        <v>102</v>
      </c>
      <c r="F289" s="70">
        <f>VLOOKUP(A289,'2016 Suc pts with OOS transfer'!A:N,6,0)</f>
        <v>130</v>
      </c>
      <c r="G289" s="70">
        <f>VLOOKUP(A289,'2016 Suc pts with OOS transfer'!A:N,7,0)</f>
        <v>1347</v>
      </c>
      <c r="H289" s="70">
        <f>VLOOKUP(A289,'2016 Suc pts with OOS transfer'!A:N,8,0)</f>
        <v>745</v>
      </c>
      <c r="I289" s="70">
        <f>VLOOKUP(A289,'2016 Suc pts with OOS transfer'!A:N,9,0)</f>
        <v>601</v>
      </c>
      <c r="J289" s="71"/>
      <c r="K289" s="70">
        <f>VLOOKUP(A289,'2016 Suc pts with OOS transfer'!A:N,10,0)</f>
        <v>1019</v>
      </c>
      <c r="L289" s="70">
        <f>VLOOKUP(A289,'2016 Suc pts with OOS transfer'!A:N,11,0)</f>
        <v>1290</v>
      </c>
      <c r="M289" s="70">
        <f>VLOOKUP(A289,'2016 Suc pts with OOS transfer'!A:N,12,0)</f>
        <v>1372</v>
      </c>
      <c r="N289" s="70">
        <f>VLOOKUP(A289,'2016 Suc pts with OOS transfer'!A:N,13,0)</f>
        <v>54</v>
      </c>
      <c r="O289" s="70">
        <f>VLOOKUP(A289,'2016 Suc pts with OOS transfer'!A:N,14,0)</f>
        <v>632</v>
      </c>
      <c r="P289" s="45"/>
    </row>
    <row r="290" spans="1:16" outlineLevel="1" x14ac:dyDescent="0.2">
      <c r="A290" s="23" t="str">
        <f t="shared" si="46"/>
        <v>010633</v>
      </c>
      <c r="B290" s="23" t="str">
        <f t="shared" si="46"/>
        <v>Houston</v>
      </c>
      <c r="C290" s="44">
        <f t="shared" si="45"/>
        <v>83404</v>
      </c>
      <c r="D290" s="70">
        <f>VLOOKUP(A290,'2016 Suc pts with OOS transfer'!A:N,4,0)</f>
        <v>3250</v>
      </c>
      <c r="E290" s="70">
        <f>VLOOKUP(A290,'2016 Suc pts with OOS transfer'!A:N,5,0)</f>
        <v>2767</v>
      </c>
      <c r="F290" s="70">
        <f>VLOOKUP(A290,'2016 Suc pts with OOS transfer'!A:N,6,0)</f>
        <v>2589</v>
      </c>
      <c r="G290" s="70">
        <f>VLOOKUP(A290,'2016 Suc pts with OOS transfer'!A:N,7,0)</f>
        <v>15823</v>
      </c>
      <c r="H290" s="70">
        <f>VLOOKUP(A290,'2016 Suc pts with OOS transfer'!A:N,8,0)</f>
        <v>10142</v>
      </c>
      <c r="I290" s="70">
        <f>VLOOKUP(A290,'2016 Suc pts with OOS transfer'!A:N,9,0)</f>
        <v>4497</v>
      </c>
      <c r="J290" s="71"/>
      <c r="K290" s="70">
        <f>VLOOKUP(A290,'2016 Suc pts with OOS transfer'!A:N,10,0)</f>
        <v>7968</v>
      </c>
      <c r="L290" s="70">
        <f>VLOOKUP(A290,'2016 Suc pts with OOS transfer'!A:N,11,0)</f>
        <v>14903</v>
      </c>
      <c r="M290" s="70">
        <f>VLOOKUP(A290,'2016 Suc pts with OOS transfer'!A:N,12,0)</f>
        <v>12622</v>
      </c>
      <c r="N290" s="70">
        <f>VLOOKUP(A290,'2016 Suc pts with OOS transfer'!A:N,13,0)</f>
        <v>1241</v>
      </c>
      <c r="O290" s="70">
        <f>VLOOKUP(A290,'2016 Suc pts with OOS transfer'!A:N,14,0)</f>
        <v>7602</v>
      </c>
      <c r="P290" s="45"/>
    </row>
    <row r="291" spans="1:16" outlineLevel="1" x14ac:dyDescent="0.2">
      <c r="A291" s="23" t="str">
        <f t="shared" si="46"/>
        <v>003574</v>
      </c>
      <c r="B291" s="23" t="str">
        <f t="shared" si="46"/>
        <v>Howard</v>
      </c>
      <c r="C291" s="44">
        <f t="shared" si="45"/>
        <v>6015</v>
      </c>
      <c r="D291" s="70">
        <f>VLOOKUP(A291,'2016 Suc pts with OOS transfer'!A:N,4,0)</f>
        <v>171</v>
      </c>
      <c r="E291" s="70">
        <f>VLOOKUP(A291,'2016 Suc pts with OOS transfer'!A:N,5,0)</f>
        <v>126</v>
      </c>
      <c r="F291" s="70">
        <f>VLOOKUP(A291,'2016 Suc pts with OOS transfer'!A:N,6,0)</f>
        <v>116</v>
      </c>
      <c r="G291" s="70">
        <f>VLOOKUP(A291,'2016 Suc pts with OOS transfer'!A:N,7,0)</f>
        <v>1111</v>
      </c>
      <c r="H291" s="70">
        <f>VLOOKUP(A291,'2016 Suc pts with OOS transfer'!A:N,8,0)</f>
        <v>569</v>
      </c>
      <c r="I291" s="70">
        <f>VLOOKUP(A291,'2016 Suc pts with OOS transfer'!A:N,9,0)</f>
        <v>525</v>
      </c>
      <c r="J291" s="71"/>
      <c r="K291" s="70">
        <f>VLOOKUP(A291,'2016 Suc pts with OOS transfer'!A:N,10,0)</f>
        <v>615</v>
      </c>
      <c r="L291" s="70">
        <f>VLOOKUP(A291,'2016 Suc pts with OOS transfer'!A:N,11,0)</f>
        <v>1290</v>
      </c>
      <c r="M291" s="70">
        <f>VLOOKUP(A291,'2016 Suc pts with OOS transfer'!A:N,12,0)</f>
        <v>935</v>
      </c>
      <c r="N291" s="70">
        <f>VLOOKUP(A291,'2016 Suc pts with OOS transfer'!A:N,13,0)</f>
        <v>142</v>
      </c>
      <c r="O291" s="70">
        <f>VLOOKUP(A291,'2016 Suc pts with OOS transfer'!A:N,14,0)</f>
        <v>415</v>
      </c>
      <c r="P291" s="45"/>
    </row>
    <row r="292" spans="1:16" outlineLevel="1" x14ac:dyDescent="0.2">
      <c r="A292" s="23" t="str">
        <f t="shared" si="46"/>
        <v>003580</v>
      </c>
      <c r="B292" s="23" t="str">
        <f t="shared" si="46"/>
        <v>Kilgore</v>
      </c>
      <c r="C292" s="44">
        <f t="shared" si="45"/>
        <v>9092</v>
      </c>
      <c r="D292" s="70">
        <f>VLOOKUP(A292,'2016 Suc pts with OOS transfer'!A:N,4,0)</f>
        <v>166</v>
      </c>
      <c r="E292" s="70">
        <f>VLOOKUP(A292,'2016 Suc pts with OOS transfer'!A:N,5,0)</f>
        <v>218</v>
      </c>
      <c r="F292" s="70">
        <f>VLOOKUP(A292,'2016 Suc pts with OOS transfer'!A:N,6,0)</f>
        <v>213</v>
      </c>
      <c r="G292" s="70">
        <f>VLOOKUP(A292,'2016 Suc pts with OOS transfer'!A:N,7,0)</f>
        <v>1708</v>
      </c>
      <c r="H292" s="70">
        <f>VLOOKUP(A292,'2016 Suc pts with OOS transfer'!A:N,8,0)</f>
        <v>1046</v>
      </c>
      <c r="I292" s="70">
        <f>VLOOKUP(A292,'2016 Suc pts with OOS transfer'!A:N,9,0)</f>
        <v>566</v>
      </c>
      <c r="J292" s="71"/>
      <c r="K292" s="70">
        <f>VLOOKUP(A292,'2016 Suc pts with OOS transfer'!A:N,10,0)</f>
        <v>914</v>
      </c>
      <c r="L292" s="70">
        <f>VLOOKUP(A292,'2016 Suc pts with OOS transfer'!A:N,11,0)</f>
        <v>1666</v>
      </c>
      <c r="M292" s="70">
        <f>VLOOKUP(A292,'2016 Suc pts with OOS transfer'!A:N,12,0)</f>
        <v>1280</v>
      </c>
      <c r="N292" s="70">
        <f>VLOOKUP(A292,'2016 Suc pts with OOS transfer'!A:N,13,0)</f>
        <v>334</v>
      </c>
      <c r="O292" s="70">
        <f>VLOOKUP(A292,'2016 Suc pts with OOS transfer'!A:N,14,0)</f>
        <v>981</v>
      </c>
      <c r="P292" s="45"/>
    </row>
    <row r="293" spans="1:16" outlineLevel="1" x14ac:dyDescent="0.2">
      <c r="A293" s="23" t="str">
        <f t="shared" si="46"/>
        <v>003582</v>
      </c>
      <c r="B293" s="23" t="str">
        <f t="shared" si="46"/>
        <v>Laredo</v>
      </c>
      <c r="C293" s="44">
        <f t="shared" si="45"/>
        <v>13498</v>
      </c>
      <c r="D293" s="70">
        <f>VLOOKUP(A293,'2016 Suc pts with OOS transfer'!A:N,4,0)</f>
        <v>699</v>
      </c>
      <c r="E293" s="70">
        <f>VLOOKUP(A293,'2016 Suc pts with OOS transfer'!A:N,5,0)</f>
        <v>523</v>
      </c>
      <c r="F293" s="70">
        <f>VLOOKUP(A293,'2016 Suc pts with OOS transfer'!A:N,6,0)</f>
        <v>423</v>
      </c>
      <c r="G293" s="70">
        <f>VLOOKUP(A293,'2016 Suc pts with OOS transfer'!A:N,7,0)</f>
        <v>2124</v>
      </c>
      <c r="H293" s="70">
        <f>VLOOKUP(A293,'2016 Suc pts with OOS transfer'!A:N,8,0)</f>
        <v>1525</v>
      </c>
      <c r="I293" s="70">
        <f>VLOOKUP(A293,'2016 Suc pts with OOS transfer'!A:N,9,0)</f>
        <v>788</v>
      </c>
      <c r="J293" s="71"/>
      <c r="K293" s="70">
        <f>VLOOKUP(A293,'2016 Suc pts with OOS transfer'!A:N,10,0)</f>
        <v>1753</v>
      </c>
      <c r="L293" s="70">
        <f>VLOOKUP(A293,'2016 Suc pts with OOS transfer'!A:N,11,0)</f>
        <v>2082</v>
      </c>
      <c r="M293" s="70">
        <f>VLOOKUP(A293,'2016 Suc pts with OOS transfer'!A:N,12,0)</f>
        <v>2082</v>
      </c>
      <c r="N293" s="70">
        <f>VLOOKUP(A293,'2016 Suc pts with OOS transfer'!A:N,13,0)</f>
        <v>410</v>
      </c>
      <c r="O293" s="70">
        <f>VLOOKUP(A293,'2016 Suc pts with OOS transfer'!A:N,14,0)</f>
        <v>1089</v>
      </c>
      <c r="P293" s="45"/>
    </row>
    <row r="294" spans="1:16" outlineLevel="1" x14ac:dyDescent="0.2">
      <c r="A294" s="23" t="str">
        <f t="shared" si="46"/>
        <v>003583</v>
      </c>
      <c r="B294" s="23" t="str">
        <f t="shared" si="46"/>
        <v>Lee</v>
      </c>
      <c r="C294" s="44">
        <f t="shared" si="45"/>
        <v>9643</v>
      </c>
      <c r="D294" s="70">
        <f>VLOOKUP(A294,'2016 Suc pts with OOS transfer'!A:N,4,0)</f>
        <v>132</v>
      </c>
      <c r="E294" s="70">
        <f>VLOOKUP(A294,'2016 Suc pts with OOS transfer'!A:N,5,0)</f>
        <v>232</v>
      </c>
      <c r="F294" s="70">
        <f>VLOOKUP(A294,'2016 Suc pts with OOS transfer'!A:N,6,0)</f>
        <v>187</v>
      </c>
      <c r="G294" s="70">
        <f>VLOOKUP(A294,'2016 Suc pts with OOS transfer'!A:N,7,0)</f>
        <v>2332</v>
      </c>
      <c r="H294" s="70">
        <f>VLOOKUP(A294,'2016 Suc pts with OOS transfer'!A:N,8,0)</f>
        <v>1438</v>
      </c>
      <c r="I294" s="70">
        <f>VLOOKUP(A294,'2016 Suc pts with OOS transfer'!A:N,9,0)</f>
        <v>441</v>
      </c>
      <c r="J294" s="71"/>
      <c r="K294" s="70">
        <f>VLOOKUP(A294,'2016 Suc pts with OOS transfer'!A:N,10,0)</f>
        <v>751</v>
      </c>
      <c r="L294" s="70">
        <f>VLOOKUP(A294,'2016 Suc pts with OOS transfer'!A:N,11,0)</f>
        <v>1032</v>
      </c>
      <c r="M294" s="70">
        <f>VLOOKUP(A294,'2016 Suc pts with OOS transfer'!A:N,12,0)</f>
        <v>1429</v>
      </c>
      <c r="N294" s="70">
        <f>VLOOKUP(A294,'2016 Suc pts with OOS transfer'!A:N,13,0)</f>
        <v>669</v>
      </c>
      <c r="O294" s="70">
        <f>VLOOKUP(A294,'2016 Suc pts with OOS transfer'!A:N,14,0)</f>
        <v>1000</v>
      </c>
      <c r="P294" s="45"/>
    </row>
    <row r="295" spans="1:16" outlineLevel="1" x14ac:dyDescent="0.2">
      <c r="A295" s="23" t="str">
        <f t="shared" si="46"/>
        <v>011145</v>
      </c>
      <c r="B295" s="23" t="str">
        <f t="shared" si="46"/>
        <v>Lone Star</v>
      </c>
      <c r="C295" s="44">
        <f t="shared" si="45"/>
        <v>101501</v>
      </c>
      <c r="D295" s="70">
        <f>VLOOKUP(A295,'2016 Suc pts with OOS transfer'!A:N,4,0)</f>
        <v>2596</v>
      </c>
      <c r="E295" s="70">
        <f>VLOOKUP(A295,'2016 Suc pts with OOS transfer'!A:N,5,0)</f>
        <v>3924</v>
      </c>
      <c r="F295" s="70">
        <f>VLOOKUP(A295,'2016 Suc pts with OOS transfer'!A:N,6,0)</f>
        <v>3789</v>
      </c>
      <c r="G295" s="70">
        <f>VLOOKUP(A295,'2016 Suc pts with OOS transfer'!A:N,7,0)</f>
        <v>19575</v>
      </c>
      <c r="H295" s="70">
        <f>VLOOKUP(A295,'2016 Suc pts with OOS transfer'!A:N,8,0)</f>
        <v>11858</v>
      </c>
      <c r="I295" s="70">
        <f>VLOOKUP(A295,'2016 Suc pts with OOS transfer'!A:N,9,0)</f>
        <v>6309</v>
      </c>
      <c r="J295" s="71"/>
      <c r="K295" s="70">
        <f>VLOOKUP(A295,'2016 Suc pts with OOS transfer'!A:N,10,0)</f>
        <v>10985</v>
      </c>
      <c r="L295" s="70">
        <f>VLOOKUP(A295,'2016 Suc pts with OOS transfer'!A:N,11,0)</f>
        <v>17710</v>
      </c>
      <c r="M295" s="70">
        <f>VLOOKUP(A295,'2016 Suc pts with OOS transfer'!A:N,12,0)</f>
        <v>15947</v>
      </c>
      <c r="N295" s="70">
        <f>VLOOKUP(A295,'2016 Suc pts with OOS transfer'!A:N,13,0)</f>
        <v>1401</v>
      </c>
      <c r="O295" s="70">
        <f>VLOOKUP(A295,'2016 Suc pts with OOS transfer'!A:N,14,0)</f>
        <v>7407</v>
      </c>
      <c r="P295" s="45"/>
    </row>
    <row r="296" spans="1:16" outlineLevel="1" x14ac:dyDescent="0.2">
      <c r="A296" s="23" t="str">
        <f t="shared" si="46"/>
        <v>003590</v>
      </c>
      <c r="B296" s="23" t="str">
        <f t="shared" si="46"/>
        <v>McLennan</v>
      </c>
      <c r="C296" s="44">
        <f t="shared" si="45"/>
        <v>13178</v>
      </c>
      <c r="D296" s="70">
        <f>VLOOKUP(A296,'2016 Suc pts with OOS transfer'!A:N,4,0)</f>
        <v>459</v>
      </c>
      <c r="E296" s="70">
        <f>VLOOKUP(A296,'2016 Suc pts with OOS transfer'!A:N,5,0)</f>
        <v>278</v>
      </c>
      <c r="F296" s="70">
        <f>VLOOKUP(A296,'2016 Suc pts with OOS transfer'!A:N,6,0)</f>
        <v>302</v>
      </c>
      <c r="G296" s="70">
        <f>VLOOKUP(A296,'2016 Suc pts with OOS transfer'!A:N,7,0)</f>
        <v>2435</v>
      </c>
      <c r="H296" s="70">
        <f>VLOOKUP(A296,'2016 Suc pts with OOS transfer'!A:N,8,0)</f>
        <v>1530</v>
      </c>
      <c r="I296" s="70">
        <f>VLOOKUP(A296,'2016 Suc pts with OOS transfer'!A:N,9,0)</f>
        <v>913</v>
      </c>
      <c r="J296" s="71">
        <v>2</v>
      </c>
      <c r="K296" s="70">
        <f>VLOOKUP(A296,'2016 Suc pts with OOS transfer'!A:N,10,0)</f>
        <v>1328</v>
      </c>
      <c r="L296" s="70">
        <f>VLOOKUP(A296,'2016 Suc pts with OOS transfer'!A:N,11,0)</f>
        <v>2418</v>
      </c>
      <c r="M296" s="70">
        <f>VLOOKUP(A296,'2016 Suc pts with OOS transfer'!A:N,12,0)</f>
        <v>1746</v>
      </c>
      <c r="N296" s="70">
        <f>VLOOKUP(A296,'2016 Suc pts with OOS transfer'!A:N,13,0)</f>
        <v>369</v>
      </c>
      <c r="O296" s="70">
        <f>VLOOKUP(A296,'2016 Suc pts with OOS transfer'!A:N,14,0)</f>
        <v>1398</v>
      </c>
      <c r="P296" s="45"/>
    </row>
    <row r="297" spans="1:16" outlineLevel="1" x14ac:dyDescent="0.2">
      <c r="A297" s="23" t="str">
        <f t="shared" si="46"/>
        <v>009797</v>
      </c>
      <c r="B297" s="23" t="str">
        <f t="shared" si="46"/>
        <v>Midland</v>
      </c>
      <c r="C297" s="44">
        <f t="shared" si="45"/>
        <v>8773</v>
      </c>
      <c r="D297" s="70">
        <f>VLOOKUP(A297,'2016 Suc pts with OOS transfer'!A:N,4,0)</f>
        <v>355</v>
      </c>
      <c r="E297" s="70">
        <f>VLOOKUP(A297,'2016 Suc pts with OOS transfer'!A:N,5,0)</f>
        <v>114</v>
      </c>
      <c r="F297" s="70">
        <f>VLOOKUP(A297,'2016 Suc pts with OOS transfer'!A:N,6,0)</f>
        <v>113</v>
      </c>
      <c r="G297" s="70">
        <f>VLOOKUP(A297,'2016 Suc pts with OOS transfer'!A:N,7,0)</f>
        <v>1764</v>
      </c>
      <c r="H297" s="70">
        <f>VLOOKUP(A297,'2016 Suc pts with OOS transfer'!A:N,8,0)</f>
        <v>910</v>
      </c>
      <c r="I297" s="70">
        <f>VLOOKUP(A297,'2016 Suc pts with OOS transfer'!A:N,9,0)</f>
        <v>504</v>
      </c>
      <c r="J297" s="71">
        <v>1</v>
      </c>
      <c r="K297" s="70">
        <f>VLOOKUP(A297,'2016 Suc pts with OOS transfer'!A:N,10,0)</f>
        <v>896</v>
      </c>
      <c r="L297" s="70">
        <f>VLOOKUP(A297,'2016 Suc pts with OOS transfer'!A:N,11,0)</f>
        <v>1898</v>
      </c>
      <c r="M297" s="70">
        <f>VLOOKUP(A297,'2016 Suc pts with OOS transfer'!A:N,12,0)</f>
        <v>1484</v>
      </c>
      <c r="N297" s="70">
        <f>VLOOKUP(A297,'2016 Suc pts with OOS transfer'!A:N,13,0)</f>
        <v>171</v>
      </c>
      <c r="O297" s="70">
        <f>VLOOKUP(A297,'2016 Suc pts with OOS transfer'!A:N,14,0)</f>
        <v>563</v>
      </c>
      <c r="P297" s="45"/>
    </row>
    <row r="298" spans="1:16" outlineLevel="1" x14ac:dyDescent="0.2">
      <c r="A298" s="23" t="str">
        <f t="shared" si="46"/>
        <v>003593</v>
      </c>
      <c r="B298" s="23" t="str">
        <f t="shared" si="46"/>
        <v>Navarro</v>
      </c>
      <c r="C298" s="44">
        <f t="shared" si="45"/>
        <v>15083</v>
      </c>
      <c r="D298" s="70">
        <f>VLOOKUP(A298,'2016 Suc pts with OOS transfer'!A:N,4,0)</f>
        <v>610</v>
      </c>
      <c r="E298" s="70">
        <f>VLOOKUP(A298,'2016 Suc pts with OOS transfer'!A:N,5,0)</f>
        <v>533</v>
      </c>
      <c r="F298" s="70">
        <f>VLOOKUP(A298,'2016 Suc pts with OOS transfer'!A:N,6,0)</f>
        <v>443</v>
      </c>
      <c r="G298" s="70">
        <f>VLOOKUP(A298,'2016 Suc pts with OOS transfer'!A:N,7,0)</f>
        <v>2975</v>
      </c>
      <c r="H298" s="70">
        <f>VLOOKUP(A298,'2016 Suc pts with OOS transfer'!A:N,8,0)</f>
        <v>1824</v>
      </c>
      <c r="I298" s="70">
        <f>VLOOKUP(A298,'2016 Suc pts with OOS transfer'!A:N,9,0)</f>
        <v>1099</v>
      </c>
      <c r="J298" s="71">
        <v>1</v>
      </c>
      <c r="K298" s="70">
        <f>VLOOKUP(A298,'2016 Suc pts with OOS transfer'!A:N,10,0)</f>
        <v>1702</v>
      </c>
      <c r="L298" s="70">
        <f>VLOOKUP(A298,'2016 Suc pts with OOS transfer'!A:N,11,0)</f>
        <v>2260</v>
      </c>
      <c r="M298" s="70">
        <f>VLOOKUP(A298,'2016 Suc pts with OOS transfer'!A:N,12,0)</f>
        <v>2109</v>
      </c>
      <c r="N298" s="70">
        <f>VLOOKUP(A298,'2016 Suc pts with OOS transfer'!A:N,13,0)</f>
        <v>378</v>
      </c>
      <c r="O298" s="70">
        <f>VLOOKUP(A298,'2016 Suc pts with OOS transfer'!A:N,14,0)</f>
        <v>1149</v>
      </c>
      <c r="P298" s="45"/>
    </row>
    <row r="299" spans="1:16" outlineLevel="1" x14ac:dyDescent="0.2">
      <c r="A299" s="23" t="str">
        <f t="shared" si="46"/>
        <v>003558</v>
      </c>
      <c r="B299" s="23" t="str">
        <f t="shared" si="46"/>
        <v>North Central</v>
      </c>
      <c r="C299" s="44">
        <f t="shared" si="45"/>
        <v>15480</v>
      </c>
      <c r="D299" s="70">
        <f>VLOOKUP(A299,'2016 Suc pts with OOS transfer'!A:N,4,0)</f>
        <v>824</v>
      </c>
      <c r="E299" s="70">
        <f>VLOOKUP(A299,'2016 Suc pts with OOS transfer'!A:N,5,0)</f>
        <v>351</v>
      </c>
      <c r="F299" s="70">
        <f>VLOOKUP(A299,'2016 Suc pts with OOS transfer'!A:N,6,0)</f>
        <v>389</v>
      </c>
      <c r="G299" s="70">
        <f>VLOOKUP(A299,'2016 Suc pts with OOS transfer'!A:N,7,0)</f>
        <v>2880</v>
      </c>
      <c r="H299" s="70">
        <f>VLOOKUP(A299,'2016 Suc pts with OOS transfer'!A:N,8,0)</f>
        <v>1726</v>
      </c>
      <c r="I299" s="70">
        <f>VLOOKUP(A299,'2016 Suc pts with OOS transfer'!A:N,9,0)</f>
        <v>1242</v>
      </c>
      <c r="J299" s="71"/>
      <c r="K299" s="70">
        <f>VLOOKUP(A299,'2016 Suc pts with OOS transfer'!A:N,10,0)</f>
        <v>1630</v>
      </c>
      <c r="L299" s="70">
        <f>VLOOKUP(A299,'2016 Suc pts with OOS transfer'!A:N,11,0)</f>
        <v>2926</v>
      </c>
      <c r="M299" s="70">
        <f>VLOOKUP(A299,'2016 Suc pts with OOS transfer'!A:N,12,0)</f>
        <v>2292</v>
      </c>
      <c r="N299" s="70">
        <f>VLOOKUP(A299,'2016 Suc pts with OOS transfer'!A:N,13,0)</f>
        <v>323</v>
      </c>
      <c r="O299" s="70">
        <f>VLOOKUP(A299,'2016 Suc pts with OOS transfer'!A:N,14,0)</f>
        <v>897</v>
      </c>
      <c r="P299" s="45"/>
    </row>
    <row r="300" spans="1:16" outlineLevel="1" x14ac:dyDescent="0.2">
      <c r="A300" s="23" t="str">
        <f t="shared" si="46"/>
        <v>023154</v>
      </c>
      <c r="B300" s="23" t="str">
        <f t="shared" si="46"/>
        <v>Northeast Texas</v>
      </c>
      <c r="C300" s="44">
        <f t="shared" si="45"/>
        <v>4656</v>
      </c>
      <c r="D300" s="70">
        <f>VLOOKUP(A300,'2016 Suc pts with OOS transfer'!A:N,4,0)</f>
        <v>153</v>
      </c>
      <c r="E300" s="70">
        <f>VLOOKUP(A300,'2016 Suc pts with OOS transfer'!A:N,5,0)</f>
        <v>168</v>
      </c>
      <c r="F300" s="70">
        <f>VLOOKUP(A300,'2016 Suc pts with OOS transfer'!A:N,6,0)</f>
        <v>234</v>
      </c>
      <c r="G300" s="70">
        <f>VLOOKUP(A300,'2016 Suc pts with OOS transfer'!A:N,7,0)</f>
        <v>944</v>
      </c>
      <c r="H300" s="70">
        <f>VLOOKUP(A300,'2016 Suc pts with OOS transfer'!A:N,8,0)</f>
        <v>596</v>
      </c>
      <c r="I300" s="70">
        <f>VLOOKUP(A300,'2016 Suc pts with OOS transfer'!A:N,9,0)</f>
        <v>341</v>
      </c>
      <c r="J300" s="71"/>
      <c r="K300" s="70">
        <f>VLOOKUP(A300,'2016 Suc pts with OOS transfer'!A:N,10,0)</f>
        <v>293</v>
      </c>
      <c r="L300" s="70">
        <f>VLOOKUP(A300,'2016 Suc pts with OOS transfer'!A:N,11,0)</f>
        <v>834</v>
      </c>
      <c r="M300" s="70">
        <f>VLOOKUP(A300,'2016 Suc pts with OOS transfer'!A:N,12,0)</f>
        <v>606</v>
      </c>
      <c r="N300" s="70">
        <f>VLOOKUP(A300,'2016 Suc pts with OOS transfer'!A:N,13,0)</f>
        <v>150</v>
      </c>
      <c r="O300" s="70">
        <f>VLOOKUP(A300,'2016 Suc pts with OOS transfer'!A:N,14,0)</f>
        <v>337</v>
      </c>
      <c r="P300" s="45"/>
    </row>
    <row r="301" spans="1:16" outlineLevel="1" x14ac:dyDescent="0.2">
      <c r="A301" s="23" t="str">
        <f t="shared" si="46"/>
        <v>003596</v>
      </c>
      <c r="B301" s="23" t="str">
        <f t="shared" si="46"/>
        <v>Odessa</v>
      </c>
      <c r="C301" s="44">
        <f t="shared" si="45"/>
        <v>7699</v>
      </c>
      <c r="D301" s="70">
        <f>VLOOKUP(A301,'2016 Suc pts with OOS transfer'!A:N,4,0)</f>
        <v>303</v>
      </c>
      <c r="E301" s="70">
        <f>VLOOKUP(A301,'2016 Suc pts with OOS transfer'!A:N,5,0)</f>
        <v>192</v>
      </c>
      <c r="F301" s="70">
        <f>VLOOKUP(A301,'2016 Suc pts with OOS transfer'!A:N,6,0)</f>
        <v>176</v>
      </c>
      <c r="G301" s="70">
        <f>VLOOKUP(A301,'2016 Suc pts with OOS transfer'!A:N,7,0)</f>
        <v>1689</v>
      </c>
      <c r="H301" s="70">
        <f>VLOOKUP(A301,'2016 Suc pts with OOS transfer'!A:N,8,0)</f>
        <v>1036</v>
      </c>
      <c r="I301" s="70">
        <f>VLOOKUP(A301,'2016 Suc pts with OOS transfer'!A:N,9,0)</f>
        <v>471</v>
      </c>
      <c r="J301" s="71"/>
      <c r="K301" s="70">
        <f>VLOOKUP(A301,'2016 Suc pts with OOS transfer'!A:N,10,0)</f>
        <v>843</v>
      </c>
      <c r="L301" s="70">
        <f>VLOOKUP(A301,'2016 Suc pts with OOS transfer'!A:N,11,0)</f>
        <v>1087</v>
      </c>
      <c r="M301" s="70">
        <f>VLOOKUP(A301,'2016 Suc pts with OOS transfer'!A:N,12,0)</f>
        <v>960</v>
      </c>
      <c r="N301" s="70">
        <f>VLOOKUP(A301,'2016 Suc pts with OOS transfer'!A:N,13,0)</f>
        <v>249</v>
      </c>
      <c r="O301" s="70">
        <f>VLOOKUP(A301,'2016 Suc pts with OOS transfer'!A:N,14,0)</f>
        <v>693</v>
      </c>
      <c r="P301" s="45"/>
    </row>
    <row r="302" spans="1:16" outlineLevel="1" x14ac:dyDescent="0.2">
      <c r="A302" s="23" t="str">
        <f t="shared" ref="A302:B317" si="47">A249</f>
        <v>003600</v>
      </c>
      <c r="B302" s="23" t="str">
        <f t="shared" si="47"/>
        <v>Panola</v>
      </c>
      <c r="C302" s="44">
        <f t="shared" si="45"/>
        <v>4251</v>
      </c>
      <c r="D302" s="70">
        <f>VLOOKUP(A302,'2016 Suc pts with OOS transfer'!A:N,4,0)</f>
        <v>167</v>
      </c>
      <c r="E302" s="70">
        <f>VLOOKUP(A302,'2016 Suc pts with OOS transfer'!A:N,5,0)</f>
        <v>116</v>
      </c>
      <c r="F302" s="70">
        <f>VLOOKUP(A302,'2016 Suc pts with OOS transfer'!A:N,6,0)</f>
        <v>119</v>
      </c>
      <c r="G302" s="70">
        <f>VLOOKUP(A302,'2016 Suc pts with OOS transfer'!A:N,7,0)</f>
        <v>863</v>
      </c>
      <c r="H302" s="70">
        <f>VLOOKUP(A302,'2016 Suc pts with OOS transfer'!A:N,8,0)</f>
        <v>588</v>
      </c>
      <c r="I302" s="70">
        <f>VLOOKUP(A302,'2016 Suc pts with OOS transfer'!A:N,9,0)</f>
        <v>226</v>
      </c>
      <c r="J302" s="71"/>
      <c r="K302" s="70">
        <f>VLOOKUP(A302,'2016 Suc pts with OOS transfer'!A:N,10,0)</f>
        <v>341</v>
      </c>
      <c r="L302" s="70">
        <f>VLOOKUP(A302,'2016 Suc pts with OOS transfer'!A:N,11,0)</f>
        <v>793</v>
      </c>
      <c r="M302" s="70">
        <f>VLOOKUP(A302,'2016 Suc pts with OOS transfer'!A:N,12,0)</f>
        <v>518</v>
      </c>
      <c r="N302" s="70">
        <f>VLOOKUP(A302,'2016 Suc pts with OOS transfer'!A:N,13,0)</f>
        <v>242</v>
      </c>
      <c r="O302" s="70">
        <f>VLOOKUP(A302,'2016 Suc pts with OOS transfer'!A:N,14,0)</f>
        <v>278</v>
      </c>
      <c r="P302" s="45"/>
    </row>
    <row r="303" spans="1:16" outlineLevel="1" x14ac:dyDescent="0.2">
      <c r="A303" s="23" t="str">
        <f t="shared" si="47"/>
        <v>003601</v>
      </c>
      <c r="B303" s="23" t="str">
        <f t="shared" si="47"/>
        <v>Paris</v>
      </c>
      <c r="C303" s="44">
        <f t="shared" si="45"/>
        <v>9456</v>
      </c>
      <c r="D303" s="70">
        <f>VLOOKUP(A303,'2016 Suc pts with OOS transfer'!A:N,4,0)</f>
        <v>434</v>
      </c>
      <c r="E303" s="70">
        <f>VLOOKUP(A303,'2016 Suc pts with OOS transfer'!A:N,5,0)</f>
        <v>233</v>
      </c>
      <c r="F303" s="70">
        <f>VLOOKUP(A303,'2016 Suc pts with OOS transfer'!A:N,6,0)</f>
        <v>220</v>
      </c>
      <c r="G303" s="70">
        <f>VLOOKUP(A303,'2016 Suc pts with OOS transfer'!A:N,7,0)</f>
        <v>1792</v>
      </c>
      <c r="H303" s="70">
        <f>VLOOKUP(A303,'2016 Suc pts with OOS transfer'!A:N,8,0)</f>
        <v>1123</v>
      </c>
      <c r="I303" s="70">
        <f>VLOOKUP(A303,'2016 Suc pts with OOS transfer'!A:N,9,0)</f>
        <v>726</v>
      </c>
      <c r="J303" s="71"/>
      <c r="K303" s="70">
        <f>VLOOKUP(A303,'2016 Suc pts with OOS transfer'!A:N,10,0)</f>
        <v>1031</v>
      </c>
      <c r="L303" s="70">
        <f>VLOOKUP(A303,'2016 Suc pts with OOS transfer'!A:N,11,0)</f>
        <v>1430</v>
      </c>
      <c r="M303" s="70">
        <f>VLOOKUP(A303,'2016 Suc pts with OOS transfer'!A:N,12,0)</f>
        <v>1315</v>
      </c>
      <c r="N303" s="70">
        <f>VLOOKUP(A303,'2016 Suc pts with OOS transfer'!A:N,13,0)</f>
        <v>269</v>
      </c>
      <c r="O303" s="70">
        <f>VLOOKUP(A303,'2016 Suc pts with OOS transfer'!A:N,14,0)</f>
        <v>883</v>
      </c>
      <c r="P303" s="45"/>
    </row>
    <row r="304" spans="1:16" outlineLevel="1" x14ac:dyDescent="0.2">
      <c r="A304" s="23" t="str">
        <f t="shared" si="47"/>
        <v>003603</v>
      </c>
      <c r="B304" s="23" t="str">
        <f t="shared" si="47"/>
        <v>Ranger</v>
      </c>
      <c r="C304" s="44">
        <f t="shared" si="45"/>
        <v>4037</v>
      </c>
      <c r="D304" s="70">
        <f>VLOOKUP(A304,'2016 Suc pts with OOS transfer'!A:N,4,0)</f>
        <v>178</v>
      </c>
      <c r="E304" s="70">
        <f>VLOOKUP(A304,'2016 Suc pts with OOS transfer'!A:N,5,0)</f>
        <v>120</v>
      </c>
      <c r="F304" s="70">
        <f>VLOOKUP(A304,'2016 Suc pts with OOS transfer'!A:N,6,0)</f>
        <v>120</v>
      </c>
      <c r="G304" s="70">
        <f>VLOOKUP(A304,'2016 Suc pts with OOS transfer'!A:N,7,0)</f>
        <v>848</v>
      </c>
      <c r="H304" s="70">
        <f>VLOOKUP(A304,'2016 Suc pts with OOS transfer'!A:N,8,0)</f>
        <v>489</v>
      </c>
      <c r="I304" s="70">
        <f>VLOOKUP(A304,'2016 Suc pts with OOS transfer'!A:N,9,0)</f>
        <v>307</v>
      </c>
      <c r="J304" s="71"/>
      <c r="K304" s="70">
        <f>VLOOKUP(A304,'2016 Suc pts with OOS transfer'!A:N,10,0)</f>
        <v>409</v>
      </c>
      <c r="L304" s="70">
        <f>VLOOKUP(A304,'2016 Suc pts with OOS transfer'!A:N,11,0)</f>
        <v>711</v>
      </c>
      <c r="M304" s="70">
        <f>VLOOKUP(A304,'2016 Suc pts with OOS transfer'!A:N,12,0)</f>
        <v>598</v>
      </c>
      <c r="N304" s="70">
        <f>VLOOKUP(A304,'2016 Suc pts with OOS transfer'!A:N,13,0)</f>
        <v>73</v>
      </c>
      <c r="O304" s="70">
        <f>VLOOKUP(A304,'2016 Suc pts with OOS transfer'!A:N,14,0)</f>
        <v>184</v>
      </c>
      <c r="P304" s="45"/>
    </row>
    <row r="305" spans="1:16" outlineLevel="1" x14ac:dyDescent="0.2">
      <c r="A305" s="23" t="str">
        <f t="shared" si="47"/>
        <v>029137</v>
      </c>
      <c r="B305" s="23" t="str">
        <f t="shared" si="47"/>
        <v>San Jacinto</v>
      </c>
      <c r="C305" s="44">
        <f t="shared" si="45"/>
        <v>47826</v>
      </c>
      <c r="D305" s="70">
        <f>VLOOKUP(A305,'2016 Suc pts with OOS transfer'!A:N,4,0)</f>
        <v>2143</v>
      </c>
      <c r="E305" s="70">
        <f>VLOOKUP(A305,'2016 Suc pts with OOS transfer'!A:N,5,0)</f>
        <v>1747</v>
      </c>
      <c r="F305" s="70">
        <f>VLOOKUP(A305,'2016 Suc pts with OOS transfer'!A:N,6,0)</f>
        <v>1658</v>
      </c>
      <c r="G305" s="70">
        <f>VLOOKUP(A305,'2016 Suc pts with OOS transfer'!A:N,7,0)</f>
        <v>8466</v>
      </c>
      <c r="H305" s="70">
        <f>VLOOKUP(A305,'2016 Suc pts with OOS transfer'!A:N,8,0)</f>
        <v>5993</v>
      </c>
      <c r="I305" s="70">
        <f>VLOOKUP(A305,'2016 Suc pts with OOS transfer'!A:N,9,0)</f>
        <v>2510</v>
      </c>
      <c r="J305" s="71"/>
      <c r="K305" s="70">
        <f>VLOOKUP(A305,'2016 Suc pts with OOS transfer'!A:N,10,0)</f>
        <v>5729</v>
      </c>
      <c r="L305" s="70">
        <f>VLOOKUP(A305,'2016 Suc pts with OOS transfer'!A:N,11,0)</f>
        <v>8179</v>
      </c>
      <c r="M305" s="70">
        <f>VLOOKUP(A305,'2016 Suc pts with OOS transfer'!A:N,12,0)</f>
        <v>4590</v>
      </c>
      <c r="N305" s="70">
        <f>VLOOKUP(A305,'2016 Suc pts with OOS transfer'!A:N,13,0)</f>
        <v>1767</v>
      </c>
      <c r="O305" s="70">
        <f>VLOOKUP(A305,'2016 Suc pts with OOS transfer'!A:N,14,0)</f>
        <v>5044</v>
      </c>
      <c r="P305" s="45"/>
    </row>
    <row r="306" spans="1:16" outlineLevel="1" x14ac:dyDescent="0.2">
      <c r="A306" s="23" t="str">
        <f t="shared" si="47"/>
        <v>003611</v>
      </c>
      <c r="B306" s="23" t="str">
        <f t="shared" si="47"/>
        <v>South Plains</v>
      </c>
      <c r="C306" s="44">
        <f t="shared" si="45"/>
        <v>15865</v>
      </c>
      <c r="D306" s="70">
        <f>VLOOKUP(A306,'2016 Suc pts with OOS transfer'!A:N,4,0)</f>
        <v>381</v>
      </c>
      <c r="E306" s="70">
        <f>VLOOKUP(A306,'2016 Suc pts with OOS transfer'!A:N,5,0)</f>
        <v>458</v>
      </c>
      <c r="F306" s="70">
        <f>VLOOKUP(A306,'2016 Suc pts with OOS transfer'!A:N,6,0)</f>
        <v>250</v>
      </c>
      <c r="G306" s="70">
        <f>VLOOKUP(A306,'2016 Suc pts with OOS transfer'!A:N,7,0)</f>
        <v>2993</v>
      </c>
      <c r="H306" s="70">
        <f>VLOOKUP(A306,'2016 Suc pts with OOS transfer'!A:N,8,0)</f>
        <v>1826</v>
      </c>
      <c r="I306" s="70">
        <f>VLOOKUP(A306,'2016 Suc pts with OOS transfer'!A:N,9,0)</f>
        <v>1305</v>
      </c>
      <c r="J306" s="71"/>
      <c r="K306" s="70">
        <f>VLOOKUP(A306,'2016 Suc pts with OOS transfer'!A:N,10,0)</f>
        <v>1558</v>
      </c>
      <c r="L306" s="70">
        <f>VLOOKUP(A306,'2016 Suc pts with OOS transfer'!A:N,11,0)</f>
        <v>3083</v>
      </c>
      <c r="M306" s="70">
        <f>VLOOKUP(A306,'2016 Suc pts with OOS transfer'!A:N,12,0)</f>
        <v>2661</v>
      </c>
      <c r="N306" s="70">
        <f>VLOOKUP(A306,'2016 Suc pts with OOS transfer'!A:N,13,0)</f>
        <v>222</v>
      </c>
      <c r="O306" s="70">
        <f>VLOOKUP(A306,'2016 Suc pts with OOS transfer'!A:N,14,0)</f>
        <v>1128</v>
      </c>
      <c r="P306" s="45"/>
    </row>
    <row r="307" spans="1:16" outlineLevel="1" x14ac:dyDescent="0.2">
      <c r="A307" s="23" t="str">
        <f t="shared" si="47"/>
        <v>031034</v>
      </c>
      <c r="B307" s="23" t="str">
        <f t="shared" si="47"/>
        <v>South Texas</v>
      </c>
      <c r="C307" s="44">
        <f t="shared" si="45"/>
        <v>50659</v>
      </c>
      <c r="D307" s="70">
        <f>VLOOKUP(A307,'2016 Suc pts with OOS transfer'!A:N,4,0)</f>
        <v>1857</v>
      </c>
      <c r="E307" s="70">
        <f>VLOOKUP(A307,'2016 Suc pts with OOS transfer'!A:N,5,0)</f>
        <v>1470</v>
      </c>
      <c r="F307" s="70">
        <f>VLOOKUP(A307,'2016 Suc pts with OOS transfer'!A:N,6,0)</f>
        <v>1516</v>
      </c>
      <c r="G307" s="70">
        <f>VLOOKUP(A307,'2016 Suc pts with OOS transfer'!A:N,7,0)</f>
        <v>10364</v>
      </c>
      <c r="H307" s="70">
        <f>VLOOKUP(A307,'2016 Suc pts with OOS transfer'!A:N,8,0)</f>
        <v>6083</v>
      </c>
      <c r="I307" s="70">
        <f>VLOOKUP(A307,'2016 Suc pts with OOS transfer'!A:N,9,0)</f>
        <v>2592</v>
      </c>
      <c r="J307" s="71"/>
      <c r="K307" s="70">
        <f>VLOOKUP(A307,'2016 Suc pts with OOS transfer'!A:N,10,0)</f>
        <v>6251</v>
      </c>
      <c r="L307" s="70">
        <f>VLOOKUP(A307,'2016 Suc pts with OOS transfer'!A:N,11,0)</f>
        <v>8016</v>
      </c>
      <c r="M307" s="70">
        <f>VLOOKUP(A307,'2016 Suc pts with OOS transfer'!A:N,12,0)</f>
        <v>6801</v>
      </c>
      <c r="N307" s="70">
        <f>VLOOKUP(A307,'2016 Suc pts with OOS transfer'!A:N,13,0)</f>
        <v>1949</v>
      </c>
      <c r="O307" s="70">
        <f>VLOOKUP(A307,'2016 Suc pts with OOS transfer'!A:N,14,0)</f>
        <v>3760</v>
      </c>
      <c r="P307" s="45"/>
    </row>
    <row r="308" spans="1:16" outlineLevel="1" x14ac:dyDescent="0.2">
      <c r="A308" s="23" t="str">
        <f t="shared" si="47"/>
        <v>003614</v>
      </c>
      <c r="B308" s="23" t="str">
        <f t="shared" si="47"/>
        <v>Southwest Texas</v>
      </c>
      <c r="C308" s="44">
        <f t="shared" si="45"/>
        <v>9337</v>
      </c>
      <c r="D308" s="70">
        <f>VLOOKUP(A308,'2016 Suc pts with OOS transfer'!A:N,4,0)</f>
        <v>425</v>
      </c>
      <c r="E308" s="70">
        <f>VLOOKUP(A308,'2016 Suc pts with OOS transfer'!A:N,5,0)</f>
        <v>456</v>
      </c>
      <c r="F308" s="70">
        <f>VLOOKUP(A308,'2016 Suc pts with OOS transfer'!A:N,6,0)</f>
        <v>374</v>
      </c>
      <c r="G308" s="70">
        <f>VLOOKUP(A308,'2016 Suc pts with OOS transfer'!A:N,7,0)</f>
        <v>1712</v>
      </c>
      <c r="H308" s="70">
        <f>VLOOKUP(A308,'2016 Suc pts with OOS transfer'!A:N,8,0)</f>
        <v>983</v>
      </c>
      <c r="I308" s="70">
        <f>VLOOKUP(A308,'2016 Suc pts with OOS transfer'!A:N,9,0)</f>
        <v>655</v>
      </c>
      <c r="J308" s="71"/>
      <c r="K308" s="70">
        <f>VLOOKUP(A308,'2016 Suc pts with OOS transfer'!A:N,10,0)</f>
        <v>979</v>
      </c>
      <c r="L308" s="70">
        <f>VLOOKUP(A308,'2016 Suc pts with OOS transfer'!A:N,11,0)</f>
        <v>1472</v>
      </c>
      <c r="M308" s="70">
        <f>VLOOKUP(A308,'2016 Suc pts with OOS transfer'!A:N,12,0)</f>
        <v>1297</v>
      </c>
      <c r="N308" s="70">
        <f>VLOOKUP(A308,'2016 Suc pts with OOS transfer'!A:N,13,0)</f>
        <v>71</v>
      </c>
      <c r="O308" s="70">
        <f>VLOOKUP(A308,'2016 Suc pts with OOS transfer'!A:N,14,0)</f>
        <v>913</v>
      </c>
      <c r="P308" s="45"/>
    </row>
    <row r="309" spans="1:16" outlineLevel="1" x14ac:dyDescent="0.2">
      <c r="A309" s="23" t="str">
        <f t="shared" si="47"/>
        <v>003626</v>
      </c>
      <c r="B309" s="23" t="str">
        <f t="shared" si="47"/>
        <v>Tarrant</v>
      </c>
      <c r="C309" s="44">
        <f t="shared" si="45"/>
        <v>84950</v>
      </c>
      <c r="D309" s="70">
        <f>VLOOKUP(A309,'2016 Suc pts with OOS transfer'!A:N,4,0)</f>
        <v>2649</v>
      </c>
      <c r="E309" s="70">
        <f>VLOOKUP(A309,'2016 Suc pts with OOS transfer'!A:N,5,0)</f>
        <v>2381</v>
      </c>
      <c r="F309" s="70">
        <f>VLOOKUP(A309,'2016 Suc pts with OOS transfer'!A:N,6,0)</f>
        <v>1776</v>
      </c>
      <c r="G309" s="70">
        <f>VLOOKUP(A309,'2016 Suc pts with OOS transfer'!A:N,7,0)</f>
        <v>15287</v>
      </c>
      <c r="H309" s="70">
        <f>VLOOKUP(A309,'2016 Suc pts with OOS transfer'!A:N,8,0)</f>
        <v>9206</v>
      </c>
      <c r="I309" s="70">
        <f>VLOOKUP(A309,'2016 Suc pts with OOS transfer'!A:N,9,0)</f>
        <v>5427</v>
      </c>
      <c r="J309" s="71">
        <v>13</v>
      </c>
      <c r="K309" s="70">
        <f>VLOOKUP(A309,'2016 Suc pts with OOS transfer'!A:N,10,0)</f>
        <v>9976</v>
      </c>
      <c r="L309" s="70">
        <f>VLOOKUP(A309,'2016 Suc pts with OOS transfer'!A:N,11,0)</f>
        <v>17192</v>
      </c>
      <c r="M309" s="70">
        <f>VLOOKUP(A309,'2016 Suc pts with OOS transfer'!A:N,12,0)</f>
        <v>13281</v>
      </c>
      <c r="N309" s="70">
        <f>VLOOKUP(A309,'2016 Suc pts with OOS transfer'!A:N,13,0)</f>
        <v>868</v>
      </c>
      <c r="O309" s="70">
        <f>VLOOKUP(A309,'2016 Suc pts with OOS transfer'!A:N,14,0)</f>
        <v>6894</v>
      </c>
      <c r="P309" s="45"/>
    </row>
    <row r="310" spans="1:16" outlineLevel="1" x14ac:dyDescent="0.2">
      <c r="A310" s="23" t="str">
        <f t="shared" si="47"/>
        <v>003627</v>
      </c>
      <c r="B310" s="23" t="str">
        <f t="shared" si="47"/>
        <v>Temple</v>
      </c>
      <c r="C310" s="44">
        <f t="shared" si="45"/>
        <v>9436</v>
      </c>
      <c r="D310" s="70">
        <f>VLOOKUP(A310,'2016 Suc pts with OOS transfer'!A:N,4,0)</f>
        <v>442</v>
      </c>
      <c r="E310" s="70">
        <f>VLOOKUP(A310,'2016 Suc pts with OOS transfer'!A:N,5,0)</f>
        <v>242</v>
      </c>
      <c r="F310" s="70">
        <f>VLOOKUP(A310,'2016 Suc pts with OOS transfer'!A:N,6,0)</f>
        <v>240</v>
      </c>
      <c r="G310" s="70">
        <f>VLOOKUP(A310,'2016 Suc pts with OOS transfer'!A:N,7,0)</f>
        <v>1572</v>
      </c>
      <c r="H310" s="70">
        <f>VLOOKUP(A310,'2016 Suc pts with OOS transfer'!A:N,8,0)</f>
        <v>954</v>
      </c>
      <c r="I310" s="70">
        <f>VLOOKUP(A310,'2016 Suc pts with OOS transfer'!A:N,9,0)</f>
        <v>567</v>
      </c>
      <c r="J310" s="71">
        <v>2</v>
      </c>
      <c r="K310" s="70">
        <f>VLOOKUP(A310,'2016 Suc pts with OOS transfer'!A:N,10,0)</f>
        <v>912</v>
      </c>
      <c r="L310" s="70">
        <f>VLOOKUP(A310,'2016 Suc pts with OOS transfer'!A:N,11,0)</f>
        <v>1836</v>
      </c>
      <c r="M310" s="70">
        <f>VLOOKUP(A310,'2016 Suc pts with OOS transfer'!A:N,12,0)</f>
        <v>1868</v>
      </c>
      <c r="N310" s="70">
        <f>VLOOKUP(A310,'2016 Suc pts with OOS transfer'!A:N,13,0)</f>
        <v>202</v>
      </c>
      <c r="O310" s="70">
        <f>VLOOKUP(A310,'2016 Suc pts with OOS transfer'!A:N,14,0)</f>
        <v>599</v>
      </c>
      <c r="P310" s="45"/>
    </row>
    <row r="311" spans="1:16" outlineLevel="1" x14ac:dyDescent="0.2">
      <c r="A311" s="23" t="str">
        <f t="shared" si="47"/>
        <v>003628</v>
      </c>
      <c r="B311" s="23" t="str">
        <f t="shared" si="47"/>
        <v>Texarkana</v>
      </c>
      <c r="C311" s="44">
        <f t="shared" si="45"/>
        <v>6883</v>
      </c>
      <c r="D311" s="70">
        <f>VLOOKUP(A311,'2016 Suc pts with OOS transfer'!A:N,4,0)</f>
        <v>156</v>
      </c>
      <c r="E311" s="70">
        <f>VLOOKUP(A311,'2016 Suc pts with OOS transfer'!A:N,5,0)</f>
        <v>80</v>
      </c>
      <c r="F311" s="70">
        <f>VLOOKUP(A311,'2016 Suc pts with OOS transfer'!A:N,6,0)</f>
        <v>103</v>
      </c>
      <c r="G311" s="70">
        <f>VLOOKUP(A311,'2016 Suc pts with OOS transfer'!A:N,7,0)</f>
        <v>1282</v>
      </c>
      <c r="H311" s="70">
        <f>VLOOKUP(A311,'2016 Suc pts with OOS transfer'!A:N,8,0)</f>
        <v>838</v>
      </c>
      <c r="I311" s="70">
        <f>VLOOKUP(A311,'2016 Suc pts with OOS transfer'!A:N,9,0)</f>
        <v>374</v>
      </c>
      <c r="J311" s="71"/>
      <c r="K311" s="70">
        <f>VLOOKUP(A311,'2016 Suc pts with OOS transfer'!A:N,10,0)</f>
        <v>822</v>
      </c>
      <c r="L311" s="70">
        <f>VLOOKUP(A311,'2016 Suc pts with OOS transfer'!A:N,11,0)</f>
        <v>1204</v>
      </c>
      <c r="M311" s="70">
        <f>VLOOKUP(A311,'2016 Suc pts with OOS transfer'!A:N,12,0)</f>
        <v>901</v>
      </c>
      <c r="N311" s="70">
        <f>VLOOKUP(A311,'2016 Suc pts with OOS transfer'!A:N,13,0)</f>
        <v>290</v>
      </c>
      <c r="O311" s="70">
        <f>VLOOKUP(A311,'2016 Suc pts with OOS transfer'!A:N,14,0)</f>
        <v>833</v>
      </c>
      <c r="P311" s="45"/>
    </row>
    <row r="312" spans="1:16" outlineLevel="1" x14ac:dyDescent="0.2">
      <c r="A312" s="23" t="str">
        <f t="shared" si="47"/>
        <v>003643</v>
      </c>
      <c r="B312" s="23" t="str">
        <f t="shared" si="47"/>
        <v>Texas Southmost</v>
      </c>
      <c r="C312" s="44">
        <f t="shared" si="45"/>
        <v>6474</v>
      </c>
      <c r="D312" s="70">
        <f>VLOOKUP(A312,'2016 Suc pts with OOS transfer'!A:N,4,0)</f>
        <v>357</v>
      </c>
      <c r="E312" s="70">
        <f>VLOOKUP(A312,'2016 Suc pts with OOS transfer'!A:N,5,0)</f>
        <v>322</v>
      </c>
      <c r="F312" s="70">
        <f>VLOOKUP(A312,'2016 Suc pts with OOS transfer'!A:N,6,0)</f>
        <v>270</v>
      </c>
      <c r="G312" s="70">
        <f>VLOOKUP(A312,'2016 Suc pts with OOS transfer'!A:N,7,0)</f>
        <v>979</v>
      </c>
      <c r="H312" s="70">
        <f>VLOOKUP(A312,'2016 Suc pts with OOS transfer'!A:N,8,0)</f>
        <v>668</v>
      </c>
      <c r="I312" s="70">
        <f>VLOOKUP(A312,'2016 Suc pts with OOS transfer'!A:N,9,0)</f>
        <v>207</v>
      </c>
      <c r="J312" s="71"/>
      <c r="K312" s="70">
        <f>VLOOKUP(A312,'2016 Suc pts with OOS transfer'!A:N,10,0)</f>
        <v>1065</v>
      </c>
      <c r="L312" s="70">
        <f>VLOOKUP(A312,'2016 Suc pts with OOS transfer'!A:N,11,0)</f>
        <v>1004</v>
      </c>
      <c r="M312" s="70">
        <f>VLOOKUP(A312,'2016 Suc pts with OOS transfer'!A:N,12,0)</f>
        <v>995</v>
      </c>
      <c r="N312" s="70">
        <f>VLOOKUP(A312,'2016 Suc pts with OOS transfer'!A:N,13,0)</f>
        <v>164</v>
      </c>
      <c r="O312" s="70">
        <f>VLOOKUP(A312,'2016 Suc pts with OOS transfer'!A:N,14,0)</f>
        <v>443</v>
      </c>
      <c r="P312" s="45"/>
    </row>
    <row r="313" spans="1:16" outlineLevel="1" x14ac:dyDescent="0.2">
      <c r="A313" s="23" t="str">
        <f t="shared" si="47"/>
        <v>003572</v>
      </c>
      <c r="B313" s="23" t="str">
        <f t="shared" si="47"/>
        <v>Trinity Valley</v>
      </c>
      <c r="C313" s="44">
        <f t="shared" si="45"/>
        <v>12494</v>
      </c>
      <c r="D313" s="70">
        <f>VLOOKUP(A313,'2016 Suc pts with OOS transfer'!A:N,4,0)</f>
        <v>834</v>
      </c>
      <c r="E313" s="70">
        <f>VLOOKUP(A313,'2016 Suc pts with OOS transfer'!A:N,5,0)</f>
        <v>227</v>
      </c>
      <c r="F313" s="70">
        <f>VLOOKUP(A313,'2016 Suc pts with OOS transfer'!A:N,6,0)</f>
        <v>250</v>
      </c>
      <c r="G313" s="70">
        <f>VLOOKUP(A313,'2016 Suc pts with OOS transfer'!A:N,7,0)</f>
        <v>2400</v>
      </c>
      <c r="H313" s="70">
        <f>VLOOKUP(A313,'2016 Suc pts with OOS transfer'!A:N,8,0)</f>
        <v>1370</v>
      </c>
      <c r="I313" s="70">
        <f>VLOOKUP(A313,'2016 Suc pts with OOS transfer'!A:N,9,0)</f>
        <v>808</v>
      </c>
      <c r="J313" s="71"/>
      <c r="K313" s="70">
        <f>VLOOKUP(A313,'2016 Suc pts with OOS transfer'!A:N,10,0)</f>
        <v>1244</v>
      </c>
      <c r="L313" s="70">
        <f>VLOOKUP(A313,'2016 Suc pts with OOS transfer'!A:N,11,0)</f>
        <v>2081</v>
      </c>
      <c r="M313" s="70">
        <f>VLOOKUP(A313,'2016 Suc pts with OOS transfer'!A:N,12,0)</f>
        <v>1558</v>
      </c>
      <c r="N313" s="70">
        <f>VLOOKUP(A313,'2016 Suc pts with OOS transfer'!A:N,13,0)</f>
        <v>478</v>
      </c>
      <c r="O313" s="70">
        <f>VLOOKUP(A313,'2016 Suc pts with OOS transfer'!A:N,14,0)</f>
        <v>1244</v>
      </c>
      <c r="P313" s="45"/>
    </row>
    <row r="314" spans="1:16" outlineLevel="1" x14ac:dyDescent="0.2">
      <c r="A314" s="23" t="str">
        <f t="shared" si="47"/>
        <v>003648</v>
      </c>
      <c r="B314" s="23" t="str">
        <f t="shared" si="47"/>
        <v>Tyler</v>
      </c>
      <c r="C314" s="44">
        <f t="shared" si="45"/>
        <v>19369</v>
      </c>
      <c r="D314" s="70">
        <f>VLOOKUP(A314,'2016 Suc pts with OOS transfer'!A:N,4,0)</f>
        <v>797</v>
      </c>
      <c r="E314" s="70">
        <f>VLOOKUP(A314,'2016 Suc pts with OOS transfer'!A:N,5,0)</f>
        <v>797</v>
      </c>
      <c r="F314" s="70">
        <f>VLOOKUP(A314,'2016 Suc pts with OOS transfer'!A:N,6,0)</f>
        <v>532</v>
      </c>
      <c r="G314" s="70">
        <f>VLOOKUP(A314,'2016 Suc pts with OOS transfer'!A:N,7,0)</f>
        <v>3456</v>
      </c>
      <c r="H314" s="70">
        <f>VLOOKUP(A314,'2016 Suc pts with OOS transfer'!A:N,8,0)</f>
        <v>2210</v>
      </c>
      <c r="I314" s="70">
        <f>VLOOKUP(A314,'2016 Suc pts with OOS transfer'!A:N,9,0)</f>
        <v>1215</v>
      </c>
      <c r="J314" s="71"/>
      <c r="K314" s="70">
        <f>VLOOKUP(A314,'2016 Suc pts with OOS transfer'!A:N,10,0)</f>
        <v>1900</v>
      </c>
      <c r="L314" s="70">
        <f>VLOOKUP(A314,'2016 Suc pts with OOS transfer'!A:N,11,0)</f>
        <v>3661</v>
      </c>
      <c r="M314" s="70">
        <f>VLOOKUP(A314,'2016 Suc pts with OOS transfer'!A:N,12,0)</f>
        <v>2703</v>
      </c>
      <c r="N314" s="70">
        <f>VLOOKUP(A314,'2016 Suc pts with OOS transfer'!A:N,13,0)</f>
        <v>566</v>
      </c>
      <c r="O314" s="70">
        <f>VLOOKUP(A314,'2016 Suc pts with OOS transfer'!A:N,14,0)</f>
        <v>1532</v>
      </c>
      <c r="P314" s="45"/>
    </row>
    <row r="315" spans="1:16" outlineLevel="1" x14ac:dyDescent="0.2">
      <c r="A315" s="23" t="str">
        <f t="shared" si="47"/>
        <v>010060</v>
      </c>
      <c r="B315" s="23" t="str">
        <f t="shared" si="47"/>
        <v>Vernon</v>
      </c>
      <c r="C315" s="44">
        <f t="shared" si="45"/>
        <v>5049</v>
      </c>
      <c r="D315" s="70">
        <f>VLOOKUP(A315,'2016 Suc pts with OOS transfer'!A:N,4,0)</f>
        <v>134</v>
      </c>
      <c r="E315" s="70">
        <f>VLOOKUP(A315,'2016 Suc pts with OOS transfer'!A:N,5,0)</f>
        <v>115</v>
      </c>
      <c r="F315" s="70">
        <f>VLOOKUP(A315,'2016 Suc pts with OOS transfer'!A:N,6,0)</f>
        <v>109</v>
      </c>
      <c r="G315" s="70">
        <f>VLOOKUP(A315,'2016 Suc pts with OOS transfer'!A:N,7,0)</f>
        <v>1047</v>
      </c>
      <c r="H315" s="70">
        <f>VLOOKUP(A315,'2016 Suc pts with OOS transfer'!A:N,8,0)</f>
        <v>657</v>
      </c>
      <c r="I315" s="70">
        <f>VLOOKUP(A315,'2016 Suc pts with OOS transfer'!A:N,9,0)</f>
        <v>363</v>
      </c>
      <c r="J315" s="71"/>
      <c r="K315" s="70">
        <f>VLOOKUP(A315,'2016 Suc pts with OOS transfer'!A:N,10,0)</f>
        <v>590</v>
      </c>
      <c r="L315" s="70">
        <f>VLOOKUP(A315,'2016 Suc pts with OOS transfer'!A:N,11,0)</f>
        <v>758</v>
      </c>
      <c r="M315" s="70">
        <f>VLOOKUP(A315,'2016 Suc pts with OOS transfer'!A:N,12,0)</f>
        <v>720</v>
      </c>
      <c r="N315" s="70">
        <f>VLOOKUP(A315,'2016 Suc pts with OOS transfer'!A:N,13,0)</f>
        <v>261</v>
      </c>
      <c r="O315" s="70">
        <f>VLOOKUP(A315,'2016 Suc pts with OOS transfer'!A:N,14,0)</f>
        <v>295</v>
      </c>
      <c r="P315" s="45"/>
    </row>
    <row r="316" spans="1:16" outlineLevel="1" x14ac:dyDescent="0.2">
      <c r="A316" s="23" t="str">
        <f t="shared" si="47"/>
        <v>003662</v>
      </c>
      <c r="B316" s="23" t="str">
        <f t="shared" si="47"/>
        <v>Victoria</v>
      </c>
      <c r="C316" s="44">
        <f t="shared" si="45"/>
        <v>6388</v>
      </c>
      <c r="D316" s="70">
        <f>VLOOKUP(A316,'2016 Suc pts with OOS transfer'!A:N,4,0)</f>
        <v>423</v>
      </c>
      <c r="E316" s="70">
        <f>VLOOKUP(A316,'2016 Suc pts with OOS transfer'!A:N,5,0)</f>
        <v>218</v>
      </c>
      <c r="F316" s="70">
        <f>VLOOKUP(A316,'2016 Suc pts with OOS transfer'!A:N,6,0)</f>
        <v>232</v>
      </c>
      <c r="G316" s="70">
        <f>VLOOKUP(A316,'2016 Suc pts with OOS transfer'!A:N,7,0)</f>
        <v>1011</v>
      </c>
      <c r="H316" s="70">
        <f>VLOOKUP(A316,'2016 Suc pts with OOS transfer'!A:N,8,0)</f>
        <v>625</v>
      </c>
      <c r="I316" s="70">
        <f>VLOOKUP(A316,'2016 Suc pts with OOS transfer'!A:N,9,0)</f>
        <v>388</v>
      </c>
      <c r="J316" s="71"/>
      <c r="K316" s="70">
        <f>VLOOKUP(A316,'2016 Suc pts with OOS transfer'!A:N,10,0)</f>
        <v>651</v>
      </c>
      <c r="L316" s="70">
        <f>VLOOKUP(A316,'2016 Suc pts with OOS transfer'!A:N,11,0)</f>
        <v>1205</v>
      </c>
      <c r="M316" s="70">
        <f>VLOOKUP(A316,'2016 Suc pts with OOS transfer'!A:N,12,0)</f>
        <v>904</v>
      </c>
      <c r="N316" s="70">
        <f>VLOOKUP(A316,'2016 Suc pts with OOS transfer'!A:N,13,0)</f>
        <v>281</v>
      </c>
      <c r="O316" s="70">
        <f>VLOOKUP(A316,'2016 Suc pts with OOS transfer'!A:N,14,0)</f>
        <v>450</v>
      </c>
      <c r="P316" s="45"/>
    </row>
    <row r="317" spans="1:16" outlineLevel="1" x14ac:dyDescent="0.2">
      <c r="A317" s="23" t="str">
        <f t="shared" si="47"/>
        <v>003664</v>
      </c>
      <c r="B317" s="23" t="str">
        <f t="shared" si="47"/>
        <v>Weatherford</v>
      </c>
      <c r="C317" s="44">
        <f t="shared" si="45"/>
        <v>9092</v>
      </c>
      <c r="D317" s="70">
        <f>VLOOKUP(A317,'2016 Suc pts with OOS transfer'!A:N,4,0)</f>
        <v>398</v>
      </c>
      <c r="E317" s="70">
        <f>VLOOKUP(A317,'2016 Suc pts with OOS transfer'!A:N,5,0)</f>
        <v>225</v>
      </c>
      <c r="F317" s="70">
        <f>VLOOKUP(A317,'2016 Suc pts with OOS transfer'!A:N,6,0)</f>
        <v>264</v>
      </c>
      <c r="G317" s="70">
        <f>VLOOKUP(A317,'2016 Suc pts with OOS transfer'!A:N,7,0)</f>
        <v>1886</v>
      </c>
      <c r="H317" s="70">
        <f>VLOOKUP(A317,'2016 Suc pts with OOS transfer'!A:N,8,0)</f>
        <v>1031</v>
      </c>
      <c r="I317" s="70">
        <f>VLOOKUP(A317,'2016 Suc pts with OOS transfer'!A:N,9,0)</f>
        <v>675</v>
      </c>
      <c r="J317" s="71"/>
      <c r="K317" s="70">
        <f>VLOOKUP(A317,'2016 Suc pts with OOS transfer'!A:N,10,0)</f>
        <v>802</v>
      </c>
      <c r="L317" s="70">
        <f>VLOOKUP(A317,'2016 Suc pts with OOS transfer'!A:N,11,0)</f>
        <v>1386</v>
      </c>
      <c r="M317" s="70">
        <f>VLOOKUP(A317,'2016 Suc pts with OOS transfer'!A:N,12,0)</f>
        <v>1392</v>
      </c>
      <c r="N317" s="70">
        <f>VLOOKUP(A317,'2016 Suc pts with OOS transfer'!A:N,13,0)</f>
        <v>318</v>
      </c>
      <c r="O317" s="70">
        <f>VLOOKUP(A317,'2016 Suc pts with OOS transfer'!A:N,14,0)</f>
        <v>715</v>
      </c>
      <c r="P317" s="45"/>
    </row>
    <row r="318" spans="1:16" outlineLevel="1" x14ac:dyDescent="0.2">
      <c r="A318" s="23" t="str">
        <f t="shared" ref="A318:B319" si="48">A265</f>
        <v>009549</v>
      </c>
      <c r="B318" s="23" t="str">
        <f t="shared" si="48"/>
        <v>Western Texas</v>
      </c>
      <c r="C318" s="44">
        <f t="shared" si="45"/>
        <v>4660</v>
      </c>
      <c r="D318" s="70">
        <f>VLOOKUP(A318,'2016 Suc pts with OOS transfer'!A:N,4,0)</f>
        <v>178</v>
      </c>
      <c r="E318" s="70">
        <f>VLOOKUP(A318,'2016 Suc pts with OOS transfer'!A:N,5,0)</f>
        <v>134</v>
      </c>
      <c r="F318" s="70">
        <f>VLOOKUP(A318,'2016 Suc pts with OOS transfer'!A:N,6,0)</f>
        <v>133</v>
      </c>
      <c r="G318" s="70">
        <f>VLOOKUP(A318,'2016 Suc pts with OOS transfer'!A:N,7,0)</f>
        <v>730</v>
      </c>
      <c r="H318" s="70">
        <f>VLOOKUP(A318,'2016 Suc pts with OOS transfer'!A:N,8,0)</f>
        <v>399</v>
      </c>
      <c r="I318" s="70">
        <f>VLOOKUP(A318,'2016 Suc pts with OOS transfer'!A:N,9,0)</f>
        <v>302</v>
      </c>
      <c r="J318" s="71"/>
      <c r="K318" s="70">
        <f>VLOOKUP(A318,'2016 Suc pts with OOS transfer'!A:N,10,0)</f>
        <v>764</v>
      </c>
      <c r="L318" s="70">
        <f>VLOOKUP(A318,'2016 Suc pts with OOS transfer'!A:N,11,0)</f>
        <v>802</v>
      </c>
      <c r="M318" s="70">
        <f>VLOOKUP(A318,'2016 Suc pts with OOS transfer'!A:N,12,0)</f>
        <v>812</v>
      </c>
      <c r="N318" s="70">
        <f>VLOOKUP(A318,'2016 Suc pts with OOS transfer'!A:N,13,0)</f>
        <v>91</v>
      </c>
      <c r="O318" s="70">
        <f>VLOOKUP(A318,'2016 Suc pts with OOS transfer'!A:N,14,0)</f>
        <v>315</v>
      </c>
      <c r="P318" s="45"/>
    </row>
    <row r="319" spans="1:16" outlineLevel="1" x14ac:dyDescent="0.2">
      <c r="A319" s="23" t="str">
        <f t="shared" si="48"/>
        <v>003668</v>
      </c>
      <c r="B319" s="23" t="str">
        <f t="shared" si="48"/>
        <v>Wharton</v>
      </c>
      <c r="C319" s="44">
        <f t="shared" si="45"/>
        <v>13777</v>
      </c>
      <c r="D319" s="70">
        <f>VLOOKUP(A319,'2016 Suc pts with OOS transfer'!A:N,4,0)</f>
        <v>471</v>
      </c>
      <c r="E319" s="70">
        <f>VLOOKUP(A319,'2016 Suc pts with OOS transfer'!A:N,5,0)</f>
        <v>320</v>
      </c>
      <c r="F319" s="70">
        <f>VLOOKUP(A319,'2016 Suc pts with OOS transfer'!A:N,6,0)</f>
        <v>308</v>
      </c>
      <c r="G319" s="70">
        <f>VLOOKUP(A319,'2016 Suc pts with OOS transfer'!A:N,7,0)</f>
        <v>2368</v>
      </c>
      <c r="H319" s="70">
        <f>VLOOKUP(A319,'2016 Suc pts with OOS transfer'!A:N,8,0)</f>
        <v>1629</v>
      </c>
      <c r="I319" s="70">
        <f>VLOOKUP(A319,'2016 Suc pts with OOS transfer'!A:N,9,0)</f>
        <v>982</v>
      </c>
      <c r="J319" s="71"/>
      <c r="K319" s="70">
        <f>VLOOKUP(A319,'2016 Suc pts with OOS transfer'!A:N,10,0)</f>
        <v>1737</v>
      </c>
      <c r="L319" s="70">
        <f>VLOOKUP(A319,'2016 Suc pts with OOS transfer'!A:N,11,0)</f>
        <v>2108</v>
      </c>
      <c r="M319" s="70">
        <f>VLOOKUP(A319,'2016 Suc pts with OOS transfer'!A:N,12,0)</f>
        <v>2601</v>
      </c>
      <c r="N319" s="70">
        <f>VLOOKUP(A319,'2016 Suc pts with OOS transfer'!A:N,13,0)</f>
        <v>269</v>
      </c>
      <c r="O319" s="70">
        <f>VLOOKUP(A319,'2016 Suc pts with OOS transfer'!A:N,14,0)</f>
        <v>984</v>
      </c>
      <c r="P319" s="45"/>
    </row>
    <row r="320" spans="1:16" x14ac:dyDescent="0.2">
      <c r="A320" s="23"/>
      <c r="B320" s="23" t="str">
        <f>B267</f>
        <v>Statewide</v>
      </c>
      <c r="C320" s="44">
        <f t="shared" si="45"/>
        <v>1117983</v>
      </c>
      <c r="D320" s="44">
        <f>SUM(D270:D319)</f>
        <v>36336</v>
      </c>
      <c r="E320" s="44">
        <f>SUM(E270:E319)</f>
        <v>32667</v>
      </c>
      <c r="F320" s="44">
        <f t="shared" ref="F320:O320" si="49">SUM(F270:F319)</f>
        <v>29439</v>
      </c>
      <c r="G320" s="44">
        <f t="shared" si="49"/>
        <v>206221</v>
      </c>
      <c r="H320" s="44">
        <f t="shared" si="49"/>
        <v>126851</v>
      </c>
      <c r="I320" s="44">
        <f t="shared" si="49"/>
        <v>70127</v>
      </c>
      <c r="J320" s="44">
        <f t="shared" si="49"/>
        <v>1235</v>
      </c>
      <c r="K320" s="44">
        <f t="shared" si="49"/>
        <v>128164</v>
      </c>
      <c r="L320" s="44">
        <f t="shared" si="49"/>
        <v>200870</v>
      </c>
      <c r="M320" s="44">
        <f t="shared" si="49"/>
        <v>169461</v>
      </c>
      <c r="N320" s="44">
        <f t="shared" si="49"/>
        <v>23371</v>
      </c>
      <c r="O320" s="44">
        <f t="shared" si="49"/>
        <v>93241</v>
      </c>
    </row>
    <row r="322" spans="1:15" x14ac:dyDescent="0.2">
      <c r="A322" s="170" t="s">
        <v>1990</v>
      </c>
      <c r="B322" s="170"/>
      <c r="C322" s="170"/>
      <c r="D322" s="170"/>
      <c r="E322" s="170"/>
      <c r="F322" s="170"/>
      <c r="G322" s="170"/>
      <c r="H322" s="170"/>
      <c r="I322" s="170"/>
      <c r="J322" s="170"/>
      <c r="K322" s="170"/>
      <c r="L322" s="170"/>
      <c r="M322" s="170"/>
      <c r="N322" s="170"/>
      <c r="O322" s="170"/>
    </row>
    <row r="323" spans="1:15" ht="39.75" customHeight="1" x14ac:dyDescent="0.2">
      <c r="A323" s="170" t="s">
        <v>1989</v>
      </c>
      <c r="B323" s="170"/>
      <c r="C323" s="170"/>
      <c r="D323" s="170"/>
      <c r="E323" s="170"/>
      <c r="F323" s="170"/>
      <c r="G323" s="170"/>
      <c r="H323" s="170"/>
      <c r="I323" s="170"/>
      <c r="J323" s="170"/>
      <c r="K323" s="170"/>
      <c r="L323" s="170"/>
      <c r="M323" s="170"/>
      <c r="N323" s="170"/>
      <c r="O323" s="170"/>
    </row>
  </sheetData>
  <mergeCells count="10">
    <mergeCell ref="A2:O2"/>
    <mergeCell ref="A3:B3"/>
    <mergeCell ref="A56:O56"/>
    <mergeCell ref="A57:B57"/>
    <mergeCell ref="A110:O110"/>
    <mergeCell ref="A322:O322"/>
    <mergeCell ref="A323:O323"/>
    <mergeCell ref="A216:O216"/>
    <mergeCell ref="A269:O269"/>
    <mergeCell ref="A163:O163"/>
  </mergeCells>
  <pageMargins left="0.17" right="0.17" top="0.3" bottom="0.3" header="0.3" footer="0.3"/>
  <pageSetup scale="71" fitToHeight="0" orientation="landscape" r:id="rId1"/>
  <rowBreaks count="5" manualBreakCount="5">
    <brk id="55" max="16383" man="1"/>
    <brk id="109" max="16383" man="1"/>
    <brk id="162" max="16383" man="1"/>
    <brk id="215" max="16383" man="1"/>
    <brk id="268" max="16383" man="1"/>
  </rowBreaks>
  <ignoredErrors>
    <ignoredError sqref="J111:J160 J58:J107 J4:J5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Q3591"/>
  <sheetViews>
    <sheetView workbookViewId="0"/>
  </sheetViews>
  <sheetFormatPr defaultRowHeight="15" outlineLevelRow="1" x14ac:dyDescent="0.25"/>
  <cols>
    <col min="3" max="3" width="5.42578125" bestFit="1" customWidth="1"/>
    <col min="4" max="4" width="54" bestFit="1" customWidth="1"/>
    <col min="5" max="5" width="11.140625" style="112" bestFit="1" customWidth="1"/>
    <col min="6" max="6" width="10.140625" style="112" bestFit="1" customWidth="1"/>
    <col min="7" max="8" width="9.140625" style="112" bestFit="1" customWidth="1"/>
    <col min="9" max="10" width="10.140625" style="112" bestFit="1" customWidth="1"/>
    <col min="11" max="11" width="9.140625" style="112" bestFit="1" customWidth="1"/>
    <col min="12" max="12" width="10" style="112" bestFit="1" customWidth="1"/>
    <col min="13" max="13" width="11.140625" style="112" bestFit="1" customWidth="1"/>
    <col min="17" max="17" width="5.42578125" bestFit="1" customWidth="1"/>
    <col min="18" max="18" width="54" bestFit="1" customWidth="1"/>
    <col min="19" max="19" width="7.7109375" customWidth="1"/>
    <col min="20" max="20" width="11.140625" style="112" bestFit="1" customWidth="1"/>
    <col min="21" max="21" width="10.140625" style="112" bestFit="1" customWidth="1"/>
    <col min="22" max="23" width="9.140625" style="112" bestFit="1" customWidth="1"/>
    <col min="24" max="25" width="10.140625" style="112" bestFit="1" customWidth="1"/>
    <col min="26" max="26" width="9.140625" style="112" bestFit="1" customWidth="1"/>
    <col min="27" max="27" width="10" style="112" bestFit="1" customWidth="1"/>
    <col min="28" max="28" width="11.140625" style="112" bestFit="1" customWidth="1"/>
    <col min="33" max="33" width="51.5703125" customWidth="1"/>
    <col min="34" max="34" width="4.42578125" customWidth="1"/>
  </cols>
  <sheetData>
    <row r="1" spans="1:28" x14ac:dyDescent="0.25">
      <c r="A1" s="111" t="s">
        <v>1662</v>
      </c>
      <c r="L1" s="112" t="s">
        <v>1663</v>
      </c>
      <c r="M1" s="112">
        <f>M31+M70+M109+M148+M187+M226+M265+M304+M343+M382+M421+M460+M499+M538+M577+M616+M655+M694+M733+M772+M811+M850+M889+M967+M1006+M1045+M1084+M1123+M1162+M1201+M1240+M1279+M1318+M1357+M1396+M1435+M1474+M1513+M1552+M1591+M1630+M1669+M1708+M1747+M1786+M1825+M1864+M1903+M1942+M928</f>
        <v>281815890</v>
      </c>
      <c r="O1" s="111" t="s">
        <v>1662</v>
      </c>
    </row>
    <row r="2" spans="1:28" x14ac:dyDescent="0.25">
      <c r="A2" s="111" t="s">
        <v>1664</v>
      </c>
      <c r="L2" s="112" t="s">
        <v>1665</v>
      </c>
      <c r="M2" s="112">
        <v>281815890</v>
      </c>
      <c r="N2" s="113">
        <f>M1-M2</f>
        <v>0</v>
      </c>
      <c r="O2" s="111" t="s">
        <v>1664</v>
      </c>
    </row>
    <row r="3" spans="1:28" x14ac:dyDescent="0.25">
      <c r="A3" s="114" t="s">
        <v>0</v>
      </c>
      <c r="B3" s="114" t="s">
        <v>1666</v>
      </c>
      <c r="C3" s="114" t="s">
        <v>112</v>
      </c>
      <c r="D3" s="111" t="s">
        <v>127</v>
      </c>
      <c r="E3" s="112" t="s">
        <v>1667</v>
      </c>
      <c r="F3" s="112" t="s">
        <v>1668</v>
      </c>
      <c r="G3" s="112" t="s">
        <v>1669</v>
      </c>
      <c r="H3" s="112" t="s">
        <v>1670</v>
      </c>
      <c r="I3" s="112" t="s">
        <v>1671</v>
      </c>
      <c r="J3" s="112" t="s">
        <v>1672</v>
      </c>
      <c r="K3" s="112" t="s">
        <v>1673</v>
      </c>
      <c r="L3" s="112" t="s">
        <v>1674</v>
      </c>
      <c r="M3" s="112" t="s">
        <v>1</v>
      </c>
      <c r="O3" s="114" t="s">
        <v>0</v>
      </c>
      <c r="P3" s="114" t="s">
        <v>1666</v>
      </c>
      <c r="Q3" s="114" t="s">
        <v>112</v>
      </c>
      <c r="R3" s="111" t="s">
        <v>127</v>
      </c>
      <c r="S3" s="111"/>
      <c r="T3" s="112" t="s">
        <v>1667</v>
      </c>
      <c r="U3" s="112" t="s">
        <v>1668</v>
      </c>
      <c r="V3" s="112" t="s">
        <v>1669</v>
      </c>
      <c r="W3" s="112" t="s">
        <v>1670</v>
      </c>
      <c r="X3" s="112" t="s">
        <v>1671</v>
      </c>
      <c r="Y3" s="112" t="s">
        <v>1672</v>
      </c>
      <c r="Z3" s="112" t="s">
        <v>1673</v>
      </c>
      <c r="AA3" s="112" t="s">
        <v>1674</v>
      </c>
      <c r="AB3" s="112" t="s">
        <v>1</v>
      </c>
    </row>
    <row r="4" spans="1:28" x14ac:dyDescent="0.25">
      <c r="A4" s="114" t="s">
        <v>27</v>
      </c>
      <c r="B4" s="114" t="s">
        <v>1675</v>
      </c>
      <c r="C4" s="114" t="s">
        <v>589</v>
      </c>
      <c r="D4" s="114" t="s">
        <v>1676</v>
      </c>
      <c r="E4" s="112">
        <f>T4</f>
        <v>65392</v>
      </c>
      <c r="F4" s="112">
        <f t="shared" ref="F4:M19" si="0">U4</f>
        <v>0</v>
      </c>
      <c r="G4" s="112">
        <f t="shared" si="0"/>
        <v>0</v>
      </c>
      <c r="H4" s="112">
        <f t="shared" si="0"/>
        <v>0</v>
      </c>
      <c r="I4" s="112">
        <f t="shared" si="0"/>
        <v>30736</v>
      </c>
      <c r="J4" s="112">
        <f t="shared" si="0"/>
        <v>0</v>
      </c>
      <c r="K4" s="112">
        <f t="shared" si="0"/>
        <v>0</v>
      </c>
      <c r="L4" s="112">
        <f t="shared" si="0"/>
        <v>0</v>
      </c>
      <c r="M4" s="112">
        <f t="shared" si="0"/>
        <v>96128</v>
      </c>
      <c r="O4" s="114" t="s">
        <v>27</v>
      </c>
      <c r="P4" s="114" t="s">
        <v>1675</v>
      </c>
      <c r="Q4" s="114" t="s">
        <v>589</v>
      </c>
      <c r="R4" s="114" t="s">
        <v>1676</v>
      </c>
      <c r="S4" s="114"/>
      <c r="T4" s="112">
        <v>65392</v>
      </c>
      <c r="U4" s="112">
        <v>0</v>
      </c>
      <c r="V4" s="112">
        <v>0</v>
      </c>
      <c r="W4" s="112">
        <v>0</v>
      </c>
      <c r="X4" s="112">
        <v>30736</v>
      </c>
      <c r="Y4" s="112">
        <v>0</v>
      </c>
      <c r="Z4" s="112">
        <v>0</v>
      </c>
      <c r="AA4" s="112">
        <v>0</v>
      </c>
      <c r="AB4" s="112">
        <v>96128</v>
      </c>
    </row>
    <row r="5" spans="1:28" x14ac:dyDescent="0.25">
      <c r="A5" s="114" t="s">
        <v>27</v>
      </c>
      <c r="B5" s="114" t="s">
        <v>1675</v>
      </c>
      <c r="C5" s="114" t="s">
        <v>590</v>
      </c>
      <c r="D5" s="114" t="s">
        <v>1677</v>
      </c>
      <c r="E5" s="112">
        <f t="shared" ref="E5:M31" si="1">T5</f>
        <v>56208</v>
      </c>
      <c r="F5" s="112">
        <f t="shared" si="0"/>
        <v>0</v>
      </c>
      <c r="G5" s="112">
        <f t="shared" si="0"/>
        <v>0</v>
      </c>
      <c r="H5" s="112">
        <f t="shared" si="0"/>
        <v>0</v>
      </c>
      <c r="I5" s="112">
        <f t="shared" si="0"/>
        <v>95936</v>
      </c>
      <c r="J5" s="112">
        <f t="shared" si="0"/>
        <v>0</v>
      </c>
      <c r="K5" s="112">
        <f t="shared" si="0"/>
        <v>35697</v>
      </c>
      <c r="L5" s="112">
        <f t="shared" si="0"/>
        <v>0</v>
      </c>
      <c r="M5" s="112">
        <f t="shared" si="0"/>
        <v>187841</v>
      </c>
      <c r="O5" s="114" t="s">
        <v>27</v>
      </c>
      <c r="P5" s="114" t="s">
        <v>1675</v>
      </c>
      <c r="Q5" s="114" t="s">
        <v>590</v>
      </c>
      <c r="R5" s="114" t="s">
        <v>1677</v>
      </c>
      <c r="S5" s="114"/>
      <c r="T5" s="112">
        <v>56208</v>
      </c>
      <c r="U5" s="112">
        <v>0</v>
      </c>
      <c r="V5" s="112">
        <v>0</v>
      </c>
      <c r="W5" s="112">
        <v>0</v>
      </c>
      <c r="X5" s="112">
        <v>95936</v>
      </c>
      <c r="Y5" s="112">
        <v>0</v>
      </c>
      <c r="Z5" s="112">
        <v>35697</v>
      </c>
      <c r="AA5" s="112">
        <v>0</v>
      </c>
      <c r="AB5" s="112">
        <v>187841</v>
      </c>
    </row>
    <row r="6" spans="1:28" x14ac:dyDescent="0.25">
      <c r="A6" s="114" t="s">
        <v>27</v>
      </c>
      <c r="B6" s="114" t="s">
        <v>1675</v>
      </c>
      <c r="C6" s="114" t="s">
        <v>591</v>
      </c>
      <c r="D6" s="114" t="s">
        <v>1678</v>
      </c>
      <c r="E6" s="112">
        <f t="shared" si="1"/>
        <v>0</v>
      </c>
      <c r="F6" s="112">
        <f t="shared" si="0"/>
        <v>2544320</v>
      </c>
      <c r="G6" s="112">
        <f t="shared" si="0"/>
        <v>0</v>
      </c>
      <c r="H6" s="112">
        <f t="shared" si="0"/>
        <v>0</v>
      </c>
      <c r="I6" s="112">
        <f t="shared" si="0"/>
        <v>5648</v>
      </c>
      <c r="J6" s="112">
        <f t="shared" si="0"/>
        <v>1216</v>
      </c>
      <c r="K6" s="112">
        <f t="shared" si="0"/>
        <v>200</v>
      </c>
      <c r="L6" s="112">
        <f t="shared" si="0"/>
        <v>0</v>
      </c>
      <c r="M6" s="112">
        <f t="shared" si="0"/>
        <v>2551384</v>
      </c>
      <c r="O6" s="114" t="s">
        <v>27</v>
      </c>
      <c r="P6" s="114" t="s">
        <v>1675</v>
      </c>
      <c r="Q6" s="114" t="s">
        <v>591</v>
      </c>
      <c r="R6" s="114" t="s">
        <v>1678</v>
      </c>
      <c r="S6" s="114"/>
      <c r="T6" s="112">
        <v>0</v>
      </c>
      <c r="U6" s="112">
        <v>2544320</v>
      </c>
      <c r="V6" s="112">
        <v>0</v>
      </c>
      <c r="W6" s="112">
        <v>0</v>
      </c>
      <c r="X6" s="112">
        <v>5648</v>
      </c>
      <c r="Y6" s="112">
        <v>1216</v>
      </c>
      <c r="Z6" s="112">
        <v>200</v>
      </c>
      <c r="AA6" s="112">
        <v>0</v>
      </c>
      <c r="AB6" s="112">
        <v>2551384</v>
      </c>
    </row>
    <row r="7" spans="1:28" x14ac:dyDescent="0.25">
      <c r="A7" s="114" t="s">
        <v>27</v>
      </c>
      <c r="B7" s="114" t="s">
        <v>1675</v>
      </c>
      <c r="C7" s="114" t="s">
        <v>592</v>
      </c>
      <c r="D7" s="114" t="s">
        <v>1679</v>
      </c>
      <c r="E7" s="112">
        <f t="shared" si="1"/>
        <v>177456</v>
      </c>
      <c r="F7" s="112">
        <f t="shared" si="0"/>
        <v>125472</v>
      </c>
      <c r="G7" s="112">
        <f t="shared" si="0"/>
        <v>0</v>
      </c>
      <c r="H7" s="112">
        <f t="shared" si="0"/>
        <v>0</v>
      </c>
      <c r="I7" s="112">
        <f t="shared" si="0"/>
        <v>385808</v>
      </c>
      <c r="J7" s="112">
        <f t="shared" si="0"/>
        <v>121504</v>
      </c>
      <c r="K7" s="112">
        <f t="shared" si="0"/>
        <v>47888</v>
      </c>
      <c r="L7" s="112">
        <f t="shared" si="0"/>
        <v>19382</v>
      </c>
      <c r="M7" s="112">
        <f t="shared" si="0"/>
        <v>877510</v>
      </c>
      <c r="O7" s="114" t="s">
        <v>27</v>
      </c>
      <c r="P7" s="114" t="s">
        <v>1675</v>
      </c>
      <c r="Q7" s="114" t="s">
        <v>592</v>
      </c>
      <c r="R7" s="114" t="s">
        <v>1679</v>
      </c>
      <c r="S7" s="114"/>
      <c r="T7" s="112">
        <v>177456</v>
      </c>
      <c r="U7" s="112">
        <v>125472</v>
      </c>
      <c r="V7" s="112">
        <v>0</v>
      </c>
      <c r="W7" s="112">
        <v>0</v>
      </c>
      <c r="X7" s="112">
        <v>385808</v>
      </c>
      <c r="Y7" s="112">
        <v>121504</v>
      </c>
      <c r="Z7" s="112">
        <v>47888</v>
      </c>
      <c r="AA7" s="112">
        <v>19382</v>
      </c>
      <c r="AB7" s="112">
        <v>877510</v>
      </c>
    </row>
    <row r="8" spans="1:28" x14ac:dyDescent="0.25">
      <c r="A8" s="114" t="s">
        <v>27</v>
      </c>
      <c r="B8" s="114" t="s">
        <v>1675</v>
      </c>
      <c r="C8" s="114" t="s">
        <v>593</v>
      </c>
      <c r="D8" s="114" t="s">
        <v>1680</v>
      </c>
      <c r="E8" s="112">
        <f t="shared" si="1"/>
        <v>0</v>
      </c>
      <c r="F8" s="112">
        <f t="shared" si="0"/>
        <v>0</v>
      </c>
      <c r="G8" s="112">
        <f t="shared" si="0"/>
        <v>0</v>
      </c>
      <c r="H8" s="112">
        <f t="shared" si="0"/>
        <v>0</v>
      </c>
      <c r="I8" s="112">
        <f t="shared" si="0"/>
        <v>752</v>
      </c>
      <c r="J8" s="112">
        <f t="shared" si="0"/>
        <v>0</v>
      </c>
      <c r="K8" s="112">
        <f t="shared" si="0"/>
        <v>0</v>
      </c>
      <c r="L8" s="112">
        <f t="shared" si="0"/>
        <v>0</v>
      </c>
      <c r="M8" s="112">
        <f t="shared" si="0"/>
        <v>752</v>
      </c>
      <c r="O8" s="114" t="s">
        <v>27</v>
      </c>
      <c r="P8" s="114" t="s">
        <v>1675</v>
      </c>
      <c r="Q8" s="114" t="s">
        <v>593</v>
      </c>
      <c r="R8" s="114" t="s">
        <v>1680</v>
      </c>
      <c r="S8" s="114"/>
      <c r="T8" s="112">
        <v>0</v>
      </c>
      <c r="U8" s="112">
        <v>0</v>
      </c>
      <c r="V8" s="112">
        <v>0</v>
      </c>
      <c r="W8" s="112">
        <v>0</v>
      </c>
      <c r="X8" s="112">
        <v>752</v>
      </c>
      <c r="Y8" s="112">
        <v>0</v>
      </c>
      <c r="Z8" s="112">
        <v>0</v>
      </c>
      <c r="AA8" s="112">
        <v>0</v>
      </c>
      <c r="AB8" s="112">
        <v>752</v>
      </c>
    </row>
    <row r="9" spans="1:28" x14ac:dyDescent="0.25">
      <c r="A9" s="114" t="s">
        <v>27</v>
      </c>
      <c r="B9" s="114" t="s">
        <v>1675</v>
      </c>
      <c r="C9" s="114" t="s">
        <v>594</v>
      </c>
      <c r="D9" s="114" t="s">
        <v>1681</v>
      </c>
      <c r="E9" s="112">
        <f t="shared" si="1"/>
        <v>86016</v>
      </c>
      <c r="F9" s="112">
        <f t="shared" si="0"/>
        <v>0</v>
      </c>
      <c r="G9" s="112">
        <f t="shared" si="0"/>
        <v>0</v>
      </c>
      <c r="H9" s="112">
        <f t="shared" si="0"/>
        <v>0</v>
      </c>
      <c r="I9" s="112">
        <f t="shared" si="0"/>
        <v>88560</v>
      </c>
      <c r="J9" s="112">
        <f t="shared" si="0"/>
        <v>0</v>
      </c>
      <c r="K9" s="112">
        <f t="shared" si="0"/>
        <v>1208</v>
      </c>
      <c r="L9" s="112">
        <f t="shared" si="0"/>
        <v>0</v>
      </c>
      <c r="M9" s="112">
        <f t="shared" si="0"/>
        <v>175784</v>
      </c>
      <c r="O9" s="114" t="s">
        <v>27</v>
      </c>
      <c r="P9" s="114" t="s">
        <v>1675</v>
      </c>
      <c r="Q9" s="114" t="s">
        <v>594</v>
      </c>
      <c r="R9" s="114" t="s">
        <v>1681</v>
      </c>
      <c r="S9" s="114"/>
      <c r="T9" s="112">
        <v>86016</v>
      </c>
      <c r="U9" s="112">
        <v>0</v>
      </c>
      <c r="V9" s="112">
        <v>0</v>
      </c>
      <c r="W9" s="112">
        <v>0</v>
      </c>
      <c r="X9" s="112">
        <v>88560</v>
      </c>
      <c r="Y9" s="112">
        <v>0</v>
      </c>
      <c r="Z9" s="112">
        <v>1208</v>
      </c>
      <c r="AA9" s="112">
        <v>0</v>
      </c>
      <c r="AB9" s="112">
        <v>175784</v>
      </c>
    </row>
    <row r="10" spans="1:28" x14ac:dyDescent="0.25">
      <c r="A10" s="114" t="s">
        <v>27</v>
      </c>
      <c r="B10" s="114" t="s">
        <v>1675</v>
      </c>
      <c r="C10" s="114" t="s">
        <v>595</v>
      </c>
      <c r="D10" s="114" t="s">
        <v>1682</v>
      </c>
      <c r="E10" s="112">
        <f t="shared" si="1"/>
        <v>0</v>
      </c>
      <c r="F10" s="112">
        <f t="shared" si="0"/>
        <v>134464</v>
      </c>
      <c r="G10" s="112">
        <f t="shared" si="0"/>
        <v>0</v>
      </c>
      <c r="H10" s="112">
        <f t="shared" si="0"/>
        <v>0</v>
      </c>
      <c r="I10" s="112">
        <f t="shared" si="0"/>
        <v>0</v>
      </c>
      <c r="J10" s="112">
        <f t="shared" si="0"/>
        <v>433856</v>
      </c>
      <c r="K10" s="112">
        <f t="shared" si="0"/>
        <v>0</v>
      </c>
      <c r="L10" s="112">
        <f t="shared" si="0"/>
        <v>15068</v>
      </c>
      <c r="M10" s="112">
        <f t="shared" si="0"/>
        <v>583388</v>
      </c>
      <c r="O10" s="114" t="s">
        <v>27</v>
      </c>
      <c r="P10" s="114" t="s">
        <v>1675</v>
      </c>
      <c r="Q10" s="114" t="s">
        <v>595</v>
      </c>
      <c r="R10" s="114" t="s">
        <v>1682</v>
      </c>
      <c r="S10" s="114"/>
      <c r="T10" s="112">
        <v>0</v>
      </c>
      <c r="U10" s="112">
        <v>134464</v>
      </c>
      <c r="V10" s="112">
        <v>0</v>
      </c>
      <c r="W10" s="112">
        <v>0</v>
      </c>
      <c r="X10" s="112">
        <v>0</v>
      </c>
      <c r="Y10" s="112">
        <v>433856</v>
      </c>
      <c r="Z10" s="112">
        <v>0</v>
      </c>
      <c r="AA10" s="112">
        <v>15068</v>
      </c>
      <c r="AB10" s="112">
        <v>583388</v>
      </c>
    </row>
    <row r="11" spans="1:28" x14ac:dyDescent="0.25">
      <c r="A11" s="114" t="s">
        <v>27</v>
      </c>
      <c r="B11" s="114" t="s">
        <v>1675</v>
      </c>
      <c r="C11" s="114" t="s">
        <v>596</v>
      </c>
      <c r="D11" s="114" t="s">
        <v>1683</v>
      </c>
      <c r="E11" s="112">
        <f t="shared" si="1"/>
        <v>0</v>
      </c>
      <c r="F11" s="112">
        <f t="shared" si="0"/>
        <v>0</v>
      </c>
      <c r="G11" s="112">
        <f t="shared" si="0"/>
        <v>0</v>
      </c>
      <c r="H11" s="112">
        <f t="shared" si="0"/>
        <v>0</v>
      </c>
      <c r="I11" s="112">
        <f t="shared" si="0"/>
        <v>82896</v>
      </c>
      <c r="J11" s="112">
        <f t="shared" si="0"/>
        <v>0</v>
      </c>
      <c r="K11" s="112">
        <f t="shared" si="0"/>
        <v>752</v>
      </c>
      <c r="L11" s="112">
        <f t="shared" si="0"/>
        <v>0</v>
      </c>
      <c r="M11" s="112">
        <f t="shared" si="0"/>
        <v>83648</v>
      </c>
      <c r="O11" s="114" t="s">
        <v>27</v>
      </c>
      <c r="P11" s="114" t="s">
        <v>1675</v>
      </c>
      <c r="Q11" s="114" t="s">
        <v>596</v>
      </c>
      <c r="R11" s="114" t="s">
        <v>1683</v>
      </c>
      <c r="S11" s="114"/>
      <c r="T11" s="112">
        <v>0</v>
      </c>
      <c r="U11" s="112">
        <v>0</v>
      </c>
      <c r="V11" s="112">
        <v>0</v>
      </c>
      <c r="W11" s="112">
        <v>0</v>
      </c>
      <c r="X11" s="112">
        <v>82896</v>
      </c>
      <c r="Y11" s="112">
        <v>0</v>
      </c>
      <c r="Z11" s="112">
        <v>752</v>
      </c>
      <c r="AA11" s="112">
        <v>0</v>
      </c>
      <c r="AB11" s="112">
        <v>83648</v>
      </c>
    </row>
    <row r="12" spans="1:28" x14ac:dyDescent="0.25">
      <c r="A12" s="114" t="s">
        <v>27</v>
      </c>
      <c r="B12" s="114" t="s">
        <v>1675</v>
      </c>
      <c r="C12" s="114" t="s">
        <v>597</v>
      </c>
      <c r="D12" s="114" t="s">
        <v>1684</v>
      </c>
      <c r="E12" s="112">
        <f t="shared" si="1"/>
        <v>177552</v>
      </c>
      <c r="F12" s="112">
        <f t="shared" si="0"/>
        <v>120896</v>
      </c>
      <c r="G12" s="112">
        <f t="shared" si="0"/>
        <v>0</v>
      </c>
      <c r="H12" s="112">
        <f t="shared" si="0"/>
        <v>0</v>
      </c>
      <c r="I12" s="112">
        <f t="shared" si="0"/>
        <v>239712</v>
      </c>
      <c r="J12" s="112">
        <f t="shared" si="0"/>
        <v>0</v>
      </c>
      <c r="K12" s="112">
        <f t="shared" si="0"/>
        <v>1560</v>
      </c>
      <c r="L12" s="112">
        <f t="shared" si="0"/>
        <v>0</v>
      </c>
      <c r="M12" s="112">
        <f t="shared" si="0"/>
        <v>539720</v>
      </c>
      <c r="O12" s="114" t="s">
        <v>27</v>
      </c>
      <c r="P12" s="114" t="s">
        <v>1675</v>
      </c>
      <c r="Q12" s="114" t="s">
        <v>597</v>
      </c>
      <c r="R12" s="114" t="s">
        <v>1684</v>
      </c>
      <c r="S12" s="114"/>
      <c r="T12" s="112">
        <v>177552</v>
      </c>
      <c r="U12" s="112">
        <v>120896</v>
      </c>
      <c r="V12" s="112">
        <v>0</v>
      </c>
      <c r="W12" s="112">
        <v>0</v>
      </c>
      <c r="X12" s="112">
        <v>239712</v>
      </c>
      <c r="Y12" s="112">
        <v>0</v>
      </c>
      <c r="Z12" s="112">
        <v>1560</v>
      </c>
      <c r="AA12" s="112">
        <v>0</v>
      </c>
      <c r="AB12" s="112">
        <v>539720</v>
      </c>
    </row>
    <row r="13" spans="1:28" x14ac:dyDescent="0.25">
      <c r="A13" s="114" t="s">
        <v>27</v>
      </c>
      <c r="B13" s="114" t="s">
        <v>1675</v>
      </c>
      <c r="C13" s="114" t="s">
        <v>598</v>
      </c>
      <c r="D13" s="114" t="s">
        <v>1685</v>
      </c>
      <c r="E13" s="112">
        <f t="shared" si="1"/>
        <v>0</v>
      </c>
      <c r="F13" s="112">
        <f t="shared" si="0"/>
        <v>27728</v>
      </c>
      <c r="G13" s="112">
        <f t="shared" si="0"/>
        <v>0</v>
      </c>
      <c r="H13" s="112">
        <f t="shared" si="0"/>
        <v>0</v>
      </c>
      <c r="I13" s="112">
        <f t="shared" si="0"/>
        <v>0</v>
      </c>
      <c r="J13" s="112">
        <f t="shared" si="0"/>
        <v>0</v>
      </c>
      <c r="K13" s="112">
        <f t="shared" si="0"/>
        <v>0</v>
      </c>
      <c r="L13" s="112">
        <f t="shared" si="0"/>
        <v>0</v>
      </c>
      <c r="M13" s="112">
        <f t="shared" si="0"/>
        <v>27728</v>
      </c>
      <c r="O13" s="114" t="s">
        <v>27</v>
      </c>
      <c r="P13" s="114" t="s">
        <v>1675</v>
      </c>
      <c r="Q13" s="114" t="s">
        <v>598</v>
      </c>
      <c r="R13" s="114" t="s">
        <v>1685</v>
      </c>
      <c r="S13" s="114"/>
      <c r="T13" s="112">
        <v>0</v>
      </c>
      <c r="U13" s="112">
        <v>27728</v>
      </c>
      <c r="V13" s="112">
        <v>0</v>
      </c>
      <c r="W13" s="112">
        <v>0</v>
      </c>
      <c r="X13" s="112">
        <v>0</v>
      </c>
      <c r="Y13" s="112">
        <v>0</v>
      </c>
      <c r="Z13" s="112">
        <v>0</v>
      </c>
      <c r="AA13" s="112">
        <v>0</v>
      </c>
      <c r="AB13" s="112">
        <v>27728</v>
      </c>
    </row>
    <row r="14" spans="1:28" x14ac:dyDescent="0.25">
      <c r="A14" s="114" t="s">
        <v>27</v>
      </c>
      <c r="B14" s="114" t="s">
        <v>1675</v>
      </c>
      <c r="C14" s="114" t="s">
        <v>599</v>
      </c>
      <c r="D14" s="114" t="s">
        <v>1686</v>
      </c>
      <c r="E14" s="112">
        <f t="shared" si="1"/>
        <v>0</v>
      </c>
      <c r="F14" s="112">
        <f t="shared" si="0"/>
        <v>62224</v>
      </c>
      <c r="G14" s="112">
        <f t="shared" si="0"/>
        <v>0</v>
      </c>
      <c r="H14" s="112">
        <f t="shared" si="0"/>
        <v>0</v>
      </c>
      <c r="I14" s="112">
        <f t="shared" si="0"/>
        <v>0</v>
      </c>
      <c r="J14" s="112">
        <f t="shared" si="0"/>
        <v>213952</v>
      </c>
      <c r="K14" s="112">
        <f t="shared" si="0"/>
        <v>0</v>
      </c>
      <c r="L14" s="112">
        <f t="shared" si="0"/>
        <v>57934</v>
      </c>
      <c r="M14" s="112">
        <f t="shared" si="0"/>
        <v>334110</v>
      </c>
      <c r="O14" s="114" t="s">
        <v>27</v>
      </c>
      <c r="P14" s="114" t="s">
        <v>1675</v>
      </c>
      <c r="Q14" s="114" t="s">
        <v>599</v>
      </c>
      <c r="R14" s="114" t="s">
        <v>1686</v>
      </c>
      <c r="S14" s="114"/>
      <c r="T14" s="112">
        <v>0</v>
      </c>
      <c r="U14" s="112">
        <v>62224</v>
      </c>
      <c r="V14" s="112">
        <v>0</v>
      </c>
      <c r="W14" s="112">
        <v>0</v>
      </c>
      <c r="X14" s="112">
        <v>0</v>
      </c>
      <c r="Y14" s="112">
        <v>213952</v>
      </c>
      <c r="Z14" s="112">
        <v>0</v>
      </c>
      <c r="AA14" s="112">
        <v>57934</v>
      </c>
      <c r="AB14" s="112">
        <v>334110</v>
      </c>
    </row>
    <row r="15" spans="1:28" x14ac:dyDescent="0.25">
      <c r="A15" s="114" t="s">
        <v>27</v>
      </c>
      <c r="B15" s="114" t="s">
        <v>1675</v>
      </c>
      <c r="C15" s="114" t="s">
        <v>600</v>
      </c>
      <c r="D15" s="114" t="s">
        <v>1687</v>
      </c>
      <c r="E15" s="112">
        <f t="shared" si="1"/>
        <v>3045504</v>
      </c>
      <c r="F15" s="112">
        <f t="shared" si="0"/>
        <v>0</v>
      </c>
      <c r="G15" s="112">
        <f t="shared" si="0"/>
        <v>0</v>
      </c>
      <c r="H15" s="112">
        <f t="shared" si="0"/>
        <v>267064</v>
      </c>
      <c r="I15" s="112">
        <f t="shared" si="0"/>
        <v>0</v>
      </c>
      <c r="J15" s="112">
        <f t="shared" si="0"/>
        <v>0</v>
      </c>
      <c r="K15" s="112">
        <f t="shared" si="0"/>
        <v>544</v>
      </c>
      <c r="L15" s="112">
        <f t="shared" si="0"/>
        <v>0</v>
      </c>
      <c r="M15" s="112">
        <f t="shared" si="0"/>
        <v>3313112</v>
      </c>
      <c r="O15" s="114" t="s">
        <v>27</v>
      </c>
      <c r="P15" s="114" t="s">
        <v>1675</v>
      </c>
      <c r="Q15" s="114" t="s">
        <v>600</v>
      </c>
      <c r="R15" s="114" t="s">
        <v>1687</v>
      </c>
      <c r="S15" s="114"/>
      <c r="T15" s="112">
        <v>3045504</v>
      </c>
      <c r="U15" s="112">
        <v>0</v>
      </c>
      <c r="V15" s="112">
        <v>0</v>
      </c>
      <c r="W15" s="112">
        <v>267064</v>
      </c>
      <c r="X15" s="112">
        <v>0</v>
      </c>
      <c r="Y15" s="112">
        <v>0</v>
      </c>
      <c r="Z15" s="112">
        <v>544</v>
      </c>
      <c r="AA15" s="112">
        <v>0</v>
      </c>
      <c r="AB15" s="112">
        <v>3313112</v>
      </c>
    </row>
    <row r="16" spans="1:28" x14ac:dyDescent="0.25">
      <c r="A16" s="114" t="s">
        <v>27</v>
      </c>
      <c r="B16" s="114" t="s">
        <v>1675</v>
      </c>
      <c r="C16" s="114" t="s">
        <v>601</v>
      </c>
      <c r="D16" s="114" t="s">
        <v>1688</v>
      </c>
      <c r="E16" s="112">
        <f t="shared" si="1"/>
        <v>589248</v>
      </c>
      <c r="F16" s="112">
        <f t="shared" si="0"/>
        <v>0</v>
      </c>
      <c r="G16" s="112">
        <f t="shared" si="0"/>
        <v>0</v>
      </c>
      <c r="H16" s="112">
        <f t="shared" si="0"/>
        <v>0</v>
      </c>
      <c r="I16" s="112">
        <f t="shared" si="0"/>
        <v>68912</v>
      </c>
      <c r="J16" s="112">
        <f t="shared" si="0"/>
        <v>0</v>
      </c>
      <c r="K16" s="112">
        <f t="shared" si="0"/>
        <v>314</v>
      </c>
      <c r="L16" s="112">
        <f t="shared" si="0"/>
        <v>0</v>
      </c>
      <c r="M16" s="112">
        <f t="shared" si="0"/>
        <v>658474</v>
      </c>
      <c r="O16" s="114" t="s">
        <v>27</v>
      </c>
      <c r="P16" s="114" t="s">
        <v>1675</v>
      </c>
      <c r="Q16" s="114" t="s">
        <v>601</v>
      </c>
      <c r="R16" s="114" t="s">
        <v>1688</v>
      </c>
      <c r="S16" s="114"/>
      <c r="T16" s="112">
        <v>589248</v>
      </c>
      <c r="U16" s="112">
        <v>0</v>
      </c>
      <c r="V16" s="112">
        <v>0</v>
      </c>
      <c r="W16" s="112">
        <v>0</v>
      </c>
      <c r="X16" s="112">
        <v>68912</v>
      </c>
      <c r="Y16" s="112">
        <v>0</v>
      </c>
      <c r="Z16" s="112">
        <v>314</v>
      </c>
      <c r="AA16" s="112">
        <v>0</v>
      </c>
      <c r="AB16" s="112">
        <v>658474</v>
      </c>
    </row>
    <row r="17" spans="1:28" x14ac:dyDescent="0.25">
      <c r="A17" s="114" t="s">
        <v>27</v>
      </c>
      <c r="B17" s="114" t="s">
        <v>1675</v>
      </c>
      <c r="C17" s="114" t="s">
        <v>602</v>
      </c>
      <c r="D17" s="114" t="s">
        <v>1689</v>
      </c>
      <c r="E17" s="112">
        <f t="shared" si="1"/>
        <v>0</v>
      </c>
      <c r="F17" s="112">
        <f t="shared" si="0"/>
        <v>0</v>
      </c>
      <c r="G17" s="112">
        <f t="shared" si="0"/>
        <v>0</v>
      </c>
      <c r="H17" s="112">
        <f t="shared" si="0"/>
        <v>0</v>
      </c>
      <c r="I17" s="112">
        <f t="shared" si="0"/>
        <v>0</v>
      </c>
      <c r="J17" s="112">
        <f t="shared" si="0"/>
        <v>332176</v>
      </c>
      <c r="K17" s="112">
        <f t="shared" si="0"/>
        <v>0</v>
      </c>
      <c r="L17" s="112">
        <f t="shared" si="0"/>
        <v>4245</v>
      </c>
      <c r="M17" s="112">
        <f t="shared" si="0"/>
        <v>336421</v>
      </c>
      <c r="O17" s="114" t="s">
        <v>27</v>
      </c>
      <c r="P17" s="114" t="s">
        <v>1675</v>
      </c>
      <c r="Q17" s="114" t="s">
        <v>602</v>
      </c>
      <c r="R17" s="114" t="s">
        <v>1689</v>
      </c>
      <c r="S17" s="114"/>
      <c r="T17" s="112">
        <v>0</v>
      </c>
      <c r="U17" s="112">
        <v>0</v>
      </c>
      <c r="V17" s="112">
        <v>0</v>
      </c>
      <c r="W17" s="112">
        <v>0</v>
      </c>
      <c r="X17" s="112">
        <v>0</v>
      </c>
      <c r="Y17" s="112">
        <v>332176</v>
      </c>
      <c r="Z17" s="112">
        <v>0</v>
      </c>
      <c r="AA17" s="112">
        <v>4245</v>
      </c>
      <c r="AB17" s="112">
        <v>336421</v>
      </c>
    </row>
    <row r="18" spans="1:28" x14ac:dyDescent="0.25">
      <c r="A18" s="114" t="s">
        <v>27</v>
      </c>
      <c r="B18" s="114" t="s">
        <v>1675</v>
      </c>
      <c r="C18" s="114" t="s">
        <v>603</v>
      </c>
      <c r="D18" s="114" t="s">
        <v>1690</v>
      </c>
      <c r="E18" s="112">
        <f t="shared" si="1"/>
        <v>0</v>
      </c>
      <c r="F18" s="112">
        <f t="shared" si="0"/>
        <v>0</v>
      </c>
      <c r="G18" s="112">
        <f t="shared" si="0"/>
        <v>0</v>
      </c>
      <c r="H18" s="112">
        <f t="shared" si="0"/>
        <v>0</v>
      </c>
      <c r="I18" s="112">
        <f t="shared" si="0"/>
        <v>0</v>
      </c>
      <c r="J18" s="112">
        <f t="shared" si="0"/>
        <v>0</v>
      </c>
      <c r="K18" s="112">
        <f t="shared" si="0"/>
        <v>0</v>
      </c>
      <c r="L18" s="112">
        <f t="shared" si="0"/>
        <v>0</v>
      </c>
      <c r="M18" s="112">
        <f t="shared" si="0"/>
        <v>0</v>
      </c>
      <c r="O18" s="114" t="s">
        <v>27</v>
      </c>
      <c r="P18" s="114" t="s">
        <v>1675</v>
      </c>
      <c r="Q18" s="114" t="s">
        <v>603</v>
      </c>
      <c r="R18" s="114" t="s">
        <v>1690</v>
      </c>
      <c r="S18" s="114"/>
      <c r="T18" s="112">
        <v>0</v>
      </c>
      <c r="U18" s="112">
        <v>0</v>
      </c>
      <c r="V18" s="112">
        <v>0</v>
      </c>
      <c r="W18" s="112">
        <v>0</v>
      </c>
      <c r="X18" s="112">
        <v>0</v>
      </c>
      <c r="Y18" s="112">
        <v>0</v>
      </c>
      <c r="Z18" s="112">
        <v>0</v>
      </c>
      <c r="AA18" s="112">
        <v>0</v>
      </c>
      <c r="AB18" s="112">
        <v>0</v>
      </c>
    </row>
    <row r="19" spans="1:28" x14ac:dyDescent="0.25">
      <c r="A19" s="114" t="s">
        <v>27</v>
      </c>
      <c r="B19" s="114" t="s">
        <v>1675</v>
      </c>
      <c r="C19" s="114" t="s">
        <v>604</v>
      </c>
      <c r="D19" s="114" t="s">
        <v>1691</v>
      </c>
      <c r="E19" s="112">
        <f t="shared" si="1"/>
        <v>96672</v>
      </c>
      <c r="F19" s="112">
        <f t="shared" si="0"/>
        <v>0</v>
      </c>
      <c r="G19" s="112">
        <f t="shared" si="0"/>
        <v>0</v>
      </c>
      <c r="H19" s="112">
        <f t="shared" si="0"/>
        <v>0</v>
      </c>
      <c r="I19" s="112">
        <f t="shared" si="0"/>
        <v>11648</v>
      </c>
      <c r="J19" s="112">
        <f t="shared" si="0"/>
        <v>489184</v>
      </c>
      <c r="K19" s="112">
        <f t="shared" si="0"/>
        <v>3568</v>
      </c>
      <c r="L19" s="112">
        <f t="shared" si="0"/>
        <v>98760</v>
      </c>
      <c r="M19" s="112">
        <f t="shared" si="0"/>
        <v>699832</v>
      </c>
      <c r="O19" s="114" t="s">
        <v>27</v>
      </c>
      <c r="P19" s="114" t="s">
        <v>1675</v>
      </c>
      <c r="Q19" s="114" t="s">
        <v>604</v>
      </c>
      <c r="R19" s="114" t="s">
        <v>1691</v>
      </c>
      <c r="S19" s="114"/>
      <c r="T19" s="112">
        <v>96672</v>
      </c>
      <c r="U19" s="112">
        <v>0</v>
      </c>
      <c r="V19" s="112">
        <v>0</v>
      </c>
      <c r="W19" s="112">
        <v>0</v>
      </c>
      <c r="X19" s="112">
        <v>11648</v>
      </c>
      <c r="Y19" s="112">
        <v>489184</v>
      </c>
      <c r="Z19" s="112">
        <v>3568</v>
      </c>
      <c r="AA19" s="112">
        <v>98760</v>
      </c>
      <c r="AB19" s="112">
        <v>699832</v>
      </c>
    </row>
    <row r="20" spans="1:28" x14ac:dyDescent="0.25">
      <c r="A20" s="114" t="s">
        <v>27</v>
      </c>
      <c r="B20" s="114" t="s">
        <v>1675</v>
      </c>
      <c r="C20" s="114" t="s">
        <v>605</v>
      </c>
      <c r="D20" s="114" t="s">
        <v>1692</v>
      </c>
      <c r="E20" s="112">
        <f t="shared" si="1"/>
        <v>0</v>
      </c>
      <c r="F20" s="112">
        <f t="shared" si="1"/>
        <v>0</v>
      </c>
      <c r="G20" s="112">
        <f t="shared" si="1"/>
        <v>0</v>
      </c>
      <c r="H20" s="112">
        <f t="shared" si="1"/>
        <v>0</v>
      </c>
      <c r="I20" s="112">
        <f t="shared" si="1"/>
        <v>0</v>
      </c>
      <c r="J20" s="112">
        <f t="shared" si="1"/>
        <v>57456</v>
      </c>
      <c r="K20" s="112">
        <f t="shared" si="1"/>
        <v>0</v>
      </c>
      <c r="L20" s="112">
        <f t="shared" si="1"/>
        <v>0</v>
      </c>
      <c r="M20" s="112">
        <f t="shared" si="1"/>
        <v>57456</v>
      </c>
      <c r="O20" s="114" t="s">
        <v>27</v>
      </c>
      <c r="P20" s="114" t="s">
        <v>1675</v>
      </c>
      <c r="Q20" s="114" t="s">
        <v>605</v>
      </c>
      <c r="R20" s="114" t="s">
        <v>1692</v>
      </c>
      <c r="S20" s="114"/>
      <c r="T20" s="112">
        <v>0</v>
      </c>
      <c r="U20" s="112">
        <v>0</v>
      </c>
      <c r="V20" s="112">
        <v>0</v>
      </c>
      <c r="W20" s="112">
        <v>0</v>
      </c>
      <c r="X20" s="112">
        <v>0</v>
      </c>
      <c r="Y20" s="112">
        <v>57456</v>
      </c>
      <c r="Z20" s="112">
        <v>0</v>
      </c>
      <c r="AA20" s="112">
        <v>0</v>
      </c>
      <c r="AB20" s="112">
        <v>57456</v>
      </c>
    </row>
    <row r="21" spans="1:28" x14ac:dyDescent="0.25">
      <c r="A21" s="114" t="s">
        <v>27</v>
      </c>
      <c r="B21" s="114" t="s">
        <v>1675</v>
      </c>
      <c r="C21" s="114" t="s">
        <v>606</v>
      </c>
      <c r="D21" s="114" t="s">
        <v>1693</v>
      </c>
      <c r="E21" s="112">
        <f t="shared" si="1"/>
        <v>0</v>
      </c>
      <c r="F21" s="112">
        <f t="shared" si="1"/>
        <v>0</v>
      </c>
      <c r="G21" s="112">
        <f t="shared" si="1"/>
        <v>0</v>
      </c>
      <c r="H21" s="112">
        <f t="shared" si="1"/>
        <v>0</v>
      </c>
      <c r="I21" s="112">
        <f t="shared" si="1"/>
        <v>0</v>
      </c>
      <c r="J21" s="112">
        <f t="shared" si="1"/>
        <v>179616</v>
      </c>
      <c r="K21" s="112">
        <f t="shared" si="1"/>
        <v>0</v>
      </c>
      <c r="L21" s="112">
        <f t="shared" si="1"/>
        <v>0</v>
      </c>
      <c r="M21" s="112">
        <f t="shared" si="1"/>
        <v>179616</v>
      </c>
      <c r="O21" s="114" t="s">
        <v>27</v>
      </c>
      <c r="P21" s="114" t="s">
        <v>1675</v>
      </c>
      <c r="Q21" s="114" t="s">
        <v>606</v>
      </c>
      <c r="R21" s="114" t="s">
        <v>1693</v>
      </c>
      <c r="S21" s="114"/>
      <c r="T21" s="112">
        <v>0</v>
      </c>
      <c r="U21" s="112">
        <v>0</v>
      </c>
      <c r="V21" s="112">
        <v>0</v>
      </c>
      <c r="W21" s="112">
        <v>0</v>
      </c>
      <c r="X21" s="112">
        <v>0</v>
      </c>
      <c r="Y21" s="112">
        <v>179616</v>
      </c>
      <c r="Z21" s="112">
        <v>0</v>
      </c>
      <c r="AA21" s="112">
        <v>0</v>
      </c>
      <c r="AB21" s="112">
        <v>179616</v>
      </c>
    </row>
    <row r="22" spans="1:28" x14ac:dyDescent="0.25">
      <c r="A22" s="114" t="s">
        <v>27</v>
      </c>
      <c r="B22" s="114" t="s">
        <v>1675</v>
      </c>
      <c r="C22" s="114" t="s">
        <v>607</v>
      </c>
      <c r="D22" s="114" t="s">
        <v>1694</v>
      </c>
      <c r="E22" s="112">
        <f t="shared" si="1"/>
        <v>0</v>
      </c>
      <c r="F22" s="112">
        <f t="shared" si="1"/>
        <v>1691472</v>
      </c>
      <c r="G22" s="112">
        <f t="shared" si="1"/>
        <v>973392</v>
      </c>
      <c r="H22" s="112">
        <f t="shared" si="1"/>
        <v>0</v>
      </c>
      <c r="I22" s="112">
        <f t="shared" si="1"/>
        <v>0</v>
      </c>
      <c r="J22" s="112">
        <f t="shared" si="1"/>
        <v>2640</v>
      </c>
      <c r="K22" s="112">
        <f t="shared" si="1"/>
        <v>0</v>
      </c>
      <c r="L22" s="112">
        <f t="shared" si="1"/>
        <v>1600</v>
      </c>
      <c r="M22" s="112">
        <f t="shared" si="1"/>
        <v>2669104</v>
      </c>
      <c r="O22" s="114" t="s">
        <v>27</v>
      </c>
      <c r="P22" s="114" t="s">
        <v>1675</v>
      </c>
      <c r="Q22" s="114" t="s">
        <v>607</v>
      </c>
      <c r="R22" s="114" t="s">
        <v>1694</v>
      </c>
      <c r="S22" s="114"/>
      <c r="T22" s="112">
        <v>0</v>
      </c>
      <c r="U22" s="112">
        <v>1691472</v>
      </c>
      <c r="V22" s="112">
        <v>973392</v>
      </c>
      <c r="W22" s="112">
        <v>0</v>
      </c>
      <c r="X22" s="112">
        <v>0</v>
      </c>
      <c r="Y22" s="112">
        <v>2640</v>
      </c>
      <c r="Z22" s="112">
        <v>0</v>
      </c>
      <c r="AA22" s="112">
        <v>1600</v>
      </c>
      <c r="AB22" s="112">
        <v>2669104</v>
      </c>
    </row>
    <row r="23" spans="1:28" x14ac:dyDescent="0.25">
      <c r="A23" s="114" t="s">
        <v>27</v>
      </c>
      <c r="B23" s="114" t="s">
        <v>1675</v>
      </c>
      <c r="C23" s="114" t="s">
        <v>608</v>
      </c>
      <c r="D23" s="114" t="s">
        <v>1695</v>
      </c>
      <c r="E23" s="112">
        <f t="shared" si="1"/>
        <v>0</v>
      </c>
      <c r="F23" s="112">
        <f t="shared" si="1"/>
        <v>0</v>
      </c>
      <c r="G23" s="112">
        <f t="shared" si="1"/>
        <v>0</v>
      </c>
      <c r="H23" s="112">
        <f t="shared" si="1"/>
        <v>0</v>
      </c>
      <c r="I23" s="112">
        <f t="shared" si="1"/>
        <v>214464</v>
      </c>
      <c r="J23" s="112">
        <f t="shared" si="1"/>
        <v>0</v>
      </c>
      <c r="K23" s="112">
        <f t="shared" si="1"/>
        <v>19320</v>
      </c>
      <c r="L23" s="112">
        <f t="shared" si="1"/>
        <v>0</v>
      </c>
      <c r="M23" s="112">
        <f t="shared" si="1"/>
        <v>233784</v>
      </c>
      <c r="O23" s="114" t="s">
        <v>27</v>
      </c>
      <c r="P23" s="114" t="s">
        <v>1675</v>
      </c>
      <c r="Q23" s="114" t="s">
        <v>608</v>
      </c>
      <c r="R23" s="114" t="s">
        <v>1695</v>
      </c>
      <c r="S23" s="114"/>
      <c r="T23" s="112">
        <v>0</v>
      </c>
      <c r="U23" s="112">
        <v>0</v>
      </c>
      <c r="V23" s="112">
        <v>0</v>
      </c>
      <c r="W23" s="112">
        <v>0</v>
      </c>
      <c r="X23" s="112">
        <v>214464</v>
      </c>
      <c r="Y23" s="112">
        <v>0</v>
      </c>
      <c r="Z23" s="112">
        <v>19320</v>
      </c>
      <c r="AA23" s="112">
        <v>0</v>
      </c>
      <c r="AB23" s="112">
        <v>233784</v>
      </c>
    </row>
    <row r="24" spans="1:28" x14ac:dyDescent="0.25">
      <c r="A24" s="114" t="s">
        <v>27</v>
      </c>
      <c r="B24" s="114" t="s">
        <v>1675</v>
      </c>
      <c r="C24" s="114" t="s">
        <v>609</v>
      </c>
      <c r="D24" s="114" t="s">
        <v>1696</v>
      </c>
      <c r="E24" s="112">
        <f t="shared" si="1"/>
        <v>0</v>
      </c>
      <c r="F24" s="112">
        <f t="shared" si="1"/>
        <v>0</v>
      </c>
      <c r="G24" s="112">
        <f t="shared" si="1"/>
        <v>0</v>
      </c>
      <c r="H24" s="112">
        <f t="shared" si="1"/>
        <v>0</v>
      </c>
      <c r="I24" s="112">
        <f t="shared" si="1"/>
        <v>160336</v>
      </c>
      <c r="J24" s="112">
        <f t="shared" si="1"/>
        <v>0</v>
      </c>
      <c r="K24" s="112">
        <f t="shared" si="1"/>
        <v>20070</v>
      </c>
      <c r="L24" s="112">
        <f t="shared" si="1"/>
        <v>0</v>
      </c>
      <c r="M24" s="112">
        <f t="shared" si="1"/>
        <v>180406</v>
      </c>
      <c r="O24" s="114" t="s">
        <v>27</v>
      </c>
      <c r="P24" s="114" t="s">
        <v>1675</v>
      </c>
      <c r="Q24" s="114" t="s">
        <v>609</v>
      </c>
      <c r="R24" s="114" t="s">
        <v>1696</v>
      </c>
      <c r="S24" s="114"/>
      <c r="T24" s="112">
        <v>0</v>
      </c>
      <c r="U24" s="112">
        <v>0</v>
      </c>
      <c r="V24" s="112">
        <v>0</v>
      </c>
      <c r="W24" s="112">
        <v>0</v>
      </c>
      <c r="X24" s="112">
        <v>160336</v>
      </c>
      <c r="Y24" s="112">
        <v>0</v>
      </c>
      <c r="Z24" s="112">
        <v>20070</v>
      </c>
      <c r="AA24" s="112">
        <v>0</v>
      </c>
      <c r="AB24" s="112">
        <v>180406</v>
      </c>
    </row>
    <row r="25" spans="1:28" x14ac:dyDescent="0.25">
      <c r="A25" s="114" t="s">
        <v>27</v>
      </c>
      <c r="B25" s="114" t="s">
        <v>1675</v>
      </c>
      <c r="C25" s="114" t="s">
        <v>610</v>
      </c>
      <c r="D25" s="114" t="s">
        <v>1697</v>
      </c>
      <c r="E25" s="112">
        <f t="shared" si="1"/>
        <v>0</v>
      </c>
      <c r="F25" s="112">
        <f t="shared" si="1"/>
        <v>0</v>
      </c>
      <c r="G25" s="112">
        <f t="shared" si="1"/>
        <v>0</v>
      </c>
      <c r="H25" s="112">
        <f t="shared" si="1"/>
        <v>0</v>
      </c>
      <c r="I25" s="112">
        <f t="shared" si="1"/>
        <v>12448</v>
      </c>
      <c r="J25" s="112">
        <f t="shared" si="1"/>
        <v>0</v>
      </c>
      <c r="K25" s="112">
        <f t="shared" si="1"/>
        <v>7740</v>
      </c>
      <c r="L25" s="112">
        <f t="shared" si="1"/>
        <v>0</v>
      </c>
      <c r="M25" s="112">
        <f t="shared" si="1"/>
        <v>20188</v>
      </c>
      <c r="O25" s="114" t="s">
        <v>27</v>
      </c>
      <c r="P25" s="114" t="s">
        <v>1675</v>
      </c>
      <c r="Q25" s="114" t="s">
        <v>610</v>
      </c>
      <c r="R25" s="114" t="s">
        <v>1697</v>
      </c>
      <c r="S25" s="114"/>
      <c r="T25" s="112">
        <v>0</v>
      </c>
      <c r="U25" s="112">
        <v>0</v>
      </c>
      <c r="V25" s="112">
        <v>0</v>
      </c>
      <c r="W25" s="112">
        <v>0</v>
      </c>
      <c r="X25" s="112">
        <v>12448</v>
      </c>
      <c r="Y25" s="112">
        <v>0</v>
      </c>
      <c r="Z25" s="112">
        <v>7740</v>
      </c>
      <c r="AA25" s="112">
        <v>0</v>
      </c>
      <c r="AB25" s="112">
        <v>20188</v>
      </c>
    </row>
    <row r="26" spans="1:28" x14ac:dyDescent="0.25">
      <c r="A26" s="114" t="s">
        <v>27</v>
      </c>
      <c r="B26" s="114" t="s">
        <v>1675</v>
      </c>
      <c r="C26" s="114" t="s">
        <v>611</v>
      </c>
      <c r="D26" s="114" t="s">
        <v>1698</v>
      </c>
      <c r="E26" s="112">
        <f t="shared" si="1"/>
        <v>170640</v>
      </c>
      <c r="F26" s="112">
        <f t="shared" si="1"/>
        <v>0</v>
      </c>
      <c r="G26" s="112">
        <f t="shared" si="1"/>
        <v>0</v>
      </c>
      <c r="H26" s="112">
        <f t="shared" si="1"/>
        <v>0</v>
      </c>
      <c r="I26" s="112">
        <f t="shared" si="1"/>
        <v>12480</v>
      </c>
      <c r="J26" s="112">
        <f t="shared" si="1"/>
        <v>0</v>
      </c>
      <c r="K26" s="112">
        <f t="shared" si="1"/>
        <v>0</v>
      </c>
      <c r="L26" s="112">
        <f t="shared" si="1"/>
        <v>0</v>
      </c>
      <c r="M26" s="112">
        <f t="shared" si="1"/>
        <v>183120</v>
      </c>
      <c r="O26" s="114" t="s">
        <v>27</v>
      </c>
      <c r="P26" s="114" t="s">
        <v>1675</v>
      </c>
      <c r="Q26" s="114" t="s">
        <v>611</v>
      </c>
      <c r="R26" s="114" t="s">
        <v>1698</v>
      </c>
      <c r="S26" s="114"/>
      <c r="T26" s="112">
        <v>170640</v>
      </c>
      <c r="U26" s="112">
        <v>0</v>
      </c>
      <c r="V26" s="112">
        <v>0</v>
      </c>
      <c r="W26" s="112">
        <v>0</v>
      </c>
      <c r="X26" s="112">
        <v>12480</v>
      </c>
      <c r="Y26" s="112">
        <v>0</v>
      </c>
      <c r="Z26" s="112">
        <v>0</v>
      </c>
      <c r="AA26" s="112">
        <v>0</v>
      </c>
      <c r="AB26" s="112">
        <v>183120</v>
      </c>
    </row>
    <row r="27" spans="1:28" x14ac:dyDescent="0.25">
      <c r="A27" s="114" t="s">
        <v>27</v>
      </c>
      <c r="B27" s="114" t="s">
        <v>1675</v>
      </c>
      <c r="C27" s="114" t="s">
        <v>612</v>
      </c>
      <c r="D27" s="114" t="s">
        <v>1699</v>
      </c>
      <c r="E27" s="112">
        <f t="shared" si="1"/>
        <v>201696</v>
      </c>
      <c r="F27" s="112">
        <f t="shared" si="1"/>
        <v>0</v>
      </c>
      <c r="G27" s="112">
        <f t="shared" si="1"/>
        <v>0</v>
      </c>
      <c r="H27" s="112">
        <f t="shared" si="1"/>
        <v>0</v>
      </c>
      <c r="I27" s="112">
        <f t="shared" si="1"/>
        <v>157008</v>
      </c>
      <c r="J27" s="112">
        <f t="shared" si="1"/>
        <v>0</v>
      </c>
      <c r="K27" s="112">
        <f t="shared" si="1"/>
        <v>39654</v>
      </c>
      <c r="L27" s="112">
        <f t="shared" si="1"/>
        <v>0</v>
      </c>
      <c r="M27" s="112">
        <f t="shared" si="1"/>
        <v>398358</v>
      </c>
      <c r="O27" s="114" t="s">
        <v>27</v>
      </c>
      <c r="P27" s="114" t="s">
        <v>1675</v>
      </c>
      <c r="Q27" s="114" t="s">
        <v>612</v>
      </c>
      <c r="R27" s="114" t="s">
        <v>1699</v>
      </c>
      <c r="S27" s="114"/>
      <c r="T27" s="112">
        <v>201696</v>
      </c>
      <c r="U27" s="112">
        <v>0</v>
      </c>
      <c r="V27" s="112">
        <v>0</v>
      </c>
      <c r="W27" s="112">
        <v>0</v>
      </c>
      <c r="X27" s="112">
        <v>157008</v>
      </c>
      <c r="Y27" s="112">
        <v>0</v>
      </c>
      <c r="Z27" s="112">
        <v>39654</v>
      </c>
      <c r="AA27" s="112">
        <v>0</v>
      </c>
      <c r="AB27" s="112">
        <v>398358</v>
      </c>
    </row>
    <row r="28" spans="1:28" x14ac:dyDescent="0.25">
      <c r="A28" s="114" t="s">
        <v>27</v>
      </c>
      <c r="B28" s="114" t="s">
        <v>1675</v>
      </c>
      <c r="C28" s="114" t="s">
        <v>613</v>
      </c>
      <c r="D28" s="114" t="s">
        <v>1700</v>
      </c>
      <c r="E28" s="112">
        <f t="shared" si="1"/>
        <v>4447344</v>
      </c>
      <c r="F28" s="112">
        <f t="shared" si="1"/>
        <v>0</v>
      </c>
      <c r="G28" s="112">
        <f t="shared" si="1"/>
        <v>0</v>
      </c>
      <c r="H28" s="112">
        <f t="shared" si="1"/>
        <v>0</v>
      </c>
      <c r="I28" s="112">
        <f t="shared" si="1"/>
        <v>19968</v>
      </c>
      <c r="J28" s="112">
        <f t="shared" si="1"/>
        <v>0</v>
      </c>
      <c r="K28" s="112">
        <f t="shared" si="1"/>
        <v>40</v>
      </c>
      <c r="L28" s="112">
        <f t="shared" si="1"/>
        <v>0</v>
      </c>
      <c r="M28" s="112">
        <f t="shared" si="1"/>
        <v>4467352</v>
      </c>
      <c r="O28" s="114" t="s">
        <v>27</v>
      </c>
      <c r="P28" s="114" t="s">
        <v>1675</v>
      </c>
      <c r="Q28" s="114" t="s">
        <v>613</v>
      </c>
      <c r="R28" s="114" t="s">
        <v>1700</v>
      </c>
      <c r="S28" s="114"/>
      <c r="T28" s="112">
        <v>4447344</v>
      </c>
      <c r="U28" s="112">
        <v>0</v>
      </c>
      <c r="V28" s="112">
        <v>0</v>
      </c>
      <c r="W28" s="112">
        <v>0</v>
      </c>
      <c r="X28" s="112">
        <v>19968</v>
      </c>
      <c r="Y28" s="112">
        <v>0</v>
      </c>
      <c r="Z28" s="112">
        <v>40</v>
      </c>
      <c r="AA28" s="112">
        <v>0</v>
      </c>
      <c r="AB28" s="112">
        <v>4467352</v>
      </c>
    </row>
    <row r="29" spans="1:28" x14ac:dyDescent="0.25">
      <c r="A29" s="114" t="s">
        <v>27</v>
      </c>
      <c r="B29" s="114" t="s">
        <v>1675</v>
      </c>
      <c r="C29" s="114" t="s">
        <v>614</v>
      </c>
      <c r="D29" s="114" t="s">
        <v>1701</v>
      </c>
      <c r="E29" s="112">
        <f t="shared" si="1"/>
        <v>1005600</v>
      </c>
      <c r="F29" s="112">
        <f t="shared" si="1"/>
        <v>0</v>
      </c>
      <c r="G29" s="112">
        <f t="shared" si="1"/>
        <v>0</v>
      </c>
      <c r="H29" s="112">
        <f t="shared" si="1"/>
        <v>0</v>
      </c>
      <c r="I29" s="112">
        <f t="shared" si="1"/>
        <v>69536</v>
      </c>
      <c r="J29" s="112">
        <f t="shared" si="1"/>
        <v>0</v>
      </c>
      <c r="K29" s="112">
        <f t="shared" si="1"/>
        <v>0</v>
      </c>
      <c r="L29" s="112">
        <f t="shared" si="1"/>
        <v>0</v>
      </c>
      <c r="M29" s="112">
        <f t="shared" si="1"/>
        <v>1075136</v>
      </c>
      <c r="O29" s="114" t="s">
        <v>27</v>
      </c>
      <c r="P29" s="114" t="s">
        <v>1675</v>
      </c>
      <c r="Q29" s="114" t="s">
        <v>614</v>
      </c>
      <c r="R29" s="114" t="s">
        <v>1701</v>
      </c>
      <c r="S29" s="114"/>
      <c r="T29" s="112">
        <v>1005600</v>
      </c>
      <c r="U29" s="112">
        <v>0</v>
      </c>
      <c r="V29" s="112">
        <v>0</v>
      </c>
      <c r="W29" s="112">
        <v>0</v>
      </c>
      <c r="X29" s="112">
        <v>69536</v>
      </c>
      <c r="Y29" s="112">
        <v>0</v>
      </c>
      <c r="Z29" s="112">
        <v>0</v>
      </c>
      <c r="AA29" s="112">
        <v>0</v>
      </c>
      <c r="AB29" s="112">
        <v>1075136</v>
      </c>
    </row>
    <row r="30" spans="1:28" x14ac:dyDescent="0.25">
      <c r="A30" s="114" t="s">
        <v>27</v>
      </c>
      <c r="B30" s="114" t="s">
        <v>1675</v>
      </c>
      <c r="C30" s="114" t="s">
        <v>615</v>
      </c>
      <c r="D30" s="114" t="s">
        <v>1702</v>
      </c>
      <c r="E30" s="112">
        <f t="shared" si="1"/>
        <v>0</v>
      </c>
      <c r="F30" s="112">
        <f t="shared" si="1"/>
        <v>0</v>
      </c>
      <c r="G30" s="112">
        <f t="shared" si="1"/>
        <v>0</v>
      </c>
      <c r="H30" s="112">
        <f t="shared" si="1"/>
        <v>0</v>
      </c>
      <c r="I30" s="112">
        <f t="shared" si="1"/>
        <v>0</v>
      </c>
      <c r="J30" s="112">
        <f t="shared" si="1"/>
        <v>0</v>
      </c>
      <c r="K30" s="112">
        <f t="shared" si="1"/>
        <v>0</v>
      </c>
      <c r="L30" s="112">
        <f t="shared" si="1"/>
        <v>0</v>
      </c>
      <c r="M30" s="112">
        <f t="shared" si="1"/>
        <v>0</v>
      </c>
      <c r="O30" s="114" t="s">
        <v>27</v>
      </c>
      <c r="P30" s="114" t="s">
        <v>1675</v>
      </c>
      <c r="Q30" s="114" t="s">
        <v>615</v>
      </c>
      <c r="R30" s="114" t="s">
        <v>1702</v>
      </c>
      <c r="S30" s="114"/>
      <c r="T30" s="112">
        <v>0</v>
      </c>
      <c r="U30" s="112">
        <v>0</v>
      </c>
      <c r="V30" s="112">
        <v>0</v>
      </c>
      <c r="W30" s="112">
        <v>0</v>
      </c>
      <c r="X30" s="112">
        <v>0</v>
      </c>
      <c r="Y30" s="112">
        <v>0</v>
      </c>
      <c r="Z30" s="112">
        <v>0</v>
      </c>
      <c r="AA30" s="112">
        <v>0</v>
      </c>
      <c r="AB30" s="112">
        <v>0</v>
      </c>
    </row>
    <row r="31" spans="1:28" x14ac:dyDescent="0.25">
      <c r="A31" s="114" t="s">
        <v>27</v>
      </c>
      <c r="B31" s="114" t="s">
        <v>1675</v>
      </c>
      <c r="C31" s="114" t="s">
        <v>616</v>
      </c>
      <c r="D31" s="114" t="s">
        <v>1703</v>
      </c>
      <c r="E31" s="112">
        <f t="shared" si="1"/>
        <v>10119328</v>
      </c>
      <c r="F31" s="112">
        <f t="shared" si="1"/>
        <v>4706576</v>
      </c>
      <c r="G31" s="112">
        <f t="shared" si="1"/>
        <v>973392</v>
      </c>
      <c r="H31" s="112">
        <f t="shared" si="1"/>
        <v>267064</v>
      </c>
      <c r="I31" s="112">
        <f t="shared" si="1"/>
        <v>1656848</v>
      </c>
      <c r="J31" s="112">
        <f t="shared" si="1"/>
        <v>1831600</v>
      </c>
      <c r="K31" s="112">
        <f t="shared" si="1"/>
        <v>178555</v>
      </c>
      <c r="L31" s="112">
        <f t="shared" si="1"/>
        <v>196989</v>
      </c>
      <c r="M31" s="112">
        <f t="shared" si="1"/>
        <v>19930352</v>
      </c>
      <c r="O31" s="114" t="s">
        <v>27</v>
      </c>
      <c r="P31" s="114" t="s">
        <v>1675</v>
      </c>
      <c r="Q31" s="114" t="s">
        <v>616</v>
      </c>
      <c r="R31" s="114" t="s">
        <v>1703</v>
      </c>
      <c r="S31" s="114"/>
      <c r="T31" s="112">
        <v>10119328</v>
      </c>
      <c r="U31" s="112">
        <v>4706576</v>
      </c>
      <c r="V31" s="112">
        <v>973392</v>
      </c>
      <c r="W31" s="112">
        <v>267064</v>
      </c>
      <c r="X31" s="112">
        <v>1656848</v>
      </c>
      <c r="Y31" s="112">
        <v>1831600</v>
      </c>
      <c r="Z31" s="112">
        <v>178555</v>
      </c>
      <c r="AA31" s="112">
        <v>196989</v>
      </c>
      <c r="AB31" s="112">
        <v>19930352</v>
      </c>
    </row>
    <row r="32" spans="1:28" x14ac:dyDescent="0.25">
      <c r="D32" s="111" t="s">
        <v>617</v>
      </c>
      <c r="R32" s="111" t="s">
        <v>617</v>
      </c>
      <c r="S32" s="111"/>
    </row>
    <row r="33" spans="1:28" x14ac:dyDescent="0.25">
      <c r="A33" s="114" t="s">
        <v>27</v>
      </c>
      <c r="B33" s="114" t="s">
        <v>1675</v>
      </c>
      <c r="C33" s="114" t="s">
        <v>618</v>
      </c>
      <c r="D33" s="114" t="s">
        <v>1704</v>
      </c>
      <c r="E33" s="112">
        <f t="shared" ref="E33:M38" si="2">T33</f>
        <v>0</v>
      </c>
      <c r="F33" s="112">
        <f t="shared" si="2"/>
        <v>0</v>
      </c>
      <c r="G33" s="112">
        <f t="shared" si="2"/>
        <v>0</v>
      </c>
      <c r="H33" s="112">
        <f t="shared" si="2"/>
        <v>0</v>
      </c>
      <c r="I33" s="112">
        <f t="shared" si="2"/>
        <v>0</v>
      </c>
      <c r="J33" s="112">
        <f t="shared" si="2"/>
        <v>0</v>
      </c>
      <c r="K33" s="112">
        <f t="shared" si="2"/>
        <v>0</v>
      </c>
      <c r="L33" s="112">
        <f t="shared" si="2"/>
        <v>0</v>
      </c>
      <c r="M33" s="112">
        <f t="shared" si="2"/>
        <v>0</v>
      </c>
      <c r="O33" s="114" t="s">
        <v>27</v>
      </c>
      <c r="P33" s="114" t="s">
        <v>1675</v>
      </c>
      <c r="Q33" s="114" t="s">
        <v>618</v>
      </c>
      <c r="R33" s="114" t="s">
        <v>1704</v>
      </c>
      <c r="S33" s="114"/>
      <c r="T33" s="112">
        <v>0</v>
      </c>
      <c r="U33" s="112">
        <v>0</v>
      </c>
      <c r="V33" s="112">
        <v>0</v>
      </c>
      <c r="W33" s="112">
        <v>0</v>
      </c>
      <c r="X33" s="112">
        <v>0</v>
      </c>
      <c r="Y33" s="112">
        <v>0</v>
      </c>
      <c r="Z33" s="112">
        <v>0</v>
      </c>
      <c r="AA33" s="112">
        <v>0</v>
      </c>
      <c r="AB33" s="112">
        <v>0</v>
      </c>
    </row>
    <row r="34" spans="1:28" x14ac:dyDescent="0.25">
      <c r="A34" s="114" t="s">
        <v>27</v>
      </c>
      <c r="B34" s="114" t="s">
        <v>1675</v>
      </c>
      <c r="C34" s="114" t="s">
        <v>619</v>
      </c>
      <c r="D34" s="114" t="s">
        <v>1705</v>
      </c>
      <c r="E34" s="112">
        <f t="shared" si="2"/>
        <v>0</v>
      </c>
      <c r="F34" s="112">
        <f t="shared" si="2"/>
        <v>0</v>
      </c>
      <c r="G34" s="112">
        <f t="shared" si="2"/>
        <v>0</v>
      </c>
      <c r="H34" s="112">
        <f t="shared" si="2"/>
        <v>0</v>
      </c>
      <c r="I34" s="112">
        <f t="shared" si="2"/>
        <v>0</v>
      </c>
      <c r="J34" s="112">
        <f t="shared" si="2"/>
        <v>0</v>
      </c>
      <c r="K34" s="112">
        <f t="shared" si="2"/>
        <v>0</v>
      </c>
      <c r="L34" s="112">
        <f t="shared" si="2"/>
        <v>0</v>
      </c>
      <c r="M34" s="112">
        <f t="shared" si="2"/>
        <v>0</v>
      </c>
      <c r="O34" s="114" t="s">
        <v>27</v>
      </c>
      <c r="P34" s="114" t="s">
        <v>1675</v>
      </c>
      <c r="Q34" s="114" t="s">
        <v>619</v>
      </c>
      <c r="R34" s="114" t="s">
        <v>1705</v>
      </c>
      <c r="S34" s="114"/>
      <c r="T34" s="112">
        <v>0</v>
      </c>
      <c r="U34" s="112">
        <v>0</v>
      </c>
      <c r="V34" s="112">
        <v>0</v>
      </c>
      <c r="W34" s="112">
        <v>0</v>
      </c>
      <c r="X34" s="112">
        <v>0</v>
      </c>
      <c r="Y34" s="112">
        <v>0</v>
      </c>
      <c r="Z34" s="112">
        <v>0</v>
      </c>
      <c r="AA34" s="112">
        <v>0</v>
      </c>
      <c r="AB34" s="112">
        <v>0</v>
      </c>
    </row>
    <row r="35" spans="1:28" x14ac:dyDescent="0.25">
      <c r="A35" s="114" t="s">
        <v>27</v>
      </c>
      <c r="B35" s="114" t="s">
        <v>1675</v>
      </c>
      <c r="C35" s="114" t="s">
        <v>620</v>
      </c>
      <c r="D35" s="114" t="s">
        <v>1706</v>
      </c>
      <c r="E35" s="112">
        <f t="shared" si="2"/>
        <v>0</v>
      </c>
      <c r="F35" s="112">
        <f t="shared" si="2"/>
        <v>0</v>
      </c>
      <c r="G35" s="112">
        <f t="shared" si="2"/>
        <v>0</v>
      </c>
      <c r="H35" s="112">
        <f t="shared" si="2"/>
        <v>0</v>
      </c>
      <c r="I35" s="112">
        <f t="shared" si="2"/>
        <v>0</v>
      </c>
      <c r="J35" s="112">
        <f t="shared" si="2"/>
        <v>0</v>
      </c>
      <c r="K35" s="112">
        <f t="shared" si="2"/>
        <v>0</v>
      </c>
      <c r="L35" s="112">
        <f t="shared" si="2"/>
        <v>0</v>
      </c>
      <c r="M35" s="112">
        <f t="shared" si="2"/>
        <v>0</v>
      </c>
      <c r="O35" s="114" t="s">
        <v>27</v>
      </c>
      <c r="P35" s="114" t="s">
        <v>1675</v>
      </c>
      <c r="Q35" s="114" t="s">
        <v>620</v>
      </c>
      <c r="R35" s="114" t="s">
        <v>1706</v>
      </c>
      <c r="S35" s="114"/>
      <c r="T35" s="112">
        <v>0</v>
      </c>
      <c r="U35" s="112">
        <v>0</v>
      </c>
      <c r="V35" s="112">
        <v>0</v>
      </c>
      <c r="W35" s="112">
        <v>0</v>
      </c>
      <c r="X35" s="112">
        <v>0</v>
      </c>
      <c r="Y35" s="112">
        <v>0</v>
      </c>
      <c r="Z35" s="112">
        <v>0</v>
      </c>
      <c r="AA35" s="112">
        <v>0</v>
      </c>
      <c r="AB35" s="112">
        <v>0</v>
      </c>
    </row>
    <row r="36" spans="1:28" x14ac:dyDescent="0.25">
      <c r="A36" s="114" t="s">
        <v>27</v>
      </c>
      <c r="B36" s="114" t="s">
        <v>1675</v>
      </c>
      <c r="C36" s="114" t="s">
        <v>621</v>
      </c>
      <c r="D36" s="114" t="s">
        <v>1707</v>
      </c>
      <c r="E36" s="112">
        <f t="shared" si="2"/>
        <v>0</v>
      </c>
      <c r="F36" s="112">
        <f t="shared" si="2"/>
        <v>0</v>
      </c>
      <c r="G36" s="112">
        <f t="shared" si="2"/>
        <v>0</v>
      </c>
      <c r="H36" s="112">
        <f t="shared" si="2"/>
        <v>0</v>
      </c>
      <c r="I36" s="112">
        <f t="shared" si="2"/>
        <v>0</v>
      </c>
      <c r="J36" s="112">
        <f t="shared" si="2"/>
        <v>0</v>
      </c>
      <c r="K36" s="112">
        <f t="shared" si="2"/>
        <v>0</v>
      </c>
      <c r="L36" s="112">
        <f t="shared" si="2"/>
        <v>0</v>
      </c>
      <c r="M36" s="112">
        <f t="shared" si="2"/>
        <v>0</v>
      </c>
      <c r="O36" s="114" t="s">
        <v>27</v>
      </c>
      <c r="P36" s="114" t="s">
        <v>1675</v>
      </c>
      <c r="Q36" s="114" t="s">
        <v>621</v>
      </c>
      <c r="R36" s="114" t="s">
        <v>1707</v>
      </c>
      <c r="S36" s="114"/>
      <c r="T36" s="112">
        <v>0</v>
      </c>
      <c r="U36" s="112">
        <v>0</v>
      </c>
      <c r="V36" s="112">
        <v>0</v>
      </c>
      <c r="W36" s="112">
        <v>0</v>
      </c>
      <c r="X36" s="112">
        <v>0</v>
      </c>
      <c r="Y36" s="112">
        <v>0</v>
      </c>
      <c r="Z36" s="112">
        <v>0</v>
      </c>
      <c r="AA36" s="112">
        <v>0</v>
      </c>
      <c r="AB36" s="112">
        <v>0</v>
      </c>
    </row>
    <row r="37" spans="1:28" x14ac:dyDescent="0.25">
      <c r="A37" s="114" t="s">
        <v>27</v>
      </c>
      <c r="B37" s="114" t="s">
        <v>1675</v>
      </c>
      <c r="C37" s="114" t="s">
        <v>706</v>
      </c>
      <c r="D37" s="114" t="s">
        <v>1708</v>
      </c>
      <c r="E37" s="112">
        <f t="shared" si="2"/>
        <v>0</v>
      </c>
      <c r="F37" s="112">
        <f t="shared" si="2"/>
        <v>0</v>
      </c>
      <c r="G37" s="112">
        <f t="shared" si="2"/>
        <v>0</v>
      </c>
      <c r="H37" s="112">
        <f t="shared" si="2"/>
        <v>0</v>
      </c>
      <c r="I37" s="112">
        <f t="shared" si="2"/>
        <v>0</v>
      </c>
      <c r="J37" s="112">
        <f t="shared" si="2"/>
        <v>0</v>
      </c>
      <c r="K37" s="112">
        <f t="shared" si="2"/>
        <v>0</v>
      </c>
      <c r="L37" s="112">
        <f t="shared" si="2"/>
        <v>0</v>
      </c>
      <c r="M37" s="112">
        <f t="shared" si="2"/>
        <v>0</v>
      </c>
      <c r="O37" s="114" t="s">
        <v>27</v>
      </c>
      <c r="P37" s="114" t="s">
        <v>1675</v>
      </c>
      <c r="Q37" s="114" t="s">
        <v>706</v>
      </c>
      <c r="R37" s="114" t="s">
        <v>1708</v>
      </c>
      <c r="S37" s="114"/>
      <c r="T37" s="112">
        <v>0</v>
      </c>
      <c r="U37" s="112">
        <v>0</v>
      </c>
      <c r="V37" s="112">
        <v>0</v>
      </c>
      <c r="W37" s="112">
        <v>0</v>
      </c>
      <c r="X37" s="112">
        <v>0</v>
      </c>
      <c r="Y37" s="112">
        <v>0</v>
      </c>
      <c r="Z37" s="112">
        <v>0</v>
      </c>
      <c r="AA37" s="112">
        <v>0</v>
      </c>
      <c r="AB37" s="112">
        <v>0</v>
      </c>
    </row>
    <row r="38" spans="1:28" x14ac:dyDescent="0.25">
      <c r="A38" s="114" t="s">
        <v>27</v>
      </c>
      <c r="B38" s="114" t="s">
        <v>1675</v>
      </c>
      <c r="C38" s="114" t="s">
        <v>708</v>
      </c>
      <c r="D38" s="114" t="s">
        <v>1709</v>
      </c>
      <c r="E38" s="112">
        <f t="shared" si="2"/>
        <v>0</v>
      </c>
      <c r="F38" s="112">
        <f t="shared" si="2"/>
        <v>0</v>
      </c>
      <c r="G38" s="112">
        <f t="shared" si="2"/>
        <v>0</v>
      </c>
      <c r="H38" s="112">
        <f t="shared" si="2"/>
        <v>0</v>
      </c>
      <c r="I38" s="112">
        <f t="shared" si="2"/>
        <v>0</v>
      </c>
      <c r="J38" s="112">
        <f t="shared" si="2"/>
        <v>0</v>
      </c>
      <c r="K38" s="112">
        <f t="shared" si="2"/>
        <v>0</v>
      </c>
      <c r="L38" s="112">
        <f t="shared" si="2"/>
        <v>0</v>
      </c>
      <c r="M38" s="112">
        <f t="shared" si="2"/>
        <v>0</v>
      </c>
      <c r="O38" s="114" t="s">
        <v>27</v>
      </c>
      <c r="P38" s="114" t="s">
        <v>1675</v>
      </c>
      <c r="Q38" s="114" t="s">
        <v>708</v>
      </c>
      <c r="R38" s="114" t="s">
        <v>1709</v>
      </c>
      <c r="S38" s="114"/>
      <c r="T38" s="112">
        <v>0</v>
      </c>
      <c r="U38" s="112">
        <v>0</v>
      </c>
      <c r="V38" s="112">
        <v>0</v>
      </c>
      <c r="W38" s="112">
        <v>0</v>
      </c>
      <c r="X38" s="112">
        <v>0</v>
      </c>
      <c r="Y38" s="112">
        <v>0</v>
      </c>
      <c r="Z38" s="112">
        <v>0</v>
      </c>
      <c r="AA38" s="112">
        <v>0</v>
      </c>
      <c r="AB38" s="112">
        <v>0</v>
      </c>
    </row>
    <row r="41" spans="1:28" x14ac:dyDescent="0.25">
      <c r="A41" s="111" t="s">
        <v>1710</v>
      </c>
      <c r="O41" s="111" t="s">
        <v>1710</v>
      </c>
    </row>
    <row r="42" spans="1:28" x14ac:dyDescent="0.25">
      <c r="A42" s="114" t="s">
        <v>0</v>
      </c>
      <c r="B42" s="114" t="s">
        <v>1666</v>
      </c>
      <c r="C42" s="114" t="s">
        <v>112</v>
      </c>
      <c r="D42" s="111" t="s">
        <v>127</v>
      </c>
      <c r="E42" s="112" t="s">
        <v>1667</v>
      </c>
      <c r="F42" s="112" t="s">
        <v>1668</v>
      </c>
      <c r="G42" s="112" t="s">
        <v>1669</v>
      </c>
      <c r="H42" s="112" t="s">
        <v>1670</v>
      </c>
      <c r="I42" s="112" t="s">
        <v>1671</v>
      </c>
      <c r="J42" s="112" t="s">
        <v>1672</v>
      </c>
      <c r="K42" s="112" t="s">
        <v>1673</v>
      </c>
      <c r="L42" s="112" t="s">
        <v>1674</v>
      </c>
      <c r="M42" s="112" t="s">
        <v>1</v>
      </c>
      <c r="O42" s="114" t="s">
        <v>0</v>
      </c>
      <c r="P42" s="114" t="s">
        <v>1666</v>
      </c>
      <c r="Q42" s="114" t="s">
        <v>112</v>
      </c>
      <c r="R42" s="111" t="s">
        <v>127</v>
      </c>
      <c r="S42" s="111"/>
      <c r="T42" s="112" t="s">
        <v>1667</v>
      </c>
      <c r="U42" s="112" t="s">
        <v>1668</v>
      </c>
      <c r="V42" s="112" t="s">
        <v>1669</v>
      </c>
      <c r="W42" s="112" t="s">
        <v>1670</v>
      </c>
      <c r="X42" s="112" t="s">
        <v>1671</v>
      </c>
      <c r="Y42" s="112" t="s">
        <v>1672</v>
      </c>
      <c r="Z42" s="112" t="s">
        <v>1673</v>
      </c>
      <c r="AA42" s="112" t="s">
        <v>1674</v>
      </c>
      <c r="AB42" s="112" t="s">
        <v>1</v>
      </c>
    </row>
    <row r="43" spans="1:28" x14ac:dyDescent="0.25">
      <c r="A43" s="114" t="s">
        <v>5</v>
      </c>
      <c r="B43" s="114" t="s">
        <v>1711</v>
      </c>
      <c r="C43" s="114" t="s">
        <v>589</v>
      </c>
      <c r="D43" s="114" t="s">
        <v>1676</v>
      </c>
      <c r="E43" s="112">
        <f t="shared" ref="E43:M72" si="3">T43</f>
        <v>6432</v>
      </c>
      <c r="F43" s="112">
        <f t="shared" si="3"/>
        <v>0</v>
      </c>
      <c r="G43" s="112">
        <f t="shared" si="3"/>
        <v>0</v>
      </c>
      <c r="H43" s="112">
        <f t="shared" si="3"/>
        <v>0</v>
      </c>
      <c r="I43" s="112">
        <f t="shared" si="3"/>
        <v>0</v>
      </c>
      <c r="J43" s="112">
        <f t="shared" si="3"/>
        <v>0</v>
      </c>
      <c r="K43" s="112">
        <f t="shared" si="3"/>
        <v>0</v>
      </c>
      <c r="L43" s="112">
        <f t="shared" si="3"/>
        <v>0</v>
      </c>
      <c r="M43" s="112">
        <f t="shared" si="3"/>
        <v>6432</v>
      </c>
      <c r="O43" s="114" t="s">
        <v>5</v>
      </c>
      <c r="P43" s="114" t="s">
        <v>1711</v>
      </c>
      <c r="Q43" s="114" t="s">
        <v>589</v>
      </c>
      <c r="R43" s="114" t="s">
        <v>1676</v>
      </c>
      <c r="S43" s="114"/>
      <c r="T43" s="112">
        <v>6432</v>
      </c>
      <c r="U43" s="112">
        <v>0</v>
      </c>
      <c r="V43" s="112">
        <v>0</v>
      </c>
      <c r="W43" s="112">
        <v>0</v>
      </c>
      <c r="X43" s="112">
        <v>0</v>
      </c>
      <c r="Y43" s="112">
        <v>0</v>
      </c>
      <c r="Z43" s="112">
        <v>0</v>
      </c>
      <c r="AA43" s="112">
        <v>0</v>
      </c>
      <c r="AB43" s="112">
        <v>6432</v>
      </c>
    </row>
    <row r="44" spans="1:28" x14ac:dyDescent="0.25">
      <c r="A44" s="114" t="s">
        <v>5</v>
      </c>
      <c r="B44" s="114" t="s">
        <v>1711</v>
      </c>
      <c r="C44" s="114" t="s">
        <v>590</v>
      </c>
      <c r="D44" s="114" t="s">
        <v>1677</v>
      </c>
      <c r="E44" s="112">
        <f t="shared" si="3"/>
        <v>0</v>
      </c>
      <c r="F44" s="112">
        <f t="shared" si="3"/>
        <v>0</v>
      </c>
      <c r="G44" s="112">
        <f t="shared" si="3"/>
        <v>0</v>
      </c>
      <c r="H44" s="112">
        <f t="shared" si="3"/>
        <v>0</v>
      </c>
      <c r="I44" s="112">
        <f t="shared" si="3"/>
        <v>22736</v>
      </c>
      <c r="J44" s="112">
        <f t="shared" si="3"/>
        <v>0</v>
      </c>
      <c r="K44" s="112">
        <f t="shared" si="3"/>
        <v>14296</v>
      </c>
      <c r="L44" s="112">
        <f t="shared" si="3"/>
        <v>0</v>
      </c>
      <c r="M44" s="112">
        <f t="shared" si="3"/>
        <v>37032</v>
      </c>
      <c r="O44" s="114" t="s">
        <v>5</v>
      </c>
      <c r="P44" s="114" t="s">
        <v>1711</v>
      </c>
      <c r="Q44" s="114" t="s">
        <v>590</v>
      </c>
      <c r="R44" s="114" t="s">
        <v>1677</v>
      </c>
      <c r="S44" s="114"/>
      <c r="T44" s="112">
        <v>0</v>
      </c>
      <c r="U44" s="112">
        <v>0</v>
      </c>
      <c r="V44" s="112">
        <v>0</v>
      </c>
      <c r="W44" s="112">
        <v>0</v>
      </c>
      <c r="X44" s="112">
        <v>22736</v>
      </c>
      <c r="Y44" s="112">
        <v>0</v>
      </c>
      <c r="Z44" s="112">
        <v>14296</v>
      </c>
      <c r="AA44" s="112">
        <v>0</v>
      </c>
      <c r="AB44" s="112">
        <v>37032</v>
      </c>
    </row>
    <row r="45" spans="1:28" x14ac:dyDescent="0.25">
      <c r="A45" s="114" t="s">
        <v>5</v>
      </c>
      <c r="B45" s="114" t="s">
        <v>1711</v>
      </c>
      <c r="C45" s="114" t="s">
        <v>591</v>
      </c>
      <c r="D45" s="114" t="s">
        <v>1678</v>
      </c>
      <c r="E45" s="112">
        <f t="shared" si="3"/>
        <v>0</v>
      </c>
      <c r="F45" s="112">
        <f t="shared" si="3"/>
        <v>259024</v>
      </c>
      <c r="G45" s="112">
        <f t="shared" si="3"/>
        <v>0</v>
      </c>
      <c r="H45" s="112">
        <f t="shared" si="3"/>
        <v>0</v>
      </c>
      <c r="I45" s="112">
        <f t="shared" si="3"/>
        <v>79104</v>
      </c>
      <c r="J45" s="112">
        <f t="shared" si="3"/>
        <v>8352</v>
      </c>
      <c r="K45" s="112">
        <f t="shared" si="3"/>
        <v>0</v>
      </c>
      <c r="L45" s="112">
        <f t="shared" si="3"/>
        <v>0</v>
      </c>
      <c r="M45" s="112">
        <f t="shared" si="3"/>
        <v>346480</v>
      </c>
      <c r="O45" s="114" t="s">
        <v>5</v>
      </c>
      <c r="P45" s="114" t="s">
        <v>1711</v>
      </c>
      <c r="Q45" s="114" t="s">
        <v>591</v>
      </c>
      <c r="R45" s="114" t="s">
        <v>1678</v>
      </c>
      <c r="S45" s="114"/>
      <c r="T45" s="112">
        <v>0</v>
      </c>
      <c r="U45" s="112">
        <v>259024</v>
      </c>
      <c r="V45" s="112">
        <v>0</v>
      </c>
      <c r="W45" s="112">
        <v>0</v>
      </c>
      <c r="X45" s="112">
        <v>79104</v>
      </c>
      <c r="Y45" s="112">
        <v>8352</v>
      </c>
      <c r="Z45" s="112">
        <v>0</v>
      </c>
      <c r="AA45" s="112">
        <v>0</v>
      </c>
      <c r="AB45" s="112">
        <v>346480</v>
      </c>
    </row>
    <row r="46" spans="1:28" x14ac:dyDescent="0.25">
      <c r="A46" s="114" t="s">
        <v>5</v>
      </c>
      <c r="B46" s="114" t="s">
        <v>1711</v>
      </c>
      <c r="C46" s="114" t="s">
        <v>592</v>
      </c>
      <c r="D46" s="114" t="s">
        <v>1679</v>
      </c>
      <c r="E46" s="112">
        <f t="shared" si="3"/>
        <v>20016</v>
      </c>
      <c r="F46" s="112">
        <f t="shared" si="3"/>
        <v>41280</v>
      </c>
      <c r="G46" s="112">
        <f t="shared" si="3"/>
        <v>0</v>
      </c>
      <c r="H46" s="112">
        <f t="shared" si="3"/>
        <v>0</v>
      </c>
      <c r="I46" s="112">
        <f t="shared" si="3"/>
        <v>109888</v>
      </c>
      <c r="J46" s="112">
        <f t="shared" si="3"/>
        <v>13440</v>
      </c>
      <c r="K46" s="112">
        <f t="shared" si="3"/>
        <v>2064</v>
      </c>
      <c r="L46" s="112">
        <f t="shared" si="3"/>
        <v>816</v>
      </c>
      <c r="M46" s="112">
        <f t="shared" si="3"/>
        <v>187504</v>
      </c>
      <c r="O46" s="114" t="s">
        <v>5</v>
      </c>
      <c r="P46" s="114" t="s">
        <v>1711</v>
      </c>
      <c r="Q46" s="114" t="s">
        <v>592</v>
      </c>
      <c r="R46" s="114" t="s">
        <v>1679</v>
      </c>
      <c r="S46" s="114"/>
      <c r="T46" s="112">
        <v>20016</v>
      </c>
      <c r="U46" s="112">
        <v>41280</v>
      </c>
      <c r="V46" s="112">
        <v>0</v>
      </c>
      <c r="W46" s="112">
        <v>0</v>
      </c>
      <c r="X46" s="112">
        <v>109888</v>
      </c>
      <c r="Y46" s="112">
        <v>13440</v>
      </c>
      <c r="Z46" s="112">
        <v>2064</v>
      </c>
      <c r="AA46" s="112">
        <v>816</v>
      </c>
      <c r="AB46" s="112">
        <v>187504</v>
      </c>
    </row>
    <row r="47" spans="1:28" x14ac:dyDescent="0.25">
      <c r="A47" s="114" t="s">
        <v>5</v>
      </c>
      <c r="B47" s="114" t="s">
        <v>1711</v>
      </c>
      <c r="C47" s="114" t="s">
        <v>593</v>
      </c>
      <c r="D47" s="114" t="s">
        <v>1680</v>
      </c>
      <c r="E47" s="112">
        <f t="shared" si="3"/>
        <v>0</v>
      </c>
      <c r="F47" s="112">
        <f t="shared" si="3"/>
        <v>0</v>
      </c>
      <c r="G47" s="112">
        <f t="shared" si="3"/>
        <v>0</v>
      </c>
      <c r="H47" s="112">
        <f t="shared" si="3"/>
        <v>0</v>
      </c>
      <c r="I47" s="112">
        <f t="shared" si="3"/>
        <v>0</v>
      </c>
      <c r="J47" s="112">
        <f t="shared" si="3"/>
        <v>0</v>
      </c>
      <c r="K47" s="112">
        <f t="shared" si="3"/>
        <v>0</v>
      </c>
      <c r="L47" s="112">
        <f t="shared" si="3"/>
        <v>0</v>
      </c>
      <c r="M47" s="112">
        <f t="shared" si="3"/>
        <v>0</v>
      </c>
      <c r="O47" s="114" t="s">
        <v>5</v>
      </c>
      <c r="P47" s="114" t="s">
        <v>1711</v>
      </c>
      <c r="Q47" s="114" t="s">
        <v>593</v>
      </c>
      <c r="R47" s="114" t="s">
        <v>1680</v>
      </c>
      <c r="S47" s="114"/>
      <c r="T47" s="112">
        <v>0</v>
      </c>
      <c r="U47" s="112">
        <v>0</v>
      </c>
      <c r="V47" s="112">
        <v>0</v>
      </c>
      <c r="W47" s="112">
        <v>0</v>
      </c>
      <c r="X47" s="112">
        <v>0</v>
      </c>
      <c r="Y47" s="112">
        <v>0</v>
      </c>
      <c r="Z47" s="112">
        <v>0</v>
      </c>
      <c r="AA47" s="112">
        <v>0</v>
      </c>
      <c r="AB47" s="112">
        <v>0</v>
      </c>
    </row>
    <row r="48" spans="1:28" x14ac:dyDescent="0.25">
      <c r="A48" s="114" t="s">
        <v>5</v>
      </c>
      <c r="B48" s="114" t="s">
        <v>1711</v>
      </c>
      <c r="C48" s="114" t="s">
        <v>594</v>
      </c>
      <c r="D48" s="114" t="s">
        <v>1681</v>
      </c>
      <c r="E48" s="112">
        <f t="shared" si="3"/>
        <v>20848</v>
      </c>
      <c r="F48" s="112">
        <f t="shared" si="3"/>
        <v>0</v>
      </c>
      <c r="G48" s="112">
        <f t="shared" si="3"/>
        <v>0</v>
      </c>
      <c r="H48" s="112">
        <f t="shared" si="3"/>
        <v>0</v>
      </c>
      <c r="I48" s="112">
        <f t="shared" si="3"/>
        <v>6608</v>
      </c>
      <c r="J48" s="112">
        <f t="shared" si="3"/>
        <v>0</v>
      </c>
      <c r="K48" s="112">
        <f t="shared" si="3"/>
        <v>840</v>
      </c>
      <c r="L48" s="112">
        <f t="shared" si="3"/>
        <v>0</v>
      </c>
      <c r="M48" s="112">
        <f t="shared" si="3"/>
        <v>28296</v>
      </c>
      <c r="O48" s="114" t="s">
        <v>5</v>
      </c>
      <c r="P48" s="114" t="s">
        <v>1711</v>
      </c>
      <c r="Q48" s="114" t="s">
        <v>594</v>
      </c>
      <c r="R48" s="114" t="s">
        <v>1681</v>
      </c>
      <c r="S48" s="114"/>
      <c r="T48" s="112">
        <v>20848</v>
      </c>
      <c r="U48" s="112">
        <v>0</v>
      </c>
      <c r="V48" s="112">
        <v>0</v>
      </c>
      <c r="W48" s="112">
        <v>0</v>
      </c>
      <c r="X48" s="112">
        <v>6608</v>
      </c>
      <c r="Y48" s="112">
        <v>0</v>
      </c>
      <c r="Z48" s="112">
        <v>840</v>
      </c>
      <c r="AA48" s="112">
        <v>0</v>
      </c>
      <c r="AB48" s="112">
        <v>28296</v>
      </c>
    </row>
    <row r="49" spans="1:28" x14ac:dyDescent="0.25">
      <c r="A49" s="114" t="s">
        <v>5</v>
      </c>
      <c r="B49" s="114" t="s">
        <v>1711</v>
      </c>
      <c r="C49" s="114" t="s">
        <v>595</v>
      </c>
      <c r="D49" s="114" t="s">
        <v>1682</v>
      </c>
      <c r="E49" s="112">
        <f t="shared" si="3"/>
        <v>0</v>
      </c>
      <c r="F49" s="112">
        <f t="shared" si="3"/>
        <v>3552</v>
      </c>
      <c r="G49" s="112">
        <f t="shared" si="3"/>
        <v>0</v>
      </c>
      <c r="H49" s="112">
        <f t="shared" si="3"/>
        <v>0</v>
      </c>
      <c r="I49" s="112">
        <f t="shared" si="3"/>
        <v>0</v>
      </c>
      <c r="J49" s="112">
        <f t="shared" si="3"/>
        <v>7104</v>
      </c>
      <c r="K49" s="112">
        <f t="shared" si="3"/>
        <v>0</v>
      </c>
      <c r="L49" s="112">
        <f t="shared" si="3"/>
        <v>152</v>
      </c>
      <c r="M49" s="112">
        <f t="shared" si="3"/>
        <v>10808</v>
      </c>
      <c r="O49" s="114" t="s">
        <v>5</v>
      </c>
      <c r="P49" s="114" t="s">
        <v>1711</v>
      </c>
      <c r="Q49" s="114" t="s">
        <v>595</v>
      </c>
      <c r="R49" s="114" t="s">
        <v>1682</v>
      </c>
      <c r="S49" s="114"/>
      <c r="T49" s="112">
        <v>0</v>
      </c>
      <c r="U49" s="112">
        <v>3552</v>
      </c>
      <c r="V49" s="112">
        <v>0</v>
      </c>
      <c r="W49" s="112">
        <v>0</v>
      </c>
      <c r="X49" s="112">
        <v>0</v>
      </c>
      <c r="Y49" s="112">
        <v>7104</v>
      </c>
      <c r="Z49" s="112">
        <v>0</v>
      </c>
      <c r="AA49" s="112">
        <v>152</v>
      </c>
      <c r="AB49" s="112">
        <v>10808</v>
      </c>
    </row>
    <row r="50" spans="1:28" x14ac:dyDescent="0.25">
      <c r="A50" s="114" t="s">
        <v>5</v>
      </c>
      <c r="B50" s="114" t="s">
        <v>1711</v>
      </c>
      <c r="C50" s="114" t="s">
        <v>596</v>
      </c>
      <c r="D50" s="114" t="s">
        <v>1683</v>
      </c>
      <c r="E50" s="112">
        <f t="shared" si="3"/>
        <v>0</v>
      </c>
      <c r="F50" s="112">
        <f t="shared" si="3"/>
        <v>0</v>
      </c>
      <c r="G50" s="112">
        <f t="shared" si="3"/>
        <v>0</v>
      </c>
      <c r="H50" s="112">
        <f t="shared" si="3"/>
        <v>0</v>
      </c>
      <c r="I50" s="112">
        <f t="shared" si="3"/>
        <v>0</v>
      </c>
      <c r="J50" s="112">
        <f t="shared" si="3"/>
        <v>0</v>
      </c>
      <c r="K50" s="112">
        <f t="shared" si="3"/>
        <v>6840</v>
      </c>
      <c r="L50" s="112">
        <f t="shared" si="3"/>
        <v>0</v>
      </c>
      <c r="M50" s="112">
        <f t="shared" si="3"/>
        <v>6840</v>
      </c>
      <c r="O50" s="114" t="s">
        <v>5</v>
      </c>
      <c r="P50" s="114" t="s">
        <v>1711</v>
      </c>
      <c r="Q50" s="114" t="s">
        <v>596</v>
      </c>
      <c r="R50" s="114" t="s">
        <v>1683</v>
      </c>
      <c r="S50" s="114"/>
      <c r="T50" s="112">
        <v>0</v>
      </c>
      <c r="U50" s="112">
        <v>0</v>
      </c>
      <c r="V50" s="112">
        <v>0</v>
      </c>
      <c r="W50" s="112">
        <v>0</v>
      </c>
      <c r="X50" s="112">
        <v>0</v>
      </c>
      <c r="Y50" s="112">
        <v>0</v>
      </c>
      <c r="Z50" s="112">
        <v>6840</v>
      </c>
      <c r="AA50" s="112">
        <v>0</v>
      </c>
      <c r="AB50" s="112">
        <v>6840</v>
      </c>
    </row>
    <row r="51" spans="1:28" x14ac:dyDescent="0.25">
      <c r="A51" s="114" t="s">
        <v>5</v>
      </c>
      <c r="B51" s="114" t="s">
        <v>1711</v>
      </c>
      <c r="C51" s="114" t="s">
        <v>597</v>
      </c>
      <c r="D51" s="114" t="s">
        <v>1684</v>
      </c>
      <c r="E51" s="112">
        <f t="shared" si="3"/>
        <v>10944</v>
      </c>
      <c r="F51" s="112">
        <f t="shared" si="3"/>
        <v>12320</v>
      </c>
      <c r="G51" s="112">
        <f t="shared" si="3"/>
        <v>0</v>
      </c>
      <c r="H51" s="112">
        <f t="shared" si="3"/>
        <v>0</v>
      </c>
      <c r="I51" s="112">
        <f t="shared" si="3"/>
        <v>29552</v>
      </c>
      <c r="J51" s="112">
        <f t="shared" si="3"/>
        <v>0</v>
      </c>
      <c r="K51" s="112">
        <f t="shared" si="3"/>
        <v>0</v>
      </c>
      <c r="L51" s="112">
        <f t="shared" si="3"/>
        <v>0</v>
      </c>
      <c r="M51" s="112">
        <f t="shared" si="3"/>
        <v>52816</v>
      </c>
      <c r="O51" s="114" t="s">
        <v>5</v>
      </c>
      <c r="P51" s="114" t="s">
        <v>1711</v>
      </c>
      <c r="Q51" s="114" t="s">
        <v>597</v>
      </c>
      <c r="R51" s="114" t="s">
        <v>1684</v>
      </c>
      <c r="S51" s="114"/>
      <c r="T51" s="112">
        <v>10944</v>
      </c>
      <c r="U51" s="112">
        <v>12320</v>
      </c>
      <c r="V51" s="112">
        <v>0</v>
      </c>
      <c r="W51" s="112">
        <v>0</v>
      </c>
      <c r="X51" s="112">
        <v>29552</v>
      </c>
      <c r="Y51" s="112">
        <v>0</v>
      </c>
      <c r="Z51" s="112">
        <v>0</v>
      </c>
      <c r="AA51" s="112">
        <v>0</v>
      </c>
      <c r="AB51" s="112">
        <v>52816</v>
      </c>
    </row>
    <row r="52" spans="1:28" x14ac:dyDescent="0.25">
      <c r="A52" s="114" t="s">
        <v>5</v>
      </c>
      <c r="B52" s="114" t="s">
        <v>1711</v>
      </c>
      <c r="C52" s="114" t="s">
        <v>598</v>
      </c>
      <c r="D52" s="114" t="s">
        <v>1685</v>
      </c>
      <c r="E52" s="112">
        <f t="shared" si="3"/>
        <v>0</v>
      </c>
      <c r="F52" s="112">
        <f t="shared" si="3"/>
        <v>0</v>
      </c>
      <c r="G52" s="112">
        <f t="shared" si="3"/>
        <v>0</v>
      </c>
      <c r="H52" s="112">
        <f t="shared" si="3"/>
        <v>0</v>
      </c>
      <c r="I52" s="112">
        <f t="shared" si="3"/>
        <v>0</v>
      </c>
      <c r="J52" s="112">
        <f t="shared" si="3"/>
        <v>0</v>
      </c>
      <c r="K52" s="112">
        <f t="shared" si="3"/>
        <v>0</v>
      </c>
      <c r="L52" s="112">
        <f t="shared" si="3"/>
        <v>0</v>
      </c>
      <c r="M52" s="112">
        <f t="shared" si="3"/>
        <v>0</v>
      </c>
      <c r="O52" s="114" t="s">
        <v>5</v>
      </c>
      <c r="P52" s="114" t="s">
        <v>1711</v>
      </c>
      <c r="Q52" s="114" t="s">
        <v>598</v>
      </c>
      <c r="R52" s="114" t="s">
        <v>1685</v>
      </c>
      <c r="S52" s="114"/>
      <c r="T52" s="112">
        <v>0</v>
      </c>
      <c r="U52" s="112">
        <v>0</v>
      </c>
      <c r="V52" s="112">
        <v>0</v>
      </c>
      <c r="W52" s="112">
        <v>0</v>
      </c>
      <c r="X52" s="112">
        <v>0</v>
      </c>
      <c r="Y52" s="112">
        <v>0</v>
      </c>
      <c r="Z52" s="112">
        <v>0</v>
      </c>
      <c r="AA52" s="112">
        <v>0</v>
      </c>
      <c r="AB52" s="112">
        <v>0</v>
      </c>
    </row>
    <row r="53" spans="1:28" x14ac:dyDescent="0.25">
      <c r="A53" s="114" t="s">
        <v>5</v>
      </c>
      <c r="B53" s="114" t="s">
        <v>1711</v>
      </c>
      <c r="C53" s="114" t="s">
        <v>599</v>
      </c>
      <c r="D53" s="114" t="s">
        <v>1686</v>
      </c>
      <c r="E53" s="112">
        <f t="shared" si="3"/>
        <v>0</v>
      </c>
      <c r="F53" s="112">
        <f t="shared" si="3"/>
        <v>0</v>
      </c>
      <c r="G53" s="112">
        <f t="shared" si="3"/>
        <v>0</v>
      </c>
      <c r="H53" s="112">
        <f t="shared" si="3"/>
        <v>0</v>
      </c>
      <c r="I53" s="112">
        <f t="shared" si="3"/>
        <v>0</v>
      </c>
      <c r="J53" s="112">
        <f t="shared" si="3"/>
        <v>28400</v>
      </c>
      <c r="K53" s="112">
        <f t="shared" si="3"/>
        <v>0</v>
      </c>
      <c r="L53" s="112">
        <f t="shared" si="3"/>
        <v>2976</v>
      </c>
      <c r="M53" s="112">
        <f t="shared" si="3"/>
        <v>31376</v>
      </c>
      <c r="O53" s="114" t="s">
        <v>5</v>
      </c>
      <c r="P53" s="114" t="s">
        <v>1711</v>
      </c>
      <c r="Q53" s="114" t="s">
        <v>599</v>
      </c>
      <c r="R53" s="114" t="s">
        <v>1686</v>
      </c>
      <c r="S53" s="114"/>
      <c r="T53" s="112">
        <v>0</v>
      </c>
      <c r="U53" s="112">
        <v>0</v>
      </c>
      <c r="V53" s="112">
        <v>0</v>
      </c>
      <c r="W53" s="112">
        <v>0</v>
      </c>
      <c r="X53" s="112">
        <v>0</v>
      </c>
      <c r="Y53" s="112">
        <v>28400</v>
      </c>
      <c r="Z53" s="112">
        <v>0</v>
      </c>
      <c r="AA53" s="112">
        <v>2976</v>
      </c>
      <c r="AB53" s="112">
        <v>31376</v>
      </c>
    </row>
    <row r="54" spans="1:28" x14ac:dyDescent="0.25">
      <c r="A54" s="114" t="s">
        <v>5</v>
      </c>
      <c r="B54" s="114" t="s">
        <v>1711</v>
      </c>
      <c r="C54" s="114" t="s">
        <v>600</v>
      </c>
      <c r="D54" s="114" t="s">
        <v>1687</v>
      </c>
      <c r="E54" s="112">
        <f t="shared" si="3"/>
        <v>227280</v>
      </c>
      <c r="F54" s="112">
        <f t="shared" si="3"/>
        <v>0</v>
      </c>
      <c r="G54" s="112">
        <f t="shared" si="3"/>
        <v>0</v>
      </c>
      <c r="H54" s="112">
        <f t="shared" si="3"/>
        <v>14336</v>
      </c>
      <c r="I54" s="112">
        <f t="shared" si="3"/>
        <v>0</v>
      </c>
      <c r="J54" s="112">
        <f t="shared" si="3"/>
        <v>0</v>
      </c>
      <c r="K54" s="112">
        <f t="shared" si="3"/>
        <v>384</v>
      </c>
      <c r="L54" s="112">
        <f t="shared" si="3"/>
        <v>0</v>
      </c>
      <c r="M54" s="112">
        <f t="shared" si="3"/>
        <v>242000</v>
      </c>
      <c r="O54" s="114" t="s">
        <v>5</v>
      </c>
      <c r="P54" s="114" t="s">
        <v>1711</v>
      </c>
      <c r="Q54" s="114" t="s">
        <v>600</v>
      </c>
      <c r="R54" s="114" t="s">
        <v>1687</v>
      </c>
      <c r="S54" s="114"/>
      <c r="T54" s="112">
        <v>227280</v>
      </c>
      <c r="U54" s="112">
        <v>0</v>
      </c>
      <c r="V54" s="112">
        <v>0</v>
      </c>
      <c r="W54" s="112">
        <v>14336</v>
      </c>
      <c r="X54" s="112">
        <v>0</v>
      </c>
      <c r="Y54" s="112">
        <v>0</v>
      </c>
      <c r="Z54" s="112">
        <v>384</v>
      </c>
      <c r="AA54" s="112">
        <v>0</v>
      </c>
      <c r="AB54" s="112">
        <v>242000</v>
      </c>
    </row>
    <row r="55" spans="1:28" x14ac:dyDescent="0.25">
      <c r="A55" s="114" t="s">
        <v>5</v>
      </c>
      <c r="B55" s="114" t="s">
        <v>1711</v>
      </c>
      <c r="C55" s="114" t="s">
        <v>601</v>
      </c>
      <c r="D55" s="114" t="s">
        <v>1688</v>
      </c>
      <c r="E55" s="112">
        <f t="shared" si="3"/>
        <v>57520</v>
      </c>
      <c r="F55" s="112">
        <f t="shared" si="3"/>
        <v>0</v>
      </c>
      <c r="G55" s="112">
        <f t="shared" si="3"/>
        <v>0</v>
      </c>
      <c r="H55" s="112">
        <f t="shared" si="3"/>
        <v>0</v>
      </c>
      <c r="I55" s="112">
        <f t="shared" si="3"/>
        <v>0</v>
      </c>
      <c r="J55" s="112">
        <f t="shared" si="3"/>
        <v>0</v>
      </c>
      <c r="K55" s="112">
        <f t="shared" si="3"/>
        <v>0</v>
      </c>
      <c r="L55" s="112">
        <f t="shared" si="3"/>
        <v>0</v>
      </c>
      <c r="M55" s="112">
        <f t="shared" si="3"/>
        <v>57520</v>
      </c>
      <c r="O55" s="114" t="s">
        <v>5</v>
      </c>
      <c r="P55" s="114" t="s">
        <v>1711</v>
      </c>
      <c r="Q55" s="114" t="s">
        <v>601</v>
      </c>
      <c r="R55" s="114" t="s">
        <v>1688</v>
      </c>
      <c r="S55" s="114"/>
      <c r="T55" s="112">
        <v>57520</v>
      </c>
      <c r="U55" s="112">
        <v>0</v>
      </c>
      <c r="V55" s="112">
        <v>0</v>
      </c>
      <c r="W55" s="112">
        <v>0</v>
      </c>
      <c r="X55" s="112">
        <v>0</v>
      </c>
      <c r="Y55" s="112">
        <v>0</v>
      </c>
      <c r="Z55" s="112">
        <v>0</v>
      </c>
      <c r="AA55" s="112">
        <v>0</v>
      </c>
      <c r="AB55" s="112">
        <v>57520</v>
      </c>
    </row>
    <row r="56" spans="1:28" x14ac:dyDescent="0.25">
      <c r="A56" s="114" t="s">
        <v>5</v>
      </c>
      <c r="B56" s="114" t="s">
        <v>1711</v>
      </c>
      <c r="C56" s="114" t="s">
        <v>602</v>
      </c>
      <c r="D56" s="114" t="s">
        <v>1689</v>
      </c>
      <c r="E56" s="112">
        <f t="shared" si="3"/>
        <v>0</v>
      </c>
      <c r="F56" s="112">
        <f t="shared" si="3"/>
        <v>0</v>
      </c>
      <c r="G56" s="112">
        <f t="shared" si="3"/>
        <v>0</v>
      </c>
      <c r="H56" s="112">
        <f t="shared" si="3"/>
        <v>0</v>
      </c>
      <c r="I56" s="112">
        <f t="shared" si="3"/>
        <v>0</v>
      </c>
      <c r="J56" s="112">
        <f t="shared" si="3"/>
        <v>101456</v>
      </c>
      <c r="K56" s="112">
        <f t="shared" si="3"/>
        <v>0</v>
      </c>
      <c r="L56" s="112">
        <f t="shared" si="3"/>
        <v>10740</v>
      </c>
      <c r="M56" s="112">
        <f t="shared" si="3"/>
        <v>112196</v>
      </c>
      <c r="O56" s="114" t="s">
        <v>5</v>
      </c>
      <c r="P56" s="114" t="s">
        <v>1711</v>
      </c>
      <c r="Q56" s="114" t="s">
        <v>602</v>
      </c>
      <c r="R56" s="114" t="s">
        <v>1689</v>
      </c>
      <c r="S56" s="114"/>
      <c r="T56" s="112">
        <v>0</v>
      </c>
      <c r="U56" s="112">
        <v>0</v>
      </c>
      <c r="V56" s="112">
        <v>0</v>
      </c>
      <c r="W56" s="112">
        <v>0</v>
      </c>
      <c r="X56" s="112">
        <v>0</v>
      </c>
      <c r="Y56" s="112">
        <v>101456</v>
      </c>
      <c r="Z56" s="112">
        <v>0</v>
      </c>
      <c r="AA56" s="112">
        <v>10740</v>
      </c>
      <c r="AB56" s="112">
        <v>112196</v>
      </c>
    </row>
    <row r="57" spans="1:28" x14ac:dyDescent="0.25">
      <c r="A57" s="114" t="s">
        <v>5</v>
      </c>
      <c r="B57" s="114" t="s">
        <v>1711</v>
      </c>
      <c r="C57" s="114" t="s">
        <v>603</v>
      </c>
      <c r="D57" s="114" t="s">
        <v>1690</v>
      </c>
      <c r="E57" s="112">
        <f t="shared" si="3"/>
        <v>0</v>
      </c>
      <c r="F57" s="112">
        <f t="shared" si="3"/>
        <v>0</v>
      </c>
      <c r="G57" s="112">
        <f t="shared" si="3"/>
        <v>0</v>
      </c>
      <c r="H57" s="112">
        <f t="shared" si="3"/>
        <v>0</v>
      </c>
      <c r="I57" s="112">
        <f t="shared" si="3"/>
        <v>0</v>
      </c>
      <c r="J57" s="112">
        <f t="shared" si="3"/>
        <v>0</v>
      </c>
      <c r="K57" s="112">
        <f t="shared" si="3"/>
        <v>0</v>
      </c>
      <c r="L57" s="112">
        <f t="shared" si="3"/>
        <v>0</v>
      </c>
      <c r="M57" s="112">
        <f t="shared" si="3"/>
        <v>0</v>
      </c>
      <c r="O57" s="114" t="s">
        <v>5</v>
      </c>
      <c r="P57" s="114" t="s">
        <v>1711</v>
      </c>
      <c r="Q57" s="114" t="s">
        <v>603</v>
      </c>
      <c r="R57" s="114" t="s">
        <v>1690</v>
      </c>
      <c r="S57" s="114"/>
      <c r="T57" s="112">
        <v>0</v>
      </c>
      <c r="U57" s="112">
        <v>0</v>
      </c>
      <c r="V57" s="112">
        <v>0</v>
      </c>
      <c r="W57" s="112">
        <v>0</v>
      </c>
      <c r="X57" s="112">
        <v>0</v>
      </c>
      <c r="Y57" s="112">
        <v>0</v>
      </c>
      <c r="Z57" s="112">
        <v>0</v>
      </c>
      <c r="AA57" s="112">
        <v>0</v>
      </c>
      <c r="AB57" s="112">
        <v>0</v>
      </c>
    </row>
    <row r="58" spans="1:28" x14ac:dyDescent="0.25">
      <c r="A58" s="114" t="s">
        <v>5</v>
      </c>
      <c r="B58" s="114" t="s">
        <v>1711</v>
      </c>
      <c r="C58" s="114" t="s">
        <v>604</v>
      </c>
      <c r="D58" s="114" t="s">
        <v>1691</v>
      </c>
      <c r="E58" s="112">
        <f t="shared" si="3"/>
        <v>2304</v>
      </c>
      <c r="F58" s="112">
        <f t="shared" si="3"/>
        <v>0</v>
      </c>
      <c r="G58" s="112">
        <f t="shared" si="3"/>
        <v>0</v>
      </c>
      <c r="H58" s="112">
        <f t="shared" si="3"/>
        <v>0</v>
      </c>
      <c r="I58" s="112">
        <f t="shared" si="3"/>
        <v>0</v>
      </c>
      <c r="J58" s="112">
        <f t="shared" si="3"/>
        <v>168160</v>
      </c>
      <c r="K58" s="112">
        <f t="shared" si="3"/>
        <v>940</v>
      </c>
      <c r="L58" s="112">
        <f t="shared" si="3"/>
        <v>18229</v>
      </c>
      <c r="M58" s="112">
        <f t="shared" si="3"/>
        <v>189633</v>
      </c>
      <c r="O58" s="114" t="s">
        <v>5</v>
      </c>
      <c r="P58" s="114" t="s">
        <v>1711</v>
      </c>
      <c r="Q58" s="114" t="s">
        <v>604</v>
      </c>
      <c r="R58" s="114" t="s">
        <v>1691</v>
      </c>
      <c r="S58" s="114"/>
      <c r="T58" s="112">
        <v>2304</v>
      </c>
      <c r="U58" s="112">
        <v>0</v>
      </c>
      <c r="V58" s="112">
        <v>0</v>
      </c>
      <c r="W58" s="112">
        <v>0</v>
      </c>
      <c r="X58" s="112">
        <v>0</v>
      </c>
      <c r="Y58" s="112">
        <v>168160</v>
      </c>
      <c r="Z58" s="112">
        <v>940</v>
      </c>
      <c r="AA58" s="112">
        <v>18229</v>
      </c>
      <c r="AB58" s="112">
        <v>189633</v>
      </c>
    </row>
    <row r="59" spans="1:28" x14ac:dyDescent="0.25">
      <c r="A59" s="114" t="s">
        <v>5</v>
      </c>
      <c r="B59" s="114" t="s">
        <v>1711</v>
      </c>
      <c r="C59" s="114" t="s">
        <v>605</v>
      </c>
      <c r="D59" s="114" t="s">
        <v>1692</v>
      </c>
      <c r="E59" s="112">
        <f t="shared" si="3"/>
        <v>0</v>
      </c>
      <c r="F59" s="112">
        <f t="shared" si="3"/>
        <v>0</v>
      </c>
      <c r="G59" s="112">
        <f t="shared" si="3"/>
        <v>0</v>
      </c>
      <c r="H59" s="112">
        <f t="shared" si="3"/>
        <v>0</v>
      </c>
      <c r="I59" s="112">
        <f t="shared" si="3"/>
        <v>0</v>
      </c>
      <c r="J59" s="112">
        <f t="shared" si="3"/>
        <v>28688</v>
      </c>
      <c r="K59" s="112">
        <f t="shared" si="3"/>
        <v>0</v>
      </c>
      <c r="L59" s="112">
        <f t="shared" si="3"/>
        <v>0</v>
      </c>
      <c r="M59" s="112">
        <f t="shared" si="3"/>
        <v>28688</v>
      </c>
      <c r="O59" s="114" t="s">
        <v>5</v>
      </c>
      <c r="P59" s="114" t="s">
        <v>1711</v>
      </c>
      <c r="Q59" s="114" t="s">
        <v>605</v>
      </c>
      <c r="R59" s="114" t="s">
        <v>1692</v>
      </c>
      <c r="S59" s="114"/>
      <c r="T59" s="112">
        <v>0</v>
      </c>
      <c r="U59" s="112">
        <v>0</v>
      </c>
      <c r="V59" s="112">
        <v>0</v>
      </c>
      <c r="W59" s="112">
        <v>0</v>
      </c>
      <c r="X59" s="112">
        <v>0</v>
      </c>
      <c r="Y59" s="112">
        <v>28688</v>
      </c>
      <c r="Z59" s="112">
        <v>0</v>
      </c>
      <c r="AA59" s="112">
        <v>0</v>
      </c>
      <c r="AB59" s="112">
        <v>28688</v>
      </c>
    </row>
    <row r="60" spans="1:28" x14ac:dyDescent="0.25">
      <c r="A60" s="114" t="s">
        <v>5</v>
      </c>
      <c r="B60" s="114" t="s">
        <v>1711</v>
      </c>
      <c r="C60" s="114" t="s">
        <v>606</v>
      </c>
      <c r="D60" s="114" t="s">
        <v>1693</v>
      </c>
      <c r="E60" s="112">
        <f t="shared" si="3"/>
        <v>0</v>
      </c>
      <c r="F60" s="112">
        <f t="shared" si="3"/>
        <v>0</v>
      </c>
      <c r="G60" s="112">
        <f t="shared" si="3"/>
        <v>0</v>
      </c>
      <c r="H60" s="112">
        <f t="shared" si="3"/>
        <v>0</v>
      </c>
      <c r="I60" s="112">
        <f t="shared" si="3"/>
        <v>0</v>
      </c>
      <c r="J60" s="112">
        <f t="shared" si="3"/>
        <v>38976</v>
      </c>
      <c r="K60" s="112">
        <f t="shared" si="3"/>
        <v>0</v>
      </c>
      <c r="L60" s="112">
        <f t="shared" si="3"/>
        <v>0</v>
      </c>
      <c r="M60" s="112">
        <f t="shared" si="3"/>
        <v>38976</v>
      </c>
      <c r="O60" s="114" t="s">
        <v>5</v>
      </c>
      <c r="P60" s="114" t="s">
        <v>1711</v>
      </c>
      <c r="Q60" s="114" t="s">
        <v>606</v>
      </c>
      <c r="R60" s="114" t="s">
        <v>1693</v>
      </c>
      <c r="S60" s="114"/>
      <c r="T60" s="112">
        <v>0</v>
      </c>
      <c r="U60" s="112">
        <v>0</v>
      </c>
      <c r="V60" s="112">
        <v>0</v>
      </c>
      <c r="W60" s="112">
        <v>0</v>
      </c>
      <c r="X60" s="112">
        <v>0</v>
      </c>
      <c r="Y60" s="112">
        <v>38976</v>
      </c>
      <c r="Z60" s="112">
        <v>0</v>
      </c>
      <c r="AA60" s="112">
        <v>0</v>
      </c>
      <c r="AB60" s="112">
        <v>38976</v>
      </c>
    </row>
    <row r="61" spans="1:28" x14ac:dyDescent="0.25">
      <c r="A61" s="114" t="s">
        <v>5</v>
      </c>
      <c r="B61" s="114" t="s">
        <v>1711</v>
      </c>
      <c r="C61" s="114" t="s">
        <v>607</v>
      </c>
      <c r="D61" s="114" t="s">
        <v>1694</v>
      </c>
      <c r="E61" s="112">
        <f t="shared" si="3"/>
        <v>0</v>
      </c>
      <c r="F61" s="112">
        <f t="shared" si="3"/>
        <v>118624</v>
      </c>
      <c r="G61" s="112">
        <f t="shared" si="3"/>
        <v>47760</v>
      </c>
      <c r="H61" s="112">
        <f t="shared" si="3"/>
        <v>0</v>
      </c>
      <c r="I61" s="112">
        <f t="shared" si="3"/>
        <v>0</v>
      </c>
      <c r="J61" s="112">
        <f t="shared" si="3"/>
        <v>4672</v>
      </c>
      <c r="K61" s="112">
        <f t="shared" si="3"/>
        <v>0</v>
      </c>
      <c r="L61" s="112">
        <f t="shared" si="3"/>
        <v>560</v>
      </c>
      <c r="M61" s="112">
        <f t="shared" si="3"/>
        <v>171616</v>
      </c>
      <c r="O61" s="114" t="s">
        <v>5</v>
      </c>
      <c r="P61" s="114" t="s">
        <v>1711</v>
      </c>
      <c r="Q61" s="114" t="s">
        <v>607</v>
      </c>
      <c r="R61" s="114" t="s">
        <v>1694</v>
      </c>
      <c r="S61" s="114"/>
      <c r="T61" s="112">
        <v>0</v>
      </c>
      <c r="U61" s="112">
        <v>118624</v>
      </c>
      <c r="V61" s="112">
        <v>47760</v>
      </c>
      <c r="W61" s="112">
        <v>0</v>
      </c>
      <c r="X61" s="112">
        <v>0</v>
      </c>
      <c r="Y61" s="112">
        <v>4672</v>
      </c>
      <c r="Z61" s="112">
        <v>0</v>
      </c>
      <c r="AA61" s="112">
        <v>560</v>
      </c>
      <c r="AB61" s="112">
        <v>171616</v>
      </c>
    </row>
    <row r="62" spans="1:28" x14ac:dyDescent="0.25">
      <c r="A62" s="114" t="s">
        <v>5</v>
      </c>
      <c r="B62" s="114" t="s">
        <v>1711</v>
      </c>
      <c r="C62" s="114" t="s">
        <v>608</v>
      </c>
      <c r="D62" s="114" t="s">
        <v>1695</v>
      </c>
      <c r="E62" s="112">
        <f t="shared" si="3"/>
        <v>0</v>
      </c>
      <c r="F62" s="112">
        <f t="shared" si="3"/>
        <v>0</v>
      </c>
      <c r="G62" s="112">
        <f t="shared" si="3"/>
        <v>0</v>
      </c>
      <c r="H62" s="112">
        <f t="shared" si="3"/>
        <v>0</v>
      </c>
      <c r="I62" s="112">
        <f t="shared" si="3"/>
        <v>31600</v>
      </c>
      <c r="J62" s="112">
        <f t="shared" si="3"/>
        <v>0</v>
      </c>
      <c r="K62" s="112">
        <f t="shared" si="3"/>
        <v>120</v>
      </c>
      <c r="L62" s="112">
        <f t="shared" si="3"/>
        <v>0</v>
      </c>
      <c r="M62" s="112">
        <f t="shared" si="3"/>
        <v>31720</v>
      </c>
      <c r="O62" s="114" t="s">
        <v>5</v>
      </c>
      <c r="P62" s="114" t="s">
        <v>1711</v>
      </c>
      <c r="Q62" s="114" t="s">
        <v>608</v>
      </c>
      <c r="R62" s="114" t="s">
        <v>1695</v>
      </c>
      <c r="S62" s="114"/>
      <c r="T62" s="112">
        <v>0</v>
      </c>
      <c r="U62" s="112">
        <v>0</v>
      </c>
      <c r="V62" s="112">
        <v>0</v>
      </c>
      <c r="W62" s="112">
        <v>0</v>
      </c>
      <c r="X62" s="112">
        <v>31600</v>
      </c>
      <c r="Y62" s="112">
        <v>0</v>
      </c>
      <c r="Z62" s="112">
        <v>120</v>
      </c>
      <c r="AA62" s="112">
        <v>0</v>
      </c>
      <c r="AB62" s="112">
        <v>31720</v>
      </c>
    </row>
    <row r="63" spans="1:28" x14ac:dyDescent="0.25">
      <c r="A63" s="114" t="s">
        <v>5</v>
      </c>
      <c r="B63" s="114" t="s">
        <v>1711</v>
      </c>
      <c r="C63" s="114" t="s">
        <v>609</v>
      </c>
      <c r="D63" s="114" t="s">
        <v>1696</v>
      </c>
      <c r="E63" s="112">
        <f t="shared" si="3"/>
        <v>0</v>
      </c>
      <c r="F63" s="112">
        <f t="shared" si="3"/>
        <v>0</v>
      </c>
      <c r="G63" s="112">
        <f t="shared" si="3"/>
        <v>0</v>
      </c>
      <c r="H63" s="112">
        <f t="shared" si="3"/>
        <v>0</v>
      </c>
      <c r="I63" s="112">
        <f t="shared" si="3"/>
        <v>0</v>
      </c>
      <c r="J63" s="112">
        <f t="shared" si="3"/>
        <v>0</v>
      </c>
      <c r="K63" s="112">
        <f t="shared" si="3"/>
        <v>3280</v>
      </c>
      <c r="L63" s="112">
        <f t="shared" si="3"/>
        <v>0</v>
      </c>
      <c r="M63" s="112">
        <f t="shared" si="3"/>
        <v>3280</v>
      </c>
      <c r="O63" s="114" t="s">
        <v>5</v>
      </c>
      <c r="P63" s="114" t="s">
        <v>1711</v>
      </c>
      <c r="Q63" s="114" t="s">
        <v>609</v>
      </c>
      <c r="R63" s="114" t="s">
        <v>1696</v>
      </c>
      <c r="S63" s="114"/>
      <c r="T63" s="112">
        <v>0</v>
      </c>
      <c r="U63" s="112">
        <v>0</v>
      </c>
      <c r="V63" s="112">
        <v>0</v>
      </c>
      <c r="W63" s="112">
        <v>0</v>
      </c>
      <c r="X63" s="112">
        <v>0</v>
      </c>
      <c r="Y63" s="112">
        <v>0</v>
      </c>
      <c r="Z63" s="112">
        <v>3280</v>
      </c>
      <c r="AA63" s="112">
        <v>0</v>
      </c>
      <c r="AB63" s="112">
        <v>3280</v>
      </c>
    </row>
    <row r="64" spans="1:28" x14ac:dyDescent="0.25">
      <c r="A64" s="114" t="s">
        <v>5</v>
      </c>
      <c r="B64" s="114" t="s">
        <v>1711</v>
      </c>
      <c r="C64" s="114" t="s">
        <v>610</v>
      </c>
      <c r="D64" s="114" t="s">
        <v>1697</v>
      </c>
      <c r="E64" s="112">
        <f t="shared" si="3"/>
        <v>0</v>
      </c>
      <c r="F64" s="112">
        <f t="shared" si="3"/>
        <v>0</v>
      </c>
      <c r="G64" s="112">
        <f t="shared" si="3"/>
        <v>0</v>
      </c>
      <c r="H64" s="112">
        <f t="shared" si="3"/>
        <v>0</v>
      </c>
      <c r="I64" s="112">
        <f t="shared" si="3"/>
        <v>0</v>
      </c>
      <c r="J64" s="112">
        <f t="shared" si="3"/>
        <v>0</v>
      </c>
      <c r="K64" s="112">
        <f t="shared" si="3"/>
        <v>0</v>
      </c>
      <c r="L64" s="112">
        <f t="shared" si="3"/>
        <v>0</v>
      </c>
      <c r="M64" s="112">
        <f t="shared" si="3"/>
        <v>0</v>
      </c>
      <c r="O64" s="114" t="s">
        <v>5</v>
      </c>
      <c r="P64" s="114" t="s">
        <v>1711</v>
      </c>
      <c r="Q64" s="114" t="s">
        <v>610</v>
      </c>
      <c r="R64" s="114" t="s">
        <v>1697</v>
      </c>
      <c r="S64" s="114"/>
      <c r="T64" s="112">
        <v>0</v>
      </c>
      <c r="U64" s="112">
        <v>0</v>
      </c>
      <c r="V64" s="112">
        <v>0</v>
      </c>
      <c r="W64" s="112">
        <v>0</v>
      </c>
      <c r="X64" s="112">
        <v>0</v>
      </c>
      <c r="Y64" s="112">
        <v>0</v>
      </c>
      <c r="Z64" s="112">
        <v>0</v>
      </c>
      <c r="AA64" s="112">
        <v>0</v>
      </c>
      <c r="AB64" s="112">
        <v>0</v>
      </c>
    </row>
    <row r="65" spans="1:43" x14ac:dyDescent="0.25">
      <c r="A65" s="114" t="s">
        <v>5</v>
      </c>
      <c r="B65" s="114" t="s">
        <v>1711</v>
      </c>
      <c r="C65" s="114" t="s">
        <v>611</v>
      </c>
      <c r="D65" s="114" t="s">
        <v>1698</v>
      </c>
      <c r="E65" s="112">
        <f t="shared" si="3"/>
        <v>11088</v>
      </c>
      <c r="F65" s="112">
        <f t="shared" si="3"/>
        <v>0</v>
      </c>
      <c r="G65" s="112">
        <f t="shared" si="3"/>
        <v>0</v>
      </c>
      <c r="H65" s="112">
        <f t="shared" si="3"/>
        <v>0</v>
      </c>
      <c r="I65" s="112">
        <f t="shared" si="3"/>
        <v>0</v>
      </c>
      <c r="J65" s="112">
        <f t="shared" si="3"/>
        <v>0</v>
      </c>
      <c r="K65" s="112">
        <f t="shared" si="3"/>
        <v>0</v>
      </c>
      <c r="L65" s="112">
        <f t="shared" si="3"/>
        <v>0</v>
      </c>
      <c r="M65" s="112">
        <f t="shared" si="3"/>
        <v>11088</v>
      </c>
      <c r="O65" s="114" t="s">
        <v>5</v>
      </c>
      <c r="P65" s="114" t="s">
        <v>1711</v>
      </c>
      <c r="Q65" s="114" t="s">
        <v>611</v>
      </c>
      <c r="R65" s="114" t="s">
        <v>1698</v>
      </c>
      <c r="S65" s="114"/>
      <c r="T65" s="112">
        <v>11088</v>
      </c>
      <c r="U65" s="112">
        <v>0</v>
      </c>
      <c r="V65" s="112">
        <v>0</v>
      </c>
      <c r="W65" s="112">
        <v>0</v>
      </c>
      <c r="X65" s="112">
        <v>0</v>
      </c>
      <c r="Y65" s="112">
        <v>0</v>
      </c>
      <c r="Z65" s="112">
        <v>0</v>
      </c>
      <c r="AA65" s="112">
        <v>0</v>
      </c>
      <c r="AB65" s="112">
        <v>11088</v>
      </c>
    </row>
    <row r="66" spans="1:43" x14ac:dyDescent="0.25">
      <c r="A66" s="114" t="s">
        <v>5</v>
      </c>
      <c r="B66" s="114" t="s">
        <v>1711</v>
      </c>
      <c r="C66" s="114" t="s">
        <v>612</v>
      </c>
      <c r="D66" s="114" t="s">
        <v>1699</v>
      </c>
      <c r="E66" s="112">
        <f t="shared" si="3"/>
        <v>16800</v>
      </c>
      <c r="F66" s="112">
        <f t="shared" si="3"/>
        <v>0</v>
      </c>
      <c r="G66" s="112">
        <f t="shared" si="3"/>
        <v>0</v>
      </c>
      <c r="H66" s="112">
        <f t="shared" si="3"/>
        <v>0</v>
      </c>
      <c r="I66" s="112">
        <f t="shared" si="3"/>
        <v>34240</v>
      </c>
      <c r="J66" s="112">
        <f t="shared" si="3"/>
        <v>0</v>
      </c>
      <c r="K66" s="112">
        <f t="shared" si="3"/>
        <v>320</v>
      </c>
      <c r="L66" s="112">
        <f t="shared" si="3"/>
        <v>0</v>
      </c>
      <c r="M66" s="112">
        <f t="shared" si="3"/>
        <v>51360</v>
      </c>
      <c r="O66" s="114" t="s">
        <v>5</v>
      </c>
      <c r="P66" s="114" t="s">
        <v>1711</v>
      </c>
      <c r="Q66" s="114" t="s">
        <v>612</v>
      </c>
      <c r="R66" s="114" t="s">
        <v>1699</v>
      </c>
      <c r="S66" s="114"/>
      <c r="T66" s="112">
        <v>16800</v>
      </c>
      <c r="U66" s="112">
        <v>0</v>
      </c>
      <c r="V66" s="112">
        <v>0</v>
      </c>
      <c r="W66" s="112">
        <v>0</v>
      </c>
      <c r="X66" s="112">
        <v>34240</v>
      </c>
      <c r="Y66" s="112">
        <v>0</v>
      </c>
      <c r="Z66" s="112">
        <v>320</v>
      </c>
      <c r="AA66" s="112">
        <v>0</v>
      </c>
      <c r="AB66" s="112">
        <v>51360</v>
      </c>
    </row>
    <row r="67" spans="1:43" x14ac:dyDescent="0.25">
      <c r="A67" s="114" t="s">
        <v>5</v>
      </c>
      <c r="B67" s="114" t="s">
        <v>1711</v>
      </c>
      <c r="C67" s="114" t="s">
        <v>613</v>
      </c>
      <c r="D67" s="114" t="s">
        <v>1700</v>
      </c>
      <c r="E67" s="112">
        <f t="shared" si="3"/>
        <v>440736</v>
      </c>
      <c r="F67" s="112">
        <f t="shared" si="3"/>
        <v>0</v>
      </c>
      <c r="G67" s="112">
        <f t="shared" si="3"/>
        <v>0</v>
      </c>
      <c r="H67" s="112">
        <f t="shared" si="3"/>
        <v>0</v>
      </c>
      <c r="I67" s="112">
        <f t="shared" si="3"/>
        <v>0</v>
      </c>
      <c r="J67" s="112">
        <f t="shared" si="3"/>
        <v>0</v>
      </c>
      <c r="K67" s="112">
        <f t="shared" si="3"/>
        <v>0</v>
      </c>
      <c r="L67" s="112">
        <f t="shared" si="3"/>
        <v>0</v>
      </c>
      <c r="M67" s="112">
        <f t="shared" si="3"/>
        <v>440736</v>
      </c>
      <c r="O67" s="114" t="s">
        <v>5</v>
      </c>
      <c r="P67" s="114" t="s">
        <v>1711</v>
      </c>
      <c r="Q67" s="114" t="s">
        <v>613</v>
      </c>
      <c r="R67" s="114" t="s">
        <v>1700</v>
      </c>
      <c r="S67" s="114"/>
      <c r="T67" s="112">
        <v>440736</v>
      </c>
      <c r="U67" s="112">
        <v>0</v>
      </c>
      <c r="V67" s="112">
        <v>0</v>
      </c>
      <c r="W67" s="112">
        <v>0</v>
      </c>
      <c r="X67" s="112">
        <v>0</v>
      </c>
      <c r="Y67" s="112">
        <v>0</v>
      </c>
      <c r="Z67" s="112">
        <v>0</v>
      </c>
      <c r="AA67" s="112">
        <v>0</v>
      </c>
      <c r="AB67" s="112">
        <v>440736</v>
      </c>
    </row>
    <row r="68" spans="1:43" x14ac:dyDescent="0.25">
      <c r="A68" s="114" t="s">
        <v>5</v>
      </c>
      <c r="B68" s="114" t="s">
        <v>1711</v>
      </c>
      <c r="C68" s="114" t="s">
        <v>614</v>
      </c>
      <c r="D68" s="114" t="s">
        <v>1701</v>
      </c>
      <c r="E68" s="112">
        <f t="shared" si="3"/>
        <v>124928</v>
      </c>
      <c r="F68" s="112">
        <f t="shared" si="3"/>
        <v>0</v>
      </c>
      <c r="G68" s="112">
        <f t="shared" si="3"/>
        <v>0</v>
      </c>
      <c r="H68" s="112">
        <f t="shared" si="3"/>
        <v>0</v>
      </c>
      <c r="I68" s="112">
        <f t="shared" si="3"/>
        <v>0</v>
      </c>
      <c r="J68" s="112">
        <f t="shared" si="3"/>
        <v>0</v>
      </c>
      <c r="K68" s="112">
        <f t="shared" si="3"/>
        <v>27</v>
      </c>
      <c r="L68" s="112">
        <f t="shared" si="3"/>
        <v>0</v>
      </c>
      <c r="M68" s="112">
        <f t="shared" si="3"/>
        <v>124955</v>
      </c>
      <c r="O68" s="114" t="s">
        <v>5</v>
      </c>
      <c r="P68" s="114" t="s">
        <v>1711</v>
      </c>
      <c r="Q68" s="114" t="s">
        <v>614</v>
      </c>
      <c r="R68" s="114" t="s">
        <v>1701</v>
      </c>
      <c r="S68" s="114"/>
      <c r="T68" s="112">
        <v>124928</v>
      </c>
      <c r="U68" s="112">
        <v>0</v>
      </c>
      <c r="V68" s="112">
        <v>0</v>
      </c>
      <c r="W68" s="112">
        <v>0</v>
      </c>
      <c r="X68" s="112">
        <v>0</v>
      </c>
      <c r="Y68" s="112">
        <v>0</v>
      </c>
      <c r="Z68" s="112">
        <v>27</v>
      </c>
      <c r="AA68" s="112">
        <v>0</v>
      </c>
      <c r="AB68" s="112">
        <v>124955</v>
      </c>
    </row>
    <row r="69" spans="1:43" x14ac:dyDescent="0.25">
      <c r="A69" s="114" t="s">
        <v>5</v>
      </c>
      <c r="B69" s="114" t="s">
        <v>1711</v>
      </c>
      <c r="C69" s="114" t="s">
        <v>615</v>
      </c>
      <c r="D69" s="114" t="s">
        <v>1702</v>
      </c>
      <c r="E69" s="112">
        <f t="shared" si="3"/>
        <v>0</v>
      </c>
      <c r="F69" s="112">
        <f t="shared" si="3"/>
        <v>0</v>
      </c>
      <c r="G69" s="112">
        <f t="shared" si="3"/>
        <v>0</v>
      </c>
      <c r="H69" s="112">
        <f t="shared" si="3"/>
        <v>0</v>
      </c>
      <c r="I69" s="112">
        <f t="shared" si="3"/>
        <v>0</v>
      </c>
      <c r="J69" s="112">
        <f t="shared" si="3"/>
        <v>0</v>
      </c>
      <c r="K69" s="112">
        <f t="shared" si="3"/>
        <v>0</v>
      </c>
      <c r="L69" s="112">
        <f t="shared" si="3"/>
        <v>0</v>
      </c>
      <c r="M69" s="112">
        <f t="shared" si="3"/>
        <v>0</v>
      </c>
      <c r="O69" s="114" t="s">
        <v>5</v>
      </c>
      <c r="P69" s="114" t="s">
        <v>1711</v>
      </c>
      <c r="Q69" s="114" t="s">
        <v>615</v>
      </c>
      <c r="R69" s="114" t="s">
        <v>1702</v>
      </c>
      <c r="S69" s="114"/>
      <c r="T69" s="112">
        <v>0</v>
      </c>
      <c r="U69" s="112">
        <v>0</v>
      </c>
      <c r="V69" s="112">
        <v>0</v>
      </c>
      <c r="W69" s="112">
        <v>0</v>
      </c>
      <c r="X69" s="112">
        <v>0</v>
      </c>
      <c r="Y69" s="112">
        <v>0</v>
      </c>
      <c r="Z69" s="112">
        <v>0</v>
      </c>
      <c r="AA69" s="112">
        <v>0</v>
      </c>
      <c r="AB69" s="112">
        <v>0</v>
      </c>
    </row>
    <row r="70" spans="1:43" x14ac:dyDescent="0.25">
      <c r="A70" s="114" t="s">
        <v>5</v>
      </c>
      <c r="B70" s="114" t="s">
        <v>1711</v>
      </c>
      <c r="C70" s="114" t="s">
        <v>616</v>
      </c>
      <c r="D70" s="114" t="s">
        <v>1703</v>
      </c>
      <c r="E70" s="112">
        <f t="shared" si="3"/>
        <v>938896</v>
      </c>
      <c r="F70" s="112">
        <f t="shared" si="3"/>
        <v>434800</v>
      </c>
      <c r="G70" s="112">
        <f t="shared" si="3"/>
        <v>47760</v>
      </c>
      <c r="H70" s="112">
        <f t="shared" si="3"/>
        <v>14336</v>
      </c>
      <c r="I70" s="112">
        <f t="shared" si="3"/>
        <v>313728</v>
      </c>
      <c r="J70" s="112">
        <f t="shared" si="3"/>
        <v>399248</v>
      </c>
      <c r="K70" s="112">
        <f t="shared" si="3"/>
        <v>29111</v>
      </c>
      <c r="L70" s="112">
        <f t="shared" si="3"/>
        <v>33473</v>
      </c>
      <c r="M70" s="112">
        <f t="shared" si="3"/>
        <v>2211352</v>
      </c>
      <c r="O70" s="114" t="s">
        <v>5</v>
      </c>
      <c r="P70" s="114" t="s">
        <v>1711</v>
      </c>
      <c r="Q70" s="114" t="s">
        <v>616</v>
      </c>
      <c r="R70" s="114" t="s">
        <v>1703</v>
      </c>
      <c r="S70" s="114"/>
      <c r="T70" s="112">
        <v>938896</v>
      </c>
      <c r="U70" s="112">
        <v>434800</v>
      </c>
      <c r="V70" s="112">
        <v>47760</v>
      </c>
      <c r="W70" s="112">
        <v>14336</v>
      </c>
      <c r="X70" s="112">
        <v>313728</v>
      </c>
      <c r="Y70" s="112">
        <v>399248</v>
      </c>
      <c r="Z70" s="112">
        <v>29111</v>
      </c>
      <c r="AA70" s="112">
        <v>33473</v>
      </c>
      <c r="AB70" s="112">
        <v>2211352</v>
      </c>
    </row>
    <row r="71" spans="1:43" x14ac:dyDescent="0.25">
      <c r="D71" s="111" t="s">
        <v>617</v>
      </c>
      <c r="R71" s="111" t="s">
        <v>617</v>
      </c>
      <c r="S71" s="111"/>
    </row>
    <row r="72" spans="1:43" x14ac:dyDescent="0.25">
      <c r="A72" s="114" t="s">
        <v>5</v>
      </c>
      <c r="B72" s="114" t="s">
        <v>1711</v>
      </c>
      <c r="C72" s="114" t="s">
        <v>618</v>
      </c>
      <c r="D72" s="114" t="s">
        <v>1704</v>
      </c>
      <c r="E72" s="112">
        <f t="shared" si="3"/>
        <v>0</v>
      </c>
      <c r="F72" s="112">
        <f t="shared" si="3"/>
        <v>0</v>
      </c>
      <c r="G72" s="112">
        <f t="shared" si="3"/>
        <v>0</v>
      </c>
      <c r="H72" s="112">
        <f t="shared" ref="H72:M77" si="4">W72</f>
        <v>0</v>
      </c>
      <c r="I72" s="112">
        <f t="shared" si="4"/>
        <v>0</v>
      </c>
      <c r="J72" s="112">
        <f t="shared" si="4"/>
        <v>0</v>
      </c>
      <c r="K72" s="112">
        <f t="shared" si="4"/>
        <v>0</v>
      </c>
      <c r="L72" s="112">
        <f t="shared" si="4"/>
        <v>0</v>
      </c>
      <c r="M72" s="112">
        <f t="shared" si="4"/>
        <v>0</v>
      </c>
      <c r="O72" s="114" t="s">
        <v>5</v>
      </c>
      <c r="P72" s="114" t="s">
        <v>1711</v>
      </c>
      <c r="Q72" s="114" t="s">
        <v>618</v>
      </c>
      <c r="R72" s="114" t="s">
        <v>1704</v>
      </c>
      <c r="S72" s="114"/>
      <c r="T72" s="112">
        <v>0</v>
      </c>
      <c r="U72" s="112">
        <v>0</v>
      </c>
      <c r="V72" s="112">
        <v>0</v>
      </c>
      <c r="W72" s="112">
        <v>0</v>
      </c>
      <c r="X72" s="112">
        <v>0</v>
      </c>
      <c r="Y72" s="112">
        <v>0</v>
      </c>
      <c r="Z72" s="112">
        <v>0</v>
      </c>
      <c r="AA72" s="112">
        <v>0</v>
      </c>
      <c r="AB72" s="112">
        <v>0</v>
      </c>
    </row>
    <row r="73" spans="1:43" x14ac:dyDescent="0.25">
      <c r="A73" s="114" t="s">
        <v>5</v>
      </c>
      <c r="B73" s="114" t="s">
        <v>1711</v>
      </c>
      <c r="C73" s="114" t="s">
        <v>619</v>
      </c>
      <c r="D73" s="114" t="s">
        <v>1705</v>
      </c>
      <c r="E73" s="112">
        <f t="shared" ref="E73:G77" si="5">T73</f>
        <v>0</v>
      </c>
      <c r="F73" s="112">
        <f t="shared" si="5"/>
        <v>0</v>
      </c>
      <c r="G73" s="112">
        <f t="shared" si="5"/>
        <v>0</v>
      </c>
      <c r="H73" s="112">
        <f t="shared" si="4"/>
        <v>0</v>
      </c>
      <c r="I73" s="112">
        <f t="shared" si="4"/>
        <v>0</v>
      </c>
      <c r="J73" s="112">
        <f t="shared" si="4"/>
        <v>0</v>
      </c>
      <c r="K73" s="112">
        <f t="shared" si="4"/>
        <v>0</v>
      </c>
      <c r="L73" s="112">
        <f t="shared" si="4"/>
        <v>0</v>
      </c>
      <c r="M73" s="112">
        <f t="shared" si="4"/>
        <v>0</v>
      </c>
      <c r="O73" s="114" t="s">
        <v>5</v>
      </c>
      <c r="P73" s="114" t="s">
        <v>1711</v>
      </c>
      <c r="Q73" s="114" t="s">
        <v>619</v>
      </c>
      <c r="R73" s="114" t="s">
        <v>1705</v>
      </c>
      <c r="S73" s="114"/>
      <c r="T73" s="112">
        <v>0</v>
      </c>
      <c r="U73" s="112">
        <v>0</v>
      </c>
      <c r="V73" s="112">
        <v>0</v>
      </c>
      <c r="W73" s="112">
        <v>0</v>
      </c>
      <c r="X73" s="112">
        <v>0</v>
      </c>
      <c r="Y73" s="112">
        <v>0</v>
      </c>
      <c r="Z73" s="112">
        <v>0</v>
      </c>
      <c r="AA73" s="112">
        <v>0</v>
      </c>
      <c r="AB73" s="112">
        <v>0</v>
      </c>
    </row>
    <row r="74" spans="1:43" x14ac:dyDescent="0.25">
      <c r="A74" s="114" t="s">
        <v>5</v>
      </c>
      <c r="B74" s="114" t="s">
        <v>1711</v>
      </c>
      <c r="C74" s="114" t="s">
        <v>620</v>
      </c>
      <c r="D74" s="114" t="s">
        <v>1706</v>
      </c>
      <c r="E74" s="112">
        <f t="shared" si="5"/>
        <v>0</v>
      </c>
      <c r="F74" s="112">
        <f t="shared" si="5"/>
        <v>0</v>
      </c>
      <c r="G74" s="112">
        <f t="shared" si="5"/>
        <v>0</v>
      </c>
      <c r="H74" s="112">
        <f t="shared" si="4"/>
        <v>0</v>
      </c>
      <c r="I74" s="112">
        <f t="shared" si="4"/>
        <v>0</v>
      </c>
      <c r="J74" s="112">
        <f t="shared" si="4"/>
        <v>0</v>
      </c>
      <c r="K74" s="112">
        <f t="shared" si="4"/>
        <v>0</v>
      </c>
      <c r="L74" s="112">
        <f t="shared" si="4"/>
        <v>0</v>
      </c>
      <c r="M74" s="112">
        <f t="shared" si="4"/>
        <v>0</v>
      </c>
      <c r="O74" s="114" t="s">
        <v>5</v>
      </c>
      <c r="P74" s="114" t="s">
        <v>1711</v>
      </c>
      <c r="Q74" s="114" t="s">
        <v>620</v>
      </c>
      <c r="R74" s="114" t="s">
        <v>1706</v>
      </c>
      <c r="S74" s="114"/>
      <c r="T74" s="112">
        <v>0</v>
      </c>
      <c r="U74" s="112">
        <v>0</v>
      </c>
      <c r="V74" s="112">
        <v>0</v>
      </c>
      <c r="W74" s="112">
        <v>0</v>
      </c>
      <c r="X74" s="112">
        <v>0</v>
      </c>
      <c r="Y74" s="112">
        <v>0</v>
      </c>
      <c r="Z74" s="112">
        <v>0</v>
      </c>
      <c r="AA74" s="112">
        <v>0</v>
      </c>
      <c r="AB74" s="112">
        <v>0</v>
      </c>
    </row>
    <row r="75" spans="1:43" x14ac:dyDescent="0.25">
      <c r="A75" s="114" t="s">
        <v>5</v>
      </c>
      <c r="B75" s="114" t="s">
        <v>1711</v>
      </c>
      <c r="C75" s="114" t="s">
        <v>621</v>
      </c>
      <c r="D75" s="114" t="s">
        <v>1707</v>
      </c>
      <c r="E75" s="112">
        <f t="shared" si="5"/>
        <v>0</v>
      </c>
      <c r="F75" s="112">
        <f t="shared" si="5"/>
        <v>0</v>
      </c>
      <c r="G75" s="112">
        <f t="shared" si="5"/>
        <v>0</v>
      </c>
      <c r="H75" s="112">
        <f t="shared" si="4"/>
        <v>0</v>
      </c>
      <c r="I75" s="112">
        <f t="shared" si="4"/>
        <v>0</v>
      </c>
      <c r="J75" s="112">
        <f t="shared" si="4"/>
        <v>0</v>
      </c>
      <c r="K75" s="112">
        <f t="shared" si="4"/>
        <v>0</v>
      </c>
      <c r="L75" s="112">
        <f t="shared" si="4"/>
        <v>0</v>
      </c>
      <c r="M75" s="112">
        <f t="shared" si="4"/>
        <v>0</v>
      </c>
      <c r="O75" s="114" t="s">
        <v>5</v>
      </c>
      <c r="P75" s="114" t="s">
        <v>1711</v>
      </c>
      <c r="Q75" s="114" t="s">
        <v>621</v>
      </c>
      <c r="R75" s="114" t="s">
        <v>1707</v>
      </c>
      <c r="S75" s="114"/>
      <c r="T75" s="112">
        <v>0</v>
      </c>
      <c r="U75" s="112">
        <v>0</v>
      </c>
      <c r="V75" s="112">
        <v>0</v>
      </c>
      <c r="W75" s="112">
        <v>0</v>
      </c>
      <c r="X75" s="112">
        <v>0</v>
      </c>
      <c r="Y75" s="112">
        <v>0</v>
      </c>
      <c r="Z75" s="112">
        <v>0</v>
      </c>
      <c r="AA75" s="112">
        <v>0</v>
      </c>
      <c r="AB75" s="112">
        <v>0</v>
      </c>
    </row>
    <row r="76" spans="1:43" x14ac:dyDescent="0.25">
      <c r="A76" s="114" t="s">
        <v>5</v>
      </c>
      <c r="B76" s="114" t="s">
        <v>1711</v>
      </c>
      <c r="C76" s="114" t="s">
        <v>706</v>
      </c>
      <c r="D76" s="114" t="s">
        <v>1708</v>
      </c>
      <c r="E76" s="112">
        <f t="shared" si="5"/>
        <v>0</v>
      </c>
      <c r="F76" s="112">
        <f t="shared" si="5"/>
        <v>0</v>
      </c>
      <c r="G76" s="112">
        <f t="shared" si="5"/>
        <v>0</v>
      </c>
      <c r="H76" s="112">
        <f t="shared" si="4"/>
        <v>0</v>
      </c>
      <c r="I76" s="112">
        <f t="shared" si="4"/>
        <v>0</v>
      </c>
      <c r="J76" s="112">
        <f t="shared" si="4"/>
        <v>0</v>
      </c>
      <c r="K76" s="112">
        <f t="shared" si="4"/>
        <v>0</v>
      </c>
      <c r="L76" s="112">
        <f t="shared" si="4"/>
        <v>0</v>
      </c>
      <c r="M76" s="112">
        <f t="shared" si="4"/>
        <v>0</v>
      </c>
      <c r="O76" s="114" t="s">
        <v>5</v>
      </c>
      <c r="P76" s="114" t="s">
        <v>1711</v>
      </c>
      <c r="Q76" s="114" t="s">
        <v>706</v>
      </c>
      <c r="R76" s="114" t="s">
        <v>1708</v>
      </c>
      <c r="S76" s="114"/>
      <c r="T76" s="112">
        <v>0</v>
      </c>
      <c r="U76" s="112">
        <v>0</v>
      </c>
      <c r="V76" s="112">
        <v>0</v>
      </c>
      <c r="W76" s="112">
        <v>0</v>
      </c>
      <c r="X76" s="112">
        <v>0</v>
      </c>
      <c r="Y76" s="112">
        <v>0</v>
      </c>
      <c r="Z76" s="112">
        <v>0</v>
      </c>
      <c r="AA76" s="112">
        <v>0</v>
      </c>
      <c r="AB76" s="112">
        <v>0</v>
      </c>
    </row>
    <row r="77" spans="1:43" x14ac:dyDescent="0.25">
      <c r="A77" s="114" t="s">
        <v>5</v>
      </c>
      <c r="B77" s="114" t="s">
        <v>1711</v>
      </c>
      <c r="C77" s="114" t="s">
        <v>708</v>
      </c>
      <c r="D77" s="114" t="s">
        <v>1709</v>
      </c>
      <c r="E77" s="112">
        <f t="shared" si="5"/>
        <v>0</v>
      </c>
      <c r="F77" s="112">
        <f t="shared" si="5"/>
        <v>0</v>
      </c>
      <c r="G77" s="112">
        <f t="shared" si="5"/>
        <v>0</v>
      </c>
      <c r="H77" s="112">
        <f t="shared" si="4"/>
        <v>0</v>
      </c>
      <c r="I77" s="112">
        <f t="shared" si="4"/>
        <v>0</v>
      </c>
      <c r="J77" s="112">
        <f t="shared" si="4"/>
        <v>0</v>
      </c>
      <c r="K77" s="112">
        <f t="shared" si="4"/>
        <v>0</v>
      </c>
      <c r="L77" s="112">
        <f t="shared" si="4"/>
        <v>0</v>
      </c>
      <c r="M77" s="112">
        <f t="shared" si="4"/>
        <v>0</v>
      </c>
      <c r="O77" s="114" t="s">
        <v>5</v>
      </c>
      <c r="P77" s="114" t="s">
        <v>1711</v>
      </c>
      <c r="Q77" s="114" t="s">
        <v>708</v>
      </c>
      <c r="R77" s="114" t="s">
        <v>1709</v>
      </c>
      <c r="S77" s="114"/>
      <c r="T77" s="112">
        <v>0</v>
      </c>
      <c r="U77" s="112">
        <v>0</v>
      </c>
      <c r="V77" s="112">
        <v>0</v>
      </c>
      <c r="W77" s="112">
        <v>0</v>
      </c>
      <c r="X77" s="112">
        <v>0</v>
      </c>
      <c r="Y77" s="112">
        <v>0</v>
      </c>
      <c r="Z77" s="112">
        <v>0</v>
      </c>
      <c r="AA77" s="112">
        <v>0</v>
      </c>
      <c r="AB77" s="112">
        <v>0</v>
      </c>
    </row>
    <row r="80" spans="1:43" x14ac:dyDescent="0.25">
      <c r="A80" s="111" t="s">
        <v>1712</v>
      </c>
      <c r="O80" s="111" t="s">
        <v>1712</v>
      </c>
      <c r="AD80" s="111" t="s">
        <v>1712</v>
      </c>
      <c r="AI80" s="112"/>
      <c r="AJ80" s="115" t="s">
        <v>1713</v>
      </c>
      <c r="AK80" s="112"/>
      <c r="AL80" s="112"/>
      <c r="AM80" s="112"/>
      <c r="AN80" s="112"/>
      <c r="AO80" s="112"/>
      <c r="AP80" s="112"/>
      <c r="AQ80" s="112"/>
    </row>
    <row r="81" spans="1:43" x14ac:dyDescent="0.25">
      <c r="A81" s="114" t="s">
        <v>0</v>
      </c>
      <c r="B81" s="114" t="s">
        <v>1666</v>
      </c>
      <c r="C81" s="114" t="s">
        <v>112</v>
      </c>
      <c r="D81" s="111" t="s">
        <v>127</v>
      </c>
      <c r="E81" s="112" t="s">
        <v>1667</v>
      </c>
      <c r="F81" s="112" t="s">
        <v>1668</v>
      </c>
      <c r="G81" s="112" t="s">
        <v>1669</v>
      </c>
      <c r="H81" s="112" t="s">
        <v>1670</v>
      </c>
      <c r="I81" s="112" t="s">
        <v>1671</v>
      </c>
      <c r="J81" s="112" t="s">
        <v>1672</v>
      </c>
      <c r="K81" s="112" t="s">
        <v>1673</v>
      </c>
      <c r="L81" s="112" t="s">
        <v>1674</v>
      </c>
      <c r="M81" s="112" t="s">
        <v>1</v>
      </c>
      <c r="O81" s="114" t="s">
        <v>0</v>
      </c>
      <c r="P81" s="114" t="s">
        <v>1666</v>
      </c>
      <c r="Q81" s="114" t="s">
        <v>112</v>
      </c>
      <c r="R81" s="111" t="s">
        <v>127</v>
      </c>
      <c r="S81" s="111"/>
      <c r="T81" s="112" t="s">
        <v>1667</v>
      </c>
      <c r="U81" s="112" t="s">
        <v>1668</v>
      </c>
      <c r="V81" s="112" t="s">
        <v>1669</v>
      </c>
      <c r="W81" s="112" t="s">
        <v>1670</v>
      </c>
      <c r="X81" s="112" t="s">
        <v>1671</v>
      </c>
      <c r="Y81" s="112" t="s">
        <v>1672</v>
      </c>
      <c r="Z81" s="112" t="s">
        <v>1673</v>
      </c>
      <c r="AA81" s="112" t="s">
        <v>1674</v>
      </c>
      <c r="AB81" s="112" t="s">
        <v>1</v>
      </c>
      <c r="AD81" s="114" t="s">
        <v>0</v>
      </c>
      <c r="AE81" s="114" t="s">
        <v>1666</v>
      </c>
      <c r="AF81" s="114" t="s">
        <v>112</v>
      </c>
      <c r="AG81" s="111" t="s">
        <v>127</v>
      </c>
      <c r="AH81" s="111"/>
      <c r="AI81" s="112" t="s">
        <v>1667</v>
      </c>
      <c r="AJ81" s="112" t="s">
        <v>1668</v>
      </c>
      <c r="AK81" s="112" t="s">
        <v>1669</v>
      </c>
      <c r="AL81" s="112" t="s">
        <v>1670</v>
      </c>
      <c r="AM81" s="112" t="s">
        <v>1671</v>
      </c>
      <c r="AN81" s="112" t="s">
        <v>1672</v>
      </c>
      <c r="AO81" s="112" t="s">
        <v>1673</v>
      </c>
      <c r="AP81" s="112" t="s">
        <v>1674</v>
      </c>
      <c r="AQ81" s="112" t="s">
        <v>1</v>
      </c>
    </row>
    <row r="82" spans="1:43" x14ac:dyDescent="0.25">
      <c r="A82" s="114" t="s">
        <v>6</v>
      </c>
      <c r="B82" s="114" t="s">
        <v>1714</v>
      </c>
      <c r="C82" s="114" t="s">
        <v>589</v>
      </c>
      <c r="D82" s="114" t="s">
        <v>1676</v>
      </c>
      <c r="E82" s="112">
        <f>T82+AI82</f>
        <v>1568</v>
      </c>
      <c r="F82" s="112">
        <f t="shared" ref="F82:M97" si="6">U82+AJ82</f>
        <v>0</v>
      </c>
      <c r="G82" s="112">
        <f t="shared" si="6"/>
        <v>0</v>
      </c>
      <c r="H82" s="112">
        <f t="shared" si="6"/>
        <v>0</v>
      </c>
      <c r="I82" s="112">
        <f t="shared" si="6"/>
        <v>512</v>
      </c>
      <c r="J82" s="112">
        <f t="shared" si="6"/>
        <v>0</v>
      </c>
      <c r="K82" s="112">
        <f t="shared" si="6"/>
        <v>3588</v>
      </c>
      <c r="L82" s="112">
        <f t="shared" si="6"/>
        <v>0</v>
      </c>
      <c r="M82" s="112">
        <f t="shared" si="6"/>
        <v>5668</v>
      </c>
      <c r="N82" s="112">
        <v>5668</v>
      </c>
      <c r="O82" s="114" t="s">
        <v>6</v>
      </c>
      <c r="P82" s="114" t="s">
        <v>1714</v>
      </c>
      <c r="Q82" s="114" t="s">
        <v>589</v>
      </c>
      <c r="R82" s="114" t="s">
        <v>1676</v>
      </c>
      <c r="S82" s="114"/>
      <c r="T82" s="112">
        <v>1568</v>
      </c>
      <c r="U82" s="112">
        <v>0</v>
      </c>
      <c r="V82" s="112">
        <v>0</v>
      </c>
      <c r="W82" s="112">
        <v>0</v>
      </c>
      <c r="X82" s="112">
        <v>512</v>
      </c>
      <c r="Y82" s="112">
        <v>0</v>
      </c>
      <c r="Z82" s="112">
        <v>3588</v>
      </c>
      <c r="AA82" s="112">
        <v>0</v>
      </c>
      <c r="AB82" s="112">
        <v>5668</v>
      </c>
      <c r="AD82" s="114" t="s">
        <v>6</v>
      </c>
      <c r="AE82" s="114" t="s">
        <v>1714</v>
      </c>
      <c r="AF82" s="114" t="s">
        <v>589</v>
      </c>
      <c r="AG82" s="114" t="s">
        <v>1676</v>
      </c>
      <c r="AH82" s="114"/>
      <c r="AI82" s="112">
        <v>0</v>
      </c>
      <c r="AJ82" s="112">
        <v>0</v>
      </c>
      <c r="AK82" s="112">
        <v>0</v>
      </c>
      <c r="AL82" s="112">
        <v>0</v>
      </c>
      <c r="AM82" s="112">
        <v>0</v>
      </c>
      <c r="AN82" s="112">
        <v>0</v>
      </c>
      <c r="AO82" s="112">
        <v>0</v>
      </c>
      <c r="AP82" s="112">
        <v>0</v>
      </c>
      <c r="AQ82" s="112">
        <f>SUM(AI82:AP82)</f>
        <v>0</v>
      </c>
    </row>
    <row r="83" spans="1:43" x14ac:dyDescent="0.25">
      <c r="A83" s="114" t="s">
        <v>6</v>
      </c>
      <c r="B83" s="114" t="s">
        <v>1714</v>
      </c>
      <c r="C83" s="114" t="s">
        <v>590</v>
      </c>
      <c r="D83" s="114" t="s">
        <v>1677</v>
      </c>
      <c r="E83" s="112">
        <f t="shared" ref="E83:M108" si="7">T83+AI83</f>
        <v>0</v>
      </c>
      <c r="F83" s="112">
        <f t="shared" si="6"/>
        <v>0</v>
      </c>
      <c r="G83" s="112">
        <f t="shared" si="6"/>
        <v>0</v>
      </c>
      <c r="H83" s="112">
        <f t="shared" si="6"/>
        <v>0</v>
      </c>
      <c r="I83" s="112">
        <f t="shared" si="6"/>
        <v>25510</v>
      </c>
      <c r="J83" s="112">
        <f t="shared" si="6"/>
        <v>0</v>
      </c>
      <c r="K83" s="112">
        <f t="shared" si="6"/>
        <v>5000</v>
      </c>
      <c r="L83" s="112">
        <f t="shared" si="6"/>
        <v>0</v>
      </c>
      <c r="M83" s="112">
        <f t="shared" si="6"/>
        <v>30510</v>
      </c>
      <c r="N83" s="112">
        <v>30510</v>
      </c>
      <c r="O83" s="114" t="s">
        <v>6</v>
      </c>
      <c r="P83" s="114" t="s">
        <v>1714</v>
      </c>
      <c r="Q83" s="114" t="s">
        <v>590</v>
      </c>
      <c r="R83" s="114" t="s">
        <v>1677</v>
      </c>
      <c r="S83" s="114"/>
      <c r="T83" s="112">
        <v>0</v>
      </c>
      <c r="U83" s="112">
        <v>0</v>
      </c>
      <c r="V83" s="112">
        <v>0</v>
      </c>
      <c r="W83" s="112">
        <v>0</v>
      </c>
      <c r="X83" s="112">
        <v>23872</v>
      </c>
      <c r="Y83" s="112">
        <v>0</v>
      </c>
      <c r="Z83" s="112">
        <v>5000</v>
      </c>
      <c r="AA83" s="112">
        <v>0</v>
      </c>
      <c r="AB83" s="112">
        <v>28872</v>
      </c>
      <c r="AD83" s="114" t="s">
        <v>6</v>
      </c>
      <c r="AE83" s="114" t="s">
        <v>1714</v>
      </c>
      <c r="AF83" s="114" t="s">
        <v>590</v>
      </c>
      <c r="AG83" s="114" t="s">
        <v>1677</v>
      </c>
      <c r="AH83" s="114"/>
      <c r="AI83" s="112">
        <v>0</v>
      </c>
      <c r="AJ83" s="112">
        <v>0</v>
      </c>
      <c r="AK83" s="112">
        <v>0</v>
      </c>
      <c r="AL83" s="112">
        <v>0</v>
      </c>
      <c r="AM83" s="112">
        <v>1638</v>
      </c>
      <c r="AN83" s="112">
        <v>0</v>
      </c>
      <c r="AO83" s="112">
        <v>0</v>
      </c>
      <c r="AP83" s="112">
        <v>0</v>
      </c>
      <c r="AQ83" s="112">
        <f t="shared" ref="AQ83:AQ108" si="8">SUM(AI83:AP83)</f>
        <v>1638</v>
      </c>
    </row>
    <row r="84" spans="1:43" x14ac:dyDescent="0.25">
      <c r="A84" s="114" t="s">
        <v>6</v>
      </c>
      <c r="B84" s="114" t="s">
        <v>1714</v>
      </c>
      <c r="C84" s="114" t="s">
        <v>591</v>
      </c>
      <c r="D84" s="114" t="s">
        <v>1678</v>
      </c>
      <c r="E84" s="112">
        <f t="shared" si="7"/>
        <v>0</v>
      </c>
      <c r="F84" s="112">
        <f t="shared" si="6"/>
        <v>566406</v>
      </c>
      <c r="G84" s="112">
        <f t="shared" si="6"/>
        <v>0</v>
      </c>
      <c r="H84" s="112">
        <f t="shared" si="6"/>
        <v>0</v>
      </c>
      <c r="I84" s="112">
        <f t="shared" si="6"/>
        <v>0</v>
      </c>
      <c r="J84" s="112">
        <f t="shared" si="6"/>
        <v>832</v>
      </c>
      <c r="K84" s="112">
        <f t="shared" si="6"/>
        <v>0</v>
      </c>
      <c r="L84" s="112">
        <f t="shared" si="6"/>
        <v>0</v>
      </c>
      <c r="M84" s="112">
        <f t="shared" si="6"/>
        <v>567238</v>
      </c>
      <c r="N84" s="112">
        <v>567238</v>
      </c>
      <c r="O84" s="114" t="s">
        <v>6</v>
      </c>
      <c r="P84" s="114" t="s">
        <v>1714</v>
      </c>
      <c r="Q84" s="114" t="s">
        <v>591</v>
      </c>
      <c r="R84" s="114" t="s">
        <v>1678</v>
      </c>
      <c r="S84" s="114"/>
      <c r="T84" s="112">
        <v>0</v>
      </c>
      <c r="U84" s="112">
        <v>512768</v>
      </c>
      <c r="V84" s="112">
        <v>0</v>
      </c>
      <c r="W84" s="112">
        <v>0</v>
      </c>
      <c r="X84" s="112">
        <v>0</v>
      </c>
      <c r="Y84" s="112">
        <v>832</v>
      </c>
      <c r="Z84" s="112">
        <v>0</v>
      </c>
      <c r="AA84" s="112">
        <v>0</v>
      </c>
      <c r="AB84" s="112">
        <v>513600</v>
      </c>
      <c r="AD84" s="114" t="s">
        <v>6</v>
      </c>
      <c r="AE84" s="114" t="s">
        <v>1714</v>
      </c>
      <c r="AF84" s="114" t="s">
        <v>591</v>
      </c>
      <c r="AG84" s="114" t="s">
        <v>1678</v>
      </c>
      <c r="AH84" s="114"/>
      <c r="AI84" s="112">
        <v>0</v>
      </c>
      <c r="AJ84" s="112">
        <v>53638</v>
      </c>
      <c r="AK84" s="112">
        <v>0</v>
      </c>
      <c r="AL84" s="112">
        <v>0</v>
      </c>
      <c r="AM84" s="112">
        <v>0</v>
      </c>
      <c r="AN84" s="112">
        <v>0</v>
      </c>
      <c r="AO84" s="112">
        <v>0</v>
      </c>
      <c r="AP84" s="112">
        <v>0</v>
      </c>
      <c r="AQ84" s="112">
        <f t="shared" si="8"/>
        <v>53638</v>
      </c>
    </row>
    <row r="85" spans="1:43" x14ac:dyDescent="0.25">
      <c r="A85" s="114" t="s">
        <v>6</v>
      </c>
      <c r="B85" s="114" t="s">
        <v>1714</v>
      </c>
      <c r="C85" s="114" t="s">
        <v>592</v>
      </c>
      <c r="D85" s="114" t="s">
        <v>1679</v>
      </c>
      <c r="E85" s="112">
        <f t="shared" si="7"/>
        <v>26880</v>
      </c>
      <c r="F85" s="112">
        <f t="shared" si="6"/>
        <v>90661</v>
      </c>
      <c r="G85" s="112">
        <f t="shared" si="6"/>
        <v>0</v>
      </c>
      <c r="H85" s="112">
        <f t="shared" si="6"/>
        <v>0</v>
      </c>
      <c r="I85" s="112">
        <f t="shared" si="6"/>
        <v>83143</v>
      </c>
      <c r="J85" s="112">
        <f t="shared" si="6"/>
        <v>25824</v>
      </c>
      <c r="K85" s="112">
        <f t="shared" si="6"/>
        <v>16720</v>
      </c>
      <c r="L85" s="112">
        <f t="shared" si="6"/>
        <v>1016</v>
      </c>
      <c r="M85" s="112">
        <f t="shared" si="6"/>
        <v>244244</v>
      </c>
      <c r="N85" s="112">
        <v>244244</v>
      </c>
      <c r="O85" s="114" t="s">
        <v>6</v>
      </c>
      <c r="P85" s="114" t="s">
        <v>1714</v>
      </c>
      <c r="Q85" s="114" t="s">
        <v>592</v>
      </c>
      <c r="R85" s="114" t="s">
        <v>1679</v>
      </c>
      <c r="S85" s="114"/>
      <c r="T85" s="112">
        <v>26880</v>
      </c>
      <c r="U85" s="112">
        <v>78000</v>
      </c>
      <c r="V85" s="112">
        <v>0</v>
      </c>
      <c r="W85" s="112">
        <v>0</v>
      </c>
      <c r="X85" s="112">
        <v>68352</v>
      </c>
      <c r="Y85" s="112">
        <v>25824</v>
      </c>
      <c r="Z85" s="112">
        <v>16720</v>
      </c>
      <c r="AA85" s="112">
        <v>1016</v>
      </c>
      <c r="AB85" s="112">
        <v>216792</v>
      </c>
      <c r="AD85" s="114" t="s">
        <v>6</v>
      </c>
      <c r="AE85" s="114" t="s">
        <v>1714</v>
      </c>
      <c r="AF85" s="114" t="s">
        <v>592</v>
      </c>
      <c r="AG85" s="114" t="s">
        <v>1679</v>
      </c>
      <c r="AH85" s="114"/>
      <c r="AI85" s="112">
        <v>0</v>
      </c>
      <c r="AJ85" s="112">
        <v>12661</v>
      </c>
      <c r="AK85" s="112">
        <v>0</v>
      </c>
      <c r="AL85" s="112">
        <v>0</v>
      </c>
      <c r="AM85" s="112">
        <v>14791</v>
      </c>
      <c r="AN85" s="112">
        <v>0</v>
      </c>
      <c r="AO85" s="112">
        <v>0</v>
      </c>
      <c r="AP85" s="112">
        <v>0</v>
      </c>
      <c r="AQ85" s="112">
        <f t="shared" si="8"/>
        <v>27452</v>
      </c>
    </row>
    <row r="86" spans="1:43" x14ac:dyDescent="0.25">
      <c r="A86" s="114" t="s">
        <v>6</v>
      </c>
      <c r="B86" s="114" t="s">
        <v>1714</v>
      </c>
      <c r="C86" s="114" t="s">
        <v>593</v>
      </c>
      <c r="D86" s="114" t="s">
        <v>1680</v>
      </c>
      <c r="E86" s="112">
        <f t="shared" si="7"/>
        <v>0</v>
      </c>
      <c r="F86" s="112">
        <f t="shared" si="6"/>
        <v>0</v>
      </c>
      <c r="G86" s="112">
        <f t="shared" si="6"/>
        <v>0</v>
      </c>
      <c r="H86" s="112">
        <f t="shared" si="6"/>
        <v>0</v>
      </c>
      <c r="I86" s="112">
        <f t="shared" si="6"/>
        <v>0</v>
      </c>
      <c r="J86" s="112">
        <f t="shared" si="6"/>
        <v>0</v>
      </c>
      <c r="K86" s="112">
        <f t="shared" si="6"/>
        <v>200</v>
      </c>
      <c r="L86" s="112">
        <f t="shared" si="6"/>
        <v>0</v>
      </c>
      <c r="M86" s="112">
        <f t="shared" si="6"/>
        <v>200</v>
      </c>
      <c r="N86" s="112">
        <v>200</v>
      </c>
      <c r="O86" s="114" t="s">
        <v>6</v>
      </c>
      <c r="P86" s="114" t="s">
        <v>1714</v>
      </c>
      <c r="Q86" s="114" t="s">
        <v>593</v>
      </c>
      <c r="R86" s="114" t="s">
        <v>1680</v>
      </c>
      <c r="S86" s="114"/>
      <c r="T86" s="112">
        <v>0</v>
      </c>
      <c r="U86" s="112">
        <v>0</v>
      </c>
      <c r="V86" s="112">
        <v>0</v>
      </c>
      <c r="W86" s="112">
        <v>0</v>
      </c>
      <c r="X86" s="112">
        <v>0</v>
      </c>
      <c r="Y86" s="112">
        <v>0</v>
      </c>
      <c r="Z86" s="112">
        <v>200</v>
      </c>
      <c r="AA86" s="112">
        <v>0</v>
      </c>
      <c r="AB86" s="112">
        <v>200</v>
      </c>
      <c r="AD86" s="114" t="s">
        <v>6</v>
      </c>
      <c r="AE86" s="114" t="s">
        <v>1714</v>
      </c>
      <c r="AF86" s="114" t="s">
        <v>593</v>
      </c>
      <c r="AG86" s="114" t="s">
        <v>1680</v>
      </c>
      <c r="AH86" s="114"/>
      <c r="AI86" s="112">
        <v>0</v>
      </c>
      <c r="AJ86" s="112">
        <v>0</v>
      </c>
      <c r="AK86" s="112">
        <v>0</v>
      </c>
      <c r="AL86" s="112">
        <v>0</v>
      </c>
      <c r="AM86" s="112">
        <v>0</v>
      </c>
      <c r="AN86" s="112">
        <v>0</v>
      </c>
      <c r="AO86" s="112">
        <v>0</v>
      </c>
      <c r="AP86" s="112">
        <v>0</v>
      </c>
      <c r="AQ86" s="112">
        <f t="shared" si="8"/>
        <v>0</v>
      </c>
    </row>
    <row r="87" spans="1:43" x14ac:dyDescent="0.25">
      <c r="A87" s="114" t="s">
        <v>6</v>
      </c>
      <c r="B87" s="114" t="s">
        <v>1714</v>
      </c>
      <c r="C87" s="114" t="s">
        <v>594</v>
      </c>
      <c r="D87" s="114" t="s">
        <v>1681</v>
      </c>
      <c r="E87" s="112">
        <f t="shared" si="7"/>
        <v>23136</v>
      </c>
      <c r="F87" s="112">
        <f t="shared" si="6"/>
        <v>0</v>
      </c>
      <c r="G87" s="112">
        <f t="shared" si="6"/>
        <v>0</v>
      </c>
      <c r="H87" s="112">
        <f t="shared" si="6"/>
        <v>0</v>
      </c>
      <c r="I87" s="112">
        <f t="shared" si="6"/>
        <v>13328</v>
      </c>
      <c r="J87" s="112">
        <f t="shared" si="6"/>
        <v>0</v>
      </c>
      <c r="K87" s="112">
        <f t="shared" si="6"/>
        <v>0</v>
      </c>
      <c r="L87" s="112">
        <f t="shared" si="6"/>
        <v>0</v>
      </c>
      <c r="M87" s="112">
        <f t="shared" si="6"/>
        <v>36464</v>
      </c>
      <c r="N87" s="112">
        <v>36464</v>
      </c>
      <c r="O87" s="114" t="s">
        <v>6</v>
      </c>
      <c r="P87" s="114" t="s">
        <v>1714</v>
      </c>
      <c r="Q87" s="114" t="s">
        <v>594</v>
      </c>
      <c r="R87" s="114" t="s">
        <v>1681</v>
      </c>
      <c r="S87" s="114"/>
      <c r="T87" s="112">
        <v>20400</v>
      </c>
      <c r="U87" s="112">
        <v>0</v>
      </c>
      <c r="V87" s="112">
        <v>0</v>
      </c>
      <c r="W87" s="112">
        <v>0</v>
      </c>
      <c r="X87" s="112">
        <v>13328</v>
      </c>
      <c r="Y87" s="112">
        <v>0</v>
      </c>
      <c r="Z87" s="112">
        <v>0</v>
      </c>
      <c r="AA87" s="112">
        <v>0</v>
      </c>
      <c r="AB87" s="112">
        <v>33728</v>
      </c>
      <c r="AD87" s="114" t="s">
        <v>6</v>
      </c>
      <c r="AE87" s="114" t="s">
        <v>1714</v>
      </c>
      <c r="AF87" s="114" t="s">
        <v>594</v>
      </c>
      <c r="AG87" s="114" t="s">
        <v>1681</v>
      </c>
      <c r="AH87" s="114"/>
      <c r="AI87" s="112">
        <v>2736</v>
      </c>
      <c r="AJ87" s="112">
        <v>0</v>
      </c>
      <c r="AK87" s="112">
        <v>0</v>
      </c>
      <c r="AL87" s="112">
        <v>0</v>
      </c>
      <c r="AM87" s="112">
        <v>0</v>
      </c>
      <c r="AN87" s="112">
        <v>0</v>
      </c>
      <c r="AO87" s="112">
        <v>0</v>
      </c>
      <c r="AP87" s="112">
        <v>0</v>
      </c>
      <c r="AQ87" s="112">
        <f t="shared" si="8"/>
        <v>2736</v>
      </c>
    </row>
    <row r="88" spans="1:43" x14ac:dyDescent="0.25">
      <c r="A88" s="114" t="s">
        <v>6</v>
      </c>
      <c r="B88" s="114" t="s">
        <v>1714</v>
      </c>
      <c r="C88" s="114" t="s">
        <v>595</v>
      </c>
      <c r="D88" s="114" t="s">
        <v>1682</v>
      </c>
      <c r="E88" s="112">
        <f t="shared" si="7"/>
        <v>0</v>
      </c>
      <c r="F88" s="112">
        <f t="shared" si="6"/>
        <v>15088</v>
      </c>
      <c r="G88" s="112">
        <f t="shared" si="6"/>
        <v>0</v>
      </c>
      <c r="H88" s="112">
        <f t="shared" si="6"/>
        <v>0</v>
      </c>
      <c r="I88" s="112">
        <f t="shared" si="6"/>
        <v>0</v>
      </c>
      <c r="J88" s="112">
        <f t="shared" si="6"/>
        <v>82662</v>
      </c>
      <c r="K88" s="112">
        <f t="shared" si="6"/>
        <v>0</v>
      </c>
      <c r="L88" s="112">
        <f t="shared" si="6"/>
        <v>1392</v>
      </c>
      <c r="M88" s="112">
        <f t="shared" si="6"/>
        <v>99142</v>
      </c>
      <c r="N88" s="112">
        <v>99142</v>
      </c>
      <c r="O88" s="114" t="s">
        <v>6</v>
      </c>
      <c r="P88" s="114" t="s">
        <v>1714</v>
      </c>
      <c r="Q88" s="114" t="s">
        <v>595</v>
      </c>
      <c r="R88" s="114" t="s">
        <v>1682</v>
      </c>
      <c r="S88" s="114"/>
      <c r="T88" s="112">
        <v>0</v>
      </c>
      <c r="U88" s="112">
        <v>15088</v>
      </c>
      <c r="V88" s="112">
        <v>0</v>
      </c>
      <c r="W88" s="112">
        <v>0</v>
      </c>
      <c r="X88" s="112">
        <v>0</v>
      </c>
      <c r="Y88" s="112">
        <v>65552</v>
      </c>
      <c r="Z88" s="112">
        <v>0</v>
      </c>
      <c r="AA88" s="112">
        <v>1392</v>
      </c>
      <c r="AB88" s="112">
        <v>82032</v>
      </c>
      <c r="AD88" s="114" t="s">
        <v>6</v>
      </c>
      <c r="AE88" s="114" t="s">
        <v>1714</v>
      </c>
      <c r="AF88" s="114" t="s">
        <v>595</v>
      </c>
      <c r="AG88" s="114" t="s">
        <v>1682</v>
      </c>
      <c r="AH88" s="114"/>
      <c r="AI88" s="112">
        <v>0</v>
      </c>
      <c r="AJ88" s="112">
        <v>0</v>
      </c>
      <c r="AK88" s="112">
        <v>0</v>
      </c>
      <c r="AL88" s="112">
        <v>0</v>
      </c>
      <c r="AM88" s="112">
        <v>0</v>
      </c>
      <c r="AN88" s="112">
        <v>17110</v>
      </c>
      <c r="AO88" s="112">
        <v>0</v>
      </c>
      <c r="AP88" s="112">
        <v>0</v>
      </c>
      <c r="AQ88" s="112">
        <f t="shared" si="8"/>
        <v>17110</v>
      </c>
    </row>
    <row r="89" spans="1:43" x14ac:dyDescent="0.25">
      <c r="A89" s="114" t="s">
        <v>6</v>
      </c>
      <c r="B89" s="114" t="s">
        <v>1714</v>
      </c>
      <c r="C89" s="114" t="s">
        <v>596</v>
      </c>
      <c r="D89" s="114" t="s">
        <v>1683</v>
      </c>
      <c r="E89" s="112">
        <f t="shared" si="7"/>
        <v>0</v>
      </c>
      <c r="F89" s="112">
        <f t="shared" si="6"/>
        <v>0</v>
      </c>
      <c r="G89" s="112">
        <f t="shared" si="6"/>
        <v>0</v>
      </c>
      <c r="H89" s="112">
        <f t="shared" si="6"/>
        <v>0</v>
      </c>
      <c r="I89" s="112">
        <f t="shared" si="6"/>
        <v>8896</v>
      </c>
      <c r="J89" s="112">
        <f t="shared" si="6"/>
        <v>0</v>
      </c>
      <c r="K89" s="112">
        <f t="shared" si="6"/>
        <v>2756</v>
      </c>
      <c r="L89" s="112">
        <f t="shared" si="6"/>
        <v>0</v>
      </c>
      <c r="M89" s="112">
        <f t="shared" si="6"/>
        <v>11652</v>
      </c>
      <c r="N89" s="112">
        <v>11652</v>
      </c>
      <c r="O89" s="114" t="s">
        <v>6</v>
      </c>
      <c r="P89" s="114" t="s">
        <v>1714</v>
      </c>
      <c r="Q89" s="114" t="s">
        <v>596</v>
      </c>
      <c r="R89" s="114" t="s">
        <v>1683</v>
      </c>
      <c r="S89" s="114"/>
      <c r="T89" s="112">
        <v>0</v>
      </c>
      <c r="U89" s="112">
        <v>0</v>
      </c>
      <c r="V89" s="112">
        <v>0</v>
      </c>
      <c r="W89" s="112">
        <v>0</v>
      </c>
      <c r="X89" s="112">
        <v>8896</v>
      </c>
      <c r="Y89" s="112">
        <v>0</v>
      </c>
      <c r="Z89" s="112">
        <v>2756</v>
      </c>
      <c r="AA89" s="112">
        <v>0</v>
      </c>
      <c r="AB89" s="112">
        <v>11652</v>
      </c>
      <c r="AD89" s="114" t="s">
        <v>6</v>
      </c>
      <c r="AE89" s="114" t="s">
        <v>1714</v>
      </c>
      <c r="AF89" s="114" t="s">
        <v>596</v>
      </c>
      <c r="AG89" s="114" t="s">
        <v>1683</v>
      </c>
      <c r="AH89" s="114"/>
      <c r="AI89" s="112">
        <v>0</v>
      </c>
      <c r="AJ89" s="112">
        <v>0</v>
      </c>
      <c r="AK89" s="112">
        <v>0</v>
      </c>
      <c r="AL89" s="112">
        <v>0</v>
      </c>
      <c r="AM89" s="112">
        <v>0</v>
      </c>
      <c r="AN89" s="112">
        <v>0</v>
      </c>
      <c r="AO89" s="112">
        <v>0</v>
      </c>
      <c r="AP89" s="112">
        <v>0</v>
      </c>
      <c r="AQ89" s="112">
        <f t="shared" si="8"/>
        <v>0</v>
      </c>
    </row>
    <row r="90" spans="1:43" x14ac:dyDescent="0.25">
      <c r="A90" s="114" t="s">
        <v>6</v>
      </c>
      <c r="B90" s="114" t="s">
        <v>1714</v>
      </c>
      <c r="C90" s="114" t="s">
        <v>597</v>
      </c>
      <c r="D90" s="114" t="s">
        <v>1684</v>
      </c>
      <c r="E90" s="112">
        <f t="shared" si="7"/>
        <v>12336</v>
      </c>
      <c r="F90" s="112">
        <f t="shared" si="6"/>
        <v>29520</v>
      </c>
      <c r="G90" s="112">
        <f t="shared" si="6"/>
        <v>0</v>
      </c>
      <c r="H90" s="112">
        <f t="shared" si="6"/>
        <v>0</v>
      </c>
      <c r="I90" s="112">
        <f t="shared" si="6"/>
        <v>50560</v>
      </c>
      <c r="J90" s="112">
        <f t="shared" si="6"/>
        <v>0</v>
      </c>
      <c r="K90" s="112">
        <f t="shared" si="6"/>
        <v>7646</v>
      </c>
      <c r="L90" s="112">
        <f t="shared" si="6"/>
        <v>6856</v>
      </c>
      <c r="M90" s="112">
        <f t="shared" si="6"/>
        <v>106918</v>
      </c>
      <c r="N90" s="112">
        <v>106918</v>
      </c>
      <c r="O90" s="114" t="s">
        <v>6</v>
      </c>
      <c r="P90" s="114" t="s">
        <v>1714</v>
      </c>
      <c r="Q90" s="114" t="s">
        <v>597</v>
      </c>
      <c r="R90" s="114" t="s">
        <v>1684</v>
      </c>
      <c r="S90" s="114"/>
      <c r="T90" s="112">
        <v>11184</v>
      </c>
      <c r="U90" s="112">
        <v>29520</v>
      </c>
      <c r="V90" s="112">
        <v>0</v>
      </c>
      <c r="W90" s="112">
        <v>0</v>
      </c>
      <c r="X90" s="112">
        <v>50560</v>
      </c>
      <c r="Y90" s="112">
        <v>0</v>
      </c>
      <c r="Z90" s="112">
        <v>7646</v>
      </c>
      <c r="AA90" s="112">
        <v>6856</v>
      </c>
      <c r="AB90" s="112">
        <v>105766</v>
      </c>
      <c r="AD90" s="114" t="s">
        <v>6</v>
      </c>
      <c r="AE90" s="114" t="s">
        <v>1714</v>
      </c>
      <c r="AF90" s="114" t="s">
        <v>597</v>
      </c>
      <c r="AG90" s="114" t="s">
        <v>1684</v>
      </c>
      <c r="AH90" s="114"/>
      <c r="AI90" s="112">
        <v>1152</v>
      </c>
      <c r="AJ90" s="112">
        <v>0</v>
      </c>
      <c r="AK90" s="112">
        <v>0</v>
      </c>
      <c r="AL90" s="112">
        <v>0</v>
      </c>
      <c r="AM90" s="112">
        <v>0</v>
      </c>
      <c r="AN90" s="112">
        <v>0</v>
      </c>
      <c r="AO90" s="112">
        <v>0</v>
      </c>
      <c r="AP90" s="112">
        <v>0</v>
      </c>
      <c r="AQ90" s="112">
        <f t="shared" si="8"/>
        <v>1152</v>
      </c>
    </row>
    <row r="91" spans="1:43" x14ac:dyDescent="0.25">
      <c r="A91" s="114" t="s">
        <v>6</v>
      </c>
      <c r="B91" s="114" t="s">
        <v>1714</v>
      </c>
      <c r="C91" s="114" t="s">
        <v>598</v>
      </c>
      <c r="D91" s="114" t="s">
        <v>1685</v>
      </c>
      <c r="E91" s="112">
        <f t="shared" si="7"/>
        <v>0</v>
      </c>
      <c r="F91" s="112">
        <f t="shared" si="6"/>
        <v>7232</v>
      </c>
      <c r="G91" s="112">
        <f t="shared" si="6"/>
        <v>0</v>
      </c>
      <c r="H91" s="112">
        <f t="shared" si="6"/>
        <v>0</v>
      </c>
      <c r="I91" s="112">
        <f t="shared" si="6"/>
        <v>0</v>
      </c>
      <c r="J91" s="112">
        <f t="shared" si="6"/>
        <v>0</v>
      </c>
      <c r="K91" s="112">
        <f t="shared" si="6"/>
        <v>0</v>
      </c>
      <c r="L91" s="112">
        <f t="shared" si="6"/>
        <v>0</v>
      </c>
      <c r="M91" s="112">
        <f t="shared" si="6"/>
        <v>7232</v>
      </c>
      <c r="N91" s="112">
        <v>7232</v>
      </c>
      <c r="O91" s="114" t="s">
        <v>6</v>
      </c>
      <c r="P91" s="114" t="s">
        <v>1714</v>
      </c>
      <c r="Q91" s="114" t="s">
        <v>598</v>
      </c>
      <c r="R91" s="114" t="s">
        <v>1685</v>
      </c>
      <c r="S91" s="114"/>
      <c r="T91" s="112">
        <v>0</v>
      </c>
      <c r="U91" s="112">
        <v>7232</v>
      </c>
      <c r="V91" s="112">
        <v>0</v>
      </c>
      <c r="W91" s="112">
        <v>0</v>
      </c>
      <c r="X91" s="112">
        <v>0</v>
      </c>
      <c r="Y91" s="112">
        <v>0</v>
      </c>
      <c r="Z91" s="112">
        <v>0</v>
      </c>
      <c r="AA91" s="112">
        <v>0</v>
      </c>
      <c r="AB91" s="112">
        <v>7232</v>
      </c>
      <c r="AD91" s="114" t="s">
        <v>6</v>
      </c>
      <c r="AE91" s="114" t="s">
        <v>1714</v>
      </c>
      <c r="AF91" s="114" t="s">
        <v>598</v>
      </c>
      <c r="AG91" s="114" t="s">
        <v>1685</v>
      </c>
      <c r="AH91" s="114"/>
      <c r="AI91" s="112">
        <v>0</v>
      </c>
      <c r="AJ91" s="112">
        <v>0</v>
      </c>
      <c r="AK91" s="112">
        <v>0</v>
      </c>
      <c r="AL91" s="112">
        <v>0</v>
      </c>
      <c r="AM91" s="112">
        <v>0</v>
      </c>
      <c r="AN91" s="112">
        <v>0</v>
      </c>
      <c r="AO91" s="112">
        <v>0</v>
      </c>
      <c r="AP91" s="112">
        <v>0</v>
      </c>
      <c r="AQ91" s="112">
        <f t="shared" si="8"/>
        <v>0</v>
      </c>
    </row>
    <row r="92" spans="1:43" x14ac:dyDescent="0.25">
      <c r="A92" s="114" t="s">
        <v>6</v>
      </c>
      <c r="B92" s="114" t="s">
        <v>1714</v>
      </c>
      <c r="C92" s="114" t="s">
        <v>599</v>
      </c>
      <c r="D92" s="114" t="s">
        <v>1686</v>
      </c>
      <c r="E92" s="112">
        <f t="shared" si="7"/>
        <v>0</v>
      </c>
      <c r="F92" s="112">
        <f t="shared" si="6"/>
        <v>4480</v>
      </c>
      <c r="G92" s="112">
        <f t="shared" si="6"/>
        <v>0</v>
      </c>
      <c r="H92" s="112">
        <f t="shared" si="6"/>
        <v>0</v>
      </c>
      <c r="I92" s="112">
        <f t="shared" si="6"/>
        <v>0</v>
      </c>
      <c r="J92" s="112">
        <f t="shared" si="6"/>
        <v>57454</v>
      </c>
      <c r="K92" s="112">
        <f t="shared" si="6"/>
        <v>0</v>
      </c>
      <c r="L92" s="112">
        <f t="shared" si="6"/>
        <v>24343</v>
      </c>
      <c r="M92" s="112">
        <f t="shared" si="6"/>
        <v>86277</v>
      </c>
      <c r="N92" s="112">
        <v>86277</v>
      </c>
      <c r="O92" s="114" t="s">
        <v>6</v>
      </c>
      <c r="P92" s="114" t="s">
        <v>1714</v>
      </c>
      <c r="Q92" s="114" t="s">
        <v>599</v>
      </c>
      <c r="R92" s="114" t="s">
        <v>1686</v>
      </c>
      <c r="S92" s="114"/>
      <c r="T92" s="112">
        <v>0</v>
      </c>
      <c r="U92" s="112">
        <v>4480</v>
      </c>
      <c r="V92" s="112">
        <v>0</v>
      </c>
      <c r="W92" s="112">
        <v>0</v>
      </c>
      <c r="X92" s="112">
        <v>0</v>
      </c>
      <c r="Y92" s="112">
        <v>47760</v>
      </c>
      <c r="Z92" s="112">
        <v>0</v>
      </c>
      <c r="AA92" s="112">
        <v>24343</v>
      </c>
      <c r="AB92" s="112">
        <v>76583</v>
      </c>
      <c r="AD92" s="114" t="s">
        <v>6</v>
      </c>
      <c r="AE92" s="114" t="s">
        <v>1714</v>
      </c>
      <c r="AF92" s="114" t="s">
        <v>599</v>
      </c>
      <c r="AG92" s="114" t="s">
        <v>1686</v>
      </c>
      <c r="AH92" s="114"/>
      <c r="AI92" s="112">
        <v>0</v>
      </c>
      <c r="AJ92" s="112">
        <v>0</v>
      </c>
      <c r="AK92" s="112">
        <v>0</v>
      </c>
      <c r="AL92" s="112">
        <v>0</v>
      </c>
      <c r="AM92" s="112">
        <v>0</v>
      </c>
      <c r="AN92" s="112">
        <v>9694</v>
      </c>
      <c r="AO92" s="112">
        <v>0</v>
      </c>
      <c r="AP92" s="112">
        <v>0</v>
      </c>
      <c r="AQ92" s="112">
        <f t="shared" si="8"/>
        <v>9694</v>
      </c>
    </row>
    <row r="93" spans="1:43" x14ac:dyDescent="0.25">
      <c r="A93" s="114" t="s">
        <v>6</v>
      </c>
      <c r="B93" s="114" t="s">
        <v>1714</v>
      </c>
      <c r="C93" s="114" t="s">
        <v>600</v>
      </c>
      <c r="D93" s="114" t="s">
        <v>1687</v>
      </c>
      <c r="E93" s="112">
        <f t="shared" si="7"/>
        <v>572671</v>
      </c>
      <c r="F93" s="112">
        <f t="shared" si="6"/>
        <v>0</v>
      </c>
      <c r="G93" s="112">
        <f t="shared" si="6"/>
        <v>0</v>
      </c>
      <c r="H93" s="112">
        <f t="shared" si="6"/>
        <v>89356</v>
      </c>
      <c r="I93" s="112">
        <f t="shared" si="6"/>
        <v>1904</v>
      </c>
      <c r="J93" s="112">
        <f t="shared" si="6"/>
        <v>0</v>
      </c>
      <c r="K93" s="112">
        <f t="shared" si="6"/>
        <v>638</v>
      </c>
      <c r="L93" s="112">
        <f t="shared" si="6"/>
        <v>0</v>
      </c>
      <c r="M93" s="112">
        <f t="shared" si="6"/>
        <v>664569</v>
      </c>
      <c r="N93" s="112">
        <v>664569</v>
      </c>
      <c r="O93" s="114" t="s">
        <v>6</v>
      </c>
      <c r="P93" s="114" t="s">
        <v>1714</v>
      </c>
      <c r="Q93" s="114" t="s">
        <v>600</v>
      </c>
      <c r="R93" s="114" t="s">
        <v>1687</v>
      </c>
      <c r="S93" s="114"/>
      <c r="T93" s="112">
        <v>509104</v>
      </c>
      <c r="U93" s="112">
        <v>0</v>
      </c>
      <c r="V93" s="112">
        <v>0</v>
      </c>
      <c r="W93" s="112">
        <v>80663</v>
      </c>
      <c r="X93" s="112">
        <v>1904</v>
      </c>
      <c r="Y93" s="112">
        <v>0</v>
      </c>
      <c r="Z93" s="112">
        <v>638</v>
      </c>
      <c r="AA93" s="112">
        <v>0</v>
      </c>
      <c r="AB93" s="112">
        <v>592309</v>
      </c>
      <c r="AD93" s="114" t="s">
        <v>6</v>
      </c>
      <c r="AE93" s="114" t="s">
        <v>1714</v>
      </c>
      <c r="AF93" s="114" t="s">
        <v>600</v>
      </c>
      <c r="AG93" s="114" t="s">
        <v>1687</v>
      </c>
      <c r="AH93" s="114"/>
      <c r="AI93" s="112">
        <v>63567</v>
      </c>
      <c r="AJ93" s="112">
        <v>0</v>
      </c>
      <c r="AK93" s="112">
        <v>0</v>
      </c>
      <c r="AL93" s="112">
        <v>8693</v>
      </c>
      <c r="AM93" s="112">
        <v>0</v>
      </c>
      <c r="AN93" s="112">
        <v>0</v>
      </c>
      <c r="AO93" s="112">
        <v>0</v>
      </c>
      <c r="AP93" s="112">
        <v>0</v>
      </c>
      <c r="AQ93" s="112">
        <f t="shared" si="8"/>
        <v>72260</v>
      </c>
    </row>
    <row r="94" spans="1:43" x14ac:dyDescent="0.25">
      <c r="A94" s="114" t="s">
        <v>6</v>
      </c>
      <c r="B94" s="114" t="s">
        <v>1714</v>
      </c>
      <c r="C94" s="114" t="s">
        <v>601</v>
      </c>
      <c r="D94" s="114" t="s">
        <v>1688</v>
      </c>
      <c r="E94" s="112">
        <f t="shared" si="7"/>
        <v>36736</v>
      </c>
      <c r="F94" s="112">
        <f t="shared" si="6"/>
        <v>0</v>
      </c>
      <c r="G94" s="112">
        <f t="shared" si="6"/>
        <v>0</v>
      </c>
      <c r="H94" s="112">
        <f t="shared" si="6"/>
        <v>0</v>
      </c>
      <c r="I94" s="112">
        <f t="shared" si="6"/>
        <v>0</v>
      </c>
      <c r="J94" s="112">
        <f t="shared" si="6"/>
        <v>0</v>
      </c>
      <c r="K94" s="112">
        <f t="shared" si="6"/>
        <v>234</v>
      </c>
      <c r="L94" s="112">
        <f t="shared" si="6"/>
        <v>0</v>
      </c>
      <c r="M94" s="112">
        <f t="shared" si="6"/>
        <v>36970</v>
      </c>
      <c r="N94" s="112">
        <v>36970</v>
      </c>
      <c r="O94" s="114" t="s">
        <v>6</v>
      </c>
      <c r="P94" s="114" t="s">
        <v>1714</v>
      </c>
      <c r="Q94" s="114" t="s">
        <v>601</v>
      </c>
      <c r="R94" s="114" t="s">
        <v>1688</v>
      </c>
      <c r="S94" s="114"/>
      <c r="T94" s="112">
        <v>36736</v>
      </c>
      <c r="U94" s="112">
        <v>0</v>
      </c>
      <c r="V94" s="112">
        <v>0</v>
      </c>
      <c r="W94" s="112">
        <v>0</v>
      </c>
      <c r="X94" s="112">
        <v>0</v>
      </c>
      <c r="Y94" s="112">
        <v>0</v>
      </c>
      <c r="Z94" s="112">
        <v>234</v>
      </c>
      <c r="AA94" s="112">
        <v>0</v>
      </c>
      <c r="AB94" s="112">
        <v>36970</v>
      </c>
      <c r="AD94" s="114" t="s">
        <v>6</v>
      </c>
      <c r="AE94" s="114" t="s">
        <v>1714</v>
      </c>
      <c r="AF94" s="114" t="s">
        <v>601</v>
      </c>
      <c r="AG94" s="114" t="s">
        <v>1688</v>
      </c>
      <c r="AH94" s="114"/>
      <c r="AI94" s="112">
        <v>0</v>
      </c>
      <c r="AJ94" s="112">
        <v>0</v>
      </c>
      <c r="AK94" s="112">
        <v>0</v>
      </c>
      <c r="AL94" s="112">
        <v>0</v>
      </c>
      <c r="AM94" s="112">
        <v>0</v>
      </c>
      <c r="AN94" s="112">
        <v>0</v>
      </c>
      <c r="AO94" s="112">
        <v>0</v>
      </c>
      <c r="AP94" s="112">
        <v>0</v>
      </c>
      <c r="AQ94" s="112">
        <f t="shared" si="8"/>
        <v>0</v>
      </c>
    </row>
    <row r="95" spans="1:43" x14ac:dyDescent="0.25">
      <c r="A95" s="114" t="s">
        <v>6</v>
      </c>
      <c r="B95" s="114" t="s">
        <v>1714</v>
      </c>
      <c r="C95" s="114" t="s">
        <v>602</v>
      </c>
      <c r="D95" s="114" t="s">
        <v>1689</v>
      </c>
      <c r="E95" s="112">
        <f t="shared" si="7"/>
        <v>0</v>
      </c>
      <c r="F95" s="112">
        <f t="shared" si="6"/>
        <v>0</v>
      </c>
      <c r="G95" s="112">
        <f t="shared" si="6"/>
        <v>0</v>
      </c>
      <c r="H95" s="112">
        <f t="shared" si="6"/>
        <v>0</v>
      </c>
      <c r="I95" s="112">
        <f t="shared" si="6"/>
        <v>0</v>
      </c>
      <c r="J95" s="112">
        <f t="shared" si="6"/>
        <v>215348</v>
      </c>
      <c r="K95" s="112">
        <f t="shared" si="6"/>
        <v>0</v>
      </c>
      <c r="L95" s="112">
        <f t="shared" si="6"/>
        <v>13508</v>
      </c>
      <c r="M95" s="112">
        <f t="shared" si="6"/>
        <v>228856</v>
      </c>
      <c r="N95" s="112">
        <v>228856</v>
      </c>
      <c r="O95" s="114" t="s">
        <v>6</v>
      </c>
      <c r="P95" s="114" t="s">
        <v>1714</v>
      </c>
      <c r="Q95" s="114" t="s">
        <v>602</v>
      </c>
      <c r="R95" s="114" t="s">
        <v>1689</v>
      </c>
      <c r="S95" s="114"/>
      <c r="T95" s="112">
        <v>0</v>
      </c>
      <c r="U95" s="112">
        <v>0</v>
      </c>
      <c r="V95" s="112">
        <v>0</v>
      </c>
      <c r="W95" s="112">
        <v>0</v>
      </c>
      <c r="X95" s="112">
        <v>0</v>
      </c>
      <c r="Y95" s="112">
        <v>208290</v>
      </c>
      <c r="Z95" s="112">
        <v>0</v>
      </c>
      <c r="AA95" s="112">
        <v>13508</v>
      </c>
      <c r="AB95" s="112">
        <v>221798</v>
      </c>
      <c r="AD95" s="114" t="s">
        <v>6</v>
      </c>
      <c r="AE95" s="114" t="s">
        <v>1714</v>
      </c>
      <c r="AF95" s="114" t="s">
        <v>602</v>
      </c>
      <c r="AG95" s="114" t="s">
        <v>1689</v>
      </c>
      <c r="AH95" s="114"/>
      <c r="AI95" s="112">
        <v>0</v>
      </c>
      <c r="AJ95" s="112">
        <v>0</v>
      </c>
      <c r="AK95" s="112">
        <v>0</v>
      </c>
      <c r="AL95" s="112">
        <v>0</v>
      </c>
      <c r="AM95" s="112">
        <v>0</v>
      </c>
      <c r="AN95" s="112">
        <v>7058</v>
      </c>
      <c r="AO95" s="112">
        <v>0</v>
      </c>
      <c r="AP95" s="112">
        <v>0</v>
      </c>
      <c r="AQ95" s="112">
        <f t="shared" si="8"/>
        <v>7058</v>
      </c>
    </row>
    <row r="96" spans="1:43" x14ac:dyDescent="0.25">
      <c r="A96" s="114" t="s">
        <v>6</v>
      </c>
      <c r="B96" s="114" t="s">
        <v>1714</v>
      </c>
      <c r="C96" s="114" t="s">
        <v>603</v>
      </c>
      <c r="D96" s="114" t="s">
        <v>1690</v>
      </c>
      <c r="E96" s="112">
        <f t="shared" si="7"/>
        <v>0</v>
      </c>
      <c r="F96" s="112">
        <f t="shared" si="6"/>
        <v>0</v>
      </c>
      <c r="G96" s="112">
        <f t="shared" si="6"/>
        <v>0</v>
      </c>
      <c r="H96" s="112">
        <f t="shared" si="6"/>
        <v>0</v>
      </c>
      <c r="I96" s="112">
        <f t="shared" si="6"/>
        <v>0</v>
      </c>
      <c r="J96" s="112">
        <f t="shared" si="6"/>
        <v>46336</v>
      </c>
      <c r="K96" s="112">
        <f t="shared" si="6"/>
        <v>0</v>
      </c>
      <c r="L96" s="112">
        <f t="shared" si="6"/>
        <v>3815</v>
      </c>
      <c r="M96" s="112">
        <f t="shared" si="6"/>
        <v>50151</v>
      </c>
      <c r="N96" s="112">
        <v>50151</v>
      </c>
      <c r="O96" s="114" t="s">
        <v>6</v>
      </c>
      <c r="P96" s="114" t="s">
        <v>1714</v>
      </c>
      <c r="Q96" s="114" t="s">
        <v>603</v>
      </c>
      <c r="R96" s="114" t="s">
        <v>1690</v>
      </c>
      <c r="S96" s="114"/>
      <c r="T96" s="112">
        <v>0</v>
      </c>
      <c r="U96" s="112">
        <v>0</v>
      </c>
      <c r="V96" s="112">
        <v>0</v>
      </c>
      <c r="W96" s="112">
        <v>0</v>
      </c>
      <c r="X96" s="112">
        <v>0</v>
      </c>
      <c r="Y96" s="112">
        <v>46336</v>
      </c>
      <c r="Z96" s="112">
        <v>0</v>
      </c>
      <c r="AA96" s="112">
        <v>3815</v>
      </c>
      <c r="AB96" s="112">
        <v>50151</v>
      </c>
      <c r="AD96" s="114" t="s">
        <v>6</v>
      </c>
      <c r="AE96" s="114" t="s">
        <v>1714</v>
      </c>
      <c r="AF96" s="114" t="s">
        <v>603</v>
      </c>
      <c r="AG96" s="114" t="s">
        <v>1690</v>
      </c>
      <c r="AH96" s="114"/>
      <c r="AI96" s="112">
        <v>0</v>
      </c>
      <c r="AJ96" s="112">
        <v>0</v>
      </c>
      <c r="AK96" s="112">
        <v>0</v>
      </c>
      <c r="AL96" s="112">
        <v>0</v>
      </c>
      <c r="AM96" s="112">
        <v>0</v>
      </c>
      <c r="AN96" s="112">
        <v>0</v>
      </c>
      <c r="AO96" s="112">
        <v>0</v>
      </c>
      <c r="AP96" s="112">
        <v>0</v>
      </c>
      <c r="AQ96" s="112">
        <f t="shared" si="8"/>
        <v>0</v>
      </c>
    </row>
    <row r="97" spans="1:43" x14ac:dyDescent="0.25">
      <c r="A97" s="114" t="s">
        <v>6</v>
      </c>
      <c r="B97" s="114" t="s">
        <v>1714</v>
      </c>
      <c r="C97" s="114" t="s">
        <v>604</v>
      </c>
      <c r="D97" s="114" t="s">
        <v>1691</v>
      </c>
      <c r="E97" s="112">
        <f t="shared" si="7"/>
        <v>0</v>
      </c>
      <c r="F97" s="112">
        <f t="shared" si="6"/>
        <v>0</v>
      </c>
      <c r="G97" s="112">
        <f t="shared" si="6"/>
        <v>0</v>
      </c>
      <c r="H97" s="112">
        <f t="shared" si="6"/>
        <v>0</v>
      </c>
      <c r="I97" s="112">
        <f t="shared" si="6"/>
        <v>0</v>
      </c>
      <c r="J97" s="112">
        <f t="shared" si="6"/>
        <v>270331</v>
      </c>
      <c r="K97" s="112">
        <f t="shared" si="6"/>
        <v>4175</v>
      </c>
      <c r="L97" s="112">
        <f t="shared" si="6"/>
        <v>33505</v>
      </c>
      <c r="M97" s="112">
        <f t="shared" si="6"/>
        <v>308011</v>
      </c>
      <c r="N97" s="112">
        <v>308011</v>
      </c>
      <c r="O97" s="114" t="s">
        <v>6</v>
      </c>
      <c r="P97" s="114" t="s">
        <v>1714</v>
      </c>
      <c r="Q97" s="114" t="s">
        <v>604</v>
      </c>
      <c r="R97" s="114" t="s">
        <v>1691</v>
      </c>
      <c r="S97" s="114"/>
      <c r="T97" s="112">
        <v>0</v>
      </c>
      <c r="U97" s="112">
        <v>0</v>
      </c>
      <c r="V97" s="112">
        <v>0</v>
      </c>
      <c r="W97" s="112">
        <v>0</v>
      </c>
      <c r="X97" s="112">
        <v>0</v>
      </c>
      <c r="Y97" s="112">
        <v>267616</v>
      </c>
      <c r="Z97" s="112">
        <v>4175</v>
      </c>
      <c r="AA97" s="112">
        <v>33505</v>
      </c>
      <c r="AB97" s="112">
        <v>305296</v>
      </c>
      <c r="AD97" s="114" t="s">
        <v>6</v>
      </c>
      <c r="AE97" s="114" t="s">
        <v>1714</v>
      </c>
      <c r="AF97" s="114" t="s">
        <v>604</v>
      </c>
      <c r="AG97" s="114" t="s">
        <v>1691</v>
      </c>
      <c r="AH97" s="114"/>
      <c r="AI97" s="112">
        <v>0</v>
      </c>
      <c r="AJ97" s="112">
        <v>0</v>
      </c>
      <c r="AK97" s="112">
        <v>0</v>
      </c>
      <c r="AL97" s="112">
        <v>0</v>
      </c>
      <c r="AM97" s="112">
        <v>0</v>
      </c>
      <c r="AN97" s="112">
        <v>2715</v>
      </c>
      <c r="AO97" s="112">
        <v>0</v>
      </c>
      <c r="AP97" s="112">
        <v>0</v>
      </c>
      <c r="AQ97" s="112">
        <f t="shared" si="8"/>
        <v>2715</v>
      </c>
    </row>
    <row r="98" spans="1:43" x14ac:dyDescent="0.25">
      <c r="A98" s="114" t="s">
        <v>6</v>
      </c>
      <c r="B98" s="114" t="s">
        <v>1714</v>
      </c>
      <c r="C98" s="114" t="s">
        <v>605</v>
      </c>
      <c r="D98" s="114" t="s">
        <v>1692</v>
      </c>
      <c r="E98" s="112">
        <f t="shared" si="7"/>
        <v>0</v>
      </c>
      <c r="F98" s="112">
        <f t="shared" si="7"/>
        <v>0</v>
      </c>
      <c r="G98" s="112">
        <f t="shared" si="7"/>
        <v>0</v>
      </c>
      <c r="H98" s="112">
        <f t="shared" si="7"/>
        <v>0</v>
      </c>
      <c r="I98" s="112">
        <f t="shared" si="7"/>
        <v>0</v>
      </c>
      <c r="J98" s="112">
        <f t="shared" si="7"/>
        <v>28352</v>
      </c>
      <c r="K98" s="112">
        <f t="shared" si="7"/>
        <v>0</v>
      </c>
      <c r="L98" s="112">
        <f t="shared" si="7"/>
        <v>472</v>
      </c>
      <c r="M98" s="112">
        <f t="shared" si="7"/>
        <v>28824</v>
      </c>
      <c r="N98" s="112">
        <v>28824</v>
      </c>
      <c r="O98" s="114" t="s">
        <v>6</v>
      </c>
      <c r="P98" s="114" t="s">
        <v>1714</v>
      </c>
      <c r="Q98" s="114" t="s">
        <v>605</v>
      </c>
      <c r="R98" s="114" t="s">
        <v>1692</v>
      </c>
      <c r="S98" s="114"/>
      <c r="T98" s="112">
        <v>0</v>
      </c>
      <c r="U98" s="112">
        <v>0</v>
      </c>
      <c r="V98" s="112">
        <v>0</v>
      </c>
      <c r="W98" s="112">
        <v>0</v>
      </c>
      <c r="X98" s="112">
        <v>0</v>
      </c>
      <c r="Y98" s="112">
        <v>28352</v>
      </c>
      <c r="Z98" s="112">
        <v>0</v>
      </c>
      <c r="AA98" s="112">
        <v>472</v>
      </c>
      <c r="AB98" s="112">
        <v>28824</v>
      </c>
      <c r="AD98" s="114" t="s">
        <v>6</v>
      </c>
      <c r="AE98" s="114" t="s">
        <v>1714</v>
      </c>
      <c r="AF98" s="114" t="s">
        <v>605</v>
      </c>
      <c r="AG98" s="114" t="s">
        <v>1692</v>
      </c>
      <c r="AH98" s="114"/>
      <c r="AI98" s="112">
        <v>0</v>
      </c>
      <c r="AJ98" s="112">
        <v>0</v>
      </c>
      <c r="AK98" s="112">
        <v>0</v>
      </c>
      <c r="AL98" s="112">
        <v>0</v>
      </c>
      <c r="AM98" s="112">
        <v>0</v>
      </c>
      <c r="AN98" s="112">
        <v>0</v>
      </c>
      <c r="AO98" s="112">
        <v>0</v>
      </c>
      <c r="AP98" s="112">
        <v>0</v>
      </c>
      <c r="AQ98" s="112">
        <f t="shared" si="8"/>
        <v>0</v>
      </c>
    </row>
    <row r="99" spans="1:43" x14ac:dyDescent="0.25">
      <c r="A99" s="114" t="s">
        <v>6</v>
      </c>
      <c r="B99" s="114" t="s">
        <v>1714</v>
      </c>
      <c r="C99" s="114" t="s">
        <v>606</v>
      </c>
      <c r="D99" s="114" t="s">
        <v>1693</v>
      </c>
      <c r="E99" s="112">
        <f t="shared" si="7"/>
        <v>0</v>
      </c>
      <c r="F99" s="112">
        <f t="shared" si="7"/>
        <v>0</v>
      </c>
      <c r="G99" s="112">
        <f t="shared" si="7"/>
        <v>0</v>
      </c>
      <c r="H99" s="112">
        <f t="shared" si="7"/>
        <v>0</v>
      </c>
      <c r="I99" s="112">
        <f t="shared" si="7"/>
        <v>0</v>
      </c>
      <c r="J99" s="112">
        <f t="shared" si="7"/>
        <v>107836</v>
      </c>
      <c r="K99" s="112">
        <f t="shared" si="7"/>
        <v>0</v>
      </c>
      <c r="L99" s="112">
        <f t="shared" si="7"/>
        <v>768</v>
      </c>
      <c r="M99" s="112">
        <f t="shared" si="7"/>
        <v>108604</v>
      </c>
      <c r="N99" s="112">
        <v>108604</v>
      </c>
      <c r="O99" s="114" t="s">
        <v>6</v>
      </c>
      <c r="P99" s="114" t="s">
        <v>1714</v>
      </c>
      <c r="Q99" s="114" t="s">
        <v>606</v>
      </c>
      <c r="R99" s="114" t="s">
        <v>1693</v>
      </c>
      <c r="S99" s="114"/>
      <c r="T99" s="112">
        <v>0</v>
      </c>
      <c r="U99" s="112">
        <v>0</v>
      </c>
      <c r="V99" s="112">
        <v>0</v>
      </c>
      <c r="W99" s="112">
        <v>0</v>
      </c>
      <c r="X99" s="112">
        <v>0</v>
      </c>
      <c r="Y99" s="112">
        <v>107392</v>
      </c>
      <c r="Z99" s="112">
        <v>0</v>
      </c>
      <c r="AA99" s="112">
        <v>768</v>
      </c>
      <c r="AB99" s="112">
        <v>108160</v>
      </c>
      <c r="AD99" s="114" t="s">
        <v>6</v>
      </c>
      <c r="AE99" s="114" t="s">
        <v>1714</v>
      </c>
      <c r="AF99" s="114" t="s">
        <v>606</v>
      </c>
      <c r="AG99" s="114" t="s">
        <v>1693</v>
      </c>
      <c r="AH99" s="114"/>
      <c r="AI99" s="112">
        <v>0</v>
      </c>
      <c r="AJ99" s="112">
        <v>0</v>
      </c>
      <c r="AK99" s="112">
        <v>0</v>
      </c>
      <c r="AL99" s="112">
        <v>0</v>
      </c>
      <c r="AM99" s="112">
        <v>0</v>
      </c>
      <c r="AN99" s="112">
        <v>444</v>
      </c>
      <c r="AO99" s="112">
        <v>0</v>
      </c>
      <c r="AP99" s="112">
        <v>0</v>
      </c>
      <c r="AQ99" s="112">
        <f t="shared" si="8"/>
        <v>444</v>
      </c>
    </row>
    <row r="100" spans="1:43" x14ac:dyDescent="0.25">
      <c r="A100" s="114" t="s">
        <v>6</v>
      </c>
      <c r="B100" s="114" t="s">
        <v>1714</v>
      </c>
      <c r="C100" s="114" t="s">
        <v>607</v>
      </c>
      <c r="D100" s="114" t="s">
        <v>1694</v>
      </c>
      <c r="E100" s="112">
        <f t="shared" si="7"/>
        <v>0</v>
      </c>
      <c r="F100" s="112">
        <f t="shared" si="7"/>
        <v>298117</v>
      </c>
      <c r="G100" s="112">
        <f t="shared" si="7"/>
        <v>129842</v>
      </c>
      <c r="H100" s="112">
        <f t="shared" si="7"/>
        <v>0</v>
      </c>
      <c r="I100" s="112">
        <f t="shared" si="7"/>
        <v>0</v>
      </c>
      <c r="J100" s="112">
        <f t="shared" si="7"/>
        <v>0</v>
      </c>
      <c r="K100" s="112">
        <f t="shared" si="7"/>
        <v>0</v>
      </c>
      <c r="L100" s="112">
        <f t="shared" si="7"/>
        <v>234</v>
      </c>
      <c r="M100" s="112">
        <f t="shared" si="7"/>
        <v>428193</v>
      </c>
      <c r="N100" s="112">
        <v>428193</v>
      </c>
      <c r="O100" s="114" t="s">
        <v>6</v>
      </c>
      <c r="P100" s="114" t="s">
        <v>1714</v>
      </c>
      <c r="Q100" s="114" t="s">
        <v>607</v>
      </c>
      <c r="R100" s="114" t="s">
        <v>1694</v>
      </c>
      <c r="S100" s="114"/>
      <c r="T100" s="112">
        <v>0</v>
      </c>
      <c r="U100" s="112">
        <v>268800</v>
      </c>
      <c r="V100" s="112">
        <v>111956</v>
      </c>
      <c r="W100" s="112">
        <v>0</v>
      </c>
      <c r="X100" s="112">
        <v>0</v>
      </c>
      <c r="Y100" s="112">
        <v>0</v>
      </c>
      <c r="Z100" s="112">
        <v>0</v>
      </c>
      <c r="AA100" s="112">
        <v>234</v>
      </c>
      <c r="AB100" s="112">
        <v>380990</v>
      </c>
      <c r="AD100" s="114" t="s">
        <v>6</v>
      </c>
      <c r="AE100" s="114" t="s">
        <v>1714</v>
      </c>
      <c r="AF100" s="114" t="s">
        <v>607</v>
      </c>
      <c r="AG100" s="114" t="s">
        <v>1694</v>
      </c>
      <c r="AH100" s="114"/>
      <c r="AI100" s="112">
        <v>0</v>
      </c>
      <c r="AJ100" s="112">
        <v>29317</v>
      </c>
      <c r="AK100" s="112">
        <v>17886</v>
      </c>
      <c r="AL100" s="112">
        <v>0</v>
      </c>
      <c r="AM100" s="112">
        <v>0</v>
      </c>
      <c r="AN100" s="112">
        <v>0</v>
      </c>
      <c r="AO100" s="112">
        <v>0</v>
      </c>
      <c r="AP100" s="112">
        <v>0</v>
      </c>
      <c r="AQ100" s="112">
        <f t="shared" si="8"/>
        <v>47203</v>
      </c>
    </row>
    <row r="101" spans="1:43" x14ac:dyDescent="0.25">
      <c r="A101" s="114" t="s">
        <v>6</v>
      </c>
      <c r="B101" s="114" t="s">
        <v>1714</v>
      </c>
      <c r="C101" s="114" t="s">
        <v>608</v>
      </c>
      <c r="D101" s="114" t="s">
        <v>1695</v>
      </c>
      <c r="E101" s="112">
        <f t="shared" si="7"/>
        <v>0</v>
      </c>
      <c r="F101" s="112">
        <f t="shared" si="7"/>
        <v>0</v>
      </c>
      <c r="G101" s="112">
        <f t="shared" si="7"/>
        <v>0</v>
      </c>
      <c r="H101" s="112">
        <f t="shared" si="7"/>
        <v>0</v>
      </c>
      <c r="I101" s="112">
        <f t="shared" si="7"/>
        <v>36944</v>
      </c>
      <c r="J101" s="112">
        <f t="shared" si="7"/>
        <v>0</v>
      </c>
      <c r="K101" s="112">
        <f t="shared" si="7"/>
        <v>192</v>
      </c>
      <c r="L101" s="112">
        <f t="shared" si="7"/>
        <v>0</v>
      </c>
      <c r="M101" s="112">
        <f t="shared" si="7"/>
        <v>37136</v>
      </c>
      <c r="N101" s="112">
        <v>37136</v>
      </c>
      <c r="O101" s="114" t="s">
        <v>6</v>
      </c>
      <c r="P101" s="114" t="s">
        <v>1714</v>
      </c>
      <c r="Q101" s="114" t="s">
        <v>608</v>
      </c>
      <c r="R101" s="114" t="s">
        <v>1695</v>
      </c>
      <c r="S101" s="114"/>
      <c r="T101" s="112">
        <v>0</v>
      </c>
      <c r="U101" s="112">
        <v>0</v>
      </c>
      <c r="V101" s="112">
        <v>0</v>
      </c>
      <c r="W101" s="112">
        <v>0</v>
      </c>
      <c r="X101" s="112">
        <v>36944</v>
      </c>
      <c r="Y101" s="112">
        <v>0</v>
      </c>
      <c r="Z101" s="112">
        <v>192</v>
      </c>
      <c r="AA101" s="112">
        <v>0</v>
      </c>
      <c r="AB101" s="112">
        <v>37136</v>
      </c>
      <c r="AD101" s="114" t="s">
        <v>6</v>
      </c>
      <c r="AE101" s="114" t="s">
        <v>1714</v>
      </c>
      <c r="AF101" s="114" t="s">
        <v>608</v>
      </c>
      <c r="AG101" s="114" t="s">
        <v>1695</v>
      </c>
      <c r="AH101" s="114"/>
      <c r="AI101" s="112">
        <v>0</v>
      </c>
      <c r="AJ101" s="112">
        <v>0</v>
      </c>
      <c r="AK101" s="112">
        <v>0</v>
      </c>
      <c r="AL101" s="112">
        <v>0</v>
      </c>
      <c r="AM101" s="112">
        <v>0</v>
      </c>
      <c r="AN101" s="112">
        <v>0</v>
      </c>
      <c r="AO101" s="112">
        <v>0</v>
      </c>
      <c r="AP101" s="112">
        <v>0</v>
      </c>
      <c r="AQ101" s="112">
        <f t="shared" si="8"/>
        <v>0</v>
      </c>
    </row>
    <row r="102" spans="1:43" x14ac:dyDescent="0.25">
      <c r="A102" s="114" t="s">
        <v>6</v>
      </c>
      <c r="B102" s="114" t="s">
        <v>1714</v>
      </c>
      <c r="C102" s="114" t="s">
        <v>609</v>
      </c>
      <c r="D102" s="114" t="s">
        <v>1696</v>
      </c>
      <c r="E102" s="112">
        <f t="shared" si="7"/>
        <v>0</v>
      </c>
      <c r="F102" s="112">
        <f t="shared" si="7"/>
        <v>0</v>
      </c>
      <c r="G102" s="112">
        <f t="shared" si="7"/>
        <v>0</v>
      </c>
      <c r="H102" s="112">
        <f t="shared" si="7"/>
        <v>0</v>
      </c>
      <c r="I102" s="112">
        <f t="shared" si="7"/>
        <v>30354</v>
      </c>
      <c r="J102" s="112">
        <f t="shared" si="7"/>
        <v>0</v>
      </c>
      <c r="K102" s="112">
        <f t="shared" si="7"/>
        <v>76049</v>
      </c>
      <c r="L102" s="112">
        <f t="shared" si="7"/>
        <v>0</v>
      </c>
      <c r="M102" s="112">
        <f t="shared" si="7"/>
        <v>106403</v>
      </c>
      <c r="N102" s="112">
        <v>106403</v>
      </c>
      <c r="O102" s="114" t="s">
        <v>6</v>
      </c>
      <c r="P102" s="114" t="s">
        <v>1714</v>
      </c>
      <c r="Q102" s="114" t="s">
        <v>609</v>
      </c>
      <c r="R102" s="114" t="s">
        <v>1696</v>
      </c>
      <c r="S102" s="114"/>
      <c r="T102" s="112">
        <v>0</v>
      </c>
      <c r="U102" s="112">
        <v>0</v>
      </c>
      <c r="V102" s="112">
        <v>0</v>
      </c>
      <c r="W102" s="112">
        <v>0</v>
      </c>
      <c r="X102" s="112">
        <v>29920</v>
      </c>
      <c r="Y102" s="112">
        <v>0</v>
      </c>
      <c r="Z102" s="112">
        <v>76049</v>
      </c>
      <c r="AA102" s="112">
        <v>0</v>
      </c>
      <c r="AB102" s="112">
        <v>105969</v>
      </c>
      <c r="AD102" s="114" t="s">
        <v>6</v>
      </c>
      <c r="AE102" s="114" t="s">
        <v>1714</v>
      </c>
      <c r="AF102" s="114" t="s">
        <v>609</v>
      </c>
      <c r="AG102" s="114" t="s">
        <v>1696</v>
      </c>
      <c r="AH102" s="114"/>
      <c r="AI102" s="112">
        <v>0</v>
      </c>
      <c r="AJ102" s="112">
        <v>0</v>
      </c>
      <c r="AK102" s="112">
        <v>0</v>
      </c>
      <c r="AL102" s="112">
        <v>0</v>
      </c>
      <c r="AM102" s="112">
        <v>434</v>
      </c>
      <c r="AN102" s="112">
        <v>0</v>
      </c>
      <c r="AO102" s="112">
        <v>0</v>
      </c>
      <c r="AP102" s="112">
        <v>0</v>
      </c>
      <c r="AQ102" s="112">
        <f t="shared" si="8"/>
        <v>434</v>
      </c>
    </row>
    <row r="103" spans="1:43" x14ac:dyDescent="0.25">
      <c r="A103" s="114" t="s">
        <v>6</v>
      </c>
      <c r="B103" s="114" t="s">
        <v>1714</v>
      </c>
      <c r="C103" s="114" t="s">
        <v>610</v>
      </c>
      <c r="D103" s="114" t="s">
        <v>1697</v>
      </c>
      <c r="E103" s="112">
        <f t="shared" si="7"/>
        <v>0</v>
      </c>
      <c r="F103" s="112">
        <f t="shared" si="7"/>
        <v>0</v>
      </c>
      <c r="G103" s="112">
        <f t="shared" si="7"/>
        <v>0</v>
      </c>
      <c r="H103" s="112">
        <f t="shared" si="7"/>
        <v>0</v>
      </c>
      <c r="I103" s="112">
        <f t="shared" si="7"/>
        <v>22850</v>
      </c>
      <c r="J103" s="112">
        <f t="shared" si="7"/>
        <v>0</v>
      </c>
      <c r="K103" s="112">
        <f t="shared" si="7"/>
        <v>0</v>
      </c>
      <c r="L103" s="112">
        <f t="shared" si="7"/>
        <v>0</v>
      </c>
      <c r="M103" s="112">
        <f t="shared" si="7"/>
        <v>22850</v>
      </c>
      <c r="N103" s="112">
        <v>22850</v>
      </c>
      <c r="O103" s="114" t="s">
        <v>6</v>
      </c>
      <c r="P103" s="114" t="s">
        <v>1714</v>
      </c>
      <c r="Q103" s="114" t="s">
        <v>610</v>
      </c>
      <c r="R103" s="114" t="s">
        <v>1697</v>
      </c>
      <c r="S103" s="114"/>
      <c r="T103" s="112">
        <v>0</v>
      </c>
      <c r="U103" s="112">
        <v>0</v>
      </c>
      <c r="V103" s="112">
        <v>0</v>
      </c>
      <c r="W103" s="112">
        <v>0</v>
      </c>
      <c r="X103" s="112">
        <v>20640</v>
      </c>
      <c r="Y103" s="112">
        <v>0</v>
      </c>
      <c r="Z103" s="112">
        <v>0</v>
      </c>
      <c r="AA103" s="112">
        <v>0</v>
      </c>
      <c r="AB103" s="112">
        <v>20640</v>
      </c>
      <c r="AD103" s="114" t="s">
        <v>6</v>
      </c>
      <c r="AE103" s="114" t="s">
        <v>1714</v>
      </c>
      <c r="AF103" s="114" t="s">
        <v>610</v>
      </c>
      <c r="AG103" s="114" t="s">
        <v>1697</v>
      </c>
      <c r="AH103" s="114"/>
      <c r="AI103" s="112">
        <v>0</v>
      </c>
      <c r="AJ103" s="112">
        <v>0</v>
      </c>
      <c r="AK103" s="112">
        <v>0</v>
      </c>
      <c r="AL103" s="112">
        <v>0</v>
      </c>
      <c r="AM103" s="112">
        <v>2210</v>
      </c>
      <c r="AN103" s="112">
        <v>0</v>
      </c>
      <c r="AO103" s="112">
        <v>0</v>
      </c>
      <c r="AP103" s="112">
        <v>0</v>
      </c>
      <c r="AQ103" s="112">
        <f t="shared" si="8"/>
        <v>2210</v>
      </c>
    </row>
    <row r="104" spans="1:43" x14ac:dyDescent="0.25">
      <c r="A104" s="114" t="s">
        <v>6</v>
      </c>
      <c r="B104" s="114" t="s">
        <v>1714</v>
      </c>
      <c r="C104" s="114" t="s">
        <v>611</v>
      </c>
      <c r="D104" s="114" t="s">
        <v>1698</v>
      </c>
      <c r="E104" s="112">
        <f t="shared" si="7"/>
        <v>6386</v>
      </c>
      <c r="F104" s="112">
        <f t="shared" si="7"/>
        <v>0</v>
      </c>
      <c r="G104" s="112">
        <f t="shared" si="7"/>
        <v>0</v>
      </c>
      <c r="H104" s="112">
        <f t="shared" si="7"/>
        <v>0</v>
      </c>
      <c r="I104" s="112">
        <f t="shared" si="7"/>
        <v>0</v>
      </c>
      <c r="J104" s="112">
        <f t="shared" si="7"/>
        <v>0</v>
      </c>
      <c r="K104" s="112">
        <f t="shared" si="7"/>
        <v>0</v>
      </c>
      <c r="L104" s="112">
        <f t="shared" si="7"/>
        <v>0</v>
      </c>
      <c r="M104" s="112">
        <f t="shared" si="7"/>
        <v>6386</v>
      </c>
      <c r="N104" s="112">
        <v>6386</v>
      </c>
      <c r="O104" s="114" t="s">
        <v>6</v>
      </c>
      <c r="P104" s="114" t="s">
        <v>1714</v>
      </c>
      <c r="Q104" s="114" t="s">
        <v>611</v>
      </c>
      <c r="R104" s="114" t="s">
        <v>1698</v>
      </c>
      <c r="S104" s="114"/>
      <c r="T104" s="112">
        <v>6000</v>
      </c>
      <c r="U104" s="112">
        <v>0</v>
      </c>
      <c r="V104" s="112">
        <v>0</v>
      </c>
      <c r="W104" s="112">
        <v>0</v>
      </c>
      <c r="X104" s="112">
        <v>0</v>
      </c>
      <c r="Y104" s="112">
        <v>0</v>
      </c>
      <c r="Z104" s="112">
        <v>0</v>
      </c>
      <c r="AA104" s="112">
        <v>0</v>
      </c>
      <c r="AB104" s="112">
        <v>6000</v>
      </c>
      <c r="AD104" s="114" t="s">
        <v>6</v>
      </c>
      <c r="AE104" s="114" t="s">
        <v>1714</v>
      </c>
      <c r="AF104" s="114" t="s">
        <v>611</v>
      </c>
      <c r="AG104" s="114" t="s">
        <v>1698</v>
      </c>
      <c r="AH104" s="114"/>
      <c r="AI104" s="112">
        <v>386</v>
      </c>
      <c r="AJ104" s="112">
        <v>0</v>
      </c>
      <c r="AK104" s="112">
        <v>0</v>
      </c>
      <c r="AL104" s="112">
        <v>0</v>
      </c>
      <c r="AM104" s="112">
        <v>0</v>
      </c>
      <c r="AN104" s="112">
        <v>0</v>
      </c>
      <c r="AO104" s="112">
        <v>0</v>
      </c>
      <c r="AP104" s="112">
        <v>0</v>
      </c>
      <c r="AQ104" s="112">
        <f t="shared" si="8"/>
        <v>386</v>
      </c>
    </row>
    <row r="105" spans="1:43" x14ac:dyDescent="0.25">
      <c r="A105" s="114" t="s">
        <v>6</v>
      </c>
      <c r="B105" s="114" t="s">
        <v>1714</v>
      </c>
      <c r="C105" s="114" t="s">
        <v>612</v>
      </c>
      <c r="D105" s="114" t="s">
        <v>1699</v>
      </c>
      <c r="E105" s="112">
        <f t="shared" si="7"/>
        <v>65365</v>
      </c>
      <c r="F105" s="112">
        <f t="shared" si="7"/>
        <v>0</v>
      </c>
      <c r="G105" s="112">
        <f t="shared" si="7"/>
        <v>0</v>
      </c>
      <c r="H105" s="112">
        <f t="shared" si="7"/>
        <v>0</v>
      </c>
      <c r="I105" s="112">
        <f t="shared" si="7"/>
        <v>46486</v>
      </c>
      <c r="J105" s="112">
        <f t="shared" si="7"/>
        <v>0</v>
      </c>
      <c r="K105" s="112">
        <f t="shared" si="7"/>
        <v>118059</v>
      </c>
      <c r="L105" s="112">
        <f t="shared" si="7"/>
        <v>0</v>
      </c>
      <c r="M105" s="112">
        <f t="shared" si="7"/>
        <v>229910</v>
      </c>
      <c r="N105" s="112">
        <v>229910</v>
      </c>
      <c r="O105" s="114" t="s">
        <v>6</v>
      </c>
      <c r="P105" s="114" t="s">
        <v>1714</v>
      </c>
      <c r="Q105" s="114" t="s">
        <v>612</v>
      </c>
      <c r="R105" s="114" t="s">
        <v>1699</v>
      </c>
      <c r="S105" s="114"/>
      <c r="T105" s="112">
        <v>52464</v>
      </c>
      <c r="U105" s="112">
        <v>0</v>
      </c>
      <c r="V105" s="112">
        <v>0</v>
      </c>
      <c r="W105" s="112">
        <v>0</v>
      </c>
      <c r="X105" s="112">
        <v>43224</v>
      </c>
      <c r="Y105" s="112">
        <v>0</v>
      </c>
      <c r="Z105" s="112">
        <v>118059</v>
      </c>
      <c r="AA105" s="112">
        <v>0</v>
      </c>
      <c r="AB105" s="112">
        <v>213747</v>
      </c>
      <c r="AD105" s="114" t="s">
        <v>6</v>
      </c>
      <c r="AE105" s="114" t="s">
        <v>1714</v>
      </c>
      <c r="AF105" s="114" t="s">
        <v>612</v>
      </c>
      <c r="AG105" s="114" t="s">
        <v>1699</v>
      </c>
      <c r="AH105" s="114"/>
      <c r="AI105" s="112">
        <v>12901</v>
      </c>
      <c r="AJ105" s="112">
        <v>0</v>
      </c>
      <c r="AK105" s="112">
        <v>0</v>
      </c>
      <c r="AL105" s="112">
        <v>0</v>
      </c>
      <c r="AM105" s="112">
        <v>3262</v>
      </c>
      <c r="AN105" s="112">
        <v>0</v>
      </c>
      <c r="AO105" s="112">
        <v>0</v>
      </c>
      <c r="AP105" s="112">
        <v>0</v>
      </c>
      <c r="AQ105" s="112">
        <f t="shared" si="8"/>
        <v>16163</v>
      </c>
    </row>
    <row r="106" spans="1:43" x14ac:dyDescent="0.25">
      <c r="A106" s="114" t="s">
        <v>6</v>
      </c>
      <c r="B106" s="114" t="s">
        <v>1714</v>
      </c>
      <c r="C106" s="114" t="s">
        <v>613</v>
      </c>
      <c r="D106" s="114" t="s">
        <v>1700</v>
      </c>
      <c r="E106" s="112">
        <f t="shared" si="7"/>
        <v>713563</v>
      </c>
      <c r="F106" s="112">
        <f t="shared" si="7"/>
        <v>0</v>
      </c>
      <c r="G106" s="112">
        <f t="shared" si="7"/>
        <v>0</v>
      </c>
      <c r="H106" s="112">
        <f t="shared" si="7"/>
        <v>0</v>
      </c>
      <c r="I106" s="112">
        <f t="shared" si="7"/>
        <v>3120</v>
      </c>
      <c r="J106" s="112">
        <f t="shared" si="7"/>
        <v>0</v>
      </c>
      <c r="K106" s="112">
        <f t="shared" si="7"/>
        <v>0</v>
      </c>
      <c r="L106" s="112">
        <f t="shared" si="7"/>
        <v>0</v>
      </c>
      <c r="M106" s="112">
        <f t="shared" si="7"/>
        <v>716683</v>
      </c>
      <c r="N106" s="112">
        <v>716683</v>
      </c>
      <c r="O106" s="114" t="s">
        <v>6</v>
      </c>
      <c r="P106" s="114" t="s">
        <v>1714</v>
      </c>
      <c r="Q106" s="114" t="s">
        <v>613</v>
      </c>
      <c r="R106" s="114" t="s">
        <v>1700</v>
      </c>
      <c r="S106" s="114"/>
      <c r="T106" s="112">
        <v>630208</v>
      </c>
      <c r="U106" s="112">
        <v>0</v>
      </c>
      <c r="V106" s="112">
        <v>0</v>
      </c>
      <c r="W106" s="112">
        <v>0</v>
      </c>
      <c r="X106" s="112">
        <v>3120</v>
      </c>
      <c r="Y106" s="112">
        <v>0</v>
      </c>
      <c r="Z106" s="112">
        <v>0</v>
      </c>
      <c r="AA106" s="112">
        <v>0</v>
      </c>
      <c r="AB106" s="112">
        <v>633328</v>
      </c>
      <c r="AD106" s="114" t="s">
        <v>6</v>
      </c>
      <c r="AE106" s="114" t="s">
        <v>1714</v>
      </c>
      <c r="AF106" s="114" t="s">
        <v>613</v>
      </c>
      <c r="AG106" s="114" t="s">
        <v>1700</v>
      </c>
      <c r="AH106" s="114"/>
      <c r="AI106" s="112">
        <v>83355</v>
      </c>
      <c r="AJ106" s="112">
        <v>0</v>
      </c>
      <c r="AK106" s="112">
        <v>0</v>
      </c>
      <c r="AL106" s="112">
        <v>0</v>
      </c>
      <c r="AM106" s="112">
        <v>0</v>
      </c>
      <c r="AN106" s="112">
        <v>0</v>
      </c>
      <c r="AO106" s="112">
        <v>0</v>
      </c>
      <c r="AP106" s="112">
        <v>0</v>
      </c>
      <c r="AQ106" s="112">
        <f t="shared" si="8"/>
        <v>83355</v>
      </c>
    </row>
    <row r="107" spans="1:43" x14ac:dyDescent="0.25">
      <c r="A107" s="114" t="s">
        <v>6</v>
      </c>
      <c r="B107" s="114" t="s">
        <v>1714</v>
      </c>
      <c r="C107" s="114" t="s">
        <v>614</v>
      </c>
      <c r="D107" s="114" t="s">
        <v>1701</v>
      </c>
      <c r="E107" s="112">
        <f t="shared" si="7"/>
        <v>172511</v>
      </c>
      <c r="F107" s="112">
        <f t="shared" si="7"/>
        <v>0</v>
      </c>
      <c r="G107" s="112">
        <f t="shared" si="7"/>
        <v>0</v>
      </c>
      <c r="H107" s="112">
        <f t="shared" si="7"/>
        <v>0</v>
      </c>
      <c r="I107" s="112">
        <f t="shared" si="7"/>
        <v>22048</v>
      </c>
      <c r="J107" s="112">
        <f t="shared" si="7"/>
        <v>0</v>
      </c>
      <c r="K107" s="112">
        <f t="shared" si="7"/>
        <v>0</v>
      </c>
      <c r="L107" s="112">
        <f t="shared" si="7"/>
        <v>0</v>
      </c>
      <c r="M107" s="112">
        <f t="shared" si="7"/>
        <v>194559</v>
      </c>
      <c r="N107" s="112">
        <v>194559</v>
      </c>
      <c r="O107" s="114" t="s">
        <v>6</v>
      </c>
      <c r="P107" s="114" t="s">
        <v>1714</v>
      </c>
      <c r="Q107" s="114" t="s">
        <v>614</v>
      </c>
      <c r="R107" s="114" t="s">
        <v>1701</v>
      </c>
      <c r="S107" s="114"/>
      <c r="T107" s="112">
        <v>152976</v>
      </c>
      <c r="U107" s="112">
        <v>0</v>
      </c>
      <c r="V107" s="112">
        <v>0</v>
      </c>
      <c r="W107" s="112">
        <v>0</v>
      </c>
      <c r="X107" s="112">
        <v>22048</v>
      </c>
      <c r="Y107" s="112">
        <v>0</v>
      </c>
      <c r="Z107" s="112">
        <v>0</v>
      </c>
      <c r="AA107" s="112">
        <v>0</v>
      </c>
      <c r="AB107" s="112">
        <v>175024</v>
      </c>
      <c r="AD107" s="114" t="s">
        <v>6</v>
      </c>
      <c r="AE107" s="114" t="s">
        <v>1714</v>
      </c>
      <c r="AF107" s="114" t="s">
        <v>614</v>
      </c>
      <c r="AG107" s="114" t="s">
        <v>1701</v>
      </c>
      <c r="AH107" s="114"/>
      <c r="AI107" s="112">
        <v>19535</v>
      </c>
      <c r="AJ107" s="112">
        <v>0</v>
      </c>
      <c r="AK107" s="112">
        <v>0</v>
      </c>
      <c r="AL107" s="112">
        <v>0</v>
      </c>
      <c r="AM107" s="112">
        <v>0</v>
      </c>
      <c r="AN107" s="112">
        <v>0</v>
      </c>
      <c r="AO107" s="112">
        <v>0</v>
      </c>
      <c r="AP107" s="112">
        <v>0</v>
      </c>
      <c r="AQ107" s="112">
        <f t="shared" si="8"/>
        <v>19535</v>
      </c>
    </row>
    <row r="108" spans="1:43" x14ac:dyDescent="0.25">
      <c r="A108" s="114" t="s">
        <v>6</v>
      </c>
      <c r="B108" s="114" t="s">
        <v>1714</v>
      </c>
      <c r="C108" s="114" t="s">
        <v>615</v>
      </c>
      <c r="D108" s="114" t="s">
        <v>1702</v>
      </c>
      <c r="E108" s="112">
        <f t="shared" si="7"/>
        <v>0</v>
      </c>
      <c r="F108" s="112">
        <f t="shared" si="7"/>
        <v>0</v>
      </c>
      <c r="G108" s="112">
        <f t="shared" si="7"/>
        <v>0</v>
      </c>
      <c r="H108" s="112">
        <f t="shared" si="7"/>
        <v>0</v>
      </c>
      <c r="I108" s="112">
        <f t="shared" si="7"/>
        <v>0</v>
      </c>
      <c r="J108" s="112">
        <f t="shared" si="7"/>
        <v>0</v>
      </c>
      <c r="K108" s="112">
        <f t="shared" si="7"/>
        <v>0</v>
      </c>
      <c r="L108" s="112">
        <f t="shared" si="7"/>
        <v>0</v>
      </c>
      <c r="M108" s="112">
        <f t="shared" si="7"/>
        <v>0</v>
      </c>
      <c r="N108" s="112">
        <v>0</v>
      </c>
      <c r="O108" s="114" t="s">
        <v>6</v>
      </c>
      <c r="P108" s="114" t="s">
        <v>1714</v>
      </c>
      <c r="Q108" s="114" t="s">
        <v>615</v>
      </c>
      <c r="R108" s="114" t="s">
        <v>1702</v>
      </c>
      <c r="S108" s="114"/>
      <c r="T108" s="112">
        <v>0</v>
      </c>
      <c r="U108" s="112">
        <v>0</v>
      </c>
      <c r="V108" s="112">
        <v>0</v>
      </c>
      <c r="W108" s="112">
        <v>0</v>
      </c>
      <c r="X108" s="112">
        <v>0</v>
      </c>
      <c r="Y108" s="112">
        <v>0</v>
      </c>
      <c r="Z108" s="112">
        <v>0</v>
      </c>
      <c r="AA108" s="112">
        <v>0</v>
      </c>
      <c r="AB108" s="112">
        <v>0</v>
      </c>
      <c r="AD108" s="114" t="s">
        <v>6</v>
      </c>
      <c r="AE108" s="114" t="s">
        <v>1714</v>
      </c>
      <c r="AF108" s="114" t="s">
        <v>615</v>
      </c>
      <c r="AG108" s="114" t="s">
        <v>1702</v>
      </c>
      <c r="AH108" s="114"/>
      <c r="AI108" s="112">
        <v>0</v>
      </c>
      <c r="AJ108" s="112">
        <v>0</v>
      </c>
      <c r="AK108" s="112">
        <v>0</v>
      </c>
      <c r="AL108" s="112">
        <v>0</v>
      </c>
      <c r="AM108" s="112">
        <v>0</v>
      </c>
      <c r="AN108" s="112">
        <v>0</v>
      </c>
      <c r="AO108" s="112">
        <v>0</v>
      </c>
      <c r="AP108" s="112">
        <v>0</v>
      </c>
      <c r="AQ108" s="112">
        <f t="shared" si="8"/>
        <v>0</v>
      </c>
    </row>
    <row r="109" spans="1:43" x14ac:dyDescent="0.25">
      <c r="A109" s="114" t="s">
        <v>6</v>
      </c>
      <c r="B109" s="114" t="s">
        <v>1714</v>
      </c>
      <c r="C109" s="114" t="s">
        <v>616</v>
      </c>
      <c r="D109" s="114" t="s">
        <v>1703</v>
      </c>
      <c r="E109" s="112">
        <f t="shared" ref="E109:M109" si="9">T109+AI109</f>
        <v>1631152</v>
      </c>
      <c r="F109" s="112">
        <f t="shared" si="9"/>
        <v>1011504</v>
      </c>
      <c r="G109" s="112">
        <f t="shared" si="9"/>
        <v>129842</v>
      </c>
      <c r="H109" s="112">
        <f t="shared" si="9"/>
        <v>89356</v>
      </c>
      <c r="I109" s="112">
        <f t="shared" si="9"/>
        <v>345655</v>
      </c>
      <c r="J109" s="112">
        <f t="shared" si="9"/>
        <v>834975</v>
      </c>
      <c r="K109" s="112">
        <f t="shared" si="9"/>
        <v>235257</v>
      </c>
      <c r="L109" s="112">
        <f t="shared" si="9"/>
        <v>85909</v>
      </c>
      <c r="M109" s="112">
        <f t="shared" si="9"/>
        <v>4363650</v>
      </c>
      <c r="O109" s="114" t="s">
        <v>6</v>
      </c>
      <c r="P109" s="114" t="s">
        <v>1714</v>
      </c>
      <c r="Q109" s="114" t="s">
        <v>616</v>
      </c>
      <c r="R109" s="114" t="s">
        <v>1703</v>
      </c>
      <c r="S109" s="114"/>
      <c r="T109" s="112">
        <v>1447520</v>
      </c>
      <c r="U109" s="112">
        <v>915888</v>
      </c>
      <c r="V109" s="112">
        <v>111956</v>
      </c>
      <c r="W109" s="112">
        <v>80663</v>
      </c>
      <c r="X109" s="112">
        <v>323320</v>
      </c>
      <c r="Y109" s="112">
        <v>797954</v>
      </c>
      <c r="Z109" s="112">
        <v>235257</v>
      </c>
      <c r="AA109" s="112">
        <v>85909</v>
      </c>
      <c r="AB109" s="112">
        <v>3998467</v>
      </c>
      <c r="AD109" s="114" t="s">
        <v>6</v>
      </c>
      <c r="AE109" s="114" t="s">
        <v>1714</v>
      </c>
      <c r="AF109" s="114" t="s">
        <v>616</v>
      </c>
      <c r="AG109" s="114" t="s">
        <v>1703</v>
      </c>
      <c r="AH109" s="114"/>
      <c r="AI109" s="112">
        <f>SUM(AI82:AI108)</f>
        <v>183632</v>
      </c>
      <c r="AJ109" s="112">
        <f t="shared" ref="AJ109:AQ109" si="10">SUM(AJ82:AJ108)</f>
        <v>95616</v>
      </c>
      <c r="AK109" s="112">
        <f t="shared" si="10"/>
        <v>17886</v>
      </c>
      <c r="AL109" s="112">
        <f t="shared" si="10"/>
        <v>8693</v>
      </c>
      <c r="AM109" s="112">
        <f t="shared" si="10"/>
        <v>22335</v>
      </c>
      <c r="AN109" s="112">
        <f t="shared" si="10"/>
        <v>37021</v>
      </c>
      <c r="AO109" s="112">
        <f t="shared" si="10"/>
        <v>0</v>
      </c>
      <c r="AP109" s="112">
        <f t="shared" si="10"/>
        <v>0</v>
      </c>
      <c r="AQ109" s="112">
        <f t="shared" si="10"/>
        <v>365183</v>
      </c>
    </row>
    <row r="110" spans="1:43" x14ac:dyDescent="0.25">
      <c r="D110" s="111" t="s">
        <v>617</v>
      </c>
      <c r="R110" s="111" t="s">
        <v>617</v>
      </c>
      <c r="S110" s="111"/>
      <c r="AG110" s="111" t="s">
        <v>617</v>
      </c>
      <c r="AH110" s="111"/>
      <c r="AI110" s="112"/>
      <c r="AJ110" s="112"/>
      <c r="AK110" s="112"/>
      <c r="AL110" s="112"/>
      <c r="AM110" s="112"/>
      <c r="AN110" s="112"/>
      <c r="AO110" s="112"/>
      <c r="AP110" s="112"/>
      <c r="AQ110" s="112"/>
    </row>
    <row r="111" spans="1:43" x14ac:dyDescent="0.25">
      <c r="A111" s="114" t="s">
        <v>6</v>
      </c>
      <c r="B111" s="114" t="s">
        <v>1714</v>
      </c>
      <c r="C111" s="114" t="s">
        <v>618</v>
      </c>
      <c r="D111" s="114" t="s">
        <v>1704</v>
      </c>
      <c r="E111" s="112">
        <f t="shared" ref="E111:M116" si="11">T111+AI111</f>
        <v>0</v>
      </c>
      <c r="F111" s="112">
        <f t="shared" si="11"/>
        <v>0</v>
      </c>
      <c r="G111" s="112">
        <f t="shared" si="11"/>
        <v>0</v>
      </c>
      <c r="H111" s="112">
        <f t="shared" si="11"/>
        <v>0</v>
      </c>
      <c r="I111" s="112">
        <f t="shared" si="11"/>
        <v>0</v>
      </c>
      <c r="J111" s="112">
        <f t="shared" si="11"/>
        <v>0</v>
      </c>
      <c r="K111" s="112">
        <f t="shared" si="11"/>
        <v>0</v>
      </c>
      <c r="L111" s="112">
        <f t="shared" si="11"/>
        <v>0</v>
      </c>
      <c r="M111" s="112">
        <f t="shared" si="11"/>
        <v>0</v>
      </c>
      <c r="O111" s="114" t="s">
        <v>6</v>
      </c>
      <c r="P111" s="114" t="s">
        <v>1714</v>
      </c>
      <c r="Q111" s="114" t="s">
        <v>618</v>
      </c>
      <c r="R111" s="114" t="s">
        <v>1704</v>
      </c>
      <c r="S111" s="114"/>
      <c r="T111" s="112">
        <v>0</v>
      </c>
      <c r="U111" s="112">
        <v>0</v>
      </c>
      <c r="V111" s="112">
        <v>0</v>
      </c>
      <c r="W111" s="112">
        <v>0</v>
      </c>
      <c r="X111" s="112">
        <v>0</v>
      </c>
      <c r="Y111" s="112">
        <v>0</v>
      </c>
      <c r="Z111" s="112">
        <v>0</v>
      </c>
      <c r="AA111" s="112">
        <v>0</v>
      </c>
      <c r="AB111" s="112">
        <v>0</v>
      </c>
      <c r="AD111" s="114" t="s">
        <v>6</v>
      </c>
      <c r="AE111" s="114" t="s">
        <v>1714</v>
      </c>
      <c r="AF111" s="114" t="s">
        <v>618</v>
      </c>
      <c r="AG111" s="114" t="s">
        <v>1704</v>
      </c>
      <c r="AH111" s="114"/>
      <c r="AI111" s="112">
        <v>0</v>
      </c>
      <c r="AJ111" s="112">
        <v>0</v>
      </c>
      <c r="AK111" s="112">
        <v>0</v>
      </c>
      <c r="AL111" s="112">
        <v>0</v>
      </c>
      <c r="AM111" s="112">
        <v>0</v>
      </c>
      <c r="AN111" s="112">
        <v>0</v>
      </c>
      <c r="AO111" s="112">
        <v>0</v>
      </c>
      <c r="AP111" s="112">
        <v>0</v>
      </c>
      <c r="AQ111" s="112">
        <v>0</v>
      </c>
    </row>
    <row r="112" spans="1:43" x14ac:dyDescent="0.25">
      <c r="A112" s="114" t="s">
        <v>6</v>
      </c>
      <c r="B112" s="114" t="s">
        <v>1714</v>
      </c>
      <c r="C112" s="114" t="s">
        <v>619</v>
      </c>
      <c r="D112" s="114" t="s">
        <v>1705</v>
      </c>
      <c r="E112" s="112">
        <f t="shared" si="11"/>
        <v>0</v>
      </c>
      <c r="F112" s="112">
        <f t="shared" si="11"/>
        <v>0</v>
      </c>
      <c r="G112" s="112">
        <f t="shared" si="11"/>
        <v>0</v>
      </c>
      <c r="H112" s="112">
        <f t="shared" si="11"/>
        <v>0</v>
      </c>
      <c r="I112" s="112">
        <f t="shared" si="11"/>
        <v>0</v>
      </c>
      <c r="J112" s="112">
        <f t="shared" si="11"/>
        <v>0</v>
      </c>
      <c r="K112" s="112">
        <f t="shared" si="11"/>
        <v>0</v>
      </c>
      <c r="L112" s="112">
        <f t="shared" si="11"/>
        <v>0</v>
      </c>
      <c r="M112" s="112">
        <f t="shared" si="11"/>
        <v>0</v>
      </c>
      <c r="O112" s="114" t="s">
        <v>6</v>
      </c>
      <c r="P112" s="114" t="s">
        <v>1714</v>
      </c>
      <c r="Q112" s="114" t="s">
        <v>619</v>
      </c>
      <c r="R112" s="114" t="s">
        <v>1705</v>
      </c>
      <c r="S112" s="114"/>
      <c r="T112" s="112">
        <v>0</v>
      </c>
      <c r="U112" s="112">
        <v>0</v>
      </c>
      <c r="V112" s="112">
        <v>0</v>
      </c>
      <c r="W112" s="112">
        <v>0</v>
      </c>
      <c r="X112" s="112">
        <v>0</v>
      </c>
      <c r="Y112" s="112">
        <v>0</v>
      </c>
      <c r="Z112" s="112">
        <v>0</v>
      </c>
      <c r="AA112" s="112">
        <v>0</v>
      </c>
      <c r="AB112" s="112">
        <v>0</v>
      </c>
      <c r="AD112" s="114" t="s">
        <v>6</v>
      </c>
      <c r="AE112" s="114" t="s">
        <v>1714</v>
      </c>
      <c r="AF112" s="114" t="s">
        <v>619</v>
      </c>
      <c r="AG112" s="114" t="s">
        <v>1705</v>
      </c>
      <c r="AH112" s="114"/>
      <c r="AI112" s="112">
        <v>0</v>
      </c>
      <c r="AJ112" s="112">
        <v>0</v>
      </c>
      <c r="AK112" s="112">
        <v>0</v>
      </c>
      <c r="AL112" s="112">
        <v>0</v>
      </c>
      <c r="AM112" s="112">
        <v>0</v>
      </c>
      <c r="AN112" s="112">
        <v>0</v>
      </c>
      <c r="AO112" s="112">
        <v>0</v>
      </c>
      <c r="AP112" s="112">
        <v>0</v>
      </c>
      <c r="AQ112" s="112">
        <v>0</v>
      </c>
    </row>
    <row r="113" spans="1:43" x14ac:dyDescent="0.25">
      <c r="A113" s="114" t="s">
        <v>6</v>
      </c>
      <c r="B113" s="114" t="s">
        <v>1714</v>
      </c>
      <c r="C113" s="114" t="s">
        <v>620</v>
      </c>
      <c r="D113" s="114" t="s">
        <v>1706</v>
      </c>
      <c r="E113" s="112">
        <f t="shared" si="11"/>
        <v>0</v>
      </c>
      <c r="F113" s="112">
        <f t="shared" si="11"/>
        <v>0</v>
      </c>
      <c r="G113" s="112">
        <f t="shared" si="11"/>
        <v>0</v>
      </c>
      <c r="H113" s="112">
        <f t="shared" si="11"/>
        <v>0</v>
      </c>
      <c r="I113" s="112">
        <f t="shared" si="11"/>
        <v>0</v>
      </c>
      <c r="J113" s="112">
        <f t="shared" si="11"/>
        <v>0</v>
      </c>
      <c r="K113" s="112">
        <f t="shared" si="11"/>
        <v>0</v>
      </c>
      <c r="L113" s="112">
        <f t="shared" si="11"/>
        <v>0</v>
      </c>
      <c r="M113" s="112">
        <f t="shared" si="11"/>
        <v>0</v>
      </c>
      <c r="O113" s="114" t="s">
        <v>6</v>
      </c>
      <c r="P113" s="114" t="s">
        <v>1714</v>
      </c>
      <c r="Q113" s="114" t="s">
        <v>620</v>
      </c>
      <c r="R113" s="114" t="s">
        <v>1706</v>
      </c>
      <c r="S113" s="114"/>
      <c r="T113" s="112">
        <v>0</v>
      </c>
      <c r="U113" s="112">
        <v>0</v>
      </c>
      <c r="V113" s="112">
        <v>0</v>
      </c>
      <c r="W113" s="112">
        <v>0</v>
      </c>
      <c r="X113" s="112">
        <v>0</v>
      </c>
      <c r="Y113" s="112">
        <v>0</v>
      </c>
      <c r="Z113" s="112">
        <v>0</v>
      </c>
      <c r="AA113" s="112">
        <v>0</v>
      </c>
      <c r="AB113" s="112">
        <v>0</v>
      </c>
      <c r="AD113" s="114" t="s">
        <v>6</v>
      </c>
      <c r="AE113" s="114" t="s">
        <v>1714</v>
      </c>
      <c r="AF113" s="114" t="s">
        <v>620</v>
      </c>
      <c r="AG113" s="114" t="s">
        <v>1706</v>
      </c>
      <c r="AH113" s="114"/>
      <c r="AI113" s="112">
        <v>0</v>
      </c>
      <c r="AJ113" s="112">
        <v>0</v>
      </c>
      <c r="AK113" s="112">
        <v>0</v>
      </c>
      <c r="AL113" s="112">
        <v>0</v>
      </c>
      <c r="AM113" s="112">
        <v>0</v>
      </c>
      <c r="AN113" s="112">
        <v>0</v>
      </c>
      <c r="AO113" s="112">
        <v>0</v>
      </c>
      <c r="AP113" s="112">
        <v>0</v>
      </c>
      <c r="AQ113" s="112">
        <v>0</v>
      </c>
    </row>
    <row r="114" spans="1:43" x14ac:dyDescent="0.25">
      <c r="A114" s="114" t="s">
        <v>6</v>
      </c>
      <c r="B114" s="114" t="s">
        <v>1714</v>
      </c>
      <c r="C114" s="114" t="s">
        <v>621</v>
      </c>
      <c r="D114" s="114" t="s">
        <v>1707</v>
      </c>
      <c r="E114" s="112">
        <f t="shared" si="11"/>
        <v>0</v>
      </c>
      <c r="F114" s="112">
        <f t="shared" si="11"/>
        <v>0</v>
      </c>
      <c r="G114" s="112">
        <f t="shared" si="11"/>
        <v>0</v>
      </c>
      <c r="H114" s="112">
        <f t="shared" si="11"/>
        <v>0</v>
      </c>
      <c r="I114" s="112">
        <f t="shared" si="11"/>
        <v>0</v>
      </c>
      <c r="J114" s="112">
        <f t="shared" si="11"/>
        <v>0</v>
      </c>
      <c r="K114" s="112">
        <f t="shared" si="11"/>
        <v>0</v>
      </c>
      <c r="L114" s="112">
        <f t="shared" si="11"/>
        <v>0</v>
      </c>
      <c r="M114" s="112">
        <f t="shared" si="11"/>
        <v>0</v>
      </c>
      <c r="O114" s="114" t="s">
        <v>6</v>
      </c>
      <c r="P114" s="114" t="s">
        <v>1714</v>
      </c>
      <c r="Q114" s="114" t="s">
        <v>621</v>
      </c>
      <c r="R114" s="114" t="s">
        <v>1707</v>
      </c>
      <c r="S114" s="114"/>
      <c r="T114" s="112">
        <v>0</v>
      </c>
      <c r="U114" s="112">
        <v>0</v>
      </c>
      <c r="V114" s="112">
        <v>0</v>
      </c>
      <c r="W114" s="112">
        <v>0</v>
      </c>
      <c r="X114" s="112">
        <v>0</v>
      </c>
      <c r="Y114" s="112">
        <v>0</v>
      </c>
      <c r="Z114" s="112">
        <v>0</v>
      </c>
      <c r="AA114" s="112">
        <v>0</v>
      </c>
      <c r="AB114" s="112">
        <v>0</v>
      </c>
      <c r="AD114" s="114" t="s">
        <v>6</v>
      </c>
      <c r="AE114" s="114" t="s">
        <v>1714</v>
      </c>
      <c r="AF114" s="114" t="s">
        <v>621</v>
      </c>
      <c r="AG114" s="114" t="s">
        <v>1707</v>
      </c>
      <c r="AH114" s="114"/>
      <c r="AI114" s="112">
        <v>0</v>
      </c>
      <c r="AJ114" s="112">
        <v>0</v>
      </c>
      <c r="AK114" s="112">
        <v>0</v>
      </c>
      <c r="AL114" s="112">
        <v>0</v>
      </c>
      <c r="AM114" s="112">
        <v>0</v>
      </c>
      <c r="AN114" s="112">
        <v>0</v>
      </c>
      <c r="AO114" s="112">
        <v>0</v>
      </c>
      <c r="AP114" s="112">
        <v>0</v>
      </c>
      <c r="AQ114" s="112">
        <v>0</v>
      </c>
    </row>
    <row r="115" spans="1:43" x14ac:dyDescent="0.25">
      <c r="A115" s="114" t="s">
        <v>6</v>
      </c>
      <c r="B115" s="114" t="s">
        <v>1714</v>
      </c>
      <c r="C115" s="114" t="s">
        <v>706</v>
      </c>
      <c r="D115" s="114" t="s">
        <v>1708</v>
      </c>
      <c r="E115" s="112">
        <f t="shared" si="11"/>
        <v>0</v>
      </c>
      <c r="F115" s="112">
        <f t="shared" si="11"/>
        <v>0</v>
      </c>
      <c r="G115" s="112">
        <f t="shared" si="11"/>
        <v>0</v>
      </c>
      <c r="H115" s="112">
        <f t="shared" si="11"/>
        <v>0</v>
      </c>
      <c r="I115" s="112">
        <f t="shared" si="11"/>
        <v>0</v>
      </c>
      <c r="J115" s="112">
        <f t="shared" si="11"/>
        <v>0</v>
      </c>
      <c r="K115" s="112">
        <f t="shared" si="11"/>
        <v>0</v>
      </c>
      <c r="L115" s="112">
        <f t="shared" si="11"/>
        <v>0</v>
      </c>
      <c r="M115" s="112">
        <f t="shared" si="11"/>
        <v>0</v>
      </c>
      <c r="O115" s="114" t="s">
        <v>6</v>
      </c>
      <c r="P115" s="114" t="s">
        <v>1714</v>
      </c>
      <c r="Q115" s="114" t="s">
        <v>706</v>
      </c>
      <c r="R115" s="114" t="s">
        <v>1708</v>
      </c>
      <c r="S115" s="114"/>
      <c r="T115" s="112">
        <v>0</v>
      </c>
      <c r="U115" s="112">
        <v>0</v>
      </c>
      <c r="V115" s="112">
        <v>0</v>
      </c>
      <c r="W115" s="112">
        <v>0</v>
      </c>
      <c r="X115" s="112">
        <v>0</v>
      </c>
      <c r="Y115" s="112">
        <v>0</v>
      </c>
      <c r="Z115" s="112">
        <v>0</v>
      </c>
      <c r="AA115" s="112">
        <v>0</v>
      </c>
      <c r="AB115" s="112">
        <v>0</v>
      </c>
      <c r="AD115" s="114" t="s">
        <v>6</v>
      </c>
      <c r="AE115" s="114" t="s">
        <v>1714</v>
      </c>
      <c r="AF115" s="114" t="s">
        <v>706</v>
      </c>
      <c r="AG115" s="114" t="s">
        <v>1708</v>
      </c>
      <c r="AH115" s="114"/>
      <c r="AI115" s="112">
        <v>0</v>
      </c>
      <c r="AJ115" s="112">
        <v>0</v>
      </c>
      <c r="AK115" s="112">
        <v>0</v>
      </c>
      <c r="AL115" s="112">
        <v>0</v>
      </c>
      <c r="AM115" s="112">
        <v>0</v>
      </c>
      <c r="AN115" s="112">
        <v>0</v>
      </c>
      <c r="AO115" s="112">
        <v>0</v>
      </c>
      <c r="AP115" s="112">
        <v>0</v>
      </c>
      <c r="AQ115" s="112">
        <v>0</v>
      </c>
    </row>
    <row r="116" spans="1:43" x14ac:dyDescent="0.25">
      <c r="A116" s="114" t="s">
        <v>6</v>
      </c>
      <c r="B116" s="114" t="s">
        <v>1714</v>
      </c>
      <c r="C116" s="114" t="s">
        <v>708</v>
      </c>
      <c r="D116" s="114" t="s">
        <v>1709</v>
      </c>
      <c r="E116" s="112">
        <f t="shared" si="11"/>
        <v>0</v>
      </c>
      <c r="F116" s="112">
        <f t="shared" si="11"/>
        <v>0</v>
      </c>
      <c r="G116" s="112">
        <f t="shared" si="11"/>
        <v>0</v>
      </c>
      <c r="H116" s="112">
        <f t="shared" si="11"/>
        <v>0</v>
      </c>
      <c r="I116" s="112">
        <f t="shared" si="11"/>
        <v>0</v>
      </c>
      <c r="J116" s="112">
        <f t="shared" si="11"/>
        <v>0</v>
      </c>
      <c r="K116" s="112">
        <f t="shared" si="11"/>
        <v>0</v>
      </c>
      <c r="L116" s="112">
        <f t="shared" si="11"/>
        <v>0</v>
      </c>
      <c r="M116" s="112">
        <f t="shared" si="11"/>
        <v>0</v>
      </c>
      <c r="O116" s="114" t="s">
        <v>6</v>
      </c>
      <c r="P116" s="114" t="s">
        <v>1714</v>
      </c>
      <c r="Q116" s="114" t="s">
        <v>708</v>
      </c>
      <c r="R116" s="114" t="s">
        <v>1709</v>
      </c>
      <c r="S116" s="114"/>
      <c r="T116" s="112">
        <v>0</v>
      </c>
      <c r="U116" s="112">
        <v>0</v>
      </c>
      <c r="V116" s="112">
        <v>0</v>
      </c>
      <c r="W116" s="112">
        <v>0</v>
      </c>
      <c r="X116" s="112">
        <v>0</v>
      </c>
      <c r="Y116" s="112">
        <v>0</v>
      </c>
      <c r="Z116" s="112">
        <v>0</v>
      </c>
      <c r="AA116" s="112">
        <v>0</v>
      </c>
      <c r="AB116" s="112">
        <v>0</v>
      </c>
      <c r="AD116" s="114" t="s">
        <v>6</v>
      </c>
      <c r="AE116" s="114" t="s">
        <v>1714</v>
      </c>
      <c r="AF116" s="114" t="s">
        <v>708</v>
      </c>
      <c r="AG116" s="114" t="s">
        <v>1709</v>
      </c>
      <c r="AH116" s="114"/>
      <c r="AI116" s="112">
        <v>0</v>
      </c>
      <c r="AJ116" s="112">
        <v>0</v>
      </c>
      <c r="AK116" s="112">
        <v>0</v>
      </c>
      <c r="AL116" s="112">
        <v>0</v>
      </c>
      <c r="AM116" s="112">
        <v>0</v>
      </c>
      <c r="AN116" s="112">
        <v>0</v>
      </c>
      <c r="AO116" s="112">
        <v>0</v>
      </c>
      <c r="AP116" s="112">
        <v>0</v>
      </c>
      <c r="AQ116" s="112">
        <v>0</v>
      </c>
    </row>
    <row r="119" spans="1:43" x14ac:dyDescent="0.25">
      <c r="A119" s="111" t="s">
        <v>1715</v>
      </c>
      <c r="O119" s="111" t="s">
        <v>1715</v>
      </c>
    </row>
    <row r="120" spans="1:43" x14ac:dyDescent="0.25">
      <c r="A120" s="114" t="s">
        <v>0</v>
      </c>
      <c r="B120" s="114" t="s">
        <v>1666</v>
      </c>
      <c r="C120" s="114" t="s">
        <v>112</v>
      </c>
      <c r="D120" s="111" t="s">
        <v>127</v>
      </c>
      <c r="E120" s="112" t="s">
        <v>1667</v>
      </c>
      <c r="F120" s="112" t="s">
        <v>1668</v>
      </c>
      <c r="G120" s="112" t="s">
        <v>1669</v>
      </c>
      <c r="H120" s="112" t="s">
        <v>1670</v>
      </c>
      <c r="I120" s="112" t="s">
        <v>1671</v>
      </c>
      <c r="J120" s="112" t="s">
        <v>1672</v>
      </c>
      <c r="K120" s="112" t="s">
        <v>1673</v>
      </c>
      <c r="L120" s="112" t="s">
        <v>1674</v>
      </c>
      <c r="M120" s="112" t="s">
        <v>1</v>
      </c>
      <c r="O120" s="114" t="s">
        <v>0</v>
      </c>
      <c r="P120" s="114" t="s">
        <v>1666</v>
      </c>
      <c r="Q120" s="114" t="s">
        <v>112</v>
      </c>
      <c r="R120" s="111" t="s">
        <v>127</v>
      </c>
      <c r="S120" s="111"/>
      <c r="T120" s="112" t="s">
        <v>1667</v>
      </c>
      <c r="U120" s="112" t="s">
        <v>1668</v>
      </c>
      <c r="V120" s="112" t="s">
        <v>1669</v>
      </c>
      <c r="W120" s="112" t="s">
        <v>1670</v>
      </c>
      <c r="X120" s="112" t="s">
        <v>1671</v>
      </c>
      <c r="Y120" s="112" t="s">
        <v>1672</v>
      </c>
      <c r="Z120" s="112" t="s">
        <v>1673</v>
      </c>
      <c r="AA120" s="112" t="s">
        <v>1674</v>
      </c>
      <c r="AB120" s="112" t="s">
        <v>1</v>
      </c>
    </row>
    <row r="121" spans="1:43" x14ac:dyDescent="0.25">
      <c r="A121" s="114" t="s">
        <v>39</v>
      </c>
      <c r="B121" s="114" t="s">
        <v>1716</v>
      </c>
      <c r="C121" s="114" t="s">
        <v>589</v>
      </c>
      <c r="D121" s="114" t="s">
        <v>1676</v>
      </c>
      <c r="E121" s="112">
        <f t="shared" ref="E121:M148" si="12">T121</f>
        <v>0</v>
      </c>
      <c r="F121" s="112">
        <f t="shared" si="12"/>
        <v>0</v>
      </c>
      <c r="G121" s="112">
        <f t="shared" si="12"/>
        <v>0</v>
      </c>
      <c r="H121" s="112">
        <f t="shared" si="12"/>
        <v>0</v>
      </c>
      <c r="I121" s="112">
        <f t="shared" si="12"/>
        <v>0</v>
      </c>
      <c r="J121" s="112">
        <f t="shared" si="12"/>
        <v>0</v>
      </c>
      <c r="K121" s="112">
        <f t="shared" si="12"/>
        <v>0</v>
      </c>
      <c r="L121" s="112">
        <f t="shared" si="12"/>
        <v>0</v>
      </c>
      <c r="M121" s="112">
        <f t="shared" si="12"/>
        <v>0</v>
      </c>
      <c r="O121" s="114" t="s">
        <v>39</v>
      </c>
      <c r="P121" s="114" t="s">
        <v>1716</v>
      </c>
      <c r="Q121" s="114" t="s">
        <v>589</v>
      </c>
      <c r="R121" s="114" t="s">
        <v>1676</v>
      </c>
      <c r="S121" s="114"/>
      <c r="T121" s="112">
        <v>0</v>
      </c>
      <c r="U121" s="112">
        <v>0</v>
      </c>
      <c r="V121" s="112">
        <v>0</v>
      </c>
      <c r="W121" s="112">
        <v>0</v>
      </c>
      <c r="X121" s="112">
        <v>0</v>
      </c>
      <c r="Y121" s="112">
        <v>0</v>
      </c>
      <c r="Z121" s="112">
        <v>0</v>
      </c>
      <c r="AA121" s="112">
        <v>0</v>
      </c>
      <c r="AB121" s="112">
        <v>0</v>
      </c>
    </row>
    <row r="122" spans="1:43" x14ac:dyDescent="0.25">
      <c r="A122" s="114" t="s">
        <v>39</v>
      </c>
      <c r="B122" s="114" t="s">
        <v>1716</v>
      </c>
      <c r="C122" s="114" t="s">
        <v>590</v>
      </c>
      <c r="D122" s="114" t="s">
        <v>1677</v>
      </c>
      <c r="E122" s="112">
        <f t="shared" si="12"/>
        <v>0</v>
      </c>
      <c r="F122" s="112">
        <f t="shared" si="12"/>
        <v>0</v>
      </c>
      <c r="G122" s="112">
        <f t="shared" si="12"/>
        <v>0</v>
      </c>
      <c r="H122" s="112">
        <f t="shared" si="12"/>
        <v>0</v>
      </c>
      <c r="I122" s="112">
        <f t="shared" si="12"/>
        <v>38448</v>
      </c>
      <c r="J122" s="112">
        <f t="shared" si="12"/>
        <v>0</v>
      </c>
      <c r="K122" s="112">
        <f t="shared" si="12"/>
        <v>240</v>
      </c>
      <c r="L122" s="112">
        <f t="shared" si="12"/>
        <v>0</v>
      </c>
      <c r="M122" s="112">
        <f t="shared" si="12"/>
        <v>38688</v>
      </c>
      <c r="O122" s="114" t="s">
        <v>39</v>
      </c>
      <c r="P122" s="114" t="s">
        <v>1716</v>
      </c>
      <c r="Q122" s="114" t="s">
        <v>590</v>
      </c>
      <c r="R122" s="114" t="s">
        <v>1677</v>
      </c>
      <c r="S122" s="114"/>
      <c r="T122" s="112">
        <v>0</v>
      </c>
      <c r="U122" s="112">
        <v>0</v>
      </c>
      <c r="V122" s="112">
        <v>0</v>
      </c>
      <c r="W122" s="112">
        <v>0</v>
      </c>
      <c r="X122" s="112">
        <v>38448</v>
      </c>
      <c r="Y122" s="112">
        <v>0</v>
      </c>
      <c r="Z122" s="112">
        <v>240</v>
      </c>
      <c r="AA122" s="112">
        <v>0</v>
      </c>
      <c r="AB122" s="112">
        <v>38688</v>
      </c>
    </row>
    <row r="123" spans="1:43" x14ac:dyDescent="0.25">
      <c r="A123" s="114" t="s">
        <v>39</v>
      </c>
      <c r="B123" s="114" t="s">
        <v>1716</v>
      </c>
      <c r="C123" s="114" t="s">
        <v>591</v>
      </c>
      <c r="D123" s="114" t="s">
        <v>1678</v>
      </c>
      <c r="E123" s="112">
        <f t="shared" si="12"/>
        <v>0</v>
      </c>
      <c r="F123" s="112">
        <f t="shared" si="12"/>
        <v>197760</v>
      </c>
      <c r="G123" s="112">
        <f t="shared" si="12"/>
        <v>0</v>
      </c>
      <c r="H123" s="112">
        <f t="shared" si="12"/>
        <v>0</v>
      </c>
      <c r="I123" s="112">
        <f t="shared" si="12"/>
        <v>0</v>
      </c>
      <c r="J123" s="112">
        <f t="shared" si="12"/>
        <v>0</v>
      </c>
      <c r="K123" s="112">
        <f t="shared" si="12"/>
        <v>0</v>
      </c>
      <c r="L123" s="112">
        <f t="shared" si="12"/>
        <v>0</v>
      </c>
      <c r="M123" s="112">
        <f t="shared" si="12"/>
        <v>197760</v>
      </c>
      <c r="O123" s="114" t="s">
        <v>39</v>
      </c>
      <c r="P123" s="114" t="s">
        <v>1716</v>
      </c>
      <c r="Q123" s="114" t="s">
        <v>591</v>
      </c>
      <c r="R123" s="114" t="s">
        <v>1678</v>
      </c>
      <c r="S123" s="114"/>
      <c r="T123" s="112">
        <v>0</v>
      </c>
      <c r="U123" s="112">
        <v>197760</v>
      </c>
      <c r="V123" s="112">
        <v>0</v>
      </c>
      <c r="W123" s="112">
        <v>0</v>
      </c>
      <c r="X123" s="112">
        <v>0</v>
      </c>
      <c r="Y123" s="112">
        <v>0</v>
      </c>
      <c r="Z123" s="112">
        <v>0</v>
      </c>
      <c r="AA123" s="112">
        <v>0</v>
      </c>
      <c r="AB123" s="112">
        <v>197760</v>
      </c>
    </row>
    <row r="124" spans="1:43" x14ac:dyDescent="0.25">
      <c r="A124" s="114" t="s">
        <v>39</v>
      </c>
      <c r="B124" s="114" t="s">
        <v>1716</v>
      </c>
      <c r="C124" s="114" t="s">
        <v>592</v>
      </c>
      <c r="D124" s="114" t="s">
        <v>1679</v>
      </c>
      <c r="E124" s="112">
        <f t="shared" si="12"/>
        <v>19312</v>
      </c>
      <c r="F124" s="112">
        <f t="shared" si="12"/>
        <v>0</v>
      </c>
      <c r="G124" s="112">
        <f t="shared" si="12"/>
        <v>0</v>
      </c>
      <c r="H124" s="112">
        <f t="shared" si="12"/>
        <v>0</v>
      </c>
      <c r="I124" s="112">
        <f t="shared" si="12"/>
        <v>34416</v>
      </c>
      <c r="J124" s="112">
        <f t="shared" si="12"/>
        <v>9568</v>
      </c>
      <c r="K124" s="112">
        <f t="shared" si="12"/>
        <v>280</v>
      </c>
      <c r="L124" s="112">
        <f t="shared" si="12"/>
        <v>1440</v>
      </c>
      <c r="M124" s="112">
        <f t="shared" si="12"/>
        <v>65016</v>
      </c>
      <c r="O124" s="114" t="s">
        <v>39</v>
      </c>
      <c r="P124" s="114" t="s">
        <v>1716</v>
      </c>
      <c r="Q124" s="114" t="s">
        <v>592</v>
      </c>
      <c r="R124" s="114" t="s">
        <v>1679</v>
      </c>
      <c r="S124" s="114"/>
      <c r="T124" s="112">
        <v>19312</v>
      </c>
      <c r="U124" s="112">
        <v>0</v>
      </c>
      <c r="V124" s="112">
        <v>0</v>
      </c>
      <c r="W124" s="112">
        <v>0</v>
      </c>
      <c r="X124" s="112">
        <v>34416</v>
      </c>
      <c r="Y124" s="112">
        <v>9568</v>
      </c>
      <c r="Z124" s="112">
        <v>280</v>
      </c>
      <c r="AA124" s="112">
        <v>1440</v>
      </c>
      <c r="AB124" s="112">
        <v>65016</v>
      </c>
    </row>
    <row r="125" spans="1:43" x14ac:dyDescent="0.25">
      <c r="A125" s="114" t="s">
        <v>39</v>
      </c>
      <c r="B125" s="114" t="s">
        <v>1716</v>
      </c>
      <c r="C125" s="114" t="s">
        <v>593</v>
      </c>
      <c r="D125" s="114" t="s">
        <v>1680</v>
      </c>
      <c r="E125" s="112">
        <f t="shared" si="12"/>
        <v>0</v>
      </c>
      <c r="F125" s="112">
        <f t="shared" si="12"/>
        <v>0</v>
      </c>
      <c r="G125" s="112">
        <f t="shared" si="12"/>
        <v>0</v>
      </c>
      <c r="H125" s="112">
        <f t="shared" si="12"/>
        <v>0</v>
      </c>
      <c r="I125" s="112">
        <f t="shared" si="12"/>
        <v>0</v>
      </c>
      <c r="J125" s="112">
        <f t="shared" si="12"/>
        <v>0</v>
      </c>
      <c r="K125" s="112">
        <f t="shared" si="12"/>
        <v>0</v>
      </c>
      <c r="L125" s="112">
        <f t="shared" si="12"/>
        <v>0</v>
      </c>
      <c r="M125" s="112">
        <f t="shared" si="12"/>
        <v>0</v>
      </c>
      <c r="O125" s="114" t="s">
        <v>39</v>
      </c>
      <c r="P125" s="114" t="s">
        <v>1716</v>
      </c>
      <c r="Q125" s="114" t="s">
        <v>593</v>
      </c>
      <c r="R125" s="114" t="s">
        <v>1680</v>
      </c>
      <c r="S125" s="114"/>
      <c r="T125" s="112">
        <v>0</v>
      </c>
      <c r="U125" s="112">
        <v>0</v>
      </c>
      <c r="V125" s="112">
        <v>0</v>
      </c>
      <c r="W125" s="112">
        <v>0</v>
      </c>
      <c r="X125" s="112">
        <v>0</v>
      </c>
      <c r="Y125" s="112">
        <v>0</v>
      </c>
      <c r="Z125" s="112">
        <v>0</v>
      </c>
      <c r="AA125" s="112">
        <v>0</v>
      </c>
      <c r="AB125" s="112">
        <v>0</v>
      </c>
    </row>
    <row r="126" spans="1:43" x14ac:dyDescent="0.25">
      <c r="A126" s="114" t="s">
        <v>39</v>
      </c>
      <c r="B126" s="114" t="s">
        <v>1716</v>
      </c>
      <c r="C126" s="114" t="s">
        <v>594</v>
      </c>
      <c r="D126" s="114" t="s">
        <v>1681</v>
      </c>
      <c r="E126" s="112">
        <f t="shared" si="12"/>
        <v>1632</v>
      </c>
      <c r="F126" s="112">
        <f t="shared" si="12"/>
        <v>0</v>
      </c>
      <c r="G126" s="112">
        <f t="shared" si="12"/>
        <v>0</v>
      </c>
      <c r="H126" s="112">
        <f t="shared" si="12"/>
        <v>0</v>
      </c>
      <c r="I126" s="112">
        <f t="shared" si="12"/>
        <v>4352</v>
      </c>
      <c r="J126" s="112">
        <f t="shared" si="12"/>
        <v>0</v>
      </c>
      <c r="K126" s="112">
        <f t="shared" si="12"/>
        <v>0</v>
      </c>
      <c r="L126" s="112">
        <f t="shared" si="12"/>
        <v>0</v>
      </c>
      <c r="M126" s="112">
        <f t="shared" si="12"/>
        <v>5984</v>
      </c>
      <c r="O126" s="114" t="s">
        <v>39</v>
      </c>
      <c r="P126" s="114" t="s">
        <v>1716</v>
      </c>
      <c r="Q126" s="114" t="s">
        <v>594</v>
      </c>
      <c r="R126" s="114" t="s">
        <v>1681</v>
      </c>
      <c r="S126" s="114"/>
      <c r="T126" s="112">
        <v>1632</v>
      </c>
      <c r="U126" s="112">
        <v>0</v>
      </c>
      <c r="V126" s="112">
        <v>0</v>
      </c>
      <c r="W126" s="112">
        <v>0</v>
      </c>
      <c r="X126" s="112">
        <v>4352</v>
      </c>
      <c r="Y126" s="112">
        <v>0</v>
      </c>
      <c r="Z126" s="112">
        <v>0</v>
      </c>
      <c r="AA126" s="112">
        <v>0</v>
      </c>
      <c r="AB126" s="112">
        <v>5984</v>
      </c>
    </row>
    <row r="127" spans="1:43" x14ac:dyDescent="0.25">
      <c r="A127" s="114" t="s">
        <v>39</v>
      </c>
      <c r="B127" s="114" t="s">
        <v>1716</v>
      </c>
      <c r="C127" s="114" t="s">
        <v>595</v>
      </c>
      <c r="D127" s="114" t="s">
        <v>1682</v>
      </c>
      <c r="E127" s="112">
        <f t="shared" si="12"/>
        <v>0</v>
      </c>
      <c r="F127" s="112">
        <f t="shared" si="12"/>
        <v>144</v>
      </c>
      <c r="G127" s="112">
        <f t="shared" si="12"/>
        <v>0</v>
      </c>
      <c r="H127" s="112">
        <f t="shared" si="12"/>
        <v>0</v>
      </c>
      <c r="I127" s="112">
        <f t="shared" si="12"/>
        <v>0</v>
      </c>
      <c r="J127" s="112">
        <f t="shared" si="12"/>
        <v>14496</v>
      </c>
      <c r="K127" s="112">
        <f t="shared" si="12"/>
        <v>0</v>
      </c>
      <c r="L127" s="112">
        <f t="shared" si="12"/>
        <v>1768</v>
      </c>
      <c r="M127" s="112">
        <f t="shared" si="12"/>
        <v>16408</v>
      </c>
      <c r="O127" s="114" t="s">
        <v>39</v>
      </c>
      <c r="P127" s="114" t="s">
        <v>1716</v>
      </c>
      <c r="Q127" s="114" t="s">
        <v>595</v>
      </c>
      <c r="R127" s="114" t="s">
        <v>1682</v>
      </c>
      <c r="S127" s="114"/>
      <c r="T127" s="112">
        <v>0</v>
      </c>
      <c r="U127" s="112">
        <v>144</v>
      </c>
      <c r="V127" s="112">
        <v>0</v>
      </c>
      <c r="W127" s="112">
        <v>0</v>
      </c>
      <c r="X127" s="112">
        <v>0</v>
      </c>
      <c r="Y127" s="112">
        <v>14496</v>
      </c>
      <c r="Z127" s="112">
        <v>0</v>
      </c>
      <c r="AA127" s="112">
        <v>1768</v>
      </c>
      <c r="AB127" s="112">
        <v>16408</v>
      </c>
    </row>
    <row r="128" spans="1:43" x14ac:dyDescent="0.25">
      <c r="A128" s="114" t="s">
        <v>39</v>
      </c>
      <c r="B128" s="114" t="s">
        <v>1716</v>
      </c>
      <c r="C128" s="114" t="s">
        <v>596</v>
      </c>
      <c r="D128" s="114" t="s">
        <v>1683</v>
      </c>
      <c r="E128" s="112">
        <f t="shared" si="12"/>
        <v>0</v>
      </c>
      <c r="F128" s="112">
        <f t="shared" si="12"/>
        <v>0</v>
      </c>
      <c r="G128" s="112">
        <f t="shared" si="12"/>
        <v>0</v>
      </c>
      <c r="H128" s="112">
        <f t="shared" si="12"/>
        <v>0</v>
      </c>
      <c r="I128" s="112">
        <f t="shared" si="12"/>
        <v>17520</v>
      </c>
      <c r="J128" s="112">
        <f t="shared" si="12"/>
        <v>0</v>
      </c>
      <c r="K128" s="112">
        <f t="shared" si="12"/>
        <v>440</v>
      </c>
      <c r="L128" s="112">
        <f t="shared" si="12"/>
        <v>0</v>
      </c>
      <c r="M128" s="112">
        <f t="shared" si="12"/>
        <v>17960</v>
      </c>
      <c r="O128" s="114" t="s">
        <v>39</v>
      </c>
      <c r="P128" s="114" t="s">
        <v>1716</v>
      </c>
      <c r="Q128" s="114" t="s">
        <v>596</v>
      </c>
      <c r="R128" s="114" t="s">
        <v>1683</v>
      </c>
      <c r="S128" s="114"/>
      <c r="T128" s="112">
        <v>0</v>
      </c>
      <c r="U128" s="112">
        <v>0</v>
      </c>
      <c r="V128" s="112">
        <v>0</v>
      </c>
      <c r="W128" s="112">
        <v>0</v>
      </c>
      <c r="X128" s="112">
        <v>17520</v>
      </c>
      <c r="Y128" s="112">
        <v>0</v>
      </c>
      <c r="Z128" s="112">
        <v>440</v>
      </c>
      <c r="AA128" s="112">
        <v>0</v>
      </c>
      <c r="AB128" s="112">
        <v>17960</v>
      </c>
    </row>
    <row r="129" spans="1:28" x14ac:dyDescent="0.25">
      <c r="A129" s="114" t="s">
        <v>39</v>
      </c>
      <c r="B129" s="114" t="s">
        <v>1716</v>
      </c>
      <c r="C129" s="114" t="s">
        <v>597</v>
      </c>
      <c r="D129" s="114" t="s">
        <v>1684</v>
      </c>
      <c r="E129" s="112">
        <f t="shared" si="12"/>
        <v>2880</v>
      </c>
      <c r="F129" s="112">
        <f t="shared" si="12"/>
        <v>18000</v>
      </c>
      <c r="G129" s="112">
        <f t="shared" si="12"/>
        <v>0</v>
      </c>
      <c r="H129" s="112">
        <f t="shared" si="12"/>
        <v>0</v>
      </c>
      <c r="I129" s="112">
        <f t="shared" si="12"/>
        <v>21984</v>
      </c>
      <c r="J129" s="112">
        <f t="shared" si="12"/>
        <v>0</v>
      </c>
      <c r="K129" s="112">
        <f t="shared" si="12"/>
        <v>2202</v>
      </c>
      <c r="L129" s="112">
        <f t="shared" si="12"/>
        <v>0</v>
      </c>
      <c r="M129" s="112">
        <f t="shared" si="12"/>
        <v>45066</v>
      </c>
      <c r="O129" s="114" t="s">
        <v>39</v>
      </c>
      <c r="P129" s="114" t="s">
        <v>1716</v>
      </c>
      <c r="Q129" s="114" t="s">
        <v>597</v>
      </c>
      <c r="R129" s="114" t="s">
        <v>1684</v>
      </c>
      <c r="S129" s="114"/>
      <c r="T129" s="112">
        <v>2880</v>
      </c>
      <c r="U129" s="112">
        <v>18000</v>
      </c>
      <c r="V129" s="112">
        <v>0</v>
      </c>
      <c r="W129" s="112">
        <v>0</v>
      </c>
      <c r="X129" s="112">
        <v>21984</v>
      </c>
      <c r="Y129" s="112">
        <v>0</v>
      </c>
      <c r="Z129" s="112">
        <v>2202</v>
      </c>
      <c r="AA129" s="112">
        <v>0</v>
      </c>
      <c r="AB129" s="112">
        <v>45066</v>
      </c>
    </row>
    <row r="130" spans="1:28" x14ac:dyDescent="0.25">
      <c r="A130" s="114" t="s">
        <v>39</v>
      </c>
      <c r="B130" s="114" t="s">
        <v>1716</v>
      </c>
      <c r="C130" s="114" t="s">
        <v>598</v>
      </c>
      <c r="D130" s="114" t="s">
        <v>1685</v>
      </c>
      <c r="E130" s="112">
        <f t="shared" si="12"/>
        <v>0</v>
      </c>
      <c r="F130" s="112">
        <f t="shared" si="12"/>
        <v>0</v>
      </c>
      <c r="G130" s="112">
        <f t="shared" si="12"/>
        <v>0</v>
      </c>
      <c r="H130" s="112">
        <f t="shared" si="12"/>
        <v>0</v>
      </c>
      <c r="I130" s="112">
        <f t="shared" si="12"/>
        <v>0</v>
      </c>
      <c r="J130" s="112">
        <f t="shared" si="12"/>
        <v>0</v>
      </c>
      <c r="K130" s="112">
        <f t="shared" si="12"/>
        <v>0</v>
      </c>
      <c r="L130" s="112">
        <f t="shared" si="12"/>
        <v>0</v>
      </c>
      <c r="M130" s="112">
        <f t="shared" si="12"/>
        <v>0</v>
      </c>
      <c r="O130" s="114" t="s">
        <v>39</v>
      </c>
      <c r="P130" s="114" t="s">
        <v>1716</v>
      </c>
      <c r="Q130" s="114" t="s">
        <v>598</v>
      </c>
      <c r="R130" s="114" t="s">
        <v>1685</v>
      </c>
      <c r="S130" s="114"/>
      <c r="T130" s="112">
        <v>0</v>
      </c>
      <c r="U130" s="112">
        <v>0</v>
      </c>
      <c r="V130" s="112">
        <v>0</v>
      </c>
      <c r="W130" s="112">
        <v>0</v>
      </c>
      <c r="X130" s="112">
        <v>0</v>
      </c>
      <c r="Y130" s="112">
        <v>0</v>
      </c>
      <c r="Z130" s="112">
        <v>0</v>
      </c>
      <c r="AA130" s="112">
        <v>0</v>
      </c>
      <c r="AB130" s="112">
        <v>0</v>
      </c>
    </row>
    <row r="131" spans="1:28" x14ac:dyDescent="0.25">
      <c r="A131" s="114" t="s">
        <v>39</v>
      </c>
      <c r="B131" s="114" t="s">
        <v>1716</v>
      </c>
      <c r="C131" s="114" t="s">
        <v>599</v>
      </c>
      <c r="D131" s="114" t="s">
        <v>1686</v>
      </c>
      <c r="E131" s="112">
        <f t="shared" si="12"/>
        <v>0</v>
      </c>
      <c r="F131" s="112">
        <f t="shared" si="12"/>
        <v>0</v>
      </c>
      <c r="G131" s="112">
        <f t="shared" si="12"/>
        <v>0</v>
      </c>
      <c r="H131" s="112">
        <f t="shared" si="12"/>
        <v>0</v>
      </c>
      <c r="I131" s="112">
        <f t="shared" si="12"/>
        <v>0</v>
      </c>
      <c r="J131" s="112">
        <f t="shared" si="12"/>
        <v>36144</v>
      </c>
      <c r="K131" s="112">
        <f t="shared" si="12"/>
        <v>0</v>
      </c>
      <c r="L131" s="112">
        <f t="shared" si="12"/>
        <v>1743</v>
      </c>
      <c r="M131" s="112">
        <f t="shared" si="12"/>
        <v>37887</v>
      </c>
      <c r="O131" s="114" t="s">
        <v>39</v>
      </c>
      <c r="P131" s="114" t="s">
        <v>1716</v>
      </c>
      <c r="Q131" s="114" t="s">
        <v>599</v>
      </c>
      <c r="R131" s="114" t="s">
        <v>1686</v>
      </c>
      <c r="S131" s="114"/>
      <c r="T131" s="112">
        <v>0</v>
      </c>
      <c r="U131" s="112">
        <v>0</v>
      </c>
      <c r="V131" s="112">
        <v>0</v>
      </c>
      <c r="W131" s="112">
        <v>0</v>
      </c>
      <c r="X131" s="112">
        <v>0</v>
      </c>
      <c r="Y131" s="112">
        <v>36144</v>
      </c>
      <c r="Z131" s="112">
        <v>0</v>
      </c>
      <c r="AA131" s="112">
        <v>1743</v>
      </c>
      <c r="AB131" s="112">
        <v>37887</v>
      </c>
    </row>
    <row r="132" spans="1:28" x14ac:dyDescent="0.25">
      <c r="A132" s="114" t="s">
        <v>39</v>
      </c>
      <c r="B132" s="114" t="s">
        <v>1716</v>
      </c>
      <c r="C132" s="114" t="s">
        <v>600</v>
      </c>
      <c r="D132" s="114" t="s">
        <v>1687</v>
      </c>
      <c r="E132" s="112">
        <f t="shared" si="12"/>
        <v>250176</v>
      </c>
      <c r="F132" s="112">
        <f t="shared" si="12"/>
        <v>0</v>
      </c>
      <c r="G132" s="112">
        <f t="shared" si="12"/>
        <v>0</v>
      </c>
      <c r="H132" s="112">
        <f t="shared" si="12"/>
        <v>54923</v>
      </c>
      <c r="I132" s="112">
        <f t="shared" si="12"/>
        <v>720</v>
      </c>
      <c r="J132" s="112">
        <f t="shared" si="12"/>
        <v>0</v>
      </c>
      <c r="K132" s="112">
        <f t="shared" si="12"/>
        <v>88</v>
      </c>
      <c r="L132" s="112">
        <f t="shared" si="12"/>
        <v>0</v>
      </c>
      <c r="M132" s="112">
        <f t="shared" si="12"/>
        <v>305907</v>
      </c>
      <c r="O132" s="114" t="s">
        <v>39</v>
      </c>
      <c r="P132" s="114" t="s">
        <v>1716</v>
      </c>
      <c r="Q132" s="114" t="s">
        <v>600</v>
      </c>
      <c r="R132" s="114" t="s">
        <v>1687</v>
      </c>
      <c r="S132" s="114"/>
      <c r="T132" s="112">
        <v>250176</v>
      </c>
      <c r="U132" s="112">
        <v>0</v>
      </c>
      <c r="V132" s="112">
        <v>0</v>
      </c>
      <c r="W132" s="112">
        <v>54923</v>
      </c>
      <c r="X132" s="112">
        <v>720</v>
      </c>
      <c r="Y132" s="112">
        <v>0</v>
      </c>
      <c r="Z132" s="112">
        <v>88</v>
      </c>
      <c r="AA132" s="112">
        <v>0</v>
      </c>
      <c r="AB132" s="112">
        <v>305907</v>
      </c>
    </row>
    <row r="133" spans="1:28" x14ac:dyDescent="0.25">
      <c r="A133" s="114" t="s">
        <v>39</v>
      </c>
      <c r="B133" s="114" t="s">
        <v>1716</v>
      </c>
      <c r="C133" s="114" t="s">
        <v>601</v>
      </c>
      <c r="D133" s="114" t="s">
        <v>1688</v>
      </c>
      <c r="E133" s="112">
        <f t="shared" si="12"/>
        <v>26784</v>
      </c>
      <c r="F133" s="112">
        <f t="shared" si="12"/>
        <v>0</v>
      </c>
      <c r="G133" s="112">
        <f t="shared" si="12"/>
        <v>0</v>
      </c>
      <c r="H133" s="112">
        <f t="shared" si="12"/>
        <v>0</v>
      </c>
      <c r="I133" s="112">
        <f t="shared" si="12"/>
        <v>0</v>
      </c>
      <c r="J133" s="112">
        <f t="shared" si="12"/>
        <v>0</v>
      </c>
      <c r="K133" s="112">
        <f t="shared" si="12"/>
        <v>252</v>
      </c>
      <c r="L133" s="112">
        <f t="shared" si="12"/>
        <v>0</v>
      </c>
      <c r="M133" s="112">
        <f t="shared" si="12"/>
        <v>27036</v>
      </c>
      <c r="O133" s="114" t="s">
        <v>39</v>
      </c>
      <c r="P133" s="114" t="s">
        <v>1716</v>
      </c>
      <c r="Q133" s="114" t="s">
        <v>601</v>
      </c>
      <c r="R133" s="114" t="s">
        <v>1688</v>
      </c>
      <c r="S133" s="114"/>
      <c r="T133" s="112">
        <v>26784</v>
      </c>
      <c r="U133" s="112">
        <v>0</v>
      </c>
      <c r="V133" s="112">
        <v>0</v>
      </c>
      <c r="W133" s="112">
        <v>0</v>
      </c>
      <c r="X133" s="112">
        <v>0</v>
      </c>
      <c r="Y133" s="112">
        <v>0</v>
      </c>
      <c r="Z133" s="112">
        <v>252</v>
      </c>
      <c r="AA133" s="112">
        <v>0</v>
      </c>
      <c r="AB133" s="112">
        <v>27036</v>
      </c>
    </row>
    <row r="134" spans="1:28" x14ac:dyDescent="0.25">
      <c r="A134" s="114" t="s">
        <v>39</v>
      </c>
      <c r="B134" s="114" t="s">
        <v>1716</v>
      </c>
      <c r="C134" s="114" t="s">
        <v>602</v>
      </c>
      <c r="D134" s="114" t="s">
        <v>1689</v>
      </c>
      <c r="E134" s="112">
        <f t="shared" si="12"/>
        <v>0</v>
      </c>
      <c r="F134" s="112">
        <f t="shared" si="12"/>
        <v>6480</v>
      </c>
      <c r="G134" s="112">
        <f t="shared" si="12"/>
        <v>0</v>
      </c>
      <c r="H134" s="112">
        <f t="shared" si="12"/>
        <v>0</v>
      </c>
      <c r="I134" s="112">
        <f t="shared" si="12"/>
        <v>0</v>
      </c>
      <c r="J134" s="112">
        <f t="shared" si="12"/>
        <v>116304</v>
      </c>
      <c r="K134" s="112">
        <f t="shared" si="12"/>
        <v>0</v>
      </c>
      <c r="L134" s="112">
        <f t="shared" si="12"/>
        <v>38964</v>
      </c>
      <c r="M134" s="112">
        <f t="shared" si="12"/>
        <v>161748</v>
      </c>
      <c r="O134" s="114" t="s">
        <v>39</v>
      </c>
      <c r="P134" s="114" t="s">
        <v>1716</v>
      </c>
      <c r="Q134" s="114" t="s">
        <v>602</v>
      </c>
      <c r="R134" s="114" t="s">
        <v>1689</v>
      </c>
      <c r="S134" s="114"/>
      <c r="T134" s="112">
        <v>0</v>
      </c>
      <c r="U134" s="112">
        <v>6480</v>
      </c>
      <c r="V134" s="112">
        <v>0</v>
      </c>
      <c r="W134" s="112">
        <v>0</v>
      </c>
      <c r="X134" s="112">
        <v>0</v>
      </c>
      <c r="Y134" s="112">
        <v>116304</v>
      </c>
      <c r="Z134" s="112">
        <v>0</v>
      </c>
      <c r="AA134" s="112">
        <v>38964</v>
      </c>
      <c r="AB134" s="112">
        <v>161748</v>
      </c>
    </row>
    <row r="135" spans="1:28" x14ac:dyDescent="0.25">
      <c r="A135" s="114" t="s">
        <v>39</v>
      </c>
      <c r="B135" s="114" t="s">
        <v>1716</v>
      </c>
      <c r="C135" s="114" t="s">
        <v>603</v>
      </c>
      <c r="D135" s="114" t="s">
        <v>1690</v>
      </c>
      <c r="E135" s="112">
        <f t="shared" si="12"/>
        <v>0</v>
      </c>
      <c r="F135" s="112">
        <f t="shared" si="12"/>
        <v>0</v>
      </c>
      <c r="G135" s="112">
        <f t="shared" si="12"/>
        <v>0</v>
      </c>
      <c r="H135" s="112">
        <f t="shared" si="12"/>
        <v>0</v>
      </c>
      <c r="I135" s="112">
        <f t="shared" si="12"/>
        <v>0</v>
      </c>
      <c r="J135" s="112">
        <f t="shared" si="12"/>
        <v>0</v>
      </c>
      <c r="K135" s="112">
        <f t="shared" si="12"/>
        <v>0</v>
      </c>
      <c r="L135" s="112">
        <f t="shared" si="12"/>
        <v>0</v>
      </c>
      <c r="M135" s="112">
        <f t="shared" si="12"/>
        <v>0</v>
      </c>
      <c r="O135" s="114" t="s">
        <v>39</v>
      </c>
      <c r="P135" s="114" t="s">
        <v>1716</v>
      </c>
      <c r="Q135" s="114" t="s">
        <v>603</v>
      </c>
      <c r="R135" s="114" t="s">
        <v>1690</v>
      </c>
      <c r="S135" s="114"/>
      <c r="T135" s="112">
        <v>0</v>
      </c>
      <c r="U135" s="112">
        <v>0</v>
      </c>
      <c r="V135" s="112">
        <v>0</v>
      </c>
      <c r="W135" s="112">
        <v>0</v>
      </c>
      <c r="X135" s="112">
        <v>0</v>
      </c>
      <c r="Y135" s="112">
        <v>0</v>
      </c>
      <c r="Z135" s="112">
        <v>0</v>
      </c>
      <c r="AA135" s="112">
        <v>0</v>
      </c>
      <c r="AB135" s="112">
        <v>0</v>
      </c>
    </row>
    <row r="136" spans="1:28" x14ac:dyDescent="0.25">
      <c r="A136" s="114" t="s">
        <v>39</v>
      </c>
      <c r="B136" s="114" t="s">
        <v>1716</v>
      </c>
      <c r="C136" s="114" t="s">
        <v>604</v>
      </c>
      <c r="D136" s="114" t="s">
        <v>1691</v>
      </c>
      <c r="E136" s="112">
        <f t="shared" si="12"/>
        <v>7824</v>
      </c>
      <c r="F136" s="112">
        <f t="shared" si="12"/>
        <v>240</v>
      </c>
      <c r="G136" s="112">
        <f t="shared" si="12"/>
        <v>0</v>
      </c>
      <c r="H136" s="112">
        <f t="shared" si="12"/>
        <v>0</v>
      </c>
      <c r="I136" s="112">
        <f t="shared" si="12"/>
        <v>2976</v>
      </c>
      <c r="J136" s="112">
        <f t="shared" si="12"/>
        <v>108744</v>
      </c>
      <c r="K136" s="112">
        <f t="shared" si="12"/>
        <v>0</v>
      </c>
      <c r="L136" s="112">
        <f t="shared" si="12"/>
        <v>91961</v>
      </c>
      <c r="M136" s="112">
        <f t="shared" si="12"/>
        <v>211745</v>
      </c>
      <c r="O136" s="114" t="s">
        <v>39</v>
      </c>
      <c r="P136" s="114" t="s">
        <v>1716</v>
      </c>
      <c r="Q136" s="114" t="s">
        <v>604</v>
      </c>
      <c r="R136" s="114" t="s">
        <v>1691</v>
      </c>
      <c r="S136" s="114"/>
      <c r="T136" s="112">
        <v>7824</v>
      </c>
      <c r="U136" s="112">
        <v>240</v>
      </c>
      <c r="V136" s="112">
        <v>0</v>
      </c>
      <c r="W136" s="112">
        <v>0</v>
      </c>
      <c r="X136" s="112">
        <v>2976</v>
      </c>
      <c r="Y136" s="112">
        <v>108744</v>
      </c>
      <c r="Z136" s="112">
        <v>0</v>
      </c>
      <c r="AA136" s="112">
        <v>91961</v>
      </c>
      <c r="AB136" s="112">
        <v>211745</v>
      </c>
    </row>
    <row r="137" spans="1:28" x14ac:dyDescent="0.25">
      <c r="A137" s="114" t="s">
        <v>39</v>
      </c>
      <c r="B137" s="114" t="s">
        <v>1716</v>
      </c>
      <c r="C137" s="114" t="s">
        <v>605</v>
      </c>
      <c r="D137" s="114" t="s">
        <v>1692</v>
      </c>
      <c r="E137" s="112">
        <f t="shared" si="12"/>
        <v>0</v>
      </c>
      <c r="F137" s="112">
        <f t="shared" si="12"/>
        <v>0</v>
      </c>
      <c r="G137" s="112">
        <f t="shared" si="12"/>
        <v>0</v>
      </c>
      <c r="H137" s="112">
        <f t="shared" si="12"/>
        <v>0</v>
      </c>
      <c r="I137" s="112">
        <f t="shared" si="12"/>
        <v>0</v>
      </c>
      <c r="J137" s="112">
        <f t="shared" si="12"/>
        <v>22709</v>
      </c>
      <c r="K137" s="112">
        <f t="shared" si="12"/>
        <v>0</v>
      </c>
      <c r="L137" s="112">
        <f t="shared" si="12"/>
        <v>0</v>
      </c>
      <c r="M137" s="112">
        <f t="shared" si="12"/>
        <v>22709</v>
      </c>
      <c r="O137" s="114" t="s">
        <v>39</v>
      </c>
      <c r="P137" s="114" t="s">
        <v>1716</v>
      </c>
      <c r="Q137" s="114" t="s">
        <v>605</v>
      </c>
      <c r="R137" s="114" t="s">
        <v>1692</v>
      </c>
      <c r="S137" s="114"/>
      <c r="T137" s="112">
        <v>0</v>
      </c>
      <c r="U137" s="112">
        <v>0</v>
      </c>
      <c r="V137" s="112">
        <v>0</v>
      </c>
      <c r="W137" s="112">
        <v>0</v>
      </c>
      <c r="X137" s="112">
        <v>0</v>
      </c>
      <c r="Y137" s="112">
        <v>22709</v>
      </c>
      <c r="Z137" s="112">
        <v>0</v>
      </c>
      <c r="AA137" s="112">
        <v>0</v>
      </c>
      <c r="AB137" s="112">
        <v>22709</v>
      </c>
    </row>
    <row r="138" spans="1:28" x14ac:dyDescent="0.25">
      <c r="A138" s="114" t="s">
        <v>39</v>
      </c>
      <c r="B138" s="114" t="s">
        <v>1716</v>
      </c>
      <c r="C138" s="114" t="s">
        <v>606</v>
      </c>
      <c r="D138" s="114" t="s">
        <v>1693</v>
      </c>
      <c r="E138" s="112">
        <f t="shared" si="12"/>
        <v>0</v>
      </c>
      <c r="F138" s="112">
        <f t="shared" si="12"/>
        <v>0</v>
      </c>
      <c r="G138" s="112">
        <f t="shared" si="12"/>
        <v>0</v>
      </c>
      <c r="H138" s="112">
        <f t="shared" si="12"/>
        <v>0</v>
      </c>
      <c r="I138" s="112">
        <f t="shared" si="12"/>
        <v>0</v>
      </c>
      <c r="J138" s="112">
        <f t="shared" si="12"/>
        <v>95720</v>
      </c>
      <c r="K138" s="112">
        <f t="shared" si="12"/>
        <v>0</v>
      </c>
      <c r="L138" s="112">
        <f t="shared" si="12"/>
        <v>0</v>
      </c>
      <c r="M138" s="112">
        <f t="shared" si="12"/>
        <v>95720</v>
      </c>
      <c r="O138" s="114" t="s">
        <v>39</v>
      </c>
      <c r="P138" s="114" t="s">
        <v>1716</v>
      </c>
      <c r="Q138" s="114" t="s">
        <v>606</v>
      </c>
      <c r="R138" s="114" t="s">
        <v>1693</v>
      </c>
      <c r="S138" s="114"/>
      <c r="T138" s="112">
        <v>0</v>
      </c>
      <c r="U138" s="112">
        <v>0</v>
      </c>
      <c r="V138" s="112">
        <v>0</v>
      </c>
      <c r="W138" s="112">
        <v>0</v>
      </c>
      <c r="X138" s="112">
        <v>0</v>
      </c>
      <c r="Y138" s="112">
        <v>95720</v>
      </c>
      <c r="Z138" s="112">
        <v>0</v>
      </c>
      <c r="AA138" s="112">
        <v>0</v>
      </c>
      <c r="AB138" s="112">
        <v>95720</v>
      </c>
    </row>
    <row r="139" spans="1:28" x14ac:dyDescent="0.25">
      <c r="A139" s="114" t="s">
        <v>39</v>
      </c>
      <c r="B139" s="114" t="s">
        <v>1716</v>
      </c>
      <c r="C139" s="114" t="s">
        <v>607</v>
      </c>
      <c r="D139" s="114" t="s">
        <v>1694</v>
      </c>
      <c r="E139" s="112">
        <f t="shared" si="12"/>
        <v>0</v>
      </c>
      <c r="F139" s="112">
        <f t="shared" si="12"/>
        <v>86944</v>
      </c>
      <c r="G139" s="112">
        <f t="shared" si="12"/>
        <v>46719</v>
      </c>
      <c r="H139" s="112">
        <f t="shared" si="12"/>
        <v>0</v>
      </c>
      <c r="I139" s="112">
        <f t="shared" si="12"/>
        <v>0</v>
      </c>
      <c r="J139" s="112">
        <f t="shared" si="12"/>
        <v>4560</v>
      </c>
      <c r="K139" s="112">
        <f t="shared" si="12"/>
        <v>0</v>
      </c>
      <c r="L139" s="112">
        <f t="shared" si="12"/>
        <v>0</v>
      </c>
      <c r="M139" s="112">
        <f t="shared" si="12"/>
        <v>138223</v>
      </c>
      <c r="O139" s="114" t="s">
        <v>39</v>
      </c>
      <c r="P139" s="114" t="s">
        <v>1716</v>
      </c>
      <c r="Q139" s="114" t="s">
        <v>607</v>
      </c>
      <c r="R139" s="114" t="s">
        <v>1694</v>
      </c>
      <c r="S139" s="114"/>
      <c r="T139" s="112">
        <v>0</v>
      </c>
      <c r="U139" s="112">
        <v>86944</v>
      </c>
      <c r="V139" s="112">
        <v>46719</v>
      </c>
      <c r="W139" s="112">
        <v>0</v>
      </c>
      <c r="X139" s="112">
        <v>0</v>
      </c>
      <c r="Y139" s="112">
        <v>4560</v>
      </c>
      <c r="Z139" s="112">
        <v>0</v>
      </c>
      <c r="AA139" s="112">
        <v>0</v>
      </c>
      <c r="AB139" s="112">
        <v>138223</v>
      </c>
    </row>
    <row r="140" spans="1:28" x14ac:dyDescent="0.25">
      <c r="A140" s="114" t="s">
        <v>39</v>
      </c>
      <c r="B140" s="114" t="s">
        <v>1716</v>
      </c>
      <c r="C140" s="114" t="s">
        <v>608</v>
      </c>
      <c r="D140" s="114" t="s">
        <v>1695</v>
      </c>
      <c r="E140" s="112">
        <f t="shared" si="12"/>
        <v>0</v>
      </c>
      <c r="F140" s="112">
        <f t="shared" si="12"/>
        <v>0</v>
      </c>
      <c r="G140" s="112">
        <f t="shared" si="12"/>
        <v>0</v>
      </c>
      <c r="H140" s="112">
        <f t="shared" si="12"/>
        <v>0</v>
      </c>
      <c r="I140" s="112">
        <f t="shared" si="12"/>
        <v>12928</v>
      </c>
      <c r="J140" s="112">
        <f t="shared" si="12"/>
        <v>0</v>
      </c>
      <c r="K140" s="112">
        <f t="shared" si="12"/>
        <v>0</v>
      </c>
      <c r="L140" s="112">
        <f t="shared" si="12"/>
        <v>0</v>
      </c>
      <c r="M140" s="112">
        <f t="shared" si="12"/>
        <v>12928</v>
      </c>
      <c r="O140" s="114" t="s">
        <v>39</v>
      </c>
      <c r="P140" s="114" t="s">
        <v>1716</v>
      </c>
      <c r="Q140" s="114" t="s">
        <v>608</v>
      </c>
      <c r="R140" s="114" t="s">
        <v>1695</v>
      </c>
      <c r="S140" s="114"/>
      <c r="T140" s="112">
        <v>0</v>
      </c>
      <c r="U140" s="112">
        <v>0</v>
      </c>
      <c r="V140" s="112">
        <v>0</v>
      </c>
      <c r="W140" s="112">
        <v>0</v>
      </c>
      <c r="X140" s="112">
        <v>12928</v>
      </c>
      <c r="Y140" s="112">
        <v>0</v>
      </c>
      <c r="Z140" s="112">
        <v>0</v>
      </c>
      <c r="AA140" s="112">
        <v>0</v>
      </c>
      <c r="AB140" s="112">
        <v>12928</v>
      </c>
    </row>
    <row r="141" spans="1:28" x14ac:dyDescent="0.25">
      <c r="A141" s="114" t="s">
        <v>39</v>
      </c>
      <c r="B141" s="114" t="s">
        <v>1716</v>
      </c>
      <c r="C141" s="114" t="s">
        <v>609</v>
      </c>
      <c r="D141" s="114" t="s">
        <v>1696</v>
      </c>
      <c r="E141" s="112">
        <f t="shared" si="12"/>
        <v>0</v>
      </c>
      <c r="F141" s="112">
        <f t="shared" si="12"/>
        <v>0</v>
      </c>
      <c r="G141" s="112">
        <f t="shared" si="12"/>
        <v>0</v>
      </c>
      <c r="H141" s="112">
        <f t="shared" si="12"/>
        <v>0</v>
      </c>
      <c r="I141" s="112">
        <f t="shared" si="12"/>
        <v>12320</v>
      </c>
      <c r="J141" s="112">
        <f t="shared" si="12"/>
        <v>0</v>
      </c>
      <c r="K141" s="112">
        <f t="shared" si="12"/>
        <v>10085</v>
      </c>
      <c r="L141" s="112">
        <f t="shared" si="12"/>
        <v>0</v>
      </c>
      <c r="M141" s="112">
        <f t="shared" si="12"/>
        <v>22405</v>
      </c>
      <c r="O141" s="114" t="s">
        <v>39</v>
      </c>
      <c r="P141" s="114" t="s">
        <v>1716</v>
      </c>
      <c r="Q141" s="114" t="s">
        <v>609</v>
      </c>
      <c r="R141" s="114" t="s">
        <v>1696</v>
      </c>
      <c r="S141" s="114"/>
      <c r="T141" s="112">
        <v>0</v>
      </c>
      <c r="U141" s="112">
        <v>0</v>
      </c>
      <c r="V141" s="112">
        <v>0</v>
      </c>
      <c r="W141" s="112">
        <v>0</v>
      </c>
      <c r="X141" s="112">
        <v>12320</v>
      </c>
      <c r="Y141" s="112">
        <v>0</v>
      </c>
      <c r="Z141" s="112">
        <v>10085</v>
      </c>
      <c r="AA141" s="112">
        <v>0</v>
      </c>
      <c r="AB141" s="112">
        <v>22405</v>
      </c>
    </row>
    <row r="142" spans="1:28" x14ac:dyDescent="0.25">
      <c r="A142" s="114" t="s">
        <v>39</v>
      </c>
      <c r="B142" s="114" t="s">
        <v>1716</v>
      </c>
      <c r="C142" s="114" t="s">
        <v>610</v>
      </c>
      <c r="D142" s="114" t="s">
        <v>1697</v>
      </c>
      <c r="E142" s="112">
        <f t="shared" si="12"/>
        <v>0</v>
      </c>
      <c r="F142" s="112">
        <f t="shared" si="12"/>
        <v>0</v>
      </c>
      <c r="G142" s="112">
        <f t="shared" si="12"/>
        <v>0</v>
      </c>
      <c r="H142" s="112">
        <f t="shared" si="12"/>
        <v>0</v>
      </c>
      <c r="I142" s="112">
        <f t="shared" si="12"/>
        <v>2176</v>
      </c>
      <c r="J142" s="112">
        <f t="shared" si="12"/>
        <v>0</v>
      </c>
      <c r="K142" s="112">
        <f t="shared" si="12"/>
        <v>0</v>
      </c>
      <c r="L142" s="112">
        <f t="shared" si="12"/>
        <v>0</v>
      </c>
      <c r="M142" s="112">
        <f t="shared" si="12"/>
        <v>2176</v>
      </c>
      <c r="O142" s="114" t="s">
        <v>39</v>
      </c>
      <c r="P142" s="114" t="s">
        <v>1716</v>
      </c>
      <c r="Q142" s="114" t="s">
        <v>610</v>
      </c>
      <c r="R142" s="114" t="s">
        <v>1697</v>
      </c>
      <c r="S142" s="114"/>
      <c r="T142" s="112">
        <v>0</v>
      </c>
      <c r="U142" s="112">
        <v>0</v>
      </c>
      <c r="V142" s="112">
        <v>0</v>
      </c>
      <c r="W142" s="112">
        <v>0</v>
      </c>
      <c r="X142" s="112">
        <v>2176</v>
      </c>
      <c r="Y142" s="112">
        <v>0</v>
      </c>
      <c r="Z142" s="112">
        <v>0</v>
      </c>
      <c r="AA142" s="112">
        <v>0</v>
      </c>
      <c r="AB142" s="112">
        <v>2176</v>
      </c>
    </row>
    <row r="143" spans="1:28" x14ac:dyDescent="0.25">
      <c r="A143" s="114" t="s">
        <v>39</v>
      </c>
      <c r="B143" s="114" t="s">
        <v>1716</v>
      </c>
      <c r="C143" s="114" t="s">
        <v>611</v>
      </c>
      <c r="D143" s="114" t="s">
        <v>1698</v>
      </c>
      <c r="E143" s="112">
        <f t="shared" si="12"/>
        <v>41808</v>
      </c>
      <c r="F143" s="112">
        <f t="shared" si="12"/>
        <v>0</v>
      </c>
      <c r="G143" s="112">
        <f t="shared" si="12"/>
        <v>0</v>
      </c>
      <c r="H143" s="112">
        <f t="shared" si="12"/>
        <v>0</v>
      </c>
      <c r="I143" s="112">
        <f t="shared" si="12"/>
        <v>0</v>
      </c>
      <c r="J143" s="112">
        <f t="shared" si="12"/>
        <v>0</v>
      </c>
      <c r="K143" s="112">
        <f t="shared" si="12"/>
        <v>0</v>
      </c>
      <c r="L143" s="112">
        <f t="shared" si="12"/>
        <v>0</v>
      </c>
      <c r="M143" s="112">
        <f t="shared" si="12"/>
        <v>41808</v>
      </c>
      <c r="O143" s="114" t="s">
        <v>39</v>
      </c>
      <c r="P143" s="114" t="s">
        <v>1716</v>
      </c>
      <c r="Q143" s="114" t="s">
        <v>611</v>
      </c>
      <c r="R143" s="114" t="s">
        <v>1698</v>
      </c>
      <c r="S143" s="114"/>
      <c r="T143" s="112">
        <v>41808</v>
      </c>
      <c r="U143" s="112">
        <v>0</v>
      </c>
      <c r="V143" s="112">
        <v>0</v>
      </c>
      <c r="W143" s="112">
        <v>0</v>
      </c>
      <c r="X143" s="112">
        <v>0</v>
      </c>
      <c r="Y143" s="112">
        <v>0</v>
      </c>
      <c r="Z143" s="112">
        <v>0</v>
      </c>
      <c r="AA143" s="112">
        <v>0</v>
      </c>
      <c r="AB143" s="112">
        <v>41808</v>
      </c>
    </row>
    <row r="144" spans="1:28" x14ac:dyDescent="0.25">
      <c r="A144" s="114" t="s">
        <v>39</v>
      </c>
      <c r="B144" s="114" t="s">
        <v>1716</v>
      </c>
      <c r="C144" s="114" t="s">
        <v>612</v>
      </c>
      <c r="D144" s="114" t="s">
        <v>1699</v>
      </c>
      <c r="E144" s="112">
        <f t="shared" si="12"/>
        <v>21840</v>
      </c>
      <c r="F144" s="112">
        <f t="shared" si="12"/>
        <v>0</v>
      </c>
      <c r="G144" s="112">
        <f t="shared" si="12"/>
        <v>0</v>
      </c>
      <c r="H144" s="112">
        <f t="shared" si="12"/>
        <v>0</v>
      </c>
      <c r="I144" s="112">
        <f t="shared" si="12"/>
        <v>1920</v>
      </c>
      <c r="J144" s="112">
        <f t="shared" si="12"/>
        <v>0</v>
      </c>
      <c r="K144" s="112">
        <f t="shared" si="12"/>
        <v>87792</v>
      </c>
      <c r="L144" s="112">
        <f t="shared" si="12"/>
        <v>0</v>
      </c>
      <c r="M144" s="112">
        <f t="shared" si="12"/>
        <v>111552</v>
      </c>
      <c r="O144" s="114" t="s">
        <v>39</v>
      </c>
      <c r="P144" s="114" t="s">
        <v>1716</v>
      </c>
      <c r="Q144" s="114" t="s">
        <v>612</v>
      </c>
      <c r="R144" s="114" t="s">
        <v>1699</v>
      </c>
      <c r="S144" s="114"/>
      <c r="T144" s="112">
        <v>21840</v>
      </c>
      <c r="U144" s="112">
        <v>0</v>
      </c>
      <c r="V144" s="112">
        <v>0</v>
      </c>
      <c r="W144" s="112">
        <v>0</v>
      </c>
      <c r="X144" s="112">
        <v>1920</v>
      </c>
      <c r="Y144" s="112">
        <v>0</v>
      </c>
      <c r="Z144" s="112">
        <v>87792</v>
      </c>
      <c r="AA144" s="112">
        <v>0</v>
      </c>
      <c r="AB144" s="112">
        <v>111552</v>
      </c>
    </row>
    <row r="145" spans="1:28" x14ac:dyDescent="0.25">
      <c r="A145" s="114" t="s">
        <v>39</v>
      </c>
      <c r="B145" s="114" t="s">
        <v>1716</v>
      </c>
      <c r="C145" s="114" t="s">
        <v>613</v>
      </c>
      <c r="D145" s="114" t="s">
        <v>1700</v>
      </c>
      <c r="E145" s="112">
        <f t="shared" si="12"/>
        <v>310032</v>
      </c>
      <c r="F145" s="112">
        <f t="shared" si="12"/>
        <v>0</v>
      </c>
      <c r="G145" s="112">
        <f t="shared" si="12"/>
        <v>0</v>
      </c>
      <c r="H145" s="112">
        <f t="shared" si="12"/>
        <v>0</v>
      </c>
      <c r="I145" s="112">
        <f t="shared" si="12"/>
        <v>864</v>
      </c>
      <c r="J145" s="112">
        <f t="shared" si="12"/>
        <v>0</v>
      </c>
      <c r="K145" s="112">
        <f t="shared" si="12"/>
        <v>0</v>
      </c>
      <c r="L145" s="112">
        <f t="shared" si="12"/>
        <v>0</v>
      </c>
      <c r="M145" s="112">
        <f t="shared" si="12"/>
        <v>310896</v>
      </c>
      <c r="O145" s="114" t="s">
        <v>39</v>
      </c>
      <c r="P145" s="114" t="s">
        <v>1716</v>
      </c>
      <c r="Q145" s="114" t="s">
        <v>613</v>
      </c>
      <c r="R145" s="114" t="s">
        <v>1700</v>
      </c>
      <c r="S145" s="114"/>
      <c r="T145" s="112">
        <v>310032</v>
      </c>
      <c r="U145" s="112">
        <v>0</v>
      </c>
      <c r="V145" s="112">
        <v>0</v>
      </c>
      <c r="W145" s="112">
        <v>0</v>
      </c>
      <c r="X145" s="112">
        <v>864</v>
      </c>
      <c r="Y145" s="112">
        <v>0</v>
      </c>
      <c r="Z145" s="112">
        <v>0</v>
      </c>
      <c r="AA145" s="112">
        <v>0</v>
      </c>
      <c r="AB145" s="112">
        <v>310896</v>
      </c>
    </row>
    <row r="146" spans="1:28" x14ac:dyDescent="0.25">
      <c r="A146" s="114" t="s">
        <v>39</v>
      </c>
      <c r="B146" s="114" t="s">
        <v>1716</v>
      </c>
      <c r="C146" s="114" t="s">
        <v>614</v>
      </c>
      <c r="D146" s="114" t="s">
        <v>1701</v>
      </c>
      <c r="E146" s="112">
        <f t="shared" si="12"/>
        <v>87408</v>
      </c>
      <c r="F146" s="112">
        <f t="shared" si="12"/>
        <v>0</v>
      </c>
      <c r="G146" s="112">
        <f t="shared" si="12"/>
        <v>0</v>
      </c>
      <c r="H146" s="112">
        <f t="shared" si="12"/>
        <v>0</v>
      </c>
      <c r="I146" s="112">
        <f t="shared" si="12"/>
        <v>6080</v>
      </c>
      <c r="J146" s="112">
        <f t="shared" si="12"/>
        <v>0</v>
      </c>
      <c r="K146" s="112">
        <f t="shared" si="12"/>
        <v>288</v>
      </c>
      <c r="L146" s="112">
        <f t="shared" si="12"/>
        <v>0</v>
      </c>
      <c r="M146" s="112">
        <f t="shared" si="12"/>
        <v>93776</v>
      </c>
      <c r="O146" s="114" t="s">
        <v>39</v>
      </c>
      <c r="P146" s="114" t="s">
        <v>1716</v>
      </c>
      <c r="Q146" s="114" t="s">
        <v>614</v>
      </c>
      <c r="R146" s="114" t="s">
        <v>1701</v>
      </c>
      <c r="S146" s="114"/>
      <c r="T146" s="112">
        <v>87408</v>
      </c>
      <c r="U146" s="112">
        <v>0</v>
      </c>
      <c r="V146" s="112">
        <v>0</v>
      </c>
      <c r="W146" s="112">
        <v>0</v>
      </c>
      <c r="X146" s="112">
        <v>6080</v>
      </c>
      <c r="Y146" s="112">
        <v>0</v>
      </c>
      <c r="Z146" s="112">
        <v>288</v>
      </c>
      <c r="AA146" s="112">
        <v>0</v>
      </c>
      <c r="AB146" s="112">
        <v>93776</v>
      </c>
    </row>
    <row r="147" spans="1:28" x14ac:dyDescent="0.25">
      <c r="A147" s="114" t="s">
        <v>39</v>
      </c>
      <c r="B147" s="114" t="s">
        <v>1716</v>
      </c>
      <c r="C147" s="114" t="s">
        <v>615</v>
      </c>
      <c r="D147" s="114" t="s">
        <v>1702</v>
      </c>
      <c r="E147" s="112">
        <f t="shared" si="12"/>
        <v>0</v>
      </c>
      <c r="F147" s="112">
        <f t="shared" si="12"/>
        <v>0</v>
      </c>
      <c r="G147" s="112">
        <f t="shared" si="12"/>
        <v>0</v>
      </c>
      <c r="H147" s="112">
        <f t="shared" si="12"/>
        <v>0</v>
      </c>
      <c r="I147" s="112">
        <f t="shared" si="12"/>
        <v>0</v>
      </c>
      <c r="J147" s="112">
        <f t="shared" si="12"/>
        <v>0</v>
      </c>
      <c r="K147" s="112">
        <f t="shared" si="12"/>
        <v>0</v>
      </c>
      <c r="L147" s="112">
        <f t="shared" si="12"/>
        <v>0</v>
      </c>
      <c r="M147" s="112">
        <f t="shared" si="12"/>
        <v>0</v>
      </c>
      <c r="O147" s="114" t="s">
        <v>39</v>
      </c>
      <c r="P147" s="114" t="s">
        <v>1716</v>
      </c>
      <c r="Q147" s="114" t="s">
        <v>615</v>
      </c>
      <c r="R147" s="114" t="s">
        <v>1702</v>
      </c>
      <c r="S147" s="114"/>
      <c r="T147" s="112">
        <v>0</v>
      </c>
      <c r="U147" s="112">
        <v>0</v>
      </c>
      <c r="V147" s="112">
        <v>0</v>
      </c>
      <c r="W147" s="112">
        <v>0</v>
      </c>
      <c r="X147" s="112">
        <v>0</v>
      </c>
      <c r="Y147" s="112">
        <v>0</v>
      </c>
      <c r="Z147" s="112">
        <v>0</v>
      </c>
      <c r="AA147" s="112">
        <v>0</v>
      </c>
      <c r="AB147" s="112">
        <v>0</v>
      </c>
    </row>
    <row r="148" spans="1:28" x14ac:dyDescent="0.25">
      <c r="A148" s="114" t="s">
        <v>39</v>
      </c>
      <c r="B148" s="114" t="s">
        <v>1716</v>
      </c>
      <c r="C148" s="114" t="s">
        <v>616</v>
      </c>
      <c r="D148" s="114" t="s">
        <v>1703</v>
      </c>
      <c r="E148" s="112">
        <f t="shared" si="12"/>
        <v>769696</v>
      </c>
      <c r="F148" s="112">
        <f t="shared" si="12"/>
        <v>309568</v>
      </c>
      <c r="G148" s="112">
        <f t="shared" si="12"/>
        <v>46719</v>
      </c>
      <c r="H148" s="112">
        <f t="shared" si="12"/>
        <v>54923</v>
      </c>
      <c r="I148" s="112">
        <f t="shared" si="12"/>
        <v>156704</v>
      </c>
      <c r="J148" s="112">
        <f t="shared" si="12"/>
        <v>408245</v>
      </c>
      <c r="K148" s="112">
        <f t="shared" si="12"/>
        <v>101667</v>
      </c>
      <c r="L148" s="112">
        <f t="shared" si="12"/>
        <v>135876</v>
      </c>
      <c r="M148" s="112">
        <f t="shared" si="12"/>
        <v>1983398</v>
      </c>
      <c r="O148" s="114" t="s">
        <v>39</v>
      </c>
      <c r="P148" s="114" t="s">
        <v>1716</v>
      </c>
      <c r="Q148" s="114" t="s">
        <v>616</v>
      </c>
      <c r="R148" s="114" t="s">
        <v>1703</v>
      </c>
      <c r="S148" s="114"/>
      <c r="T148" s="112">
        <v>769696</v>
      </c>
      <c r="U148" s="112">
        <v>309568</v>
      </c>
      <c r="V148" s="112">
        <v>46719</v>
      </c>
      <c r="W148" s="112">
        <v>54923</v>
      </c>
      <c r="X148" s="112">
        <v>156704</v>
      </c>
      <c r="Y148" s="112">
        <v>408245</v>
      </c>
      <c r="Z148" s="112">
        <v>101667</v>
      </c>
      <c r="AA148" s="112">
        <v>135876</v>
      </c>
      <c r="AB148" s="112">
        <v>1983398</v>
      </c>
    </row>
    <row r="149" spans="1:28" x14ac:dyDescent="0.25">
      <c r="D149" s="111" t="s">
        <v>617</v>
      </c>
      <c r="R149" s="111" t="s">
        <v>617</v>
      </c>
      <c r="S149" s="111"/>
    </row>
    <row r="150" spans="1:28" x14ac:dyDescent="0.25">
      <c r="A150" s="114" t="s">
        <v>39</v>
      </c>
      <c r="B150" s="114" t="s">
        <v>1716</v>
      </c>
      <c r="C150" s="114" t="s">
        <v>618</v>
      </c>
      <c r="D150" s="114" t="s">
        <v>1704</v>
      </c>
      <c r="E150" s="112">
        <f t="shared" ref="E150:M155" si="13">T150</f>
        <v>0</v>
      </c>
      <c r="F150" s="112">
        <f t="shared" si="13"/>
        <v>0</v>
      </c>
      <c r="G150" s="112">
        <f t="shared" si="13"/>
        <v>0</v>
      </c>
      <c r="H150" s="112">
        <f t="shared" si="13"/>
        <v>0</v>
      </c>
      <c r="I150" s="112">
        <f t="shared" si="13"/>
        <v>0</v>
      </c>
      <c r="J150" s="112">
        <f t="shared" si="13"/>
        <v>0</v>
      </c>
      <c r="K150" s="112">
        <f t="shared" si="13"/>
        <v>0</v>
      </c>
      <c r="L150" s="112">
        <f t="shared" si="13"/>
        <v>0</v>
      </c>
      <c r="M150" s="112">
        <f t="shared" si="13"/>
        <v>0</v>
      </c>
      <c r="O150" s="114" t="s">
        <v>39</v>
      </c>
      <c r="P150" s="114" t="s">
        <v>1716</v>
      </c>
      <c r="Q150" s="114" t="s">
        <v>618</v>
      </c>
      <c r="R150" s="114" t="s">
        <v>1704</v>
      </c>
      <c r="S150" s="114"/>
      <c r="T150" s="112">
        <v>0</v>
      </c>
      <c r="U150" s="112">
        <v>0</v>
      </c>
      <c r="V150" s="112">
        <v>0</v>
      </c>
      <c r="W150" s="112">
        <v>0</v>
      </c>
      <c r="X150" s="112">
        <v>0</v>
      </c>
      <c r="Y150" s="112">
        <v>0</v>
      </c>
      <c r="Z150" s="112">
        <v>0</v>
      </c>
      <c r="AA150" s="112">
        <v>0</v>
      </c>
      <c r="AB150" s="112">
        <v>0</v>
      </c>
    </row>
    <row r="151" spans="1:28" x14ac:dyDescent="0.25">
      <c r="A151" s="114" t="s">
        <v>39</v>
      </c>
      <c r="B151" s="114" t="s">
        <v>1716</v>
      </c>
      <c r="C151" s="114" t="s">
        <v>619</v>
      </c>
      <c r="D151" s="114" t="s">
        <v>1705</v>
      </c>
      <c r="E151" s="112">
        <f t="shared" si="13"/>
        <v>0</v>
      </c>
      <c r="F151" s="112">
        <f t="shared" si="13"/>
        <v>0</v>
      </c>
      <c r="G151" s="112">
        <f t="shared" si="13"/>
        <v>0</v>
      </c>
      <c r="H151" s="112">
        <f t="shared" si="13"/>
        <v>0</v>
      </c>
      <c r="I151" s="112">
        <f t="shared" si="13"/>
        <v>0</v>
      </c>
      <c r="J151" s="112">
        <f t="shared" si="13"/>
        <v>0</v>
      </c>
      <c r="K151" s="112">
        <f t="shared" si="13"/>
        <v>0</v>
      </c>
      <c r="L151" s="112">
        <f t="shared" si="13"/>
        <v>0</v>
      </c>
      <c r="M151" s="112">
        <f t="shared" si="13"/>
        <v>0</v>
      </c>
      <c r="O151" s="114" t="s">
        <v>39</v>
      </c>
      <c r="P151" s="114" t="s">
        <v>1716</v>
      </c>
      <c r="Q151" s="114" t="s">
        <v>619</v>
      </c>
      <c r="R151" s="114" t="s">
        <v>1705</v>
      </c>
      <c r="S151" s="114"/>
      <c r="T151" s="112">
        <v>0</v>
      </c>
      <c r="U151" s="112">
        <v>0</v>
      </c>
      <c r="V151" s="112">
        <v>0</v>
      </c>
      <c r="W151" s="112">
        <v>0</v>
      </c>
      <c r="X151" s="112">
        <v>0</v>
      </c>
      <c r="Y151" s="112">
        <v>0</v>
      </c>
      <c r="Z151" s="112">
        <v>0</v>
      </c>
      <c r="AA151" s="112">
        <v>0</v>
      </c>
      <c r="AB151" s="112">
        <v>0</v>
      </c>
    </row>
    <row r="152" spans="1:28" x14ac:dyDescent="0.25">
      <c r="A152" s="114" t="s">
        <v>39</v>
      </c>
      <c r="B152" s="114" t="s">
        <v>1716</v>
      </c>
      <c r="C152" s="114" t="s">
        <v>620</v>
      </c>
      <c r="D152" s="114" t="s">
        <v>1706</v>
      </c>
      <c r="E152" s="112">
        <f t="shared" si="13"/>
        <v>0</v>
      </c>
      <c r="F152" s="112">
        <f t="shared" si="13"/>
        <v>0</v>
      </c>
      <c r="G152" s="112">
        <f t="shared" si="13"/>
        <v>0</v>
      </c>
      <c r="H152" s="112">
        <f t="shared" si="13"/>
        <v>0</v>
      </c>
      <c r="I152" s="112">
        <f t="shared" si="13"/>
        <v>0</v>
      </c>
      <c r="J152" s="112">
        <f t="shared" si="13"/>
        <v>0</v>
      </c>
      <c r="K152" s="112">
        <f t="shared" si="13"/>
        <v>0</v>
      </c>
      <c r="L152" s="112">
        <f t="shared" si="13"/>
        <v>0</v>
      </c>
      <c r="M152" s="112">
        <f t="shared" si="13"/>
        <v>0</v>
      </c>
      <c r="O152" s="114" t="s">
        <v>39</v>
      </c>
      <c r="P152" s="114" t="s">
        <v>1716</v>
      </c>
      <c r="Q152" s="114" t="s">
        <v>620</v>
      </c>
      <c r="R152" s="114" t="s">
        <v>1706</v>
      </c>
      <c r="S152" s="114"/>
      <c r="T152" s="112">
        <v>0</v>
      </c>
      <c r="U152" s="112">
        <v>0</v>
      </c>
      <c r="V152" s="112">
        <v>0</v>
      </c>
      <c r="W152" s="112">
        <v>0</v>
      </c>
      <c r="X152" s="112">
        <v>0</v>
      </c>
      <c r="Y152" s="112">
        <v>0</v>
      </c>
      <c r="Z152" s="112">
        <v>0</v>
      </c>
      <c r="AA152" s="112">
        <v>0</v>
      </c>
      <c r="AB152" s="112">
        <v>0</v>
      </c>
    </row>
    <row r="153" spans="1:28" x14ac:dyDescent="0.25">
      <c r="A153" s="114" t="s">
        <v>39</v>
      </c>
      <c r="B153" s="114" t="s">
        <v>1716</v>
      </c>
      <c r="C153" s="114" t="s">
        <v>621</v>
      </c>
      <c r="D153" s="114" t="s">
        <v>1707</v>
      </c>
      <c r="E153" s="112">
        <f t="shared" si="13"/>
        <v>0</v>
      </c>
      <c r="F153" s="112">
        <f t="shared" si="13"/>
        <v>0</v>
      </c>
      <c r="G153" s="112">
        <f t="shared" si="13"/>
        <v>0</v>
      </c>
      <c r="H153" s="112">
        <f t="shared" si="13"/>
        <v>0</v>
      </c>
      <c r="I153" s="112">
        <f t="shared" si="13"/>
        <v>0</v>
      </c>
      <c r="J153" s="112">
        <f t="shared" si="13"/>
        <v>0</v>
      </c>
      <c r="K153" s="112">
        <f t="shared" si="13"/>
        <v>0</v>
      </c>
      <c r="L153" s="112">
        <f t="shared" si="13"/>
        <v>0</v>
      </c>
      <c r="M153" s="112">
        <f t="shared" si="13"/>
        <v>0</v>
      </c>
      <c r="O153" s="114" t="s">
        <v>39</v>
      </c>
      <c r="P153" s="114" t="s">
        <v>1716</v>
      </c>
      <c r="Q153" s="114" t="s">
        <v>621</v>
      </c>
      <c r="R153" s="114" t="s">
        <v>1707</v>
      </c>
      <c r="S153" s="114"/>
      <c r="T153" s="112">
        <v>0</v>
      </c>
      <c r="U153" s="112">
        <v>0</v>
      </c>
      <c r="V153" s="112">
        <v>0</v>
      </c>
      <c r="W153" s="112">
        <v>0</v>
      </c>
      <c r="X153" s="112">
        <v>0</v>
      </c>
      <c r="Y153" s="112">
        <v>0</v>
      </c>
      <c r="Z153" s="112">
        <v>0</v>
      </c>
      <c r="AA153" s="112">
        <v>0</v>
      </c>
      <c r="AB153" s="112">
        <v>0</v>
      </c>
    </row>
    <row r="154" spans="1:28" x14ac:dyDescent="0.25">
      <c r="A154" s="114" t="s">
        <v>39</v>
      </c>
      <c r="B154" s="114" t="s">
        <v>1716</v>
      </c>
      <c r="C154" s="114" t="s">
        <v>706</v>
      </c>
      <c r="D154" s="114" t="s">
        <v>1708</v>
      </c>
      <c r="E154" s="112">
        <f t="shared" si="13"/>
        <v>0</v>
      </c>
      <c r="F154" s="112">
        <f t="shared" si="13"/>
        <v>0</v>
      </c>
      <c r="G154" s="112">
        <f t="shared" si="13"/>
        <v>0</v>
      </c>
      <c r="H154" s="112">
        <f t="shared" si="13"/>
        <v>0</v>
      </c>
      <c r="I154" s="112">
        <f t="shared" si="13"/>
        <v>0</v>
      </c>
      <c r="J154" s="112">
        <f t="shared" si="13"/>
        <v>0</v>
      </c>
      <c r="K154" s="112">
        <f t="shared" si="13"/>
        <v>0</v>
      </c>
      <c r="L154" s="112">
        <f t="shared" si="13"/>
        <v>0</v>
      </c>
      <c r="M154" s="112">
        <f t="shared" si="13"/>
        <v>0</v>
      </c>
      <c r="O154" s="114" t="s">
        <v>39</v>
      </c>
      <c r="P154" s="114" t="s">
        <v>1716</v>
      </c>
      <c r="Q154" s="114" t="s">
        <v>706</v>
      </c>
      <c r="R154" s="114" t="s">
        <v>1708</v>
      </c>
      <c r="S154" s="114"/>
      <c r="T154" s="112">
        <v>0</v>
      </c>
      <c r="U154" s="112">
        <v>0</v>
      </c>
      <c r="V154" s="112">
        <v>0</v>
      </c>
      <c r="W154" s="112">
        <v>0</v>
      </c>
      <c r="X154" s="112">
        <v>0</v>
      </c>
      <c r="Y154" s="112">
        <v>0</v>
      </c>
      <c r="Z154" s="112">
        <v>0</v>
      </c>
      <c r="AA154" s="112">
        <v>0</v>
      </c>
      <c r="AB154" s="112">
        <v>0</v>
      </c>
    </row>
    <row r="155" spans="1:28" x14ac:dyDescent="0.25">
      <c r="A155" s="114" t="s">
        <v>39</v>
      </c>
      <c r="B155" s="114" t="s">
        <v>1716</v>
      </c>
      <c r="C155" s="114" t="s">
        <v>708</v>
      </c>
      <c r="D155" s="114" t="s">
        <v>1709</v>
      </c>
      <c r="E155" s="112">
        <f t="shared" si="13"/>
        <v>0</v>
      </c>
      <c r="F155" s="112">
        <f t="shared" si="13"/>
        <v>0</v>
      </c>
      <c r="G155" s="112">
        <f t="shared" si="13"/>
        <v>0</v>
      </c>
      <c r="H155" s="112">
        <f t="shared" si="13"/>
        <v>0</v>
      </c>
      <c r="I155" s="112">
        <f t="shared" si="13"/>
        <v>0</v>
      </c>
      <c r="J155" s="112">
        <f t="shared" si="13"/>
        <v>0</v>
      </c>
      <c r="K155" s="112">
        <f t="shared" si="13"/>
        <v>0</v>
      </c>
      <c r="L155" s="112">
        <f t="shared" si="13"/>
        <v>0</v>
      </c>
      <c r="M155" s="112">
        <f t="shared" si="13"/>
        <v>0</v>
      </c>
      <c r="O155" s="114" t="s">
        <v>39</v>
      </c>
      <c r="P155" s="114" t="s">
        <v>1716</v>
      </c>
      <c r="Q155" s="114" t="s">
        <v>708</v>
      </c>
      <c r="R155" s="114" t="s">
        <v>1709</v>
      </c>
      <c r="S155" s="114"/>
      <c r="T155" s="112">
        <v>0</v>
      </c>
      <c r="U155" s="112">
        <v>0</v>
      </c>
      <c r="V155" s="112">
        <v>0</v>
      </c>
      <c r="W155" s="112">
        <v>0</v>
      </c>
      <c r="X155" s="112">
        <v>0</v>
      </c>
      <c r="Y155" s="112">
        <v>0</v>
      </c>
      <c r="Z155" s="112">
        <v>0</v>
      </c>
      <c r="AA155" s="112">
        <v>0</v>
      </c>
      <c r="AB155" s="112">
        <v>0</v>
      </c>
    </row>
    <row r="158" spans="1:28" x14ac:dyDescent="0.25">
      <c r="A158" s="111" t="s">
        <v>1717</v>
      </c>
      <c r="O158" s="111" t="s">
        <v>1717</v>
      </c>
    </row>
    <row r="159" spans="1:28" x14ac:dyDescent="0.25">
      <c r="A159" s="114" t="s">
        <v>0</v>
      </c>
      <c r="B159" s="114" t="s">
        <v>1666</v>
      </c>
      <c r="C159" s="114" t="s">
        <v>112</v>
      </c>
      <c r="D159" s="111" t="s">
        <v>127</v>
      </c>
      <c r="E159" s="112" t="s">
        <v>1667</v>
      </c>
      <c r="F159" s="112" t="s">
        <v>1668</v>
      </c>
      <c r="G159" s="112" t="s">
        <v>1669</v>
      </c>
      <c r="H159" s="112" t="s">
        <v>1670</v>
      </c>
      <c r="I159" s="112" t="s">
        <v>1671</v>
      </c>
      <c r="J159" s="112" t="s">
        <v>1672</v>
      </c>
      <c r="K159" s="112" t="s">
        <v>1673</v>
      </c>
      <c r="L159" s="112" t="s">
        <v>1674</v>
      </c>
      <c r="M159" s="112" t="s">
        <v>1</v>
      </c>
      <c r="O159" s="114" t="s">
        <v>0</v>
      </c>
      <c r="P159" s="114" t="s">
        <v>1666</v>
      </c>
      <c r="Q159" s="114" t="s">
        <v>112</v>
      </c>
      <c r="R159" s="111" t="s">
        <v>127</v>
      </c>
      <c r="S159" s="111"/>
      <c r="T159" s="112" t="s">
        <v>1667</v>
      </c>
      <c r="U159" s="112" t="s">
        <v>1668</v>
      </c>
      <c r="V159" s="112" t="s">
        <v>1669</v>
      </c>
      <c r="W159" s="112" t="s">
        <v>1670</v>
      </c>
      <c r="X159" s="112" t="s">
        <v>1671</v>
      </c>
      <c r="Y159" s="112" t="s">
        <v>1672</v>
      </c>
      <c r="Z159" s="112" t="s">
        <v>1673</v>
      </c>
      <c r="AA159" s="112" t="s">
        <v>1674</v>
      </c>
      <c r="AB159" s="112" t="s">
        <v>1</v>
      </c>
    </row>
    <row r="160" spans="1:28" x14ac:dyDescent="0.25">
      <c r="A160" s="114" t="s">
        <v>50</v>
      </c>
      <c r="B160" s="114" t="s">
        <v>1718</v>
      </c>
      <c r="C160" s="114" t="s">
        <v>589</v>
      </c>
      <c r="D160" s="114" t="s">
        <v>1676</v>
      </c>
      <c r="E160" s="112">
        <f t="shared" ref="E160:M187" si="14">T160</f>
        <v>76848</v>
      </c>
      <c r="F160" s="112">
        <f t="shared" si="14"/>
        <v>0</v>
      </c>
      <c r="G160" s="112">
        <f t="shared" si="14"/>
        <v>0</v>
      </c>
      <c r="H160" s="112">
        <f t="shared" si="14"/>
        <v>0</v>
      </c>
      <c r="I160" s="112">
        <f t="shared" si="14"/>
        <v>0</v>
      </c>
      <c r="J160" s="112">
        <f t="shared" si="14"/>
        <v>0</v>
      </c>
      <c r="K160" s="112">
        <f t="shared" si="14"/>
        <v>17652</v>
      </c>
      <c r="L160" s="112">
        <f t="shared" si="14"/>
        <v>0</v>
      </c>
      <c r="M160" s="112">
        <f t="shared" si="14"/>
        <v>94500</v>
      </c>
      <c r="O160" s="114" t="s">
        <v>50</v>
      </c>
      <c r="P160" s="114" t="s">
        <v>1718</v>
      </c>
      <c r="Q160" s="114" t="s">
        <v>589</v>
      </c>
      <c r="R160" s="114" t="s">
        <v>1676</v>
      </c>
      <c r="S160" s="114"/>
      <c r="T160" s="112">
        <v>76848</v>
      </c>
      <c r="U160" s="112">
        <v>0</v>
      </c>
      <c r="V160" s="112">
        <v>0</v>
      </c>
      <c r="W160" s="112">
        <v>0</v>
      </c>
      <c r="X160" s="112">
        <v>0</v>
      </c>
      <c r="Y160" s="112">
        <v>0</v>
      </c>
      <c r="Z160" s="112">
        <v>17652</v>
      </c>
      <c r="AA160" s="112">
        <v>0</v>
      </c>
      <c r="AB160" s="112">
        <v>94500</v>
      </c>
    </row>
    <row r="161" spans="1:28" x14ac:dyDescent="0.25">
      <c r="A161" s="114" t="s">
        <v>50</v>
      </c>
      <c r="B161" s="114" t="s">
        <v>1718</v>
      </c>
      <c r="C161" s="114" t="s">
        <v>590</v>
      </c>
      <c r="D161" s="114" t="s">
        <v>1677</v>
      </c>
      <c r="E161" s="112">
        <f t="shared" si="14"/>
        <v>17616</v>
      </c>
      <c r="F161" s="112">
        <f t="shared" si="14"/>
        <v>0</v>
      </c>
      <c r="G161" s="112">
        <f t="shared" si="14"/>
        <v>0</v>
      </c>
      <c r="H161" s="112">
        <f t="shared" si="14"/>
        <v>0</v>
      </c>
      <c r="I161" s="112">
        <f t="shared" si="14"/>
        <v>186192</v>
      </c>
      <c r="J161" s="112">
        <f t="shared" si="14"/>
        <v>0</v>
      </c>
      <c r="K161" s="112">
        <f t="shared" si="14"/>
        <v>5568</v>
      </c>
      <c r="L161" s="112">
        <f t="shared" si="14"/>
        <v>0</v>
      </c>
      <c r="M161" s="112">
        <f t="shared" si="14"/>
        <v>209376</v>
      </c>
      <c r="O161" s="114" t="s">
        <v>50</v>
      </c>
      <c r="P161" s="114" t="s">
        <v>1718</v>
      </c>
      <c r="Q161" s="114" t="s">
        <v>590</v>
      </c>
      <c r="R161" s="114" t="s">
        <v>1677</v>
      </c>
      <c r="S161" s="114"/>
      <c r="T161" s="112">
        <v>17616</v>
      </c>
      <c r="U161" s="112">
        <v>0</v>
      </c>
      <c r="V161" s="112">
        <v>0</v>
      </c>
      <c r="W161" s="112">
        <v>0</v>
      </c>
      <c r="X161" s="112">
        <v>186192</v>
      </c>
      <c r="Y161" s="112">
        <v>0</v>
      </c>
      <c r="Z161" s="112">
        <v>5568</v>
      </c>
      <c r="AA161" s="112">
        <v>0</v>
      </c>
      <c r="AB161" s="112">
        <v>209376</v>
      </c>
    </row>
    <row r="162" spans="1:28" x14ac:dyDescent="0.25">
      <c r="A162" s="114" t="s">
        <v>50</v>
      </c>
      <c r="B162" s="114" t="s">
        <v>1718</v>
      </c>
      <c r="C162" s="114" t="s">
        <v>591</v>
      </c>
      <c r="D162" s="114" t="s">
        <v>1678</v>
      </c>
      <c r="E162" s="112">
        <f t="shared" si="14"/>
        <v>0</v>
      </c>
      <c r="F162" s="112">
        <f t="shared" si="14"/>
        <v>1706896</v>
      </c>
      <c r="G162" s="112">
        <f t="shared" si="14"/>
        <v>0</v>
      </c>
      <c r="H162" s="112">
        <f t="shared" si="14"/>
        <v>0</v>
      </c>
      <c r="I162" s="112">
        <f t="shared" si="14"/>
        <v>21840</v>
      </c>
      <c r="J162" s="112">
        <f t="shared" si="14"/>
        <v>0</v>
      </c>
      <c r="K162" s="112">
        <f t="shared" si="14"/>
        <v>912</v>
      </c>
      <c r="L162" s="112">
        <f t="shared" si="14"/>
        <v>0</v>
      </c>
      <c r="M162" s="112">
        <f t="shared" si="14"/>
        <v>1729648</v>
      </c>
      <c r="O162" s="114" t="s">
        <v>50</v>
      </c>
      <c r="P162" s="114" t="s">
        <v>1718</v>
      </c>
      <c r="Q162" s="114" t="s">
        <v>591</v>
      </c>
      <c r="R162" s="114" t="s">
        <v>1678</v>
      </c>
      <c r="S162" s="114"/>
      <c r="T162" s="112">
        <v>0</v>
      </c>
      <c r="U162" s="112">
        <v>1706896</v>
      </c>
      <c r="V162" s="112">
        <v>0</v>
      </c>
      <c r="W162" s="112">
        <v>0</v>
      </c>
      <c r="X162" s="112">
        <v>21840</v>
      </c>
      <c r="Y162" s="112">
        <v>0</v>
      </c>
      <c r="Z162" s="112">
        <v>912</v>
      </c>
      <c r="AA162" s="112">
        <v>0</v>
      </c>
      <c r="AB162" s="112">
        <v>1729648</v>
      </c>
    </row>
    <row r="163" spans="1:28" x14ac:dyDescent="0.25">
      <c r="A163" s="114" t="s">
        <v>50</v>
      </c>
      <c r="B163" s="114" t="s">
        <v>1718</v>
      </c>
      <c r="C163" s="114" t="s">
        <v>592</v>
      </c>
      <c r="D163" s="114" t="s">
        <v>1679</v>
      </c>
      <c r="E163" s="112">
        <f t="shared" si="14"/>
        <v>158528</v>
      </c>
      <c r="F163" s="112">
        <f t="shared" si="14"/>
        <v>78016</v>
      </c>
      <c r="G163" s="112">
        <f t="shared" si="14"/>
        <v>0</v>
      </c>
      <c r="H163" s="112">
        <f t="shared" si="14"/>
        <v>0</v>
      </c>
      <c r="I163" s="112">
        <f t="shared" si="14"/>
        <v>395536</v>
      </c>
      <c r="J163" s="112">
        <f t="shared" si="14"/>
        <v>53616</v>
      </c>
      <c r="K163" s="112">
        <f t="shared" si="14"/>
        <v>61004</v>
      </c>
      <c r="L163" s="112">
        <f t="shared" si="14"/>
        <v>22616</v>
      </c>
      <c r="M163" s="112">
        <f t="shared" si="14"/>
        <v>769316</v>
      </c>
      <c r="O163" s="114" t="s">
        <v>50</v>
      </c>
      <c r="P163" s="114" t="s">
        <v>1718</v>
      </c>
      <c r="Q163" s="114" t="s">
        <v>592</v>
      </c>
      <c r="R163" s="114" t="s">
        <v>1679</v>
      </c>
      <c r="S163" s="114"/>
      <c r="T163" s="112">
        <v>158528</v>
      </c>
      <c r="U163" s="112">
        <v>78016</v>
      </c>
      <c r="V163" s="112">
        <v>0</v>
      </c>
      <c r="W163" s="112">
        <v>0</v>
      </c>
      <c r="X163" s="112">
        <v>395536</v>
      </c>
      <c r="Y163" s="112">
        <v>53616</v>
      </c>
      <c r="Z163" s="112">
        <v>61004</v>
      </c>
      <c r="AA163" s="112">
        <v>22616</v>
      </c>
      <c r="AB163" s="112">
        <v>769316</v>
      </c>
    </row>
    <row r="164" spans="1:28" x14ac:dyDescent="0.25">
      <c r="A164" s="114" t="s">
        <v>50</v>
      </c>
      <c r="B164" s="114" t="s">
        <v>1718</v>
      </c>
      <c r="C164" s="114" t="s">
        <v>593</v>
      </c>
      <c r="D164" s="114" t="s">
        <v>1680</v>
      </c>
      <c r="E164" s="112">
        <f t="shared" si="14"/>
        <v>0</v>
      </c>
      <c r="F164" s="112">
        <f t="shared" si="14"/>
        <v>0</v>
      </c>
      <c r="G164" s="112">
        <f t="shared" si="14"/>
        <v>0</v>
      </c>
      <c r="H164" s="112">
        <f t="shared" si="14"/>
        <v>0</v>
      </c>
      <c r="I164" s="112">
        <f t="shared" si="14"/>
        <v>0</v>
      </c>
      <c r="J164" s="112">
        <f t="shared" si="14"/>
        <v>0</v>
      </c>
      <c r="K164" s="112">
        <f t="shared" si="14"/>
        <v>0</v>
      </c>
      <c r="L164" s="112">
        <f t="shared" si="14"/>
        <v>0</v>
      </c>
      <c r="M164" s="112">
        <f t="shared" si="14"/>
        <v>0</v>
      </c>
      <c r="O164" s="114" t="s">
        <v>50</v>
      </c>
      <c r="P164" s="114" t="s">
        <v>1718</v>
      </c>
      <c r="Q164" s="114" t="s">
        <v>593</v>
      </c>
      <c r="R164" s="114" t="s">
        <v>1680</v>
      </c>
      <c r="S164" s="114"/>
      <c r="T164" s="112">
        <v>0</v>
      </c>
      <c r="U164" s="112">
        <v>0</v>
      </c>
      <c r="V164" s="112">
        <v>0</v>
      </c>
      <c r="W164" s="112">
        <v>0</v>
      </c>
      <c r="X164" s="112">
        <v>0</v>
      </c>
      <c r="Y164" s="112">
        <v>0</v>
      </c>
      <c r="Z164" s="112">
        <v>0</v>
      </c>
      <c r="AA164" s="112">
        <v>0</v>
      </c>
      <c r="AB164" s="112">
        <v>0</v>
      </c>
    </row>
    <row r="165" spans="1:28" x14ac:dyDescent="0.25">
      <c r="A165" s="114" t="s">
        <v>50</v>
      </c>
      <c r="B165" s="114" t="s">
        <v>1718</v>
      </c>
      <c r="C165" s="114" t="s">
        <v>594</v>
      </c>
      <c r="D165" s="114" t="s">
        <v>1681</v>
      </c>
      <c r="E165" s="112">
        <f t="shared" si="14"/>
        <v>57520</v>
      </c>
      <c r="F165" s="112">
        <f t="shared" si="14"/>
        <v>0</v>
      </c>
      <c r="G165" s="112">
        <f t="shared" si="14"/>
        <v>0</v>
      </c>
      <c r="H165" s="112">
        <f t="shared" si="14"/>
        <v>0</v>
      </c>
      <c r="I165" s="112">
        <f t="shared" si="14"/>
        <v>244096</v>
      </c>
      <c r="J165" s="112">
        <f t="shared" si="14"/>
        <v>0</v>
      </c>
      <c r="K165" s="112">
        <f t="shared" si="14"/>
        <v>10116</v>
      </c>
      <c r="L165" s="112">
        <f t="shared" si="14"/>
        <v>0</v>
      </c>
      <c r="M165" s="112">
        <f t="shared" si="14"/>
        <v>311732</v>
      </c>
      <c r="O165" s="114" t="s">
        <v>50</v>
      </c>
      <c r="P165" s="114" t="s">
        <v>1718</v>
      </c>
      <c r="Q165" s="114" t="s">
        <v>594</v>
      </c>
      <c r="R165" s="114" t="s">
        <v>1681</v>
      </c>
      <c r="S165" s="114"/>
      <c r="T165" s="112">
        <v>57520</v>
      </c>
      <c r="U165" s="112">
        <v>0</v>
      </c>
      <c r="V165" s="112">
        <v>0</v>
      </c>
      <c r="W165" s="112">
        <v>0</v>
      </c>
      <c r="X165" s="112">
        <v>244096</v>
      </c>
      <c r="Y165" s="112">
        <v>0</v>
      </c>
      <c r="Z165" s="112">
        <v>10116</v>
      </c>
      <c r="AA165" s="112">
        <v>0</v>
      </c>
      <c r="AB165" s="112">
        <v>311732</v>
      </c>
    </row>
    <row r="166" spans="1:28" x14ac:dyDescent="0.25">
      <c r="A166" s="114" t="s">
        <v>50</v>
      </c>
      <c r="B166" s="114" t="s">
        <v>1718</v>
      </c>
      <c r="C166" s="114" t="s">
        <v>595</v>
      </c>
      <c r="D166" s="114" t="s">
        <v>1682</v>
      </c>
      <c r="E166" s="112">
        <f t="shared" si="14"/>
        <v>0</v>
      </c>
      <c r="F166" s="112">
        <f t="shared" si="14"/>
        <v>248160</v>
      </c>
      <c r="G166" s="112">
        <f t="shared" si="14"/>
        <v>0</v>
      </c>
      <c r="H166" s="112">
        <f t="shared" si="14"/>
        <v>0</v>
      </c>
      <c r="I166" s="112">
        <f t="shared" si="14"/>
        <v>0</v>
      </c>
      <c r="J166" s="112">
        <f t="shared" si="14"/>
        <v>196016</v>
      </c>
      <c r="K166" s="112">
        <f t="shared" si="14"/>
        <v>0</v>
      </c>
      <c r="L166" s="112">
        <f t="shared" si="14"/>
        <v>28953</v>
      </c>
      <c r="M166" s="112">
        <f t="shared" si="14"/>
        <v>473129</v>
      </c>
      <c r="O166" s="114" t="s">
        <v>50</v>
      </c>
      <c r="P166" s="114" t="s">
        <v>1718</v>
      </c>
      <c r="Q166" s="114" t="s">
        <v>595</v>
      </c>
      <c r="R166" s="114" t="s">
        <v>1682</v>
      </c>
      <c r="S166" s="114"/>
      <c r="T166" s="112">
        <v>0</v>
      </c>
      <c r="U166" s="112">
        <v>248160</v>
      </c>
      <c r="V166" s="112">
        <v>0</v>
      </c>
      <c r="W166" s="112">
        <v>0</v>
      </c>
      <c r="X166" s="112">
        <v>0</v>
      </c>
      <c r="Y166" s="112">
        <v>196016</v>
      </c>
      <c r="Z166" s="112">
        <v>0</v>
      </c>
      <c r="AA166" s="112">
        <v>28953</v>
      </c>
      <c r="AB166" s="112">
        <v>473129</v>
      </c>
    </row>
    <row r="167" spans="1:28" x14ac:dyDescent="0.25">
      <c r="A167" s="114" t="s">
        <v>50</v>
      </c>
      <c r="B167" s="114" t="s">
        <v>1718</v>
      </c>
      <c r="C167" s="114" t="s">
        <v>596</v>
      </c>
      <c r="D167" s="114" t="s">
        <v>1683</v>
      </c>
      <c r="E167" s="112">
        <f t="shared" si="14"/>
        <v>0</v>
      </c>
      <c r="F167" s="112">
        <f t="shared" si="14"/>
        <v>0</v>
      </c>
      <c r="G167" s="112">
        <f t="shared" si="14"/>
        <v>0</v>
      </c>
      <c r="H167" s="112">
        <f t="shared" si="14"/>
        <v>0</v>
      </c>
      <c r="I167" s="112">
        <f t="shared" si="14"/>
        <v>22880</v>
      </c>
      <c r="J167" s="112">
        <f t="shared" si="14"/>
        <v>0</v>
      </c>
      <c r="K167" s="112">
        <f t="shared" si="14"/>
        <v>4672</v>
      </c>
      <c r="L167" s="112">
        <f t="shared" si="14"/>
        <v>0</v>
      </c>
      <c r="M167" s="112">
        <f t="shared" si="14"/>
        <v>27552</v>
      </c>
      <c r="O167" s="114" t="s">
        <v>50</v>
      </c>
      <c r="P167" s="114" t="s">
        <v>1718</v>
      </c>
      <c r="Q167" s="114" t="s">
        <v>596</v>
      </c>
      <c r="R167" s="114" t="s">
        <v>1683</v>
      </c>
      <c r="S167" s="114"/>
      <c r="T167" s="112">
        <v>0</v>
      </c>
      <c r="U167" s="112">
        <v>0</v>
      </c>
      <c r="V167" s="112">
        <v>0</v>
      </c>
      <c r="W167" s="112">
        <v>0</v>
      </c>
      <c r="X167" s="112">
        <v>22880</v>
      </c>
      <c r="Y167" s="112">
        <v>0</v>
      </c>
      <c r="Z167" s="112">
        <v>4672</v>
      </c>
      <c r="AA167" s="112">
        <v>0</v>
      </c>
      <c r="AB167" s="112">
        <v>27552</v>
      </c>
    </row>
    <row r="168" spans="1:28" x14ac:dyDescent="0.25">
      <c r="A168" s="114" t="s">
        <v>50</v>
      </c>
      <c r="B168" s="114" t="s">
        <v>1718</v>
      </c>
      <c r="C168" s="114" t="s">
        <v>597</v>
      </c>
      <c r="D168" s="114" t="s">
        <v>1684</v>
      </c>
      <c r="E168" s="112">
        <f t="shared" si="14"/>
        <v>38880</v>
      </c>
      <c r="F168" s="112">
        <f t="shared" si="14"/>
        <v>21680</v>
      </c>
      <c r="G168" s="112">
        <f t="shared" si="14"/>
        <v>0</v>
      </c>
      <c r="H168" s="112">
        <f t="shared" si="14"/>
        <v>0</v>
      </c>
      <c r="I168" s="112">
        <f t="shared" si="14"/>
        <v>84752</v>
      </c>
      <c r="J168" s="112">
        <f t="shared" si="14"/>
        <v>320</v>
      </c>
      <c r="K168" s="112">
        <f t="shared" si="14"/>
        <v>14156</v>
      </c>
      <c r="L168" s="112">
        <f t="shared" si="14"/>
        <v>5456</v>
      </c>
      <c r="M168" s="112">
        <f t="shared" si="14"/>
        <v>165244</v>
      </c>
      <c r="O168" s="114" t="s">
        <v>50</v>
      </c>
      <c r="P168" s="114" t="s">
        <v>1718</v>
      </c>
      <c r="Q168" s="114" t="s">
        <v>597</v>
      </c>
      <c r="R168" s="114" t="s">
        <v>1684</v>
      </c>
      <c r="S168" s="114"/>
      <c r="T168" s="112">
        <v>38880</v>
      </c>
      <c r="U168" s="112">
        <v>21680</v>
      </c>
      <c r="V168" s="112">
        <v>0</v>
      </c>
      <c r="W168" s="112">
        <v>0</v>
      </c>
      <c r="X168" s="112">
        <v>84752</v>
      </c>
      <c r="Y168" s="112">
        <v>320</v>
      </c>
      <c r="Z168" s="112">
        <v>14156</v>
      </c>
      <c r="AA168" s="112">
        <v>5456</v>
      </c>
      <c r="AB168" s="112">
        <v>165244</v>
      </c>
    </row>
    <row r="169" spans="1:28" x14ac:dyDescent="0.25">
      <c r="A169" s="114" t="s">
        <v>50</v>
      </c>
      <c r="B169" s="114" t="s">
        <v>1718</v>
      </c>
      <c r="C169" s="114" t="s">
        <v>598</v>
      </c>
      <c r="D169" s="114" t="s">
        <v>1685</v>
      </c>
      <c r="E169" s="112">
        <f t="shared" si="14"/>
        <v>0</v>
      </c>
      <c r="F169" s="112">
        <f t="shared" si="14"/>
        <v>14752</v>
      </c>
      <c r="G169" s="112">
        <f t="shared" si="14"/>
        <v>0</v>
      </c>
      <c r="H169" s="112">
        <f t="shared" si="14"/>
        <v>0</v>
      </c>
      <c r="I169" s="112">
        <f t="shared" si="14"/>
        <v>0</v>
      </c>
      <c r="J169" s="112">
        <f t="shared" si="14"/>
        <v>0</v>
      </c>
      <c r="K169" s="112">
        <f t="shared" si="14"/>
        <v>0</v>
      </c>
      <c r="L169" s="112">
        <f t="shared" si="14"/>
        <v>0</v>
      </c>
      <c r="M169" s="112">
        <f t="shared" si="14"/>
        <v>14752</v>
      </c>
      <c r="O169" s="114" t="s">
        <v>50</v>
      </c>
      <c r="P169" s="114" t="s">
        <v>1718</v>
      </c>
      <c r="Q169" s="114" t="s">
        <v>598</v>
      </c>
      <c r="R169" s="114" t="s">
        <v>1685</v>
      </c>
      <c r="S169" s="114"/>
      <c r="T169" s="112">
        <v>0</v>
      </c>
      <c r="U169" s="112">
        <v>14752</v>
      </c>
      <c r="V169" s="112">
        <v>0</v>
      </c>
      <c r="W169" s="112">
        <v>0</v>
      </c>
      <c r="X169" s="112">
        <v>0</v>
      </c>
      <c r="Y169" s="112">
        <v>0</v>
      </c>
      <c r="Z169" s="112">
        <v>0</v>
      </c>
      <c r="AA169" s="112">
        <v>0</v>
      </c>
      <c r="AB169" s="112">
        <v>14752</v>
      </c>
    </row>
    <row r="170" spans="1:28" x14ac:dyDescent="0.25">
      <c r="A170" s="114" t="s">
        <v>50</v>
      </c>
      <c r="B170" s="114" t="s">
        <v>1718</v>
      </c>
      <c r="C170" s="114" t="s">
        <v>599</v>
      </c>
      <c r="D170" s="114" t="s">
        <v>1686</v>
      </c>
      <c r="E170" s="112">
        <f t="shared" si="14"/>
        <v>0</v>
      </c>
      <c r="F170" s="112">
        <f t="shared" si="14"/>
        <v>4704</v>
      </c>
      <c r="G170" s="112">
        <f t="shared" si="14"/>
        <v>0</v>
      </c>
      <c r="H170" s="112">
        <f t="shared" si="14"/>
        <v>0</v>
      </c>
      <c r="I170" s="112">
        <f t="shared" si="14"/>
        <v>0</v>
      </c>
      <c r="J170" s="112">
        <f t="shared" si="14"/>
        <v>226240</v>
      </c>
      <c r="K170" s="112">
        <f t="shared" si="14"/>
        <v>0</v>
      </c>
      <c r="L170" s="112">
        <f t="shared" si="14"/>
        <v>33445</v>
      </c>
      <c r="M170" s="112">
        <f t="shared" si="14"/>
        <v>264389</v>
      </c>
      <c r="O170" s="114" t="s">
        <v>50</v>
      </c>
      <c r="P170" s="114" t="s">
        <v>1718</v>
      </c>
      <c r="Q170" s="114" t="s">
        <v>599</v>
      </c>
      <c r="R170" s="114" t="s">
        <v>1686</v>
      </c>
      <c r="S170" s="114"/>
      <c r="T170" s="112">
        <v>0</v>
      </c>
      <c r="U170" s="112">
        <v>4704</v>
      </c>
      <c r="V170" s="112">
        <v>0</v>
      </c>
      <c r="W170" s="112">
        <v>0</v>
      </c>
      <c r="X170" s="112">
        <v>0</v>
      </c>
      <c r="Y170" s="112">
        <v>226240</v>
      </c>
      <c r="Z170" s="112">
        <v>0</v>
      </c>
      <c r="AA170" s="112">
        <v>33445</v>
      </c>
      <c r="AB170" s="112">
        <v>264389</v>
      </c>
    </row>
    <row r="171" spans="1:28" x14ac:dyDescent="0.25">
      <c r="A171" s="114" t="s">
        <v>50</v>
      </c>
      <c r="B171" s="114" t="s">
        <v>1718</v>
      </c>
      <c r="C171" s="114" t="s">
        <v>600</v>
      </c>
      <c r="D171" s="114" t="s">
        <v>1687</v>
      </c>
      <c r="E171" s="112">
        <f t="shared" si="14"/>
        <v>1955824</v>
      </c>
      <c r="F171" s="112">
        <f t="shared" si="14"/>
        <v>0</v>
      </c>
      <c r="G171" s="112">
        <f t="shared" si="14"/>
        <v>0</v>
      </c>
      <c r="H171" s="112">
        <f t="shared" si="14"/>
        <v>174696</v>
      </c>
      <c r="I171" s="112">
        <f t="shared" si="14"/>
        <v>30896</v>
      </c>
      <c r="J171" s="112">
        <f t="shared" si="14"/>
        <v>0</v>
      </c>
      <c r="K171" s="112">
        <f t="shared" si="14"/>
        <v>4296</v>
      </c>
      <c r="L171" s="112">
        <f t="shared" si="14"/>
        <v>0</v>
      </c>
      <c r="M171" s="112">
        <f t="shared" si="14"/>
        <v>2165712</v>
      </c>
      <c r="O171" s="114" t="s">
        <v>50</v>
      </c>
      <c r="P171" s="114" t="s">
        <v>1718</v>
      </c>
      <c r="Q171" s="114" t="s">
        <v>600</v>
      </c>
      <c r="R171" s="114" t="s">
        <v>1687</v>
      </c>
      <c r="S171" s="114"/>
      <c r="T171" s="112">
        <v>1955824</v>
      </c>
      <c r="U171" s="112">
        <v>0</v>
      </c>
      <c r="V171" s="112">
        <v>0</v>
      </c>
      <c r="W171" s="112">
        <v>174696</v>
      </c>
      <c r="X171" s="112">
        <v>30896</v>
      </c>
      <c r="Y171" s="112">
        <v>0</v>
      </c>
      <c r="Z171" s="112">
        <v>4296</v>
      </c>
      <c r="AA171" s="112">
        <v>0</v>
      </c>
      <c r="AB171" s="112">
        <v>2165712</v>
      </c>
    </row>
    <row r="172" spans="1:28" x14ac:dyDescent="0.25">
      <c r="A172" s="114" t="s">
        <v>50</v>
      </c>
      <c r="B172" s="114" t="s">
        <v>1718</v>
      </c>
      <c r="C172" s="114" t="s">
        <v>601</v>
      </c>
      <c r="D172" s="114" t="s">
        <v>1688</v>
      </c>
      <c r="E172" s="112">
        <f t="shared" si="14"/>
        <v>505584</v>
      </c>
      <c r="F172" s="112">
        <f t="shared" si="14"/>
        <v>0</v>
      </c>
      <c r="G172" s="112">
        <f t="shared" si="14"/>
        <v>0</v>
      </c>
      <c r="H172" s="112">
        <f t="shared" si="14"/>
        <v>0</v>
      </c>
      <c r="I172" s="112">
        <f t="shared" si="14"/>
        <v>38752</v>
      </c>
      <c r="J172" s="112">
        <f t="shared" si="14"/>
        <v>0</v>
      </c>
      <c r="K172" s="112">
        <f t="shared" si="14"/>
        <v>2574</v>
      </c>
      <c r="L172" s="112">
        <f t="shared" si="14"/>
        <v>0</v>
      </c>
      <c r="M172" s="112">
        <f t="shared" si="14"/>
        <v>546910</v>
      </c>
      <c r="O172" s="114" t="s">
        <v>50</v>
      </c>
      <c r="P172" s="114" t="s">
        <v>1718</v>
      </c>
      <c r="Q172" s="114" t="s">
        <v>601</v>
      </c>
      <c r="R172" s="114" t="s">
        <v>1688</v>
      </c>
      <c r="S172" s="114"/>
      <c r="T172" s="112">
        <v>505584</v>
      </c>
      <c r="U172" s="112">
        <v>0</v>
      </c>
      <c r="V172" s="112">
        <v>0</v>
      </c>
      <c r="W172" s="112">
        <v>0</v>
      </c>
      <c r="X172" s="112">
        <v>38752</v>
      </c>
      <c r="Y172" s="112">
        <v>0</v>
      </c>
      <c r="Z172" s="112">
        <v>2574</v>
      </c>
      <c r="AA172" s="112">
        <v>0</v>
      </c>
      <c r="AB172" s="112">
        <v>546910</v>
      </c>
    </row>
    <row r="173" spans="1:28" x14ac:dyDescent="0.25">
      <c r="A173" s="114" t="s">
        <v>50</v>
      </c>
      <c r="B173" s="114" t="s">
        <v>1718</v>
      </c>
      <c r="C173" s="114" t="s">
        <v>602</v>
      </c>
      <c r="D173" s="114" t="s">
        <v>1689</v>
      </c>
      <c r="E173" s="112">
        <f t="shared" si="14"/>
        <v>0</v>
      </c>
      <c r="F173" s="112">
        <f t="shared" si="14"/>
        <v>0</v>
      </c>
      <c r="G173" s="112">
        <f t="shared" si="14"/>
        <v>0</v>
      </c>
      <c r="H173" s="112">
        <f t="shared" si="14"/>
        <v>0</v>
      </c>
      <c r="I173" s="112">
        <f t="shared" si="14"/>
        <v>0</v>
      </c>
      <c r="J173" s="112">
        <f t="shared" si="14"/>
        <v>448976</v>
      </c>
      <c r="K173" s="112">
        <f t="shared" si="14"/>
        <v>0</v>
      </c>
      <c r="L173" s="112">
        <f t="shared" si="14"/>
        <v>16450</v>
      </c>
      <c r="M173" s="112">
        <f t="shared" si="14"/>
        <v>465426</v>
      </c>
      <c r="O173" s="114" t="s">
        <v>50</v>
      </c>
      <c r="P173" s="114" t="s">
        <v>1718</v>
      </c>
      <c r="Q173" s="114" t="s">
        <v>602</v>
      </c>
      <c r="R173" s="114" t="s">
        <v>1689</v>
      </c>
      <c r="S173" s="114"/>
      <c r="T173" s="112">
        <v>0</v>
      </c>
      <c r="U173" s="112">
        <v>0</v>
      </c>
      <c r="V173" s="112">
        <v>0</v>
      </c>
      <c r="W173" s="112">
        <v>0</v>
      </c>
      <c r="X173" s="112">
        <v>0</v>
      </c>
      <c r="Y173" s="112">
        <v>448976</v>
      </c>
      <c r="Z173" s="112">
        <v>0</v>
      </c>
      <c r="AA173" s="112">
        <v>16450</v>
      </c>
      <c r="AB173" s="112">
        <v>465426</v>
      </c>
    </row>
    <row r="174" spans="1:28" x14ac:dyDescent="0.25">
      <c r="A174" s="114" t="s">
        <v>50</v>
      </c>
      <c r="B174" s="114" t="s">
        <v>1718</v>
      </c>
      <c r="C174" s="114" t="s">
        <v>603</v>
      </c>
      <c r="D174" s="114" t="s">
        <v>1690</v>
      </c>
      <c r="E174" s="112">
        <f t="shared" si="14"/>
        <v>0</v>
      </c>
      <c r="F174" s="112">
        <f t="shared" si="14"/>
        <v>0</v>
      </c>
      <c r="G174" s="112">
        <f t="shared" si="14"/>
        <v>0</v>
      </c>
      <c r="H174" s="112">
        <f t="shared" si="14"/>
        <v>0</v>
      </c>
      <c r="I174" s="112">
        <f t="shared" si="14"/>
        <v>0</v>
      </c>
      <c r="J174" s="112">
        <f t="shared" si="14"/>
        <v>26000</v>
      </c>
      <c r="K174" s="112">
        <f t="shared" si="14"/>
        <v>0</v>
      </c>
      <c r="L174" s="112">
        <f t="shared" si="14"/>
        <v>0</v>
      </c>
      <c r="M174" s="112">
        <f t="shared" si="14"/>
        <v>26000</v>
      </c>
      <c r="O174" s="114" t="s">
        <v>50</v>
      </c>
      <c r="P174" s="114" t="s">
        <v>1718</v>
      </c>
      <c r="Q174" s="114" t="s">
        <v>603</v>
      </c>
      <c r="R174" s="114" t="s">
        <v>1690</v>
      </c>
      <c r="S174" s="114"/>
      <c r="T174" s="112">
        <v>0</v>
      </c>
      <c r="U174" s="112">
        <v>0</v>
      </c>
      <c r="V174" s="112">
        <v>0</v>
      </c>
      <c r="W174" s="112">
        <v>0</v>
      </c>
      <c r="X174" s="112">
        <v>0</v>
      </c>
      <c r="Y174" s="112">
        <v>26000</v>
      </c>
      <c r="Z174" s="112">
        <v>0</v>
      </c>
      <c r="AA174" s="112">
        <v>0</v>
      </c>
      <c r="AB174" s="112">
        <v>26000</v>
      </c>
    </row>
    <row r="175" spans="1:28" x14ac:dyDescent="0.25">
      <c r="A175" s="114" t="s">
        <v>50</v>
      </c>
      <c r="B175" s="114" t="s">
        <v>1718</v>
      </c>
      <c r="C175" s="114" t="s">
        <v>604</v>
      </c>
      <c r="D175" s="114" t="s">
        <v>1691</v>
      </c>
      <c r="E175" s="112">
        <f t="shared" si="14"/>
        <v>22464</v>
      </c>
      <c r="F175" s="112">
        <f t="shared" si="14"/>
        <v>2736</v>
      </c>
      <c r="G175" s="112">
        <f t="shared" si="14"/>
        <v>0</v>
      </c>
      <c r="H175" s="112">
        <f t="shared" si="14"/>
        <v>0</v>
      </c>
      <c r="I175" s="112">
        <f t="shared" si="14"/>
        <v>2304</v>
      </c>
      <c r="J175" s="112">
        <f t="shared" si="14"/>
        <v>478230</v>
      </c>
      <c r="K175" s="112">
        <f t="shared" si="14"/>
        <v>8790</v>
      </c>
      <c r="L175" s="112">
        <f t="shared" si="14"/>
        <v>72492</v>
      </c>
      <c r="M175" s="112">
        <f t="shared" si="14"/>
        <v>587016</v>
      </c>
      <c r="O175" s="114" t="s">
        <v>50</v>
      </c>
      <c r="P175" s="114" t="s">
        <v>1718</v>
      </c>
      <c r="Q175" s="114" t="s">
        <v>604</v>
      </c>
      <c r="R175" s="114" t="s">
        <v>1691</v>
      </c>
      <c r="S175" s="114"/>
      <c r="T175" s="112">
        <v>22464</v>
      </c>
      <c r="U175" s="112">
        <v>2736</v>
      </c>
      <c r="V175" s="112">
        <v>0</v>
      </c>
      <c r="W175" s="112">
        <v>0</v>
      </c>
      <c r="X175" s="112">
        <v>2304</v>
      </c>
      <c r="Y175" s="112">
        <v>478230</v>
      </c>
      <c r="Z175" s="112">
        <v>8790</v>
      </c>
      <c r="AA175" s="112">
        <v>72492</v>
      </c>
      <c r="AB175" s="112">
        <v>587016</v>
      </c>
    </row>
    <row r="176" spans="1:28" x14ac:dyDescent="0.25">
      <c r="A176" s="114" t="s">
        <v>50</v>
      </c>
      <c r="B176" s="114" t="s">
        <v>1718</v>
      </c>
      <c r="C176" s="114" t="s">
        <v>605</v>
      </c>
      <c r="D176" s="114" t="s">
        <v>1692</v>
      </c>
      <c r="E176" s="112">
        <f t="shared" si="14"/>
        <v>0</v>
      </c>
      <c r="F176" s="112">
        <f t="shared" si="14"/>
        <v>0</v>
      </c>
      <c r="G176" s="112">
        <f t="shared" si="14"/>
        <v>0</v>
      </c>
      <c r="H176" s="112">
        <f t="shared" si="14"/>
        <v>0</v>
      </c>
      <c r="I176" s="112">
        <f t="shared" si="14"/>
        <v>0</v>
      </c>
      <c r="J176" s="112">
        <f t="shared" si="14"/>
        <v>0</v>
      </c>
      <c r="K176" s="112">
        <f t="shared" si="14"/>
        <v>0</v>
      </c>
      <c r="L176" s="112">
        <f t="shared" si="14"/>
        <v>0</v>
      </c>
      <c r="M176" s="112">
        <f t="shared" si="14"/>
        <v>0</v>
      </c>
      <c r="O176" s="114" t="s">
        <v>50</v>
      </c>
      <c r="P176" s="114" t="s">
        <v>1718</v>
      </c>
      <c r="Q176" s="114" t="s">
        <v>605</v>
      </c>
      <c r="R176" s="114" t="s">
        <v>1692</v>
      </c>
      <c r="S176" s="114"/>
      <c r="T176" s="112">
        <v>0</v>
      </c>
      <c r="U176" s="112">
        <v>0</v>
      </c>
      <c r="V176" s="112">
        <v>0</v>
      </c>
      <c r="W176" s="112">
        <v>0</v>
      </c>
      <c r="X176" s="112">
        <v>0</v>
      </c>
      <c r="Y176" s="112">
        <v>0</v>
      </c>
      <c r="Z176" s="112">
        <v>0</v>
      </c>
      <c r="AA176" s="112">
        <v>0</v>
      </c>
      <c r="AB176" s="112">
        <v>0</v>
      </c>
    </row>
    <row r="177" spans="1:28" x14ac:dyDescent="0.25">
      <c r="A177" s="114" t="s">
        <v>50</v>
      </c>
      <c r="B177" s="114" t="s">
        <v>1718</v>
      </c>
      <c r="C177" s="114" t="s">
        <v>606</v>
      </c>
      <c r="D177" s="114" t="s">
        <v>1693</v>
      </c>
      <c r="E177" s="112">
        <f t="shared" si="14"/>
        <v>0</v>
      </c>
      <c r="F177" s="112">
        <f t="shared" si="14"/>
        <v>0</v>
      </c>
      <c r="G177" s="112">
        <f t="shared" si="14"/>
        <v>0</v>
      </c>
      <c r="H177" s="112">
        <f t="shared" si="14"/>
        <v>0</v>
      </c>
      <c r="I177" s="112">
        <f t="shared" si="14"/>
        <v>0</v>
      </c>
      <c r="J177" s="112">
        <f t="shared" si="14"/>
        <v>89200</v>
      </c>
      <c r="K177" s="112">
        <f t="shared" si="14"/>
        <v>0</v>
      </c>
      <c r="L177" s="112">
        <f t="shared" si="14"/>
        <v>3064</v>
      </c>
      <c r="M177" s="112">
        <f t="shared" si="14"/>
        <v>92264</v>
      </c>
      <c r="O177" s="114" t="s">
        <v>50</v>
      </c>
      <c r="P177" s="114" t="s">
        <v>1718</v>
      </c>
      <c r="Q177" s="114" t="s">
        <v>606</v>
      </c>
      <c r="R177" s="114" t="s">
        <v>1693</v>
      </c>
      <c r="S177" s="114"/>
      <c r="T177" s="112">
        <v>0</v>
      </c>
      <c r="U177" s="112">
        <v>0</v>
      </c>
      <c r="V177" s="112">
        <v>0</v>
      </c>
      <c r="W177" s="112">
        <v>0</v>
      </c>
      <c r="X177" s="112">
        <v>0</v>
      </c>
      <c r="Y177" s="112">
        <v>89200</v>
      </c>
      <c r="Z177" s="112">
        <v>0</v>
      </c>
      <c r="AA177" s="112">
        <v>3064</v>
      </c>
      <c r="AB177" s="112">
        <v>92264</v>
      </c>
    </row>
    <row r="178" spans="1:28" x14ac:dyDescent="0.25">
      <c r="A178" s="114" t="s">
        <v>50</v>
      </c>
      <c r="B178" s="114" t="s">
        <v>1718</v>
      </c>
      <c r="C178" s="114" t="s">
        <v>607</v>
      </c>
      <c r="D178" s="114" t="s">
        <v>1694</v>
      </c>
      <c r="E178" s="112">
        <f t="shared" si="14"/>
        <v>0</v>
      </c>
      <c r="F178" s="112">
        <f t="shared" si="14"/>
        <v>1032768</v>
      </c>
      <c r="G178" s="112">
        <f t="shared" si="14"/>
        <v>401887</v>
      </c>
      <c r="H178" s="112">
        <f t="shared" si="14"/>
        <v>0</v>
      </c>
      <c r="I178" s="112">
        <f t="shared" si="14"/>
        <v>0</v>
      </c>
      <c r="J178" s="112">
        <f t="shared" si="14"/>
        <v>0</v>
      </c>
      <c r="K178" s="112">
        <f t="shared" si="14"/>
        <v>0</v>
      </c>
      <c r="L178" s="112">
        <f t="shared" si="14"/>
        <v>104</v>
      </c>
      <c r="M178" s="112">
        <f t="shared" si="14"/>
        <v>1434759</v>
      </c>
      <c r="O178" s="114" t="s">
        <v>50</v>
      </c>
      <c r="P178" s="114" t="s">
        <v>1718</v>
      </c>
      <c r="Q178" s="114" t="s">
        <v>607</v>
      </c>
      <c r="R178" s="114" t="s">
        <v>1694</v>
      </c>
      <c r="S178" s="114"/>
      <c r="T178" s="112">
        <v>0</v>
      </c>
      <c r="U178" s="112">
        <v>1032768</v>
      </c>
      <c r="V178" s="112">
        <v>401887</v>
      </c>
      <c r="W178" s="112">
        <v>0</v>
      </c>
      <c r="X178" s="112">
        <v>0</v>
      </c>
      <c r="Y178" s="112">
        <v>0</v>
      </c>
      <c r="Z178" s="112">
        <v>0</v>
      </c>
      <c r="AA178" s="112">
        <v>104</v>
      </c>
      <c r="AB178" s="112">
        <v>1434759</v>
      </c>
    </row>
    <row r="179" spans="1:28" x14ac:dyDescent="0.25">
      <c r="A179" s="114" t="s">
        <v>50</v>
      </c>
      <c r="B179" s="114" t="s">
        <v>1718</v>
      </c>
      <c r="C179" s="114" t="s">
        <v>608</v>
      </c>
      <c r="D179" s="114" t="s">
        <v>1695</v>
      </c>
      <c r="E179" s="112">
        <f t="shared" si="14"/>
        <v>0</v>
      </c>
      <c r="F179" s="112">
        <f t="shared" si="14"/>
        <v>0</v>
      </c>
      <c r="G179" s="112">
        <f t="shared" si="14"/>
        <v>0</v>
      </c>
      <c r="H179" s="112">
        <f t="shared" si="14"/>
        <v>0</v>
      </c>
      <c r="I179" s="112">
        <f t="shared" si="14"/>
        <v>133952</v>
      </c>
      <c r="J179" s="112">
        <f t="shared" si="14"/>
        <v>0</v>
      </c>
      <c r="K179" s="112">
        <f t="shared" si="14"/>
        <v>288</v>
      </c>
      <c r="L179" s="112">
        <f t="shared" si="14"/>
        <v>0</v>
      </c>
      <c r="M179" s="112">
        <f t="shared" si="14"/>
        <v>134240</v>
      </c>
      <c r="O179" s="114" t="s">
        <v>50</v>
      </c>
      <c r="P179" s="114" t="s">
        <v>1718</v>
      </c>
      <c r="Q179" s="114" t="s">
        <v>608</v>
      </c>
      <c r="R179" s="114" t="s">
        <v>1695</v>
      </c>
      <c r="S179" s="114"/>
      <c r="T179" s="112">
        <v>0</v>
      </c>
      <c r="U179" s="112">
        <v>0</v>
      </c>
      <c r="V179" s="112">
        <v>0</v>
      </c>
      <c r="W179" s="112">
        <v>0</v>
      </c>
      <c r="X179" s="112">
        <v>133952</v>
      </c>
      <c r="Y179" s="112">
        <v>0</v>
      </c>
      <c r="Z179" s="112">
        <v>288</v>
      </c>
      <c r="AA179" s="112">
        <v>0</v>
      </c>
      <c r="AB179" s="112">
        <v>134240</v>
      </c>
    </row>
    <row r="180" spans="1:28" x14ac:dyDescent="0.25">
      <c r="A180" s="114" t="s">
        <v>50</v>
      </c>
      <c r="B180" s="114" t="s">
        <v>1718</v>
      </c>
      <c r="C180" s="114" t="s">
        <v>609</v>
      </c>
      <c r="D180" s="114" t="s">
        <v>1696</v>
      </c>
      <c r="E180" s="112">
        <f t="shared" si="14"/>
        <v>0</v>
      </c>
      <c r="F180" s="112">
        <f t="shared" si="14"/>
        <v>0</v>
      </c>
      <c r="G180" s="112">
        <f t="shared" si="14"/>
        <v>0</v>
      </c>
      <c r="H180" s="112">
        <f t="shared" si="14"/>
        <v>0</v>
      </c>
      <c r="I180" s="112">
        <f t="shared" si="14"/>
        <v>2400</v>
      </c>
      <c r="J180" s="112">
        <f t="shared" si="14"/>
        <v>0</v>
      </c>
      <c r="K180" s="112">
        <f t="shared" si="14"/>
        <v>0</v>
      </c>
      <c r="L180" s="112">
        <f t="shared" si="14"/>
        <v>0</v>
      </c>
      <c r="M180" s="112">
        <f t="shared" si="14"/>
        <v>2400</v>
      </c>
      <c r="O180" s="114" t="s">
        <v>50</v>
      </c>
      <c r="P180" s="114" t="s">
        <v>1718</v>
      </c>
      <c r="Q180" s="114" t="s">
        <v>609</v>
      </c>
      <c r="R180" s="114" t="s">
        <v>1696</v>
      </c>
      <c r="S180" s="114"/>
      <c r="T180" s="112">
        <v>0</v>
      </c>
      <c r="U180" s="112">
        <v>0</v>
      </c>
      <c r="V180" s="112">
        <v>0</v>
      </c>
      <c r="W180" s="112">
        <v>0</v>
      </c>
      <c r="X180" s="112">
        <v>2400</v>
      </c>
      <c r="Y180" s="112">
        <v>0</v>
      </c>
      <c r="Z180" s="112">
        <v>0</v>
      </c>
      <c r="AA180" s="112">
        <v>0</v>
      </c>
      <c r="AB180" s="112">
        <v>2400</v>
      </c>
    </row>
    <row r="181" spans="1:28" x14ac:dyDescent="0.25">
      <c r="A181" s="114" t="s">
        <v>50</v>
      </c>
      <c r="B181" s="114" t="s">
        <v>1718</v>
      </c>
      <c r="C181" s="114" t="s">
        <v>610</v>
      </c>
      <c r="D181" s="114" t="s">
        <v>1697</v>
      </c>
      <c r="E181" s="112">
        <f t="shared" si="14"/>
        <v>0</v>
      </c>
      <c r="F181" s="112">
        <f t="shared" si="14"/>
        <v>0</v>
      </c>
      <c r="G181" s="112">
        <f t="shared" si="14"/>
        <v>0</v>
      </c>
      <c r="H181" s="112">
        <f t="shared" si="14"/>
        <v>0</v>
      </c>
      <c r="I181" s="112">
        <f t="shared" si="14"/>
        <v>26112</v>
      </c>
      <c r="J181" s="112">
        <f t="shared" si="14"/>
        <v>0</v>
      </c>
      <c r="K181" s="112">
        <f t="shared" si="14"/>
        <v>6126</v>
      </c>
      <c r="L181" s="112">
        <f t="shared" si="14"/>
        <v>0</v>
      </c>
      <c r="M181" s="112">
        <f t="shared" si="14"/>
        <v>32238</v>
      </c>
      <c r="O181" s="114" t="s">
        <v>50</v>
      </c>
      <c r="P181" s="114" t="s">
        <v>1718</v>
      </c>
      <c r="Q181" s="114" t="s">
        <v>610</v>
      </c>
      <c r="R181" s="114" t="s">
        <v>1697</v>
      </c>
      <c r="S181" s="114"/>
      <c r="T181" s="112">
        <v>0</v>
      </c>
      <c r="U181" s="112">
        <v>0</v>
      </c>
      <c r="V181" s="112">
        <v>0</v>
      </c>
      <c r="W181" s="112">
        <v>0</v>
      </c>
      <c r="X181" s="112">
        <v>26112</v>
      </c>
      <c r="Y181" s="112">
        <v>0</v>
      </c>
      <c r="Z181" s="112">
        <v>6126</v>
      </c>
      <c r="AA181" s="112">
        <v>0</v>
      </c>
      <c r="AB181" s="112">
        <v>32238</v>
      </c>
    </row>
    <row r="182" spans="1:28" x14ac:dyDescent="0.25">
      <c r="A182" s="114" t="s">
        <v>50</v>
      </c>
      <c r="B182" s="114" t="s">
        <v>1718</v>
      </c>
      <c r="C182" s="114" t="s">
        <v>611</v>
      </c>
      <c r="D182" s="114" t="s">
        <v>1698</v>
      </c>
      <c r="E182" s="112">
        <f t="shared" si="14"/>
        <v>72192</v>
      </c>
      <c r="F182" s="112">
        <f t="shared" si="14"/>
        <v>0</v>
      </c>
      <c r="G182" s="112">
        <f t="shared" si="14"/>
        <v>0</v>
      </c>
      <c r="H182" s="112">
        <f t="shared" si="14"/>
        <v>0</v>
      </c>
      <c r="I182" s="112">
        <f t="shared" si="14"/>
        <v>7056</v>
      </c>
      <c r="J182" s="112">
        <f t="shared" si="14"/>
        <v>0</v>
      </c>
      <c r="K182" s="112">
        <f t="shared" si="14"/>
        <v>0</v>
      </c>
      <c r="L182" s="112">
        <f t="shared" si="14"/>
        <v>0</v>
      </c>
      <c r="M182" s="112">
        <f t="shared" si="14"/>
        <v>79248</v>
      </c>
      <c r="O182" s="114" t="s">
        <v>50</v>
      </c>
      <c r="P182" s="114" t="s">
        <v>1718</v>
      </c>
      <c r="Q182" s="114" t="s">
        <v>611</v>
      </c>
      <c r="R182" s="114" t="s">
        <v>1698</v>
      </c>
      <c r="S182" s="114"/>
      <c r="T182" s="112">
        <v>72192</v>
      </c>
      <c r="U182" s="112">
        <v>0</v>
      </c>
      <c r="V182" s="112">
        <v>0</v>
      </c>
      <c r="W182" s="112">
        <v>0</v>
      </c>
      <c r="X182" s="112">
        <v>7056</v>
      </c>
      <c r="Y182" s="112">
        <v>0</v>
      </c>
      <c r="Z182" s="112">
        <v>0</v>
      </c>
      <c r="AA182" s="112">
        <v>0</v>
      </c>
      <c r="AB182" s="112">
        <v>79248</v>
      </c>
    </row>
    <row r="183" spans="1:28" x14ac:dyDescent="0.25">
      <c r="A183" s="114" t="s">
        <v>50</v>
      </c>
      <c r="B183" s="114" t="s">
        <v>1718</v>
      </c>
      <c r="C183" s="114" t="s">
        <v>612</v>
      </c>
      <c r="D183" s="114" t="s">
        <v>1699</v>
      </c>
      <c r="E183" s="112">
        <f t="shared" si="14"/>
        <v>116976</v>
      </c>
      <c r="F183" s="112">
        <f t="shared" si="14"/>
        <v>0</v>
      </c>
      <c r="G183" s="112">
        <f t="shared" si="14"/>
        <v>0</v>
      </c>
      <c r="H183" s="112">
        <f t="shared" si="14"/>
        <v>0</v>
      </c>
      <c r="I183" s="112">
        <f t="shared" si="14"/>
        <v>98816</v>
      </c>
      <c r="J183" s="112">
        <f t="shared" si="14"/>
        <v>0</v>
      </c>
      <c r="K183" s="112">
        <f t="shared" si="14"/>
        <v>264301</v>
      </c>
      <c r="L183" s="112">
        <f t="shared" si="14"/>
        <v>0</v>
      </c>
      <c r="M183" s="112">
        <f t="shared" si="14"/>
        <v>480093</v>
      </c>
      <c r="O183" s="114" t="s">
        <v>50</v>
      </c>
      <c r="P183" s="114" t="s">
        <v>1718</v>
      </c>
      <c r="Q183" s="114" t="s">
        <v>612</v>
      </c>
      <c r="R183" s="114" t="s">
        <v>1699</v>
      </c>
      <c r="S183" s="114"/>
      <c r="T183" s="112">
        <v>116976</v>
      </c>
      <c r="U183" s="112">
        <v>0</v>
      </c>
      <c r="V183" s="112">
        <v>0</v>
      </c>
      <c r="W183" s="112">
        <v>0</v>
      </c>
      <c r="X183" s="112">
        <v>98816</v>
      </c>
      <c r="Y183" s="112">
        <v>0</v>
      </c>
      <c r="Z183" s="112">
        <v>264301</v>
      </c>
      <c r="AA183" s="112">
        <v>0</v>
      </c>
      <c r="AB183" s="112">
        <v>480093</v>
      </c>
    </row>
    <row r="184" spans="1:28" x14ac:dyDescent="0.25">
      <c r="A184" s="114" t="s">
        <v>50</v>
      </c>
      <c r="B184" s="114" t="s">
        <v>1718</v>
      </c>
      <c r="C184" s="114" t="s">
        <v>613</v>
      </c>
      <c r="D184" s="114" t="s">
        <v>1700</v>
      </c>
      <c r="E184" s="112">
        <f t="shared" si="14"/>
        <v>3112624</v>
      </c>
      <c r="F184" s="112">
        <f t="shared" si="14"/>
        <v>0</v>
      </c>
      <c r="G184" s="112">
        <f t="shared" si="14"/>
        <v>0</v>
      </c>
      <c r="H184" s="112">
        <f t="shared" si="14"/>
        <v>0</v>
      </c>
      <c r="I184" s="112">
        <f t="shared" si="14"/>
        <v>26528</v>
      </c>
      <c r="J184" s="112">
        <f t="shared" si="14"/>
        <v>0</v>
      </c>
      <c r="K184" s="112">
        <f t="shared" si="14"/>
        <v>48</v>
      </c>
      <c r="L184" s="112">
        <f t="shared" si="14"/>
        <v>0</v>
      </c>
      <c r="M184" s="112">
        <f t="shared" si="14"/>
        <v>3139200</v>
      </c>
      <c r="O184" s="114" t="s">
        <v>50</v>
      </c>
      <c r="P184" s="114" t="s">
        <v>1718</v>
      </c>
      <c r="Q184" s="114" t="s">
        <v>613</v>
      </c>
      <c r="R184" s="114" t="s">
        <v>1700</v>
      </c>
      <c r="S184" s="114"/>
      <c r="T184" s="112">
        <v>3112624</v>
      </c>
      <c r="U184" s="112">
        <v>0</v>
      </c>
      <c r="V184" s="112">
        <v>0</v>
      </c>
      <c r="W184" s="112">
        <v>0</v>
      </c>
      <c r="X184" s="112">
        <v>26528</v>
      </c>
      <c r="Y184" s="112">
        <v>0</v>
      </c>
      <c r="Z184" s="112">
        <v>48</v>
      </c>
      <c r="AA184" s="112">
        <v>0</v>
      </c>
      <c r="AB184" s="112">
        <v>3139200</v>
      </c>
    </row>
    <row r="185" spans="1:28" x14ac:dyDescent="0.25">
      <c r="A185" s="114" t="s">
        <v>50</v>
      </c>
      <c r="B185" s="114" t="s">
        <v>1718</v>
      </c>
      <c r="C185" s="114" t="s">
        <v>614</v>
      </c>
      <c r="D185" s="114" t="s">
        <v>1701</v>
      </c>
      <c r="E185" s="112">
        <f t="shared" si="14"/>
        <v>527776</v>
      </c>
      <c r="F185" s="112">
        <f t="shared" si="14"/>
        <v>0</v>
      </c>
      <c r="G185" s="112">
        <f t="shared" si="14"/>
        <v>0</v>
      </c>
      <c r="H185" s="112">
        <f t="shared" si="14"/>
        <v>0</v>
      </c>
      <c r="I185" s="112">
        <f t="shared" si="14"/>
        <v>244416</v>
      </c>
      <c r="J185" s="112">
        <f t="shared" si="14"/>
        <v>0</v>
      </c>
      <c r="K185" s="112">
        <f t="shared" si="14"/>
        <v>10157</v>
      </c>
      <c r="L185" s="112">
        <f t="shared" si="14"/>
        <v>0</v>
      </c>
      <c r="M185" s="112">
        <f t="shared" si="14"/>
        <v>782349</v>
      </c>
      <c r="O185" s="114" t="s">
        <v>50</v>
      </c>
      <c r="P185" s="114" t="s">
        <v>1718</v>
      </c>
      <c r="Q185" s="114" t="s">
        <v>614</v>
      </c>
      <c r="R185" s="114" t="s">
        <v>1701</v>
      </c>
      <c r="S185" s="114"/>
      <c r="T185" s="112">
        <v>527776</v>
      </c>
      <c r="U185" s="112">
        <v>0</v>
      </c>
      <c r="V185" s="112">
        <v>0</v>
      </c>
      <c r="W185" s="112">
        <v>0</v>
      </c>
      <c r="X185" s="112">
        <v>244416</v>
      </c>
      <c r="Y185" s="112">
        <v>0</v>
      </c>
      <c r="Z185" s="112">
        <v>10157</v>
      </c>
      <c r="AA185" s="112">
        <v>0</v>
      </c>
      <c r="AB185" s="112">
        <v>782349</v>
      </c>
    </row>
    <row r="186" spans="1:28" x14ac:dyDescent="0.25">
      <c r="A186" s="114" t="s">
        <v>50</v>
      </c>
      <c r="B186" s="114" t="s">
        <v>1718</v>
      </c>
      <c r="C186" s="114" t="s">
        <v>615</v>
      </c>
      <c r="D186" s="114" t="s">
        <v>1702</v>
      </c>
      <c r="E186" s="112">
        <f t="shared" si="14"/>
        <v>0</v>
      </c>
      <c r="F186" s="112">
        <f t="shared" si="14"/>
        <v>0</v>
      </c>
      <c r="G186" s="112">
        <f t="shared" si="14"/>
        <v>0</v>
      </c>
      <c r="H186" s="112">
        <f t="shared" si="14"/>
        <v>0</v>
      </c>
      <c r="I186" s="112">
        <f t="shared" si="14"/>
        <v>0</v>
      </c>
      <c r="J186" s="112">
        <f t="shared" si="14"/>
        <v>0</v>
      </c>
      <c r="K186" s="112">
        <f t="shared" si="14"/>
        <v>0</v>
      </c>
      <c r="L186" s="112">
        <f t="shared" si="14"/>
        <v>0</v>
      </c>
      <c r="M186" s="112">
        <f t="shared" si="14"/>
        <v>0</v>
      </c>
      <c r="O186" s="114" t="s">
        <v>50</v>
      </c>
      <c r="P186" s="114" t="s">
        <v>1718</v>
      </c>
      <c r="Q186" s="114" t="s">
        <v>615</v>
      </c>
      <c r="R186" s="114" t="s">
        <v>1702</v>
      </c>
      <c r="S186" s="114"/>
      <c r="T186" s="112">
        <v>0</v>
      </c>
      <c r="U186" s="112">
        <v>0</v>
      </c>
      <c r="V186" s="112">
        <v>0</v>
      </c>
      <c r="W186" s="112">
        <v>0</v>
      </c>
      <c r="X186" s="112">
        <v>0</v>
      </c>
      <c r="Y186" s="112">
        <v>0</v>
      </c>
      <c r="Z186" s="112">
        <v>0</v>
      </c>
      <c r="AA186" s="112">
        <v>0</v>
      </c>
      <c r="AB186" s="112">
        <v>0</v>
      </c>
    </row>
    <row r="187" spans="1:28" x14ac:dyDescent="0.25">
      <c r="A187" s="114" t="s">
        <v>50</v>
      </c>
      <c r="B187" s="114" t="s">
        <v>1718</v>
      </c>
      <c r="C187" s="114" t="s">
        <v>616</v>
      </c>
      <c r="D187" s="114" t="s">
        <v>1703</v>
      </c>
      <c r="E187" s="112">
        <f t="shared" si="14"/>
        <v>6662832</v>
      </c>
      <c r="F187" s="112">
        <f t="shared" si="14"/>
        <v>3109712</v>
      </c>
      <c r="G187" s="112">
        <f t="shared" si="14"/>
        <v>401887</v>
      </c>
      <c r="H187" s="112">
        <f t="shared" si="14"/>
        <v>174696</v>
      </c>
      <c r="I187" s="112">
        <f t="shared" si="14"/>
        <v>1566528</v>
      </c>
      <c r="J187" s="112">
        <f t="shared" si="14"/>
        <v>1518598</v>
      </c>
      <c r="K187" s="112">
        <f t="shared" si="14"/>
        <v>410660</v>
      </c>
      <c r="L187" s="112">
        <f t="shared" si="14"/>
        <v>182580</v>
      </c>
      <c r="M187" s="112">
        <f t="shared" si="14"/>
        <v>14027493</v>
      </c>
      <c r="O187" s="114" t="s">
        <v>50</v>
      </c>
      <c r="P187" s="114" t="s">
        <v>1718</v>
      </c>
      <c r="Q187" s="114" t="s">
        <v>616</v>
      </c>
      <c r="R187" s="114" t="s">
        <v>1703</v>
      </c>
      <c r="S187" s="114"/>
      <c r="T187" s="112">
        <v>6662832</v>
      </c>
      <c r="U187" s="112">
        <v>3109712</v>
      </c>
      <c r="V187" s="112">
        <v>401887</v>
      </c>
      <c r="W187" s="112">
        <v>174696</v>
      </c>
      <c r="X187" s="112">
        <v>1566528</v>
      </c>
      <c r="Y187" s="112">
        <v>1518598</v>
      </c>
      <c r="Z187" s="112">
        <v>410660</v>
      </c>
      <c r="AA187" s="112">
        <v>182580</v>
      </c>
      <c r="AB187" s="112">
        <v>14027493</v>
      </c>
    </row>
    <row r="188" spans="1:28" x14ac:dyDescent="0.25">
      <c r="D188" s="111" t="s">
        <v>617</v>
      </c>
      <c r="R188" s="111" t="s">
        <v>617</v>
      </c>
      <c r="S188" s="111"/>
    </row>
    <row r="189" spans="1:28" x14ac:dyDescent="0.25">
      <c r="A189" s="114" t="s">
        <v>50</v>
      </c>
      <c r="B189" s="114" t="s">
        <v>1718</v>
      </c>
      <c r="C189" s="114" t="s">
        <v>618</v>
      </c>
      <c r="D189" s="114" t="s">
        <v>1704</v>
      </c>
      <c r="E189" s="112">
        <f t="shared" ref="E189:M194" si="15">T189</f>
        <v>0</v>
      </c>
      <c r="F189" s="112">
        <f t="shared" si="15"/>
        <v>0</v>
      </c>
      <c r="G189" s="112">
        <f t="shared" si="15"/>
        <v>0</v>
      </c>
      <c r="H189" s="112">
        <f t="shared" si="15"/>
        <v>0</v>
      </c>
      <c r="I189" s="112">
        <f t="shared" si="15"/>
        <v>0</v>
      </c>
      <c r="J189" s="112">
        <f t="shared" si="15"/>
        <v>0</v>
      </c>
      <c r="K189" s="112">
        <f t="shared" si="15"/>
        <v>0</v>
      </c>
      <c r="L189" s="112">
        <f t="shared" si="15"/>
        <v>0</v>
      </c>
      <c r="M189" s="112">
        <f t="shared" si="15"/>
        <v>0</v>
      </c>
      <c r="O189" s="114" t="s">
        <v>50</v>
      </c>
      <c r="P189" s="114" t="s">
        <v>1718</v>
      </c>
      <c r="Q189" s="114" t="s">
        <v>618</v>
      </c>
      <c r="R189" s="114" t="s">
        <v>1704</v>
      </c>
      <c r="S189" s="114"/>
      <c r="T189" s="112">
        <v>0</v>
      </c>
      <c r="U189" s="112">
        <v>0</v>
      </c>
      <c r="V189" s="112">
        <v>0</v>
      </c>
      <c r="W189" s="112">
        <v>0</v>
      </c>
      <c r="X189" s="112">
        <v>0</v>
      </c>
      <c r="Y189" s="112">
        <v>0</v>
      </c>
      <c r="Z189" s="112">
        <v>0</v>
      </c>
      <c r="AA189" s="112">
        <v>0</v>
      </c>
      <c r="AB189" s="112">
        <v>0</v>
      </c>
    </row>
    <row r="190" spans="1:28" x14ac:dyDescent="0.25">
      <c r="A190" s="114" t="s">
        <v>50</v>
      </c>
      <c r="B190" s="114" t="s">
        <v>1718</v>
      </c>
      <c r="C190" s="114" t="s">
        <v>619</v>
      </c>
      <c r="D190" s="114" t="s">
        <v>1705</v>
      </c>
      <c r="E190" s="112">
        <f t="shared" si="15"/>
        <v>0</v>
      </c>
      <c r="F190" s="112">
        <f t="shared" si="15"/>
        <v>0</v>
      </c>
      <c r="G190" s="112">
        <f t="shared" si="15"/>
        <v>0</v>
      </c>
      <c r="H190" s="112">
        <f t="shared" si="15"/>
        <v>0</v>
      </c>
      <c r="I190" s="112">
        <f t="shared" si="15"/>
        <v>0</v>
      </c>
      <c r="J190" s="112">
        <f t="shared" si="15"/>
        <v>0</v>
      </c>
      <c r="K190" s="112">
        <f t="shared" si="15"/>
        <v>0</v>
      </c>
      <c r="L190" s="112">
        <f t="shared" si="15"/>
        <v>0</v>
      </c>
      <c r="M190" s="112">
        <f t="shared" si="15"/>
        <v>0</v>
      </c>
      <c r="O190" s="114" t="s">
        <v>50</v>
      </c>
      <c r="P190" s="114" t="s">
        <v>1718</v>
      </c>
      <c r="Q190" s="114" t="s">
        <v>619</v>
      </c>
      <c r="R190" s="114" t="s">
        <v>1705</v>
      </c>
      <c r="S190" s="114"/>
      <c r="T190" s="112">
        <v>0</v>
      </c>
      <c r="U190" s="112">
        <v>0</v>
      </c>
      <c r="V190" s="112">
        <v>0</v>
      </c>
      <c r="W190" s="112">
        <v>0</v>
      </c>
      <c r="X190" s="112">
        <v>0</v>
      </c>
      <c r="Y190" s="112">
        <v>0</v>
      </c>
      <c r="Z190" s="112">
        <v>0</v>
      </c>
      <c r="AA190" s="112">
        <v>0</v>
      </c>
      <c r="AB190" s="112">
        <v>0</v>
      </c>
    </row>
    <row r="191" spans="1:28" x14ac:dyDescent="0.25">
      <c r="A191" s="114" t="s">
        <v>50</v>
      </c>
      <c r="B191" s="114" t="s">
        <v>1718</v>
      </c>
      <c r="C191" s="114" t="s">
        <v>620</v>
      </c>
      <c r="D191" s="114" t="s">
        <v>1706</v>
      </c>
      <c r="E191" s="112">
        <f t="shared" si="15"/>
        <v>0</v>
      </c>
      <c r="F191" s="112">
        <f t="shared" si="15"/>
        <v>0</v>
      </c>
      <c r="G191" s="112">
        <f t="shared" si="15"/>
        <v>0</v>
      </c>
      <c r="H191" s="112">
        <f t="shared" si="15"/>
        <v>0</v>
      </c>
      <c r="I191" s="112">
        <f t="shared" si="15"/>
        <v>0</v>
      </c>
      <c r="J191" s="112">
        <f t="shared" si="15"/>
        <v>0</v>
      </c>
      <c r="K191" s="112">
        <f t="shared" si="15"/>
        <v>0</v>
      </c>
      <c r="L191" s="112">
        <f t="shared" si="15"/>
        <v>0</v>
      </c>
      <c r="M191" s="112">
        <f t="shared" si="15"/>
        <v>0</v>
      </c>
      <c r="O191" s="114" t="s">
        <v>50</v>
      </c>
      <c r="P191" s="114" t="s">
        <v>1718</v>
      </c>
      <c r="Q191" s="114" t="s">
        <v>620</v>
      </c>
      <c r="R191" s="114" t="s">
        <v>1706</v>
      </c>
      <c r="S191" s="114"/>
      <c r="T191" s="112">
        <v>0</v>
      </c>
      <c r="U191" s="112">
        <v>0</v>
      </c>
      <c r="V191" s="112">
        <v>0</v>
      </c>
      <c r="W191" s="112">
        <v>0</v>
      </c>
      <c r="X191" s="112">
        <v>0</v>
      </c>
      <c r="Y191" s="112">
        <v>0</v>
      </c>
      <c r="Z191" s="112">
        <v>0</v>
      </c>
      <c r="AA191" s="112">
        <v>0</v>
      </c>
      <c r="AB191" s="112">
        <v>0</v>
      </c>
    </row>
    <row r="192" spans="1:28" x14ac:dyDescent="0.25">
      <c r="A192" s="114" t="s">
        <v>50</v>
      </c>
      <c r="B192" s="114" t="s">
        <v>1718</v>
      </c>
      <c r="C192" s="114" t="s">
        <v>621</v>
      </c>
      <c r="D192" s="114" t="s">
        <v>1707</v>
      </c>
      <c r="E192" s="112">
        <f t="shared" si="15"/>
        <v>0</v>
      </c>
      <c r="F192" s="112">
        <f t="shared" si="15"/>
        <v>0</v>
      </c>
      <c r="G192" s="112">
        <f t="shared" si="15"/>
        <v>0</v>
      </c>
      <c r="H192" s="112">
        <f t="shared" si="15"/>
        <v>0</v>
      </c>
      <c r="I192" s="112">
        <f t="shared" si="15"/>
        <v>0</v>
      </c>
      <c r="J192" s="112">
        <f t="shared" si="15"/>
        <v>0</v>
      </c>
      <c r="K192" s="112">
        <f t="shared" si="15"/>
        <v>0</v>
      </c>
      <c r="L192" s="112">
        <f t="shared" si="15"/>
        <v>0</v>
      </c>
      <c r="M192" s="112">
        <f t="shared" si="15"/>
        <v>0</v>
      </c>
      <c r="O192" s="114" t="s">
        <v>50</v>
      </c>
      <c r="P192" s="114" t="s">
        <v>1718</v>
      </c>
      <c r="Q192" s="114" t="s">
        <v>621</v>
      </c>
      <c r="R192" s="114" t="s">
        <v>1707</v>
      </c>
      <c r="S192" s="114"/>
      <c r="T192" s="112">
        <v>0</v>
      </c>
      <c r="U192" s="112">
        <v>0</v>
      </c>
      <c r="V192" s="112">
        <v>0</v>
      </c>
      <c r="W192" s="112">
        <v>0</v>
      </c>
      <c r="X192" s="112">
        <v>0</v>
      </c>
      <c r="Y192" s="112">
        <v>0</v>
      </c>
      <c r="Z192" s="112">
        <v>0</v>
      </c>
      <c r="AA192" s="112">
        <v>0</v>
      </c>
      <c r="AB192" s="112">
        <v>0</v>
      </c>
    </row>
    <row r="193" spans="1:28" x14ac:dyDescent="0.25">
      <c r="A193" s="114" t="s">
        <v>50</v>
      </c>
      <c r="B193" s="114" t="s">
        <v>1718</v>
      </c>
      <c r="C193" s="114" t="s">
        <v>706</v>
      </c>
      <c r="D193" s="114" t="s">
        <v>1708</v>
      </c>
      <c r="E193" s="112">
        <f t="shared" si="15"/>
        <v>0</v>
      </c>
      <c r="F193" s="112">
        <f t="shared" si="15"/>
        <v>0</v>
      </c>
      <c r="G193" s="112">
        <f t="shared" si="15"/>
        <v>0</v>
      </c>
      <c r="H193" s="112">
        <f t="shared" si="15"/>
        <v>0</v>
      </c>
      <c r="I193" s="112">
        <f t="shared" si="15"/>
        <v>0</v>
      </c>
      <c r="J193" s="112">
        <f t="shared" si="15"/>
        <v>0</v>
      </c>
      <c r="K193" s="112">
        <f t="shared" si="15"/>
        <v>0</v>
      </c>
      <c r="L193" s="112">
        <f t="shared" si="15"/>
        <v>0</v>
      </c>
      <c r="M193" s="112">
        <f t="shared" si="15"/>
        <v>0</v>
      </c>
      <c r="O193" s="114" t="s">
        <v>50</v>
      </c>
      <c r="P193" s="114" t="s">
        <v>1718</v>
      </c>
      <c r="Q193" s="114" t="s">
        <v>706</v>
      </c>
      <c r="R193" s="114" t="s">
        <v>1708</v>
      </c>
      <c r="S193" s="114"/>
      <c r="T193" s="112">
        <v>0</v>
      </c>
      <c r="U193" s="112">
        <v>0</v>
      </c>
      <c r="V193" s="112">
        <v>0</v>
      </c>
      <c r="W193" s="112">
        <v>0</v>
      </c>
      <c r="X193" s="112">
        <v>0</v>
      </c>
      <c r="Y193" s="112">
        <v>0</v>
      </c>
      <c r="Z193" s="112">
        <v>0</v>
      </c>
      <c r="AA193" s="112">
        <v>0</v>
      </c>
      <c r="AB193" s="112">
        <v>0</v>
      </c>
    </row>
    <row r="194" spans="1:28" x14ac:dyDescent="0.25">
      <c r="A194" s="114" t="s">
        <v>50</v>
      </c>
      <c r="B194" s="114" t="s">
        <v>1718</v>
      </c>
      <c r="C194" s="114" t="s">
        <v>708</v>
      </c>
      <c r="D194" s="114" t="s">
        <v>1709</v>
      </c>
      <c r="E194" s="112">
        <f t="shared" si="15"/>
        <v>0</v>
      </c>
      <c r="F194" s="112">
        <f t="shared" si="15"/>
        <v>0</v>
      </c>
      <c r="G194" s="112">
        <f t="shared" si="15"/>
        <v>0</v>
      </c>
      <c r="H194" s="112">
        <f t="shared" si="15"/>
        <v>0</v>
      </c>
      <c r="I194" s="112">
        <f t="shared" si="15"/>
        <v>0</v>
      </c>
      <c r="J194" s="112">
        <f t="shared" si="15"/>
        <v>0</v>
      </c>
      <c r="K194" s="112">
        <f t="shared" si="15"/>
        <v>0</v>
      </c>
      <c r="L194" s="112">
        <f t="shared" si="15"/>
        <v>0</v>
      </c>
      <c r="M194" s="112">
        <f t="shared" si="15"/>
        <v>0</v>
      </c>
      <c r="O194" s="114" t="s">
        <v>50</v>
      </c>
      <c r="P194" s="114" t="s">
        <v>1718</v>
      </c>
      <c r="Q194" s="114" t="s">
        <v>708</v>
      </c>
      <c r="R194" s="114" t="s">
        <v>1709</v>
      </c>
      <c r="S194" s="114"/>
      <c r="T194" s="112">
        <v>0</v>
      </c>
      <c r="U194" s="112">
        <v>0</v>
      </c>
      <c r="V194" s="112">
        <v>0</v>
      </c>
      <c r="W194" s="112">
        <v>0</v>
      </c>
      <c r="X194" s="112">
        <v>0</v>
      </c>
      <c r="Y194" s="112">
        <v>0</v>
      </c>
      <c r="Z194" s="112">
        <v>0</v>
      </c>
      <c r="AA194" s="112">
        <v>0</v>
      </c>
      <c r="AB194" s="112">
        <v>0</v>
      </c>
    </row>
    <row r="197" spans="1:28" x14ac:dyDescent="0.25">
      <c r="A197" s="111" t="s">
        <v>1719</v>
      </c>
      <c r="O197" s="111" t="s">
        <v>1719</v>
      </c>
    </row>
    <row r="198" spans="1:28" x14ac:dyDescent="0.25">
      <c r="A198" s="114" t="s">
        <v>0</v>
      </c>
      <c r="B198" s="114" t="s">
        <v>1666</v>
      </c>
      <c r="C198" s="114" t="s">
        <v>112</v>
      </c>
      <c r="D198" s="111" t="s">
        <v>127</v>
      </c>
      <c r="E198" s="112" t="s">
        <v>1667</v>
      </c>
      <c r="F198" s="112" t="s">
        <v>1668</v>
      </c>
      <c r="G198" s="112" t="s">
        <v>1669</v>
      </c>
      <c r="H198" s="112" t="s">
        <v>1670</v>
      </c>
      <c r="I198" s="112" t="s">
        <v>1671</v>
      </c>
      <c r="J198" s="112" t="s">
        <v>1672</v>
      </c>
      <c r="K198" s="112" t="s">
        <v>1673</v>
      </c>
      <c r="L198" s="112" t="s">
        <v>1674</v>
      </c>
      <c r="M198" s="112" t="s">
        <v>1</v>
      </c>
      <c r="O198" s="114" t="s">
        <v>0</v>
      </c>
      <c r="P198" s="114" t="s">
        <v>1666</v>
      </c>
      <c r="Q198" s="114" t="s">
        <v>112</v>
      </c>
      <c r="R198" s="111" t="s">
        <v>127</v>
      </c>
      <c r="S198" s="111"/>
      <c r="T198" s="112" t="s">
        <v>1667</v>
      </c>
      <c r="U198" s="112" t="s">
        <v>1668</v>
      </c>
      <c r="V198" s="112" t="s">
        <v>1669</v>
      </c>
      <c r="W198" s="112" t="s">
        <v>1670</v>
      </c>
      <c r="X198" s="112" t="s">
        <v>1671</v>
      </c>
      <c r="Y198" s="112" t="s">
        <v>1672</v>
      </c>
      <c r="Z198" s="112" t="s">
        <v>1673</v>
      </c>
      <c r="AA198" s="112" t="s">
        <v>1674</v>
      </c>
      <c r="AB198" s="112" t="s">
        <v>1</v>
      </c>
    </row>
    <row r="199" spans="1:28" x14ac:dyDescent="0.25">
      <c r="A199" s="114" t="s">
        <v>8</v>
      </c>
      <c r="B199" s="114" t="s">
        <v>1720</v>
      </c>
      <c r="C199" s="114" t="s">
        <v>589</v>
      </c>
      <c r="D199" s="114" t="s">
        <v>1676</v>
      </c>
      <c r="E199" s="112">
        <f t="shared" ref="E199:M226" si="16">T199</f>
        <v>131184</v>
      </c>
      <c r="F199" s="112">
        <f t="shared" si="16"/>
        <v>0</v>
      </c>
      <c r="G199" s="112">
        <f t="shared" si="16"/>
        <v>0</v>
      </c>
      <c r="H199" s="112">
        <f t="shared" si="16"/>
        <v>0</v>
      </c>
      <c r="I199" s="112">
        <f t="shared" si="16"/>
        <v>0</v>
      </c>
      <c r="J199" s="112">
        <f t="shared" si="16"/>
        <v>0</v>
      </c>
      <c r="K199" s="112">
        <f t="shared" si="16"/>
        <v>0</v>
      </c>
      <c r="L199" s="112">
        <f t="shared" si="16"/>
        <v>0</v>
      </c>
      <c r="M199" s="112">
        <f t="shared" si="16"/>
        <v>131184</v>
      </c>
      <c r="O199" s="114" t="s">
        <v>8</v>
      </c>
      <c r="P199" s="114" t="s">
        <v>1720</v>
      </c>
      <c r="Q199" s="114" t="s">
        <v>589</v>
      </c>
      <c r="R199" s="114" t="s">
        <v>1676</v>
      </c>
      <c r="S199" s="114"/>
      <c r="T199" s="112">
        <v>131184</v>
      </c>
      <c r="U199" s="112">
        <v>0</v>
      </c>
      <c r="V199" s="112">
        <v>0</v>
      </c>
      <c r="W199" s="112">
        <v>0</v>
      </c>
      <c r="X199" s="112">
        <v>0</v>
      </c>
      <c r="Y199" s="112">
        <v>0</v>
      </c>
      <c r="Z199" s="112">
        <v>0</v>
      </c>
      <c r="AA199" s="112">
        <v>0</v>
      </c>
      <c r="AB199" s="112">
        <v>131184</v>
      </c>
    </row>
    <row r="200" spans="1:28" x14ac:dyDescent="0.25">
      <c r="A200" s="114" t="s">
        <v>8</v>
      </c>
      <c r="B200" s="114" t="s">
        <v>1720</v>
      </c>
      <c r="C200" s="114" t="s">
        <v>590</v>
      </c>
      <c r="D200" s="114" t="s">
        <v>1677</v>
      </c>
      <c r="E200" s="112">
        <f t="shared" si="16"/>
        <v>66528</v>
      </c>
      <c r="F200" s="112">
        <f t="shared" si="16"/>
        <v>0</v>
      </c>
      <c r="G200" s="112">
        <f t="shared" si="16"/>
        <v>0</v>
      </c>
      <c r="H200" s="112">
        <f t="shared" si="16"/>
        <v>0</v>
      </c>
      <c r="I200" s="112">
        <f t="shared" si="16"/>
        <v>52992</v>
      </c>
      <c r="J200" s="112">
        <f t="shared" si="16"/>
        <v>0</v>
      </c>
      <c r="K200" s="112">
        <f t="shared" si="16"/>
        <v>8440</v>
      </c>
      <c r="L200" s="112">
        <f t="shared" si="16"/>
        <v>0</v>
      </c>
      <c r="M200" s="112">
        <f t="shared" si="16"/>
        <v>127960</v>
      </c>
      <c r="O200" s="114" t="s">
        <v>8</v>
      </c>
      <c r="P200" s="114" t="s">
        <v>1720</v>
      </c>
      <c r="Q200" s="114" t="s">
        <v>590</v>
      </c>
      <c r="R200" s="114" t="s">
        <v>1677</v>
      </c>
      <c r="S200" s="114"/>
      <c r="T200" s="112">
        <v>66528</v>
      </c>
      <c r="U200" s="112">
        <v>0</v>
      </c>
      <c r="V200" s="112">
        <v>0</v>
      </c>
      <c r="W200" s="112">
        <v>0</v>
      </c>
      <c r="X200" s="112">
        <v>52992</v>
      </c>
      <c r="Y200" s="112">
        <v>0</v>
      </c>
      <c r="Z200" s="112">
        <v>8440</v>
      </c>
      <c r="AA200" s="112">
        <v>0</v>
      </c>
      <c r="AB200" s="112">
        <v>127960</v>
      </c>
    </row>
    <row r="201" spans="1:28" x14ac:dyDescent="0.25">
      <c r="A201" s="114" t="s">
        <v>8</v>
      </c>
      <c r="B201" s="114" t="s">
        <v>1720</v>
      </c>
      <c r="C201" s="114" t="s">
        <v>591</v>
      </c>
      <c r="D201" s="114" t="s">
        <v>1678</v>
      </c>
      <c r="E201" s="112">
        <f t="shared" si="16"/>
        <v>0</v>
      </c>
      <c r="F201" s="112">
        <f t="shared" si="16"/>
        <v>1426608</v>
      </c>
      <c r="G201" s="112">
        <f t="shared" si="16"/>
        <v>0</v>
      </c>
      <c r="H201" s="112">
        <f t="shared" si="16"/>
        <v>0</v>
      </c>
      <c r="I201" s="112">
        <f t="shared" si="16"/>
        <v>3744</v>
      </c>
      <c r="J201" s="112">
        <f t="shared" si="16"/>
        <v>2496</v>
      </c>
      <c r="K201" s="112">
        <f t="shared" si="16"/>
        <v>3264</v>
      </c>
      <c r="L201" s="112">
        <f t="shared" si="16"/>
        <v>0</v>
      </c>
      <c r="M201" s="112">
        <f t="shared" si="16"/>
        <v>1436112</v>
      </c>
      <c r="O201" s="114" t="s">
        <v>8</v>
      </c>
      <c r="P201" s="114" t="s">
        <v>1720</v>
      </c>
      <c r="Q201" s="114" t="s">
        <v>591</v>
      </c>
      <c r="R201" s="114" t="s">
        <v>1678</v>
      </c>
      <c r="S201" s="114"/>
      <c r="T201" s="112">
        <v>0</v>
      </c>
      <c r="U201" s="112">
        <v>1426608</v>
      </c>
      <c r="V201" s="112">
        <v>0</v>
      </c>
      <c r="W201" s="112">
        <v>0</v>
      </c>
      <c r="X201" s="112">
        <v>3744</v>
      </c>
      <c r="Y201" s="112">
        <v>2496</v>
      </c>
      <c r="Z201" s="112">
        <v>3264</v>
      </c>
      <c r="AA201" s="112">
        <v>0</v>
      </c>
      <c r="AB201" s="112">
        <v>1436112</v>
      </c>
    </row>
    <row r="202" spans="1:28" x14ac:dyDescent="0.25">
      <c r="A202" s="114" t="s">
        <v>8</v>
      </c>
      <c r="B202" s="114" t="s">
        <v>1720</v>
      </c>
      <c r="C202" s="114" t="s">
        <v>592</v>
      </c>
      <c r="D202" s="114" t="s">
        <v>1679</v>
      </c>
      <c r="E202" s="112">
        <f t="shared" si="16"/>
        <v>242640</v>
      </c>
      <c r="F202" s="112">
        <f t="shared" si="16"/>
        <v>29424</v>
      </c>
      <c r="G202" s="112">
        <f t="shared" si="16"/>
        <v>0</v>
      </c>
      <c r="H202" s="112">
        <f t="shared" si="16"/>
        <v>0</v>
      </c>
      <c r="I202" s="112">
        <f t="shared" si="16"/>
        <v>79696</v>
      </c>
      <c r="J202" s="112">
        <f t="shared" si="16"/>
        <v>54432</v>
      </c>
      <c r="K202" s="112">
        <f t="shared" si="16"/>
        <v>884</v>
      </c>
      <c r="L202" s="112">
        <f t="shared" si="16"/>
        <v>24</v>
      </c>
      <c r="M202" s="112">
        <f t="shared" si="16"/>
        <v>407100</v>
      </c>
      <c r="O202" s="114" t="s">
        <v>8</v>
      </c>
      <c r="P202" s="114" t="s">
        <v>1720</v>
      </c>
      <c r="Q202" s="114" t="s">
        <v>592</v>
      </c>
      <c r="R202" s="114" t="s">
        <v>1679</v>
      </c>
      <c r="S202" s="114"/>
      <c r="T202" s="112">
        <v>242640</v>
      </c>
      <c r="U202" s="112">
        <v>29424</v>
      </c>
      <c r="V202" s="112">
        <v>0</v>
      </c>
      <c r="W202" s="112">
        <v>0</v>
      </c>
      <c r="X202" s="112">
        <v>79696</v>
      </c>
      <c r="Y202" s="112">
        <v>54432</v>
      </c>
      <c r="Z202" s="112">
        <v>884</v>
      </c>
      <c r="AA202" s="112">
        <v>24</v>
      </c>
      <c r="AB202" s="112">
        <v>407100</v>
      </c>
    </row>
    <row r="203" spans="1:28" x14ac:dyDescent="0.25">
      <c r="A203" s="114" t="s">
        <v>8</v>
      </c>
      <c r="B203" s="114" t="s">
        <v>1720</v>
      </c>
      <c r="C203" s="114" t="s">
        <v>593</v>
      </c>
      <c r="D203" s="114" t="s">
        <v>1680</v>
      </c>
      <c r="E203" s="112">
        <f t="shared" si="16"/>
        <v>0</v>
      </c>
      <c r="F203" s="112">
        <f t="shared" si="16"/>
        <v>0</v>
      </c>
      <c r="G203" s="112">
        <f t="shared" si="16"/>
        <v>0</v>
      </c>
      <c r="H203" s="112">
        <f t="shared" si="16"/>
        <v>0</v>
      </c>
      <c r="I203" s="112">
        <f t="shared" si="16"/>
        <v>0</v>
      </c>
      <c r="J203" s="112">
        <f t="shared" si="16"/>
        <v>0</v>
      </c>
      <c r="K203" s="112">
        <f t="shared" si="16"/>
        <v>0</v>
      </c>
      <c r="L203" s="112">
        <f t="shared" si="16"/>
        <v>0</v>
      </c>
      <c r="M203" s="112">
        <f t="shared" si="16"/>
        <v>0</v>
      </c>
      <c r="O203" s="114" t="s">
        <v>8</v>
      </c>
      <c r="P203" s="114" t="s">
        <v>1720</v>
      </c>
      <c r="Q203" s="114" t="s">
        <v>593</v>
      </c>
      <c r="R203" s="114" t="s">
        <v>1680</v>
      </c>
      <c r="S203" s="114"/>
      <c r="T203" s="112">
        <v>0</v>
      </c>
      <c r="U203" s="112">
        <v>0</v>
      </c>
      <c r="V203" s="112">
        <v>0</v>
      </c>
      <c r="W203" s="112">
        <v>0</v>
      </c>
      <c r="X203" s="112">
        <v>0</v>
      </c>
      <c r="Y203" s="112">
        <v>0</v>
      </c>
      <c r="Z203" s="112">
        <v>0</v>
      </c>
      <c r="AA203" s="112">
        <v>0</v>
      </c>
      <c r="AB203" s="112">
        <v>0</v>
      </c>
    </row>
    <row r="204" spans="1:28" x14ac:dyDescent="0.25">
      <c r="A204" s="114" t="s">
        <v>8</v>
      </c>
      <c r="B204" s="114" t="s">
        <v>1720</v>
      </c>
      <c r="C204" s="114" t="s">
        <v>594</v>
      </c>
      <c r="D204" s="114" t="s">
        <v>1681</v>
      </c>
      <c r="E204" s="112">
        <f t="shared" si="16"/>
        <v>18528</v>
      </c>
      <c r="F204" s="112">
        <f t="shared" si="16"/>
        <v>0</v>
      </c>
      <c r="G204" s="112">
        <f t="shared" si="16"/>
        <v>0</v>
      </c>
      <c r="H204" s="112">
        <f t="shared" si="16"/>
        <v>0</v>
      </c>
      <c r="I204" s="112">
        <f t="shared" si="16"/>
        <v>1248</v>
      </c>
      <c r="J204" s="112">
        <f t="shared" si="16"/>
        <v>0</v>
      </c>
      <c r="K204" s="112">
        <f t="shared" si="16"/>
        <v>0</v>
      </c>
      <c r="L204" s="112">
        <f t="shared" si="16"/>
        <v>0</v>
      </c>
      <c r="M204" s="112">
        <f t="shared" si="16"/>
        <v>19776</v>
      </c>
      <c r="O204" s="114" t="s">
        <v>8</v>
      </c>
      <c r="P204" s="114" t="s">
        <v>1720</v>
      </c>
      <c r="Q204" s="114" t="s">
        <v>594</v>
      </c>
      <c r="R204" s="114" t="s">
        <v>1681</v>
      </c>
      <c r="S204" s="114"/>
      <c r="T204" s="112">
        <v>18528</v>
      </c>
      <c r="U204" s="112">
        <v>0</v>
      </c>
      <c r="V204" s="112">
        <v>0</v>
      </c>
      <c r="W204" s="112">
        <v>0</v>
      </c>
      <c r="X204" s="112">
        <v>1248</v>
      </c>
      <c r="Y204" s="112">
        <v>0</v>
      </c>
      <c r="Z204" s="112">
        <v>0</v>
      </c>
      <c r="AA204" s="112">
        <v>0</v>
      </c>
      <c r="AB204" s="112">
        <v>19776</v>
      </c>
    </row>
    <row r="205" spans="1:28" x14ac:dyDescent="0.25">
      <c r="A205" s="114" t="s">
        <v>8</v>
      </c>
      <c r="B205" s="114" t="s">
        <v>1720</v>
      </c>
      <c r="C205" s="114" t="s">
        <v>595</v>
      </c>
      <c r="D205" s="114" t="s">
        <v>1682</v>
      </c>
      <c r="E205" s="112">
        <f t="shared" si="16"/>
        <v>0</v>
      </c>
      <c r="F205" s="112">
        <f t="shared" si="16"/>
        <v>24016</v>
      </c>
      <c r="G205" s="112">
        <f t="shared" si="16"/>
        <v>0</v>
      </c>
      <c r="H205" s="112">
        <f t="shared" si="16"/>
        <v>0</v>
      </c>
      <c r="I205" s="112">
        <f t="shared" si="16"/>
        <v>0</v>
      </c>
      <c r="J205" s="112">
        <f t="shared" si="16"/>
        <v>14336</v>
      </c>
      <c r="K205" s="112">
        <f t="shared" si="16"/>
        <v>0</v>
      </c>
      <c r="L205" s="112">
        <f t="shared" si="16"/>
        <v>436</v>
      </c>
      <c r="M205" s="112">
        <f t="shared" si="16"/>
        <v>38788</v>
      </c>
      <c r="O205" s="114" t="s">
        <v>8</v>
      </c>
      <c r="P205" s="114" t="s">
        <v>1720</v>
      </c>
      <c r="Q205" s="114" t="s">
        <v>595</v>
      </c>
      <c r="R205" s="114" t="s">
        <v>1682</v>
      </c>
      <c r="S205" s="114"/>
      <c r="T205" s="112">
        <v>0</v>
      </c>
      <c r="U205" s="112">
        <v>24016</v>
      </c>
      <c r="V205" s="112">
        <v>0</v>
      </c>
      <c r="W205" s="112">
        <v>0</v>
      </c>
      <c r="X205" s="112">
        <v>0</v>
      </c>
      <c r="Y205" s="112">
        <v>14336</v>
      </c>
      <c r="Z205" s="112">
        <v>0</v>
      </c>
      <c r="AA205" s="112">
        <v>436</v>
      </c>
      <c r="AB205" s="112">
        <v>38788</v>
      </c>
    </row>
    <row r="206" spans="1:28" x14ac:dyDescent="0.25">
      <c r="A206" s="114" t="s">
        <v>8</v>
      </c>
      <c r="B206" s="114" t="s">
        <v>1720</v>
      </c>
      <c r="C206" s="114" t="s">
        <v>596</v>
      </c>
      <c r="D206" s="114" t="s">
        <v>1683</v>
      </c>
      <c r="E206" s="112">
        <f t="shared" si="16"/>
        <v>0</v>
      </c>
      <c r="F206" s="112">
        <f t="shared" si="16"/>
        <v>0</v>
      </c>
      <c r="G206" s="112">
        <f t="shared" si="16"/>
        <v>0</v>
      </c>
      <c r="H206" s="112">
        <f t="shared" si="16"/>
        <v>0</v>
      </c>
      <c r="I206" s="112">
        <f t="shared" si="16"/>
        <v>0</v>
      </c>
      <c r="J206" s="112">
        <f t="shared" si="16"/>
        <v>0</v>
      </c>
      <c r="K206" s="112">
        <f t="shared" si="16"/>
        <v>11321</v>
      </c>
      <c r="L206" s="112">
        <f t="shared" si="16"/>
        <v>0</v>
      </c>
      <c r="M206" s="112">
        <f t="shared" si="16"/>
        <v>11321</v>
      </c>
      <c r="O206" s="114" t="s">
        <v>8</v>
      </c>
      <c r="P206" s="114" t="s">
        <v>1720</v>
      </c>
      <c r="Q206" s="114" t="s">
        <v>596</v>
      </c>
      <c r="R206" s="114" t="s">
        <v>1683</v>
      </c>
      <c r="S206" s="114"/>
      <c r="T206" s="112">
        <v>0</v>
      </c>
      <c r="U206" s="112">
        <v>0</v>
      </c>
      <c r="V206" s="112">
        <v>0</v>
      </c>
      <c r="W206" s="112">
        <v>0</v>
      </c>
      <c r="X206" s="112">
        <v>0</v>
      </c>
      <c r="Y206" s="112">
        <v>0</v>
      </c>
      <c r="Z206" s="112">
        <v>11321</v>
      </c>
      <c r="AA206" s="112">
        <v>0</v>
      </c>
      <c r="AB206" s="112">
        <v>11321</v>
      </c>
    </row>
    <row r="207" spans="1:28" x14ac:dyDescent="0.25">
      <c r="A207" s="114" t="s">
        <v>8</v>
      </c>
      <c r="B207" s="114" t="s">
        <v>1720</v>
      </c>
      <c r="C207" s="114" t="s">
        <v>597</v>
      </c>
      <c r="D207" s="114" t="s">
        <v>1684</v>
      </c>
      <c r="E207" s="112">
        <f t="shared" si="16"/>
        <v>70272</v>
      </c>
      <c r="F207" s="112">
        <f t="shared" si="16"/>
        <v>51440</v>
      </c>
      <c r="G207" s="112">
        <f t="shared" si="16"/>
        <v>0</v>
      </c>
      <c r="H207" s="112">
        <f t="shared" si="16"/>
        <v>0</v>
      </c>
      <c r="I207" s="112">
        <f t="shared" si="16"/>
        <v>14896</v>
      </c>
      <c r="J207" s="112">
        <f t="shared" si="16"/>
        <v>0</v>
      </c>
      <c r="K207" s="112">
        <f t="shared" si="16"/>
        <v>1280</v>
      </c>
      <c r="L207" s="112">
        <f t="shared" si="16"/>
        <v>0</v>
      </c>
      <c r="M207" s="112">
        <f t="shared" si="16"/>
        <v>137888</v>
      </c>
      <c r="O207" s="114" t="s">
        <v>8</v>
      </c>
      <c r="P207" s="114" t="s">
        <v>1720</v>
      </c>
      <c r="Q207" s="114" t="s">
        <v>597</v>
      </c>
      <c r="R207" s="114" t="s">
        <v>1684</v>
      </c>
      <c r="S207" s="114"/>
      <c r="T207" s="112">
        <v>70272</v>
      </c>
      <c r="U207" s="112">
        <v>51440</v>
      </c>
      <c r="V207" s="112">
        <v>0</v>
      </c>
      <c r="W207" s="112">
        <v>0</v>
      </c>
      <c r="X207" s="112">
        <v>14896</v>
      </c>
      <c r="Y207" s="112">
        <v>0</v>
      </c>
      <c r="Z207" s="112">
        <v>1280</v>
      </c>
      <c r="AA207" s="112">
        <v>0</v>
      </c>
      <c r="AB207" s="112">
        <v>137888</v>
      </c>
    </row>
    <row r="208" spans="1:28" x14ac:dyDescent="0.25">
      <c r="A208" s="114" t="s">
        <v>8</v>
      </c>
      <c r="B208" s="114" t="s">
        <v>1720</v>
      </c>
      <c r="C208" s="114" t="s">
        <v>598</v>
      </c>
      <c r="D208" s="114" t="s">
        <v>1685</v>
      </c>
      <c r="E208" s="112">
        <f t="shared" si="16"/>
        <v>0</v>
      </c>
      <c r="F208" s="112">
        <f t="shared" si="16"/>
        <v>6768</v>
      </c>
      <c r="G208" s="112">
        <f t="shared" si="16"/>
        <v>0</v>
      </c>
      <c r="H208" s="112">
        <f t="shared" si="16"/>
        <v>0</v>
      </c>
      <c r="I208" s="112">
        <f t="shared" si="16"/>
        <v>0</v>
      </c>
      <c r="J208" s="112">
        <f t="shared" si="16"/>
        <v>0</v>
      </c>
      <c r="K208" s="112">
        <f t="shared" si="16"/>
        <v>0</v>
      </c>
      <c r="L208" s="112">
        <f t="shared" si="16"/>
        <v>0</v>
      </c>
      <c r="M208" s="112">
        <f t="shared" si="16"/>
        <v>6768</v>
      </c>
      <c r="O208" s="114" t="s">
        <v>8</v>
      </c>
      <c r="P208" s="114" t="s">
        <v>1720</v>
      </c>
      <c r="Q208" s="114" t="s">
        <v>598</v>
      </c>
      <c r="R208" s="114" t="s">
        <v>1685</v>
      </c>
      <c r="S208" s="114"/>
      <c r="T208" s="112">
        <v>0</v>
      </c>
      <c r="U208" s="112">
        <v>6768</v>
      </c>
      <c r="V208" s="112">
        <v>0</v>
      </c>
      <c r="W208" s="112">
        <v>0</v>
      </c>
      <c r="X208" s="112">
        <v>0</v>
      </c>
      <c r="Y208" s="112">
        <v>0</v>
      </c>
      <c r="Z208" s="112">
        <v>0</v>
      </c>
      <c r="AA208" s="112">
        <v>0</v>
      </c>
      <c r="AB208" s="112">
        <v>6768</v>
      </c>
    </row>
    <row r="209" spans="1:28" x14ac:dyDescent="0.25">
      <c r="A209" s="114" t="s">
        <v>8</v>
      </c>
      <c r="B209" s="114" t="s">
        <v>1720</v>
      </c>
      <c r="C209" s="114" t="s">
        <v>599</v>
      </c>
      <c r="D209" s="114" t="s">
        <v>1686</v>
      </c>
      <c r="E209" s="112">
        <f t="shared" si="16"/>
        <v>0</v>
      </c>
      <c r="F209" s="112">
        <f t="shared" si="16"/>
        <v>15200</v>
      </c>
      <c r="G209" s="112">
        <f t="shared" si="16"/>
        <v>0</v>
      </c>
      <c r="H209" s="112">
        <f t="shared" si="16"/>
        <v>0</v>
      </c>
      <c r="I209" s="112">
        <f t="shared" si="16"/>
        <v>0</v>
      </c>
      <c r="J209" s="112">
        <f t="shared" si="16"/>
        <v>2624</v>
      </c>
      <c r="K209" s="112">
        <f t="shared" si="16"/>
        <v>0</v>
      </c>
      <c r="L209" s="112">
        <f t="shared" si="16"/>
        <v>32774</v>
      </c>
      <c r="M209" s="112">
        <f t="shared" si="16"/>
        <v>50598</v>
      </c>
      <c r="O209" s="114" t="s">
        <v>8</v>
      </c>
      <c r="P209" s="114" t="s">
        <v>1720</v>
      </c>
      <c r="Q209" s="114" t="s">
        <v>599</v>
      </c>
      <c r="R209" s="114" t="s">
        <v>1686</v>
      </c>
      <c r="S209" s="114"/>
      <c r="T209" s="112">
        <v>0</v>
      </c>
      <c r="U209" s="112">
        <v>15200</v>
      </c>
      <c r="V209" s="112">
        <v>0</v>
      </c>
      <c r="W209" s="112">
        <v>0</v>
      </c>
      <c r="X209" s="112">
        <v>0</v>
      </c>
      <c r="Y209" s="112">
        <v>2624</v>
      </c>
      <c r="Z209" s="112">
        <v>0</v>
      </c>
      <c r="AA209" s="112">
        <v>32774</v>
      </c>
      <c r="AB209" s="112">
        <v>50598</v>
      </c>
    </row>
    <row r="210" spans="1:28" x14ac:dyDescent="0.25">
      <c r="A210" s="114" t="s">
        <v>8</v>
      </c>
      <c r="B210" s="114" t="s">
        <v>1720</v>
      </c>
      <c r="C210" s="114" t="s">
        <v>600</v>
      </c>
      <c r="D210" s="114" t="s">
        <v>1687</v>
      </c>
      <c r="E210" s="112">
        <f t="shared" si="16"/>
        <v>1016064</v>
      </c>
      <c r="F210" s="112">
        <f t="shared" si="16"/>
        <v>0</v>
      </c>
      <c r="G210" s="112">
        <f t="shared" si="16"/>
        <v>0</v>
      </c>
      <c r="H210" s="112">
        <f t="shared" si="16"/>
        <v>147760</v>
      </c>
      <c r="I210" s="112">
        <f t="shared" si="16"/>
        <v>0</v>
      </c>
      <c r="J210" s="112">
        <f t="shared" si="16"/>
        <v>0</v>
      </c>
      <c r="K210" s="112">
        <f t="shared" si="16"/>
        <v>0</v>
      </c>
      <c r="L210" s="112">
        <f t="shared" si="16"/>
        <v>0</v>
      </c>
      <c r="M210" s="112">
        <f t="shared" si="16"/>
        <v>1163824</v>
      </c>
      <c r="O210" s="114" t="s">
        <v>8</v>
      </c>
      <c r="P210" s="114" t="s">
        <v>1720</v>
      </c>
      <c r="Q210" s="114" t="s">
        <v>600</v>
      </c>
      <c r="R210" s="114" t="s">
        <v>1687</v>
      </c>
      <c r="S210" s="114"/>
      <c r="T210" s="112">
        <v>1016064</v>
      </c>
      <c r="U210" s="112">
        <v>0</v>
      </c>
      <c r="V210" s="112">
        <v>0</v>
      </c>
      <c r="W210" s="112">
        <v>147760</v>
      </c>
      <c r="X210" s="112">
        <v>0</v>
      </c>
      <c r="Y210" s="112">
        <v>0</v>
      </c>
      <c r="Z210" s="112">
        <v>0</v>
      </c>
      <c r="AA210" s="112">
        <v>0</v>
      </c>
      <c r="AB210" s="112">
        <v>1163824</v>
      </c>
    </row>
    <row r="211" spans="1:28" x14ac:dyDescent="0.25">
      <c r="A211" s="114" t="s">
        <v>8</v>
      </c>
      <c r="B211" s="114" t="s">
        <v>1720</v>
      </c>
      <c r="C211" s="114" t="s">
        <v>601</v>
      </c>
      <c r="D211" s="114" t="s">
        <v>1688</v>
      </c>
      <c r="E211" s="112">
        <f t="shared" si="16"/>
        <v>109216</v>
      </c>
      <c r="F211" s="112">
        <f t="shared" si="16"/>
        <v>0</v>
      </c>
      <c r="G211" s="112">
        <f t="shared" si="16"/>
        <v>0</v>
      </c>
      <c r="H211" s="112">
        <f t="shared" si="16"/>
        <v>0</v>
      </c>
      <c r="I211" s="112">
        <f t="shared" si="16"/>
        <v>0</v>
      </c>
      <c r="J211" s="112">
        <f t="shared" si="16"/>
        <v>0</v>
      </c>
      <c r="K211" s="112">
        <f t="shared" si="16"/>
        <v>0</v>
      </c>
      <c r="L211" s="112">
        <f t="shared" si="16"/>
        <v>0</v>
      </c>
      <c r="M211" s="112">
        <f t="shared" si="16"/>
        <v>109216</v>
      </c>
      <c r="O211" s="114" t="s">
        <v>8</v>
      </c>
      <c r="P211" s="114" t="s">
        <v>1720</v>
      </c>
      <c r="Q211" s="114" t="s">
        <v>601</v>
      </c>
      <c r="R211" s="114" t="s">
        <v>1688</v>
      </c>
      <c r="S211" s="114"/>
      <c r="T211" s="112">
        <v>109216</v>
      </c>
      <c r="U211" s="112">
        <v>0</v>
      </c>
      <c r="V211" s="112">
        <v>0</v>
      </c>
      <c r="W211" s="112">
        <v>0</v>
      </c>
      <c r="X211" s="112">
        <v>0</v>
      </c>
      <c r="Y211" s="112">
        <v>0</v>
      </c>
      <c r="Z211" s="112">
        <v>0</v>
      </c>
      <c r="AA211" s="112">
        <v>0</v>
      </c>
      <c r="AB211" s="112">
        <v>109216</v>
      </c>
    </row>
    <row r="212" spans="1:28" x14ac:dyDescent="0.25">
      <c r="A212" s="114" t="s">
        <v>8</v>
      </c>
      <c r="B212" s="114" t="s">
        <v>1720</v>
      </c>
      <c r="C212" s="114" t="s">
        <v>602</v>
      </c>
      <c r="D212" s="114" t="s">
        <v>1689</v>
      </c>
      <c r="E212" s="112">
        <f t="shared" si="16"/>
        <v>0</v>
      </c>
      <c r="F212" s="112">
        <f t="shared" si="16"/>
        <v>0</v>
      </c>
      <c r="G212" s="112">
        <f t="shared" si="16"/>
        <v>0</v>
      </c>
      <c r="H212" s="112">
        <f t="shared" si="16"/>
        <v>0</v>
      </c>
      <c r="I212" s="112">
        <f t="shared" si="16"/>
        <v>0</v>
      </c>
      <c r="J212" s="112">
        <f t="shared" si="16"/>
        <v>118336</v>
      </c>
      <c r="K212" s="112">
        <f t="shared" si="16"/>
        <v>0</v>
      </c>
      <c r="L212" s="112">
        <f t="shared" si="16"/>
        <v>12752</v>
      </c>
      <c r="M212" s="112">
        <f t="shared" si="16"/>
        <v>131088</v>
      </c>
      <c r="O212" s="114" t="s">
        <v>8</v>
      </c>
      <c r="P212" s="114" t="s">
        <v>1720</v>
      </c>
      <c r="Q212" s="114" t="s">
        <v>602</v>
      </c>
      <c r="R212" s="114" t="s">
        <v>1689</v>
      </c>
      <c r="S212" s="114"/>
      <c r="T212" s="112">
        <v>0</v>
      </c>
      <c r="U212" s="112">
        <v>0</v>
      </c>
      <c r="V212" s="112">
        <v>0</v>
      </c>
      <c r="W212" s="112">
        <v>0</v>
      </c>
      <c r="X212" s="112">
        <v>0</v>
      </c>
      <c r="Y212" s="112">
        <v>118336</v>
      </c>
      <c r="Z212" s="112">
        <v>0</v>
      </c>
      <c r="AA212" s="112">
        <v>12752</v>
      </c>
      <c r="AB212" s="112">
        <v>131088</v>
      </c>
    </row>
    <row r="213" spans="1:28" x14ac:dyDescent="0.25">
      <c r="A213" s="114" t="s">
        <v>8</v>
      </c>
      <c r="B213" s="114" t="s">
        <v>1720</v>
      </c>
      <c r="C213" s="114" t="s">
        <v>603</v>
      </c>
      <c r="D213" s="114" t="s">
        <v>1690</v>
      </c>
      <c r="E213" s="112">
        <f t="shared" si="16"/>
        <v>0</v>
      </c>
      <c r="F213" s="112">
        <f t="shared" si="16"/>
        <v>0</v>
      </c>
      <c r="G213" s="112">
        <f t="shared" si="16"/>
        <v>0</v>
      </c>
      <c r="H213" s="112">
        <f t="shared" si="16"/>
        <v>0</v>
      </c>
      <c r="I213" s="112">
        <f t="shared" si="16"/>
        <v>0</v>
      </c>
      <c r="J213" s="112">
        <f t="shared" si="16"/>
        <v>23072</v>
      </c>
      <c r="K213" s="112">
        <f t="shared" si="16"/>
        <v>0</v>
      </c>
      <c r="L213" s="112">
        <f t="shared" si="16"/>
        <v>0</v>
      </c>
      <c r="M213" s="112">
        <f t="shared" si="16"/>
        <v>23072</v>
      </c>
      <c r="O213" s="114" t="s">
        <v>8</v>
      </c>
      <c r="P213" s="114" t="s">
        <v>1720</v>
      </c>
      <c r="Q213" s="114" t="s">
        <v>603</v>
      </c>
      <c r="R213" s="114" t="s">
        <v>1690</v>
      </c>
      <c r="S213" s="114"/>
      <c r="T213" s="112">
        <v>0</v>
      </c>
      <c r="U213" s="112">
        <v>0</v>
      </c>
      <c r="V213" s="112">
        <v>0</v>
      </c>
      <c r="W213" s="112">
        <v>0</v>
      </c>
      <c r="X213" s="112">
        <v>0</v>
      </c>
      <c r="Y213" s="112">
        <v>23072</v>
      </c>
      <c r="Z213" s="112">
        <v>0</v>
      </c>
      <c r="AA213" s="112">
        <v>0</v>
      </c>
      <c r="AB213" s="112">
        <v>23072</v>
      </c>
    </row>
    <row r="214" spans="1:28" x14ac:dyDescent="0.25">
      <c r="A214" s="114" t="s">
        <v>8</v>
      </c>
      <c r="B214" s="114" t="s">
        <v>1720</v>
      </c>
      <c r="C214" s="114" t="s">
        <v>604</v>
      </c>
      <c r="D214" s="114" t="s">
        <v>1691</v>
      </c>
      <c r="E214" s="112">
        <f t="shared" si="16"/>
        <v>42672</v>
      </c>
      <c r="F214" s="112">
        <f t="shared" si="16"/>
        <v>0</v>
      </c>
      <c r="G214" s="112">
        <f t="shared" si="16"/>
        <v>0</v>
      </c>
      <c r="H214" s="112">
        <f t="shared" si="16"/>
        <v>0</v>
      </c>
      <c r="I214" s="112">
        <f t="shared" si="16"/>
        <v>0</v>
      </c>
      <c r="J214" s="112">
        <f t="shared" si="16"/>
        <v>179904</v>
      </c>
      <c r="K214" s="112">
        <f t="shared" si="16"/>
        <v>0</v>
      </c>
      <c r="L214" s="112">
        <f t="shared" si="16"/>
        <v>35089</v>
      </c>
      <c r="M214" s="112">
        <f t="shared" si="16"/>
        <v>257665</v>
      </c>
      <c r="O214" s="114" t="s">
        <v>8</v>
      </c>
      <c r="P214" s="114" t="s">
        <v>1720</v>
      </c>
      <c r="Q214" s="114" t="s">
        <v>604</v>
      </c>
      <c r="R214" s="114" t="s">
        <v>1691</v>
      </c>
      <c r="S214" s="114"/>
      <c r="T214" s="112">
        <v>42672</v>
      </c>
      <c r="U214" s="112">
        <v>0</v>
      </c>
      <c r="V214" s="112">
        <v>0</v>
      </c>
      <c r="W214" s="112">
        <v>0</v>
      </c>
      <c r="X214" s="112">
        <v>0</v>
      </c>
      <c r="Y214" s="112">
        <v>179904</v>
      </c>
      <c r="Z214" s="112">
        <v>0</v>
      </c>
      <c r="AA214" s="112">
        <v>35089</v>
      </c>
      <c r="AB214" s="112">
        <v>257665</v>
      </c>
    </row>
    <row r="215" spans="1:28" x14ac:dyDescent="0.25">
      <c r="A215" s="114" t="s">
        <v>8</v>
      </c>
      <c r="B215" s="114" t="s">
        <v>1720</v>
      </c>
      <c r="C215" s="114" t="s">
        <v>605</v>
      </c>
      <c r="D215" s="114" t="s">
        <v>1692</v>
      </c>
      <c r="E215" s="112">
        <f t="shared" si="16"/>
        <v>0</v>
      </c>
      <c r="F215" s="112">
        <f t="shared" si="16"/>
        <v>0</v>
      </c>
      <c r="G215" s="112">
        <f t="shared" si="16"/>
        <v>0</v>
      </c>
      <c r="H215" s="112">
        <f t="shared" si="16"/>
        <v>0</v>
      </c>
      <c r="I215" s="112">
        <f t="shared" si="16"/>
        <v>0</v>
      </c>
      <c r="J215" s="112">
        <f t="shared" si="16"/>
        <v>0</v>
      </c>
      <c r="K215" s="112">
        <f t="shared" si="16"/>
        <v>0</v>
      </c>
      <c r="L215" s="112">
        <f t="shared" si="16"/>
        <v>0</v>
      </c>
      <c r="M215" s="112">
        <f t="shared" si="16"/>
        <v>0</v>
      </c>
      <c r="O215" s="114" t="s">
        <v>8</v>
      </c>
      <c r="P215" s="114" t="s">
        <v>1720</v>
      </c>
      <c r="Q215" s="114" t="s">
        <v>605</v>
      </c>
      <c r="R215" s="114" t="s">
        <v>1692</v>
      </c>
      <c r="S215" s="114"/>
      <c r="T215" s="112">
        <v>0</v>
      </c>
      <c r="U215" s="112">
        <v>0</v>
      </c>
      <c r="V215" s="112">
        <v>0</v>
      </c>
      <c r="W215" s="112">
        <v>0</v>
      </c>
      <c r="X215" s="112">
        <v>0</v>
      </c>
      <c r="Y215" s="112">
        <v>0</v>
      </c>
      <c r="Z215" s="112">
        <v>0</v>
      </c>
      <c r="AA215" s="112">
        <v>0</v>
      </c>
      <c r="AB215" s="112">
        <v>0</v>
      </c>
    </row>
    <row r="216" spans="1:28" x14ac:dyDescent="0.25">
      <c r="A216" s="114" t="s">
        <v>8</v>
      </c>
      <c r="B216" s="114" t="s">
        <v>1720</v>
      </c>
      <c r="C216" s="114" t="s">
        <v>606</v>
      </c>
      <c r="D216" s="114" t="s">
        <v>1693</v>
      </c>
      <c r="E216" s="112">
        <f t="shared" si="16"/>
        <v>0</v>
      </c>
      <c r="F216" s="112">
        <f t="shared" si="16"/>
        <v>0</v>
      </c>
      <c r="G216" s="112">
        <f t="shared" si="16"/>
        <v>0</v>
      </c>
      <c r="H216" s="112">
        <f t="shared" si="16"/>
        <v>0</v>
      </c>
      <c r="I216" s="112">
        <f t="shared" si="16"/>
        <v>0</v>
      </c>
      <c r="J216" s="112">
        <f t="shared" si="16"/>
        <v>85104</v>
      </c>
      <c r="K216" s="112">
        <f t="shared" si="16"/>
        <v>0</v>
      </c>
      <c r="L216" s="112">
        <f t="shared" si="16"/>
        <v>0</v>
      </c>
      <c r="M216" s="112">
        <f t="shared" si="16"/>
        <v>85104</v>
      </c>
      <c r="O216" s="114" t="s">
        <v>8</v>
      </c>
      <c r="P216" s="114" t="s">
        <v>1720</v>
      </c>
      <c r="Q216" s="114" t="s">
        <v>606</v>
      </c>
      <c r="R216" s="114" t="s">
        <v>1693</v>
      </c>
      <c r="S216" s="114"/>
      <c r="T216" s="112">
        <v>0</v>
      </c>
      <c r="U216" s="112">
        <v>0</v>
      </c>
      <c r="V216" s="112">
        <v>0</v>
      </c>
      <c r="W216" s="112">
        <v>0</v>
      </c>
      <c r="X216" s="112">
        <v>0</v>
      </c>
      <c r="Y216" s="112">
        <v>85104</v>
      </c>
      <c r="Z216" s="112">
        <v>0</v>
      </c>
      <c r="AA216" s="112">
        <v>0</v>
      </c>
      <c r="AB216" s="112">
        <v>85104</v>
      </c>
    </row>
    <row r="217" spans="1:28" x14ac:dyDescent="0.25">
      <c r="A217" s="114" t="s">
        <v>8</v>
      </c>
      <c r="B217" s="114" t="s">
        <v>1720</v>
      </c>
      <c r="C217" s="114" t="s">
        <v>607</v>
      </c>
      <c r="D217" s="114" t="s">
        <v>1694</v>
      </c>
      <c r="E217" s="112">
        <f t="shared" si="16"/>
        <v>0</v>
      </c>
      <c r="F217" s="112">
        <f t="shared" si="16"/>
        <v>906704</v>
      </c>
      <c r="G217" s="112">
        <f t="shared" si="16"/>
        <v>151008</v>
      </c>
      <c r="H217" s="112">
        <f t="shared" si="16"/>
        <v>0</v>
      </c>
      <c r="I217" s="112">
        <f t="shared" si="16"/>
        <v>0</v>
      </c>
      <c r="J217" s="112">
        <f t="shared" si="16"/>
        <v>0</v>
      </c>
      <c r="K217" s="112">
        <f t="shared" si="16"/>
        <v>0</v>
      </c>
      <c r="L217" s="112">
        <f t="shared" si="16"/>
        <v>96</v>
      </c>
      <c r="M217" s="112">
        <f t="shared" si="16"/>
        <v>1057808</v>
      </c>
      <c r="O217" s="114" t="s">
        <v>8</v>
      </c>
      <c r="P217" s="114" t="s">
        <v>1720</v>
      </c>
      <c r="Q217" s="114" t="s">
        <v>607</v>
      </c>
      <c r="R217" s="114" t="s">
        <v>1694</v>
      </c>
      <c r="S217" s="114"/>
      <c r="T217" s="112">
        <v>0</v>
      </c>
      <c r="U217" s="112">
        <v>906704</v>
      </c>
      <c r="V217" s="112">
        <v>151008</v>
      </c>
      <c r="W217" s="112">
        <v>0</v>
      </c>
      <c r="X217" s="112">
        <v>0</v>
      </c>
      <c r="Y217" s="112">
        <v>0</v>
      </c>
      <c r="Z217" s="112">
        <v>0</v>
      </c>
      <c r="AA217" s="112">
        <v>96</v>
      </c>
      <c r="AB217" s="112">
        <v>1057808</v>
      </c>
    </row>
    <row r="218" spans="1:28" x14ac:dyDescent="0.25">
      <c r="A218" s="114" t="s">
        <v>8</v>
      </c>
      <c r="B218" s="114" t="s">
        <v>1720</v>
      </c>
      <c r="C218" s="114" t="s">
        <v>608</v>
      </c>
      <c r="D218" s="114" t="s">
        <v>1695</v>
      </c>
      <c r="E218" s="112">
        <f t="shared" si="16"/>
        <v>0</v>
      </c>
      <c r="F218" s="112">
        <f t="shared" si="16"/>
        <v>0</v>
      </c>
      <c r="G218" s="112">
        <f t="shared" si="16"/>
        <v>0</v>
      </c>
      <c r="H218" s="112">
        <f t="shared" si="16"/>
        <v>0</v>
      </c>
      <c r="I218" s="112">
        <f t="shared" si="16"/>
        <v>0</v>
      </c>
      <c r="J218" s="112">
        <f t="shared" si="16"/>
        <v>0</v>
      </c>
      <c r="K218" s="112">
        <f t="shared" si="16"/>
        <v>24</v>
      </c>
      <c r="L218" s="112">
        <f t="shared" si="16"/>
        <v>0</v>
      </c>
      <c r="M218" s="112">
        <f t="shared" si="16"/>
        <v>24</v>
      </c>
      <c r="O218" s="114" t="s">
        <v>8</v>
      </c>
      <c r="P218" s="114" t="s">
        <v>1720</v>
      </c>
      <c r="Q218" s="114" t="s">
        <v>608</v>
      </c>
      <c r="R218" s="114" t="s">
        <v>1695</v>
      </c>
      <c r="S218" s="114"/>
      <c r="T218" s="112">
        <v>0</v>
      </c>
      <c r="U218" s="112">
        <v>0</v>
      </c>
      <c r="V218" s="112">
        <v>0</v>
      </c>
      <c r="W218" s="112">
        <v>0</v>
      </c>
      <c r="X218" s="112">
        <v>0</v>
      </c>
      <c r="Y218" s="112">
        <v>0</v>
      </c>
      <c r="Z218" s="112">
        <v>24</v>
      </c>
      <c r="AA218" s="112">
        <v>0</v>
      </c>
      <c r="AB218" s="112">
        <v>24</v>
      </c>
    </row>
    <row r="219" spans="1:28" x14ac:dyDescent="0.25">
      <c r="A219" s="114" t="s">
        <v>8</v>
      </c>
      <c r="B219" s="114" t="s">
        <v>1720</v>
      </c>
      <c r="C219" s="114" t="s">
        <v>609</v>
      </c>
      <c r="D219" s="114" t="s">
        <v>1696</v>
      </c>
      <c r="E219" s="112">
        <f t="shared" si="16"/>
        <v>0</v>
      </c>
      <c r="F219" s="112">
        <f t="shared" si="16"/>
        <v>0</v>
      </c>
      <c r="G219" s="112">
        <f t="shared" si="16"/>
        <v>0</v>
      </c>
      <c r="H219" s="112">
        <f t="shared" si="16"/>
        <v>0</v>
      </c>
      <c r="I219" s="112">
        <f t="shared" si="16"/>
        <v>0</v>
      </c>
      <c r="J219" s="112">
        <f t="shared" si="16"/>
        <v>0</v>
      </c>
      <c r="K219" s="112">
        <f t="shared" si="16"/>
        <v>8034</v>
      </c>
      <c r="L219" s="112">
        <f t="shared" si="16"/>
        <v>0</v>
      </c>
      <c r="M219" s="112">
        <f t="shared" si="16"/>
        <v>8034</v>
      </c>
      <c r="O219" s="114" t="s">
        <v>8</v>
      </c>
      <c r="P219" s="114" t="s">
        <v>1720</v>
      </c>
      <c r="Q219" s="114" t="s">
        <v>609</v>
      </c>
      <c r="R219" s="114" t="s">
        <v>1696</v>
      </c>
      <c r="S219" s="114"/>
      <c r="T219" s="112">
        <v>0</v>
      </c>
      <c r="U219" s="112">
        <v>0</v>
      </c>
      <c r="V219" s="112">
        <v>0</v>
      </c>
      <c r="W219" s="112">
        <v>0</v>
      </c>
      <c r="X219" s="112">
        <v>0</v>
      </c>
      <c r="Y219" s="112">
        <v>0</v>
      </c>
      <c r="Z219" s="112">
        <v>8034</v>
      </c>
      <c r="AA219" s="112">
        <v>0</v>
      </c>
      <c r="AB219" s="112">
        <v>8034</v>
      </c>
    </row>
    <row r="220" spans="1:28" x14ac:dyDescent="0.25">
      <c r="A220" s="114" t="s">
        <v>8</v>
      </c>
      <c r="B220" s="114" t="s">
        <v>1720</v>
      </c>
      <c r="C220" s="114" t="s">
        <v>610</v>
      </c>
      <c r="D220" s="114" t="s">
        <v>1697</v>
      </c>
      <c r="E220" s="112">
        <f t="shared" si="16"/>
        <v>0</v>
      </c>
      <c r="F220" s="112">
        <f t="shared" si="16"/>
        <v>0</v>
      </c>
      <c r="G220" s="112">
        <f t="shared" si="16"/>
        <v>0</v>
      </c>
      <c r="H220" s="112">
        <f t="shared" si="16"/>
        <v>0</v>
      </c>
      <c r="I220" s="112">
        <f t="shared" si="16"/>
        <v>3936</v>
      </c>
      <c r="J220" s="112">
        <f t="shared" si="16"/>
        <v>0</v>
      </c>
      <c r="K220" s="112">
        <f t="shared" si="16"/>
        <v>56</v>
      </c>
      <c r="L220" s="112">
        <f t="shared" si="16"/>
        <v>0</v>
      </c>
      <c r="M220" s="112">
        <f t="shared" si="16"/>
        <v>3992</v>
      </c>
      <c r="O220" s="114" t="s">
        <v>8</v>
      </c>
      <c r="P220" s="114" t="s">
        <v>1720</v>
      </c>
      <c r="Q220" s="114" t="s">
        <v>610</v>
      </c>
      <c r="R220" s="114" t="s">
        <v>1697</v>
      </c>
      <c r="S220" s="114"/>
      <c r="T220" s="112">
        <v>0</v>
      </c>
      <c r="U220" s="112">
        <v>0</v>
      </c>
      <c r="V220" s="112">
        <v>0</v>
      </c>
      <c r="W220" s="112">
        <v>0</v>
      </c>
      <c r="X220" s="112">
        <v>3936</v>
      </c>
      <c r="Y220" s="112">
        <v>0</v>
      </c>
      <c r="Z220" s="112">
        <v>56</v>
      </c>
      <c r="AA220" s="112">
        <v>0</v>
      </c>
      <c r="AB220" s="112">
        <v>3992</v>
      </c>
    </row>
    <row r="221" spans="1:28" x14ac:dyDescent="0.25">
      <c r="A221" s="114" t="s">
        <v>8</v>
      </c>
      <c r="B221" s="114" t="s">
        <v>1720</v>
      </c>
      <c r="C221" s="114" t="s">
        <v>611</v>
      </c>
      <c r="D221" s="114" t="s">
        <v>1698</v>
      </c>
      <c r="E221" s="112">
        <f t="shared" si="16"/>
        <v>109056</v>
      </c>
      <c r="F221" s="112">
        <f t="shared" si="16"/>
        <v>0</v>
      </c>
      <c r="G221" s="112">
        <f t="shared" si="16"/>
        <v>0</v>
      </c>
      <c r="H221" s="112">
        <f t="shared" si="16"/>
        <v>0</v>
      </c>
      <c r="I221" s="112">
        <f t="shared" si="16"/>
        <v>0</v>
      </c>
      <c r="J221" s="112">
        <f t="shared" si="16"/>
        <v>0</v>
      </c>
      <c r="K221" s="112">
        <f t="shared" si="16"/>
        <v>0</v>
      </c>
      <c r="L221" s="112">
        <f t="shared" si="16"/>
        <v>0</v>
      </c>
      <c r="M221" s="112">
        <f t="shared" si="16"/>
        <v>109056</v>
      </c>
      <c r="O221" s="114" t="s">
        <v>8</v>
      </c>
      <c r="P221" s="114" t="s">
        <v>1720</v>
      </c>
      <c r="Q221" s="114" t="s">
        <v>611</v>
      </c>
      <c r="R221" s="114" t="s">
        <v>1698</v>
      </c>
      <c r="S221" s="114"/>
      <c r="T221" s="112">
        <v>109056</v>
      </c>
      <c r="U221" s="112">
        <v>0</v>
      </c>
      <c r="V221" s="112">
        <v>0</v>
      </c>
      <c r="W221" s="112">
        <v>0</v>
      </c>
      <c r="X221" s="112">
        <v>0</v>
      </c>
      <c r="Y221" s="112">
        <v>0</v>
      </c>
      <c r="Z221" s="112">
        <v>0</v>
      </c>
      <c r="AA221" s="112">
        <v>0</v>
      </c>
      <c r="AB221" s="112">
        <v>109056</v>
      </c>
    </row>
    <row r="222" spans="1:28" x14ac:dyDescent="0.25">
      <c r="A222" s="114" t="s">
        <v>8</v>
      </c>
      <c r="B222" s="114" t="s">
        <v>1720</v>
      </c>
      <c r="C222" s="114" t="s">
        <v>612</v>
      </c>
      <c r="D222" s="114" t="s">
        <v>1699</v>
      </c>
      <c r="E222" s="112">
        <f t="shared" si="16"/>
        <v>48384</v>
      </c>
      <c r="F222" s="112">
        <f t="shared" si="16"/>
        <v>0</v>
      </c>
      <c r="G222" s="112">
        <f t="shared" si="16"/>
        <v>0</v>
      </c>
      <c r="H222" s="112">
        <f t="shared" si="16"/>
        <v>0</v>
      </c>
      <c r="I222" s="112">
        <f t="shared" si="16"/>
        <v>63504</v>
      </c>
      <c r="J222" s="112">
        <f t="shared" si="16"/>
        <v>0</v>
      </c>
      <c r="K222" s="112">
        <f t="shared" si="16"/>
        <v>944</v>
      </c>
      <c r="L222" s="112">
        <f t="shared" si="16"/>
        <v>0</v>
      </c>
      <c r="M222" s="112">
        <f t="shared" si="16"/>
        <v>112832</v>
      </c>
      <c r="O222" s="114" t="s">
        <v>8</v>
      </c>
      <c r="P222" s="114" t="s">
        <v>1720</v>
      </c>
      <c r="Q222" s="114" t="s">
        <v>612</v>
      </c>
      <c r="R222" s="114" t="s">
        <v>1699</v>
      </c>
      <c r="S222" s="114"/>
      <c r="T222" s="112">
        <v>48384</v>
      </c>
      <c r="U222" s="112">
        <v>0</v>
      </c>
      <c r="V222" s="112">
        <v>0</v>
      </c>
      <c r="W222" s="112">
        <v>0</v>
      </c>
      <c r="X222" s="112">
        <v>63504</v>
      </c>
      <c r="Y222" s="112">
        <v>0</v>
      </c>
      <c r="Z222" s="112">
        <v>944</v>
      </c>
      <c r="AA222" s="112">
        <v>0</v>
      </c>
      <c r="AB222" s="112">
        <v>112832</v>
      </c>
    </row>
    <row r="223" spans="1:28" x14ac:dyDescent="0.25">
      <c r="A223" s="114" t="s">
        <v>8</v>
      </c>
      <c r="B223" s="114" t="s">
        <v>1720</v>
      </c>
      <c r="C223" s="114" t="s">
        <v>613</v>
      </c>
      <c r="D223" s="114" t="s">
        <v>1700</v>
      </c>
      <c r="E223" s="112">
        <f t="shared" si="16"/>
        <v>1787376</v>
      </c>
      <c r="F223" s="112">
        <f t="shared" si="16"/>
        <v>0</v>
      </c>
      <c r="G223" s="112">
        <f t="shared" si="16"/>
        <v>0</v>
      </c>
      <c r="H223" s="112">
        <f t="shared" si="16"/>
        <v>0</v>
      </c>
      <c r="I223" s="112">
        <f t="shared" si="16"/>
        <v>0</v>
      </c>
      <c r="J223" s="112">
        <f t="shared" si="16"/>
        <v>0</v>
      </c>
      <c r="K223" s="112">
        <f t="shared" si="16"/>
        <v>0</v>
      </c>
      <c r="L223" s="112">
        <f t="shared" si="16"/>
        <v>0</v>
      </c>
      <c r="M223" s="112">
        <f t="shared" si="16"/>
        <v>1787376</v>
      </c>
      <c r="O223" s="114" t="s">
        <v>8</v>
      </c>
      <c r="P223" s="114" t="s">
        <v>1720</v>
      </c>
      <c r="Q223" s="114" t="s">
        <v>613</v>
      </c>
      <c r="R223" s="114" t="s">
        <v>1700</v>
      </c>
      <c r="S223" s="114"/>
      <c r="T223" s="112">
        <v>1787376</v>
      </c>
      <c r="U223" s="112">
        <v>0</v>
      </c>
      <c r="V223" s="112">
        <v>0</v>
      </c>
      <c r="W223" s="112">
        <v>0</v>
      </c>
      <c r="X223" s="112">
        <v>0</v>
      </c>
      <c r="Y223" s="112">
        <v>0</v>
      </c>
      <c r="Z223" s="112">
        <v>0</v>
      </c>
      <c r="AA223" s="112">
        <v>0</v>
      </c>
      <c r="AB223" s="112">
        <v>1787376</v>
      </c>
    </row>
    <row r="224" spans="1:28" x14ac:dyDescent="0.25">
      <c r="A224" s="114" t="s">
        <v>8</v>
      </c>
      <c r="B224" s="114" t="s">
        <v>1720</v>
      </c>
      <c r="C224" s="114" t="s">
        <v>614</v>
      </c>
      <c r="D224" s="114" t="s">
        <v>1701</v>
      </c>
      <c r="E224" s="112">
        <f t="shared" si="16"/>
        <v>368784</v>
      </c>
      <c r="F224" s="112">
        <f t="shared" si="16"/>
        <v>0</v>
      </c>
      <c r="G224" s="112">
        <f t="shared" si="16"/>
        <v>0</v>
      </c>
      <c r="H224" s="112">
        <f t="shared" si="16"/>
        <v>0</v>
      </c>
      <c r="I224" s="112">
        <f t="shared" si="16"/>
        <v>9296</v>
      </c>
      <c r="J224" s="112">
        <f t="shared" si="16"/>
        <v>0</v>
      </c>
      <c r="K224" s="112">
        <f t="shared" si="16"/>
        <v>64</v>
      </c>
      <c r="L224" s="112">
        <f t="shared" si="16"/>
        <v>0</v>
      </c>
      <c r="M224" s="112">
        <f t="shared" si="16"/>
        <v>378144</v>
      </c>
      <c r="O224" s="114" t="s">
        <v>8</v>
      </c>
      <c r="P224" s="114" t="s">
        <v>1720</v>
      </c>
      <c r="Q224" s="114" t="s">
        <v>614</v>
      </c>
      <c r="R224" s="114" t="s">
        <v>1701</v>
      </c>
      <c r="S224" s="114"/>
      <c r="T224" s="112">
        <v>368784</v>
      </c>
      <c r="U224" s="112">
        <v>0</v>
      </c>
      <c r="V224" s="112">
        <v>0</v>
      </c>
      <c r="W224" s="112">
        <v>0</v>
      </c>
      <c r="X224" s="112">
        <v>9296</v>
      </c>
      <c r="Y224" s="112">
        <v>0</v>
      </c>
      <c r="Z224" s="112">
        <v>64</v>
      </c>
      <c r="AA224" s="112">
        <v>0</v>
      </c>
      <c r="AB224" s="112">
        <v>378144</v>
      </c>
    </row>
    <row r="225" spans="1:28" x14ac:dyDescent="0.25">
      <c r="A225" s="114" t="s">
        <v>8</v>
      </c>
      <c r="B225" s="114" t="s">
        <v>1720</v>
      </c>
      <c r="C225" s="114" t="s">
        <v>615</v>
      </c>
      <c r="D225" s="114" t="s">
        <v>1702</v>
      </c>
      <c r="E225" s="112">
        <f t="shared" si="16"/>
        <v>0</v>
      </c>
      <c r="F225" s="112">
        <f t="shared" si="16"/>
        <v>0</v>
      </c>
      <c r="G225" s="112">
        <f t="shared" si="16"/>
        <v>0</v>
      </c>
      <c r="H225" s="112">
        <f t="shared" si="16"/>
        <v>0</v>
      </c>
      <c r="I225" s="112">
        <f t="shared" si="16"/>
        <v>0</v>
      </c>
      <c r="J225" s="112">
        <f t="shared" si="16"/>
        <v>0</v>
      </c>
      <c r="K225" s="112">
        <f t="shared" si="16"/>
        <v>0</v>
      </c>
      <c r="L225" s="112">
        <f t="shared" si="16"/>
        <v>0</v>
      </c>
      <c r="M225" s="112">
        <f t="shared" si="16"/>
        <v>0</v>
      </c>
      <c r="O225" s="114" t="s">
        <v>8</v>
      </c>
      <c r="P225" s="114" t="s">
        <v>1720</v>
      </c>
      <c r="Q225" s="114" t="s">
        <v>615</v>
      </c>
      <c r="R225" s="114" t="s">
        <v>1702</v>
      </c>
      <c r="S225" s="114"/>
      <c r="T225" s="112">
        <v>0</v>
      </c>
      <c r="U225" s="112">
        <v>0</v>
      </c>
      <c r="V225" s="112">
        <v>0</v>
      </c>
      <c r="W225" s="112">
        <v>0</v>
      </c>
      <c r="X225" s="112">
        <v>0</v>
      </c>
      <c r="Y225" s="112">
        <v>0</v>
      </c>
      <c r="Z225" s="112">
        <v>0</v>
      </c>
      <c r="AA225" s="112">
        <v>0</v>
      </c>
      <c r="AB225" s="112">
        <v>0</v>
      </c>
    </row>
    <row r="226" spans="1:28" x14ac:dyDescent="0.25">
      <c r="A226" s="114" t="s">
        <v>8</v>
      </c>
      <c r="B226" s="114" t="s">
        <v>1720</v>
      </c>
      <c r="C226" s="114" t="s">
        <v>616</v>
      </c>
      <c r="D226" s="114" t="s">
        <v>1703</v>
      </c>
      <c r="E226" s="112">
        <f t="shared" si="16"/>
        <v>4010704</v>
      </c>
      <c r="F226" s="112">
        <f t="shared" si="16"/>
        <v>2460160</v>
      </c>
      <c r="G226" s="112">
        <f t="shared" si="16"/>
        <v>151008</v>
      </c>
      <c r="H226" s="112">
        <f t="shared" si="16"/>
        <v>147760</v>
      </c>
      <c r="I226" s="112">
        <f t="shared" si="16"/>
        <v>229312</v>
      </c>
      <c r="J226" s="112">
        <f t="shared" si="16"/>
        <v>480304</v>
      </c>
      <c r="K226" s="112">
        <f t="shared" si="16"/>
        <v>34311</v>
      </c>
      <c r="L226" s="112">
        <f t="shared" si="16"/>
        <v>81171</v>
      </c>
      <c r="M226" s="112">
        <f t="shared" si="16"/>
        <v>7594730</v>
      </c>
      <c r="O226" s="114" t="s">
        <v>8</v>
      </c>
      <c r="P226" s="114" t="s">
        <v>1720</v>
      </c>
      <c r="Q226" s="114" t="s">
        <v>616</v>
      </c>
      <c r="R226" s="114" t="s">
        <v>1703</v>
      </c>
      <c r="S226" s="114"/>
      <c r="T226" s="112">
        <v>4010704</v>
      </c>
      <c r="U226" s="112">
        <v>2460160</v>
      </c>
      <c r="V226" s="112">
        <v>151008</v>
      </c>
      <c r="W226" s="112">
        <v>147760</v>
      </c>
      <c r="X226" s="112">
        <v>229312</v>
      </c>
      <c r="Y226" s="112">
        <v>480304</v>
      </c>
      <c r="Z226" s="112">
        <v>34311</v>
      </c>
      <c r="AA226" s="112">
        <v>81171</v>
      </c>
      <c r="AB226" s="112">
        <v>7594730</v>
      </c>
    </row>
    <row r="227" spans="1:28" x14ac:dyDescent="0.25">
      <c r="D227" s="111" t="s">
        <v>617</v>
      </c>
      <c r="R227" s="111" t="s">
        <v>617</v>
      </c>
      <c r="S227" s="111"/>
    </row>
    <row r="228" spans="1:28" x14ac:dyDescent="0.25">
      <c r="A228" s="114" t="s">
        <v>8</v>
      </c>
      <c r="B228" s="114" t="s">
        <v>1720</v>
      </c>
      <c r="C228" s="114" t="s">
        <v>618</v>
      </c>
      <c r="D228" s="114" t="s">
        <v>1704</v>
      </c>
      <c r="E228" s="112">
        <f t="shared" ref="E228:M233" si="17">T228</f>
        <v>0</v>
      </c>
      <c r="F228" s="112">
        <f t="shared" si="17"/>
        <v>0</v>
      </c>
      <c r="G228" s="112">
        <f t="shared" si="17"/>
        <v>0</v>
      </c>
      <c r="H228" s="112">
        <f t="shared" si="17"/>
        <v>0</v>
      </c>
      <c r="I228" s="112">
        <f t="shared" si="17"/>
        <v>0</v>
      </c>
      <c r="J228" s="112">
        <f t="shared" si="17"/>
        <v>0</v>
      </c>
      <c r="K228" s="112">
        <f t="shared" si="17"/>
        <v>0</v>
      </c>
      <c r="L228" s="112">
        <f t="shared" si="17"/>
        <v>0</v>
      </c>
      <c r="M228" s="112">
        <f t="shared" si="17"/>
        <v>0</v>
      </c>
      <c r="O228" s="114" t="s">
        <v>8</v>
      </c>
      <c r="P228" s="114" t="s">
        <v>1720</v>
      </c>
      <c r="Q228" s="114" t="s">
        <v>618</v>
      </c>
      <c r="R228" s="114" t="s">
        <v>1704</v>
      </c>
      <c r="S228" s="114"/>
      <c r="T228" s="112">
        <v>0</v>
      </c>
      <c r="U228" s="112">
        <v>0</v>
      </c>
      <c r="V228" s="112">
        <v>0</v>
      </c>
      <c r="W228" s="112">
        <v>0</v>
      </c>
      <c r="X228" s="112">
        <v>0</v>
      </c>
      <c r="Y228" s="112">
        <v>0</v>
      </c>
      <c r="Z228" s="112">
        <v>0</v>
      </c>
      <c r="AA228" s="112">
        <v>0</v>
      </c>
      <c r="AB228" s="112">
        <v>0</v>
      </c>
    </row>
    <row r="229" spans="1:28" x14ac:dyDescent="0.25">
      <c r="A229" s="114" t="s">
        <v>8</v>
      </c>
      <c r="B229" s="114" t="s">
        <v>1720</v>
      </c>
      <c r="C229" s="114" t="s">
        <v>619</v>
      </c>
      <c r="D229" s="114" t="s">
        <v>1705</v>
      </c>
      <c r="E229" s="112">
        <f t="shared" si="17"/>
        <v>0</v>
      </c>
      <c r="F229" s="112">
        <f t="shared" si="17"/>
        <v>0</v>
      </c>
      <c r="G229" s="112">
        <f t="shared" si="17"/>
        <v>0</v>
      </c>
      <c r="H229" s="112">
        <f t="shared" si="17"/>
        <v>0</v>
      </c>
      <c r="I229" s="112">
        <f t="shared" si="17"/>
        <v>0</v>
      </c>
      <c r="J229" s="112">
        <f t="shared" si="17"/>
        <v>0</v>
      </c>
      <c r="K229" s="112">
        <f t="shared" si="17"/>
        <v>0</v>
      </c>
      <c r="L229" s="112">
        <f t="shared" si="17"/>
        <v>0</v>
      </c>
      <c r="M229" s="112">
        <f t="shared" si="17"/>
        <v>0</v>
      </c>
      <c r="O229" s="114" t="s">
        <v>8</v>
      </c>
      <c r="P229" s="114" t="s">
        <v>1720</v>
      </c>
      <c r="Q229" s="114" t="s">
        <v>619</v>
      </c>
      <c r="R229" s="114" t="s">
        <v>1705</v>
      </c>
      <c r="S229" s="114"/>
      <c r="T229" s="112">
        <v>0</v>
      </c>
      <c r="U229" s="112">
        <v>0</v>
      </c>
      <c r="V229" s="112">
        <v>0</v>
      </c>
      <c r="W229" s="112">
        <v>0</v>
      </c>
      <c r="X229" s="112">
        <v>0</v>
      </c>
      <c r="Y229" s="112">
        <v>0</v>
      </c>
      <c r="Z229" s="112">
        <v>0</v>
      </c>
      <c r="AA229" s="112">
        <v>0</v>
      </c>
      <c r="AB229" s="112">
        <v>0</v>
      </c>
    </row>
    <row r="230" spans="1:28" x14ac:dyDescent="0.25">
      <c r="A230" s="114" t="s">
        <v>8</v>
      </c>
      <c r="B230" s="114" t="s">
        <v>1720</v>
      </c>
      <c r="C230" s="114" t="s">
        <v>620</v>
      </c>
      <c r="D230" s="114" t="s">
        <v>1706</v>
      </c>
      <c r="E230" s="112">
        <f t="shared" si="17"/>
        <v>0</v>
      </c>
      <c r="F230" s="112">
        <f t="shared" si="17"/>
        <v>0</v>
      </c>
      <c r="G230" s="112">
        <f t="shared" si="17"/>
        <v>0</v>
      </c>
      <c r="H230" s="112">
        <f t="shared" si="17"/>
        <v>0</v>
      </c>
      <c r="I230" s="112">
        <f t="shared" si="17"/>
        <v>0</v>
      </c>
      <c r="J230" s="112">
        <f t="shared" si="17"/>
        <v>0</v>
      </c>
      <c r="K230" s="112">
        <f t="shared" si="17"/>
        <v>0</v>
      </c>
      <c r="L230" s="112">
        <f t="shared" si="17"/>
        <v>0</v>
      </c>
      <c r="M230" s="112">
        <f t="shared" si="17"/>
        <v>0</v>
      </c>
      <c r="O230" s="114" t="s">
        <v>8</v>
      </c>
      <c r="P230" s="114" t="s">
        <v>1720</v>
      </c>
      <c r="Q230" s="114" t="s">
        <v>620</v>
      </c>
      <c r="R230" s="114" t="s">
        <v>1706</v>
      </c>
      <c r="S230" s="114"/>
      <c r="T230" s="112">
        <v>0</v>
      </c>
      <c r="U230" s="112">
        <v>0</v>
      </c>
      <c r="V230" s="112">
        <v>0</v>
      </c>
      <c r="W230" s="112">
        <v>0</v>
      </c>
      <c r="X230" s="112">
        <v>0</v>
      </c>
      <c r="Y230" s="112">
        <v>0</v>
      </c>
      <c r="Z230" s="112">
        <v>0</v>
      </c>
      <c r="AA230" s="112">
        <v>0</v>
      </c>
      <c r="AB230" s="112">
        <v>0</v>
      </c>
    </row>
    <row r="231" spans="1:28" x14ac:dyDescent="0.25">
      <c r="A231" s="114" t="s">
        <v>8</v>
      </c>
      <c r="B231" s="114" t="s">
        <v>1720</v>
      </c>
      <c r="C231" s="114" t="s">
        <v>621</v>
      </c>
      <c r="D231" s="114" t="s">
        <v>1707</v>
      </c>
      <c r="E231" s="112">
        <f t="shared" si="17"/>
        <v>0</v>
      </c>
      <c r="F231" s="112">
        <f t="shared" si="17"/>
        <v>0</v>
      </c>
      <c r="G231" s="112">
        <f t="shared" si="17"/>
        <v>0</v>
      </c>
      <c r="H231" s="112">
        <f t="shared" si="17"/>
        <v>0</v>
      </c>
      <c r="I231" s="112">
        <f t="shared" si="17"/>
        <v>0</v>
      </c>
      <c r="J231" s="112">
        <f t="shared" si="17"/>
        <v>0</v>
      </c>
      <c r="K231" s="112">
        <f t="shared" si="17"/>
        <v>0</v>
      </c>
      <c r="L231" s="112">
        <f t="shared" si="17"/>
        <v>0</v>
      </c>
      <c r="M231" s="112">
        <f t="shared" si="17"/>
        <v>0</v>
      </c>
      <c r="O231" s="114" t="s">
        <v>8</v>
      </c>
      <c r="P231" s="114" t="s">
        <v>1720</v>
      </c>
      <c r="Q231" s="114" t="s">
        <v>621</v>
      </c>
      <c r="R231" s="114" t="s">
        <v>1707</v>
      </c>
      <c r="S231" s="114"/>
      <c r="T231" s="112">
        <v>0</v>
      </c>
      <c r="U231" s="112">
        <v>0</v>
      </c>
      <c r="V231" s="112">
        <v>0</v>
      </c>
      <c r="W231" s="112">
        <v>0</v>
      </c>
      <c r="X231" s="112">
        <v>0</v>
      </c>
      <c r="Y231" s="112">
        <v>0</v>
      </c>
      <c r="Z231" s="112">
        <v>0</v>
      </c>
      <c r="AA231" s="112">
        <v>0</v>
      </c>
      <c r="AB231" s="112">
        <v>0</v>
      </c>
    </row>
    <row r="232" spans="1:28" x14ac:dyDescent="0.25">
      <c r="A232" s="114" t="s">
        <v>8</v>
      </c>
      <c r="B232" s="114" t="s">
        <v>1720</v>
      </c>
      <c r="C232" s="114" t="s">
        <v>706</v>
      </c>
      <c r="D232" s="114" t="s">
        <v>1708</v>
      </c>
      <c r="E232" s="112">
        <f t="shared" si="17"/>
        <v>0</v>
      </c>
      <c r="F232" s="112">
        <f t="shared" si="17"/>
        <v>0</v>
      </c>
      <c r="G232" s="112">
        <f t="shared" si="17"/>
        <v>0</v>
      </c>
      <c r="H232" s="112">
        <f t="shared" si="17"/>
        <v>0</v>
      </c>
      <c r="I232" s="112">
        <f t="shared" si="17"/>
        <v>0</v>
      </c>
      <c r="J232" s="112">
        <f t="shared" si="17"/>
        <v>0</v>
      </c>
      <c r="K232" s="112">
        <f t="shared" si="17"/>
        <v>0</v>
      </c>
      <c r="L232" s="112">
        <f t="shared" si="17"/>
        <v>0</v>
      </c>
      <c r="M232" s="112">
        <f t="shared" si="17"/>
        <v>0</v>
      </c>
      <c r="O232" s="114" t="s">
        <v>8</v>
      </c>
      <c r="P232" s="114" t="s">
        <v>1720</v>
      </c>
      <c r="Q232" s="114" t="s">
        <v>706</v>
      </c>
      <c r="R232" s="114" t="s">
        <v>1708</v>
      </c>
      <c r="S232" s="114"/>
      <c r="T232" s="112">
        <v>0</v>
      </c>
      <c r="U232" s="112">
        <v>0</v>
      </c>
      <c r="V232" s="112">
        <v>0</v>
      </c>
      <c r="W232" s="112">
        <v>0</v>
      </c>
      <c r="X232" s="112">
        <v>0</v>
      </c>
      <c r="Y232" s="112">
        <v>0</v>
      </c>
      <c r="Z232" s="112">
        <v>0</v>
      </c>
      <c r="AA232" s="112">
        <v>0</v>
      </c>
      <c r="AB232" s="112">
        <v>0</v>
      </c>
    </row>
    <row r="233" spans="1:28" x14ac:dyDescent="0.25">
      <c r="A233" s="114" t="s">
        <v>8</v>
      </c>
      <c r="B233" s="114" t="s">
        <v>1720</v>
      </c>
      <c r="C233" s="114" t="s">
        <v>708</v>
      </c>
      <c r="D233" s="114" t="s">
        <v>1709</v>
      </c>
      <c r="E233" s="112">
        <f t="shared" si="17"/>
        <v>0</v>
      </c>
      <c r="F233" s="112">
        <f t="shared" si="17"/>
        <v>0</v>
      </c>
      <c r="G233" s="112">
        <f t="shared" si="17"/>
        <v>0</v>
      </c>
      <c r="H233" s="112">
        <f t="shared" si="17"/>
        <v>0</v>
      </c>
      <c r="I233" s="112">
        <f t="shared" si="17"/>
        <v>0</v>
      </c>
      <c r="J233" s="112">
        <f t="shared" si="17"/>
        <v>0</v>
      </c>
      <c r="K233" s="112">
        <f t="shared" si="17"/>
        <v>0</v>
      </c>
      <c r="L233" s="112">
        <f t="shared" si="17"/>
        <v>0</v>
      </c>
      <c r="M233" s="112">
        <f t="shared" si="17"/>
        <v>0</v>
      </c>
      <c r="O233" s="114" t="s">
        <v>8</v>
      </c>
      <c r="P233" s="114" t="s">
        <v>1720</v>
      </c>
      <c r="Q233" s="114" t="s">
        <v>708</v>
      </c>
      <c r="R233" s="114" t="s">
        <v>1709</v>
      </c>
      <c r="S233" s="114"/>
      <c r="T233" s="112">
        <v>0</v>
      </c>
      <c r="U233" s="112">
        <v>0</v>
      </c>
      <c r="V233" s="112">
        <v>0</v>
      </c>
      <c r="W233" s="112">
        <v>0</v>
      </c>
      <c r="X233" s="112">
        <v>0</v>
      </c>
      <c r="Y233" s="112">
        <v>0</v>
      </c>
      <c r="Z233" s="112">
        <v>0</v>
      </c>
      <c r="AA233" s="112">
        <v>0</v>
      </c>
      <c r="AB233" s="112">
        <v>0</v>
      </c>
    </row>
    <row r="236" spans="1:28" x14ac:dyDescent="0.25">
      <c r="A236" s="111" t="s">
        <v>1721</v>
      </c>
      <c r="O236" s="111" t="s">
        <v>1721</v>
      </c>
    </row>
    <row r="237" spans="1:28" x14ac:dyDescent="0.25">
      <c r="A237" s="114" t="s">
        <v>0</v>
      </c>
      <c r="B237" s="114" t="s">
        <v>1666</v>
      </c>
      <c r="C237" s="114" t="s">
        <v>112</v>
      </c>
      <c r="D237" s="111" t="s">
        <v>127</v>
      </c>
      <c r="E237" s="112" t="s">
        <v>1667</v>
      </c>
      <c r="F237" s="112" t="s">
        <v>1668</v>
      </c>
      <c r="G237" s="112" t="s">
        <v>1669</v>
      </c>
      <c r="H237" s="112" t="s">
        <v>1670</v>
      </c>
      <c r="I237" s="112" t="s">
        <v>1671</v>
      </c>
      <c r="J237" s="112" t="s">
        <v>1672</v>
      </c>
      <c r="K237" s="112" t="s">
        <v>1673</v>
      </c>
      <c r="L237" s="112" t="s">
        <v>1674</v>
      </c>
      <c r="M237" s="112" t="s">
        <v>1</v>
      </c>
      <c r="O237" s="114" t="s">
        <v>0</v>
      </c>
      <c r="P237" s="114" t="s">
        <v>1666</v>
      </c>
      <c r="Q237" s="114" t="s">
        <v>112</v>
      </c>
      <c r="R237" s="111" t="s">
        <v>127</v>
      </c>
      <c r="S237" s="111"/>
      <c r="T237" s="112" t="s">
        <v>1667</v>
      </c>
      <c r="U237" s="112" t="s">
        <v>1668</v>
      </c>
      <c r="V237" s="112" t="s">
        <v>1669</v>
      </c>
      <c r="W237" s="112" t="s">
        <v>1670</v>
      </c>
      <c r="X237" s="112" t="s">
        <v>1671</v>
      </c>
      <c r="Y237" s="112" t="s">
        <v>1672</v>
      </c>
      <c r="Z237" s="112" t="s">
        <v>1673</v>
      </c>
      <c r="AA237" s="112" t="s">
        <v>1674</v>
      </c>
      <c r="AB237" s="112" t="s">
        <v>1</v>
      </c>
    </row>
    <row r="238" spans="1:28" x14ac:dyDescent="0.25">
      <c r="A238" s="114" t="s">
        <v>42</v>
      </c>
      <c r="B238" s="114" t="s">
        <v>1722</v>
      </c>
      <c r="C238" s="114" t="s">
        <v>589</v>
      </c>
      <c r="D238" s="114" t="s">
        <v>1676</v>
      </c>
      <c r="E238" s="112">
        <f t="shared" ref="E238:M265" si="18">T238</f>
        <v>14880</v>
      </c>
      <c r="F238" s="112">
        <f t="shared" si="18"/>
        <v>0</v>
      </c>
      <c r="G238" s="112">
        <f t="shared" si="18"/>
        <v>0</v>
      </c>
      <c r="H238" s="112">
        <f t="shared" si="18"/>
        <v>0</v>
      </c>
      <c r="I238" s="112">
        <f t="shared" si="18"/>
        <v>0</v>
      </c>
      <c r="J238" s="112">
        <f t="shared" si="18"/>
        <v>0</v>
      </c>
      <c r="K238" s="112">
        <f t="shared" si="18"/>
        <v>0</v>
      </c>
      <c r="L238" s="112">
        <f t="shared" si="18"/>
        <v>0</v>
      </c>
      <c r="M238" s="112">
        <f t="shared" si="18"/>
        <v>14880</v>
      </c>
      <c r="O238" s="114" t="s">
        <v>42</v>
      </c>
      <c r="P238" s="114" t="s">
        <v>1722</v>
      </c>
      <c r="Q238" s="114" t="s">
        <v>589</v>
      </c>
      <c r="R238" s="114" t="s">
        <v>1676</v>
      </c>
      <c r="S238" s="114"/>
      <c r="T238" s="112">
        <v>14880</v>
      </c>
      <c r="U238" s="112">
        <v>0</v>
      </c>
      <c r="V238" s="112">
        <v>0</v>
      </c>
      <c r="W238" s="112">
        <v>0</v>
      </c>
      <c r="X238" s="112">
        <v>0</v>
      </c>
      <c r="Y238" s="112">
        <v>0</v>
      </c>
      <c r="Z238" s="112">
        <v>0</v>
      </c>
      <c r="AA238" s="112">
        <v>0</v>
      </c>
      <c r="AB238" s="112">
        <v>14880</v>
      </c>
    </row>
    <row r="239" spans="1:28" x14ac:dyDescent="0.25">
      <c r="A239" s="114" t="s">
        <v>42</v>
      </c>
      <c r="B239" s="114" t="s">
        <v>1722</v>
      </c>
      <c r="C239" s="114" t="s">
        <v>590</v>
      </c>
      <c r="D239" s="114" t="s">
        <v>1677</v>
      </c>
      <c r="E239" s="112">
        <f t="shared" si="18"/>
        <v>0</v>
      </c>
      <c r="F239" s="112">
        <f t="shared" si="18"/>
        <v>0</v>
      </c>
      <c r="G239" s="112">
        <f t="shared" si="18"/>
        <v>0</v>
      </c>
      <c r="H239" s="112">
        <f t="shared" si="18"/>
        <v>0</v>
      </c>
      <c r="I239" s="112">
        <f t="shared" si="18"/>
        <v>65168</v>
      </c>
      <c r="J239" s="112">
        <f t="shared" si="18"/>
        <v>0</v>
      </c>
      <c r="K239" s="112">
        <f t="shared" si="18"/>
        <v>0</v>
      </c>
      <c r="L239" s="112">
        <f t="shared" si="18"/>
        <v>0</v>
      </c>
      <c r="M239" s="112">
        <f t="shared" si="18"/>
        <v>65168</v>
      </c>
      <c r="O239" s="114" t="s">
        <v>42</v>
      </c>
      <c r="P239" s="114" t="s">
        <v>1722</v>
      </c>
      <c r="Q239" s="114" t="s">
        <v>590</v>
      </c>
      <c r="R239" s="114" t="s">
        <v>1677</v>
      </c>
      <c r="S239" s="114"/>
      <c r="T239" s="112">
        <v>0</v>
      </c>
      <c r="U239" s="112">
        <v>0</v>
      </c>
      <c r="V239" s="112">
        <v>0</v>
      </c>
      <c r="W239" s="112">
        <v>0</v>
      </c>
      <c r="X239" s="112">
        <v>65168</v>
      </c>
      <c r="Y239" s="112">
        <v>0</v>
      </c>
      <c r="Z239" s="112">
        <v>0</v>
      </c>
      <c r="AA239" s="112">
        <v>0</v>
      </c>
      <c r="AB239" s="112">
        <v>65168</v>
      </c>
    </row>
    <row r="240" spans="1:28" x14ac:dyDescent="0.25">
      <c r="A240" s="114" t="s">
        <v>42</v>
      </c>
      <c r="B240" s="114" t="s">
        <v>1722</v>
      </c>
      <c r="C240" s="114" t="s">
        <v>591</v>
      </c>
      <c r="D240" s="114" t="s">
        <v>1678</v>
      </c>
      <c r="E240" s="112">
        <f t="shared" si="18"/>
        <v>0</v>
      </c>
      <c r="F240" s="112">
        <f t="shared" si="18"/>
        <v>192368</v>
      </c>
      <c r="G240" s="112">
        <f t="shared" si="18"/>
        <v>0</v>
      </c>
      <c r="H240" s="112">
        <f t="shared" si="18"/>
        <v>0</v>
      </c>
      <c r="I240" s="112">
        <f t="shared" si="18"/>
        <v>137200</v>
      </c>
      <c r="J240" s="112">
        <f t="shared" si="18"/>
        <v>0</v>
      </c>
      <c r="K240" s="112">
        <f t="shared" si="18"/>
        <v>0</v>
      </c>
      <c r="L240" s="112">
        <f t="shared" si="18"/>
        <v>0</v>
      </c>
      <c r="M240" s="112">
        <f t="shared" si="18"/>
        <v>329568</v>
      </c>
      <c r="O240" s="114" t="s">
        <v>42</v>
      </c>
      <c r="P240" s="114" t="s">
        <v>1722</v>
      </c>
      <c r="Q240" s="114" t="s">
        <v>591</v>
      </c>
      <c r="R240" s="114" t="s">
        <v>1678</v>
      </c>
      <c r="S240" s="114"/>
      <c r="T240" s="112">
        <v>0</v>
      </c>
      <c r="U240" s="112">
        <v>192368</v>
      </c>
      <c r="V240" s="112">
        <v>0</v>
      </c>
      <c r="W240" s="112">
        <v>0</v>
      </c>
      <c r="X240" s="112">
        <v>137200</v>
      </c>
      <c r="Y240" s="112">
        <v>0</v>
      </c>
      <c r="Z240" s="112">
        <v>0</v>
      </c>
      <c r="AA240" s="112">
        <v>0</v>
      </c>
      <c r="AB240" s="112">
        <v>329568</v>
      </c>
    </row>
    <row r="241" spans="1:28" x14ac:dyDescent="0.25">
      <c r="A241" s="114" t="s">
        <v>42</v>
      </c>
      <c r="B241" s="114" t="s">
        <v>1722</v>
      </c>
      <c r="C241" s="114" t="s">
        <v>592</v>
      </c>
      <c r="D241" s="114" t="s">
        <v>1679</v>
      </c>
      <c r="E241" s="112">
        <f t="shared" si="18"/>
        <v>8544</v>
      </c>
      <c r="F241" s="112">
        <f t="shared" si="18"/>
        <v>15760</v>
      </c>
      <c r="G241" s="112">
        <f t="shared" si="18"/>
        <v>0</v>
      </c>
      <c r="H241" s="112">
        <f t="shared" si="18"/>
        <v>0</v>
      </c>
      <c r="I241" s="112">
        <f t="shared" si="18"/>
        <v>36560</v>
      </c>
      <c r="J241" s="112">
        <f t="shared" si="18"/>
        <v>12096</v>
      </c>
      <c r="K241" s="112">
        <f t="shared" si="18"/>
        <v>228</v>
      </c>
      <c r="L241" s="112">
        <f t="shared" si="18"/>
        <v>4512</v>
      </c>
      <c r="M241" s="112">
        <f t="shared" si="18"/>
        <v>77700</v>
      </c>
      <c r="O241" s="114" t="s">
        <v>42</v>
      </c>
      <c r="P241" s="114" t="s">
        <v>1722</v>
      </c>
      <c r="Q241" s="114" t="s">
        <v>592</v>
      </c>
      <c r="R241" s="114" t="s">
        <v>1679</v>
      </c>
      <c r="S241" s="114"/>
      <c r="T241" s="112">
        <v>8544</v>
      </c>
      <c r="U241" s="112">
        <v>15760</v>
      </c>
      <c r="V241" s="112">
        <v>0</v>
      </c>
      <c r="W241" s="112">
        <v>0</v>
      </c>
      <c r="X241" s="112">
        <v>36560</v>
      </c>
      <c r="Y241" s="112">
        <v>12096</v>
      </c>
      <c r="Z241" s="112">
        <v>228</v>
      </c>
      <c r="AA241" s="112">
        <v>4512</v>
      </c>
      <c r="AB241" s="112">
        <v>77700</v>
      </c>
    </row>
    <row r="242" spans="1:28" x14ac:dyDescent="0.25">
      <c r="A242" s="114" t="s">
        <v>42</v>
      </c>
      <c r="B242" s="114" t="s">
        <v>1722</v>
      </c>
      <c r="C242" s="114" t="s">
        <v>593</v>
      </c>
      <c r="D242" s="114" t="s">
        <v>1680</v>
      </c>
      <c r="E242" s="112">
        <f t="shared" si="18"/>
        <v>0</v>
      </c>
      <c r="F242" s="112">
        <f t="shared" si="18"/>
        <v>0</v>
      </c>
      <c r="G242" s="112">
        <f t="shared" si="18"/>
        <v>0</v>
      </c>
      <c r="H242" s="112">
        <f t="shared" si="18"/>
        <v>0</v>
      </c>
      <c r="I242" s="112">
        <f t="shared" si="18"/>
        <v>0</v>
      </c>
      <c r="J242" s="112">
        <f t="shared" si="18"/>
        <v>0</v>
      </c>
      <c r="K242" s="112">
        <f t="shared" si="18"/>
        <v>0</v>
      </c>
      <c r="L242" s="112">
        <f t="shared" si="18"/>
        <v>0</v>
      </c>
      <c r="M242" s="112">
        <f t="shared" si="18"/>
        <v>0</v>
      </c>
      <c r="O242" s="114" t="s">
        <v>42</v>
      </c>
      <c r="P242" s="114" t="s">
        <v>1722</v>
      </c>
      <c r="Q242" s="114" t="s">
        <v>593</v>
      </c>
      <c r="R242" s="114" t="s">
        <v>1680</v>
      </c>
      <c r="S242" s="114"/>
      <c r="T242" s="112">
        <v>0</v>
      </c>
      <c r="U242" s="112">
        <v>0</v>
      </c>
      <c r="V242" s="112">
        <v>0</v>
      </c>
      <c r="W242" s="112">
        <v>0</v>
      </c>
      <c r="X242" s="112">
        <v>0</v>
      </c>
      <c r="Y242" s="112">
        <v>0</v>
      </c>
      <c r="Z242" s="112">
        <v>0</v>
      </c>
      <c r="AA242" s="112">
        <v>0</v>
      </c>
      <c r="AB242" s="112">
        <v>0</v>
      </c>
    </row>
    <row r="243" spans="1:28" x14ac:dyDescent="0.25">
      <c r="A243" s="114" t="s">
        <v>42</v>
      </c>
      <c r="B243" s="114" t="s">
        <v>1722</v>
      </c>
      <c r="C243" s="114" t="s">
        <v>594</v>
      </c>
      <c r="D243" s="114" t="s">
        <v>1681</v>
      </c>
      <c r="E243" s="112">
        <f t="shared" si="18"/>
        <v>912</v>
      </c>
      <c r="F243" s="112">
        <f t="shared" si="18"/>
        <v>0</v>
      </c>
      <c r="G243" s="112">
        <f t="shared" si="18"/>
        <v>0</v>
      </c>
      <c r="H243" s="112">
        <f t="shared" si="18"/>
        <v>0</v>
      </c>
      <c r="I243" s="112">
        <f t="shared" si="18"/>
        <v>192</v>
      </c>
      <c r="J243" s="112">
        <f t="shared" si="18"/>
        <v>0</v>
      </c>
      <c r="K243" s="112">
        <f t="shared" si="18"/>
        <v>0</v>
      </c>
      <c r="L243" s="112">
        <f t="shared" si="18"/>
        <v>0</v>
      </c>
      <c r="M243" s="112">
        <f t="shared" si="18"/>
        <v>1104</v>
      </c>
      <c r="O243" s="114" t="s">
        <v>42</v>
      </c>
      <c r="P243" s="114" t="s">
        <v>1722</v>
      </c>
      <c r="Q243" s="114" t="s">
        <v>594</v>
      </c>
      <c r="R243" s="114" t="s">
        <v>1681</v>
      </c>
      <c r="S243" s="114"/>
      <c r="T243" s="112">
        <v>912</v>
      </c>
      <c r="U243" s="112">
        <v>0</v>
      </c>
      <c r="V243" s="112">
        <v>0</v>
      </c>
      <c r="W243" s="112">
        <v>0</v>
      </c>
      <c r="X243" s="112">
        <v>192</v>
      </c>
      <c r="Y243" s="112">
        <v>0</v>
      </c>
      <c r="Z243" s="112">
        <v>0</v>
      </c>
      <c r="AA243" s="112">
        <v>0</v>
      </c>
      <c r="AB243" s="112">
        <v>1104</v>
      </c>
    </row>
    <row r="244" spans="1:28" x14ac:dyDescent="0.25">
      <c r="A244" s="114" t="s">
        <v>42</v>
      </c>
      <c r="B244" s="114" t="s">
        <v>1722</v>
      </c>
      <c r="C244" s="114" t="s">
        <v>595</v>
      </c>
      <c r="D244" s="114" t="s">
        <v>1682</v>
      </c>
      <c r="E244" s="112">
        <f t="shared" si="18"/>
        <v>0</v>
      </c>
      <c r="F244" s="112">
        <f t="shared" si="18"/>
        <v>1008</v>
      </c>
      <c r="G244" s="112">
        <f t="shared" si="18"/>
        <v>0</v>
      </c>
      <c r="H244" s="112">
        <f t="shared" si="18"/>
        <v>0</v>
      </c>
      <c r="I244" s="112">
        <f t="shared" si="18"/>
        <v>0</v>
      </c>
      <c r="J244" s="112">
        <f t="shared" si="18"/>
        <v>22624</v>
      </c>
      <c r="K244" s="112">
        <f t="shared" si="18"/>
        <v>0</v>
      </c>
      <c r="L244" s="112">
        <f t="shared" si="18"/>
        <v>1406</v>
      </c>
      <c r="M244" s="112">
        <f t="shared" si="18"/>
        <v>25038</v>
      </c>
      <c r="O244" s="114" t="s">
        <v>42</v>
      </c>
      <c r="P244" s="114" t="s">
        <v>1722</v>
      </c>
      <c r="Q244" s="114" t="s">
        <v>595</v>
      </c>
      <c r="R244" s="114" t="s">
        <v>1682</v>
      </c>
      <c r="S244" s="114"/>
      <c r="T244" s="112">
        <v>0</v>
      </c>
      <c r="U244" s="112">
        <v>1008</v>
      </c>
      <c r="V244" s="112">
        <v>0</v>
      </c>
      <c r="W244" s="112">
        <v>0</v>
      </c>
      <c r="X244" s="112">
        <v>0</v>
      </c>
      <c r="Y244" s="112">
        <v>22624</v>
      </c>
      <c r="Z244" s="112">
        <v>0</v>
      </c>
      <c r="AA244" s="112">
        <v>1406</v>
      </c>
      <c r="AB244" s="112">
        <v>25038</v>
      </c>
    </row>
    <row r="245" spans="1:28" x14ac:dyDescent="0.25">
      <c r="A245" s="114" t="s">
        <v>42</v>
      </c>
      <c r="B245" s="114" t="s">
        <v>1722</v>
      </c>
      <c r="C245" s="114" t="s">
        <v>596</v>
      </c>
      <c r="D245" s="114" t="s">
        <v>1683</v>
      </c>
      <c r="E245" s="112">
        <f t="shared" si="18"/>
        <v>0</v>
      </c>
      <c r="F245" s="112">
        <f t="shared" si="18"/>
        <v>0</v>
      </c>
      <c r="G245" s="112">
        <f t="shared" si="18"/>
        <v>0</v>
      </c>
      <c r="H245" s="112">
        <f t="shared" si="18"/>
        <v>0</v>
      </c>
      <c r="I245" s="112">
        <f t="shared" si="18"/>
        <v>51088</v>
      </c>
      <c r="J245" s="112">
        <f t="shared" si="18"/>
        <v>0</v>
      </c>
      <c r="K245" s="112">
        <f t="shared" si="18"/>
        <v>0</v>
      </c>
      <c r="L245" s="112">
        <f t="shared" si="18"/>
        <v>0</v>
      </c>
      <c r="M245" s="112">
        <f t="shared" si="18"/>
        <v>51088</v>
      </c>
      <c r="O245" s="114" t="s">
        <v>42</v>
      </c>
      <c r="P245" s="114" t="s">
        <v>1722</v>
      </c>
      <c r="Q245" s="114" t="s">
        <v>596</v>
      </c>
      <c r="R245" s="114" t="s">
        <v>1683</v>
      </c>
      <c r="S245" s="114"/>
      <c r="T245" s="112">
        <v>0</v>
      </c>
      <c r="U245" s="112">
        <v>0</v>
      </c>
      <c r="V245" s="112">
        <v>0</v>
      </c>
      <c r="W245" s="112">
        <v>0</v>
      </c>
      <c r="X245" s="112">
        <v>51088</v>
      </c>
      <c r="Y245" s="112">
        <v>0</v>
      </c>
      <c r="Z245" s="112">
        <v>0</v>
      </c>
      <c r="AA245" s="112">
        <v>0</v>
      </c>
      <c r="AB245" s="112">
        <v>51088</v>
      </c>
    </row>
    <row r="246" spans="1:28" x14ac:dyDescent="0.25">
      <c r="A246" s="114" t="s">
        <v>42</v>
      </c>
      <c r="B246" s="114" t="s">
        <v>1722</v>
      </c>
      <c r="C246" s="114" t="s">
        <v>597</v>
      </c>
      <c r="D246" s="114" t="s">
        <v>1684</v>
      </c>
      <c r="E246" s="112">
        <f t="shared" si="18"/>
        <v>4752</v>
      </c>
      <c r="F246" s="112">
        <f t="shared" si="18"/>
        <v>7280</v>
      </c>
      <c r="G246" s="112">
        <f t="shared" si="18"/>
        <v>0</v>
      </c>
      <c r="H246" s="112">
        <f t="shared" si="18"/>
        <v>0</v>
      </c>
      <c r="I246" s="112">
        <f t="shared" si="18"/>
        <v>1824</v>
      </c>
      <c r="J246" s="112">
        <f t="shared" si="18"/>
        <v>0</v>
      </c>
      <c r="K246" s="112">
        <f t="shared" si="18"/>
        <v>0</v>
      </c>
      <c r="L246" s="112">
        <f t="shared" si="18"/>
        <v>0</v>
      </c>
      <c r="M246" s="112">
        <f t="shared" si="18"/>
        <v>13856</v>
      </c>
      <c r="O246" s="114" t="s">
        <v>42</v>
      </c>
      <c r="P246" s="114" t="s">
        <v>1722</v>
      </c>
      <c r="Q246" s="114" t="s">
        <v>597</v>
      </c>
      <c r="R246" s="114" t="s">
        <v>1684</v>
      </c>
      <c r="S246" s="114"/>
      <c r="T246" s="112">
        <v>4752</v>
      </c>
      <c r="U246" s="112">
        <v>7280</v>
      </c>
      <c r="V246" s="112">
        <v>0</v>
      </c>
      <c r="W246" s="112">
        <v>0</v>
      </c>
      <c r="X246" s="112">
        <v>1824</v>
      </c>
      <c r="Y246" s="112">
        <v>0</v>
      </c>
      <c r="Z246" s="112">
        <v>0</v>
      </c>
      <c r="AA246" s="112">
        <v>0</v>
      </c>
      <c r="AB246" s="112">
        <v>13856</v>
      </c>
    </row>
    <row r="247" spans="1:28" x14ac:dyDescent="0.25">
      <c r="A247" s="114" t="s">
        <v>42</v>
      </c>
      <c r="B247" s="114" t="s">
        <v>1722</v>
      </c>
      <c r="C247" s="114" t="s">
        <v>598</v>
      </c>
      <c r="D247" s="114" t="s">
        <v>1685</v>
      </c>
      <c r="E247" s="112">
        <f t="shared" si="18"/>
        <v>0</v>
      </c>
      <c r="F247" s="112">
        <f t="shared" si="18"/>
        <v>0</v>
      </c>
      <c r="G247" s="112">
        <f t="shared" si="18"/>
        <v>0</v>
      </c>
      <c r="H247" s="112">
        <f t="shared" si="18"/>
        <v>0</v>
      </c>
      <c r="I247" s="112">
        <f t="shared" si="18"/>
        <v>0</v>
      </c>
      <c r="J247" s="112">
        <f t="shared" si="18"/>
        <v>0</v>
      </c>
      <c r="K247" s="112">
        <f t="shared" si="18"/>
        <v>0</v>
      </c>
      <c r="L247" s="112">
        <f t="shared" si="18"/>
        <v>0</v>
      </c>
      <c r="M247" s="112">
        <f t="shared" si="18"/>
        <v>0</v>
      </c>
      <c r="O247" s="114" t="s">
        <v>42</v>
      </c>
      <c r="P247" s="114" t="s">
        <v>1722</v>
      </c>
      <c r="Q247" s="114" t="s">
        <v>598</v>
      </c>
      <c r="R247" s="114" t="s">
        <v>1685</v>
      </c>
      <c r="S247" s="114"/>
      <c r="T247" s="112">
        <v>0</v>
      </c>
      <c r="U247" s="112">
        <v>0</v>
      </c>
      <c r="V247" s="112">
        <v>0</v>
      </c>
      <c r="W247" s="112">
        <v>0</v>
      </c>
      <c r="X247" s="112">
        <v>0</v>
      </c>
      <c r="Y247" s="112">
        <v>0</v>
      </c>
      <c r="Z247" s="112">
        <v>0</v>
      </c>
      <c r="AA247" s="112">
        <v>0</v>
      </c>
      <c r="AB247" s="112">
        <v>0</v>
      </c>
    </row>
    <row r="248" spans="1:28" x14ac:dyDescent="0.25">
      <c r="A248" s="114" t="s">
        <v>42</v>
      </c>
      <c r="B248" s="114" t="s">
        <v>1722</v>
      </c>
      <c r="C248" s="114" t="s">
        <v>599</v>
      </c>
      <c r="D248" s="114" t="s">
        <v>1686</v>
      </c>
      <c r="E248" s="112">
        <f t="shared" si="18"/>
        <v>0</v>
      </c>
      <c r="F248" s="112">
        <f t="shared" si="18"/>
        <v>0</v>
      </c>
      <c r="G248" s="112">
        <f t="shared" si="18"/>
        <v>0</v>
      </c>
      <c r="H248" s="112">
        <f t="shared" si="18"/>
        <v>0</v>
      </c>
      <c r="I248" s="112">
        <f t="shared" si="18"/>
        <v>0</v>
      </c>
      <c r="J248" s="112">
        <f t="shared" si="18"/>
        <v>118032</v>
      </c>
      <c r="K248" s="112">
        <f t="shared" si="18"/>
        <v>0</v>
      </c>
      <c r="L248" s="112">
        <f t="shared" si="18"/>
        <v>0</v>
      </c>
      <c r="M248" s="112">
        <f t="shared" si="18"/>
        <v>118032</v>
      </c>
      <c r="O248" s="114" t="s">
        <v>42</v>
      </c>
      <c r="P248" s="114" t="s">
        <v>1722</v>
      </c>
      <c r="Q248" s="114" t="s">
        <v>599</v>
      </c>
      <c r="R248" s="114" t="s">
        <v>1686</v>
      </c>
      <c r="S248" s="114"/>
      <c r="T248" s="112">
        <v>0</v>
      </c>
      <c r="U248" s="112">
        <v>0</v>
      </c>
      <c r="V248" s="112">
        <v>0</v>
      </c>
      <c r="W248" s="112">
        <v>0</v>
      </c>
      <c r="X248" s="112">
        <v>0</v>
      </c>
      <c r="Y248" s="112">
        <v>118032</v>
      </c>
      <c r="Z248" s="112">
        <v>0</v>
      </c>
      <c r="AA248" s="112">
        <v>0</v>
      </c>
      <c r="AB248" s="112">
        <v>118032</v>
      </c>
    </row>
    <row r="249" spans="1:28" x14ac:dyDescent="0.25">
      <c r="A249" s="114" t="s">
        <v>42</v>
      </c>
      <c r="B249" s="114" t="s">
        <v>1722</v>
      </c>
      <c r="C249" s="114" t="s">
        <v>600</v>
      </c>
      <c r="D249" s="114" t="s">
        <v>1687</v>
      </c>
      <c r="E249" s="112">
        <f t="shared" si="18"/>
        <v>164672</v>
      </c>
      <c r="F249" s="112">
        <f t="shared" si="18"/>
        <v>0</v>
      </c>
      <c r="G249" s="112">
        <f t="shared" si="18"/>
        <v>0</v>
      </c>
      <c r="H249" s="112">
        <f t="shared" si="18"/>
        <v>7368</v>
      </c>
      <c r="I249" s="112">
        <f t="shared" si="18"/>
        <v>0</v>
      </c>
      <c r="J249" s="112">
        <f t="shared" si="18"/>
        <v>0</v>
      </c>
      <c r="K249" s="112">
        <f t="shared" si="18"/>
        <v>0</v>
      </c>
      <c r="L249" s="112">
        <f t="shared" si="18"/>
        <v>0</v>
      </c>
      <c r="M249" s="112">
        <f t="shared" si="18"/>
        <v>172040</v>
      </c>
      <c r="O249" s="114" t="s">
        <v>42</v>
      </c>
      <c r="P249" s="114" t="s">
        <v>1722</v>
      </c>
      <c r="Q249" s="114" t="s">
        <v>600</v>
      </c>
      <c r="R249" s="114" t="s">
        <v>1687</v>
      </c>
      <c r="S249" s="114"/>
      <c r="T249" s="112">
        <v>164672</v>
      </c>
      <c r="U249" s="112">
        <v>0</v>
      </c>
      <c r="V249" s="112">
        <v>0</v>
      </c>
      <c r="W249" s="112">
        <v>7368</v>
      </c>
      <c r="X249" s="112">
        <v>0</v>
      </c>
      <c r="Y249" s="112">
        <v>0</v>
      </c>
      <c r="Z249" s="112">
        <v>0</v>
      </c>
      <c r="AA249" s="112">
        <v>0</v>
      </c>
      <c r="AB249" s="112">
        <v>172040</v>
      </c>
    </row>
    <row r="250" spans="1:28" x14ac:dyDescent="0.25">
      <c r="A250" s="114" t="s">
        <v>42</v>
      </c>
      <c r="B250" s="114" t="s">
        <v>1722</v>
      </c>
      <c r="C250" s="114" t="s">
        <v>601</v>
      </c>
      <c r="D250" s="114" t="s">
        <v>1688</v>
      </c>
      <c r="E250" s="112">
        <f t="shared" si="18"/>
        <v>5856</v>
      </c>
      <c r="F250" s="112">
        <f t="shared" si="18"/>
        <v>0</v>
      </c>
      <c r="G250" s="112">
        <f t="shared" si="18"/>
        <v>0</v>
      </c>
      <c r="H250" s="112">
        <f t="shared" si="18"/>
        <v>0</v>
      </c>
      <c r="I250" s="112">
        <f t="shared" si="18"/>
        <v>0</v>
      </c>
      <c r="J250" s="112">
        <f t="shared" si="18"/>
        <v>0</v>
      </c>
      <c r="K250" s="112">
        <f t="shared" si="18"/>
        <v>0</v>
      </c>
      <c r="L250" s="112">
        <f t="shared" si="18"/>
        <v>0</v>
      </c>
      <c r="M250" s="112">
        <f t="shared" si="18"/>
        <v>5856</v>
      </c>
      <c r="O250" s="114" t="s">
        <v>42</v>
      </c>
      <c r="P250" s="114" t="s">
        <v>1722</v>
      </c>
      <c r="Q250" s="114" t="s">
        <v>601</v>
      </c>
      <c r="R250" s="114" t="s">
        <v>1688</v>
      </c>
      <c r="S250" s="114"/>
      <c r="T250" s="112">
        <v>5856</v>
      </c>
      <c r="U250" s="112">
        <v>0</v>
      </c>
      <c r="V250" s="112">
        <v>0</v>
      </c>
      <c r="W250" s="112">
        <v>0</v>
      </c>
      <c r="X250" s="112">
        <v>0</v>
      </c>
      <c r="Y250" s="112">
        <v>0</v>
      </c>
      <c r="Z250" s="112">
        <v>0</v>
      </c>
      <c r="AA250" s="112">
        <v>0</v>
      </c>
      <c r="AB250" s="112">
        <v>5856</v>
      </c>
    </row>
    <row r="251" spans="1:28" x14ac:dyDescent="0.25">
      <c r="A251" s="114" t="s">
        <v>42</v>
      </c>
      <c r="B251" s="114" t="s">
        <v>1722</v>
      </c>
      <c r="C251" s="114" t="s">
        <v>602</v>
      </c>
      <c r="D251" s="114" t="s">
        <v>1689</v>
      </c>
      <c r="E251" s="112">
        <f t="shared" si="18"/>
        <v>0</v>
      </c>
      <c r="F251" s="112">
        <f t="shared" si="18"/>
        <v>0</v>
      </c>
      <c r="G251" s="112">
        <f t="shared" si="18"/>
        <v>0</v>
      </c>
      <c r="H251" s="112">
        <f t="shared" si="18"/>
        <v>0</v>
      </c>
      <c r="I251" s="112">
        <f t="shared" si="18"/>
        <v>0</v>
      </c>
      <c r="J251" s="112">
        <f t="shared" si="18"/>
        <v>42160</v>
      </c>
      <c r="K251" s="112">
        <f t="shared" si="18"/>
        <v>0</v>
      </c>
      <c r="L251" s="112">
        <f t="shared" si="18"/>
        <v>4350</v>
      </c>
      <c r="M251" s="112">
        <f t="shared" si="18"/>
        <v>46510</v>
      </c>
      <c r="O251" s="114" t="s">
        <v>42</v>
      </c>
      <c r="P251" s="114" t="s">
        <v>1722</v>
      </c>
      <c r="Q251" s="114" t="s">
        <v>602</v>
      </c>
      <c r="R251" s="114" t="s">
        <v>1689</v>
      </c>
      <c r="S251" s="114"/>
      <c r="T251" s="112">
        <v>0</v>
      </c>
      <c r="U251" s="112">
        <v>0</v>
      </c>
      <c r="V251" s="112">
        <v>0</v>
      </c>
      <c r="W251" s="112">
        <v>0</v>
      </c>
      <c r="X251" s="112">
        <v>0</v>
      </c>
      <c r="Y251" s="112">
        <v>42160</v>
      </c>
      <c r="Z251" s="112">
        <v>0</v>
      </c>
      <c r="AA251" s="112">
        <v>4350</v>
      </c>
      <c r="AB251" s="112">
        <v>46510</v>
      </c>
    </row>
    <row r="252" spans="1:28" x14ac:dyDescent="0.25">
      <c r="A252" s="114" t="s">
        <v>42</v>
      </c>
      <c r="B252" s="114" t="s">
        <v>1722</v>
      </c>
      <c r="C252" s="114" t="s">
        <v>603</v>
      </c>
      <c r="D252" s="114" t="s">
        <v>1690</v>
      </c>
      <c r="E252" s="112">
        <f t="shared" si="18"/>
        <v>0</v>
      </c>
      <c r="F252" s="112">
        <f t="shared" si="18"/>
        <v>0</v>
      </c>
      <c r="G252" s="112">
        <f t="shared" si="18"/>
        <v>0</v>
      </c>
      <c r="H252" s="112">
        <f t="shared" si="18"/>
        <v>0</v>
      </c>
      <c r="I252" s="112">
        <f t="shared" si="18"/>
        <v>0</v>
      </c>
      <c r="J252" s="112">
        <f t="shared" si="18"/>
        <v>0</v>
      </c>
      <c r="K252" s="112">
        <f t="shared" si="18"/>
        <v>0</v>
      </c>
      <c r="L252" s="112">
        <f t="shared" si="18"/>
        <v>0</v>
      </c>
      <c r="M252" s="112">
        <f t="shared" si="18"/>
        <v>0</v>
      </c>
      <c r="O252" s="114" t="s">
        <v>42</v>
      </c>
      <c r="P252" s="114" t="s">
        <v>1722</v>
      </c>
      <c r="Q252" s="114" t="s">
        <v>603</v>
      </c>
      <c r="R252" s="114" t="s">
        <v>1690</v>
      </c>
      <c r="S252" s="114"/>
      <c r="T252" s="112">
        <v>0</v>
      </c>
      <c r="U252" s="112">
        <v>0</v>
      </c>
      <c r="V252" s="112">
        <v>0</v>
      </c>
      <c r="W252" s="112">
        <v>0</v>
      </c>
      <c r="X252" s="112">
        <v>0</v>
      </c>
      <c r="Y252" s="112">
        <v>0</v>
      </c>
      <c r="Z252" s="112">
        <v>0</v>
      </c>
      <c r="AA252" s="112">
        <v>0</v>
      </c>
      <c r="AB252" s="112">
        <v>0</v>
      </c>
    </row>
    <row r="253" spans="1:28" x14ac:dyDescent="0.25">
      <c r="A253" s="114" t="s">
        <v>42</v>
      </c>
      <c r="B253" s="114" t="s">
        <v>1722</v>
      </c>
      <c r="C253" s="114" t="s">
        <v>604</v>
      </c>
      <c r="D253" s="114" t="s">
        <v>1691</v>
      </c>
      <c r="E253" s="112">
        <f t="shared" si="18"/>
        <v>96</v>
      </c>
      <c r="F253" s="112">
        <f t="shared" si="18"/>
        <v>0</v>
      </c>
      <c r="G253" s="112">
        <f t="shared" si="18"/>
        <v>0</v>
      </c>
      <c r="H253" s="112">
        <f t="shared" si="18"/>
        <v>0</v>
      </c>
      <c r="I253" s="112">
        <f t="shared" si="18"/>
        <v>0</v>
      </c>
      <c r="J253" s="112">
        <f t="shared" si="18"/>
        <v>22672</v>
      </c>
      <c r="K253" s="112">
        <f t="shared" si="18"/>
        <v>3250</v>
      </c>
      <c r="L253" s="112">
        <f t="shared" si="18"/>
        <v>5412</v>
      </c>
      <c r="M253" s="112">
        <f t="shared" si="18"/>
        <v>31430</v>
      </c>
      <c r="O253" s="114" t="s">
        <v>42</v>
      </c>
      <c r="P253" s="114" t="s">
        <v>1722</v>
      </c>
      <c r="Q253" s="114" t="s">
        <v>604</v>
      </c>
      <c r="R253" s="114" t="s">
        <v>1691</v>
      </c>
      <c r="S253" s="114"/>
      <c r="T253" s="112">
        <v>96</v>
      </c>
      <c r="U253" s="112">
        <v>0</v>
      </c>
      <c r="V253" s="112">
        <v>0</v>
      </c>
      <c r="W253" s="112">
        <v>0</v>
      </c>
      <c r="X253" s="112">
        <v>0</v>
      </c>
      <c r="Y253" s="112">
        <v>22672</v>
      </c>
      <c r="Z253" s="112">
        <v>3250</v>
      </c>
      <c r="AA253" s="112">
        <v>5412</v>
      </c>
      <c r="AB253" s="112">
        <v>31430</v>
      </c>
    </row>
    <row r="254" spans="1:28" x14ac:dyDescent="0.25">
      <c r="A254" s="114" t="s">
        <v>42</v>
      </c>
      <c r="B254" s="114" t="s">
        <v>1722</v>
      </c>
      <c r="C254" s="114" t="s">
        <v>605</v>
      </c>
      <c r="D254" s="114" t="s">
        <v>1692</v>
      </c>
      <c r="E254" s="112">
        <f t="shared" si="18"/>
        <v>0</v>
      </c>
      <c r="F254" s="112">
        <f t="shared" si="18"/>
        <v>0</v>
      </c>
      <c r="G254" s="112">
        <f t="shared" si="18"/>
        <v>0</v>
      </c>
      <c r="H254" s="112">
        <f t="shared" si="18"/>
        <v>0</v>
      </c>
      <c r="I254" s="112">
        <f t="shared" si="18"/>
        <v>0</v>
      </c>
      <c r="J254" s="112">
        <f t="shared" si="18"/>
        <v>0</v>
      </c>
      <c r="K254" s="112">
        <f t="shared" si="18"/>
        <v>0</v>
      </c>
      <c r="L254" s="112">
        <f t="shared" si="18"/>
        <v>0</v>
      </c>
      <c r="M254" s="112">
        <f t="shared" si="18"/>
        <v>0</v>
      </c>
      <c r="O254" s="114" t="s">
        <v>42</v>
      </c>
      <c r="P254" s="114" t="s">
        <v>1722</v>
      </c>
      <c r="Q254" s="114" t="s">
        <v>605</v>
      </c>
      <c r="R254" s="114" t="s">
        <v>1692</v>
      </c>
      <c r="S254" s="114"/>
      <c r="T254" s="112">
        <v>0</v>
      </c>
      <c r="U254" s="112">
        <v>0</v>
      </c>
      <c r="V254" s="112">
        <v>0</v>
      </c>
      <c r="W254" s="112">
        <v>0</v>
      </c>
      <c r="X254" s="112">
        <v>0</v>
      </c>
      <c r="Y254" s="112">
        <v>0</v>
      </c>
      <c r="Z254" s="112">
        <v>0</v>
      </c>
      <c r="AA254" s="112">
        <v>0</v>
      </c>
      <c r="AB254" s="112">
        <v>0</v>
      </c>
    </row>
    <row r="255" spans="1:28" x14ac:dyDescent="0.25">
      <c r="A255" s="114" t="s">
        <v>42</v>
      </c>
      <c r="B255" s="114" t="s">
        <v>1722</v>
      </c>
      <c r="C255" s="114" t="s">
        <v>606</v>
      </c>
      <c r="D255" s="114" t="s">
        <v>1693</v>
      </c>
      <c r="E255" s="112">
        <f t="shared" si="18"/>
        <v>0</v>
      </c>
      <c r="F255" s="112">
        <f t="shared" si="18"/>
        <v>0</v>
      </c>
      <c r="G255" s="112">
        <f t="shared" si="18"/>
        <v>0</v>
      </c>
      <c r="H255" s="112">
        <f t="shared" si="18"/>
        <v>0</v>
      </c>
      <c r="I255" s="112">
        <f t="shared" si="18"/>
        <v>0</v>
      </c>
      <c r="J255" s="112">
        <f t="shared" si="18"/>
        <v>19040</v>
      </c>
      <c r="K255" s="112">
        <f t="shared" si="18"/>
        <v>0</v>
      </c>
      <c r="L255" s="112">
        <f t="shared" si="18"/>
        <v>0</v>
      </c>
      <c r="M255" s="112">
        <f t="shared" si="18"/>
        <v>19040</v>
      </c>
      <c r="O255" s="114" t="s">
        <v>42</v>
      </c>
      <c r="P255" s="114" t="s">
        <v>1722</v>
      </c>
      <c r="Q255" s="114" t="s">
        <v>606</v>
      </c>
      <c r="R255" s="114" t="s">
        <v>1693</v>
      </c>
      <c r="S255" s="114"/>
      <c r="T255" s="112">
        <v>0</v>
      </c>
      <c r="U255" s="112">
        <v>0</v>
      </c>
      <c r="V255" s="112">
        <v>0</v>
      </c>
      <c r="W255" s="112">
        <v>0</v>
      </c>
      <c r="X255" s="112">
        <v>0</v>
      </c>
      <c r="Y255" s="112">
        <v>19040</v>
      </c>
      <c r="Z255" s="112">
        <v>0</v>
      </c>
      <c r="AA255" s="112">
        <v>0</v>
      </c>
      <c r="AB255" s="112">
        <v>19040</v>
      </c>
    </row>
    <row r="256" spans="1:28" x14ac:dyDescent="0.25">
      <c r="A256" s="114" t="s">
        <v>42</v>
      </c>
      <c r="B256" s="114" t="s">
        <v>1722</v>
      </c>
      <c r="C256" s="114" t="s">
        <v>607</v>
      </c>
      <c r="D256" s="114" t="s">
        <v>1694</v>
      </c>
      <c r="E256" s="112">
        <f t="shared" si="18"/>
        <v>0</v>
      </c>
      <c r="F256" s="112">
        <f t="shared" si="18"/>
        <v>82144</v>
      </c>
      <c r="G256" s="112">
        <f t="shared" si="18"/>
        <v>35244</v>
      </c>
      <c r="H256" s="112">
        <f t="shared" si="18"/>
        <v>0</v>
      </c>
      <c r="I256" s="112">
        <f t="shared" si="18"/>
        <v>0</v>
      </c>
      <c r="J256" s="112">
        <f t="shared" si="18"/>
        <v>0</v>
      </c>
      <c r="K256" s="112">
        <f t="shared" si="18"/>
        <v>0</v>
      </c>
      <c r="L256" s="112">
        <f t="shared" si="18"/>
        <v>0</v>
      </c>
      <c r="M256" s="112">
        <f t="shared" si="18"/>
        <v>117388</v>
      </c>
      <c r="O256" s="114" t="s">
        <v>42</v>
      </c>
      <c r="P256" s="114" t="s">
        <v>1722</v>
      </c>
      <c r="Q256" s="114" t="s">
        <v>607</v>
      </c>
      <c r="R256" s="114" t="s">
        <v>1694</v>
      </c>
      <c r="S256" s="114"/>
      <c r="T256" s="112">
        <v>0</v>
      </c>
      <c r="U256" s="112">
        <v>82144</v>
      </c>
      <c r="V256" s="112">
        <v>35244</v>
      </c>
      <c r="W256" s="112">
        <v>0</v>
      </c>
      <c r="X256" s="112">
        <v>0</v>
      </c>
      <c r="Y256" s="112">
        <v>0</v>
      </c>
      <c r="Z256" s="112">
        <v>0</v>
      </c>
      <c r="AA256" s="112">
        <v>0</v>
      </c>
      <c r="AB256" s="112">
        <v>117388</v>
      </c>
    </row>
    <row r="257" spans="1:28" x14ac:dyDescent="0.25">
      <c r="A257" s="114" t="s">
        <v>42</v>
      </c>
      <c r="B257" s="114" t="s">
        <v>1722</v>
      </c>
      <c r="C257" s="114" t="s">
        <v>608</v>
      </c>
      <c r="D257" s="114" t="s">
        <v>1695</v>
      </c>
      <c r="E257" s="112">
        <f t="shared" si="18"/>
        <v>0</v>
      </c>
      <c r="F257" s="112">
        <f t="shared" si="18"/>
        <v>0</v>
      </c>
      <c r="G257" s="112">
        <f t="shared" si="18"/>
        <v>0</v>
      </c>
      <c r="H257" s="112">
        <f t="shared" si="18"/>
        <v>0</v>
      </c>
      <c r="I257" s="112">
        <f t="shared" si="18"/>
        <v>10224</v>
      </c>
      <c r="J257" s="112">
        <f t="shared" si="18"/>
        <v>0</v>
      </c>
      <c r="K257" s="112">
        <f t="shared" si="18"/>
        <v>0</v>
      </c>
      <c r="L257" s="112">
        <f t="shared" si="18"/>
        <v>0</v>
      </c>
      <c r="M257" s="112">
        <f t="shared" si="18"/>
        <v>10224</v>
      </c>
      <c r="O257" s="114" t="s">
        <v>42</v>
      </c>
      <c r="P257" s="114" t="s">
        <v>1722</v>
      </c>
      <c r="Q257" s="114" t="s">
        <v>608</v>
      </c>
      <c r="R257" s="114" t="s">
        <v>1695</v>
      </c>
      <c r="S257" s="114"/>
      <c r="T257" s="112">
        <v>0</v>
      </c>
      <c r="U257" s="112">
        <v>0</v>
      </c>
      <c r="V257" s="112">
        <v>0</v>
      </c>
      <c r="W257" s="112">
        <v>0</v>
      </c>
      <c r="X257" s="112">
        <v>10224</v>
      </c>
      <c r="Y257" s="112">
        <v>0</v>
      </c>
      <c r="Z257" s="112">
        <v>0</v>
      </c>
      <c r="AA257" s="112">
        <v>0</v>
      </c>
      <c r="AB257" s="112">
        <v>10224</v>
      </c>
    </row>
    <row r="258" spans="1:28" x14ac:dyDescent="0.25">
      <c r="A258" s="114" t="s">
        <v>42</v>
      </c>
      <c r="B258" s="114" t="s">
        <v>1722</v>
      </c>
      <c r="C258" s="114" t="s">
        <v>609</v>
      </c>
      <c r="D258" s="114" t="s">
        <v>1696</v>
      </c>
      <c r="E258" s="112">
        <f t="shared" si="18"/>
        <v>0</v>
      </c>
      <c r="F258" s="112">
        <f t="shared" si="18"/>
        <v>0</v>
      </c>
      <c r="G258" s="112">
        <f t="shared" si="18"/>
        <v>0</v>
      </c>
      <c r="H258" s="112">
        <f t="shared" si="18"/>
        <v>0</v>
      </c>
      <c r="I258" s="112">
        <f t="shared" si="18"/>
        <v>0</v>
      </c>
      <c r="J258" s="112">
        <f t="shared" si="18"/>
        <v>0</v>
      </c>
      <c r="K258" s="112">
        <f t="shared" si="18"/>
        <v>0</v>
      </c>
      <c r="L258" s="112">
        <f t="shared" si="18"/>
        <v>0</v>
      </c>
      <c r="M258" s="112">
        <f t="shared" si="18"/>
        <v>0</v>
      </c>
      <c r="O258" s="114" t="s">
        <v>42</v>
      </c>
      <c r="P258" s="114" t="s">
        <v>1722</v>
      </c>
      <c r="Q258" s="114" t="s">
        <v>609</v>
      </c>
      <c r="R258" s="114" t="s">
        <v>1696</v>
      </c>
      <c r="S258" s="114"/>
      <c r="T258" s="112">
        <v>0</v>
      </c>
      <c r="U258" s="112">
        <v>0</v>
      </c>
      <c r="V258" s="112">
        <v>0</v>
      </c>
      <c r="W258" s="112">
        <v>0</v>
      </c>
      <c r="X258" s="112">
        <v>0</v>
      </c>
      <c r="Y258" s="112">
        <v>0</v>
      </c>
      <c r="Z258" s="112">
        <v>0</v>
      </c>
      <c r="AA258" s="112">
        <v>0</v>
      </c>
      <c r="AB258" s="112">
        <v>0</v>
      </c>
    </row>
    <row r="259" spans="1:28" x14ac:dyDescent="0.25">
      <c r="A259" s="114" t="s">
        <v>42</v>
      </c>
      <c r="B259" s="114" t="s">
        <v>1722</v>
      </c>
      <c r="C259" s="114" t="s">
        <v>610</v>
      </c>
      <c r="D259" s="114" t="s">
        <v>1697</v>
      </c>
      <c r="E259" s="112">
        <f t="shared" si="18"/>
        <v>0</v>
      </c>
      <c r="F259" s="112">
        <f t="shared" si="18"/>
        <v>0</v>
      </c>
      <c r="G259" s="112">
        <f t="shared" si="18"/>
        <v>0</v>
      </c>
      <c r="H259" s="112">
        <f t="shared" si="18"/>
        <v>0</v>
      </c>
      <c r="I259" s="112">
        <f t="shared" si="18"/>
        <v>64</v>
      </c>
      <c r="J259" s="112">
        <f t="shared" si="18"/>
        <v>0</v>
      </c>
      <c r="K259" s="112">
        <f t="shared" si="18"/>
        <v>0</v>
      </c>
      <c r="L259" s="112">
        <f t="shared" si="18"/>
        <v>0</v>
      </c>
      <c r="M259" s="112">
        <f t="shared" si="18"/>
        <v>64</v>
      </c>
      <c r="O259" s="114" t="s">
        <v>42</v>
      </c>
      <c r="P259" s="114" t="s">
        <v>1722</v>
      </c>
      <c r="Q259" s="114" t="s">
        <v>610</v>
      </c>
      <c r="R259" s="114" t="s">
        <v>1697</v>
      </c>
      <c r="S259" s="114"/>
      <c r="T259" s="112">
        <v>0</v>
      </c>
      <c r="U259" s="112">
        <v>0</v>
      </c>
      <c r="V259" s="112">
        <v>0</v>
      </c>
      <c r="W259" s="112">
        <v>0</v>
      </c>
      <c r="X259" s="112">
        <v>64</v>
      </c>
      <c r="Y259" s="112">
        <v>0</v>
      </c>
      <c r="Z259" s="112">
        <v>0</v>
      </c>
      <c r="AA259" s="112">
        <v>0</v>
      </c>
      <c r="AB259" s="112">
        <v>64</v>
      </c>
    </row>
    <row r="260" spans="1:28" x14ac:dyDescent="0.25">
      <c r="A260" s="114" t="s">
        <v>42</v>
      </c>
      <c r="B260" s="114" t="s">
        <v>1722</v>
      </c>
      <c r="C260" s="114" t="s">
        <v>611</v>
      </c>
      <c r="D260" s="114" t="s">
        <v>1698</v>
      </c>
      <c r="E260" s="112">
        <f t="shared" si="18"/>
        <v>48</v>
      </c>
      <c r="F260" s="112">
        <f t="shared" si="18"/>
        <v>0</v>
      </c>
      <c r="G260" s="112">
        <f t="shared" si="18"/>
        <v>0</v>
      </c>
      <c r="H260" s="112">
        <f t="shared" si="18"/>
        <v>0</v>
      </c>
      <c r="I260" s="112">
        <f t="shared" si="18"/>
        <v>0</v>
      </c>
      <c r="J260" s="112">
        <f t="shared" si="18"/>
        <v>0</v>
      </c>
      <c r="K260" s="112">
        <f t="shared" si="18"/>
        <v>0</v>
      </c>
      <c r="L260" s="112">
        <f t="shared" si="18"/>
        <v>0</v>
      </c>
      <c r="M260" s="112">
        <f t="shared" si="18"/>
        <v>48</v>
      </c>
      <c r="O260" s="114" t="s">
        <v>42</v>
      </c>
      <c r="P260" s="114" t="s">
        <v>1722</v>
      </c>
      <c r="Q260" s="114" t="s">
        <v>611</v>
      </c>
      <c r="R260" s="114" t="s">
        <v>1698</v>
      </c>
      <c r="S260" s="114"/>
      <c r="T260" s="112">
        <v>48</v>
      </c>
      <c r="U260" s="112">
        <v>0</v>
      </c>
      <c r="V260" s="112">
        <v>0</v>
      </c>
      <c r="W260" s="112">
        <v>0</v>
      </c>
      <c r="X260" s="112">
        <v>0</v>
      </c>
      <c r="Y260" s="112">
        <v>0</v>
      </c>
      <c r="Z260" s="112">
        <v>0</v>
      </c>
      <c r="AA260" s="112">
        <v>0</v>
      </c>
      <c r="AB260" s="112">
        <v>48</v>
      </c>
    </row>
    <row r="261" spans="1:28" x14ac:dyDescent="0.25">
      <c r="A261" s="114" t="s">
        <v>42</v>
      </c>
      <c r="B261" s="114" t="s">
        <v>1722</v>
      </c>
      <c r="C261" s="114" t="s">
        <v>612</v>
      </c>
      <c r="D261" s="114" t="s">
        <v>1699</v>
      </c>
      <c r="E261" s="112">
        <f t="shared" si="18"/>
        <v>8640</v>
      </c>
      <c r="F261" s="112">
        <f t="shared" si="18"/>
        <v>0</v>
      </c>
      <c r="G261" s="112">
        <f t="shared" si="18"/>
        <v>0</v>
      </c>
      <c r="H261" s="112">
        <f t="shared" si="18"/>
        <v>0</v>
      </c>
      <c r="I261" s="112">
        <f t="shared" si="18"/>
        <v>26240</v>
      </c>
      <c r="J261" s="112">
        <f t="shared" si="18"/>
        <v>0</v>
      </c>
      <c r="K261" s="112">
        <f t="shared" si="18"/>
        <v>0</v>
      </c>
      <c r="L261" s="112">
        <f t="shared" si="18"/>
        <v>0</v>
      </c>
      <c r="M261" s="112">
        <f t="shared" si="18"/>
        <v>34880</v>
      </c>
      <c r="O261" s="114" t="s">
        <v>42</v>
      </c>
      <c r="P261" s="114" t="s">
        <v>1722</v>
      </c>
      <c r="Q261" s="114" t="s">
        <v>612</v>
      </c>
      <c r="R261" s="114" t="s">
        <v>1699</v>
      </c>
      <c r="S261" s="114"/>
      <c r="T261" s="112">
        <v>8640</v>
      </c>
      <c r="U261" s="112">
        <v>0</v>
      </c>
      <c r="V261" s="112">
        <v>0</v>
      </c>
      <c r="W261" s="112">
        <v>0</v>
      </c>
      <c r="X261" s="112">
        <v>26240</v>
      </c>
      <c r="Y261" s="112">
        <v>0</v>
      </c>
      <c r="Z261" s="112">
        <v>0</v>
      </c>
      <c r="AA261" s="112">
        <v>0</v>
      </c>
      <c r="AB261" s="112">
        <v>34880</v>
      </c>
    </row>
    <row r="262" spans="1:28" x14ac:dyDescent="0.25">
      <c r="A262" s="114" t="s">
        <v>42</v>
      </c>
      <c r="B262" s="114" t="s">
        <v>1722</v>
      </c>
      <c r="C262" s="114" t="s">
        <v>613</v>
      </c>
      <c r="D262" s="114" t="s">
        <v>1700</v>
      </c>
      <c r="E262" s="112">
        <f t="shared" si="18"/>
        <v>277968</v>
      </c>
      <c r="F262" s="112">
        <f t="shared" si="18"/>
        <v>0</v>
      </c>
      <c r="G262" s="112">
        <f t="shared" si="18"/>
        <v>0</v>
      </c>
      <c r="H262" s="112">
        <f t="shared" si="18"/>
        <v>0</v>
      </c>
      <c r="I262" s="112">
        <f t="shared" si="18"/>
        <v>0</v>
      </c>
      <c r="J262" s="112">
        <f t="shared" si="18"/>
        <v>0</v>
      </c>
      <c r="K262" s="112">
        <f t="shared" si="18"/>
        <v>0</v>
      </c>
      <c r="L262" s="112">
        <f t="shared" si="18"/>
        <v>0</v>
      </c>
      <c r="M262" s="112">
        <f t="shared" si="18"/>
        <v>277968</v>
      </c>
      <c r="O262" s="114" t="s">
        <v>42</v>
      </c>
      <c r="P262" s="114" t="s">
        <v>1722</v>
      </c>
      <c r="Q262" s="114" t="s">
        <v>613</v>
      </c>
      <c r="R262" s="114" t="s">
        <v>1700</v>
      </c>
      <c r="S262" s="114"/>
      <c r="T262" s="112">
        <v>277968</v>
      </c>
      <c r="U262" s="112">
        <v>0</v>
      </c>
      <c r="V262" s="112">
        <v>0</v>
      </c>
      <c r="W262" s="112">
        <v>0</v>
      </c>
      <c r="X262" s="112">
        <v>0</v>
      </c>
      <c r="Y262" s="112">
        <v>0</v>
      </c>
      <c r="Z262" s="112">
        <v>0</v>
      </c>
      <c r="AA262" s="112">
        <v>0</v>
      </c>
      <c r="AB262" s="112">
        <v>277968</v>
      </c>
    </row>
    <row r="263" spans="1:28" x14ac:dyDescent="0.25">
      <c r="A263" s="114" t="s">
        <v>42</v>
      </c>
      <c r="B263" s="114" t="s">
        <v>1722</v>
      </c>
      <c r="C263" s="114" t="s">
        <v>614</v>
      </c>
      <c r="D263" s="114" t="s">
        <v>1701</v>
      </c>
      <c r="E263" s="112">
        <f t="shared" si="18"/>
        <v>62624</v>
      </c>
      <c r="F263" s="112">
        <f t="shared" si="18"/>
        <v>0</v>
      </c>
      <c r="G263" s="112">
        <f t="shared" si="18"/>
        <v>0</v>
      </c>
      <c r="H263" s="112">
        <f t="shared" si="18"/>
        <v>0</v>
      </c>
      <c r="I263" s="112">
        <f t="shared" si="18"/>
        <v>128</v>
      </c>
      <c r="J263" s="112">
        <f t="shared" si="18"/>
        <v>0</v>
      </c>
      <c r="K263" s="112">
        <f t="shared" si="18"/>
        <v>576</v>
      </c>
      <c r="L263" s="112">
        <f t="shared" si="18"/>
        <v>0</v>
      </c>
      <c r="M263" s="112">
        <f t="shared" si="18"/>
        <v>63328</v>
      </c>
      <c r="O263" s="114" t="s">
        <v>42</v>
      </c>
      <c r="P263" s="114" t="s">
        <v>1722</v>
      </c>
      <c r="Q263" s="114" t="s">
        <v>614</v>
      </c>
      <c r="R263" s="114" t="s">
        <v>1701</v>
      </c>
      <c r="S263" s="114"/>
      <c r="T263" s="112">
        <v>62624</v>
      </c>
      <c r="U263" s="112">
        <v>0</v>
      </c>
      <c r="V263" s="112">
        <v>0</v>
      </c>
      <c r="W263" s="112">
        <v>0</v>
      </c>
      <c r="X263" s="112">
        <v>128</v>
      </c>
      <c r="Y263" s="112">
        <v>0</v>
      </c>
      <c r="Z263" s="112">
        <v>576</v>
      </c>
      <c r="AA263" s="112">
        <v>0</v>
      </c>
      <c r="AB263" s="112">
        <v>63328</v>
      </c>
    </row>
    <row r="264" spans="1:28" x14ac:dyDescent="0.25">
      <c r="A264" s="114" t="s">
        <v>42</v>
      </c>
      <c r="B264" s="114" t="s">
        <v>1722</v>
      </c>
      <c r="C264" s="114" t="s">
        <v>615</v>
      </c>
      <c r="D264" s="114" t="s">
        <v>1702</v>
      </c>
      <c r="E264" s="112">
        <f t="shared" si="18"/>
        <v>0</v>
      </c>
      <c r="F264" s="112">
        <f t="shared" si="18"/>
        <v>0</v>
      </c>
      <c r="G264" s="112">
        <f t="shared" si="18"/>
        <v>0</v>
      </c>
      <c r="H264" s="112">
        <f t="shared" si="18"/>
        <v>0</v>
      </c>
      <c r="I264" s="112">
        <f t="shared" si="18"/>
        <v>0</v>
      </c>
      <c r="J264" s="112">
        <f t="shared" si="18"/>
        <v>0</v>
      </c>
      <c r="K264" s="112">
        <f t="shared" si="18"/>
        <v>0</v>
      </c>
      <c r="L264" s="112">
        <f t="shared" si="18"/>
        <v>0</v>
      </c>
      <c r="M264" s="112">
        <f t="shared" si="18"/>
        <v>0</v>
      </c>
      <c r="O264" s="114" t="s">
        <v>42</v>
      </c>
      <c r="P264" s="114" t="s">
        <v>1722</v>
      </c>
      <c r="Q264" s="114" t="s">
        <v>615</v>
      </c>
      <c r="R264" s="114" t="s">
        <v>1702</v>
      </c>
      <c r="S264" s="114"/>
      <c r="T264" s="112">
        <v>0</v>
      </c>
      <c r="U264" s="112">
        <v>0</v>
      </c>
      <c r="V264" s="112">
        <v>0</v>
      </c>
      <c r="W264" s="112">
        <v>0</v>
      </c>
      <c r="X264" s="112">
        <v>0</v>
      </c>
      <c r="Y264" s="112">
        <v>0</v>
      </c>
      <c r="Z264" s="112">
        <v>0</v>
      </c>
      <c r="AA264" s="112">
        <v>0</v>
      </c>
      <c r="AB264" s="112">
        <v>0</v>
      </c>
    </row>
    <row r="265" spans="1:28" x14ac:dyDescent="0.25">
      <c r="A265" s="114" t="s">
        <v>42</v>
      </c>
      <c r="B265" s="114" t="s">
        <v>1722</v>
      </c>
      <c r="C265" s="114" t="s">
        <v>616</v>
      </c>
      <c r="D265" s="114" t="s">
        <v>1703</v>
      </c>
      <c r="E265" s="112">
        <f t="shared" si="18"/>
        <v>548992</v>
      </c>
      <c r="F265" s="112">
        <f t="shared" si="18"/>
        <v>298560</v>
      </c>
      <c r="G265" s="112">
        <f t="shared" si="18"/>
        <v>35244</v>
      </c>
      <c r="H265" s="112">
        <f t="shared" si="18"/>
        <v>7368</v>
      </c>
      <c r="I265" s="112">
        <f t="shared" si="18"/>
        <v>328688</v>
      </c>
      <c r="J265" s="112">
        <f t="shared" si="18"/>
        <v>236624</v>
      </c>
      <c r="K265" s="112">
        <f t="shared" si="18"/>
        <v>4054</v>
      </c>
      <c r="L265" s="112">
        <f t="shared" si="18"/>
        <v>15680</v>
      </c>
      <c r="M265" s="112">
        <f t="shared" si="18"/>
        <v>1475210</v>
      </c>
      <c r="O265" s="114" t="s">
        <v>42</v>
      </c>
      <c r="P265" s="114" t="s">
        <v>1722</v>
      </c>
      <c r="Q265" s="114" t="s">
        <v>616</v>
      </c>
      <c r="R265" s="114" t="s">
        <v>1703</v>
      </c>
      <c r="S265" s="114"/>
      <c r="T265" s="112">
        <v>548992</v>
      </c>
      <c r="U265" s="112">
        <v>298560</v>
      </c>
      <c r="V265" s="112">
        <v>35244</v>
      </c>
      <c r="W265" s="112">
        <v>7368</v>
      </c>
      <c r="X265" s="112">
        <v>328688</v>
      </c>
      <c r="Y265" s="112">
        <v>236624</v>
      </c>
      <c r="Z265" s="112">
        <v>4054</v>
      </c>
      <c r="AA265" s="112">
        <v>15680</v>
      </c>
      <c r="AB265" s="112">
        <v>1475210</v>
      </c>
    </row>
    <row r="266" spans="1:28" x14ac:dyDescent="0.25">
      <c r="D266" s="111" t="s">
        <v>617</v>
      </c>
      <c r="R266" s="111" t="s">
        <v>617</v>
      </c>
      <c r="S266" s="111"/>
    </row>
    <row r="267" spans="1:28" x14ac:dyDescent="0.25">
      <c r="A267" s="114" t="s">
        <v>42</v>
      </c>
      <c r="B267" s="114" t="s">
        <v>1722</v>
      </c>
      <c r="C267" s="114" t="s">
        <v>618</v>
      </c>
      <c r="D267" s="114" t="s">
        <v>1704</v>
      </c>
      <c r="E267" s="112">
        <f t="shared" ref="E267:M272" si="19">T267</f>
        <v>174</v>
      </c>
      <c r="F267" s="112">
        <f t="shared" si="19"/>
        <v>0</v>
      </c>
      <c r="G267" s="112">
        <f t="shared" si="19"/>
        <v>0</v>
      </c>
      <c r="H267" s="112">
        <f t="shared" si="19"/>
        <v>0</v>
      </c>
      <c r="I267" s="112">
        <f t="shared" si="19"/>
        <v>0</v>
      </c>
      <c r="J267" s="112">
        <f t="shared" si="19"/>
        <v>0</v>
      </c>
      <c r="K267" s="112">
        <f t="shared" si="19"/>
        <v>0</v>
      </c>
      <c r="L267" s="112">
        <f t="shared" si="19"/>
        <v>0</v>
      </c>
      <c r="M267" s="112">
        <f t="shared" si="19"/>
        <v>174</v>
      </c>
      <c r="O267" s="114" t="s">
        <v>42</v>
      </c>
      <c r="P267" s="114" t="s">
        <v>1722</v>
      </c>
      <c r="Q267" s="114" t="s">
        <v>618</v>
      </c>
      <c r="R267" s="114" t="s">
        <v>1704</v>
      </c>
      <c r="S267" s="114"/>
      <c r="T267" s="112">
        <v>174</v>
      </c>
      <c r="U267" s="112">
        <v>0</v>
      </c>
      <c r="V267" s="112">
        <v>0</v>
      </c>
      <c r="W267" s="112">
        <v>0</v>
      </c>
      <c r="X267" s="112">
        <v>0</v>
      </c>
      <c r="Y267" s="112">
        <v>0</v>
      </c>
      <c r="Z267" s="112">
        <v>0</v>
      </c>
      <c r="AA267" s="112">
        <v>0</v>
      </c>
      <c r="AB267" s="112">
        <v>174</v>
      </c>
    </row>
    <row r="268" spans="1:28" x14ac:dyDescent="0.25">
      <c r="A268" s="114" t="s">
        <v>42</v>
      </c>
      <c r="B268" s="114" t="s">
        <v>1722</v>
      </c>
      <c r="C268" s="114" t="s">
        <v>619</v>
      </c>
      <c r="D268" s="114" t="s">
        <v>1705</v>
      </c>
      <c r="E268" s="112">
        <f t="shared" si="19"/>
        <v>0</v>
      </c>
      <c r="F268" s="112">
        <f t="shared" si="19"/>
        <v>0</v>
      </c>
      <c r="G268" s="112">
        <f t="shared" si="19"/>
        <v>0</v>
      </c>
      <c r="H268" s="112">
        <f t="shared" si="19"/>
        <v>0</v>
      </c>
      <c r="I268" s="112">
        <f t="shared" si="19"/>
        <v>0</v>
      </c>
      <c r="J268" s="112">
        <f t="shared" si="19"/>
        <v>0</v>
      </c>
      <c r="K268" s="112">
        <f t="shared" si="19"/>
        <v>0</v>
      </c>
      <c r="L268" s="112">
        <f t="shared" si="19"/>
        <v>0</v>
      </c>
      <c r="M268" s="112">
        <f t="shared" si="19"/>
        <v>0</v>
      </c>
      <c r="O268" s="114" t="s">
        <v>42</v>
      </c>
      <c r="P268" s="114" t="s">
        <v>1722</v>
      </c>
      <c r="Q268" s="114" t="s">
        <v>619</v>
      </c>
      <c r="R268" s="114" t="s">
        <v>1705</v>
      </c>
      <c r="S268" s="114"/>
      <c r="T268" s="112">
        <v>0</v>
      </c>
      <c r="U268" s="112">
        <v>0</v>
      </c>
      <c r="V268" s="112">
        <v>0</v>
      </c>
      <c r="W268" s="112">
        <v>0</v>
      </c>
      <c r="X268" s="112">
        <v>0</v>
      </c>
      <c r="Y268" s="112">
        <v>0</v>
      </c>
      <c r="Z268" s="112">
        <v>0</v>
      </c>
      <c r="AA268" s="112">
        <v>0</v>
      </c>
      <c r="AB268" s="112">
        <v>0</v>
      </c>
    </row>
    <row r="269" spans="1:28" x14ac:dyDescent="0.25">
      <c r="A269" s="114" t="s">
        <v>42</v>
      </c>
      <c r="B269" s="114" t="s">
        <v>1722</v>
      </c>
      <c r="C269" s="114" t="s">
        <v>620</v>
      </c>
      <c r="D269" s="114" t="s">
        <v>1706</v>
      </c>
      <c r="E269" s="112">
        <f t="shared" si="19"/>
        <v>1935</v>
      </c>
      <c r="F269" s="112">
        <f t="shared" si="19"/>
        <v>358</v>
      </c>
      <c r="G269" s="112">
        <f t="shared" si="19"/>
        <v>0</v>
      </c>
      <c r="H269" s="112">
        <f t="shared" si="19"/>
        <v>0</v>
      </c>
      <c r="I269" s="112">
        <f t="shared" si="19"/>
        <v>0</v>
      </c>
      <c r="J269" s="112">
        <f t="shared" si="19"/>
        <v>0</v>
      </c>
      <c r="K269" s="112">
        <f t="shared" si="19"/>
        <v>0</v>
      </c>
      <c r="L269" s="112">
        <f t="shared" si="19"/>
        <v>0</v>
      </c>
      <c r="M269" s="112">
        <f t="shared" si="19"/>
        <v>2293</v>
      </c>
      <c r="O269" s="114" t="s">
        <v>42</v>
      </c>
      <c r="P269" s="114" t="s">
        <v>1722</v>
      </c>
      <c r="Q269" s="114" t="s">
        <v>620</v>
      </c>
      <c r="R269" s="114" t="s">
        <v>1706</v>
      </c>
      <c r="S269" s="114"/>
      <c r="T269" s="112">
        <v>1935</v>
      </c>
      <c r="U269" s="112">
        <v>358</v>
      </c>
      <c r="V269" s="112">
        <v>0</v>
      </c>
      <c r="W269" s="112">
        <v>0</v>
      </c>
      <c r="X269" s="112">
        <v>0</v>
      </c>
      <c r="Y269" s="112">
        <v>0</v>
      </c>
      <c r="Z269" s="112">
        <v>0</v>
      </c>
      <c r="AA269" s="112">
        <v>0</v>
      </c>
      <c r="AB269" s="112">
        <v>2293</v>
      </c>
    </row>
    <row r="270" spans="1:28" x14ac:dyDescent="0.25">
      <c r="A270" s="114" t="s">
        <v>42</v>
      </c>
      <c r="B270" s="114" t="s">
        <v>1722</v>
      </c>
      <c r="C270" s="114" t="s">
        <v>621</v>
      </c>
      <c r="D270" s="114" t="s">
        <v>1707</v>
      </c>
      <c r="E270" s="112">
        <f t="shared" si="19"/>
        <v>0</v>
      </c>
      <c r="F270" s="112">
        <f t="shared" si="19"/>
        <v>141</v>
      </c>
      <c r="G270" s="112">
        <f t="shared" si="19"/>
        <v>0</v>
      </c>
      <c r="H270" s="112">
        <f t="shared" si="19"/>
        <v>0</v>
      </c>
      <c r="I270" s="112">
        <f t="shared" si="19"/>
        <v>0</v>
      </c>
      <c r="J270" s="112">
        <f t="shared" si="19"/>
        <v>0</v>
      </c>
      <c r="K270" s="112">
        <f t="shared" si="19"/>
        <v>0</v>
      </c>
      <c r="L270" s="112">
        <f t="shared" si="19"/>
        <v>0</v>
      </c>
      <c r="M270" s="112">
        <f t="shared" si="19"/>
        <v>141</v>
      </c>
      <c r="O270" s="114" t="s">
        <v>42</v>
      </c>
      <c r="P270" s="114" t="s">
        <v>1722</v>
      </c>
      <c r="Q270" s="114" t="s">
        <v>621</v>
      </c>
      <c r="R270" s="114" t="s">
        <v>1707</v>
      </c>
      <c r="S270" s="114"/>
      <c r="T270" s="112">
        <v>0</v>
      </c>
      <c r="U270" s="112">
        <v>141</v>
      </c>
      <c r="V270" s="112">
        <v>0</v>
      </c>
      <c r="W270" s="112">
        <v>0</v>
      </c>
      <c r="X270" s="112">
        <v>0</v>
      </c>
      <c r="Y270" s="112">
        <v>0</v>
      </c>
      <c r="Z270" s="112">
        <v>0</v>
      </c>
      <c r="AA270" s="112">
        <v>0</v>
      </c>
      <c r="AB270" s="112">
        <v>141</v>
      </c>
    </row>
    <row r="271" spans="1:28" x14ac:dyDescent="0.25">
      <c r="A271" s="114" t="s">
        <v>42</v>
      </c>
      <c r="B271" s="114" t="s">
        <v>1722</v>
      </c>
      <c r="C271" s="114" t="s">
        <v>706</v>
      </c>
      <c r="D271" s="114" t="s">
        <v>1708</v>
      </c>
      <c r="E271" s="112">
        <f t="shared" si="19"/>
        <v>0</v>
      </c>
      <c r="F271" s="112">
        <f t="shared" si="19"/>
        <v>0</v>
      </c>
      <c r="G271" s="112">
        <f t="shared" si="19"/>
        <v>0</v>
      </c>
      <c r="H271" s="112">
        <f t="shared" si="19"/>
        <v>0</v>
      </c>
      <c r="I271" s="112">
        <f t="shared" si="19"/>
        <v>0</v>
      </c>
      <c r="J271" s="112">
        <f t="shared" si="19"/>
        <v>0</v>
      </c>
      <c r="K271" s="112">
        <f t="shared" si="19"/>
        <v>0</v>
      </c>
      <c r="L271" s="112">
        <f t="shared" si="19"/>
        <v>0</v>
      </c>
      <c r="M271" s="112">
        <f t="shared" si="19"/>
        <v>0</v>
      </c>
      <c r="O271" s="114" t="s">
        <v>42</v>
      </c>
      <c r="P271" s="114" t="s">
        <v>1722</v>
      </c>
      <c r="Q271" s="114" t="s">
        <v>706</v>
      </c>
      <c r="R271" s="114" t="s">
        <v>1708</v>
      </c>
      <c r="S271" s="114"/>
      <c r="T271" s="112">
        <v>0</v>
      </c>
      <c r="U271" s="112">
        <v>0</v>
      </c>
      <c r="V271" s="112">
        <v>0</v>
      </c>
      <c r="W271" s="112">
        <v>0</v>
      </c>
      <c r="X271" s="112">
        <v>0</v>
      </c>
      <c r="Y271" s="112">
        <v>0</v>
      </c>
      <c r="Z271" s="112">
        <v>0</v>
      </c>
      <c r="AA271" s="112">
        <v>0</v>
      </c>
      <c r="AB271" s="112">
        <v>0</v>
      </c>
    </row>
    <row r="272" spans="1:28" x14ac:dyDescent="0.25">
      <c r="A272" s="114" t="s">
        <v>42</v>
      </c>
      <c r="B272" s="114" t="s">
        <v>1722</v>
      </c>
      <c r="C272" s="114" t="s">
        <v>708</v>
      </c>
      <c r="D272" s="114" t="s">
        <v>1709</v>
      </c>
      <c r="E272" s="112">
        <f t="shared" si="19"/>
        <v>2109</v>
      </c>
      <c r="F272" s="112">
        <f t="shared" si="19"/>
        <v>499</v>
      </c>
      <c r="G272" s="112">
        <f t="shared" si="19"/>
        <v>0</v>
      </c>
      <c r="H272" s="112">
        <f t="shared" si="19"/>
        <v>0</v>
      </c>
      <c r="I272" s="112">
        <f t="shared" si="19"/>
        <v>0</v>
      </c>
      <c r="J272" s="112">
        <f t="shared" si="19"/>
        <v>0</v>
      </c>
      <c r="K272" s="112">
        <f t="shared" si="19"/>
        <v>0</v>
      </c>
      <c r="L272" s="112">
        <f t="shared" si="19"/>
        <v>0</v>
      </c>
      <c r="M272" s="112">
        <f t="shared" si="19"/>
        <v>2608</v>
      </c>
      <c r="O272" s="114" t="s">
        <v>42</v>
      </c>
      <c r="P272" s="114" t="s">
        <v>1722</v>
      </c>
      <c r="Q272" s="114" t="s">
        <v>708</v>
      </c>
      <c r="R272" s="114" t="s">
        <v>1709</v>
      </c>
      <c r="S272" s="114"/>
      <c r="T272" s="112">
        <v>2109</v>
      </c>
      <c r="U272" s="112">
        <v>499</v>
      </c>
      <c r="V272" s="112">
        <v>0</v>
      </c>
      <c r="W272" s="112">
        <v>0</v>
      </c>
      <c r="X272" s="112">
        <v>0</v>
      </c>
      <c r="Y272" s="112">
        <v>0</v>
      </c>
      <c r="Z272" s="112">
        <v>0</v>
      </c>
      <c r="AA272" s="112">
        <v>0</v>
      </c>
      <c r="AB272" s="112">
        <v>2608</v>
      </c>
    </row>
    <row r="275" spans="1:28" x14ac:dyDescent="0.25">
      <c r="A275" s="111" t="s">
        <v>1723</v>
      </c>
      <c r="O275" s="111" t="s">
        <v>1723</v>
      </c>
    </row>
    <row r="276" spans="1:28" x14ac:dyDescent="0.25">
      <c r="A276" s="114" t="s">
        <v>0</v>
      </c>
      <c r="B276" s="114" t="s">
        <v>1666</v>
      </c>
      <c r="C276" s="114" t="s">
        <v>112</v>
      </c>
      <c r="D276" s="111" t="s">
        <v>127</v>
      </c>
      <c r="E276" s="112" t="s">
        <v>1667</v>
      </c>
      <c r="F276" s="112" t="s">
        <v>1668</v>
      </c>
      <c r="G276" s="112" t="s">
        <v>1669</v>
      </c>
      <c r="H276" s="112" t="s">
        <v>1670</v>
      </c>
      <c r="I276" s="112" t="s">
        <v>1671</v>
      </c>
      <c r="J276" s="112" t="s">
        <v>1672</v>
      </c>
      <c r="K276" s="112" t="s">
        <v>1673</v>
      </c>
      <c r="L276" s="112" t="s">
        <v>1674</v>
      </c>
      <c r="M276" s="112" t="s">
        <v>1</v>
      </c>
      <c r="O276" s="114" t="s">
        <v>0</v>
      </c>
      <c r="P276" s="114" t="s">
        <v>1666</v>
      </c>
      <c r="Q276" s="114" t="s">
        <v>112</v>
      </c>
      <c r="R276" s="111" t="s">
        <v>127</v>
      </c>
      <c r="S276" s="111"/>
      <c r="T276" s="112" t="s">
        <v>1667</v>
      </c>
      <c r="U276" s="112" t="s">
        <v>1668</v>
      </c>
      <c r="V276" s="112" t="s">
        <v>1669</v>
      </c>
      <c r="W276" s="112" t="s">
        <v>1670</v>
      </c>
      <c r="X276" s="112" t="s">
        <v>1671</v>
      </c>
      <c r="Y276" s="112" t="s">
        <v>1672</v>
      </c>
      <c r="Z276" s="112" t="s">
        <v>1673</v>
      </c>
      <c r="AA276" s="112" t="s">
        <v>1674</v>
      </c>
      <c r="AB276" s="112" t="s">
        <v>1</v>
      </c>
    </row>
    <row r="277" spans="1:28" x14ac:dyDescent="0.25">
      <c r="A277" s="114" t="s">
        <v>38</v>
      </c>
      <c r="B277" s="114" t="s">
        <v>1724</v>
      </c>
      <c r="C277" s="114" t="s">
        <v>589</v>
      </c>
      <c r="D277" s="114" t="s">
        <v>1676</v>
      </c>
      <c r="E277" s="112">
        <f t="shared" ref="E277:M304" si="20">T277</f>
        <v>76416</v>
      </c>
      <c r="F277" s="112">
        <f t="shared" si="20"/>
        <v>0</v>
      </c>
      <c r="G277" s="112">
        <f t="shared" si="20"/>
        <v>0</v>
      </c>
      <c r="H277" s="112">
        <f t="shared" si="20"/>
        <v>0</v>
      </c>
      <c r="I277" s="112">
        <f t="shared" si="20"/>
        <v>10048</v>
      </c>
      <c r="J277" s="112">
        <f t="shared" si="20"/>
        <v>0</v>
      </c>
      <c r="K277" s="112">
        <f t="shared" si="20"/>
        <v>0</v>
      </c>
      <c r="L277" s="112">
        <f t="shared" si="20"/>
        <v>0</v>
      </c>
      <c r="M277" s="112">
        <f t="shared" si="20"/>
        <v>86464</v>
      </c>
      <c r="O277" s="114" t="s">
        <v>38</v>
      </c>
      <c r="P277" s="114" t="s">
        <v>1724</v>
      </c>
      <c r="Q277" s="114" t="s">
        <v>589</v>
      </c>
      <c r="R277" s="114" t="s">
        <v>1676</v>
      </c>
      <c r="S277" s="114"/>
      <c r="T277" s="112">
        <v>76416</v>
      </c>
      <c r="U277" s="112">
        <v>0</v>
      </c>
      <c r="V277" s="112">
        <v>0</v>
      </c>
      <c r="W277" s="112">
        <v>0</v>
      </c>
      <c r="X277" s="112">
        <v>10048</v>
      </c>
      <c r="Y277" s="112">
        <v>0</v>
      </c>
      <c r="Z277" s="112">
        <v>0</v>
      </c>
      <c r="AA277" s="112">
        <v>0</v>
      </c>
      <c r="AB277" s="112">
        <v>86464</v>
      </c>
    </row>
    <row r="278" spans="1:28" x14ac:dyDescent="0.25">
      <c r="A278" s="114" t="s">
        <v>38</v>
      </c>
      <c r="B278" s="114" t="s">
        <v>1724</v>
      </c>
      <c r="C278" s="114" t="s">
        <v>590</v>
      </c>
      <c r="D278" s="114" t="s">
        <v>1677</v>
      </c>
      <c r="E278" s="112">
        <f t="shared" si="20"/>
        <v>0</v>
      </c>
      <c r="F278" s="112">
        <f t="shared" si="20"/>
        <v>0</v>
      </c>
      <c r="G278" s="112">
        <f t="shared" si="20"/>
        <v>0</v>
      </c>
      <c r="H278" s="112">
        <f t="shared" si="20"/>
        <v>0</v>
      </c>
      <c r="I278" s="112">
        <f t="shared" si="20"/>
        <v>62976</v>
      </c>
      <c r="J278" s="112">
        <f t="shared" si="20"/>
        <v>0</v>
      </c>
      <c r="K278" s="112">
        <f t="shared" si="20"/>
        <v>45150</v>
      </c>
      <c r="L278" s="112">
        <f t="shared" si="20"/>
        <v>0</v>
      </c>
      <c r="M278" s="112">
        <f t="shared" si="20"/>
        <v>108126</v>
      </c>
      <c r="O278" s="114" t="s">
        <v>38</v>
      </c>
      <c r="P278" s="114" t="s">
        <v>1724</v>
      </c>
      <c r="Q278" s="114" t="s">
        <v>590</v>
      </c>
      <c r="R278" s="114" t="s">
        <v>1677</v>
      </c>
      <c r="S278" s="114"/>
      <c r="T278" s="112">
        <v>0</v>
      </c>
      <c r="U278" s="112">
        <v>0</v>
      </c>
      <c r="V278" s="112">
        <v>0</v>
      </c>
      <c r="W278" s="112">
        <v>0</v>
      </c>
      <c r="X278" s="112">
        <v>62976</v>
      </c>
      <c r="Y278" s="112">
        <v>0</v>
      </c>
      <c r="Z278" s="112">
        <v>45150</v>
      </c>
      <c r="AA278" s="112">
        <v>0</v>
      </c>
      <c r="AB278" s="112">
        <v>108126</v>
      </c>
    </row>
    <row r="279" spans="1:28" x14ac:dyDescent="0.25">
      <c r="A279" s="114" t="s">
        <v>38</v>
      </c>
      <c r="B279" s="114" t="s">
        <v>1724</v>
      </c>
      <c r="C279" s="114" t="s">
        <v>591</v>
      </c>
      <c r="D279" s="114" t="s">
        <v>1678</v>
      </c>
      <c r="E279" s="112">
        <f t="shared" si="20"/>
        <v>0</v>
      </c>
      <c r="F279" s="112">
        <f t="shared" si="20"/>
        <v>452976</v>
      </c>
      <c r="G279" s="112">
        <f t="shared" si="20"/>
        <v>0</v>
      </c>
      <c r="H279" s="112">
        <f t="shared" si="20"/>
        <v>0</v>
      </c>
      <c r="I279" s="112">
        <f t="shared" si="20"/>
        <v>0</v>
      </c>
      <c r="J279" s="112">
        <f t="shared" si="20"/>
        <v>0</v>
      </c>
      <c r="K279" s="112">
        <f t="shared" si="20"/>
        <v>0</v>
      </c>
      <c r="L279" s="112">
        <f t="shared" si="20"/>
        <v>0</v>
      </c>
      <c r="M279" s="112">
        <f t="shared" si="20"/>
        <v>452976</v>
      </c>
      <c r="O279" s="114" t="s">
        <v>38</v>
      </c>
      <c r="P279" s="114" t="s">
        <v>1724</v>
      </c>
      <c r="Q279" s="114" t="s">
        <v>591</v>
      </c>
      <c r="R279" s="114" t="s">
        <v>1678</v>
      </c>
      <c r="S279" s="114"/>
      <c r="T279" s="112">
        <v>0</v>
      </c>
      <c r="U279" s="112">
        <v>452976</v>
      </c>
      <c r="V279" s="112">
        <v>0</v>
      </c>
      <c r="W279" s="112">
        <v>0</v>
      </c>
      <c r="X279" s="112">
        <v>0</v>
      </c>
      <c r="Y279" s="112">
        <v>0</v>
      </c>
      <c r="Z279" s="112">
        <v>0</v>
      </c>
      <c r="AA279" s="112">
        <v>0</v>
      </c>
      <c r="AB279" s="112">
        <v>452976</v>
      </c>
    </row>
    <row r="280" spans="1:28" x14ac:dyDescent="0.25">
      <c r="A280" s="114" t="s">
        <v>38</v>
      </c>
      <c r="B280" s="114" t="s">
        <v>1724</v>
      </c>
      <c r="C280" s="114" t="s">
        <v>592</v>
      </c>
      <c r="D280" s="114" t="s">
        <v>1679</v>
      </c>
      <c r="E280" s="112">
        <f t="shared" si="20"/>
        <v>72960</v>
      </c>
      <c r="F280" s="112">
        <f t="shared" si="20"/>
        <v>52992</v>
      </c>
      <c r="G280" s="112">
        <f t="shared" si="20"/>
        <v>0</v>
      </c>
      <c r="H280" s="112">
        <f t="shared" si="20"/>
        <v>0</v>
      </c>
      <c r="I280" s="112">
        <f t="shared" si="20"/>
        <v>244256</v>
      </c>
      <c r="J280" s="112">
        <f t="shared" si="20"/>
        <v>155856</v>
      </c>
      <c r="K280" s="112">
        <f t="shared" si="20"/>
        <v>51536</v>
      </c>
      <c r="L280" s="112">
        <f t="shared" si="20"/>
        <v>0</v>
      </c>
      <c r="M280" s="112">
        <f t="shared" si="20"/>
        <v>577600</v>
      </c>
      <c r="O280" s="114" t="s">
        <v>38</v>
      </c>
      <c r="P280" s="114" t="s">
        <v>1724</v>
      </c>
      <c r="Q280" s="114" t="s">
        <v>592</v>
      </c>
      <c r="R280" s="114" t="s">
        <v>1679</v>
      </c>
      <c r="S280" s="114"/>
      <c r="T280" s="112">
        <v>72960</v>
      </c>
      <c r="U280" s="112">
        <v>52992</v>
      </c>
      <c r="V280" s="112">
        <v>0</v>
      </c>
      <c r="W280" s="112">
        <v>0</v>
      </c>
      <c r="X280" s="112">
        <v>244256</v>
      </c>
      <c r="Y280" s="112">
        <v>155856</v>
      </c>
      <c r="Z280" s="112">
        <v>51536</v>
      </c>
      <c r="AA280" s="112">
        <v>0</v>
      </c>
      <c r="AB280" s="112">
        <v>577600</v>
      </c>
    </row>
    <row r="281" spans="1:28" x14ac:dyDescent="0.25">
      <c r="A281" s="114" t="s">
        <v>38</v>
      </c>
      <c r="B281" s="114" t="s">
        <v>1724</v>
      </c>
      <c r="C281" s="114" t="s">
        <v>593</v>
      </c>
      <c r="D281" s="114" t="s">
        <v>1680</v>
      </c>
      <c r="E281" s="112">
        <f t="shared" si="20"/>
        <v>0</v>
      </c>
      <c r="F281" s="112">
        <f t="shared" si="20"/>
        <v>0</v>
      </c>
      <c r="G281" s="112">
        <f t="shared" si="20"/>
        <v>0</v>
      </c>
      <c r="H281" s="112">
        <f t="shared" si="20"/>
        <v>0</v>
      </c>
      <c r="I281" s="112">
        <f t="shared" si="20"/>
        <v>21824</v>
      </c>
      <c r="J281" s="112">
        <f t="shared" si="20"/>
        <v>0</v>
      </c>
      <c r="K281" s="112">
        <f t="shared" si="20"/>
        <v>240</v>
      </c>
      <c r="L281" s="112">
        <f t="shared" si="20"/>
        <v>0</v>
      </c>
      <c r="M281" s="112">
        <f t="shared" si="20"/>
        <v>22064</v>
      </c>
      <c r="O281" s="114" t="s">
        <v>38</v>
      </c>
      <c r="P281" s="114" t="s">
        <v>1724</v>
      </c>
      <c r="Q281" s="114" t="s">
        <v>593</v>
      </c>
      <c r="R281" s="114" t="s">
        <v>1680</v>
      </c>
      <c r="S281" s="114"/>
      <c r="T281" s="112">
        <v>0</v>
      </c>
      <c r="U281" s="112">
        <v>0</v>
      </c>
      <c r="V281" s="112">
        <v>0</v>
      </c>
      <c r="W281" s="112">
        <v>0</v>
      </c>
      <c r="X281" s="112">
        <v>21824</v>
      </c>
      <c r="Y281" s="112">
        <v>0</v>
      </c>
      <c r="Z281" s="112">
        <v>240</v>
      </c>
      <c r="AA281" s="112">
        <v>0</v>
      </c>
      <c r="AB281" s="112">
        <v>22064</v>
      </c>
    </row>
    <row r="282" spans="1:28" x14ac:dyDescent="0.25">
      <c r="A282" s="114" t="s">
        <v>38</v>
      </c>
      <c r="B282" s="114" t="s">
        <v>1724</v>
      </c>
      <c r="C282" s="114" t="s">
        <v>594</v>
      </c>
      <c r="D282" s="114" t="s">
        <v>1681</v>
      </c>
      <c r="E282" s="112">
        <f t="shared" si="20"/>
        <v>6080</v>
      </c>
      <c r="F282" s="112">
        <f t="shared" si="20"/>
        <v>0</v>
      </c>
      <c r="G282" s="112">
        <f t="shared" si="20"/>
        <v>0</v>
      </c>
      <c r="H282" s="112">
        <f t="shared" si="20"/>
        <v>0</v>
      </c>
      <c r="I282" s="112">
        <f t="shared" si="20"/>
        <v>23520</v>
      </c>
      <c r="J282" s="112">
        <f t="shared" si="20"/>
        <v>0</v>
      </c>
      <c r="K282" s="112">
        <f t="shared" si="20"/>
        <v>0</v>
      </c>
      <c r="L282" s="112">
        <f t="shared" si="20"/>
        <v>0</v>
      </c>
      <c r="M282" s="112">
        <f t="shared" si="20"/>
        <v>29600</v>
      </c>
      <c r="O282" s="114" t="s">
        <v>38</v>
      </c>
      <c r="P282" s="114" t="s">
        <v>1724</v>
      </c>
      <c r="Q282" s="114" t="s">
        <v>594</v>
      </c>
      <c r="R282" s="114" t="s">
        <v>1681</v>
      </c>
      <c r="S282" s="114"/>
      <c r="T282" s="112">
        <v>6080</v>
      </c>
      <c r="U282" s="112">
        <v>0</v>
      </c>
      <c r="V282" s="112">
        <v>0</v>
      </c>
      <c r="W282" s="112">
        <v>0</v>
      </c>
      <c r="X282" s="112">
        <v>23520</v>
      </c>
      <c r="Y282" s="112">
        <v>0</v>
      </c>
      <c r="Z282" s="112">
        <v>0</v>
      </c>
      <c r="AA282" s="112">
        <v>0</v>
      </c>
      <c r="AB282" s="112">
        <v>29600</v>
      </c>
    </row>
    <row r="283" spans="1:28" x14ac:dyDescent="0.25">
      <c r="A283" s="114" t="s">
        <v>38</v>
      </c>
      <c r="B283" s="114" t="s">
        <v>1724</v>
      </c>
      <c r="C283" s="114" t="s">
        <v>595</v>
      </c>
      <c r="D283" s="114" t="s">
        <v>1682</v>
      </c>
      <c r="E283" s="112">
        <f t="shared" si="20"/>
        <v>0</v>
      </c>
      <c r="F283" s="112">
        <f t="shared" si="20"/>
        <v>49824</v>
      </c>
      <c r="G283" s="112">
        <f t="shared" si="20"/>
        <v>0</v>
      </c>
      <c r="H283" s="112">
        <f t="shared" si="20"/>
        <v>0</v>
      </c>
      <c r="I283" s="112">
        <f t="shared" si="20"/>
        <v>0</v>
      </c>
      <c r="J283" s="112">
        <f t="shared" si="20"/>
        <v>91008</v>
      </c>
      <c r="K283" s="112">
        <f t="shared" si="20"/>
        <v>0</v>
      </c>
      <c r="L283" s="112">
        <f t="shared" si="20"/>
        <v>40</v>
      </c>
      <c r="M283" s="112">
        <f t="shared" si="20"/>
        <v>140872</v>
      </c>
      <c r="O283" s="114" t="s">
        <v>38</v>
      </c>
      <c r="P283" s="114" t="s">
        <v>1724</v>
      </c>
      <c r="Q283" s="114" t="s">
        <v>595</v>
      </c>
      <c r="R283" s="114" t="s">
        <v>1682</v>
      </c>
      <c r="S283" s="114"/>
      <c r="T283" s="112">
        <v>0</v>
      </c>
      <c r="U283" s="112">
        <v>49824</v>
      </c>
      <c r="V283" s="112">
        <v>0</v>
      </c>
      <c r="W283" s="112">
        <v>0</v>
      </c>
      <c r="X283" s="112">
        <v>0</v>
      </c>
      <c r="Y283" s="112">
        <v>91008</v>
      </c>
      <c r="Z283" s="112">
        <v>0</v>
      </c>
      <c r="AA283" s="112">
        <v>40</v>
      </c>
      <c r="AB283" s="112">
        <v>140872</v>
      </c>
    </row>
    <row r="284" spans="1:28" x14ac:dyDescent="0.25">
      <c r="A284" s="114" t="s">
        <v>38</v>
      </c>
      <c r="B284" s="114" t="s">
        <v>1724</v>
      </c>
      <c r="C284" s="114" t="s">
        <v>596</v>
      </c>
      <c r="D284" s="114" t="s">
        <v>1683</v>
      </c>
      <c r="E284" s="112">
        <f t="shared" si="20"/>
        <v>0</v>
      </c>
      <c r="F284" s="112">
        <f t="shared" si="20"/>
        <v>0</v>
      </c>
      <c r="G284" s="112">
        <f t="shared" si="20"/>
        <v>0</v>
      </c>
      <c r="H284" s="112">
        <f t="shared" si="20"/>
        <v>0</v>
      </c>
      <c r="I284" s="112">
        <f t="shared" si="20"/>
        <v>46176</v>
      </c>
      <c r="J284" s="112">
        <f t="shared" si="20"/>
        <v>0</v>
      </c>
      <c r="K284" s="112">
        <f t="shared" si="20"/>
        <v>26560</v>
      </c>
      <c r="L284" s="112">
        <f t="shared" si="20"/>
        <v>0</v>
      </c>
      <c r="M284" s="112">
        <f t="shared" si="20"/>
        <v>72736</v>
      </c>
      <c r="O284" s="114" t="s">
        <v>38</v>
      </c>
      <c r="P284" s="114" t="s">
        <v>1724</v>
      </c>
      <c r="Q284" s="114" t="s">
        <v>596</v>
      </c>
      <c r="R284" s="114" t="s">
        <v>1683</v>
      </c>
      <c r="S284" s="114"/>
      <c r="T284" s="112">
        <v>0</v>
      </c>
      <c r="U284" s="112">
        <v>0</v>
      </c>
      <c r="V284" s="112">
        <v>0</v>
      </c>
      <c r="W284" s="112">
        <v>0</v>
      </c>
      <c r="X284" s="112">
        <v>46176</v>
      </c>
      <c r="Y284" s="112">
        <v>0</v>
      </c>
      <c r="Z284" s="112">
        <v>26560</v>
      </c>
      <c r="AA284" s="112">
        <v>0</v>
      </c>
      <c r="AB284" s="112">
        <v>72736</v>
      </c>
    </row>
    <row r="285" spans="1:28" x14ac:dyDescent="0.25">
      <c r="A285" s="114" t="s">
        <v>38</v>
      </c>
      <c r="B285" s="114" t="s">
        <v>1724</v>
      </c>
      <c r="C285" s="114" t="s">
        <v>597</v>
      </c>
      <c r="D285" s="114" t="s">
        <v>1684</v>
      </c>
      <c r="E285" s="112">
        <f t="shared" si="20"/>
        <v>12816</v>
      </c>
      <c r="F285" s="112">
        <f t="shared" si="20"/>
        <v>24544</v>
      </c>
      <c r="G285" s="112">
        <f t="shared" si="20"/>
        <v>0</v>
      </c>
      <c r="H285" s="112">
        <f t="shared" si="20"/>
        <v>0</v>
      </c>
      <c r="I285" s="112">
        <f t="shared" si="20"/>
        <v>105760</v>
      </c>
      <c r="J285" s="112">
        <f t="shared" si="20"/>
        <v>0</v>
      </c>
      <c r="K285" s="112">
        <f t="shared" si="20"/>
        <v>84</v>
      </c>
      <c r="L285" s="112">
        <f t="shared" si="20"/>
        <v>0</v>
      </c>
      <c r="M285" s="112">
        <f t="shared" si="20"/>
        <v>143204</v>
      </c>
      <c r="O285" s="114" t="s">
        <v>38</v>
      </c>
      <c r="P285" s="114" t="s">
        <v>1724</v>
      </c>
      <c r="Q285" s="114" t="s">
        <v>597</v>
      </c>
      <c r="R285" s="114" t="s">
        <v>1684</v>
      </c>
      <c r="S285" s="114"/>
      <c r="T285" s="112">
        <v>12816</v>
      </c>
      <c r="U285" s="112">
        <v>24544</v>
      </c>
      <c r="V285" s="112">
        <v>0</v>
      </c>
      <c r="W285" s="112">
        <v>0</v>
      </c>
      <c r="X285" s="112">
        <v>105760</v>
      </c>
      <c r="Y285" s="112">
        <v>0</v>
      </c>
      <c r="Z285" s="112">
        <v>84</v>
      </c>
      <c r="AA285" s="112">
        <v>0</v>
      </c>
      <c r="AB285" s="112">
        <v>143204</v>
      </c>
    </row>
    <row r="286" spans="1:28" x14ac:dyDescent="0.25">
      <c r="A286" s="114" t="s">
        <v>38</v>
      </c>
      <c r="B286" s="114" t="s">
        <v>1724</v>
      </c>
      <c r="C286" s="114" t="s">
        <v>598</v>
      </c>
      <c r="D286" s="114" t="s">
        <v>1685</v>
      </c>
      <c r="E286" s="112">
        <f t="shared" si="20"/>
        <v>0</v>
      </c>
      <c r="F286" s="112">
        <f t="shared" si="20"/>
        <v>3920</v>
      </c>
      <c r="G286" s="112">
        <f t="shared" si="20"/>
        <v>0</v>
      </c>
      <c r="H286" s="112">
        <f t="shared" si="20"/>
        <v>0</v>
      </c>
      <c r="I286" s="112">
        <f t="shared" si="20"/>
        <v>0</v>
      </c>
      <c r="J286" s="112">
        <f t="shared" si="20"/>
        <v>0</v>
      </c>
      <c r="K286" s="112">
        <f t="shared" si="20"/>
        <v>0</v>
      </c>
      <c r="L286" s="112">
        <f t="shared" si="20"/>
        <v>0</v>
      </c>
      <c r="M286" s="112">
        <f t="shared" si="20"/>
        <v>3920</v>
      </c>
      <c r="O286" s="114" t="s">
        <v>38</v>
      </c>
      <c r="P286" s="114" t="s">
        <v>1724</v>
      </c>
      <c r="Q286" s="114" t="s">
        <v>598</v>
      </c>
      <c r="R286" s="114" t="s">
        <v>1685</v>
      </c>
      <c r="S286" s="114"/>
      <c r="T286" s="112">
        <v>0</v>
      </c>
      <c r="U286" s="112">
        <v>3920</v>
      </c>
      <c r="V286" s="112">
        <v>0</v>
      </c>
      <c r="W286" s="112">
        <v>0</v>
      </c>
      <c r="X286" s="112">
        <v>0</v>
      </c>
      <c r="Y286" s="112">
        <v>0</v>
      </c>
      <c r="Z286" s="112">
        <v>0</v>
      </c>
      <c r="AA286" s="112">
        <v>0</v>
      </c>
      <c r="AB286" s="112">
        <v>3920</v>
      </c>
    </row>
    <row r="287" spans="1:28" x14ac:dyDescent="0.25">
      <c r="A287" s="114" t="s">
        <v>38</v>
      </c>
      <c r="B287" s="114" t="s">
        <v>1724</v>
      </c>
      <c r="C287" s="114" t="s">
        <v>599</v>
      </c>
      <c r="D287" s="114" t="s">
        <v>1686</v>
      </c>
      <c r="E287" s="112">
        <f t="shared" si="20"/>
        <v>0</v>
      </c>
      <c r="F287" s="112">
        <f t="shared" si="20"/>
        <v>0</v>
      </c>
      <c r="G287" s="112">
        <f t="shared" si="20"/>
        <v>0</v>
      </c>
      <c r="H287" s="112">
        <f t="shared" si="20"/>
        <v>0</v>
      </c>
      <c r="I287" s="112">
        <f t="shared" si="20"/>
        <v>0</v>
      </c>
      <c r="J287" s="112">
        <f t="shared" si="20"/>
        <v>52224</v>
      </c>
      <c r="K287" s="112">
        <f t="shared" si="20"/>
        <v>0</v>
      </c>
      <c r="L287" s="112">
        <f t="shared" si="20"/>
        <v>69495</v>
      </c>
      <c r="M287" s="112">
        <f t="shared" si="20"/>
        <v>121719</v>
      </c>
      <c r="O287" s="114" t="s">
        <v>38</v>
      </c>
      <c r="P287" s="114" t="s">
        <v>1724</v>
      </c>
      <c r="Q287" s="114" t="s">
        <v>599</v>
      </c>
      <c r="R287" s="114" t="s">
        <v>1686</v>
      </c>
      <c r="S287" s="114"/>
      <c r="T287" s="112">
        <v>0</v>
      </c>
      <c r="U287" s="112">
        <v>0</v>
      </c>
      <c r="V287" s="112">
        <v>0</v>
      </c>
      <c r="W287" s="112">
        <v>0</v>
      </c>
      <c r="X287" s="112">
        <v>0</v>
      </c>
      <c r="Y287" s="112">
        <v>52224</v>
      </c>
      <c r="Z287" s="112">
        <v>0</v>
      </c>
      <c r="AA287" s="112">
        <v>69495</v>
      </c>
      <c r="AB287" s="112">
        <v>121719</v>
      </c>
    </row>
    <row r="288" spans="1:28" x14ac:dyDescent="0.25">
      <c r="A288" s="114" t="s">
        <v>38</v>
      </c>
      <c r="B288" s="114" t="s">
        <v>1724</v>
      </c>
      <c r="C288" s="114" t="s">
        <v>600</v>
      </c>
      <c r="D288" s="114" t="s">
        <v>1687</v>
      </c>
      <c r="E288" s="112">
        <f t="shared" si="20"/>
        <v>580704</v>
      </c>
      <c r="F288" s="112">
        <f t="shared" si="20"/>
        <v>0</v>
      </c>
      <c r="G288" s="112">
        <f t="shared" si="20"/>
        <v>0</v>
      </c>
      <c r="H288" s="112">
        <f t="shared" si="20"/>
        <v>66837</v>
      </c>
      <c r="I288" s="112">
        <f t="shared" si="20"/>
        <v>0</v>
      </c>
      <c r="J288" s="112">
        <f t="shared" si="20"/>
        <v>0</v>
      </c>
      <c r="K288" s="112">
        <f t="shared" si="20"/>
        <v>0</v>
      </c>
      <c r="L288" s="112">
        <f t="shared" si="20"/>
        <v>0</v>
      </c>
      <c r="M288" s="112">
        <f t="shared" si="20"/>
        <v>647541</v>
      </c>
      <c r="O288" s="114" t="s">
        <v>38</v>
      </c>
      <c r="P288" s="114" t="s">
        <v>1724</v>
      </c>
      <c r="Q288" s="114" t="s">
        <v>600</v>
      </c>
      <c r="R288" s="114" t="s">
        <v>1687</v>
      </c>
      <c r="S288" s="114"/>
      <c r="T288" s="112">
        <v>580704</v>
      </c>
      <c r="U288" s="112">
        <v>0</v>
      </c>
      <c r="V288" s="112">
        <v>0</v>
      </c>
      <c r="W288" s="112">
        <v>66837</v>
      </c>
      <c r="X288" s="112">
        <v>0</v>
      </c>
      <c r="Y288" s="112">
        <v>0</v>
      </c>
      <c r="Z288" s="112">
        <v>0</v>
      </c>
      <c r="AA288" s="112">
        <v>0</v>
      </c>
      <c r="AB288" s="112">
        <v>647541</v>
      </c>
    </row>
    <row r="289" spans="1:28" x14ac:dyDescent="0.25">
      <c r="A289" s="114" t="s">
        <v>38</v>
      </c>
      <c r="B289" s="114" t="s">
        <v>1724</v>
      </c>
      <c r="C289" s="114" t="s">
        <v>601</v>
      </c>
      <c r="D289" s="114" t="s">
        <v>1688</v>
      </c>
      <c r="E289" s="112">
        <f t="shared" si="20"/>
        <v>121440</v>
      </c>
      <c r="F289" s="112">
        <f t="shared" si="20"/>
        <v>0</v>
      </c>
      <c r="G289" s="112">
        <f t="shared" si="20"/>
        <v>0</v>
      </c>
      <c r="H289" s="112">
        <f t="shared" si="20"/>
        <v>0</v>
      </c>
      <c r="I289" s="112">
        <f t="shared" si="20"/>
        <v>0</v>
      </c>
      <c r="J289" s="112">
        <f t="shared" si="20"/>
        <v>0</v>
      </c>
      <c r="K289" s="112">
        <f t="shared" si="20"/>
        <v>0</v>
      </c>
      <c r="L289" s="112">
        <f t="shared" si="20"/>
        <v>0</v>
      </c>
      <c r="M289" s="112">
        <f t="shared" si="20"/>
        <v>121440</v>
      </c>
      <c r="O289" s="114" t="s">
        <v>38</v>
      </c>
      <c r="P289" s="114" t="s">
        <v>1724</v>
      </c>
      <c r="Q289" s="114" t="s">
        <v>601</v>
      </c>
      <c r="R289" s="114" t="s">
        <v>1688</v>
      </c>
      <c r="S289" s="114"/>
      <c r="T289" s="112">
        <v>121440</v>
      </c>
      <c r="U289" s="112">
        <v>0</v>
      </c>
      <c r="V289" s="112">
        <v>0</v>
      </c>
      <c r="W289" s="112">
        <v>0</v>
      </c>
      <c r="X289" s="112">
        <v>0</v>
      </c>
      <c r="Y289" s="112">
        <v>0</v>
      </c>
      <c r="Z289" s="112">
        <v>0</v>
      </c>
      <c r="AA289" s="112">
        <v>0</v>
      </c>
      <c r="AB289" s="112">
        <v>121440</v>
      </c>
    </row>
    <row r="290" spans="1:28" x14ac:dyDescent="0.25">
      <c r="A290" s="114" t="s">
        <v>38</v>
      </c>
      <c r="B290" s="114" t="s">
        <v>1724</v>
      </c>
      <c r="C290" s="114" t="s">
        <v>602</v>
      </c>
      <c r="D290" s="114" t="s">
        <v>1689</v>
      </c>
      <c r="E290" s="112">
        <f t="shared" si="20"/>
        <v>0</v>
      </c>
      <c r="F290" s="112">
        <f t="shared" si="20"/>
        <v>0</v>
      </c>
      <c r="G290" s="112">
        <f t="shared" si="20"/>
        <v>0</v>
      </c>
      <c r="H290" s="112">
        <f t="shared" si="20"/>
        <v>0</v>
      </c>
      <c r="I290" s="112">
        <f t="shared" si="20"/>
        <v>0</v>
      </c>
      <c r="J290" s="112">
        <f t="shared" si="20"/>
        <v>170576</v>
      </c>
      <c r="K290" s="112">
        <f t="shared" si="20"/>
        <v>0</v>
      </c>
      <c r="L290" s="112">
        <f t="shared" si="20"/>
        <v>0</v>
      </c>
      <c r="M290" s="112">
        <f t="shared" si="20"/>
        <v>170576</v>
      </c>
      <c r="O290" s="114" t="s">
        <v>38</v>
      </c>
      <c r="P290" s="114" t="s">
        <v>1724</v>
      </c>
      <c r="Q290" s="114" t="s">
        <v>602</v>
      </c>
      <c r="R290" s="114" t="s">
        <v>1689</v>
      </c>
      <c r="S290" s="114"/>
      <c r="T290" s="112">
        <v>0</v>
      </c>
      <c r="U290" s="112">
        <v>0</v>
      </c>
      <c r="V290" s="112">
        <v>0</v>
      </c>
      <c r="W290" s="112">
        <v>0</v>
      </c>
      <c r="X290" s="112">
        <v>0</v>
      </c>
      <c r="Y290" s="112">
        <v>170576</v>
      </c>
      <c r="Z290" s="112">
        <v>0</v>
      </c>
      <c r="AA290" s="112">
        <v>0</v>
      </c>
      <c r="AB290" s="112">
        <v>170576</v>
      </c>
    </row>
    <row r="291" spans="1:28" x14ac:dyDescent="0.25">
      <c r="A291" s="114" t="s">
        <v>38</v>
      </c>
      <c r="B291" s="114" t="s">
        <v>1724</v>
      </c>
      <c r="C291" s="114" t="s">
        <v>603</v>
      </c>
      <c r="D291" s="114" t="s">
        <v>1690</v>
      </c>
      <c r="E291" s="112">
        <f t="shared" si="20"/>
        <v>0</v>
      </c>
      <c r="F291" s="112">
        <f t="shared" si="20"/>
        <v>0</v>
      </c>
      <c r="G291" s="112">
        <f t="shared" si="20"/>
        <v>0</v>
      </c>
      <c r="H291" s="112">
        <f t="shared" si="20"/>
        <v>0</v>
      </c>
      <c r="I291" s="112">
        <f t="shared" si="20"/>
        <v>0</v>
      </c>
      <c r="J291" s="112">
        <f t="shared" si="20"/>
        <v>0</v>
      </c>
      <c r="K291" s="112">
        <f t="shared" si="20"/>
        <v>0</v>
      </c>
      <c r="L291" s="112">
        <f t="shared" si="20"/>
        <v>0</v>
      </c>
      <c r="M291" s="112">
        <f t="shared" si="20"/>
        <v>0</v>
      </c>
      <c r="O291" s="114" t="s">
        <v>38</v>
      </c>
      <c r="P291" s="114" t="s">
        <v>1724</v>
      </c>
      <c r="Q291" s="114" t="s">
        <v>603</v>
      </c>
      <c r="R291" s="114" t="s">
        <v>1690</v>
      </c>
      <c r="S291" s="114"/>
      <c r="T291" s="112">
        <v>0</v>
      </c>
      <c r="U291" s="112">
        <v>0</v>
      </c>
      <c r="V291" s="112">
        <v>0</v>
      </c>
      <c r="W291" s="112">
        <v>0</v>
      </c>
      <c r="X291" s="112">
        <v>0</v>
      </c>
      <c r="Y291" s="112">
        <v>0</v>
      </c>
      <c r="Z291" s="112">
        <v>0</v>
      </c>
      <c r="AA291" s="112">
        <v>0</v>
      </c>
      <c r="AB291" s="112">
        <v>0</v>
      </c>
    </row>
    <row r="292" spans="1:28" x14ac:dyDescent="0.25">
      <c r="A292" s="114" t="s">
        <v>38</v>
      </c>
      <c r="B292" s="114" t="s">
        <v>1724</v>
      </c>
      <c r="C292" s="114" t="s">
        <v>604</v>
      </c>
      <c r="D292" s="114" t="s">
        <v>1691</v>
      </c>
      <c r="E292" s="112">
        <f t="shared" si="20"/>
        <v>7968</v>
      </c>
      <c r="F292" s="112">
        <f t="shared" si="20"/>
        <v>0</v>
      </c>
      <c r="G292" s="112">
        <f t="shared" si="20"/>
        <v>0</v>
      </c>
      <c r="H292" s="112">
        <f t="shared" si="20"/>
        <v>0</v>
      </c>
      <c r="I292" s="112">
        <f t="shared" si="20"/>
        <v>13248</v>
      </c>
      <c r="J292" s="112">
        <f t="shared" si="20"/>
        <v>169056</v>
      </c>
      <c r="K292" s="112">
        <f t="shared" si="20"/>
        <v>1690</v>
      </c>
      <c r="L292" s="112">
        <f t="shared" si="20"/>
        <v>22103</v>
      </c>
      <c r="M292" s="112">
        <f t="shared" si="20"/>
        <v>214065</v>
      </c>
      <c r="O292" s="114" t="s">
        <v>38</v>
      </c>
      <c r="P292" s="114" t="s">
        <v>1724</v>
      </c>
      <c r="Q292" s="114" t="s">
        <v>604</v>
      </c>
      <c r="R292" s="114" t="s">
        <v>1691</v>
      </c>
      <c r="S292" s="114"/>
      <c r="T292" s="112">
        <v>7968</v>
      </c>
      <c r="U292" s="112">
        <v>0</v>
      </c>
      <c r="V292" s="112">
        <v>0</v>
      </c>
      <c r="W292" s="112">
        <v>0</v>
      </c>
      <c r="X292" s="112">
        <v>13248</v>
      </c>
      <c r="Y292" s="112">
        <v>169056</v>
      </c>
      <c r="Z292" s="112">
        <v>1690</v>
      </c>
      <c r="AA292" s="112">
        <v>22103</v>
      </c>
      <c r="AB292" s="112">
        <v>214065</v>
      </c>
    </row>
    <row r="293" spans="1:28" x14ac:dyDescent="0.25">
      <c r="A293" s="114" t="s">
        <v>38</v>
      </c>
      <c r="B293" s="114" t="s">
        <v>1724</v>
      </c>
      <c r="C293" s="114" t="s">
        <v>605</v>
      </c>
      <c r="D293" s="114" t="s">
        <v>1692</v>
      </c>
      <c r="E293" s="112">
        <f t="shared" si="20"/>
        <v>0</v>
      </c>
      <c r="F293" s="112">
        <f t="shared" si="20"/>
        <v>0</v>
      </c>
      <c r="G293" s="112">
        <f t="shared" si="20"/>
        <v>0</v>
      </c>
      <c r="H293" s="112">
        <f t="shared" si="20"/>
        <v>0</v>
      </c>
      <c r="I293" s="112">
        <f t="shared" si="20"/>
        <v>0</v>
      </c>
      <c r="J293" s="112">
        <f t="shared" si="20"/>
        <v>0</v>
      </c>
      <c r="K293" s="112">
        <f t="shared" si="20"/>
        <v>0</v>
      </c>
      <c r="L293" s="112">
        <f t="shared" si="20"/>
        <v>0</v>
      </c>
      <c r="M293" s="112">
        <f t="shared" si="20"/>
        <v>0</v>
      </c>
      <c r="O293" s="114" t="s">
        <v>38</v>
      </c>
      <c r="P293" s="114" t="s">
        <v>1724</v>
      </c>
      <c r="Q293" s="114" t="s">
        <v>605</v>
      </c>
      <c r="R293" s="114" t="s">
        <v>1692</v>
      </c>
      <c r="S293" s="114"/>
      <c r="T293" s="112">
        <v>0</v>
      </c>
      <c r="U293" s="112">
        <v>0</v>
      </c>
      <c r="V293" s="112">
        <v>0</v>
      </c>
      <c r="W293" s="112">
        <v>0</v>
      </c>
      <c r="X293" s="112">
        <v>0</v>
      </c>
      <c r="Y293" s="112">
        <v>0</v>
      </c>
      <c r="Z293" s="112">
        <v>0</v>
      </c>
      <c r="AA293" s="112">
        <v>0</v>
      </c>
      <c r="AB293" s="112">
        <v>0</v>
      </c>
    </row>
    <row r="294" spans="1:28" x14ac:dyDescent="0.25">
      <c r="A294" s="114" t="s">
        <v>38</v>
      </c>
      <c r="B294" s="114" t="s">
        <v>1724</v>
      </c>
      <c r="C294" s="114" t="s">
        <v>606</v>
      </c>
      <c r="D294" s="114" t="s">
        <v>1693</v>
      </c>
      <c r="E294" s="112">
        <f t="shared" si="20"/>
        <v>0</v>
      </c>
      <c r="F294" s="112">
        <f t="shared" si="20"/>
        <v>0</v>
      </c>
      <c r="G294" s="112">
        <f t="shared" si="20"/>
        <v>0</v>
      </c>
      <c r="H294" s="112">
        <f t="shared" si="20"/>
        <v>0</v>
      </c>
      <c r="I294" s="112">
        <f t="shared" si="20"/>
        <v>0</v>
      </c>
      <c r="J294" s="112">
        <f t="shared" si="20"/>
        <v>65968</v>
      </c>
      <c r="K294" s="112">
        <f t="shared" si="20"/>
        <v>0</v>
      </c>
      <c r="L294" s="112">
        <f t="shared" si="20"/>
        <v>0</v>
      </c>
      <c r="M294" s="112">
        <f t="shared" si="20"/>
        <v>65968</v>
      </c>
      <c r="O294" s="114" t="s">
        <v>38</v>
      </c>
      <c r="P294" s="114" t="s">
        <v>1724</v>
      </c>
      <c r="Q294" s="114" t="s">
        <v>606</v>
      </c>
      <c r="R294" s="114" t="s">
        <v>1693</v>
      </c>
      <c r="S294" s="114"/>
      <c r="T294" s="112">
        <v>0</v>
      </c>
      <c r="U294" s="112">
        <v>0</v>
      </c>
      <c r="V294" s="112">
        <v>0</v>
      </c>
      <c r="W294" s="112">
        <v>0</v>
      </c>
      <c r="X294" s="112">
        <v>0</v>
      </c>
      <c r="Y294" s="112">
        <v>65968</v>
      </c>
      <c r="Z294" s="112">
        <v>0</v>
      </c>
      <c r="AA294" s="112">
        <v>0</v>
      </c>
      <c r="AB294" s="112">
        <v>65968</v>
      </c>
    </row>
    <row r="295" spans="1:28" x14ac:dyDescent="0.25">
      <c r="A295" s="114" t="s">
        <v>38</v>
      </c>
      <c r="B295" s="114" t="s">
        <v>1724</v>
      </c>
      <c r="C295" s="114" t="s">
        <v>607</v>
      </c>
      <c r="D295" s="114" t="s">
        <v>1694</v>
      </c>
      <c r="E295" s="112">
        <f t="shared" si="20"/>
        <v>0</v>
      </c>
      <c r="F295" s="112">
        <f t="shared" si="20"/>
        <v>284880</v>
      </c>
      <c r="G295" s="112">
        <f t="shared" si="20"/>
        <v>179268</v>
      </c>
      <c r="H295" s="112">
        <f t="shared" si="20"/>
        <v>0</v>
      </c>
      <c r="I295" s="112">
        <f t="shared" si="20"/>
        <v>0</v>
      </c>
      <c r="J295" s="112">
        <f t="shared" si="20"/>
        <v>0</v>
      </c>
      <c r="K295" s="112">
        <f t="shared" si="20"/>
        <v>0</v>
      </c>
      <c r="L295" s="112">
        <f t="shared" si="20"/>
        <v>0</v>
      </c>
      <c r="M295" s="112">
        <f t="shared" si="20"/>
        <v>464148</v>
      </c>
      <c r="O295" s="114" t="s">
        <v>38</v>
      </c>
      <c r="P295" s="114" t="s">
        <v>1724</v>
      </c>
      <c r="Q295" s="114" t="s">
        <v>607</v>
      </c>
      <c r="R295" s="114" t="s">
        <v>1694</v>
      </c>
      <c r="S295" s="114"/>
      <c r="T295" s="112">
        <v>0</v>
      </c>
      <c r="U295" s="112">
        <v>284880</v>
      </c>
      <c r="V295" s="112">
        <v>179268</v>
      </c>
      <c r="W295" s="112">
        <v>0</v>
      </c>
      <c r="X295" s="112">
        <v>0</v>
      </c>
      <c r="Y295" s="112">
        <v>0</v>
      </c>
      <c r="Z295" s="112">
        <v>0</v>
      </c>
      <c r="AA295" s="112">
        <v>0</v>
      </c>
      <c r="AB295" s="112">
        <v>464148</v>
      </c>
    </row>
    <row r="296" spans="1:28" x14ac:dyDescent="0.25">
      <c r="A296" s="114" t="s">
        <v>38</v>
      </c>
      <c r="B296" s="114" t="s">
        <v>1724</v>
      </c>
      <c r="C296" s="114" t="s">
        <v>608</v>
      </c>
      <c r="D296" s="114" t="s">
        <v>1695</v>
      </c>
      <c r="E296" s="112">
        <f t="shared" si="20"/>
        <v>0</v>
      </c>
      <c r="F296" s="112">
        <f t="shared" si="20"/>
        <v>0</v>
      </c>
      <c r="G296" s="112">
        <f t="shared" si="20"/>
        <v>0</v>
      </c>
      <c r="H296" s="112">
        <f t="shared" si="20"/>
        <v>0</v>
      </c>
      <c r="I296" s="112">
        <f t="shared" si="20"/>
        <v>23696</v>
      </c>
      <c r="J296" s="112">
        <f t="shared" si="20"/>
        <v>0</v>
      </c>
      <c r="K296" s="112">
        <f t="shared" si="20"/>
        <v>13144</v>
      </c>
      <c r="L296" s="112">
        <f t="shared" si="20"/>
        <v>0</v>
      </c>
      <c r="M296" s="112">
        <f t="shared" si="20"/>
        <v>36840</v>
      </c>
      <c r="O296" s="114" t="s">
        <v>38</v>
      </c>
      <c r="P296" s="114" t="s">
        <v>1724</v>
      </c>
      <c r="Q296" s="114" t="s">
        <v>608</v>
      </c>
      <c r="R296" s="114" t="s">
        <v>1695</v>
      </c>
      <c r="S296" s="114"/>
      <c r="T296" s="112">
        <v>0</v>
      </c>
      <c r="U296" s="112">
        <v>0</v>
      </c>
      <c r="V296" s="112">
        <v>0</v>
      </c>
      <c r="W296" s="112">
        <v>0</v>
      </c>
      <c r="X296" s="112">
        <v>23696</v>
      </c>
      <c r="Y296" s="112">
        <v>0</v>
      </c>
      <c r="Z296" s="112">
        <v>13144</v>
      </c>
      <c r="AA296" s="112">
        <v>0</v>
      </c>
      <c r="AB296" s="112">
        <v>36840</v>
      </c>
    </row>
    <row r="297" spans="1:28" x14ac:dyDescent="0.25">
      <c r="A297" s="114" t="s">
        <v>38</v>
      </c>
      <c r="B297" s="114" t="s">
        <v>1724</v>
      </c>
      <c r="C297" s="114" t="s">
        <v>609</v>
      </c>
      <c r="D297" s="114" t="s">
        <v>1696</v>
      </c>
      <c r="E297" s="112">
        <f t="shared" si="20"/>
        <v>0</v>
      </c>
      <c r="F297" s="112">
        <f t="shared" si="20"/>
        <v>0</v>
      </c>
      <c r="G297" s="112">
        <f t="shared" si="20"/>
        <v>0</v>
      </c>
      <c r="H297" s="112">
        <f t="shared" si="20"/>
        <v>0</v>
      </c>
      <c r="I297" s="112">
        <f t="shared" si="20"/>
        <v>30528</v>
      </c>
      <c r="J297" s="112">
        <f t="shared" si="20"/>
        <v>0</v>
      </c>
      <c r="K297" s="112">
        <f t="shared" si="20"/>
        <v>17090</v>
      </c>
      <c r="L297" s="112">
        <f t="shared" si="20"/>
        <v>0</v>
      </c>
      <c r="M297" s="112">
        <f t="shared" si="20"/>
        <v>47618</v>
      </c>
      <c r="O297" s="114" t="s">
        <v>38</v>
      </c>
      <c r="P297" s="114" t="s">
        <v>1724</v>
      </c>
      <c r="Q297" s="114" t="s">
        <v>609</v>
      </c>
      <c r="R297" s="114" t="s">
        <v>1696</v>
      </c>
      <c r="S297" s="114"/>
      <c r="T297" s="112">
        <v>0</v>
      </c>
      <c r="U297" s="112">
        <v>0</v>
      </c>
      <c r="V297" s="112">
        <v>0</v>
      </c>
      <c r="W297" s="112">
        <v>0</v>
      </c>
      <c r="X297" s="112">
        <v>30528</v>
      </c>
      <c r="Y297" s="112">
        <v>0</v>
      </c>
      <c r="Z297" s="112">
        <v>17090</v>
      </c>
      <c r="AA297" s="112">
        <v>0</v>
      </c>
      <c r="AB297" s="112">
        <v>47618</v>
      </c>
    </row>
    <row r="298" spans="1:28" x14ac:dyDescent="0.25">
      <c r="A298" s="114" t="s">
        <v>38</v>
      </c>
      <c r="B298" s="114" t="s">
        <v>1724</v>
      </c>
      <c r="C298" s="114" t="s">
        <v>610</v>
      </c>
      <c r="D298" s="114" t="s">
        <v>1697</v>
      </c>
      <c r="E298" s="112">
        <f t="shared" si="20"/>
        <v>0</v>
      </c>
      <c r="F298" s="112">
        <f t="shared" si="20"/>
        <v>0</v>
      </c>
      <c r="G298" s="112">
        <f t="shared" si="20"/>
        <v>0</v>
      </c>
      <c r="H298" s="112">
        <f t="shared" si="20"/>
        <v>0</v>
      </c>
      <c r="I298" s="112">
        <f t="shared" si="20"/>
        <v>15200</v>
      </c>
      <c r="J298" s="112">
        <f t="shared" si="20"/>
        <v>0</v>
      </c>
      <c r="K298" s="112">
        <f t="shared" si="20"/>
        <v>0</v>
      </c>
      <c r="L298" s="112">
        <f t="shared" si="20"/>
        <v>0</v>
      </c>
      <c r="M298" s="112">
        <f t="shared" si="20"/>
        <v>15200</v>
      </c>
      <c r="O298" s="114" t="s">
        <v>38</v>
      </c>
      <c r="P298" s="114" t="s">
        <v>1724</v>
      </c>
      <c r="Q298" s="114" t="s">
        <v>610</v>
      </c>
      <c r="R298" s="114" t="s">
        <v>1697</v>
      </c>
      <c r="S298" s="114"/>
      <c r="T298" s="112">
        <v>0</v>
      </c>
      <c r="U298" s="112">
        <v>0</v>
      </c>
      <c r="V298" s="112">
        <v>0</v>
      </c>
      <c r="W298" s="112">
        <v>0</v>
      </c>
      <c r="X298" s="112">
        <v>15200</v>
      </c>
      <c r="Y298" s="112">
        <v>0</v>
      </c>
      <c r="Z298" s="112">
        <v>0</v>
      </c>
      <c r="AA298" s="112">
        <v>0</v>
      </c>
      <c r="AB298" s="112">
        <v>15200</v>
      </c>
    </row>
    <row r="299" spans="1:28" x14ac:dyDescent="0.25">
      <c r="A299" s="114" t="s">
        <v>38</v>
      </c>
      <c r="B299" s="114" t="s">
        <v>1724</v>
      </c>
      <c r="C299" s="114" t="s">
        <v>611</v>
      </c>
      <c r="D299" s="114" t="s">
        <v>1698</v>
      </c>
      <c r="E299" s="112">
        <f t="shared" si="20"/>
        <v>63648</v>
      </c>
      <c r="F299" s="112">
        <f t="shared" si="20"/>
        <v>0</v>
      </c>
      <c r="G299" s="112">
        <f t="shared" si="20"/>
        <v>0</v>
      </c>
      <c r="H299" s="112">
        <f t="shared" si="20"/>
        <v>0</v>
      </c>
      <c r="I299" s="112">
        <f t="shared" si="20"/>
        <v>0</v>
      </c>
      <c r="J299" s="112">
        <f t="shared" si="20"/>
        <v>0</v>
      </c>
      <c r="K299" s="112">
        <f t="shared" si="20"/>
        <v>8240</v>
      </c>
      <c r="L299" s="112">
        <f t="shared" si="20"/>
        <v>0</v>
      </c>
      <c r="M299" s="112">
        <f t="shared" si="20"/>
        <v>71888</v>
      </c>
      <c r="O299" s="114" t="s">
        <v>38</v>
      </c>
      <c r="P299" s="114" t="s">
        <v>1724</v>
      </c>
      <c r="Q299" s="114" t="s">
        <v>611</v>
      </c>
      <c r="R299" s="114" t="s">
        <v>1698</v>
      </c>
      <c r="S299" s="114"/>
      <c r="T299" s="112">
        <v>63648</v>
      </c>
      <c r="U299" s="112">
        <v>0</v>
      </c>
      <c r="V299" s="112">
        <v>0</v>
      </c>
      <c r="W299" s="112">
        <v>0</v>
      </c>
      <c r="X299" s="112">
        <v>0</v>
      </c>
      <c r="Y299" s="112">
        <v>0</v>
      </c>
      <c r="Z299" s="112">
        <v>8240</v>
      </c>
      <c r="AA299" s="112">
        <v>0</v>
      </c>
      <c r="AB299" s="112">
        <v>71888</v>
      </c>
    </row>
    <row r="300" spans="1:28" x14ac:dyDescent="0.25">
      <c r="A300" s="114" t="s">
        <v>38</v>
      </c>
      <c r="B300" s="114" t="s">
        <v>1724</v>
      </c>
      <c r="C300" s="114" t="s">
        <v>612</v>
      </c>
      <c r="D300" s="114" t="s">
        <v>1699</v>
      </c>
      <c r="E300" s="112">
        <f t="shared" si="20"/>
        <v>65280</v>
      </c>
      <c r="F300" s="112">
        <f t="shared" si="20"/>
        <v>0</v>
      </c>
      <c r="G300" s="112">
        <f t="shared" si="20"/>
        <v>0</v>
      </c>
      <c r="H300" s="112">
        <f t="shared" si="20"/>
        <v>0</v>
      </c>
      <c r="I300" s="112">
        <f t="shared" si="20"/>
        <v>46992</v>
      </c>
      <c r="J300" s="112">
        <f t="shared" si="20"/>
        <v>0</v>
      </c>
      <c r="K300" s="112">
        <f t="shared" si="20"/>
        <v>35665</v>
      </c>
      <c r="L300" s="112">
        <f t="shared" si="20"/>
        <v>0</v>
      </c>
      <c r="M300" s="112">
        <f t="shared" si="20"/>
        <v>147937</v>
      </c>
      <c r="O300" s="114" t="s">
        <v>38</v>
      </c>
      <c r="P300" s="114" t="s">
        <v>1724</v>
      </c>
      <c r="Q300" s="114" t="s">
        <v>612</v>
      </c>
      <c r="R300" s="114" t="s">
        <v>1699</v>
      </c>
      <c r="S300" s="114"/>
      <c r="T300" s="112">
        <v>65280</v>
      </c>
      <c r="U300" s="112">
        <v>0</v>
      </c>
      <c r="V300" s="112">
        <v>0</v>
      </c>
      <c r="W300" s="112">
        <v>0</v>
      </c>
      <c r="X300" s="112">
        <v>46992</v>
      </c>
      <c r="Y300" s="112">
        <v>0</v>
      </c>
      <c r="Z300" s="112">
        <v>35665</v>
      </c>
      <c r="AA300" s="112">
        <v>0</v>
      </c>
      <c r="AB300" s="112">
        <v>147937</v>
      </c>
    </row>
    <row r="301" spans="1:28" x14ac:dyDescent="0.25">
      <c r="A301" s="114" t="s">
        <v>38</v>
      </c>
      <c r="B301" s="114" t="s">
        <v>1724</v>
      </c>
      <c r="C301" s="114" t="s">
        <v>613</v>
      </c>
      <c r="D301" s="114" t="s">
        <v>1700</v>
      </c>
      <c r="E301" s="112">
        <f t="shared" si="20"/>
        <v>968064</v>
      </c>
      <c r="F301" s="112">
        <f t="shared" si="20"/>
        <v>0</v>
      </c>
      <c r="G301" s="112">
        <f t="shared" si="20"/>
        <v>0</v>
      </c>
      <c r="H301" s="112">
        <f t="shared" si="20"/>
        <v>0</v>
      </c>
      <c r="I301" s="112">
        <f t="shared" si="20"/>
        <v>26688</v>
      </c>
      <c r="J301" s="112">
        <f t="shared" si="20"/>
        <v>0</v>
      </c>
      <c r="K301" s="112">
        <f t="shared" si="20"/>
        <v>0</v>
      </c>
      <c r="L301" s="112">
        <f t="shared" si="20"/>
        <v>0</v>
      </c>
      <c r="M301" s="112">
        <f t="shared" si="20"/>
        <v>994752</v>
      </c>
      <c r="O301" s="114" t="s">
        <v>38</v>
      </c>
      <c r="P301" s="114" t="s">
        <v>1724</v>
      </c>
      <c r="Q301" s="114" t="s">
        <v>613</v>
      </c>
      <c r="R301" s="114" t="s">
        <v>1700</v>
      </c>
      <c r="S301" s="114"/>
      <c r="T301" s="112">
        <v>968064</v>
      </c>
      <c r="U301" s="112">
        <v>0</v>
      </c>
      <c r="V301" s="112">
        <v>0</v>
      </c>
      <c r="W301" s="112">
        <v>0</v>
      </c>
      <c r="X301" s="112">
        <v>26688</v>
      </c>
      <c r="Y301" s="112">
        <v>0</v>
      </c>
      <c r="Z301" s="112">
        <v>0</v>
      </c>
      <c r="AA301" s="112">
        <v>0</v>
      </c>
      <c r="AB301" s="112">
        <v>994752</v>
      </c>
    </row>
    <row r="302" spans="1:28" x14ac:dyDescent="0.25">
      <c r="A302" s="114" t="s">
        <v>38</v>
      </c>
      <c r="B302" s="114" t="s">
        <v>1724</v>
      </c>
      <c r="C302" s="114" t="s">
        <v>614</v>
      </c>
      <c r="D302" s="114" t="s">
        <v>1701</v>
      </c>
      <c r="E302" s="112">
        <f t="shared" si="20"/>
        <v>207808</v>
      </c>
      <c r="F302" s="112">
        <f t="shared" si="20"/>
        <v>0</v>
      </c>
      <c r="G302" s="112">
        <f t="shared" si="20"/>
        <v>0</v>
      </c>
      <c r="H302" s="112">
        <f t="shared" si="20"/>
        <v>0</v>
      </c>
      <c r="I302" s="112">
        <f t="shared" si="20"/>
        <v>29920</v>
      </c>
      <c r="J302" s="112">
        <f t="shared" si="20"/>
        <v>0</v>
      </c>
      <c r="K302" s="112">
        <f t="shared" si="20"/>
        <v>64</v>
      </c>
      <c r="L302" s="112">
        <f t="shared" si="20"/>
        <v>0</v>
      </c>
      <c r="M302" s="112">
        <f t="shared" si="20"/>
        <v>237792</v>
      </c>
      <c r="O302" s="114" t="s">
        <v>38</v>
      </c>
      <c r="P302" s="114" t="s">
        <v>1724</v>
      </c>
      <c r="Q302" s="114" t="s">
        <v>614</v>
      </c>
      <c r="R302" s="114" t="s">
        <v>1701</v>
      </c>
      <c r="S302" s="114"/>
      <c r="T302" s="112">
        <v>207808</v>
      </c>
      <c r="U302" s="112">
        <v>0</v>
      </c>
      <c r="V302" s="112">
        <v>0</v>
      </c>
      <c r="W302" s="112">
        <v>0</v>
      </c>
      <c r="X302" s="112">
        <v>29920</v>
      </c>
      <c r="Y302" s="112">
        <v>0</v>
      </c>
      <c r="Z302" s="112">
        <v>64</v>
      </c>
      <c r="AA302" s="112">
        <v>0</v>
      </c>
      <c r="AB302" s="112">
        <v>237792</v>
      </c>
    </row>
    <row r="303" spans="1:28" x14ac:dyDescent="0.25">
      <c r="A303" s="114" t="s">
        <v>38</v>
      </c>
      <c r="B303" s="114" t="s">
        <v>1724</v>
      </c>
      <c r="C303" s="114" t="s">
        <v>615</v>
      </c>
      <c r="D303" s="114" t="s">
        <v>1702</v>
      </c>
      <c r="E303" s="112">
        <f t="shared" si="20"/>
        <v>0</v>
      </c>
      <c r="F303" s="112">
        <f t="shared" si="20"/>
        <v>0</v>
      </c>
      <c r="G303" s="112">
        <f t="shared" si="20"/>
        <v>0</v>
      </c>
      <c r="H303" s="112">
        <f t="shared" si="20"/>
        <v>0</v>
      </c>
      <c r="I303" s="112">
        <f t="shared" si="20"/>
        <v>0</v>
      </c>
      <c r="J303" s="112">
        <f t="shared" si="20"/>
        <v>0</v>
      </c>
      <c r="K303" s="112">
        <f t="shared" si="20"/>
        <v>0</v>
      </c>
      <c r="L303" s="112">
        <f t="shared" si="20"/>
        <v>0</v>
      </c>
      <c r="M303" s="112">
        <f t="shared" si="20"/>
        <v>0</v>
      </c>
      <c r="O303" s="114" t="s">
        <v>38</v>
      </c>
      <c r="P303" s="114" t="s">
        <v>1724</v>
      </c>
      <c r="Q303" s="114" t="s">
        <v>615</v>
      </c>
      <c r="R303" s="114" t="s">
        <v>1702</v>
      </c>
      <c r="S303" s="114"/>
      <c r="T303" s="112">
        <v>0</v>
      </c>
      <c r="U303" s="112">
        <v>0</v>
      </c>
      <c r="V303" s="112">
        <v>0</v>
      </c>
      <c r="W303" s="112">
        <v>0</v>
      </c>
      <c r="X303" s="112">
        <v>0</v>
      </c>
      <c r="Y303" s="112">
        <v>0</v>
      </c>
      <c r="Z303" s="112">
        <v>0</v>
      </c>
      <c r="AA303" s="112">
        <v>0</v>
      </c>
      <c r="AB303" s="112">
        <v>0</v>
      </c>
    </row>
    <row r="304" spans="1:28" x14ac:dyDescent="0.25">
      <c r="A304" s="114" t="s">
        <v>38</v>
      </c>
      <c r="B304" s="114" t="s">
        <v>1724</v>
      </c>
      <c r="C304" s="114" t="s">
        <v>616</v>
      </c>
      <c r="D304" s="114" t="s">
        <v>1703</v>
      </c>
      <c r="E304" s="112">
        <f t="shared" si="20"/>
        <v>2183184</v>
      </c>
      <c r="F304" s="112">
        <f t="shared" si="20"/>
        <v>869136</v>
      </c>
      <c r="G304" s="112">
        <f t="shared" si="20"/>
        <v>179268</v>
      </c>
      <c r="H304" s="112">
        <f t="shared" si="20"/>
        <v>66837</v>
      </c>
      <c r="I304" s="112">
        <f t="shared" si="20"/>
        <v>700832</v>
      </c>
      <c r="J304" s="112">
        <f t="shared" si="20"/>
        <v>704688</v>
      </c>
      <c r="K304" s="112">
        <f t="shared" si="20"/>
        <v>199463</v>
      </c>
      <c r="L304" s="112">
        <f t="shared" si="20"/>
        <v>91638</v>
      </c>
      <c r="M304" s="112">
        <f t="shared" si="20"/>
        <v>4995046</v>
      </c>
      <c r="O304" s="114" t="s">
        <v>38</v>
      </c>
      <c r="P304" s="114" t="s">
        <v>1724</v>
      </c>
      <c r="Q304" s="114" t="s">
        <v>616</v>
      </c>
      <c r="R304" s="114" t="s">
        <v>1703</v>
      </c>
      <c r="S304" s="114"/>
      <c r="T304" s="112">
        <v>2183184</v>
      </c>
      <c r="U304" s="112">
        <v>869136</v>
      </c>
      <c r="V304" s="112">
        <v>179268</v>
      </c>
      <c r="W304" s="112">
        <v>66837</v>
      </c>
      <c r="X304" s="112">
        <v>700832</v>
      </c>
      <c r="Y304" s="112">
        <v>704688</v>
      </c>
      <c r="Z304" s="112">
        <v>199463</v>
      </c>
      <c r="AA304" s="112">
        <v>91638</v>
      </c>
      <c r="AB304" s="112">
        <v>4995046</v>
      </c>
    </row>
    <row r="305" spans="1:28" x14ac:dyDescent="0.25">
      <c r="D305" s="111" t="s">
        <v>617</v>
      </c>
      <c r="R305" s="111" t="s">
        <v>617</v>
      </c>
      <c r="S305" s="111"/>
    </row>
    <row r="306" spans="1:28" x14ac:dyDescent="0.25">
      <c r="A306" s="114" t="s">
        <v>38</v>
      </c>
      <c r="B306" s="114" t="s">
        <v>1724</v>
      </c>
      <c r="C306" s="114" t="s">
        <v>618</v>
      </c>
      <c r="D306" s="114" t="s">
        <v>1704</v>
      </c>
      <c r="E306" s="112">
        <f t="shared" ref="E306:M311" si="21">T306</f>
        <v>0</v>
      </c>
      <c r="F306" s="112">
        <f t="shared" si="21"/>
        <v>0</v>
      </c>
      <c r="G306" s="112">
        <f t="shared" si="21"/>
        <v>0</v>
      </c>
      <c r="H306" s="112">
        <f t="shared" si="21"/>
        <v>0</v>
      </c>
      <c r="I306" s="112">
        <f t="shared" si="21"/>
        <v>0</v>
      </c>
      <c r="J306" s="112">
        <f t="shared" si="21"/>
        <v>0</v>
      </c>
      <c r="K306" s="112">
        <f t="shared" si="21"/>
        <v>0</v>
      </c>
      <c r="L306" s="112">
        <f t="shared" si="21"/>
        <v>0</v>
      </c>
      <c r="M306" s="112">
        <f t="shared" si="21"/>
        <v>0</v>
      </c>
      <c r="O306" s="114" t="s">
        <v>38</v>
      </c>
      <c r="P306" s="114" t="s">
        <v>1724</v>
      </c>
      <c r="Q306" s="114" t="s">
        <v>618</v>
      </c>
      <c r="R306" s="114" t="s">
        <v>1704</v>
      </c>
      <c r="S306" s="114"/>
      <c r="T306" s="112">
        <v>0</v>
      </c>
      <c r="U306" s="112">
        <v>0</v>
      </c>
      <c r="V306" s="112">
        <v>0</v>
      </c>
      <c r="W306" s="112">
        <v>0</v>
      </c>
      <c r="X306" s="112">
        <v>0</v>
      </c>
      <c r="Y306" s="112">
        <v>0</v>
      </c>
      <c r="Z306" s="112">
        <v>0</v>
      </c>
      <c r="AA306" s="112">
        <v>0</v>
      </c>
      <c r="AB306" s="112">
        <v>0</v>
      </c>
    </row>
    <row r="307" spans="1:28" x14ac:dyDescent="0.25">
      <c r="A307" s="114" t="s">
        <v>38</v>
      </c>
      <c r="B307" s="114" t="s">
        <v>1724</v>
      </c>
      <c r="C307" s="114" t="s">
        <v>619</v>
      </c>
      <c r="D307" s="114" t="s">
        <v>1705</v>
      </c>
      <c r="E307" s="112">
        <f t="shared" si="21"/>
        <v>0</v>
      </c>
      <c r="F307" s="112">
        <f t="shared" si="21"/>
        <v>0</v>
      </c>
      <c r="G307" s="112">
        <f t="shared" si="21"/>
        <v>0</v>
      </c>
      <c r="H307" s="112">
        <f t="shared" si="21"/>
        <v>0</v>
      </c>
      <c r="I307" s="112">
        <f t="shared" si="21"/>
        <v>0</v>
      </c>
      <c r="J307" s="112">
        <f t="shared" si="21"/>
        <v>0</v>
      </c>
      <c r="K307" s="112">
        <f t="shared" si="21"/>
        <v>0</v>
      </c>
      <c r="L307" s="112">
        <f t="shared" si="21"/>
        <v>0</v>
      </c>
      <c r="M307" s="112">
        <f t="shared" si="21"/>
        <v>0</v>
      </c>
      <c r="O307" s="114" t="s">
        <v>38</v>
      </c>
      <c r="P307" s="114" t="s">
        <v>1724</v>
      </c>
      <c r="Q307" s="114" t="s">
        <v>619</v>
      </c>
      <c r="R307" s="114" t="s">
        <v>1705</v>
      </c>
      <c r="S307" s="114"/>
      <c r="T307" s="112">
        <v>0</v>
      </c>
      <c r="U307" s="112">
        <v>0</v>
      </c>
      <c r="V307" s="112">
        <v>0</v>
      </c>
      <c r="W307" s="112">
        <v>0</v>
      </c>
      <c r="X307" s="112">
        <v>0</v>
      </c>
      <c r="Y307" s="112">
        <v>0</v>
      </c>
      <c r="Z307" s="112">
        <v>0</v>
      </c>
      <c r="AA307" s="112">
        <v>0</v>
      </c>
      <c r="AB307" s="112">
        <v>0</v>
      </c>
    </row>
    <row r="308" spans="1:28" x14ac:dyDescent="0.25">
      <c r="A308" s="114" t="s">
        <v>38</v>
      </c>
      <c r="B308" s="114" t="s">
        <v>1724</v>
      </c>
      <c r="C308" s="114" t="s">
        <v>620</v>
      </c>
      <c r="D308" s="114" t="s">
        <v>1706</v>
      </c>
      <c r="E308" s="112">
        <f t="shared" si="21"/>
        <v>0</v>
      </c>
      <c r="F308" s="112">
        <f t="shared" si="21"/>
        <v>0</v>
      </c>
      <c r="G308" s="112">
        <f t="shared" si="21"/>
        <v>0</v>
      </c>
      <c r="H308" s="112">
        <f t="shared" si="21"/>
        <v>0</v>
      </c>
      <c r="I308" s="112">
        <f t="shared" si="21"/>
        <v>0</v>
      </c>
      <c r="J308" s="112">
        <f t="shared" si="21"/>
        <v>0</v>
      </c>
      <c r="K308" s="112">
        <f t="shared" si="21"/>
        <v>0</v>
      </c>
      <c r="L308" s="112">
        <f t="shared" si="21"/>
        <v>0</v>
      </c>
      <c r="M308" s="112">
        <f t="shared" si="21"/>
        <v>0</v>
      </c>
      <c r="O308" s="114" t="s">
        <v>38</v>
      </c>
      <c r="P308" s="114" t="s">
        <v>1724</v>
      </c>
      <c r="Q308" s="114" t="s">
        <v>620</v>
      </c>
      <c r="R308" s="114" t="s">
        <v>1706</v>
      </c>
      <c r="S308" s="114"/>
      <c r="T308" s="112">
        <v>0</v>
      </c>
      <c r="U308" s="112">
        <v>0</v>
      </c>
      <c r="V308" s="112">
        <v>0</v>
      </c>
      <c r="W308" s="112">
        <v>0</v>
      </c>
      <c r="X308" s="112">
        <v>0</v>
      </c>
      <c r="Y308" s="112">
        <v>0</v>
      </c>
      <c r="Z308" s="112">
        <v>0</v>
      </c>
      <c r="AA308" s="112">
        <v>0</v>
      </c>
      <c r="AB308" s="112">
        <v>0</v>
      </c>
    </row>
    <row r="309" spans="1:28" x14ac:dyDescent="0.25">
      <c r="A309" s="114" t="s">
        <v>38</v>
      </c>
      <c r="B309" s="114" t="s">
        <v>1724</v>
      </c>
      <c r="C309" s="114" t="s">
        <v>621</v>
      </c>
      <c r="D309" s="114" t="s">
        <v>1707</v>
      </c>
      <c r="E309" s="112">
        <f t="shared" si="21"/>
        <v>0</v>
      </c>
      <c r="F309" s="112">
        <f t="shared" si="21"/>
        <v>0</v>
      </c>
      <c r="G309" s="112">
        <f t="shared" si="21"/>
        <v>0</v>
      </c>
      <c r="H309" s="112">
        <f t="shared" si="21"/>
        <v>0</v>
      </c>
      <c r="I309" s="112">
        <f t="shared" si="21"/>
        <v>0</v>
      </c>
      <c r="J309" s="112">
        <f t="shared" si="21"/>
        <v>0</v>
      </c>
      <c r="K309" s="112">
        <f t="shared" si="21"/>
        <v>0</v>
      </c>
      <c r="L309" s="112">
        <f t="shared" si="21"/>
        <v>0</v>
      </c>
      <c r="M309" s="112">
        <f t="shared" si="21"/>
        <v>0</v>
      </c>
      <c r="O309" s="114" t="s">
        <v>38</v>
      </c>
      <c r="P309" s="114" t="s">
        <v>1724</v>
      </c>
      <c r="Q309" s="114" t="s">
        <v>621</v>
      </c>
      <c r="R309" s="114" t="s">
        <v>1707</v>
      </c>
      <c r="S309" s="114"/>
      <c r="T309" s="112">
        <v>0</v>
      </c>
      <c r="U309" s="112">
        <v>0</v>
      </c>
      <c r="V309" s="112">
        <v>0</v>
      </c>
      <c r="W309" s="112">
        <v>0</v>
      </c>
      <c r="X309" s="112">
        <v>0</v>
      </c>
      <c r="Y309" s="112">
        <v>0</v>
      </c>
      <c r="Z309" s="112">
        <v>0</v>
      </c>
      <c r="AA309" s="112">
        <v>0</v>
      </c>
      <c r="AB309" s="112">
        <v>0</v>
      </c>
    </row>
    <row r="310" spans="1:28" x14ac:dyDescent="0.25">
      <c r="A310" s="114" t="s">
        <v>38</v>
      </c>
      <c r="B310" s="114" t="s">
        <v>1724</v>
      </c>
      <c r="C310" s="114" t="s">
        <v>706</v>
      </c>
      <c r="D310" s="114" t="s">
        <v>1708</v>
      </c>
      <c r="E310" s="112">
        <f t="shared" si="21"/>
        <v>0</v>
      </c>
      <c r="F310" s="112">
        <f t="shared" si="21"/>
        <v>0</v>
      </c>
      <c r="G310" s="112">
        <f t="shared" si="21"/>
        <v>0</v>
      </c>
      <c r="H310" s="112">
        <f t="shared" si="21"/>
        <v>0</v>
      </c>
      <c r="I310" s="112">
        <f t="shared" si="21"/>
        <v>0</v>
      </c>
      <c r="J310" s="112">
        <f t="shared" si="21"/>
        <v>0</v>
      </c>
      <c r="K310" s="112">
        <f t="shared" si="21"/>
        <v>0</v>
      </c>
      <c r="L310" s="112">
        <f t="shared" si="21"/>
        <v>0</v>
      </c>
      <c r="M310" s="112">
        <f t="shared" si="21"/>
        <v>0</v>
      </c>
      <c r="O310" s="114" t="s">
        <v>38</v>
      </c>
      <c r="P310" s="114" t="s">
        <v>1724</v>
      </c>
      <c r="Q310" s="114" t="s">
        <v>706</v>
      </c>
      <c r="R310" s="114" t="s">
        <v>1708</v>
      </c>
      <c r="S310" s="114"/>
      <c r="T310" s="112">
        <v>0</v>
      </c>
      <c r="U310" s="112">
        <v>0</v>
      </c>
      <c r="V310" s="112">
        <v>0</v>
      </c>
      <c r="W310" s="112">
        <v>0</v>
      </c>
      <c r="X310" s="112">
        <v>0</v>
      </c>
      <c r="Y310" s="112">
        <v>0</v>
      </c>
      <c r="Z310" s="112">
        <v>0</v>
      </c>
      <c r="AA310" s="112">
        <v>0</v>
      </c>
      <c r="AB310" s="112">
        <v>0</v>
      </c>
    </row>
    <row r="311" spans="1:28" x14ac:dyDescent="0.25">
      <c r="A311" s="114" t="s">
        <v>38</v>
      </c>
      <c r="B311" s="114" t="s">
        <v>1724</v>
      </c>
      <c r="C311" s="114" t="s">
        <v>708</v>
      </c>
      <c r="D311" s="114" t="s">
        <v>1709</v>
      </c>
      <c r="E311" s="112">
        <f t="shared" si="21"/>
        <v>0</v>
      </c>
      <c r="F311" s="112">
        <f t="shared" si="21"/>
        <v>0</v>
      </c>
      <c r="G311" s="112">
        <f t="shared" si="21"/>
        <v>0</v>
      </c>
      <c r="H311" s="112">
        <f t="shared" si="21"/>
        <v>0</v>
      </c>
      <c r="I311" s="112">
        <f t="shared" si="21"/>
        <v>0</v>
      </c>
      <c r="J311" s="112">
        <f t="shared" si="21"/>
        <v>0</v>
      </c>
      <c r="K311" s="112">
        <f t="shared" si="21"/>
        <v>0</v>
      </c>
      <c r="L311" s="112">
        <f t="shared" si="21"/>
        <v>0</v>
      </c>
      <c r="M311" s="112">
        <f t="shared" si="21"/>
        <v>0</v>
      </c>
      <c r="O311" s="114" t="s">
        <v>38</v>
      </c>
      <c r="P311" s="114" t="s">
        <v>1724</v>
      </c>
      <c r="Q311" s="114" t="s">
        <v>708</v>
      </c>
      <c r="R311" s="114" t="s">
        <v>1709</v>
      </c>
      <c r="S311" s="114"/>
      <c r="T311" s="112">
        <v>0</v>
      </c>
      <c r="U311" s="112">
        <v>0</v>
      </c>
      <c r="V311" s="112">
        <v>0</v>
      </c>
      <c r="W311" s="112">
        <v>0</v>
      </c>
      <c r="X311" s="112">
        <v>0</v>
      </c>
      <c r="Y311" s="112">
        <v>0</v>
      </c>
      <c r="Z311" s="112">
        <v>0</v>
      </c>
      <c r="AA311" s="112">
        <v>0</v>
      </c>
      <c r="AB311" s="112">
        <v>0</v>
      </c>
    </row>
    <row r="314" spans="1:28" x14ac:dyDescent="0.25">
      <c r="A314" s="111" t="s">
        <v>1725</v>
      </c>
      <c r="O314" s="111" t="s">
        <v>1725</v>
      </c>
    </row>
    <row r="315" spans="1:28" x14ac:dyDescent="0.25">
      <c r="A315" s="114" t="s">
        <v>0</v>
      </c>
      <c r="B315" s="114" t="s">
        <v>1666</v>
      </c>
      <c r="C315" s="114" t="s">
        <v>112</v>
      </c>
      <c r="D315" s="111" t="s">
        <v>127</v>
      </c>
      <c r="E315" s="112" t="s">
        <v>1667</v>
      </c>
      <c r="F315" s="112" t="s">
        <v>1668</v>
      </c>
      <c r="G315" s="112" t="s">
        <v>1669</v>
      </c>
      <c r="H315" s="112" t="s">
        <v>1670</v>
      </c>
      <c r="I315" s="112" t="s">
        <v>1671</v>
      </c>
      <c r="J315" s="112" t="s">
        <v>1672</v>
      </c>
      <c r="K315" s="112" t="s">
        <v>1673</v>
      </c>
      <c r="L315" s="112" t="s">
        <v>1674</v>
      </c>
      <c r="M315" s="112" t="s">
        <v>1</v>
      </c>
      <c r="O315" s="114" t="s">
        <v>0</v>
      </c>
      <c r="P315" s="114" t="s">
        <v>1666</v>
      </c>
      <c r="Q315" s="114" t="s">
        <v>112</v>
      </c>
      <c r="R315" s="111" t="s">
        <v>127</v>
      </c>
      <c r="S315" s="111"/>
      <c r="T315" s="112" t="s">
        <v>1667</v>
      </c>
      <c r="U315" s="112" t="s">
        <v>1668</v>
      </c>
      <c r="V315" s="112" t="s">
        <v>1669</v>
      </c>
      <c r="W315" s="112" t="s">
        <v>1670</v>
      </c>
      <c r="X315" s="112" t="s">
        <v>1671</v>
      </c>
      <c r="Y315" s="112" t="s">
        <v>1672</v>
      </c>
      <c r="Z315" s="112" t="s">
        <v>1673</v>
      </c>
      <c r="AA315" s="112" t="s">
        <v>1674</v>
      </c>
      <c r="AB315" s="112" t="s">
        <v>1</v>
      </c>
    </row>
    <row r="316" spans="1:28" x14ac:dyDescent="0.25">
      <c r="A316" s="114" t="s">
        <v>9</v>
      </c>
      <c r="B316" s="114" t="s">
        <v>1726</v>
      </c>
      <c r="C316" s="114" t="s">
        <v>589</v>
      </c>
      <c r="D316" s="114" t="s">
        <v>1676</v>
      </c>
      <c r="E316" s="112">
        <f t="shared" ref="E316:M343" si="22">T316</f>
        <v>7280</v>
      </c>
      <c r="F316" s="112">
        <f t="shared" si="22"/>
        <v>0</v>
      </c>
      <c r="G316" s="112">
        <f t="shared" si="22"/>
        <v>0</v>
      </c>
      <c r="H316" s="112">
        <f t="shared" si="22"/>
        <v>0</v>
      </c>
      <c r="I316" s="112">
        <f t="shared" si="22"/>
        <v>0</v>
      </c>
      <c r="J316" s="112">
        <f t="shared" si="22"/>
        <v>0</v>
      </c>
      <c r="K316" s="112">
        <f t="shared" si="22"/>
        <v>0</v>
      </c>
      <c r="L316" s="112">
        <f t="shared" si="22"/>
        <v>0</v>
      </c>
      <c r="M316" s="112">
        <f t="shared" si="22"/>
        <v>7280</v>
      </c>
      <c r="O316" s="114" t="s">
        <v>9</v>
      </c>
      <c r="P316" s="114" t="s">
        <v>1726</v>
      </c>
      <c r="Q316" s="114" t="s">
        <v>589</v>
      </c>
      <c r="R316" s="114" t="s">
        <v>1676</v>
      </c>
      <c r="S316" s="114"/>
      <c r="T316" s="112">
        <v>7280</v>
      </c>
      <c r="U316" s="112">
        <v>0</v>
      </c>
      <c r="V316" s="112">
        <v>0</v>
      </c>
      <c r="W316" s="112">
        <v>0</v>
      </c>
      <c r="X316" s="112">
        <v>0</v>
      </c>
      <c r="Y316" s="112">
        <v>0</v>
      </c>
      <c r="Z316" s="112">
        <v>0</v>
      </c>
      <c r="AA316" s="112">
        <v>0</v>
      </c>
      <c r="AB316" s="112">
        <v>7280</v>
      </c>
    </row>
    <row r="317" spans="1:28" x14ac:dyDescent="0.25">
      <c r="A317" s="114" t="s">
        <v>9</v>
      </c>
      <c r="B317" s="114" t="s">
        <v>1726</v>
      </c>
      <c r="C317" s="114" t="s">
        <v>590</v>
      </c>
      <c r="D317" s="114" t="s">
        <v>1677</v>
      </c>
      <c r="E317" s="112">
        <f t="shared" si="22"/>
        <v>0</v>
      </c>
      <c r="F317" s="112">
        <f t="shared" si="22"/>
        <v>0</v>
      </c>
      <c r="G317" s="112">
        <f t="shared" si="22"/>
        <v>0</v>
      </c>
      <c r="H317" s="112">
        <f t="shared" si="22"/>
        <v>0</v>
      </c>
      <c r="I317" s="112">
        <f t="shared" si="22"/>
        <v>34480</v>
      </c>
      <c r="J317" s="112">
        <f t="shared" si="22"/>
        <v>0</v>
      </c>
      <c r="K317" s="112">
        <f t="shared" si="22"/>
        <v>0</v>
      </c>
      <c r="L317" s="112">
        <f t="shared" si="22"/>
        <v>0</v>
      </c>
      <c r="M317" s="112">
        <f t="shared" si="22"/>
        <v>34480</v>
      </c>
      <c r="O317" s="114" t="s">
        <v>9</v>
      </c>
      <c r="P317" s="114" t="s">
        <v>1726</v>
      </c>
      <c r="Q317" s="114" t="s">
        <v>590</v>
      </c>
      <c r="R317" s="114" t="s">
        <v>1677</v>
      </c>
      <c r="S317" s="114"/>
      <c r="T317" s="112">
        <v>0</v>
      </c>
      <c r="U317" s="112">
        <v>0</v>
      </c>
      <c r="V317" s="112">
        <v>0</v>
      </c>
      <c r="W317" s="112">
        <v>0</v>
      </c>
      <c r="X317" s="112">
        <v>34480</v>
      </c>
      <c r="Y317" s="112">
        <v>0</v>
      </c>
      <c r="Z317" s="112">
        <v>0</v>
      </c>
      <c r="AA317" s="112">
        <v>0</v>
      </c>
      <c r="AB317" s="112">
        <v>34480</v>
      </c>
    </row>
    <row r="318" spans="1:28" x14ac:dyDescent="0.25">
      <c r="A318" s="114" t="s">
        <v>9</v>
      </c>
      <c r="B318" s="114" t="s">
        <v>1726</v>
      </c>
      <c r="C318" s="114" t="s">
        <v>591</v>
      </c>
      <c r="D318" s="114" t="s">
        <v>1678</v>
      </c>
      <c r="E318" s="112">
        <f t="shared" si="22"/>
        <v>0</v>
      </c>
      <c r="F318" s="112">
        <f t="shared" si="22"/>
        <v>203984</v>
      </c>
      <c r="G318" s="112">
        <f t="shared" si="22"/>
        <v>0</v>
      </c>
      <c r="H318" s="112">
        <f t="shared" si="22"/>
        <v>0</v>
      </c>
      <c r="I318" s="112">
        <f t="shared" si="22"/>
        <v>0</v>
      </c>
      <c r="J318" s="112">
        <f t="shared" si="22"/>
        <v>0</v>
      </c>
      <c r="K318" s="112">
        <f t="shared" si="22"/>
        <v>0</v>
      </c>
      <c r="L318" s="112">
        <f t="shared" si="22"/>
        <v>0</v>
      </c>
      <c r="M318" s="112">
        <f t="shared" si="22"/>
        <v>203984</v>
      </c>
      <c r="O318" s="114" t="s">
        <v>9</v>
      </c>
      <c r="P318" s="114" t="s">
        <v>1726</v>
      </c>
      <c r="Q318" s="114" t="s">
        <v>591</v>
      </c>
      <c r="R318" s="114" t="s">
        <v>1678</v>
      </c>
      <c r="S318" s="114"/>
      <c r="T318" s="112">
        <v>0</v>
      </c>
      <c r="U318" s="112">
        <v>203984</v>
      </c>
      <c r="V318" s="112">
        <v>0</v>
      </c>
      <c r="W318" s="112">
        <v>0</v>
      </c>
      <c r="X318" s="112">
        <v>0</v>
      </c>
      <c r="Y318" s="112">
        <v>0</v>
      </c>
      <c r="Z318" s="112">
        <v>0</v>
      </c>
      <c r="AA318" s="112">
        <v>0</v>
      </c>
      <c r="AB318" s="112">
        <v>203984</v>
      </c>
    </row>
    <row r="319" spans="1:28" x14ac:dyDescent="0.25">
      <c r="A319" s="114" t="s">
        <v>9</v>
      </c>
      <c r="B319" s="114" t="s">
        <v>1726</v>
      </c>
      <c r="C319" s="114" t="s">
        <v>592</v>
      </c>
      <c r="D319" s="114" t="s">
        <v>1679</v>
      </c>
      <c r="E319" s="112">
        <f t="shared" si="22"/>
        <v>7440</v>
      </c>
      <c r="F319" s="112">
        <f t="shared" si="22"/>
        <v>7968</v>
      </c>
      <c r="G319" s="112">
        <f t="shared" si="22"/>
        <v>0</v>
      </c>
      <c r="H319" s="112">
        <f t="shared" si="22"/>
        <v>0</v>
      </c>
      <c r="I319" s="112">
        <f t="shared" si="22"/>
        <v>27904</v>
      </c>
      <c r="J319" s="112">
        <f t="shared" si="22"/>
        <v>0</v>
      </c>
      <c r="K319" s="112">
        <f t="shared" si="22"/>
        <v>0</v>
      </c>
      <c r="L319" s="112">
        <f t="shared" si="22"/>
        <v>0</v>
      </c>
      <c r="M319" s="112">
        <f t="shared" si="22"/>
        <v>43312</v>
      </c>
      <c r="O319" s="114" t="s">
        <v>9</v>
      </c>
      <c r="P319" s="114" t="s">
        <v>1726</v>
      </c>
      <c r="Q319" s="114" t="s">
        <v>592</v>
      </c>
      <c r="R319" s="114" t="s">
        <v>1679</v>
      </c>
      <c r="S319" s="114"/>
      <c r="T319" s="112">
        <v>7440</v>
      </c>
      <c r="U319" s="112">
        <v>7968</v>
      </c>
      <c r="V319" s="112">
        <v>0</v>
      </c>
      <c r="W319" s="112">
        <v>0</v>
      </c>
      <c r="X319" s="112">
        <v>27904</v>
      </c>
      <c r="Y319" s="112">
        <v>0</v>
      </c>
      <c r="Z319" s="112">
        <v>0</v>
      </c>
      <c r="AA319" s="112">
        <v>0</v>
      </c>
      <c r="AB319" s="112">
        <v>43312</v>
      </c>
    </row>
    <row r="320" spans="1:28" x14ac:dyDescent="0.25">
      <c r="A320" s="114" t="s">
        <v>9</v>
      </c>
      <c r="B320" s="114" t="s">
        <v>1726</v>
      </c>
      <c r="C320" s="114" t="s">
        <v>593</v>
      </c>
      <c r="D320" s="114" t="s">
        <v>1680</v>
      </c>
      <c r="E320" s="112">
        <f t="shared" si="22"/>
        <v>0</v>
      </c>
      <c r="F320" s="112">
        <f t="shared" si="22"/>
        <v>0</v>
      </c>
      <c r="G320" s="112">
        <f t="shared" si="22"/>
        <v>0</v>
      </c>
      <c r="H320" s="112">
        <f t="shared" si="22"/>
        <v>0</v>
      </c>
      <c r="I320" s="112">
        <f t="shared" si="22"/>
        <v>0</v>
      </c>
      <c r="J320" s="112">
        <f t="shared" si="22"/>
        <v>0</v>
      </c>
      <c r="K320" s="112">
        <f t="shared" si="22"/>
        <v>0</v>
      </c>
      <c r="L320" s="112">
        <f t="shared" si="22"/>
        <v>0</v>
      </c>
      <c r="M320" s="112">
        <f t="shared" si="22"/>
        <v>0</v>
      </c>
      <c r="O320" s="114" t="s">
        <v>9</v>
      </c>
      <c r="P320" s="114" t="s">
        <v>1726</v>
      </c>
      <c r="Q320" s="114" t="s">
        <v>593</v>
      </c>
      <c r="R320" s="114" t="s">
        <v>1680</v>
      </c>
      <c r="S320" s="114"/>
      <c r="T320" s="112">
        <v>0</v>
      </c>
      <c r="U320" s="112">
        <v>0</v>
      </c>
      <c r="V320" s="112">
        <v>0</v>
      </c>
      <c r="W320" s="112">
        <v>0</v>
      </c>
      <c r="X320" s="112">
        <v>0</v>
      </c>
      <c r="Y320" s="112">
        <v>0</v>
      </c>
      <c r="Z320" s="112">
        <v>0</v>
      </c>
      <c r="AA320" s="112">
        <v>0</v>
      </c>
      <c r="AB320" s="112">
        <v>0</v>
      </c>
    </row>
    <row r="321" spans="1:28" x14ac:dyDescent="0.25">
      <c r="A321" s="114" t="s">
        <v>9</v>
      </c>
      <c r="B321" s="114" t="s">
        <v>1726</v>
      </c>
      <c r="C321" s="114" t="s">
        <v>594</v>
      </c>
      <c r="D321" s="114" t="s">
        <v>1681</v>
      </c>
      <c r="E321" s="112">
        <f t="shared" si="22"/>
        <v>768</v>
      </c>
      <c r="F321" s="112">
        <f t="shared" si="22"/>
        <v>0</v>
      </c>
      <c r="G321" s="112">
        <f t="shared" si="22"/>
        <v>0</v>
      </c>
      <c r="H321" s="112">
        <f t="shared" si="22"/>
        <v>0</v>
      </c>
      <c r="I321" s="112">
        <f t="shared" si="22"/>
        <v>0</v>
      </c>
      <c r="J321" s="112">
        <f t="shared" si="22"/>
        <v>0</v>
      </c>
      <c r="K321" s="112">
        <f t="shared" si="22"/>
        <v>0</v>
      </c>
      <c r="L321" s="112">
        <f t="shared" si="22"/>
        <v>0</v>
      </c>
      <c r="M321" s="112">
        <f t="shared" si="22"/>
        <v>768</v>
      </c>
      <c r="O321" s="114" t="s">
        <v>9</v>
      </c>
      <c r="P321" s="114" t="s">
        <v>1726</v>
      </c>
      <c r="Q321" s="114" t="s">
        <v>594</v>
      </c>
      <c r="R321" s="114" t="s">
        <v>1681</v>
      </c>
      <c r="S321" s="114"/>
      <c r="T321" s="112">
        <v>768</v>
      </c>
      <c r="U321" s="112">
        <v>0</v>
      </c>
      <c r="V321" s="112">
        <v>0</v>
      </c>
      <c r="W321" s="112">
        <v>0</v>
      </c>
      <c r="X321" s="112">
        <v>0</v>
      </c>
      <c r="Y321" s="112">
        <v>0</v>
      </c>
      <c r="Z321" s="112">
        <v>0</v>
      </c>
      <c r="AA321" s="112">
        <v>0</v>
      </c>
      <c r="AB321" s="112">
        <v>768</v>
      </c>
    </row>
    <row r="322" spans="1:28" x14ac:dyDescent="0.25">
      <c r="A322" s="114" t="s">
        <v>9</v>
      </c>
      <c r="B322" s="114" t="s">
        <v>1726</v>
      </c>
      <c r="C322" s="114" t="s">
        <v>595</v>
      </c>
      <c r="D322" s="114" t="s">
        <v>1682</v>
      </c>
      <c r="E322" s="112">
        <f t="shared" si="22"/>
        <v>0</v>
      </c>
      <c r="F322" s="112">
        <f t="shared" si="22"/>
        <v>0</v>
      </c>
      <c r="G322" s="112">
        <f t="shared" si="22"/>
        <v>0</v>
      </c>
      <c r="H322" s="112">
        <f t="shared" si="22"/>
        <v>0</v>
      </c>
      <c r="I322" s="112">
        <f t="shared" si="22"/>
        <v>0</v>
      </c>
      <c r="J322" s="112">
        <f t="shared" si="22"/>
        <v>2160</v>
      </c>
      <c r="K322" s="112">
        <f t="shared" si="22"/>
        <v>0</v>
      </c>
      <c r="L322" s="112">
        <f t="shared" si="22"/>
        <v>0</v>
      </c>
      <c r="M322" s="112">
        <f t="shared" si="22"/>
        <v>2160</v>
      </c>
      <c r="O322" s="114" t="s">
        <v>9</v>
      </c>
      <c r="P322" s="114" t="s">
        <v>1726</v>
      </c>
      <c r="Q322" s="114" t="s">
        <v>595</v>
      </c>
      <c r="R322" s="114" t="s">
        <v>1682</v>
      </c>
      <c r="S322" s="114"/>
      <c r="T322" s="112">
        <v>0</v>
      </c>
      <c r="U322" s="112">
        <v>0</v>
      </c>
      <c r="V322" s="112">
        <v>0</v>
      </c>
      <c r="W322" s="112">
        <v>0</v>
      </c>
      <c r="X322" s="112">
        <v>0</v>
      </c>
      <c r="Y322" s="112">
        <v>2160</v>
      </c>
      <c r="Z322" s="112">
        <v>0</v>
      </c>
      <c r="AA322" s="112">
        <v>0</v>
      </c>
      <c r="AB322" s="112">
        <v>2160</v>
      </c>
    </row>
    <row r="323" spans="1:28" x14ac:dyDescent="0.25">
      <c r="A323" s="114" t="s">
        <v>9</v>
      </c>
      <c r="B323" s="114" t="s">
        <v>1726</v>
      </c>
      <c r="C323" s="114" t="s">
        <v>596</v>
      </c>
      <c r="D323" s="114" t="s">
        <v>1683</v>
      </c>
      <c r="E323" s="112">
        <f t="shared" si="22"/>
        <v>0</v>
      </c>
      <c r="F323" s="112">
        <f t="shared" si="22"/>
        <v>0</v>
      </c>
      <c r="G323" s="112">
        <f t="shared" si="22"/>
        <v>0</v>
      </c>
      <c r="H323" s="112">
        <f t="shared" si="22"/>
        <v>0</v>
      </c>
      <c r="I323" s="112">
        <f t="shared" si="22"/>
        <v>2480</v>
      </c>
      <c r="J323" s="112">
        <f t="shared" si="22"/>
        <v>0</v>
      </c>
      <c r="K323" s="112">
        <f t="shared" si="22"/>
        <v>0</v>
      </c>
      <c r="L323" s="112">
        <f t="shared" si="22"/>
        <v>0</v>
      </c>
      <c r="M323" s="112">
        <f t="shared" si="22"/>
        <v>2480</v>
      </c>
      <c r="O323" s="114" t="s">
        <v>9</v>
      </c>
      <c r="P323" s="114" t="s">
        <v>1726</v>
      </c>
      <c r="Q323" s="114" t="s">
        <v>596</v>
      </c>
      <c r="R323" s="114" t="s">
        <v>1683</v>
      </c>
      <c r="S323" s="114"/>
      <c r="T323" s="112">
        <v>0</v>
      </c>
      <c r="U323" s="112">
        <v>0</v>
      </c>
      <c r="V323" s="112">
        <v>0</v>
      </c>
      <c r="W323" s="112">
        <v>0</v>
      </c>
      <c r="X323" s="112">
        <v>2480</v>
      </c>
      <c r="Y323" s="112">
        <v>0</v>
      </c>
      <c r="Z323" s="112">
        <v>0</v>
      </c>
      <c r="AA323" s="112">
        <v>0</v>
      </c>
      <c r="AB323" s="112">
        <v>2480</v>
      </c>
    </row>
    <row r="324" spans="1:28" x14ac:dyDescent="0.25">
      <c r="A324" s="114" t="s">
        <v>9</v>
      </c>
      <c r="B324" s="114" t="s">
        <v>1726</v>
      </c>
      <c r="C324" s="114" t="s">
        <v>597</v>
      </c>
      <c r="D324" s="114" t="s">
        <v>1684</v>
      </c>
      <c r="E324" s="112">
        <f t="shared" si="22"/>
        <v>12528</v>
      </c>
      <c r="F324" s="112">
        <f t="shared" si="22"/>
        <v>3904</v>
      </c>
      <c r="G324" s="112">
        <f t="shared" si="22"/>
        <v>0</v>
      </c>
      <c r="H324" s="112">
        <f t="shared" si="22"/>
        <v>0</v>
      </c>
      <c r="I324" s="112">
        <f t="shared" si="22"/>
        <v>36240</v>
      </c>
      <c r="J324" s="112">
        <f t="shared" si="22"/>
        <v>0</v>
      </c>
      <c r="K324" s="112">
        <f t="shared" si="22"/>
        <v>0</v>
      </c>
      <c r="L324" s="112">
        <f t="shared" si="22"/>
        <v>0</v>
      </c>
      <c r="M324" s="112">
        <f t="shared" si="22"/>
        <v>52672</v>
      </c>
      <c r="O324" s="114" t="s">
        <v>9</v>
      </c>
      <c r="P324" s="114" t="s">
        <v>1726</v>
      </c>
      <c r="Q324" s="114" t="s">
        <v>597</v>
      </c>
      <c r="R324" s="114" t="s">
        <v>1684</v>
      </c>
      <c r="S324" s="114"/>
      <c r="T324" s="112">
        <v>12528</v>
      </c>
      <c r="U324" s="112">
        <v>3904</v>
      </c>
      <c r="V324" s="112">
        <v>0</v>
      </c>
      <c r="W324" s="112">
        <v>0</v>
      </c>
      <c r="X324" s="112">
        <v>36240</v>
      </c>
      <c r="Y324" s="112">
        <v>0</v>
      </c>
      <c r="Z324" s="112">
        <v>0</v>
      </c>
      <c r="AA324" s="112">
        <v>0</v>
      </c>
      <c r="AB324" s="112">
        <v>52672</v>
      </c>
    </row>
    <row r="325" spans="1:28" x14ac:dyDescent="0.25">
      <c r="A325" s="114" t="s">
        <v>9</v>
      </c>
      <c r="B325" s="114" t="s">
        <v>1726</v>
      </c>
      <c r="C325" s="114" t="s">
        <v>598</v>
      </c>
      <c r="D325" s="114" t="s">
        <v>1685</v>
      </c>
      <c r="E325" s="112">
        <f t="shared" si="22"/>
        <v>0</v>
      </c>
      <c r="F325" s="112">
        <f t="shared" si="22"/>
        <v>0</v>
      </c>
      <c r="G325" s="112">
        <f t="shared" si="22"/>
        <v>0</v>
      </c>
      <c r="H325" s="112">
        <f t="shared" si="22"/>
        <v>0</v>
      </c>
      <c r="I325" s="112">
        <f t="shared" si="22"/>
        <v>0</v>
      </c>
      <c r="J325" s="112">
        <f t="shared" si="22"/>
        <v>0</v>
      </c>
      <c r="K325" s="112">
        <f t="shared" si="22"/>
        <v>0</v>
      </c>
      <c r="L325" s="112">
        <f t="shared" si="22"/>
        <v>0</v>
      </c>
      <c r="M325" s="112">
        <f t="shared" si="22"/>
        <v>0</v>
      </c>
      <c r="O325" s="114" t="s">
        <v>9</v>
      </c>
      <c r="P325" s="114" t="s">
        <v>1726</v>
      </c>
      <c r="Q325" s="114" t="s">
        <v>598</v>
      </c>
      <c r="R325" s="114" t="s">
        <v>1685</v>
      </c>
      <c r="S325" s="114"/>
      <c r="T325" s="112">
        <v>0</v>
      </c>
      <c r="U325" s="112">
        <v>0</v>
      </c>
      <c r="V325" s="112">
        <v>0</v>
      </c>
      <c r="W325" s="112">
        <v>0</v>
      </c>
      <c r="X325" s="112">
        <v>0</v>
      </c>
      <c r="Y325" s="112">
        <v>0</v>
      </c>
      <c r="Z325" s="112">
        <v>0</v>
      </c>
      <c r="AA325" s="112">
        <v>0</v>
      </c>
      <c r="AB325" s="112">
        <v>0</v>
      </c>
    </row>
    <row r="326" spans="1:28" x14ac:dyDescent="0.25">
      <c r="A326" s="114" t="s">
        <v>9</v>
      </c>
      <c r="B326" s="114" t="s">
        <v>1726</v>
      </c>
      <c r="C326" s="114" t="s">
        <v>599</v>
      </c>
      <c r="D326" s="114" t="s">
        <v>1686</v>
      </c>
      <c r="E326" s="112">
        <f t="shared" si="22"/>
        <v>0</v>
      </c>
      <c r="F326" s="112">
        <f t="shared" si="22"/>
        <v>0</v>
      </c>
      <c r="G326" s="112">
        <f t="shared" si="22"/>
        <v>0</v>
      </c>
      <c r="H326" s="112">
        <f t="shared" si="22"/>
        <v>0</v>
      </c>
      <c r="I326" s="112">
        <f t="shared" si="22"/>
        <v>0</v>
      </c>
      <c r="J326" s="112">
        <f t="shared" si="22"/>
        <v>25184</v>
      </c>
      <c r="K326" s="112">
        <f t="shared" si="22"/>
        <v>0</v>
      </c>
      <c r="L326" s="112">
        <f t="shared" si="22"/>
        <v>0</v>
      </c>
      <c r="M326" s="112">
        <f t="shared" si="22"/>
        <v>25184</v>
      </c>
      <c r="O326" s="114" t="s">
        <v>9</v>
      </c>
      <c r="P326" s="114" t="s">
        <v>1726</v>
      </c>
      <c r="Q326" s="114" t="s">
        <v>599</v>
      </c>
      <c r="R326" s="114" t="s">
        <v>1686</v>
      </c>
      <c r="S326" s="114"/>
      <c r="T326" s="112">
        <v>0</v>
      </c>
      <c r="U326" s="112">
        <v>0</v>
      </c>
      <c r="V326" s="112">
        <v>0</v>
      </c>
      <c r="W326" s="112">
        <v>0</v>
      </c>
      <c r="X326" s="112">
        <v>0</v>
      </c>
      <c r="Y326" s="112">
        <v>25184</v>
      </c>
      <c r="Z326" s="112">
        <v>0</v>
      </c>
      <c r="AA326" s="112">
        <v>0</v>
      </c>
      <c r="AB326" s="112">
        <v>25184</v>
      </c>
    </row>
    <row r="327" spans="1:28" x14ac:dyDescent="0.25">
      <c r="A327" s="114" t="s">
        <v>9</v>
      </c>
      <c r="B327" s="114" t="s">
        <v>1726</v>
      </c>
      <c r="C327" s="114" t="s">
        <v>600</v>
      </c>
      <c r="D327" s="114" t="s">
        <v>1687</v>
      </c>
      <c r="E327" s="112">
        <f t="shared" si="22"/>
        <v>161616</v>
      </c>
      <c r="F327" s="112">
        <f t="shared" si="22"/>
        <v>0</v>
      </c>
      <c r="G327" s="112">
        <f t="shared" si="22"/>
        <v>0</v>
      </c>
      <c r="H327" s="112">
        <f t="shared" si="22"/>
        <v>11616</v>
      </c>
      <c r="I327" s="112">
        <f t="shared" si="22"/>
        <v>0</v>
      </c>
      <c r="J327" s="112">
        <f t="shared" si="22"/>
        <v>0</v>
      </c>
      <c r="K327" s="112">
        <f t="shared" si="22"/>
        <v>0</v>
      </c>
      <c r="L327" s="112">
        <f t="shared" si="22"/>
        <v>0</v>
      </c>
      <c r="M327" s="112">
        <f t="shared" si="22"/>
        <v>173232</v>
      </c>
      <c r="O327" s="114" t="s">
        <v>9</v>
      </c>
      <c r="P327" s="114" t="s">
        <v>1726</v>
      </c>
      <c r="Q327" s="114" t="s">
        <v>600</v>
      </c>
      <c r="R327" s="114" t="s">
        <v>1687</v>
      </c>
      <c r="S327" s="114"/>
      <c r="T327" s="112">
        <v>161616</v>
      </c>
      <c r="U327" s="112">
        <v>0</v>
      </c>
      <c r="V327" s="112">
        <v>0</v>
      </c>
      <c r="W327" s="112">
        <v>11616</v>
      </c>
      <c r="X327" s="112">
        <v>0</v>
      </c>
      <c r="Y327" s="112">
        <v>0</v>
      </c>
      <c r="Z327" s="112">
        <v>0</v>
      </c>
      <c r="AA327" s="112">
        <v>0</v>
      </c>
      <c r="AB327" s="112">
        <v>173232</v>
      </c>
    </row>
    <row r="328" spans="1:28" x14ac:dyDescent="0.25">
      <c r="A328" s="114" t="s">
        <v>9</v>
      </c>
      <c r="B328" s="114" t="s">
        <v>1726</v>
      </c>
      <c r="C328" s="114" t="s">
        <v>601</v>
      </c>
      <c r="D328" s="114" t="s">
        <v>1688</v>
      </c>
      <c r="E328" s="112">
        <f t="shared" si="22"/>
        <v>13248</v>
      </c>
      <c r="F328" s="112">
        <f t="shared" si="22"/>
        <v>0</v>
      </c>
      <c r="G328" s="112">
        <f t="shared" si="22"/>
        <v>0</v>
      </c>
      <c r="H328" s="112">
        <f t="shared" si="22"/>
        <v>0</v>
      </c>
      <c r="I328" s="112">
        <f t="shared" si="22"/>
        <v>0</v>
      </c>
      <c r="J328" s="112">
        <f t="shared" si="22"/>
        <v>0</v>
      </c>
      <c r="K328" s="112">
        <f t="shared" si="22"/>
        <v>0</v>
      </c>
      <c r="L328" s="112">
        <f t="shared" si="22"/>
        <v>0</v>
      </c>
      <c r="M328" s="112">
        <f t="shared" si="22"/>
        <v>13248</v>
      </c>
      <c r="O328" s="114" t="s">
        <v>9</v>
      </c>
      <c r="P328" s="114" t="s">
        <v>1726</v>
      </c>
      <c r="Q328" s="114" t="s">
        <v>601</v>
      </c>
      <c r="R328" s="114" t="s">
        <v>1688</v>
      </c>
      <c r="S328" s="114"/>
      <c r="T328" s="112">
        <v>13248</v>
      </c>
      <c r="U328" s="112">
        <v>0</v>
      </c>
      <c r="V328" s="112">
        <v>0</v>
      </c>
      <c r="W328" s="112">
        <v>0</v>
      </c>
      <c r="X328" s="112">
        <v>0</v>
      </c>
      <c r="Y328" s="112">
        <v>0</v>
      </c>
      <c r="Z328" s="112">
        <v>0</v>
      </c>
      <c r="AA328" s="112">
        <v>0</v>
      </c>
      <c r="AB328" s="112">
        <v>13248</v>
      </c>
    </row>
    <row r="329" spans="1:28" x14ac:dyDescent="0.25">
      <c r="A329" s="114" t="s">
        <v>9</v>
      </c>
      <c r="B329" s="114" t="s">
        <v>1726</v>
      </c>
      <c r="C329" s="114" t="s">
        <v>602</v>
      </c>
      <c r="D329" s="114" t="s">
        <v>1689</v>
      </c>
      <c r="E329" s="112">
        <f t="shared" si="22"/>
        <v>0</v>
      </c>
      <c r="F329" s="112">
        <f t="shared" si="22"/>
        <v>0</v>
      </c>
      <c r="G329" s="112">
        <f t="shared" si="22"/>
        <v>0</v>
      </c>
      <c r="H329" s="112">
        <f t="shared" si="22"/>
        <v>0</v>
      </c>
      <c r="I329" s="112">
        <f t="shared" si="22"/>
        <v>0</v>
      </c>
      <c r="J329" s="112">
        <f t="shared" si="22"/>
        <v>74540</v>
      </c>
      <c r="K329" s="112">
        <f t="shared" si="22"/>
        <v>0</v>
      </c>
      <c r="L329" s="112">
        <f t="shared" si="22"/>
        <v>1716</v>
      </c>
      <c r="M329" s="112">
        <f t="shared" si="22"/>
        <v>76256</v>
      </c>
      <c r="O329" s="114" t="s">
        <v>9</v>
      </c>
      <c r="P329" s="114" t="s">
        <v>1726</v>
      </c>
      <c r="Q329" s="114" t="s">
        <v>602</v>
      </c>
      <c r="R329" s="114" t="s">
        <v>1689</v>
      </c>
      <c r="S329" s="114"/>
      <c r="T329" s="112">
        <v>0</v>
      </c>
      <c r="U329" s="112">
        <v>0</v>
      </c>
      <c r="V329" s="112">
        <v>0</v>
      </c>
      <c r="W329" s="112">
        <v>0</v>
      </c>
      <c r="X329" s="112">
        <v>0</v>
      </c>
      <c r="Y329" s="112">
        <v>74540</v>
      </c>
      <c r="Z329" s="112">
        <v>0</v>
      </c>
      <c r="AA329" s="112">
        <v>1716</v>
      </c>
      <c r="AB329" s="112">
        <v>76256</v>
      </c>
    </row>
    <row r="330" spans="1:28" x14ac:dyDescent="0.25">
      <c r="A330" s="114" t="s">
        <v>9</v>
      </c>
      <c r="B330" s="114" t="s">
        <v>1726</v>
      </c>
      <c r="C330" s="114" t="s">
        <v>603</v>
      </c>
      <c r="D330" s="114" t="s">
        <v>1690</v>
      </c>
      <c r="E330" s="112">
        <f t="shared" si="22"/>
        <v>0</v>
      </c>
      <c r="F330" s="112">
        <f t="shared" si="22"/>
        <v>0</v>
      </c>
      <c r="G330" s="112">
        <f t="shared" si="22"/>
        <v>0</v>
      </c>
      <c r="H330" s="112">
        <f t="shared" si="22"/>
        <v>0</v>
      </c>
      <c r="I330" s="112">
        <f t="shared" si="22"/>
        <v>0</v>
      </c>
      <c r="J330" s="112">
        <f t="shared" si="22"/>
        <v>0</v>
      </c>
      <c r="K330" s="112">
        <f t="shared" si="22"/>
        <v>0</v>
      </c>
      <c r="L330" s="112">
        <f t="shared" si="22"/>
        <v>0</v>
      </c>
      <c r="M330" s="112">
        <f t="shared" si="22"/>
        <v>0</v>
      </c>
      <c r="O330" s="114" t="s">
        <v>9</v>
      </c>
      <c r="P330" s="114" t="s">
        <v>1726</v>
      </c>
      <c r="Q330" s="114" t="s">
        <v>603</v>
      </c>
      <c r="R330" s="114" t="s">
        <v>1690</v>
      </c>
      <c r="S330" s="114"/>
      <c r="T330" s="112">
        <v>0</v>
      </c>
      <c r="U330" s="112">
        <v>0</v>
      </c>
      <c r="V330" s="112">
        <v>0</v>
      </c>
      <c r="W330" s="112">
        <v>0</v>
      </c>
      <c r="X330" s="112">
        <v>0</v>
      </c>
      <c r="Y330" s="112">
        <v>0</v>
      </c>
      <c r="Z330" s="112">
        <v>0</v>
      </c>
      <c r="AA330" s="112">
        <v>0</v>
      </c>
      <c r="AB330" s="112">
        <v>0</v>
      </c>
    </row>
    <row r="331" spans="1:28" x14ac:dyDescent="0.25">
      <c r="A331" s="114" t="s">
        <v>9</v>
      </c>
      <c r="B331" s="114" t="s">
        <v>1726</v>
      </c>
      <c r="C331" s="114" t="s">
        <v>604</v>
      </c>
      <c r="D331" s="114" t="s">
        <v>1691</v>
      </c>
      <c r="E331" s="112">
        <f t="shared" si="22"/>
        <v>13488</v>
      </c>
      <c r="F331" s="112">
        <f t="shared" si="22"/>
        <v>1824</v>
      </c>
      <c r="G331" s="112">
        <f t="shared" si="22"/>
        <v>0</v>
      </c>
      <c r="H331" s="112">
        <f t="shared" si="22"/>
        <v>0</v>
      </c>
      <c r="I331" s="112">
        <f t="shared" si="22"/>
        <v>0</v>
      </c>
      <c r="J331" s="112">
        <f t="shared" si="22"/>
        <v>68000</v>
      </c>
      <c r="K331" s="112">
        <f t="shared" si="22"/>
        <v>0</v>
      </c>
      <c r="L331" s="112">
        <f t="shared" si="22"/>
        <v>8300</v>
      </c>
      <c r="M331" s="112">
        <f t="shared" si="22"/>
        <v>91612</v>
      </c>
      <c r="O331" s="114" t="s">
        <v>9</v>
      </c>
      <c r="P331" s="114" t="s">
        <v>1726</v>
      </c>
      <c r="Q331" s="114" t="s">
        <v>604</v>
      </c>
      <c r="R331" s="114" t="s">
        <v>1691</v>
      </c>
      <c r="S331" s="114"/>
      <c r="T331" s="112">
        <v>13488</v>
      </c>
      <c r="U331" s="112">
        <v>1824</v>
      </c>
      <c r="V331" s="112">
        <v>0</v>
      </c>
      <c r="W331" s="112">
        <v>0</v>
      </c>
      <c r="X331" s="112">
        <v>0</v>
      </c>
      <c r="Y331" s="112">
        <v>68000</v>
      </c>
      <c r="Z331" s="112">
        <v>0</v>
      </c>
      <c r="AA331" s="112">
        <v>8300</v>
      </c>
      <c r="AB331" s="112">
        <v>91612</v>
      </c>
    </row>
    <row r="332" spans="1:28" x14ac:dyDescent="0.25">
      <c r="A332" s="114" t="s">
        <v>9</v>
      </c>
      <c r="B332" s="114" t="s">
        <v>1726</v>
      </c>
      <c r="C332" s="114" t="s">
        <v>605</v>
      </c>
      <c r="D332" s="114" t="s">
        <v>1692</v>
      </c>
      <c r="E332" s="112">
        <f t="shared" si="22"/>
        <v>0</v>
      </c>
      <c r="F332" s="112">
        <f t="shared" si="22"/>
        <v>0</v>
      </c>
      <c r="G332" s="112">
        <f t="shared" si="22"/>
        <v>0</v>
      </c>
      <c r="H332" s="112">
        <f t="shared" si="22"/>
        <v>0</v>
      </c>
      <c r="I332" s="112">
        <f t="shared" si="22"/>
        <v>0</v>
      </c>
      <c r="J332" s="112">
        <f t="shared" si="22"/>
        <v>26064</v>
      </c>
      <c r="K332" s="112">
        <f t="shared" si="22"/>
        <v>0</v>
      </c>
      <c r="L332" s="112">
        <f t="shared" si="22"/>
        <v>0</v>
      </c>
      <c r="M332" s="112">
        <f t="shared" si="22"/>
        <v>26064</v>
      </c>
      <c r="O332" s="114" t="s">
        <v>9</v>
      </c>
      <c r="P332" s="114" t="s">
        <v>1726</v>
      </c>
      <c r="Q332" s="114" t="s">
        <v>605</v>
      </c>
      <c r="R332" s="114" t="s">
        <v>1692</v>
      </c>
      <c r="S332" s="114"/>
      <c r="T332" s="112">
        <v>0</v>
      </c>
      <c r="U332" s="112">
        <v>0</v>
      </c>
      <c r="V332" s="112">
        <v>0</v>
      </c>
      <c r="W332" s="112">
        <v>0</v>
      </c>
      <c r="X332" s="112">
        <v>0</v>
      </c>
      <c r="Y332" s="112">
        <v>26064</v>
      </c>
      <c r="Z332" s="112">
        <v>0</v>
      </c>
      <c r="AA332" s="112">
        <v>0</v>
      </c>
      <c r="AB332" s="112">
        <v>26064</v>
      </c>
    </row>
    <row r="333" spans="1:28" x14ac:dyDescent="0.25">
      <c r="A333" s="114" t="s">
        <v>9</v>
      </c>
      <c r="B333" s="114" t="s">
        <v>1726</v>
      </c>
      <c r="C333" s="114" t="s">
        <v>606</v>
      </c>
      <c r="D333" s="114" t="s">
        <v>1693</v>
      </c>
      <c r="E333" s="112">
        <f t="shared" si="22"/>
        <v>0</v>
      </c>
      <c r="F333" s="112">
        <f t="shared" si="22"/>
        <v>0</v>
      </c>
      <c r="G333" s="112">
        <f t="shared" si="22"/>
        <v>0</v>
      </c>
      <c r="H333" s="112">
        <f t="shared" si="22"/>
        <v>0</v>
      </c>
      <c r="I333" s="112">
        <f t="shared" si="22"/>
        <v>0</v>
      </c>
      <c r="J333" s="112">
        <f t="shared" si="22"/>
        <v>70832</v>
      </c>
      <c r="K333" s="112">
        <f t="shared" si="22"/>
        <v>0</v>
      </c>
      <c r="L333" s="112">
        <f t="shared" si="22"/>
        <v>0</v>
      </c>
      <c r="M333" s="112">
        <f t="shared" si="22"/>
        <v>70832</v>
      </c>
      <c r="O333" s="114" t="s">
        <v>9</v>
      </c>
      <c r="P333" s="114" t="s">
        <v>1726</v>
      </c>
      <c r="Q333" s="114" t="s">
        <v>606</v>
      </c>
      <c r="R333" s="114" t="s">
        <v>1693</v>
      </c>
      <c r="S333" s="114"/>
      <c r="T333" s="112">
        <v>0</v>
      </c>
      <c r="U333" s="112">
        <v>0</v>
      </c>
      <c r="V333" s="112">
        <v>0</v>
      </c>
      <c r="W333" s="112">
        <v>0</v>
      </c>
      <c r="X333" s="112">
        <v>0</v>
      </c>
      <c r="Y333" s="112">
        <v>70832</v>
      </c>
      <c r="Z333" s="112">
        <v>0</v>
      </c>
      <c r="AA333" s="112">
        <v>0</v>
      </c>
      <c r="AB333" s="112">
        <v>70832</v>
      </c>
    </row>
    <row r="334" spans="1:28" x14ac:dyDescent="0.25">
      <c r="A334" s="114" t="s">
        <v>9</v>
      </c>
      <c r="B334" s="114" t="s">
        <v>1726</v>
      </c>
      <c r="C334" s="114" t="s">
        <v>607</v>
      </c>
      <c r="D334" s="114" t="s">
        <v>1694</v>
      </c>
      <c r="E334" s="112">
        <f t="shared" si="22"/>
        <v>0</v>
      </c>
      <c r="F334" s="112">
        <f t="shared" si="22"/>
        <v>100448</v>
      </c>
      <c r="G334" s="112">
        <f t="shared" si="22"/>
        <v>24672</v>
      </c>
      <c r="H334" s="112">
        <f t="shared" si="22"/>
        <v>0</v>
      </c>
      <c r="I334" s="112">
        <f t="shared" si="22"/>
        <v>0</v>
      </c>
      <c r="J334" s="112">
        <f t="shared" si="22"/>
        <v>0</v>
      </c>
      <c r="K334" s="112">
        <f t="shared" si="22"/>
        <v>0</v>
      </c>
      <c r="L334" s="112">
        <f t="shared" si="22"/>
        <v>0</v>
      </c>
      <c r="M334" s="112">
        <f t="shared" si="22"/>
        <v>125120</v>
      </c>
      <c r="O334" s="114" t="s">
        <v>9</v>
      </c>
      <c r="P334" s="114" t="s">
        <v>1726</v>
      </c>
      <c r="Q334" s="114" t="s">
        <v>607</v>
      </c>
      <c r="R334" s="114" t="s">
        <v>1694</v>
      </c>
      <c r="S334" s="114"/>
      <c r="T334" s="112">
        <v>0</v>
      </c>
      <c r="U334" s="112">
        <v>100448</v>
      </c>
      <c r="V334" s="112">
        <v>24672</v>
      </c>
      <c r="W334" s="112">
        <v>0</v>
      </c>
      <c r="X334" s="112">
        <v>0</v>
      </c>
      <c r="Y334" s="112">
        <v>0</v>
      </c>
      <c r="Z334" s="112">
        <v>0</v>
      </c>
      <c r="AA334" s="112">
        <v>0</v>
      </c>
      <c r="AB334" s="112">
        <v>125120</v>
      </c>
    </row>
    <row r="335" spans="1:28" x14ac:dyDescent="0.25">
      <c r="A335" s="114" t="s">
        <v>9</v>
      </c>
      <c r="B335" s="114" t="s">
        <v>1726</v>
      </c>
      <c r="C335" s="114" t="s">
        <v>608</v>
      </c>
      <c r="D335" s="114" t="s">
        <v>1695</v>
      </c>
      <c r="E335" s="112">
        <f t="shared" si="22"/>
        <v>0</v>
      </c>
      <c r="F335" s="112">
        <f t="shared" si="22"/>
        <v>0</v>
      </c>
      <c r="G335" s="112">
        <f t="shared" si="22"/>
        <v>0</v>
      </c>
      <c r="H335" s="112">
        <f t="shared" si="22"/>
        <v>0</v>
      </c>
      <c r="I335" s="112">
        <f t="shared" si="22"/>
        <v>18240</v>
      </c>
      <c r="J335" s="112">
        <f t="shared" si="22"/>
        <v>0</v>
      </c>
      <c r="K335" s="112">
        <f t="shared" si="22"/>
        <v>0</v>
      </c>
      <c r="L335" s="112">
        <f t="shared" si="22"/>
        <v>0</v>
      </c>
      <c r="M335" s="112">
        <f t="shared" si="22"/>
        <v>18240</v>
      </c>
      <c r="O335" s="114" t="s">
        <v>9</v>
      </c>
      <c r="P335" s="114" t="s">
        <v>1726</v>
      </c>
      <c r="Q335" s="114" t="s">
        <v>608</v>
      </c>
      <c r="R335" s="114" t="s">
        <v>1695</v>
      </c>
      <c r="S335" s="114"/>
      <c r="T335" s="112">
        <v>0</v>
      </c>
      <c r="U335" s="112">
        <v>0</v>
      </c>
      <c r="V335" s="112">
        <v>0</v>
      </c>
      <c r="W335" s="112">
        <v>0</v>
      </c>
      <c r="X335" s="112">
        <v>18240</v>
      </c>
      <c r="Y335" s="112">
        <v>0</v>
      </c>
      <c r="Z335" s="112">
        <v>0</v>
      </c>
      <c r="AA335" s="112">
        <v>0</v>
      </c>
      <c r="AB335" s="112">
        <v>18240</v>
      </c>
    </row>
    <row r="336" spans="1:28" x14ac:dyDescent="0.25">
      <c r="A336" s="114" t="s">
        <v>9</v>
      </c>
      <c r="B336" s="114" t="s">
        <v>1726</v>
      </c>
      <c r="C336" s="114" t="s">
        <v>609</v>
      </c>
      <c r="D336" s="114" t="s">
        <v>1696</v>
      </c>
      <c r="E336" s="112">
        <f t="shared" si="22"/>
        <v>0</v>
      </c>
      <c r="F336" s="112">
        <f t="shared" si="22"/>
        <v>0</v>
      </c>
      <c r="G336" s="112">
        <f t="shared" si="22"/>
        <v>0</v>
      </c>
      <c r="H336" s="112">
        <f t="shared" si="22"/>
        <v>0</v>
      </c>
      <c r="I336" s="112">
        <f t="shared" si="22"/>
        <v>576</v>
      </c>
      <c r="J336" s="112">
        <f t="shared" si="22"/>
        <v>0</v>
      </c>
      <c r="K336" s="112">
        <f t="shared" si="22"/>
        <v>416</v>
      </c>
      <c r="L336" s="112">
        <f t="shared" si="22"/>
        <v>0</v>
      </c>
      <c r="M336" s="112">
        <f t="shared" si="22"/>
        <v>992</v>
      </c>
      <c r="O336" s="114" t="s">
        <v>9</v>
      </c>
      <c r="P336" s="114" t="s">
        <v>1726</v>
      </c>
      <c r="Q336" s="114" t="s">
        <v>609</v>
      </c>
      <c r="R336" s="114" t="s">
        <v>1696</v>
      </c>
      <c r="S336" s="114"/>
      <c r="T336" s="112">
        <v>0</v>
      </c>
      <c r="U336" s="112">
        <v>0</v>
      </c>
      <c r="V336" s="112">
        <v>0</v>
      </c>
      <c r="W336" s="112">
        <v>0</v>
      </c>
      <c r="X336" s="112">
        <v>576</v>
      </c>
      <c r="Y336" s="112">
        <v>0</v>
      </c>
      <c r="Z336" s="112">
        <v>416</v>
      </c>
      <c r="AA336" s="112">
        <v>0</v>
      </c>
      <c r="AB336" s="112">
        <v>992</v>
      </c>
    </row>
    <row r="337" spans="1:28" x14ac:dyDescent="0.25">
      <c r="A337" s="114" t="s">
        <v>9</v>
      </c>
      <c r="B337" s="114" t="s">
        <v>1726</v>
      </c>
      <c r="C337" s="114" t="s">
        <v>610</v>
      </c>
      <c r="D337" s="114" t="s">
        <v>1697</v>
      </c>
      <c r="E337" s="112">
        <f t="shared" si="22"/>
        <v>0</v>
      </c>
      <c r="F337" s="112">
        <f t="shared" si="22"/>
        <v>0</v>
      </c>
      <c r="G337" s="112">
        <f t="shared" si="22"/>
        <v>0</v>
      </c>
      <c r="H337" s="112">
        <f t="shared" si="22"/>
        <v>0</v>
      </c>
      <c r="I337" s="112">
        <f t="shared" si="22"/>
        <v>2096</v>
      </c>
      <c r="J337" s="112">
        <f t="shared" si="22"/>
        <v>0</v>
      </c>
      <c r="K337" s="112">
        <f t="shared" si="22"/>
        <v>0</v>
      </c>
      <c r="L337" s="112">
        <f t="shared" si="22"/>
        <v>0</v>
      </c>
      <c r="M337" s="112">
        <f t="shared" si="22"/>
        <v>2096</v>
      </c>
      <c r="O337" s="114" t="s">
        <v>9</v>
      </c>
      <c r="P337" s="114" t="s">
        <v>1726</v>
      </c>
      <c r="Q337" s="114" t="s">
        <v>610</v>
      </c>
      <c r="R337" s="114" t="s">
        <v>1697</v>
      </c>
      <c r="S337" s="114"/>
      <c r="T337" s="112">
        <v>0</v>
      </c>
      <c r="U337" s="112">
        <v>0</v>
      </c>
      <c r="V337" s="112">
        <v>0</v>
      </c>
      <c r="W337" s="112">
        <v>0</v>
      </c>
      <c r="X337" s="112">
        <v>2096</v>
      </c>
      <c r="Y337" s="112">
        <v>0</v>
      </c>
      <c r="Z337" s="112">
        <v>0</v>
      </c>
      <c r="AA337" s="112">
        <v>0</v>
      </c>
      <c r="AB337" s="112">
        <v>2096</v>
      </c>
    </row>
    <row r="338" spans="1:28" x14ac:dyDescent="0.25">
      <c r="A338" s="114" t="s">
        <v>9</v>
      </c>
      <c r="B338" s="114" t="s">
        <v>1726</v>
      </c>
      <c r="C338" s="114" t="s">
        <v>611</v>
      </c>
      <c r="D338" s="114" t="s">
        <v>1698</v>
      </c>
      <c r="E338" s="112">
        <f t="shared" si="22"/>
        <v>75024</v>
      </c>
      <c r="F338" s="112">
        <f t="shared" si="22"/>
        <v>0</v>
      </c>
      <c r="G338" s="112">
        <f t="shared" si="22"/>
        <v>0</v>
      </c>
      <c r="H338" s="112">
        <f t="shared" si="22"/>
        <v>0</v>
      </c>
      <c r="I338" s="112">
        <f t="shared" si="22"/>
        <v>0</v>
      </c>
      <c r="J338" s="112">
        <f t="shared" si="22"/>
        <v>0</v>
      </c>
      <c r="K338" s="112">
        <f t="shared" si="22"/>
        <v>0</v>
      </c>
      <c r="L338" s="112">
        <f t="shared" si="22"/>
        <v>0</v>
      </c>
      <c r="M338" s="112">
        <f t="shared" si="22"/>
        <v>75024</v>
      </c>
      <c r="O338" s="114" t="s">
        <v>9</v>
      </c>
      <c r="P338" s="114" t="s">
        <v>1726</v>
      </c>
      <c r="Q338" s="114" t="s">
        <v>611</v>
      </c>
      <c r="R338" s="114" t="s">
        <v>1698</v>
      </c>
      <c r="S338" s="114"/>
      <c r="T338" s="112">
        <v>75024</v>
      </c>
      <c r="U338" s="112">
        <v>0</v>
      </c>
      <c r="V338" s="112">
        <v>0</v>
      </c>
      <c r="W338" s="112">
        <v>0</v>
      </c>
      <c r="X338" s="112">
        <v>0</v>
      </c>
      <c r="Y338" s="112">
        <v>0</v>
      </c>
      <c r="Z338" s="112">
        <v>0</v>
      </c>
      <c r="AA338" s="112">
        <v>0</v>
      </c>
      <c r="AB338" s="112">
        <v>75024</v>
      </c>
    </row>
    <row r="339" spans="1:28" x14ac:dyDescent="0.25">
      <c r="A339" s="114" t="s">
        <v>9</v>
      </c>
      <c r="B339" s="114" t="s">
        <v>1726</v>
      </c>
      <c r="C339" s="114" t="s">
        <v>612</v>
      </c>
      <c r="D339" s="114" t="s">
        <v>1699</v>
      </c>
      <c r="E339" s="112">
        <f t="shared" si="22"/>
        <v>7872</v>
      </c>
      <c r="F339" s="112">
        <f t="shared" si="22"/>
        <v>0</v>
      </c>
      <c r="G339" s="112">
        <f t="shared" si="22"/>
        <v>0</v>
      </c>
      <c r="H339" s="112">
        <f t="shared" si="22"/>
        <v>0</v>
      </c>
      <c r="I339" s="112">
        <f t="shared" si="22"/>
        <v>23696</v>
      </c>
      <c r="J339" s="112">
        <f t="shared" si="22"/>
        <v>0</v>
      </c>
      <c r="K339" s="112">
        <f t="shared" si="22"/>
        <v>320</v>
      </c>
      <c r="L339" s="112">
        <f t="shared" si="22"/>
        <v>0</v>
      </c>
      <c r="M339" s="112">
        <f t="shared" si="22"/>
        <v>31888</v>
      </c>
      <c r="O339" s="114" t="s">
        <v>9</v>
      </c>
      <c r="P339" s="114" t="s">
        <v>1726</v>
      </c>
      <c r="Q339" s="114" t="s">
        <v>612</v>
      </c>
      <c r="R339" s="114" t="s">
        <v>1699</v>
      </c>
      <c r="S339" s="114"/>
      <c r="T339" s="112">
        <v>7872</v>
      </c>
      <c r="U339" s="112">
        <v>0</v>
      </c>
      <c r="V339" s="112">
        <v>0</v>
      </c>
      <c r="W339" s="112">
        <v>0</v>
      </c>
      <c r="X339" s="112">
        <v>23696</v>
      </c>
      <c r="Y339" s="112">
        <v>0</v>
      </c>
      <c r="Z339" s="112">
        <v>320</v>
      </c>
      <c r="AA339" s="112">
        <v>0</v>
      </c>
      <c r="AB339" s="112">
        <v>31888</v>
      </c>
    </row>
    <row r="340" spans="1:28" x14ac:dyDescent="0.25">
      <c r="A340" s="114" t="s">
        <v>9</v>
      </c>
      <c r="B340" s="114" t="s">
        <v>1726</v>
      </c>
      <c r="C340" s="114" t="s">
        <v>613</v>
      </c>
      <c r="D340" s="114" t="s">
        <v>1700</v>
      </c>
      <c r="E340" s="112">
        <f t="shared" si="22"/>
        <v>295808</v>
      </c>
      <c r="F340" s="112">
        <f t="shared" si="22"/>
        <v>0</v>
      </c>
      <c r="G340" s="112">
        <f t="shared" si="22"/>
        <v>0</v>
      </c>
      <c r="H340" s="112">
        <f t="shared" si="22"/>
        <v>0</v>
      </c>
      <c r="I340" s="112">
        <f t="shared" si="22"/>
        <v>0</v>
      </c>
      <c r="J340" s="112">
        <f t="shared" si="22"/>
        <v>0</v>
      </c>
      <c r="K340" s="112">
        <f t="shared" si="22"/>
        <v>0</v>
      </c>
      <c r="L340" s="112">
        <f t="shared" si="22"/>
        <v>0</v>
      </c>
      <c r="M340" s="112">
        <f t="shared" si="22"/>
        <v>295808</v>
      </c>
      <c r="O340" s="114" t="s">
        <v>9</v>
      </c>
      <c r="P340" s="114" t="s">
        <v>1726</v>
      </c>
      <c r="Q340" s="114" t="s">
        <v>613</v>
      </c>
      <c r="R340" s="114" t="s">
        <v>1700</v>
      </c>
      <c r="S340" s="114"/>
      <c r="T340" s="112">
        <v>295808</v>
      </c>
      <c r="U340" s="112">
        <v>0</v>
      </c>
      <c r="V340" s="112">
        <v>0</v>
      </c>
      <c r="W340" s="112">
        <v>0</v>
      </c>
      <c r="X340" s="112">
        <v>0</v>
      </c>
      <c r="Y340" s="112">
        <v>0</v>
      </c>
      <c r="Z340" s="112">
        <v>0</v>
      </c>
      <c r="AA340" s="112">
        <v>0</v>
      </c>
      <c r="AB340" s="112">
        <v>295808</v>
      </c>
    </row>
    <row r="341" spans="1:28" x14ac:dyDescent="0.25">
      <c r="A341" s="114" t="s">
        <v>9</v>
      </c>
      <c r="B341" s="114" t="s">
        <v>1726</v>
      </c>
      <c r="C341" s="114" t="s">
        <v>614</v>
      </c>
      <c r="D341" s="114" t="s">
        <v>1701</v>
      </c>
      <c r="E341" s="112">
        <f t="shared" si="22"/>
        <v>59456</v>
      </c>
      <c r="F341" s="112">
        <f t="shared" si="22"/>
        <v>0</v>
      </c>
      <c r="G341" s="112">
        <f t="shared" si="22"/>
        <v>0</v>
      </c>
      <c r="H341" s="112">
        <f t="shared" si="22"/>
        <v>0</v>
      </c>
      <c r="I341" s="112">
        <f t="shared" si="22"/>
        <v>0</v>
      </c>
      <c r="J341" s="112">
        <f t="shared" si="22"/>
        <v>0</v>
      </c>
      <c r="K341" s="112">
        <f t="shared" si="22"/>
        <v>0</v>
      </c>
      <c r="L341" s="112">
        <f t="shared" si="22"/>
        <v>0</v>
      </c>
      <c r="M341" s="112">
        <f t="shared" si="22"/>
        <v>59456</v>
      </c>
      <c r="O341" s="114" t="s">
        <v>9</v>
      </c>
      <c r="P341" s="114" t="s">
        <v>1726</v>
      </c>
      <c r="Q341" s="114" t="s">
        <v>614</v>
      </c>
      <c r="R341" s="114" t="s">
        <v>1701</v>
      </c>
      <c r="S341" s="114"/>
      <c r="T341" s="112">
        <v>59456</v>
      </c>
      <c r="U341" s="112">
        <v>0</v>
      </c>
      <c r="V341" s="112">
        <v>0</v>
      </c>
      <c r="W341" s="112">
        <v>0</v>
      </c>
      <c r="X341" s="112">
        <v>0</v>
      </c>
      <c r="Y341" s="112">
        <v>0</v>
      </c>
      <c r="Z341" s="112">
        <v>0</v>
      </c>
      <c r="AA341" s="112">
        <v>0</v>
      </c>
      <c r="AB341" s="112">
        <v>59456</v>
      </c>
    </row>
    <row r="342" spans="1:28" x14ac:dyDescent="0.25">
      <c r="A342" s="114" t="s">
        <v>9</v>
      </c>
      <c r="B342" s="114" t="s">
        <v>1726</v>
      </c>
      <c r="C342" s="114" t="s">
        <v>615</v>
      </c>
      <c r="D342" s="114" t="s">
        <v>1702</v>
      </c>
      <c r="E342" s="112">
        <f t="shared" si="22"/>
        <v>0</v>
      </c>
      <c r="F342" s="112">
        <f t="shared" si="22"/>
        <v>0</v>
      </c>
      <c r="G342" s="112">
        <f t="shared" si="22"/>
        <v>0</v>
      </c>
      <c r="H342" s="112">
        <f t="shared" si="22"/>
        <v>0</v>
      </c>
      <c r="I342" s="112">
        <f t="shared" si="22"/>
        <v>0</v>
      </c>
      <c r="J342" s="112">
        <f t="shared" si="22"/>
        <v>0</v>
      </c>
      <c r="K342" s="112">
        <f t="shared" si="22"/>
        <v>0</v>
      </c>
      <c r="L342" s="112">
        <f t="shared" si="22"/>
        <v>0</v>
      </c>
      <c r="M342" s="112">
        <f t="shared" si="22"/>
        <v>0</v>
      </c>
      <c r="O342" s="114" t="s">
        <v>9</v>
      </c>
      <c r="P342" s="114" t="s">
        <v>1726</v>
      </c>
      <c r="Q342" s="114" t="s">
        <v>615</v>
      </c>
      <c r="R342" s="114" t="s">
        <v>1702</v>
      </c>
      <c r="S342" s="114"/>
      <c r="T342" s="112">
        <v>0</v>
      </c>
      <c r="U342" s="112">
        <v>0</v>
      </c>
      <c r="V342" s="112">
        <v>0</v>
      </c>
      <c r="W342" s="112">
        <v>0</v>
      </c>
      <c r="X342" s="112">
        <v>0</v>
      </c>
      <c r="Y342" s="112">
        <v>0</v>
      </c>
      <c r="Z342" s="112">
        <v>0</v>
      </c>
      <c r="AA342" s="112">
        <v>0</v>
      </c>
      <c r="AB342" s="112">
        <v>0</v>
      </c>
    </row>
    <row r="343" spans="1:28" x14ac:dyDescent="0.25">
      <c r="A343" s="114" t="s">
        <v>9</v>
      </c>
      <c r="B343" s="114" t="s">
        <v>1726</v>
      </c>
      <c r="C343" s="114" t="s">
        <v>616</v>
      </c>
      <c r="D343" s="114" t="s">
        <v>1703</v>
      </c>
      <c r="E343" s="112">
        <f t="shared" si="22"/>
        <v>654528</v>
      </c>
      <c r="F343" s="112">
        <f t="shared" si="22"/>
        <v>318128</v>
      </c>
      <c r="G343" s="112">
        <f t="shared" si="22"/>
        <v>24672</v>
      </c>
      <c r="H343" s="112">
        <f t="shared" si="22"/>
        <v>11616</v>
      </c>
      <c r="I343" s="112">
        <f t="shared" si="22"/>
        <v>145712</v>
      </c>
      <c r="J343" s="112">
        <f t="shared" si="22"/>
        <v>266780</v>
      </c>
      <c r="K343" s="112">
        <f t="shared" si="22"/>
        <v>736</v>
      </c>
      <c r="L343" s="112">
        <f t="shared" si="22"/>
        <v>10016</v>
      </c>
      <c r="M343" s="112">
        <f t="shared" si="22"/>
        <v>1432188</v>
      </c>
      <c r="O343" s="114" t="s">
        <v>9</v>
      </c>
      <c r="P343" s="114" t="s">
        <v>1726</v>
      </c>
      <c r="Q343" s="114" t="s">
        <v>616</v>
      </c>
      <c r="R343" s="114" t="s">
        <v>1703</v>
      </c>
      <c r="S343" s="114"/>
      <c r="T343" s="112">
        <v>654528</v>
      </c>
      <c r="U343" s="112">
        <v>318128</v>
      </c>
      <c r="V343" s="112">
        <v>24672</v>
      </c>
      <c r="W343" s="112">
        <v>11616</v>
      </c>
      <c r="X343" s="112">
        <v>145712</v>
      </c>
      <c r="Y343" s="112">
        <v>266780</v>
      </c>
      <c r="Z343" s="112">
        <v>736</v>
      </c>
      <c r="AA343" s="112">
        <v>10016</v>
      </c>
      <c r="AB343" s="112">
        <v>1432188</v>
      </c>
    </row>
    <row r="344" spans="1:28" x14ac:dyDescent="0.25">
      <c r="D344" s="111" t="s">
        <v>617</v>
      </c>
      <c r="R344" s="111" t="s">
        <v>617</v>
      </c>
      <c r="S344" s="111"/>
    </row>
    <row r="345" spans="1:28" x14ac:dyDescent="0.25">
      <c r="A345" s="114" t="s">
        <v>9</v>
      </c>
      <c r="B345" s="114" t="s">
        <v>1726</v>
      </c>
      <c r="C345" s="114" t="s">
        <v>618</v>
      </c>
      <c r="D345" s="114" t="s">
        <v>1704</v>
      </c>
      <c r="E345" s="112">
        <f t="shared" ref="E345:M350" si="23">T345</f>
        <v>0</v>
      </c>
      <c r="F345" s="112">
        <f t="shared" si="23"/>
        <v>0</v>
      </c>
      <c r="G345" s="112">
        <f t="shared" si="23"/>
        <v>0</v>
      </c>
      <c r="H345" s="112">
        <f t="shared" si="23"/>
        <v>0</v>
      </c>
      <c r="I345" s="112">
        <f t="shared" si="23"/>
        <v>0</v>
      </c>
      <c r="J345" s="112">
        <f t="shared" si="23"/>
        <v>0</v>
      </c>
      <c r="K345" s="112">
        <f t="shared" si="23"/>
        <v>0</v>
      </c>
      <c r="L345" s="112">
        <f t="shared" si="23"/>
        <v>0</v>
      </c>
      <c r="M345" s="112">
        <f t="shared" si="23"/>
        <v>0</v>
      </c>
      <c r="O345" s="114" t="s">
        <v>9</v>
      </c>
      <c r="P345" s="114" t="s">
        <v>1726</v>
      </c>
      <c r="Q345" s="114" t="s">
        <v>618</v>
      </c>
      <c r="R345" s="114" t="s">
        <v>1704</v>
      </c>
      <c r="S345" s="114"/>
      <c r="T345" s="112">
        <v>0</v>
      </c>
      <c r="U345" s="112">
        <v>0</v>
      </c>
      <c r="V345" s="112">
        <v>0</v>
      </c>
      <c r="W345" s="112">
        <v>0</v>
      </c>
      <c r="X345" s="112">
        <v>0</v>
      </c>
      <c r="Y345" s="112">
        <v>0</v>
      </c>
      <c r="Z345" s="112">
        <v>0</v>
      </c>
      <c r="AA345" s="112">
        <v>0</v>
      </c>
      <c r="AB345" s="112">
        <v>0</v>
      </c>
    </row>
    <row r="346" spans="1:28" x14ac:dyDescent="0.25">
      <c r="A346" s="114" t="s">
        <v>9</v>
      </c>
      <c r="B346" s="114" t="s">
        <v>1726</v>
      </c>
      <c r="C346" s="114" t="s">
        <v>619</v>
      </c>
      <c r="D346" s="114" t="s">
        <v>1705</v>
      </c>
      <c r="E346" s="112">
        <f t="shared" si="23"/>
        <v>0</v>
      </c>
      <c r="F346" s="112">
        <f t="shared" si="23"/>
        <v>0</v>
      </c>
      <c r="G346" s="112">
        <f t="shared" si="23"/>
        <v>0</v>
      </c>
      <c r="H346" s="112">
        <f t="shared" si="23"/>
        <v>0</v>
      </c>
      <c r="I346" s="112">
        <f t="shared" si="23"/>
        <v>0</v>
      </c>
      <c r="J346" s="112">
        <f t="shared" si="23"/>
        <v>0</v>
      </c>
      <c r="K346" s="112">
        <f t="shared" si="23"/>
        <v>0</v>
      </c>
      <c r="L346" s="112">
        <f t="shared" si="23"/>
        <v>0</v>
      </c>
      <c r="M346" s="112">
        <f t="shared" si="23"/>
        <v>0</v>
      </c>
      <c r="O346" s="114" t="s">
        <v>9</v>
      </c>
      <c r="P346" s="114" t="s">
        <v>1726</v>
      </c>
      <c r="Q346" s="114" t="s">
        <v>619</v>
      </c>
      <c r="R346" s="114" t="s">
        <v>1705</v>
      </c>
      <c r="S346" s="114"/>
      <c r="T346" s="112">
        <v>0</v>
      </c>
      <c r="U346" s="112">
        <v>0</v>
      </c>
      <c r="V346" s="112">
        <v>0</v>
      </c>
      <c r="W346" s="112">
        <v>0</v>
      </c>
      <c r="X346" s="112">
        <v>0</v>
      </c>
      <c r="Y346" s="112">
        <v>0</v>
      </c>
      <c r="Z346" s="112">
        <v>0</v>
      </c>
      <c r="AA346" s="112">
        <v>0</v>
      </c>
      <c r="AB346" s="112">
        <v>0</v>
      </c>
    </row>
    <row r="347" spans="1:28" x14ac:dyDescent="0.25">
      <c r="A347" s="114" t="s">
        <v>9</v>
      </c>
      <c r="B347" s="114" t="s">
        <v>1726</v>
      </c>
      <c r="C347" s="114" t="s">
        <v>620</v>
      </c>
      <c r="D347" s="114" t="s">
        <v>1706</v>
      </c>
      <c r="E347" s="112">
        <f t="shared" si="23"/>
        <v>0</v>
      </c>
      <c r="F347" s="112">
        <f t="shared" si="23"/>
        <v>0</v>
      </c>
      <c r="G347" s="112">
        <f t="shared" si="23"/>
        <v>0</v>
      </c>
      <c r="H347" s="112">
        <f t="shared" si="23"/>
        <v>0</v>
      </c>
      <c r="I347" s="112">
        <f t="shared" si="23"/>
        <v>0</v>
      </c>
      <c r="J347" s="112">
        <f t="shared" si="23"/>
        <v>0</v>
      </c>
      <c r="K347" s="112">
        <f t="shared" si="23"/>
        <v>0</v>
      </c>
      <c r="L347" s="112">
        <f t="shared" si="23"/>
        <v>0</v>
      </c>
      <c r="M347" s="112">
        <f t="shared" si="23"/>
        <v>0</v>
      </c>
      <c r="O347" s="114" t="s">
        <v>9</v>
      </c>
      <c r="P347" s="114" t="s">
        <v>1726</v>
      </c>
      <c r="Q347" s="114" t="s">
        <v>620</v>
      </c>
      <c r="R347" s="114" t="s">
        <v>1706</v>
      </c>
      <c r="S347" s="114"/>
      <c r="T347" s="112">
        <v>0</v>
      </c>
      <c r="U347" s="112">
        <v>0</v>
      </c>
      <c r="V347" s="112">
        <v>0</v>
      </c>
      <c r="W347" s="112">
        <v>0</v>
      </c>
      <c r="X347" s="112">
        <v>0</v>
      </c>
      <c r="Y347" s="112">
        <v>0</v>
      </c>
      <c r="Z347" s="112">
        <v>0</v>
      </c>
      <c r="AA347" s="112">
        <v>0</v>
      </c>
      <c r="AB347" s="112">
        <v>0</v>
      </c>
    </row>
    <row r="348" spans="1:28" x14ac:dyDescent="0.25">
      <c r="A348" s="114" t="s">
        <v>9</v>
      </c>
      <c r="B348" s="114" t="s">
        <v>1726</v>
      </c>
      <c r="C348" s="114" t="s">
        <v>621</v>
      </c>
      <c r="D348" s="114" t="s">
        <v>1707</v>
      </c>
      <c r="E348" s="112">
        <f t="shared" si="23"/>
        <v>0</v>
      </c>
      <c r="F348" s="112">
        <f t="shared" si="23"/>
        <v>0</v>
      </c>
      <c r="G348" s="112">
        <f t="shared" si="23"/>
        <v>0</v>
      </c>
      <c r="H348" s="112">
        <f t="shared" si="23"/>
        <v>0</v>
      </c>
      <c r="I348" s="112">
        <f t="shared" si="23"/>
        <v>0</v>
      </c>
      <c r="J348" s="112">
        <f t="shared" si="23"/>
        <v>0</v>
      </c>
      <c r="K348" s="112">
        <f t="shared" si="23"/>
        <v>0</v>
      </c>
      <c r="L348" s="112">
        <f t="shared" si="23"/>
        <v>0</v>
      </c>
      <c r="M348" s="112">
        <f t="shared" si="23"/>
        <v>0</v>
      </c>
      <c r="O348" s="114" t="s">
        <v>9</v>
      </c>
      <c r="P348" s="114" t="s">
        <v>1726</v>
      </c>
      <c r="Q348" s="114" t="s">
        <v>621</v>
      </c>
      <c r="R348" s="114" t="s">
        <v>1707</v>
      </c>
      <c r="S348" s="114"/>
      <c r="T348" s="112">
        <v>0</v>
      </c>
      <c r="U348" s="112">
        <v>0</v>
      </c>
      <c r="V348" s="112">
        <v>0</v>
      </c>
      <c r="W348" s="112">
        <v>0</v>
      </c>
      <c r="X348" s="112">
        <v>0</v>
      </c>
      <c r="Y348" s="112">
        <v>0</v>
      </c>
      <c r="Z348" s="112">
        <v>0</v>
      </c>
      <c r="AA348" s="112">
        <v>0</v>
      </c>
      <c r="AB348" s="112">
        <v>0</v>
      </c>
    </row>
    <row r="349" spans="1:28" x14ac:dyDescent="0.25">
      <c r="A349" s="114" t="s">
        <v>9</v>
      </c>
      <c r="B349" s="114" t="s">
        <v>1726</v>
      </c>
      <c r="C349" s="114" t="s">
        <v>706</v>
      </c>
      <c r="D349" s="114" t="s">
        <v>1708</v>
      </c>
      <c r="E349" s="112">
        <f t="shared" si="23"/>
        <v>0</v>
      </c>
      <c r="F349" s="112">
        <f t="shared" si="23"/>
        <v>0</v>
      </c>
      <c r="G349" s="112">
        <f t="shared" si="23"/>
        <v>0</v>
      </c>
      <c r="H349" s="112">
        <f t="shared" si="23"/>
        <v>0</v>
      </c>
      <c r="I349" s="112">
        <f t="shared" si="23"/>
        <v>0</v>
      </c>
      <c r="J349" s="112">
        <f t="shared" si="23"/>
        <v>0</v>
      </c>
      <c r="K349" s="112">
        <f t="shared" si="23"/>
        <v>0</v>
      </c>
      <c r="L349" s="112">
        <f t="shared" si="23"/>
        <v>0</v>
      </c>
      <c r="M349" s="112">
        <f t="shared" si="23"/>
        <v>0</v>
      </c>
      <c r="O349" s="114" t="s">
        <v>9</v>
      </c>
      <c r="P349" s="114" t="s">
        <v>1726</v>
      </c>
      <c r="Q349" s="114" t="s">
        <v>706</v>
      </c>
      <c r="R349" s="114" t="s">
        <v>1708</v>
      </c>
      <c r="S349" s="114"/>
      <c r="T349" s="112">
        <v>0</v>
      </c>
      <c r="U349" s="112">
        <v>0</v>
      </c>
      <c r="V349" s="112">
        <v>0</v>
      </c>
      <c r="W349" s="112">
        <v>0</v>
      </c>
      <c r="X349" s="112">
        <v>0</v>
      </c>
      <c r="Y349" s="112">
        <v>0</v>
      </c>
      <c r="Z349" s="112">
        <v>0</v>
      </c>
      <c r="AA349" s="112">
        <v>0</v>
      </c>
      <c r="AB349" s="112">
        <v>0</v>
      </c>
    </row>
    <row r="350" spans="1:28" x14ac:dyDescent="0.25">
      <c r="A350" s="114" t="s">
        <v>9</v>
      </c>
      <c r="B350" s="114" t="s">
        <v>1726</v>
      </c>
      <c r="C350" s="114" t="s">
        <v>708</v>
      </c>
      <c r="D350" s="114" t="s">
        <v>1709</v>
      </c>
      <c r="E350" s="112">
        <f t="shared" si="23"/>
        <v>0</v>
      </c>
      <c r="F350" s="112">
        <f t="shared" si="23"/>
        <v>0</v>
      </c>
      <c r="G350" s="112">
        <f t="shared" si="23"/>
        <v>0</v>
      </c>
      <c r="H350" s="112">
        <f t="shared" si="23"/>
        <v>0</v>
      </c>
      <c r="I350" s="112">
        <f t="shared" si="23"/>
        <v>0</v>
      </c>
      <c r="J350" s="112">
        <f t="shared" si="23"/>
        <v>0</v>
      </c>
      <c r="K350" s="112">
        <f t="shared" si="23"/>
        <v>0</v>
      </c>
      <c r="L350" s="112">
        <f t="shared" si="23"/>
        <v>0</v>
      </c>
      <c r="M350" s="112">
        <f t="shared" si="23"/>
        <v>0</v>
      </c>
      <c r="O350" s="114" t="s">
        <v>9</v>
      </c>
      <c r="P350" s="114" t="s">
        <v>1726</v>
      </c>
      <c r="Q350" s="114" t="s">
        <v>708</v>
      </c>
      <c r="R350" s="114" t="s">
        <v>1709</v>
      </c>
      <c r="S350" s="114"/>
      <c r="T350" s="112">
        <v>0</v>
      </c>
      <c r="U350" s="112">
        <v>0</v>
      </c>
      <c r="V350" s="112">
        <v>0</v>
      </c>
      <c r="W350" s="112">
        <v>0</v>
      </c>
      <c r="X350" s="112">
        <v>0</v>
      </c>
      <c r="Y350" s="112">
        <v>0</v>
      </c>
      <c r="Z350" s="112">
        <v>0</v>
      </c>
      <c r="AA350" s="112">
        <v>0</v>
      </c>
      <c r="AB350" s="112">
        <v>0</v>
      </c>
    </row>
    <row r="353" spans="1:28" x14ac:dyDescent="0.25">
      <c r="A353" s="111" t="s">
        <v>1727</v>
      </c>
      <c r="O353" s="111" t="s">
        <v>1727</v>
      </c>
    </row>
    <row r="354" spans="1:28" x14ac:dyDescent="0.25">
      <c r="A354" s="114" t="s">
        <v>0</v>
      </c>
      <c r="B354" s="114" t="s">
        <v>1666</v>
      </c>
      <c r="C354" s="114" t="s">
        <v>112</v>
      </c>
      <c r="D354" s="111" t="s">
        <v>127</v>
      </c>
      <c r="E354" s="112" t="s">
        <v>1667</v>
      </c>
      <c r="F354" s="112" t="s">
        <v>1668</v>
      </c>
      <c r="G354" s="112" t="s">
        <v>1669</v>
      </c>
      <c r="H354" s="112" t="s">
        <v>1670</v>
      </c>
      <c r="I354" s="112" t="s">
        <v>1671</v>
      </c>
      <c r="J354" s="112" t="s">
        <v>1672</v>
      </c>
      <c r="K354" s="112" t="s">
        <v>1673</v>
      </c>
      <c r="L354" s="112" t="s">
        <v>1674</v>
      </c>
      <c r="M354" s="112" t="s">
        <v>1</v>
      </c>
      <c r="O354" s="114" t="s">
        <v>0</v>
      </c>
      <c r="P354" s="114" t="s">
        <v>1666</v>
      </c>
      <c r="Q354" s="114" t="s">
        <v>112</v>
      </c>
      <c r="R354" s="111" t="s">
        <v>127</v>
      </c>
      <c r="S354" s="111"/>
      <c r="T354" s="112" t="s">
        <v>1667</v>
      </c>
      <c r="U354" s="112" t="s">
        <v>1668</v>
      </c>
      <c r="V354" s="112" t="s">
        <v>1669</v>
      </c>
      <c r="W354" s="112" t="s">
        <v>1670</v>
      </c>
      <c r="X354" s="112" t="s">
        <v>1671</v>
      </c>
      <c r="Y354" s="112" t="s">
        <v>1672</v>
      </c>
      <c r="Z354" s="112" t="s">
        <v>1673</v>
      </c>
      <c r="AA354" s="112" t="s">
        <v>1674</v>
      </c>
      <c r="AB354" s="112" t="s">
        <v>1</v>
      </c>
    </row>
    <row r="355" spans="1:28" x14ac:dyDescent="0.25">
      <c r="A355" s="114" t="s">
        <v>10</v>
      </c>
      <c r="B355" s="114" t="s">
        <v>1728</v>
      </c>
      <c r="C355" s="114" t="s">
        <v>589</v>
      </c>
      <c r="D355" s="114" t="s">
        <v>1676</v>
      </c>
      <c r="E355" s="112">
        <f t="shared" ref="E355:M382" si="24">T355</f>
        <v>20944</v>
      </c>
      <c r="F355" s="112">
        <f t="shared" si="24"/>
        <v>0</v>
      </c>
      <c r="G355" s="112">
        <f t="shared" si="24"/>
        <v>0</v>
      </c>
      <c r="H355" s="112">
        <f t="shared" si="24"/>
        <v>0</v>
      </c>
      <c r="I355" s="112">
        <f t="shared" si="24"/>
        <v>21008</v>
      </c>
      <c r="J355" s="112">
        <f t="shared" si="24"/>
        <v>0</v>
      </c>
      <c r="K355" s="112">
        <f t="shared" si="24"/>
        <v>0</v>
      </c>
      <c r="L355" s="112">
        <f t="shared" si="24"/>
        <v>0</v>
      </c>
      <c r="M355" s="112">
        <f t="shared" si="24"/>
        <v>41952</v>
      </c>
      <c r="O355" s="114" t="s">
        <v>10</v>
      </c>
      <c r="P355" s="114" t="s">
        <v>1728</v>
      </c>
      <c r="Q355" s="114" t="s">
        <v>589</v>
      </c>
      <c r="R355" s="114" t="s">
        <v>1676</v>
      </c>
      <c r="S355" s="114"/>
      <c r="T355" s="112">
        <v>20944</v>
      </c>
      <c r="U355" s="112">
        <v>0</v>
      </c>
      <c r="V355" s="112">
        <v>0</v>
      </c>
      <c r="W355" s="112">
        <v>0</v>
      </c>
      <c r="X355" s="112">
        <v>21008</v>
      </c>
      <c r="Y355" s="112">
        <v>0</v>
      </c>
      <c r="Z355" s="112">
        <v>0</v>
      </c>
      <c r="AA355" s="112">
        <v>0</v>
      </c>
      <c r="AB355" s="112">
        <v>41952</v>
      </c>
    </row>
    <row r="356" spans="1:28" x14ac:dyDescent="0.25">
      <c r="A356" s="114" t="s">
        <v>10</v>
      </c>
      <c r="B356" s="114" t="s">
        <v>1728</v>
      </c>
      <c r="C356" s="114" t="s">
        <v>590</v>
      </c>
      <c r="D356" s="114" t="s">
        <v>1677</v>
      </c>
      <c r="E356" s="112">
        <f t="shared" si="24"/>
        <v>0</v>
      </c>
      <c r="F356" s="112">
        <f t="shared" si="24"/>
        <v>0</v>
      </c>
      <c r="G356" s="112">
        <f t="shared" si="24"/>
        <v>0</v>
      </c>
      <c r="H356" s="112">
        <f t="shared" si="24"/>
        <v>0</v>
      </c>
      <c r="I356" s="112">
        <f t="shared" si="24"/>
        <v>31792</v>
      </c>
      <c r="J356" s="112">
        <f t="shared" si="24"/>
        <v>0</v>
      </c>
      <c r="K356" s="112">
        <f t="shared" si="24"/>
        <v>0</v>
      </c>
      <c r="L356" s="112">
        <f t="shared" si="24"/>
        <v>0</v>
      </c>
      <c r="M356" s="112">
        <f t="shared" si="24"/>
        <v>31792</v>
      </c>
      <c r="O356" s="114" t="s">
        <v>10</v>
      </c>
      <c r="P356" s="114" t="s">
        <v>1728</v>
      </c>
      <c r="Q356" s="114" t="s">
        <v>590</v>
      </c>
      <c r="R356" s="114" t="s">
        <v>1677</v>
      </c>
      <c r="S356" s="114"/>
      <c r="T356" s="112">
        <v>0</v>
      </c>
      <c r="U356" s="112">
        <v>0</v>
      </c>
      <c r="V356" s="112">
        <v>0</v>
      </c>
      <c r="W356" s="112">
        <v>0</v>
      </c>
      <c r="X356" s="112">
        <v>31792</v>
      </c>
      <c r="Y356" s="112">
        <v>0</v>
      </c>
      <c r="Z356" s="112">
        <v>0</v>
      </c>
      <c r="AA356" s="112">
        <v>0</v>
      </c>
      <c r="AB356" s="112">
        <v>31792</v>
      </c>
    </row>
    <row r="357" spans="1:28" x14ac:dyDescent="0.25">
      <c r="A357" s="114" t="s">
        <v>10</v>
      </c>
      <c r="B357" s="114" t="s">
        <v>1728</v>
      </c>
      <c r="C357" s="114" t="s">
        <v>591</v>
      </c>
      <c r="D357" s="114" t="s">
        <v>1678</v>
      </c>
      <c r="E357" s="112">
        <f t="shared" si="24"/>
        <v>0</v>
      </c>
      <c r="F357" s="112">
        <f t="shared" si="24"/>
        <v>82512</v>
      </c>
      <c r="G357" s="112">
        <f t="shared" si="24"/>
        <v>0</v>
      </c>
      <c r="H357" s="112">
        <f t="shared" si="24"/>
        <v>0</v>
      </c>
      <c r="I357" s="112">
        <f t="shared" si="24"/>
        <v>0</v>
      </c>
      <c r="J357" s="112">
        <f t="shared" si="24"/>
        <v>1680</v>
      </c>
      <c r="K357" s="112">
        <f t="shared" si="24"/>
        <v>0</v>
      </c>
      <c r="L357" s="112">
        <f t="shared" si="24"/>
        <v>0</v>
      </c>
      <c r="M357" s="112">
        <f t="shared" si="24"/>
        <v>84192</v>
      </c>
      <c r="O357" s="114" t="s">
        <v>10</v>
      </c>
      <c r="P357" s="114" t="s">
        <v>1728</v>
      </c>
      <c r="Q357" s="114" t="s">
        <v>591</v>
      </c>
      <c r="R357" s="114" t="s">
        <v>1678</v>
      </c>
      <c r="S357" s="114"/>
      <c r="T357" s="112">
        <v>0</v>
      </c>
      <c r="U357" s="112">
        <v>82512</v>
      </c>
      <c r="V357" s="112">
        <v>0</v>
      </c>
      <c r="W357" s="112">
        <v>0</v>
      </c>
      <c r="X357" s="112">
        <v>0</v>
      </c>
      <c r="Y357" s="112">
        <v>1680</v>
      </c>
      <c r="Z357" s="112">
        <v>0</v>
      </c>
      <c r="AA357" s="112">
        <v>0</v>
      </c>
      <c r="AB357" s="112">
        <v>84192</v>
      </c>
    </row>
    <row r="358" spans="1:28" x14ac:dyDescent="0.25">
      <c r="A358" s="114" t="s">
        <v>10</v>
      </c>
      <c r="B358" s="114" t="s">
        <v>1728</v>
      </c>
      <c r="C358" s="114" t="s">
        <v>592</v>
      </c>
      <c r="D358" s="114" t="s">
        <v>1679</v>
      </c>
      <c r="E358" s="112">
        <f t="shared" si="24"/>
        <v>2880</v>
      </c>
      <c r="F358" s="112">
        <f t="shared" si="24"/>
        <v>2016</v>
      </c>
      <c r="G358" s="112">
        <f t="shared" si="24"/>
        <v>0</v>
      </c>
      <c r="H358" s="112">
        <f t="shared" si="24"/>
        <v>0</v>
      </c>
      <c r="I358" s="112">
        <f t="shared" si="24"/>
        <v>0</v>
      </c>
      <c r="J358" s="112">
        <f t="shared" si="24"/>
        <v>2496</v>
      </c>
      <c r="K358" s="112">
        <f t="shared" si="24"/>
        <v>0</v>
      </c>
      <c r="L358" s="112">
        <f t="shared" si="24"/>
        <v>0</v>
      </c>
      <c r="M358" s="112">
        <f t="shared" si="24"/>
        <v>7392</v>
      </c>
      <c r="O358" s="114" t="s">
        <v>10</v>
      </c>
      <c r="P358" s="114" t="s">
        <v>1728</v>
      </c>
      <c r="Q358" s="114" t="s">
        <v>592</v>
      </c>
      <c r="R358" s="114" t="s">
        <v>1679</v>
      </c>
      <c r="S358" s="114"/>
      <c r="T358" s="112">
        <v>2880</v>
      </c>
      <c r="U358" s="112">
        <v>2016</v>
      </c>
      <c r="V358" s="112">
        <v>0</v>
      </c>
      <c r="W358" s="112">
        <v>0</v>
      </c>
      <c r="X358" s="112">
        <v>0</v>
      </c>
      <c r="Y358" s="112">
        <v>2496</v>
      </c>
      <c r="Z358" s="112">
        <v>0</v>
      </c>
      <c r="AA358" s="112">
        <v>0</v>
      </c>
      <c r="AB358" s="112">
        <v>7392</v>
      </c>
    </row>
    <row r="359" spans="1:28" x14ac:dyDescent="0.25">
      <c r="A359" s="114" t="s">
        <v>10</v>
      </c>
      <c r="B359" s="114" t="s">
        <v>1728</v>
      </c>
      <c r="C359" s="114" t="s">
        <v>593</v>
      </c>
      <c r="D359" s="114" t="s">
        <v>1680</v>
      </c>
      <c r="E359" s="112">
        <f t="shared" si="24"/>
        <v>0</v>
      </c>
      <c r="F359" s="112">
        <f t="shared" si="24"/>
        <v>0</v>
      </c>
      <c r="G359" s="112">
        <f t="shared" si="24"/>
        <v>0</v>
      </c>
      <c r="H359" s="112">
        <f t="shared" si="24"/>
        <v>0</v>
      </c>
      <c r="I359" s="112">
        <f t="shared" si="24"/>
        <v>0</v>
      </c>
      <c r="J359" s="112">
        <f t="shared" si="24"/>
        <v>0</v>
      </c>
      <c r="K359" s="112">
        <f t="shared" si="24"/>
        <v>0</v>
      </c>
      <c r="L359" s="112">
        <f t="shared" si="24"/>
        <v>0</v>
      </c>
      <c r="M359" s="112">
        <f t="shared" si="24"/>
        <v>0</v>
      </c>
      <c r="O359" s="114" t="s">
        <v>10</v>
      </c>
      <c r="P359" s="114" t="s">
        <v>1728</v>
      </c>
      <c r="Q359" s="114" t="s">
        <v>593</v>
      </c>
      <c r="R359" s="114" t="s">
        <v>1680</v>
      </c>
      <c r="S359" s="114"/>
      <c r="T359" s="112">
        <v>0</v>
      </c>
      <c r="U359" s="112">
        <v>0</v>
      </c>
      <c r="V359" s="112">
        <v>0</v>
      </c>
      <c r="W359" s="112">
        <v>0</v>
      </c>
      <c r="X359" s="112">
        <v>0</v>
      </c>
      <c r="Y359" s="112">
        <v>0</v>
      </c>
      <c r="Z359" s="112">
        <v>0</v>
      </c>
      <c r="AA359" s="112">
        <v>0</v>
      </c>
      <c r="AB359" s="112">
        <v>0</v>
      </c>
    </row>
    <row r="360" spans="1:28" x14ac:dyDescent="0.25">
      <c r="A360" s="114" t="s">
        <v>10</v>
      </c>
      <c r="B360" s="114" t="s">
        <v>1728</v>
      </c>
      <c r="C360" s="114" t="s">
        <v>594</v>
      </c>
      <c r="D360" s="114" t="s">
        <v>1681</v>
      </c>
      <c r="E360" s="112">
        <f t="shared" si="24"/>
        <v>0</v>
      </c>
      <c r="F360" s="112">
        <f t="shared" si="24"/>
        <v>0</v>
      </c>
      <c r="G360" s="112">
        <f t="shared" si="24"/>
        <v>0</v>
      </c>
      <c r="H360" s="112">
        <f t="shared" si="24"/>
        <v>0</v>
      </c>
      <c r="I360" s="112">
        <f t="shared" si="24"/>
        <v>0</v>
      </c>
      <c r="J360" s="112">
        <f t="shared" si="24"/>
        <v>0</v>
      </c>
      <c r="K360" s="112">
        <f t="shared" si="24"/>
        <v>0</v>
      </c>
      <c r="L360" s="112">
        <f t="shared" si="24"/>
        <v>0</v>
      </c>
      <c r="M360" s="112">
        <f t="shared" si="24"/>
        <v>0</v>
      </c>
      <c r="O360" s="114" t="s">
        <v>10</v>
      </c>
      <c r="P360" s="114" t="s">
        <v>1728</v>
      </c>
      <c r="Q360" s="114" t="s">
        <v>594</v>
      </c>
      <c r="R360" s="114" t="s">
        <v>1681</v>
      </c>
      <c r="S360" s="114"/>
      <c r="T360" s="112">
        <v>0</v>
      </c>
      <c r="U360" s="112">
        <v>0</v>
      </c>
      <c r="V360" s="112">
        <v>0</v>
      </c>
      <c r="W360" s="112">
        <v>0</v>
      </c>
      <c r="X360" s="112">
        <v>0</v>
      </c>
      <c r="Y360" s="112">
        <v>0</v>
      </c>
      <c r="Z360" s="112">
        <v>0</v>
      </c>
      <c r="AA360" s="112">
        <v>0</v>
      </c>
      <c r="AB360" s="112">
        <v>0</v>
      </c>
    </row>
    <row r="361" spans="1:28" x14ac:dyDescent="0.25">
      <c r="A361" s="114" t="s">
        <v>10</v>
      </c>
      <c r="B361" s="114" t="s">
        <v>1728</v>
      </c>
      <c r="C361" s="114" t="s">
        <v>595</v>
      </c>
      <c r="D361" s="114" t="s">
        <v>1682</v>
      </c>
      <c r="E361" s="112">
        <f t="shared" si="24"/>
        <v>0</v>
      </c>
      <c r="F361" s="112">
        <f t="shared" si="24"/>
        <v>0</v>
      </c>
      <c r="G361" s="112">
        <f t="shared" si="24"/>
        <v>0</v>
      </c>
      <c r="H361" s="112">
        <f t="shared" si="24"/>
        <v>0</v>
      </c>
      <c r="I361" s="112">
        <f t="shared" si="24"/>
        <v>0</v>
      </c>
      <c r="J361" s="112">
        <f t="shared" si="24"/>
        <v>0</v>
      </c>
      <c r="K361" s="112">
        <f t="shared" si="24"/>
        <v>0</v>
      </c>
      <c r="L361" s="112">
        <f t="shared" si="24"/>
        <v>0</v>
      </c>
      <c r="M361" s="112">
        <f t="shared" si="24"/>
        <v>0</v>
      </c>
      <c r="O361" s="114" t="s">
        <v>10</v>
      </c>
      <c r="P361" s="114" t="s">
        <v>1728</v>
      </c>
      <c r="Q361" s="114" t="s">
        <v>595</v>
      </c>
      <c r="R361" s="114" t="s">
        <v>1682</v>
      </c>
      <c r="S361" s="114"/>
      <c r="T361" s="112">
        <v>0</v>
      </c>
      <c r="U361" s="112">
        <v>0</v>
      </c>
      <c r="V361" s="112">
        <v>0</v>
      </c>
      <c r="W361" s="112">
        <v>0</v>
      </c>
      <c r="X361" s="112">
        <v>0</v>
      </c>
      <c r="Y361" s="112">
        <v>0</v>
      </c>
      <c r="Z361" s="112">
        <v>0</v>
      </c>
      <c r="AA361" s="112">
        <v>0</v>
      </c>
      <c r="AB361" s="112">
        <v>0</v>
      </c>
    </row>
    <row r="362" spans="1:28" x14ac:dyDescent="0.25">
      <c r="A362" s="114" t="s">
        <v>10</v>
      </c>
      <c r="B362" s="114" t="s">
        <v>1728</v>
      </c>
      <c r="C362" s="114" t="s">
        <v>596</v>
      </c>
      <c r="D362" s="114" t="s">
        <v>1683</v>
      </c>
      <c r="E362" s="112">
        <f t="shared" si="24"/>
        <v>0</v>
      </c>
      <c r="F362" s="112">
        <f t="shared" si="24"/>
        <v>0</v>
      </c>
      <c r="G362" s="112">
        <f t="shared" si="24"/>
        <v>0</v>
      </c>
      <c r="H362" s="112">
        <f t="shared" si="24"/>
        <v>0</v>
      </c>
      <c r="I362" s="112">
        <f t="shared" si="24"/>
        <v>448</v>
      </c>
      <c r="J362" s="112">
        <f t="shared" si="24"/>
        <v>0</v>
      </c>
      <c r="K362" s="112">
        <f t="shared" si="24"/>
        <v>0</v>
      </c>
      <c r="L362" s="112">
        <f t="shared" si="24"/>
        <v>0</v>
      </c>
      <c r="M362" s="112">
        <f t="shared" si="24"/>
        <v>448</v>
      </c>
      <c r="O362" s="114" t="s">
        <v>10</v>
      </c>
      <c r="P362" s="114" t="s">
        <v>1728</v>
      </c>
      <c r="Q362" s="114" t="s">
        <v>596</v>
      </c>
      <c r="R362" s="114" t="s">
        <v>1683</v>
      </c>
      <c r="S362" s="114"/>
      <c r="T362" s="112">
        <v>0</v>
      </c>
      <c r="U362" s="112">
        <v>0</v>
      </c>
      <c r="V362" s="112">
        <v>0</v>
      </c>
      <c r="W362" s="112">
        <v>0</v>
      </c>
      <c r="X362" s="112">
        <v>448</v>
      </c>
      <c r="Y362" s="112">
        <v>0</v>
      </c>
      <c r="Z362" s="112">
        <v>0</v>
      </c>
      <c r="AA362" s="112">
        <v>0</v>
      </c>
      <c r="AB362" s="112">
        <v>448</v>
      </c>
    </row>
    <row r="363" spans="1:28" x14ac:dyDescent="0.25">
      <c r="A363" s="114" t="s">
        <v>10</v>
      </c>
      <c r="B363" s="114" t="s">
        <v>1728</v>
      </c>
      <c r="C363" s="114" t="s">
        <v>597</v>
      </c>
      <c r="D363" s="114" t="s">
        <v>1684</v>
      </c>
      <c r="E363" s="112">
        <f t="shared" si="24"/>
        <v>1824</v>
      </c>
      <c r="F363" s="112">
        <f t="shared" si="24"/>
        <v>0</v>
      </c>
      <c r="G363" s="112">
        <f t="shared" si="24"/>
        <v>0</v>
      </c>
      <c r="H363" s="112">
        <f t="shared" si="24"/>
        <v>0</v>
      </c>
      <c r="I363" s="112">
        <f t="shared" si="24"/>
        <v>101344</v>
      </c>
      <c r="J363" s="112">
        <f t="shared" si="24"/>
        <v>0</v>
      </c>
      <c r="K363" s="112">
        <f t="shared" si="24"/>
        <v>0</v>
      </c>
      <c r="L363" s="112">
        <f t="shared" si="24"/>
        <v>0</v>
      </c>
      <c r="M363" s="112">
        <f t="shared" si="24"/>
        <v>103168</v>
      </c>
      <c r="O363" s="114" t="s">
        <v>10</v>
      </c>
      <c r="P363" s="114" t="s">
        <v>1728</v>
      </c>
      <c r="Q363" s="114" t="s">
        <v>597</v>
      </c>
      <c r="R363" s="114" t="s">
        <v>1684</v>
      </c>
      <c r="S363" s="114"/>
      <c r="T363" s="112">
        <v>1824</v>
      </c>
      <c r="U363" s="112">
        <v>0</v>
      </c>
      <c r="V363" s="112">
        <v>0</v>
      </c>
      <c r="W363" s="112">
        <v>0</v>
      </c>
      <c r="X363" s="112">
        <v>101344</v>
      </c>
      <c r="Y363" s="112">
        <v>0</v>
      </c>
      <c r="Z363" s="112">
        <v>0</v>
      </c>
      <c r="AA363" s="112">
        <v>0</v>
      </c>
      <c r="AB363" s="112">
        <v>103168</v>
      </c>
    </row>
    <row r="364" spans="1:28" x14ac:dyDescent="0.25">
      <c r="A364" s="114" t="s">
        <v>10</v>
      </c>
      <c r="B364" s="114" t="s">
        <v>1728</v>
      </c>
      <c r="C364" s="114" t="s">
        <v>598</v>
      </c>
      <c r="D364" s="114" t="s">
        <v>1685</v>
      </c>
      <c r="E364" s="112">
        <f t="shared" si="24"/>
        <v>0</v>
      </c>
      <c r="F364" s="112">
        <f t="shared" si="24"/>
        <v>0</v>
      </c>
      <c r="G364" s="112">
        <f t="shared" si="24"/>
        <v>0</v>
      </c>
      <c r="H364" s="112">
        <f t="shared" si="24"/>
        <v>0</v>
      </c>
      <c r="I364" s="112">
        <f t="shared" si="24"/>
        <v>0</v>
      </c>
      <c r="J364" s="112">
        <f t="shared" si="24"/>
        <v>0</v>
      </c>
      <c r="K364" s="112">
        <f t="shared" si="24"/>
        <v>0</v>
      </c>
      <c r="L364" s="112">
        <f t="shared" si="24"/>
        <v>0</v>
      </c>
      <c r="M364" s="112">
        <f t="shared" si="24"/>
        <v>0</v>
      </c>
      <c r="O364" s="114" t="s">
        <v>10</v>
      </c>
      <c r="P364" s="114" t="s">
        <v>1728</v>
      </c>
      <c r="Q364" s="114" t="s">
        <v>598</v>
      </c>
      <c r="R364" s="114" t="s">
        <v>1685</v>
      </c>
      <c r="S364" s="114"/>
      <c r="T364" s="112">
        <v>0</v>
      </c>
      <c r="U364" s="112">
        <v>0</v>
      </c>
      <c r="V364" s="112">
        <v>0</v>
      </c>
      <c r="W364" s="112">
        <v>0</v>
      </c>
      <c r="X364" s="112">
        <v>0</v>
      </c>
      <c r="Y364" s="112">
        <v>0</v>
      </c>
      <c r="Z364" s="112">
        <v>0</v>
      </c>
      <c r="AA364" s="112">
        <v>0</v>
      </c>
      <c r="AB364" s="112">
        <v>0</v>
      </c>
    </row>
    <row r="365" spans="1:28" x14ac:dyDescent="0.25">
      <c r="A365" s="114" t="s">
        <v>10</v>
      </c>
      <c r="B365" s="114" t="s">
        <v>1728</v>
      </c>
      <c r="C365" s="114" t="s">
        <v>599</v>
      </c>
      <c r="D365" s="114" t="s">
        <v>1686</v>
      </c>
      <c r="E365" s="112">
        <f t="shared" si="24"/>
        <v>0</v>
      </c>
      <c r="F365" s="112">
        <f t="shared" si="24"/>
        <v>0</v>
      </c>
      <c r="G365" s="112">
        <f t="shared" si="24"/>
        <v>0</v>
      </c>
      <c r="H365" s="112">
        <f t="shared" si="24"/>
        <v>0</v>
      </c>
      <c r="I365" s="112">
        <f t="shared" si="24"/>
        <v>0</v>
      </c>
      <c r="J365" s="112">
        <f t="shared" si="24"/>
        <v>4704</v>
      </c>
      <c r="K365" s="112">
        <f t="shared" si="24"/>
        <v>0</v>
      </c>
      <c r="L365" s="112">
        <f t="shared" si="24"/>
        <v>0</v>
      </c>
      <c r="M365" s="112">
        <f t="shared" si="24"/>
        <v>4704</v>
      </c>
      <c r="O365" s="114" t="s">
        <v>10</v>
      </c>
      <c r="P365" s="114" t="s">
        <v>1728</v>
      </c>
      <c r="Q365" s="114" t="s">
        <v>599</v>
      </c>
      <c r="R365" s="114" t="s">
        <v>1686</v>
      </c>
      <c r="S365" s="114"/>
      <c r="T365" s="112">
        <v>0</v>
      </c>
      <c r="U365" s="112">
        <v>0</v>
      </c>
      <c r="V365" s="112">
        <v>0</v>
      </c>
      <c r="W365" s="112">
        <v>0</v>
      </c>
      <c r="X365" s="112">
        <v>0</v>
      </c>
      <c r="Y365" s="112">
        <v>4704</v>
      </c>
      <c r="Z365" s="112">
        <v>0</v>
      </c>
      <c r="AA365" s="112">
        <v>0</v>
      </c>
      <c r="AB365" s="112">
        <v>4704</v>
      </c>
    </row>
    <row r="366" spans="1:28" x14ac:dyDescent="0.25">
      <c r="A366" s="114" t="s">
        <v>10</v>
      </c>
      <c r="B366" s="114" t="s">
        <v>1728</v>
      </c>
      <c r="C366" s="114" t="s">
        <v>600</v>
      </c>
      <c r="D366" s="114" t="s">
        <v>1687</v>
      </c>
      <c r="E366" s="112">
        <f t="shared" si="24"/>
        <v>64800</v>
      </c>
      <c r="F366" s="112">
        <f t="shared" si="24"/>
        <v>0</v>
      </c>
      <c r="G366" s="112">
        <f t="shared" si="24"/>
        <v>0</v>
      </c>
      <c r="H366" s="112">
        <f t="shared" si="24"/>
        <v>8816</v>
      </c>
      <c r="I366" s="112">
        <f t="shared" si="24"/>
        <v>0</v>
      </c>
      <c r="J366" s="112">
        <f t="shared" si="24"/>
        <v>0</v>
      </c>
      <c r="K366" s="112">
        <f t="shared" si="24"/>
        <v>0</v>
      </c>
      <c r="L366" s="112">
        <f t="shared" si="24"/>
        <v>0</v>
      </c>
      <c r="M366" s="112">
        <f t="shared" si="24"/>
        <v>73616</v>
      </c>
      <c r="O366" s="114" t="s">
        <v>10</v>
      </c>
      <c r="P366" s="114" t="s">
        <v>1728</v>
      </c>
      <c r="Q366" s="114" t="s">
        <v>600</v>
      </c>
      <c r="R366" s="114" t="s">
        <v>1687</v>
      </c>
      <c r="S366" s="114"/>
      <c r="T366" s="112">
        <v>64800</v>
      </c>
      <c r="U366" s="112">
        <v>0</v>
      </c>
      <c r="V366" s="112">
        <v>0</v>
      </c>
      <c r="W366" s="112">
        <v>8816</v>
      </c>
      <c r="X366" s="112">
        <v>0</v>
      </c>
      <c r="Y366" s="112">
        <v>0</v>
      </c>
      <c r="Z366" s="112">
        <v>0</v>
      </c>
      <c r="AA366" s="112">
        <v>0</v>
      </c>
      <c r="AB366" s="112">
        <v>73616</v>
      </c>
    </row>
    <row r="367" spans="1:28" x14ac:dyDescent="0.25">
      <c r="A367" s="114" t="s">
        <v>10</v>
      </c>
      <c r="B367" s="114" t="s">
        <v>1728</v>
      </c>
      <c r="C367" s="114" t="s">
        <v>601</v>
      </c>
      <c r="D367" s="114" t="s">
        <v>1688</v>
      </c>
      <c r="E367" s="112">
        <f t="shared" si="24"/>
        <v>10672</v>
      </c>
      <c r="F367" s="112">
        <f t="shared" si="24"/>
        <v>0</v>
      </c>
      <c r="G367" s="112">
        <f t="shared" si="24"/>
        <v>0</v>
      </c>
      <c r="H367" s="112">
        <f t="shared" si="24"/>
        <v>0</v>
      </c>
      <c r="I367" s="112">
        <f t="shared" si="24"/>
        <v>0</v>
      </c>
      <c r="J367" s="112">
        <f t="shared" si="24"/>
        <v>0</v>
      </c>
      <c r="K367" s="112">
        <f t="shared" si="24"/>
        <v>0</v>
      </c>
      <c r="L367" s="112">
        <f t="shared" si="24"/>
        <v>0</v>
      </c>
      <c r="M367" s="112">
        <f t="shared" si="24"/>
        <v>10672</v>
      </c>
      <c r="O367" s="114" t="s">
        <v>10</v>
      </c>
      <c r="P367" s="114" t="s">
        <v>1728</v>
      </c>
      <c r="Q367" s="114" t="s">
        <v>601</v>
      </c>
      <c r="R367" s="114" t="s">
        <v>1688</v>
      </c>
      <c r="S367" s="114"/>
      <c r="T367" s="112">
        <v>10672</v>
      </c>
      <c r="U367" s="112">
        <v>0</v>
      </c>
      <c r="V367" s="112">
        <v>0</v>
      </c>
      <c r="W367" s="112">
        <v>0</v>
      </c>
      <c r="X367" s="112">
        <v>0</v>
      </c>
      <c r="Y367" s="112">
        <v>0</v>
      </c>
      <c r="Z367" s="112">
        <v>0</v>
      </c>
      <c r="AA367" s="112">
        <v>0</v>
      </c>
      <c r="AB367" s="112">
        <v>10672</v>
      </c>
    </row>
    <row r="368" spans="1:28" x14ac:dyDescent="0.25">
      <c r="A368" s="114" t="s">
        <v>10</v>
      </c>
      <c r="B368" s="114" t="s">
        <v>1728</v>
      </c>
      <c r="C368" s="114" t="s">
        <v>602</v>
      </c>
      <c r="D368" s="114" t="s">
        <v>1689</v>
      </c>
      <c r="E368" s="112">
        <f t="shared" si="24"/>
        <v>0</v>
      </c>
      <c r="F368" s="112">
        <f t="shared" si="24"/>
        <v>4608</v>
      </c>
      <c r="G368" s="112">
        <f t="shared" si="24"/>
        <v>0</v>
      </c>
      <c r="H368" s="112">
        <f t="shared" si="24"/>
        <v>0</v>
      </c>
      <c r="I368" s="112">
        <f t="shared" si="24"/>
        <v>0</v>
      </c>
      <c r="J368" s="112">
        <f t="shared" si="24"/>
        <v>23136</v>
      </c>
      <c r="K368" s="112">
        <f t="shared" si="24"/>
        <v>0</v>
      </c>
      <c r="L368" s="112">
        <f t="shared" si="24"/>
        <v>384</v>
      </c>
      <c r="M368" s="112">
        <f t="shared" si="24"/>
        <v>28128</v>
      </c>
      <c r="O368" s="114" t="s">
        <v>10</v>
      </c>
      <c r="P368" s="114" t="s">
        <v>1728</v>
      </c>
      <c r="Q368" s="114" t="s">
        <v>602</v>
      </c>
      <c r="R368" s="114" t="s">
        <v>1689</v>
      </c>
      <c r="S368" s="114"/>
      <c r="T368" s="112">
        <v>0</v>
      </c>
      <c r="U368" s="112">
        <v>4608</v>
      </c>
      <c r="V368" s="112">
        <v>0</v>
      </c>
      <c r="W368" s="112">
        <v>0</v>
      </c>
      <c r="X368" s="112">
        <v>0</v>
      </c>
      <c r="Y368" s="112">
        <v>23136</v>
      </c>
      <c r="Z368" s="112">
        <v>0</v>
      </c>
      <c r="AA368" s="112">
        <v>384</v>
      </c>
      <c r="AB368" s="112">
        <v>28128</v>
      </c>
    </row>
    <row r="369" spans="1:28" x14ac:dyDescent="0.25">
      <c r="A369" s="114" t="s">
        <v>10</v>
      </c>
      <c r="B369" s="114" t="s">
        <v>1728</v>
      </c>
      <c r="C369" s="114" t="s">
        <v>603</v>
      </c>
      <c r="D369" s="114" t="s">
        <v>1690</v>
      </c>
      <c r="E369" s="112">
        <f t="shared" si="24"/>
        <v>0</v>
      </c>
      <c r="F369" s="112">
        <f t="shared" si="24"/>
        <v>0</v>
      </c>
      <c r="G369" s="112">
        <f t="shared" si="24"/>
        <v>0</v>
      </c>
      <c r="H369" s="112">
        <f t="shared" si="24"/>
        <v>0</v>
      </c>
      <c r="I369" s="112">
        <f t="shared" si="24"/>
        <v>0</v>
      </c>
      <c r="J369" s="112">
        <f t="shared" si="24"/>
        <v>0</v>
      </c>
      <c r="K369" s="112">
        <f t="shared" si="24"/>
        <v>0</v>
      </c>
      <c r="L369" s="112">
        <f t="shared" si="24"/>
        <v>0</v>
      </c>
      <c r="M369" s="112">
        <f t="shared" si="24"/>
        <v>0</v>
      </c>
      <c r="O369" s="114" t="s">
        <v>10</v>
      </c>
      <c r="P369" s="114" t="s">
        <v>1728</v>
      </c>
      <c r="Q369" s="114" t="s">
        <v>603</v>
      </c>
      <c r="R369" s="114" t="s">
        <v>1690</v>
      </c>
      <c r="S369" s="114"/>
      <c r="T369" s="112">
        <v>0</v>
      </c>
      <c r="U369" s="112">
        <v>0</v>
      </c>
      <c r="V369" s="112">
        <v>0</v>
      </c>
      <c r="W369" s="112">
        <v>0</v>
      </c>
      <c r="X369" s="112">
        <v>0</v>
      </c>
      <c r="Y369" s="112">
        <v>0</v>
      </c>
      <c r="Z369" s="112">
        <v>0</v>
      </c>
      <c r="AA369" s="112">
        <v>0</v>
      </c>
      <c r="AB369" s="112">
        <v>0</v>
      </c>
    </row>
    <row r="370" spans="1:28" x14ac:dyDescent="0.25">
      <c r="A370" s="114" t="s">
        <v>10</v>
      </c>
      <c r="B370" s="114" t="s">
        <v>1728</v>
      </c>
      <c r="C370" s="114" t="s">
        <v>604</v>
      </c>
      <c r="D370" s="114" t="s">
        <v>1691</v>
      </c>
      <c r="E370" s="112">
        <f t="shared" si="24"/>
        <v>6624</v>
      </c>
      <c r="F370" s="112">
        <f t="shared" si="24"/>
        <v>2688</v>
      </c>
      <c r="G370" s="112">
        <f t="shared" si="24"/>
        <v>0</v>
      </c>
      <c r="H370" s="112">
        <f t="shared" si="24"/>
        <v>0</v>
      </c>
      <c r="I370" s="112">
        <f t="shared" si="24"/>
        <v>0</v>
      </c>
      <c r="J370" s="112">
        <f t="shared" si="24"/>
        <v>1008</v>
      </c>
      <c r="K370" s="112">
        <f t="shared" si="24"/>
        <v>0</v>
      </c>
      <c r="L370" s="112">
        <f t="shared" si="24"/>
        <v>1792</v>
      </c>
      <c r="M370" s="112">
        <f t="shared" si="24"/>
        <v>12112</v>
      </c>
      <c r="O370" s="114" t="s">
        <v>10</v>
      </c>
      <c r="P370" s="114" t="s">
        <v>1728</v>
      </c>
      <c r="Q370" s="114" t="s">
        <v>604</v>
      </c>
      <c r="R370" s="114" t="s">
        <v>1691</v>
      </c>
      <c r="S370" s="114"/>
      <c r="T370" s="112">
        <v>6624</v>
      </c>
      <c r="U370" s="112">
        <v>2688</v>
      </c>
      <c r="V370" s="112">
        <v>0</v>
      </c>
      <c r="W370" s="112">
        <v>0</v>
      </c>
      <c r="X370" s="112">
        <v>0</v>
      </c>
      <c r="Y370" s="112">
        <v>1008</v>
      </c>
      <c r="Z370" s="112">
        <v>0</v>
      </c>
      <c r="AA370" s="112">
        <v>1792</v>
      </c>
      <c r="AB370" s="112">
        <v>12112</v>
      </c>
    </row>
    <row r="371" spans="1:28" x14ac:dyDescent="0.25">
      <c r="A371" s="114" t="s">
        <v>10</v>
      </c>
      <c r="B371" s="114" t="s">
        <v>1728</v>
      </c>
      <c r="C371" s="114" t="s">
        <v>605</v>
      </c>
      <c r="D371" s="114" t="s">
        <v>1692</v>
      </c>
      <c r="E371" s="112">
        <f t="shared" si="24"/>
        <v>0</v>
      </c>
      <c r="F371" s="112">
        <f t="shared" si="24"/>
        <v>0</v>
      </c>
      <c r="G371" s="112">
        <f t="shared" si="24"/>
        <v>0</v>
      </c>
      <c r="H371" s="112">
        <f t="shared" si="24"/>
        <v>0</v>
      </c>
      <c r="I371" s="112">
        <f t="shared" si="24"/>
        <v>0</v>
      </c>
      <c r="J371" s="112">
        <f t="shared" si="24"/>
        <v>0</v>
      </c>
      <c r="K371" s="112">
        <f t="shared" si="24"/>
        <v>0</v>
      </c>
      <c r="L371" s="112">
        <f t="shared" si="24"/>
        <v>0</v>
      </c>
      <c r="M371" s="112">
        <f t="shared" si="24"/>
        <v>0</v>
      </c>
      <c r="O371" s="114" t="s">
        <v>10</v>
      </c>
      <c r="P371" s="114" t="s">
        <v>1728</v>
      </c>
      <c r="Q371" s="114" t="s">
        <v>605</v>
      </c>
      <c r="R371" s="114" t="s">
        <v>1692</v>
      </c>
      <c r="S371" s="114"/>
      <c r="T371" s="112">
        <v>0</v>
      </c>
      <c r="U371" s="112">
        <v>0</v>
      </c>
      <c r="V371" s="112">
        <v>0</v>
      </c>
      <c r="W371" s="112">
        <v>0</v>
      </c>
      <c r="X371" s="112">
        <v>0</v>
      </c>
      <c r="Y371" s="112">
        <v>0</v>
      </c>
      <c r="Z371" s="112">
        <v>0</v>
      </c>
      <c r="AA371" s="112">
        <v>0</v>
      </c>
      <c r="AB371" s="112">
        <v>0</v>
      </c>
    </row>
    <row r="372" spans="1:28" x14ac:dyDescent="0.25">
      <c r="A372" s="114" t="s">
        <v>10</v>
      </c>
      <c r="B372" s="114" t="s">
        <v>1728</v>
      </c>
      <c r="C372" s="114" t="s">
        <v>606</v>
      </c>
      <c r="D372" s="114" t="s">
        <v>1693</v>
      </c>
      <c r="E372" s="112">
        <f t="shared" si="24"/>
        <v>0</v>
      </c>
      <c r="F372" s="112">
        <f t="shared" si="24"/>
        <v>0</v>
      </c>
      <c r="G372" s="112">
        <f t="shared" si="24"/>
        <v>0</v>
      </c>
      <c r="H372" s="112">
        <f t="shared" si="24"/>
        <v>0</v>
      </c>
      <c r="I372" s="112">
        <f t="shared" si="24"/>
        <v>0</v>
      </c>
      <c r="J372" s="112">
        <f t="shared" si="24"/>
        <v>52704</v>
      </c>
      <c r="K372" s="112">
        <f t="shared" si="24"/>
        <v>0</v>
      </c>
      <c r="L372" s="112">
        <f t="shared" si="24"/>
        <v>0</v>
      </c>
      <c r="M372" s="112">
        <f t="shared" si="24"/>
        <v>52704</v>
      </c>
      <c r="O372" s="114" t="s">
        <v>10</v>
      </c>
      <c r="P372" s="114" t="s">
        <v>1728</v>
      </c>
      <c r="Q372" s="114" t="s">
        <v>606</v>
      </c>
      <c r="R372" s="114" t="s">
        <v>1693</v>
      </c>
      <c r="S372" s="114"/>
      <c r="T372" s="112">
        <v>0</v>
      </c>
      <c r="U372" s="112">
        <v>0</v>
      </c>
      <c r="V372" s="112">
        <v>0</v>
      </c>
      <c r="W372" s="112">
        <v>0</v>
      </c>
      <c r="X372" s="112">
        <v>0</v>
      </c>
      <c r="Y372" s="112">
        <v>52704</v>
      </c>
      <c r="Z372" s="112">
        <v>0</v>
      </c>
      <c r="AA372" s="112">
        <v>0</v>
      </c>
      <c r="AB372" s="112">
        <v>52704</v>
      </c>
    </row>
    <row r="373" spans="1:28" x14ac:dyDescent="0.25">
      <c r="A373" s="114" t="s">
        <v>10</v>
      </c>
      <c r="B373" s="114" t="s">
        <v>1728</v>
      </c>
      <c r="C373" s="114" t="s">
        <v>607</v>
      </c>
      <c r="D373" s="114" t="s">
        <v>1694</v>
      </c>
      <c r="E373" s="112">
        <f t="shared" si="24"/>
        <v>0</v>
      </c>
      <c r="F373" s="112">
        <f t="shared" si="24"/>
        <v>33520</v>
      </c>
      <c r="G373" s="112">
        <f t="shared" si="24"/>
        <v>2640</v>
      </c>
      <c r="H373" s="112">
        <f t="shared" si="24"/>
        <v>0</v>
      </c>
      <c r="I373" s="112">
        <f t="shared" si="24"/>
        <v>0</v>
      </c>
      <c r="J373" s="112">
        <f t="shared" si="24"/>
        <v>0</v>
      </c>
      <c r="K373" s="112">
        <f t="shared" si="24"/>
        <v>0</v>
      </c>
      <c r="L373" s="112">
        <f t="shared" si="24"/>
        <v>0</v>
      </c>
      <c r="M373" s="112">
        <f t="shared" si="24"/>
        <v>36160</v>
      </c>
      <c r="O373" s="114" t="s">
        <v>10</v>
      </c>
      <c r="P373" s="114" t="s">
        <v>1728</v>
      </c>
      <c r="Q373" s="114" t="s">
        <v>607</v>
      </c>
      <c r="R373" s="114" t="s">
        <v>1694</v>
      </c>
      <c r="S373" s="114"/>
      <c r="T373" s="112">
        <v>0</v>
      </c>
      <c r="U373" s="112">
        <v>33520</v>
      </c>
      <c r="V373" s="112">
        <v>2640</v>
      </c>
      <c r="W373" s="112">
        <v>0</v>
      </c>
      <c r="X373" s="112">
        <v>0</v>
      </c>
      <c r="Y373" s="112">
        <v>0</v>
      </c>
      <c r="Z373" s="112">
        <v>0</v>
      </c>
      <c r="AA373" s="112">
        <v>0</v>
      </c>
      <c r="AB373" s="112">
        <v>36160</v>
      </c>
    </row>
    <row r="374" spans="1:28" x14ac:dyDescent="0.25">
      <c r="A374" s="114" t="s">
        <v>10</v>
      </c>
      <c r="B374" s="114" t="s">
        <v>1728</v>
      </c>
      <c r="C374" s="114" t="s">
        <v>608</v>
      </c>
      <c r="D374" s="114" t="s">
        <v>1695</v>
      </c>
      <c r="E374" s="112">
        <f t="shared" si="24"/>
        <v>0</v>
      </c>
      <c r="F374" s="112">
        <f t="shared" si="24"/>
        <v>0</v>
      </c>
      <c r="G374" s="112">
        <f t="shared" si="24"/>
        <v>0</v>
      </c>
      <c r="H374" s="112">
        <f t="shared" si="24"/>
        <v>0</v>
      </c>
      <c r="I374" s="112">
        <f t="shared" si="24"/>
        <v>0</v>
      </c>
      <c r="J374" s="112">
        <f t="shared" si="24"/>
        <v>0</v>
      </c>
      <c r="K374" s="112">
        <f t="shared" si="24"/>
        <v>0</v>
      </c>
      <c r="L374" s="112">
        <f t="shared" si="24"/>
        <v>0</v>
      </c>
      <c r="M374" s="112">
        <f t="shared" si="24"/>
        <v>0</v>
      </c>
      <c r="O374" s="114" t="s">
        <v>10</v>
      </c>
      <c r="P374" s="114" t="s">
        <v>1728</v>
      </c>
      <c r="Q374" s="114" t="s">
        <v>608</v>
      </c>
      <c r="R374" s="114" t="s">
        <v>1695</v>
      </c>
      <c r="S374" s="114"/>
      <c r="T374" s="112">
        <v>0</v>
      </c>
      <c r="U374" s="112">
        <v>0</v>
      </c>
      <c r="V374" s="112">
        <v>0</v>
      </c>
      <c r="W374" s="112">
        <v>0</v>
      </c>
      <c r="X374" s="112">
        <v>0</v>
      </c>
      <c r="Y374" s="112">
        <v>0</v>
      </c>
      <c r="Z374" s="112">
        <v>0</v>
      </c>
      <c r="AA374" s="112">
        <v>0</v>
      </c>
      <c r="AB374" s="112">
        <v>0</v>
      </c>
    </row>
    <row r="375" spans="1:28" x14ac:dyDescent="0.25">
      <c r="A375" s="114" t="s">
        <v>10</v>
      </c>
      <c r="B375" s="114" t="s">
        <v>1728</v>
      </c>
      <c r="C375" s="114" t="s">
        <v>609</v>
      </c>
      <c r="D375" s="114" t="s">
        <v>1696</v>
      </c>
      <c r="E375" s="112">
        <f t="shared" si="24"/>
        <v>0</v>
      </c>
      <c r="F375" s="112">
        <f t="shared" si="24"/>
        <v>0</v>
      </c>
      <c r="G375" s="112">
        <f t="shared" si="24"/>
        <v>0</v>
      </c>
      <c r="H375" s="112">
        <f t="shared" si="24"/>
        <v>0</v>
      </c>
      <c r="I375" s="112">
        <f t="shared" si="24"/>
        <v>0</v>
      </c>
      <c r="J375" s="112">
        <f t="shared" si="24"/>
        <v>0</v>
      </c>
      <c r="K375" s="112">
        <f t="shared" si="24"/>
        <v>2400</v>
      </c>
      <c r="L375" s="112">
        <f t="shared" si="24"/>
        <v>0</v>
      </c>
      <c r="M375" s="112">
        <f t="shared" si="24"/>
        <v>2400</v>
      </c>
      <c r="O375" s="114" t="s">
        <v>10</v>
      </c>
      <c r="P375" s="114" t="s">
        <v>1728</v>
      </c>
      <c r="Q375" s="114" t="s">
        <v>609</v>
      </c>
      <c r="R375" s="114" t="s">
        <v>1696</v>
      </c>
      <c r="S375" s="114"/>
      <c r="T375" s="112">
        <v>0</v>
      </c>
      <c r="U375" s="112">
        <v>0</v>
      </c>
      <c r="V375" s="112">
        <v>0</v>
      </c>
      <c r="W375" s="112">
        <v>0</v>
      </c>
      <c r="X375" s="112">
        <v>0</v>
      </c>
      <c r="Y375" s="112">
        <v>0</v>
      </c>
      <c r="Z375" s="112">
        <v>2400</v>
      </c>
      <c r="AA375" s="112">
        <v>0</v>
      </c>
      <c r="AB375" s="112">
        <v>2400</v>
      </c>
    </row>
    <row r="376" spans="1:28" x14ac:dyDescent="0.25">
      <c r="A376" s="114" t="s">
        <v>10</v>
      </c>
      <c r="B376" s="114" t="s">
        <v>1728</v>
      </c>
      <c r="C376" s="114" t="s">
        <v>610</v>
      </c>
      <c r="D376" s="114" t="s">
        <v>1697</v>
      </c>
      <c r="E376" s="112">
        <f t="shared" si="24"/>
        <v>0</v>
      </c>
      <c r="F376" s="112">
        <f t="shared" si="24"/>
        <v>0</v>
      </c>
      <c r="G376" s="112">
        <f t="shared" si="24"/>
        <v>0</v>
      </c>
      <c r="H376" s="112">
        <f t="shared" si="24"/>
        <v>0</v>
      </c>
      <c r="I376" s="112">
        <f t="shared" si="24"/>
        <v>1344</v>
      </c>
      <c r="J376" s="112">
        <f t="shared" si="24"/>
        <v>0</v>
      </c>
      <c r="K376" s="112">
        <f t="shared" si="24"/>
        <v>0</v>
      </c>
      <c r="L376" s="112">
        <f t="shared" si="24"/>
        <v>0</v>
      </c>
      <c r="M376" s="112">
        <f t="shared" si="24"/>
        <v>1344</v>
      </c>
      <c r="O376" s="114" t="s">
        <v>10</v>
      </c>
      <c r="P376" s="114" t="s">
        <v>1728</v>
      </c>
      <c r="Q376" s="114" t="s">
        <v>610</v>
      </c>
      <c r="R376" s="114" t="s">
        <v>1697</v>
      </c>
      <c r="S376" s="114"/>
      <c r="T376" s="112">
        <v>0</v>
      </c>
      <c r="U376" s="112">
        <v>0</v>
      </c>
      <c r="V376" s="112">
        <v>0</v>
      </c>
      <c r="W376" s="112">
        <v>0</v>
      </c>
      <c r="X376" s="112">
        <v>1344</v>
      </c>
      <c r="Y376" s="112">
        <v>0</v>
      </c>
      <c r="Z376" s="112">
        <v>0</v>
      </c>
      <c r="AA376" s="112">
        <v>0</v>
      </c>
      <c r="AB376" s="112">
        <v>1344</v>
      </c>
    </row>
    <row r="377" spans="1:28" x14ac:dyDescent="0.25">
      <c r="A377" s="114" t="s">
        <v>10</v>
      </c>
      <c r="B377" s="114" t="s">
        <v>1728</v>
      </c>
      <c r="C377" s="114" t="s">
        <v>611</v>
      </c>
      <c r="D377" s="114" t="s">
        <v>1698</v>
      </c>
      <c r="E377" s="112">
        <f t="shared" si="24"/>
        <v>25920</v>
      </c>
      <c r="F377" s="112">
        <f t="shared" si="24"/>
        <v>0</v>
      </c>
      <c r="G377" s="112">
        <f t="shared" si="24"/>
        <v>0</v>
      </c>
      <c r="H377" s="112">
        <f t="shared" si="24"/>
        <v>0</v>
      </c>
      <c r="I377" s="112">
        <f t="shared" si="24"/>
        <v>0</v>
      </c>
      <c r="J377" s="112">
        <f t="shared" si="24"/>
        <v>0</v>
      </c>
      <c r="K377" s="112">
        <f t="shared" si="24"/>
        <v>0</v>
      </c>
      <c r="L377" s="112">
        <f t="shared" si="24"/>
        <v>0</v>
      </c>
      <c r="M377" s="112">
        <f t="shared" si="24"/>
        <v>25920</v>
      </c>
      <c r="O377" s="114" t="s">
        <v>10</v>
      </c>
      <c r="P377" s="114" t="s">
        <v>1728</v>
      </c>
      <c r="Q377" s="114" t="s">
        <v>611</v>
      </c>
      <c r="R377" s="114" t="s">
        <v>1698</v>
      </c>
      <c r="S377" s="114"/>
      <c r="T377" s="112">
        <v>25920</v>
      </c>
      <c r="U377" s="112">
        <v>0</v>
      </c>
      <c r="V377" s="112">
        <v>0</v>
      </c>
      <c r="W377" s="112">
        <v>0</v>
      </c>
      <c r="X377" s="112">
        <v>0</v>
      </c>
      <c r="Y377" s="112">
        <v>0</v>
      </c>
      <c r="Z377" s="112">
        <v>0</v>
      </c>
      <c r="AA377" s="112">
        <v>0</v>
      </c>
      <c r="AB377" s="112">
        <v>25920</v>
      </c>
    </row>
    <row r="378" spans="1:28" x14ac:dyDescent="0.25">
      <c r="A378" s="114" t="s">
        <v>10</v>
      </c>
      <c r="B378" s="114" t="s">
        <v>1728</v>
      </c>
      <c r="C378" s="114" t="s">
        <v>612</v>
      </c>
      <c r="D378" s="114" t="s">
        <v>1699</v>
      </c>
      <c r="E378" s="112">
        <f t="shared" si="24"/>
        <v>8736</v>
      </c>
      <c r="F378" s="112">
        <f t="shared" si="24"/>
        <v>0</v>
      </c>
      <c r="G378" s="112">
        <f t="shared" si="24"/>
        <v>0</v>
      </c>
      <c r="H378" s="112">
        <f t="shared" si="24"/>
        <v>0</v>
      </c>
      <c r="I378" s="112">
        <f t="shared" si="24"/>
        <v>0</v>
      </c>
      <c r="J378" s="112">
        <f t="shared" si="24"/>
        <v>0</v>
      </c>
      <c r="K378" s="112">
        <f t="shared" si="24"/>
        <v>13628</v>
      </c>
      <c r="L378" s="112">
        <f t="shared" si="24"/>
        <v>0</v>
      </c>
      <c r="M378" s="112">
        <f t="shared" si="24"/>
        <v>22364</v>
      </c>
      <c r="O378" s="114" t="s">
        <v>10</v>
      </c>
      <c r="P378" s="114" t="s">
        <v>1728</v>
      </c>
      <c r="Q378" s="114" t="s">
        <v>612</v>
      </c>
      <c r="R378" s="114" t="s">
        <v>1699</v>
      </c>
      <c r="S378" s="114"/>
      <c r="T378" s="112">
        <v>8736</v>
      </c>
      <c r="U378" s="112">
        <v>0</v>
      </c>
      <c r="V378" s="112">
        <v>0</v>
      </c>
      <c r="W378" s="112">
        <v>0</v>
      </c>
      <c r="X378" s="112">
        <v>0</v>
      </c>
      <c r="Y378" s="112">
        <v>0</v>
      </c>
      <c r="Z378" s="112">
        <v>13628</v>
      </c>
      <c r="AA378" s="112">
        <v>0</v>
      </c>
      <c r="AB378" s="112">
        <v>22364</v>
      </c>
    </row>
    <row r="379" spans="1:28" x14ac:dyDescent="0.25">
      <c r="A379" s="114" t="s">
        <v>10</v>
      </c>
      <c r="B379" s="114" t="s">
        <v>1728</v>
      </c>
      <c r="C379" s="114" t="s">
        <v>613</v>
      </c>
      <c r="D379" s="114" t="s">
        <v>1700</v>
      </c>
      <c r="E379" s="112">
        <f t="shared" si="24"/>
        <v>138208</v>
      </c>
      <c r="F379" s="112">
        <f t="shared" si="24"/>
        <v>0</v>
      </c>
      <c r="G379" s="112">
        <f t="shared" si="24"/>
        <v>0</v>
      </c>
      <c r="H379" s="112">
        <f t="shared" si="24"/>
        <v>0</v>
      </c>
      <c r="I379" s="112">
        <f t="shared" si="24"/>
        <v>0</v>
      </c>
      <c r="J379" s="112">
        <f t="shared" si="24"/>
        <v>0</v>
      </c>
      <c r="K379" s="112">
        <f t="shared" si="24"/>
        <v>0</v>
      </c>
      <c r="L379" s="112">
        <f t="shared" si="24"/>
        <v>0</v>
      </c>
      <c r="M379" s="112">
        <f t="shared" si="24"/>
        <v>138208</v>
      </c>
      <c r="O379" s="114" t="s">
        <v>10</v>
      </c>
      <c r="P379" s="114" t="s">
        <v>1728</v>
      </c>
      <c r="Q379" s="114" t="s">
        <v>613</v>
      </c>
      <c r="R379" s="114" t="s">
        <v>1700</v>
      </c>
      <c r="S379" s="114"/>
      <c r="T379" s="112">
        <v>138208</v>
      </c>
      <c r="U379" s="112">
        <v>0</v>
      </c>
      <c r="V379" s="112">
        <v>0</v>
      </c>
      <c r="W379" s="112">
        <v>0</v>
      </c>
      <c r="X379" s="112">
        <v>0</v>
      </c>
      <c r="Y379" s="112">
        <v>0</v>
      </c>
      <c r="Z379" s="112">
        <v>0</v>
      </c>
      <c r="AA379" s="112">
        <v>0</v>
      </c>
      <c r="AB379" s="112">
        <v>138208</v>
      </c>
    </row>
    <row r="380" spans="1:28" x14ac:dyDescent="0.25">
      <c r="A380" s="114" t="s">
        <v>10</v>
      </c>
      <c r="B380" s="114" t="s">
        <v>1728</v>
      </c>
      <c r="C380" s="114" t="s">
        <v>614</v>
      </c>
      <c r="D380" s="114" t="s">
        <v>1701</v>
      </c>
      <c r="E380" s="112">
        <f t="shared" si="24"/>
        <v>35072</v>
      </c>
      <c r="F380" s="112">
        <f t="shared" si="24"/>
        <v>0</v>
      </c>
      <c r="G380" s="112">
        <f t="shared" si="24"/>
        <v>0</v>
      </c>
      <c r="H380" s="112">
        <f t="shared" si="24"/>
        <v>0</v>
      </c>
      <c r="I380" s="112">
        <f t="shared" si="24"/>
        <v>0</v>
      </c>
      <c r="J380" s="112">
        <f t="shared" si="24"/>
        <v>0</v>
      </c>
      <c r="K380" s="112">
        <f t="shared" si="24"/>
        <v>0</v>
      </c>
      <c r="L380" s="112">
        <f t="shared" si="24"/>
        <v>0</v>
      </c>
      <c r="M380" s="112">
        <f t="shared" si="24"/>
        <v>35072</v>
      </c>
      <c r="O380" s="114" t="s">
        <v>10</v>
      </c>
      <c r="P380" s="114" t="s">
        <v>1728</v>
      </c>
      <c r="Q380" s="114" t="s">
        <v>614</v>
      </c>
      <c r="R380" s="114" t="s">
        <v>1701</v>
      </c>
      <c r="S380" s="114"/>
      <c r="T380" s="112">
        <v>35072</v>
      </c>
      <c r="U380" s="112">
        <v>0</v>
      </c>
      <c r="V380" s="112">
        <v>0</v>
      </c>
      <c r="W380" s="112">
        <v>0</v>
      </c>
      <c r="X380" s="112">
        <v>0</v>
      </c>
      <c r="Y380" s="112">
        <v>0</v>
      </c>
      <c r="Z380" s="112">
        <v>0</v>
      </c>
      <c r="AA380" s="112">
        <v>0</v>
      </c>
      <c r="AB380" s="112">
        <v>35072</v>
      </c>
    </row>
    <row r="381" spans="1:28" x14ac:dyDescent="0.25">
      <c r="A381" s="114" t="s">
        <v>10</v>
      </c>
      <c r="B381" s="114" t="s">
        <v>1728</v>
      </c>
      <c r="C381" s="114" t="s">
        <v>615</v>
      </c>
      <c r="D381" s="114" t="s">
        <v>1702</v>
      </c>
      <c r="E381" s="112">
        <f t="shared" si="24"/>
        <v>0</v>
      </c>
      <c r="F381" s="112">
        <f t="shared" si="24"/>
        <v>0</v>
      </c>
      <c r="G381" s="112">
        <f t="shared" si="24"/>
        <v>0</v>
      </c>
      <c r="H381" s="112">
        <f t="shared" si="24"/>
        <v>0</v>
      </c>
      <c r="I381" s="112">
        <f t="shared" si="24"/>
        <v>0</v>
      </c>
      <c r="J381" s="112">
        <f t="shared" si="24"/>
        <v>0</v>
      </c>
      <c r="K381" s="112">
        <f t="shared" si="24"/>
        <v>0</v>
      </c>
      <c r="L381" s="112">
        <f t="shared" si="24"/>
        <v>0</v>
      </c>
      <c r="M381" s="112">
        <f t="shared" si="24"/>
        <v>0</v>
      </c>
      <c r="O381" s="114" t="s">
        <v>10</v>
      </c>
      <c r="P381" s="114" t="s">
        <v>1728</v>
      </c>
      <c r="Q381" s="114" t="s">
        <v>615</v>
      </c>
      <c r="R381" s="114" t="s">
        <v>1702</v>
      </c>
      <c r="S381" s="114"/>
      <c r="T381" s="112">
        <v>0</v>
      </c>
      <c r="U381" s="112">
        <v>0</v>
      </c>
      <c r="V381" s="112">
        <v>0</v>
      </c>
      <c r="W381" s="112">
        <v>0</v>
      </c>
      <c r="X381" s="112">
        <v>0</v>
      </c>
      <c r="Y381" s="112">
        <v>0</v>
      </c>
      <c r="Z381" s="112">
        <v>0</v>
      </c>
      <c r="AA381" s="112">
        <v>0</v>
      </c>
      <c r="AB381" s="112">
        <v>0</v>
      </c>
    </row>
    <row r="382" spans="1:28" x14ac:dyDescent="0.25">
      <c r="A382" s="114" t="s">
        <v>10</v>
      </c>
      <c r="B382" s="114" t="s">
        <v>1728</v>
      </c>
      <c r="C382" s="114" t="s">
        <v>616</v>
      </c>
      <c r="D382" s="114" t="s">
        <v>1703</v>
      </c>
      <c r="E382" s="112">
        <f t="shared" si="24"/>
        <v>315680</v>
      </c>
      <c r="F382" s="112">
        <f t="shared" si="24"/>
        <v>125344</v>
      </c>
      <c r="G382" s="112">
        <f t="shared" si="24"/>
        <v>2640</v>
      </c>
      <c r="H382" s="112">
        <f t="shared" si="24"/>
        <v>8816</v>
      </c>
      <c r="I382" s="112">
        <f t="shared" si="24"/>
        <v>155936</v>
      </c>
      <c r="J382" s="112">
        <f t="shared" si="24"/>
        <v>85728</v>
      </c>
      <c r="K382" s="112">
        <f t="shared" si="24"/>
        <v>16028</v>
      </c>
      <c r="L382" s="112">
        <f t="shared" si="24"/>
        <v>2176</v>
      </c>
      <c r="M382" s="112">
        <f t="shared" si="24"/>
        <v>712348</v>
      </c>
      <c r="O382" s="114" t="s">
        <v>10</v>
      </c>
      <c r="P382" s="114" t="s">
        <v>1728</v>
      </c>
      <c r="Q382" s="114" t="s">
        <v>616</v>
      </c>
      <c r="R382" s="114" t="s">
        <v>1703</v>
      </c>
      <c r="S382" s="114"/>
      <c r="T382" s="112">
        <v>315680</v>
      </c>
      <c r="U382" s="112">
        <v>125344</v>
      </c>
      <c r="V382" s="112">
        <v>2640</v>
      </c>
      <c r="W382" s="112">
        <v>8816</v>
      </c>
      <c r="X382" s="112">
        <v>155936</v>
      </c>
      <c r="Y382" s="112">
        <v>85728</v>
      </c>
      <c r="Z382" s="112">
        <v>16028</v>
      </c>
      <c r="AA382" s="112">
        <v>2176</v>
      </c>
      <c r="AB382" s="112">
        <v>712348</v>
      </c>
    </row>
    <row r="383" spans="1:28" x14ac:dyDescent="0.25">
      <c r="D383" s="111" t="s">
        <v>617</v>
      </c>
      <c r="R383" s="111" t="s">
        <v>617</v>
      </c>
      <c r="S383" s="111"/>
    </row>
    <row r="384" spans="1:28" x14ac:dyDescent="0.25">
      <c r="A384" s="114" t="s">
        <v>10</v>
      </c>
      <c r="B384" s="114" t="s">
        <v>1728</v>
      </c>
      <c r="C384" s="114" t="s">
        <v>618</v>
      </c>
      <c r="D384" s="114" t="s">
        <v>1704</v>
      </c>
      <c r="E384" s="112">
        <f t="shared" ref="E384:M389" si="25">T384</f>
        <v>0</v>
      </c>
      <c r="F384" s="112">
        <f t="shared" si="25"/>
        <v>0</v>
      </c>
      <c r="G384" s="112">
        <f t="shared" si="25"/>
        <v>0</v>
      </c>
      <c r="H384" s="112">
        <f t="shared" si="25"/>
        <v>0</v>
      </c>
      <c r="I384" s="112">
        <f t="shared" si="25"/>
        <v>0</v>
      </c>
      <c r="J384" s="112">
        <f t="shared" si="25"/>
        <v>0</v>
      </c>
      <c r="K384" s="112">
        <f t="shared" si="25"/>
        <v>0</v>
      </c>
      <c r="L384" s="112">
        <f t="shared" si="25"/>
        <v>0</v>
      </c>
      <c r="M384" s="112">
        <f t="shared" si="25"/>
        <v>0</v>
      </c>
      <c r="O384" s="114" t="s">
        <v>10</v>
      </c>
      <c r="P384" s="114" t="s">
        <v>1728</v>
      </c>
      <c r="Q384" s="114" t="s">
        <v>618</v>
      </c>
      <c r="R384" s="114" t="s">
        <v>1704</v>
      </c>
      <c r="S384" s="114"/>
      <c r="T384" s="112">
        <v>0</v>
      </c>
      <c r="U384" s="112">
        <v>0</v>
      </c>
      <c r="V384" s="112">
        <v>0</v>
      </c>
      <c r="W384" s="112">
        <v>0</v>
      </c>
      <c r="X384" s="112">
        <v>0</v>
      </c>
      <c r="Y384" s="112">
        <v>0</v>
      </c>
      <c r="Z384" s="112">
        <v>0</v>
      </c>
      <c r="AA384" s="112">
        <v>0</v>
      </c>
      <c r="AB384" s="112">
        <v>0</v>
      </c>
    </row>
    <row r="385" spans="1:28" x14ac:dyDescent="0.25">
      <c r="A385" s="114" t="s">
        <v>10</v>
      </c>
      <c r="B385" s="114" t="s">
        <v>1728</v>
      </c>
      <c r="C385" s="114" t="s">
        <v>619</v>
      </c>
      <c r="D385" s="114" t="s">
        <v>1705</v>
      </c>
      <c r="E385" s="112">
        <f t="shared" si="25"/>
        <v>0</v>
      </c>
      <c r="F385" s="112">
        <f t="shared" si="25"/>
        <v>0</v>
      </c>
      <c r="G385" s="112">
        <f t="shared" si="25"/>
        <v>0</v>
      </c>
      <c r="H385" s="112">
        <f t="shared" si="25"/>
        <v>0</v>
      </c>
      <c r="I385" s="112">
        <f t="shared" si="25"/>
        <v>0</v>
      </c>
      <c r="J385" s="112">
        <f t="shared" si="25"/>
        <v>0</v>
      </c>
      <c r="K385" s="112">
        <f t="shared" si="25"/>
        <v>0</v>
      </c>
      <c r="L385" s="112">
        <f t="shared" si="25"/>
        <v>0</v>
      </c>
      <c r="M385" s="112">
        <f t="shared" si="25"/>
        <v>0</v>
      </c>
      <c r="O385" s="114" t="s">
        <v>10</v>
      </c>
      <c r="P385" s="114" t="s">
        <v>1728</v>
      </c>
      <c r="Q385" s="114" t="s">
        <v>619</v>
      </c>
      <c r="R385" s="114" t="s">
        <v>1705</v>
      </c>
      <c r="S385" s="114"/>
      <c r="T385" s="112">
        <v>0</v>
      </c>
      <c r="U385" s="112">
        <v>0</v>
      </c>
      <c r="V385" s="112">
        <v>0</v>
      </c>
      <c r="W385" s="112">
        <v>0</v>
      </c>
      <c r="X385" s="112">
        <v>0</v>
      </c>
      <c r="Y385" s="112">
        <v>0</v>
      </c>
      <c r="Z385" s="112">
        <v>0</v>
      </c>
      <c r="AA385" s="112">
        <v>0</v>
      </c>
      <c r="AB385" s="112">
        <v>0</v>
      </c>
    </row>
    <row r="386" spans="1:28" x14ac:dyDescent="0.25">
      <c r="A386" s="114" t="s">
        <v>10</v>
      </c>
      <c r="B386" s="114" t="s">
        <v>1728</v>
      </c>
      <c r="C386" s="114" t="s">
        <v>620</v>
      </c>
      <c r="D386" s="114" t="s">
        <v>1706</v>
      </c>
      <c r="E386" s="112">
        <f t="shared" si="25"/>
        <v>0</v>
      </c>
      <c r="F386" s="112">
        <f t="shared" si="25"/>
        <v>0</v>
      </c>
      <c r="G386" s="112">
        <f t="shared" si="25"/>
        <v>0</v>
      </c>
      <c r="H386" s="112">
        <f t="shared" si="25"/>
        <v>0</v>
      </c>
      <c r="I386" s="112">
        <f t="shared" si="25"/>
        <v>0</v>
      </c>
      <c r="J386" s="112">
        <f t="shared" si="25"/>
        <v>0</v>
      </c>
      <c r="K386" s="112">
        <f t="shared" si="25"/>
        <v>0</v>
      </c>
      <c r="L386" s="112">
        <f t="shared" si="25"/>
        <v>0</v>
      </c>
      <c r="M386" s="112">
        <f t="shared" si="25"/>
        <v>0</v>
      </c>
      <c r="O386" s="114" t="s">
        <v>10</v>
      </c>
      <c r="P386" s="114" t="s">
        <v>1728</v>
      </c>
      <c r="Q386" s="114" t="s">
        <v>620</v>
      </c>
      <c r="R386" s="114" t="s">
        <v>1706</v>
      </c>
      <c r="S386" s="114"/>
      <c r="T386" s="112">
        <v>0</v>
      </c>
      <c r="U386" s="112">
        <v>0</v>
      </c>
      <c r="V386" s="112">
        <v>0</v>
      </c>
      <c r="W386" s="112">
        <v>0</v>
      </c>
      <c r="X386" s="112">
        <v>0</v>
      </c>
      <c r="Y386" s="112">
        <v>0</v>
      </c>
      <c r="Z386" s="112">
        <v>0</v>
      </c>
      <c r="AA386" s="112">
        <v>0</v>
      </c>
      <c r="AB386" s="112">
        <v>0</v>
      </c>
    </row>
    <row r="387" spans="1:28" x14ac:dyDescent="0.25">
      <c r="A387" s="114" t="s">
        <v>10</v>
      </c>
      <c r="B387" s="114" t="s">
        <v>1728</v>
      </c>
      <c r="C387" s="114" t="s">
        <v>621</v>
      </c>
      <c r="D387" s="114" t="s">
        <v>1707</v>
      </c>
      <c r="E387" s="112">
        <f t="shared" si="25"/>
        <v>0</v>
      </c>
      <c r="F387" s="112">
        <f t="shared" si="25"/>
        <v>0</v>
      </c>
      <c r="G387" s="112">
        <f t="shared" si="25"/>
        <v>0</v>
      </c>
      <c r="H387" s="112">
        <f t="shared" si="25"/>
        <v>0</v>
      </c>
      <c r="I387" s="112">
        <f t="shared" si="25"/>
        <v>0</v>
      </c>
      <c r="J387" s="112">
        <f t="shared" si="25"/>
        <v>0</v>
      </c>
      <c r="K387" s="112">
        <f t="shared" si="25"/>
        <v>0</v>
      </c>
      <c r="L387" s="112">
        <f t="shared" si="25"/>
        <v>0</v>
      </c>
      <c r="M387" s="112">
        <f t="shared" si="25"/>
        <v>0</v>
      </c>
      <c r="O387" s="114" t="s">
        <v>10</v>
      </c>
      <c r="P387" s="114" t="s">
        <v>1728</v>
      </c>
      <c r="Q387" s="114" t="s">
        <v>621</v>
      </c>
      <c r="R387" s="114" t="s">
        <v>1707</v>
      </c>
      <c r="S387" s="114"/>
      <c r="T387" s="112">
        <v>0</v>
      </c>
      <c r="U387" s="112">
        <v>0</v>
      </c>
      <c r="V387" s="112">
        <v>0</v>
      </c>
      <c r="W387" s="112">
        <v>0</v>
      </c>
      <c r="X387" s="112">
        <v>0</v>
      </c>
      <c r="Y387" s="112">
        <v>0</v>
      </c>
      <c r="Z387" s="112">
        <v>0</v>
      </c>
      <c r="AA387" s="112">
        <v>0</v>
      </c>
      <c r="AB387" s="112">
        <v>0</v>
      </c>
    </row>
    <row r="388" spans="1:28" x14ac:dyDescent="0.25">
      <c r="A388" s="114" t="s">
        <v>10</v>
      </c>
      <c r="B388" s="114" t="s">
        <v>1728</v>
      </c>
      <c r="C388" s="114" t="s">
        <v>706</v>
      </c>
      <c r="D388" s="114" t="s">
        <v>1708</v>
      </c>
      <c r="E388" s="112">
        <f t="shared" si="25"/>
        <v>0</v>
      </c>
      <c r="F388" s="112">
        <f t="shared" si="25"/>
        <v>0</v>
      </c>
      <c r="G388" s="112">
        <f t="shared" si="25"/>
        <v>0</v>
      </c>
      <c r="H388" s="112">
        <f t="shared" si="25"/>
        <v>0</v>
      </c>
      <c r="I388" s="112">
        <f t="shared" si="25"/>
        <v>0</v>
      </c>
      <c r="J388" s="112">
        <f t="shared" si="25"/>
        <v>0</v>
      </c>
      <c r="K388" s="112">
        <f t="shared" si="25"/>
        <v>0</v>
      </c>
      <c r="L388" s="112">
        <f t="shared" si="25"/>
        <v>0</v>
      </c>
      <c r="M388" s="112">
        <f t="shared" si="25"/>
        <v>0</v>
      </c>
      <c r="O388" s="114" t="s">
        <v>10</v>
      </c>
      <c r="P388" s="114" t="s">
        <v>1728</v>
      </c>
      <c r="Q388" s="114" t="s">
        <v>706</v>
      </c>
      <c r="R388" s="114" t="s">
        <v>1708</v>
      </c>
      <c r="S388" s="114"/>
      <c r="T388" s="112">
        <v>0</v>
      </c>
      <c r="U388" s="112">
        <v>0</v>
      </c>
      <c r="V388" s="112">
        <v>0</v>
      </c>
      <c r="W388" s="112">
        <v>0</v>
      </c>
      <c r="X388" s="112">
        <v>0</v>
      </c>
      <c r="Y388" s="112">
        <v>0</v>
      </c>
      <c r="Z388" s="112">
        <v>0</v>
      </c>
      <c r="AA388" s="112">
        <v>0</v>
      </c>
      <c r="AB388" s="112">
        <v>0</v>
      </c>
    </row>
    <row r="389" spans="1:28" x14ac:dyDescent="0.25">
      <c r="A389" s="114" t="s">
        <v>10</v>
      </c>
      <c r="B389" s="114" t="s">
        <v>1728</v>
      </c>
      <c r="C389" s="114" t="s">
        <v>708</v>
      </c>
      <c r="D389" s="114" t="s">
        <v>1709</v>
      </c>
      <c r="E389" s="112">
        <f t="shared" si="25"/>
        <v>0</v>
      </c>
      <c r="F389" s="112">
        <f t="shared" si="25"/>
        <v>0</v>
      </c>
      <c r="G389" s="112">
        <f t="shared" si="25"/>
        <v>0</v>
      </c>
      <c r="H389" s="112">
        <f t="shared" si="25"/>
        <v>0</v>
      </c>
      <c r="I389" s="112">
        <f t="shared" si="25"/>
        <v>0</v>
      </c>
      <c r="J389" s="112">
        <f t="shared" si="25"/>
        <v>0</v>
      </c>
      <c r="K389" s="112">
        <f t="shared" si="25"/>
        <v>0</v>
      </c>
      <c r="L389" s="112">
        <f t="shared" si="25"/>
        <v>0</v>
      </c>
      <c r="M389" s="112">
        <f t="shared" si="25"/>
        <v>0</v>
      </c>
      <c r="O389" s="114" t="s">
        <v>10</v>
      </c>
      <c r="P389" s="114" t="s">
        <v>1728</v>
      </c>
      <c r="Q389" s="114" t="s">
        <v>708</v>
      </c>
      <c r="R389" s="114" t="s">
        <v>1709</v>
      </c>
      <c r="S389" s="114"/>
      <c r="T389" s="112">
        <v>0</v>
      </c>
      <c r="U389" s="112">
        <v>0</v>
      </c>
      <c r="V389" s="112">
        <v>0</v>
      </c>
      <c r="W389" s="112">
        <v>0</v>
      </c>
      <c r="X389" s="112">
        <v>0</v>
      </c>
      <c r="Y389" s="112">
        <v>0</v>
      </c>
      <c r="Z389" s="112">
        <v>0</v>
      </c>
      <c r="AA389" s="112">
        <v>0</v>
      </c>
      <c r="AB389" s="112">
        <v>0</v>
      </c>
    </row>
    <row r="392" spans="1:28" x14ac:dyDescent="0.25">
      <c r="A392" s="111" t="s">
        <v>1729</v>
      </c>
      <c r="O392" s="111" t="s">
        <v>1729</v>
      </c>
    </row>
    <row r="393" spans="1:28" x14ac:dyDescent="0.25">
      <c r="A393" s="114" t="s">
        <v>0</v>
      </c>
      <c r="B393" s="114" t="s">
        <v>1666</v>
      </c>
      <c r="C393" s="114" t="s">
        <v>112</v>
      </c>
      <c r="D393" s="111" t="s">
        <v>127</v>
      </c>
      <c r="E393" s="112" t="s">
        <v>1667</v>
      </c>
      <c r="F393" s="112" t="s">
        <v>1668</v>
      </c>
      <c r="G393" s="112" t="s">
        <v>1669</v>
      </c>
      <c r="H393" s="112" t="s">
        <v>1670</v>
      </c>
      <c r="I393" s="112" t="s">
        <v>1671</v>
      </c>
      <c r="J393" s="112" t="s">
        <v>1672</v>
      </c>
      <c r="K393" s="112" t="s">
        <v>1673</v>
      </c>
      <c r="L393" s="112" t="s">
        <v>1674</v>
      </c>
      <c r="M393" s="112" t="s">
        <v>1</v>
      </c>
      <c r="O393" s="114" t="s">
        <v>0</v>
      </c>
      <c r="P393" s="114" t="s">
        <v>1666</v>
      </c>
      <c r="Q393" s="114" t="s">
        <v>112</v>
      </c>
      <c r="R393" s="111" t="s">
        <v>127</v>
      </c>
      <c r="S393" s="111"/>
      <c r="T393" s="112" t="s">
        <v>1667</v>
      </c>
      <c r="U393" s="112" t="s">
        <v>1668</v>
      </c>
      <c r="V393" s="112" t="s">
        <v>1669</v>
      </c>
      <c r="W393" s="112" t="s">
        <v>1670</v>
      </c>
      <c r="X393" s="112" t="s">
        <v>1671</v>
      </c>
      <c r="Y393" s="112" t="s">
        <v>1672</v>
      </c>
      <c r="Z393" s="112" t="s">
        <v>1673</v>
      </c>
      <c r="AA393" s="112" t="s">
        <v>1674</v>
      </c>
      <c r="AB393" s="112" t="s">
        <v>1</v>
      </c>
    </row>
    <row r="394" spans="1:28" x14ac:dyDescent="0.25">
      <c r="A394" s="114" t="s">
        <v>7</v>
      </c>
      <c r="B394" s="114" t="s">
        <v>1730</v>
      </c>
      <c r="C394" s="114" t="s">
        <v>589</v>
      </c>
      <c r="D394" s="114" t="s">
        <v>1676</v>
      </c>
      <c r="E394" s="112">
        <f t="shared" ref="E394:M421" si="26">T394</f>
        <v>20880</v>
      </c>
      <c r="F394" s="112">
        <f t="shared" si="26"/>
        <v>0</v>
      </c>
      <c r="G394" s="112">
        <f t="shared" si="26"/>
        <v>0</v>
      </c>
      <c r="H394" s="112">
        <f t="shared" si="26"/>
        <v>0</v>
      </c>
      <c r="I394" s="112">
        <f t="shared" si="26"/>
        <v>0</v>
      </c>
      <c r="J394" s="112">
        <f t="shared" si="26"/>
        <v>0</v>
      </c>
      <c r="K394" s="112">
        <f t="shared" si="26"/>
        <v>0</v>
      </c>
      <c r="L394" s="112">
        <f t="shared" si="26"/>
        <v>0</v>
      </c>
      <c r="M394" s="112">
        <f t="shared" si="26"/>
        <v>20880</v>
      </c>
      <c r="O394" s="114" t="s">
        <v>7</v>
      </c>
      <c r="P394" s="114" t="s">
        <v>1730</v>
      </c>
      <c r="Q394" s="114" t="s">
        <v>589</v>
      </c>
      <c r="R394" s="114" t="s">
        <v>1676</v>
      </c>
      <c r="S394" s="114"/>
      <c r="T394" s="112">
        <v>20880</v>
      </c>
      <c r="U394" s="112">
        <v>0</v>
      </c>
      <c r="V394" s="112">
        <v>0</v>
      </c>
      <c r="W394" s="112">
        <v>0</v>
      </c>
      <c r="X394" s="112">
        <v>0</v>
      </c>
      <c r="Y394" s="112">
        <v>0</v>
      </c>
      <c r="Z394" s="112">
        <v>0</v>
      </c>
      <c r="AA394" s="112">
        <v>0</v>
      </c>
      <c r="AB394" s="112">
        <v>20880</v>
      </c>
    </row>
    <row r="395" spans="1:28" x14ac:dyDescent="0.25">
      <c r="A395" s="114" t="s">
        <v>7</v>
      </c>
      <c r="B395" s="114" t="s">
        <v>1730</v>
      </c>
      <c r="C395" s="114" t="s">
        <v>590</v>
      </c>
      <c r="D395" s="114" t="s">
        <v>1677</v>
      </c>
      <c r="E395" s="112">
        <f t="shared" si="26"/>
        <v>0</v>
      </c>
      <c r="F395" s="112">
        <f t="shared" si="26"/>
        <v>0</v>
      </c>
      <c r="G395" s="112">
        <f t="shared" si="26"/>
        <v>0</v>
      </c>
      <c r="H395" s="112">
        <f t="shared" si="26"/>
        <v>0</v>
      </c>
      <c r="I395" s="112">
        <f t="shared" si="26"/>
        <v>66208</v>
      </c>
      <c r="J395" s="112">
        <f t="shared" si="26"/>
        <v>0</v>
      </c>
      <c r="K395" s="112">
        <f t="shared" si="26"/>
        <v>64</v>
      </c>
      <c r="L395" s="112">
        <f t="shared" si="26"/>
        <v>0</v>
      </c>
      <c r="M395" s="112">
        <f t="shared" si="26"/>
        <v>66272</v>
      </c>
      <c r="O395" s="114" t="s">
        <v>7</v>
      </c>
      <c r="P395" s="114" t="s">
        <v>1730</v>
      </c>
      <c r="Q395" s="114" t="s">
        <v>590</v>
      </c>
      <c r="R395" s="114" t="s">
        <v>1677</v>
      </c>
      <c r="S395" s="114"/>
      <c r="T395" s="112">
        <v>0</v>
      </c>
      <c r="U395" s="112">
        <v>0</v>
      </c>
      <c r="V395" s="112">
        <v>0</v>
      </c>
      <c r="W395" s="112">
        <v>0</v>
      </c>
      <c r="X395" s="112">
        <v>66208</v>
      </c>
      <c r="Y395" s="112">
        <v>0</v>
      </c>
      <c r="Z395" s="112">
        <v>64</v>
      </c>
      <c r="AA395" s="112">
        <v>0</v>
      </c>
      <c r="AB395" s="112">
        <v>66272</v>
      </c>
    </row>
    <row r="396" spans="1:28" x14ac:dyDescent="0.25">
      <c r="A396" s="114" t="s">
        <v>7</v>
      </c>
      <c r="B396" s="114" t="s">
        <v>1730</v>
      </c>
      <c r="C396" s="114" t="s">
        <v>591</v>
      </c>
      <c r="D396" s="114" t="s">
        <v>1678</v>
      </c>
      <c r="E396" s="112">
        <f t="shared" si="26"/>
        <v>0</v>
      </c>
      <c r="F396" s="112">
        <f t="shared" si="26"/>
        <v>101040</v>
      </c>
      <c r="G396" s="112">
        <f t="shared" si="26"/>
        <v>0</v>
      </c>
      <c r="H396" s="112">
        <f t="shared" si="26"/>
        <v>0</v>
      </c>
      <c r="I396" s="112">
        <f t="shared" si="26"/>
        <v>0</v>
      </c>
      <c r="J396" s="112">
        <f t="shared" si="26"/>
        <v>0</v>
      </c>
      <c r="K396" s="112">
        <f t="shared" si="26"/>
        <v>0</v>
      </c>
      <c r="L396" s="112">
        <f t="shared" si="26"/>
        <v>0</v>
      </c>
      <c r="M396" s="112">
        <f t="shared" si="26"/>
        <v>101040</v>
      </c>
      <c r="O396" s="114" t="s">
        <v>7</v>
      </c>
      <c r="P396" s="114" t="s">
        <v>1730</v>
      </c>
      <c r="Q396" s="114" t="s">
        <v>591</v>
      </c>
      <c r="R396" s="114" t="s">
        <v>1678</v>
      </c>
      <c r="S396" s="114"/>
      <c r="T396" s="112">
        <v>0</v>
      </c>
      <c r="U396" s="112">
        <v>101040</v>
      </c>
      <c r="V396" s="112">
        <v>0</v>
      </c>
      <c r="W396" s="112">
        <v>0</v>
      </c>
      <c r="X396" s="112">
        <v>0</v>
      </c>
      <c r="Y396" s="112">
        <v>0</v>
      </c>
      <c r="Z396" s="112">
        <v>0</v>
      </c>
      <c r="AA396" s="112">
        <v>0</v>
      </c>
      <c r="AB396" s="112">
        <v>101040</v>
      </c>
    </row>
    <row r="397" spans="1:28" x14ac:dyDescent="0.25">
      <c r="A397" s="114" t="s">
        <v>7</v>
      </c>
      <c r="B397" s="114" t="s">
        <v>1730</v>
      </c>
      <c r="C397" s="114" t="s">
        <v>592</v>
      </c>
      <c r="D397" s="114" t="s">
        <v>1679</v>
      </c>
      <c r="E397" s="112">
        <f t="shared" si="26"/>
        <v>2688</v>
      </c>
      <c r="F397" s="112">
        <f t="shared" si="26"/>
        <v>89728</v>
      </c>
      <c r="G397" s="112">
        <f t="shared" si="26"/>
        <v>0</v>
      </c>
      <c r="H397" s="112">
        <f t="shared" si="26"/>
        <v>0</v>
      </c>
      <c r="I397" s="112">
        <f t="shared" si="26"/>
        <v>24240</v>
      </c>
      <c r="J397" s="112">
        <f t="shared" si="26"/>
        <v>13440</v>
      </c>
      <c r="K397" s="112">
        <f t="shared" si="26"/>
        <v>528</v>
      </c>
      <c r="L397" s="112">
        <f t="shared" si="26"/>
        <v>0</v>
      </c>
      <c r="M397" s="112">
        <f t="shared" si="26"/>
        <v>130624</v>
      </c>
      <c r="O397" s="114" t="s">
        <v>7</v>
      </c>
      <c r="P397" s="114" t="s">
        <v>1730</v>
      </c>
      <c r="Q397" s="114" t="s">
        <v>592</v>
      </c>
      <c r="R397" s="114" t="s">
        <v>1679</v>
      </c>
      <c r="S397" s="114"/>
      <c r="T397" s="112">
        <v>2688</v>
      </c>
      <c r="U397" s="112">
        <v>89728</v>
      </c>
      <c r="V397" s="112">
        <v>0</v>
      </c>
      <c r="W397" s="112">
        <v>0</v>
      </c>
      <c r="X397" s="112">
        <v>24240</v>
      </c>
      <c r="Y397" s="112">
        <v>13440</v>
      </c>
      <c r="Z397" s="112">
        <v>528</v>
      </c>
      <c r="AA397" s="112">
        <v>0</v>
      </c>
      <c r="AB397" s="112">
        <v>130624</v>
      </c>
    </row>
    <row r="398" spans="1:28" x14ac:dyDescent="0.25">
      <c r="A398" s="114" t="s">
        <v>7</v>
      </c>
      <c r="B398" s="114" t="s">
        <v>1730</v>
      </c>
      <c r="C398" s="114" t="s">
        <v>593</v>
      </c>
      <c r="D398" s="114" t="s">
        <v>1680</v>
      </c>
      <c r="E398" s="112">
        <f t="shared" si="26"/>
        <v>0</v>
      </c>
      <c r="F398" s="112">
        <f t="shared" si="26"/>
        <v>0</v>
      </c>
      <c r="G398" s="112">
        <f t="shared" si="26"/>
        <v>0</v>
      </c>
      <c r="H398" s="112">
        <f t="shared" si="26"/>
        <v>0</v>
      </c>
      <c r="I398" s="112">
        <f t="shared" si="26"/>
        <v>0</v>
      </c>
      <c r="J398" s="112">
        <f t="shared" si="26"/>
        <v>0</v>
      </c>
      <c r="K398" s="112">
        <f t="shared" si="26"/>
        <v>0</v>
      </c>
      <c r="L398" s="112">
        <f t="shared" si="26"/>
        <v>0</v>
      </c>
      <c r="M398" s="112">
        <f t="shared" si="26"/>
        <v>0</v>
      </c>
      <c r="O398" s="114" t="s">
        <v>7</v>
      </c>
      <c r="P398" s="114" t="s">
        <v>1730</v>
      </c>
      <c r="Q398" s="114" t="s">
        <v>593</v>
      </c>
      <c r="R398" s="114" t="s">
        <v>1680</v>
      </c>
      <c r="S398" s="114"/>
      <c r="T398" s="112">
        <v>0</v>
      </c>
      <c r="U398" s="112">
        <v>0</v>
      </c>
      <c r="V398" s="112">
        <v>0</v>
      </c>
      <c r="W398" s="112">
        <v>0</v>
      </c>
      <c r="X398" s="112">
        <v>0</v>
      </c>
      <c r="Y398" s="112">
        <v>0</v>
      </c>
      <c r="Z398" s="112">
        <v>0</v>
      </c>
      <c r="AA398" s="112">
        <v>0</v>
      </c>
      <c r="AB398" s="112">
        <v>0</v>
      </c>
    </row>
    <row r="399" spans="1:28" x14ac:dyDescent="0.25">
      <c r="A399" s="114" t="s">
        <v>7</v>
      </c>
      <c r="B399" s="114" t="s">
        <v>1730</v>
      </c>
      <c r="C399" s="114" t="s">
        <v>594</v>
      </c>
      <c r="D399" s="114" t="s">
        <v>1681</v>
      </c>
      <c r="E399" s="112">
        <f t="shared" si="26"/>
        <v>0</v>
      </c>
      <c r="F399" s="112">
        <f t="shared" si="26"/>
        <v>0</v>
      </c>
      <c r="G399" s="112">
        <f t="shared" si="26"/>
        <v>0</v>
      </c>
      <c r="H399" s="112">
        <f t="shared" si="26"/>
        <v>0</v>
      </c>
      <c r="I399" s="112">
        <f t="shared" si="26"/>
        <v>1632</v>
      </c>
      <c r="J399" s="112">
        <f t="shared" si="26"/>
        <v>0</v>
      </c>
      <c r="K399" s="112">
        <f t="shared" si="26"/>
        <v>0</v>
      </c>
      <c r="L399" s="112">
        <f t="shared" si="26"/>
        <v>0</v>
      </c>
      <c r="M399" s="112">
        <f t="shared" si="26"/>
        <v>1632</v>
      </c>
      <c r="O399" s="114" t="s">
        <v>7</v>
      </c>
      <c r="P399" s="114" t="s">
        <v>1730</v>
      </c>
      <c r="Q399" s="114" t="s">
        <v>594</v>
      </c>
      <c r="R399" s="114" t="s">
        <v>1681</v>
      </c>
      <c r="S399" s="114"/>
      <c r="T399" s="112">
        <v>0</v>
      </c>
      <c r="U399" s="112">
        <v>0</v>
      </c>
      <c r="V399" s="112">
        <v>0</v>
      </c>
      <c r="W399" s="112">
        <v>0</v>
      </c>
      <c r="X399" s="112">
        <v>1632</v>
      </c>
      <c r="Y399" s="112">
        <v>0</v>
      </c>
      <c r="Z399" s="112">
        <v>0</v>
      </c>
      <c r="AA399" s="112">
        <v>0</v>
      </c>
      <c r="AB399" s="112">
        <v>1632</v>
      </c>
    </row>
    <row r="400" spans="1:28" x14ac:dyDescent="0.25">
      <c r="A400" s="114" t="s">
        <v>7</v>
      </c>
      <c r="B400" s="114" t="s">
        <v>1730</v>
      </c>
      <c r="C400" s="114" t="s">
        <v>595</v>
      </c>
      <c r="D400" s="114" t="s">
        <v>1682</v>
      </c>
      <c r="E400" s="112">
        <f t="shared" si="26"/>
        <v>0</v>
      </c>
      <c r="F400" s="112">
        <f t="shared" si="26"/>
        <v>3296</v>
      </c>
      <c r="G400" s="112">
        <f t="shared" si="26"/>
        <v>0</v>
      </c>
      <c r="H400" s="112">
        <f t="shared" si="26"/>
        <v>0</v>
      </c>
      <c r="I400" s="112">
        <f t="shared" si="26"/>
        <v>0</v>
      </c>
      <c r="J400" s="112">
        <f t="shared" si="26"/>
        <v>11136</v>
      </c>
      <c r="K400" s="112">
        <f t="shared" si="26"/>
        <v>0</v>
      </c>
      <c r="L400" s="112">
        <f t="shared" si="26"/>
        <v>0</v>
      </c>
      <c r="M400" s="112">
        <f t="shared" si="26"/>
        <v>14432</v>
      </c>
      <c r="O400" s="114" t="s">
        <v>7</v>
      </c>
      <c r="P400" s="114" t="s">
        <v>1730</v>
      </c>
      <c r="Q400" s="114" t="s">
        <v>595</v>
      </c>
      <c r="R400" s="114" t="s">
        <v>1682</v>
      </c>
      <c r="S400" s="114"/>
      <c r="T400" s="112">
        <v>0</v>
      </c>
      <c r="U400" s="112">
        <v>3296</v>
      </c>
      <c r="V400" s="112">
        <v>0</v>
      </c>
      <c r="W400" s="112">
        <v>0</v>
      </c>
      <c r="X400" s="112">
        <v>0</v>
      </c>
      <c r="Y400" s="112">
        <v>11136</v>
      </c>
      <c r="Z400" s="112">
        <v>0</v>
      </c>
      <c r="AA400" s="112">
        <v>0</v>
      </c>
      <c r="AB400" s="112">
        <v>14432</v>
      </c>
    </row>
    <row r="401" spans="1:28" x14ac:dyDescent="0.25">
      <c r="A401" s="114" t="s">
        <v>7</v>
      </c>
      <c r="B401" s="114" t="s">
        <v>1730</v>
      </c>
      <c r="C401" s="114" t="s">
        <v>596</v>
      </c>
      <c r="D401" s="114" t="s">
        <v>1683</v>
      </c>
      <c r="E401" s="112">
        <f t="shared" si="26"/>
        <v>0</v>
      </c>
      <c r="F401" s="112">
        <f t="shared" si="26"/>
        <v>0</v>
      </c>
      <c r="G401" s="112">
        <f t="shared" si="26"/>
        <v>0</v>
      </c>
      <c r="H401" s="112">
        <f t="shared" si="26"/>
        <v>0</v>
      </c>
      <c r="I401" s="112">
        <f t="shared" si="26"/>
        <v>2688</v>
      </c>
      <c r="J401" s="112">
        <f t="shared" si="26"/>
        <v>0</v>
      </c>
      <c r="K401" s="112">
        <f t="shared" si="26"/>
        <v>0</v>
      </c>
      <c r="L401" s="112">
        <f t="shared" si="26"/>
        <v>0</v>
      </c>
      <c r="M401" s="112">
        <f t="shared" si="26"/>
        <v>2688</v>
      </c>
      <c r="O401" s="114" t="s">
        <v>7</v>
      </c>
      <c r="P401" s="114" t="s">
        <v>1730</v>
      </c>
      <c r="Q401" s="114" t="s">
        <v>596</v>
      </c>
      <c r="R401" s="114" t="s">
        <v>1683</v>
      </c>
      <c r="S401" s="114"/>
      <c r="T401" s="112">
        <v>0</v>
      </c>
      <c r="U401" s="112">
        <v>0</v>
      </c>
      <c r="V401" s="112">
        <v>0</v>
      </c>
      <c r="W401" s="112">
        <v>0</v>
      </c>
      <c r="X401" s="112">
        <v>2688</v>
      </c>
      <c r="Y401" s="112">
        <v>0</v>
      </c>
      <c r="Z401" s="112">
        <v>0</v>
      </c>
      <c r="AA401" s="112">
        <v>0</v>
      </c>
      <c r="AB401" s="112">
        <v>2688</v>
      </c>
    </row>
    <row r="402" spans="1:28" x14ac:dyDescent="0.25">
      <c r="A402" s="114" t="s">
        <v>7</v>
      </c>
      <c r="B402" s="114" t="s">
        <v>1730</v>
      </c>
      <c r="C402" s="114" t="s">
        <v>597</v>
      </c>
      <c r="D402" s="114" t="s">
        <v>1684</v>
      </c>
      <c r="E402" s="112">
        <f t="shared" si="26"/>
        <v>29136</v>
      </c>
      <c r="F402" s="112">
        <f t="shared" si="26"/>
        <v>53632</v>
      </c>
      <c r="G402" s="112">
        <f t="shared" si="26"/>
        <v>0</v>
      </c>
      <c r="H402" s="112">
        <f t="shared" si="26"/>
        <v>0</v>
      </c>
      <c r="I402" s="112">
        <f t="shared" si="26"/>
        <v>59872</v>
      </c>
      <c r="J402" s="112">
        <f t="shared" si="26"/>
        <v>0</v>
      </c>
      <c r="K402" s="112">
        <f t="shared" si="26"/>
        <v>1320</v>
      </c>
      <c r="L402" s="112">
        <f t="shared" si="26"/>
        <v>0</v>
      </c>
      <c r="M402" s="112">
        <f t="shared" si="26"/>
        <v>143960</v>
      </c>
      <c r="O402" s="114" t="s">
        <v>7</v>
      </c>
      <c r="P402" s="114" t="s">
        <v>1730</v>
      </c>
      <c r="Q402" s="114" t="s">
        <v>597</v>
      </c>
      <c r="R402" s="114" t="s">
        <v>1684</v>
      </c>
      <c r="S402" s="114"/>
      <c r="T402" s="112">
        <v>29136</v>
      </c>
      <c r="U402" s="112">
        <v>53632</v>
      </c>
      <c r="V402" s="112">
        <v>0</v>
      </c>
      <c r="W402" s="112">
        <v>0</v>
      </c>
      <c r="X402" s="112">
        <v>59872</v>
      </c>
      <c r="Y402" s="112">
        <v>0</v>
      </c>
      <c r="Z402" s="112">
        <v>1320</v>
      </c>
      <c r="AA402" s="112">
        <v>0</v>
      </c>
      <c r="AB402" s="112">
        <v>143960</v>
      </c>
    </row>
    <row r="403" spans="1:28" x14ac:dyDescent="0.25">
      <c r="A403" s="114" t="s">
        <v>7</v>
      </c>
      <c r="B403" s="114" t="s">
        <v>1730</v>
      </c>
      <c r="C403" s="114" t="s">
        <v>598</v>
      </c>
      <c r="D403" s="114" t="s">
        <v>1685</v>
      </c>
      <c r="E403" s="112">
        <f t="shared" si="26"/>
        <v>0</v>
      </c>
      <c r="F403" s="112">
        <f t="shared" si="26"/>
        <v>0</v>
      </c>
      <c r="G403" s="112">
        <f t="shared" si="26"/>
        <v>0</v>
      </c>
      <c r="H403" s="112">
        <f t="shared" si="26"/>
        <v>0</v>
      </c>
      <c r="I403" s="112">
        <f t="shared" si="26"/>
        <v>0</v>
      </c>
      <c r="J403" s="112">
        <f t="shared" si="26"/>
        <v>0</v>
      </c>
      <c r="K403" s="112">
        <f t="shared" si="26"/>
        <v>0</v>
      </c>
      <c r="L403" s="112">
        <f t="shared" si="26"/>
        <v>0</v>
      </c>
      <c r="M403" s="112">
        <f t="shared" si="26"/>
        <v>0</v>
      </c>
      <c r="O403" s="114" t="s">
        <v>7</v>
      </c>
      <c r="P403" s="114" t="s">
        <v>1730</v>
      </c>
      <c r="Q403" s="114" t="s">
        <v>598</v>
      </c>
      <c r="R403" s="114" t="s">
        <v>1685</v>
      </c>
      <c r="S403" s="114"/>
      <c r="T403" s="112">
        <v>0</v>
      </c>
      <c r="U403" s="112">
        <v>0</v>
      </c>
      <c r="V403" s="112">
        <v>0</v>
      </c>
      <c r="W403" s="112">
        <v>0</v>
      </c>
      <c r="X403" s="112">
        <v>0</v>
      </c>
      <c r="Y403" s="112">
        <v>0</v>
      </c>
      <c r="Z403" s="112">
        <v>0</v>
      </c>
      <c r="AA403" s="112">
        <v>0</v>
      </c>
      <c r="AB403" s="112">
        <v>0</v>
      </c>
    </row>
    <row r="404" spans="1:28" x14ac:dyDescent="0.25">
      <c r="A404" s="114" t="s">
        <v>7</v>
      </c>
      <c r="B404" s="114" t="s">
        <v>1730</v>
      </c>
      <c r="C404" s="114" t="s">
        <v>599</v>
      </c>
      <c r="D404" s="114" t="s">
        <v>1686</v>
      </c>
      <c r="E404" s="112">
        <f t="shared" si="26"/>
        <v>0</v>
      </c>
      <c r="F404" s="112">
        <f t="shared" si="26"/>
        <v>0</v>
      </c>
      <c r="G404" s="112">
        <f t="shared" si="26"/>
        <v>0</v>
      </c>
      <c r="H404" s="112">
        <f t="shared" si="26"/>
        <v>0</v>
      </c>
      <c r="I404" s="112">
        <f t="shared" si="26"/>
        <v>0</v>
      </c>
      <c r="J404" s="112">
        <f t="shared" si="26"/>
        <v>42274</v>
      </c>
      <c r="K404" s="112">
        <f t="shared" si="26"/>
        <v>0</v>
      </c>
      <c r="L404" s="112">
        <f t="shared" si="26"/>
        <v>428</v>
      </c>
      <c r="M404" s="112">
        <f t="shared" si="26"/>
        <v>42702</v>
      </c>
      <c r="O404" s="114" t="s">
        <v>7</v>
      </c>
      <c r="P404" s="114" t="s">
        <v>1730</v>
      </c>
      <c r="Q404" s="114" t="s">
        <v>599</v>
      </c>
      <c r="R404" s="114" t="s">
        <v>1686</v>
      </c>
      <c r="S404" s="114"/>
      <c r="T404" s="112">
        <v>0</v>
      </c>
      <c r="U404" s="112">
        <v>0</v>
      </c>
      <c r="V404" s="112">
        <v>0</v>
      </c>
      <c r="W404" s="112">
        <v>0</v>
      </c>
      <c r="X404" s="112">
        <v>0</v>
      </c>
      <c r="Y404" s="112">
        <v>42274</v>
      </c>
      <c r="Z404" s="112">
        <v>0</v>
      </c>
      <c r="AA404" s="112">
        <v>428</v>
      </c>
      <c r="AB404" s="112">
        <v>42702</v>
      </c>
    </row>
    <row r="405" spans="1:28" x14ac:dyDescent="0.25">
      <c r="A405" s="114" t="s">
        <v>7</v>
      </c>
      <c r="B405" s="114" t="s">
        <v>1730</v>
      </c>
      <c r="C405" s="114" t="s">
        <v>600</v>
      </c>
      <c r="D405" s="114" t="s">
        <v>1687</v>
      </c>
      <c r="E405" s="112">
        <f t="shared" si="26"/>
        <v>218096</v>
      </c>
      <c r="F405" s="112">
        <f t="shared" si="26"/>
        <v>0</v>
      </c>
      <c r="G405" s="112">
        <f t="shared" si="26"/>
        <v>0</v>
      </c>
      <c r="H405" s="112">
        <f t="shared" si="26"/>
        <v>10432</v>
      </c>
      <c r="I405" s="112">
        <f t="shared" si="26"/>
        <v>0</v>
      </c>
      <c r="J405" s="112">
        <f t="shared" si="26"/>
        <v>0</v>
      </c>
      <c r="K405" s="112">
        <f t="shared" si="26"/>
        <v>0</v>
      </c>
      <c r="L405" s="112">
        <f t="shared" si="26"/>
        <v>0</v>
      </c>
      <c r="M405" s="112">
        <f t="shared" si="26"/>
        <v>228528</v>
      </c>
      <c r="O405" s="114" t="s">
        <v>7</v>
      </c>
      <c r="P405" s="114" t="s">
        <v>1730</v>
      </c>
      <c r="Q405" s="114" t="s">
        <v>600</v>
      </c>
      <c r="R405" s="114" t="s">
        <v>1687</v>
      </c>
      <c r="S405" s="114"/>
      <c r="T405" s="112">
        <v>218096</v>
      </c>
      <c r="U405" s="112">
        <v>0</v>
      </c>
      <c r="V405" s="112">
        <v>0</v>
      </c>
      <c r="W405" s="112">
        <v>10432</v>
      </c>
      <c r="X405" s="112">
        <v>0</v>
      </c>
      <c r="Y405" s="112">
        <v>0</v>
      </c>
      <c r="Z405" s="112">
        <v>0</v>
      </c>
      <c r="AA405" s="112">
        <v>0</v>
      </c>
      <c r="AB405" s="112">
        <v>228528</v>
      </c>
    </row>
    <row r="406" spans="1:28" x14ac:dyDescent="0.25">
      <c r="A406" s="114" t="s">
        <v>7</v>
      </c>
      <c r="B406" s="114" t="s">
        <v>1730</v>
      </c>
      <c r="C406" s="114" t="s">
        <v>601</v>
      </c>
      <c r="D406" s="114" t="s">
        <v>1688</v>
      </c>
      <c r="E406" s="112">
        <f t="shared" si="26"/>
        <v>22448</v>
      </c>
      <c r="F406" s="112">
        <f t="shared" si="26"/>
        <v>0</v>
      </c>
      <c r="G406" s="112">
        <f t="shared" si="26"/>
        <v>0</v>
      </c>
      <c r="H406" s="112">
        <f t="shared" si="26"/>
        <v>0</v>
      </c>
      <c r="I406" s="112">
        <f t="shared" si="26"/>
        <v>0</v>
      </c>
      <c r="J406" s="112">
        <f t="shared" si="26"/>
        <v>0</v>
      </c>
      <c r="K406" s="112">
        <f t="shared" si="26"/>
        <v>0</v>
      </c>
      <c r="L406" s="112">
        <f t="shared" si="26"/>
        <v>0</v>
      </c>
      <c r="M406" s="112">
        <f t="shared" si="26"/>
        <v>22448</v>
      </c>
      <c r="O406" s="114" t="s">
        <v>7</v>
      </c>
      <c r="P406" s="114" t="s">
        <v>1730</v>
      </c>
      <c r="Q406" s="114" t="s">
        <v>601</v>
      </c>
      <c r="R406" s="114" t="s">
        <v>1688</v>
      </c>
      <c r="S406" s="114"/>
      <c r="T406" s="112">
        <v>22448</v>
      </c>
      <c r="U406" s="112">
        <v>0</v>
      </c>
      <c r="V406" s="112">
        <v>0</v>
      </c>
      <c r="W406" s="112">
        <v>0</v>
      </c>
      <c r="X406" s="112">
        <v>0</v>
      </c>
      <c r="Y406" s="112">
        <v>0</v>
      </c>
      <c r="Z406" s="112">
        <v>0</v>
      </c>
      <c r="AA406" s="112">
        <v>0</v>
      </c>
      <c r="AB406" s="112">
        <v>22448</v>
      </c>
    </row>
    <row r="407" spans="1:28" x14ac:dyDescent="0.25">
      <c r="A407" s="114" t="s">
        <v>7</v>
      </c>
      <c r="B407" s="114" t="s">
        <v>1730</v>
      </c>
      <c r="C407" s="114" t="s">
        <v>602</v>
      </c>
      <c r="D407" s="114" t="s">
        <v>1689</v>
      </c>
      <c r="E407" s="112">
        <f t="shared" si="26"/>
        <v>0</v>
      </c>
      <c r="F407" s="112">
        <f t="shared" si="26"/>
        <v>0</v>
      </c>
      <c r="G407" s="112">
        <f t="shared" si="26"/>
        <v>0</v>
      </c>
      <c r="H407" s="112">
        <f t="shared" si="26"/>
        <v>0</v>
      </c>
      <c r="I407" s="112">
        <f t="shared" si="26"/>
        <v>0</v>
      </c>
      <c r="J407" s="112">
        <f t="shared" si="26"/>
        <v>51136</v>
      </c>
      <c r="K407" s="112">
        <f t="shared" si="26"/>
        <v>0</v>
      </c>
      <c r="L407" s="112">
        <f t="shared" si="26"/>
        <v>12064</v>
      </c>
      <c r="M407" s="112">
        <f t="shared" si="26"/>
        <v>63200</v>
      </c>
      <c r="O407" s="114" t="s">
        <v>7</v>
      </c>
      <c r="P407" s="114" t="s">
        <v>1730</v>
      </c>
      <c r="Q407" s="114" t="s">
        <v>602</v>
      </c>
      <c r="R407" s="114" t="s">
        <v>1689</v>
      </c>
      <c r="S407" s="114"/>
      <c r="T407" s="112">
        <v>0</v>
      </c>
      <c r="U407" s="112">
        <v>0</v>
      </c>
      <c r="V407" s="112">
        <v>0</v>
      </c>
      <c r="W407" s="112">
        <v>0</v>
      </c>
      <c r="X407" s="112">
        <v>0</v>
      </c>
      <c r="Y407" s="112">
        <v>51136</v>
      </c>
      <c r="Z407" s="112">
        <v>0</v>
      </c>
      <c r="AA407" s="112">
        <v>12064</v>
      </c>
      <c r="AB407" s="112">
        <v>63200</v>
      </c>
    </row>
    <row r="408" spans="1:28" x14ac:dyDescent="0.25">
      <c r="A408" s="114" t="s">
        <v>7</v>
      </c>
      <c r="B408" s="114" t="s">
        <v>1730</v>
      </c>
      <c r="C408" s="114" t="s">
        <v>603</v>
      </c>
      <c r="D408" s="114" t="s">
        <v>1690</v>
      </c>
      <c r="E408" s="112">
        <f t="shared" si="26"/>
        <v>0</v>
      </c>
      <c r="F408" s="112">
        <f t="shared" si="26"/>
        <v>0</v>
      </c>
      <c r="G408" s="112">
        <f t="shared" si="26"/>
        <v>0</v>
      </c>
      <c r="H408" s="112">
        <f t="shared" si="26"/>
        <v>0</v>
      </c>
      <c r="I408" s="112">
        <f t="shared" si="26"/>
        <v>0</v>
      </c>
      <c r="J408" s="112">
        <f t="shared" si="26"/>
        <v>39576</v>
      </c>
      <c r="K408" s="112">
        <f t="shared" si="26"/>
        <v>0</v>
      </c>
      <c r="L408" s="112">
        <f t="shared" si="26"/>
        <v>0</v>
      </c>
      <c r="M408" s="112">
        <f t="shared" si="26"/>
        <v>39576</v>
      </c>
      <c r="O408" s="114" t="s">
        <v>7</v>
      </c>
      <c r="P408" s="114" t="s">
        <v>1730</v>
      </c>
      <c r="Q408" s="114" t="s">
        <v>603</v>
      </c>
      <c r="R408" s="114" t="s">
        <v>1690</v>
      </c>
      <c r="S408" s="114"/>
      <c r="T408" s="112">
        <v>0</v>
      </c>
      <c r="U408" s="112">
        <v>0</v>
      </c>
      <c r="V408" s="112">
        <v>0</v>
      </c>
      <c r="W408" s="112">
        <v>0</v>
      </c>
      <c r="X408" s="112">
        <v>0</v>
      </c>
      <c r="Y408" s="112">
        <v>39576</v>
      </c>
      <c r="Z408" s="112">
        <v>0</v>
      </c>
      <c r="AA408" s="112">
        <v>0</v>
      </c>
      <c r="AB408" s="112">
        <v>39576</v>
      </c>
    </row>
    <row r="409" spans="1:28" x14ac:dyDescent="0.25">
      <c r="A409" s="114" t="s">
        <v>7</v>
      </c>
      <c r="B409" s="114" t="s">
        <v>1730</v>
      </c>
      <c r="C409" s="114" t="s">
        <v>604</v>
      </c>
      <c r="D409" s="114" t="s">
        <v>1691</v>
      </c>
      <c r="E409" s="112">
        <f t="shared" si="26"/>
        <v>21024</v>
      </c>
      <c r="F409" s="112">
        <f t="shared" si="26"/>
        <v>0</v>
      </c>
      <c r="G409" s="112">
        <f t="shared" si="26"/>
        <v>0</v>
      </c>
      <c r="H409" s="112">
        <f t="shared" si="26"/>
        <v>0</v>
      </c>
      <c r="I409" s="112">
        <f t="shared" si="26"/>
        <v>0</v>
      </c>
      <c r="J409" s="112">
        <f t="shared" si="26"/>
        <v>87360</v>
      </c>
      <c r="K409" s="112">
        <f t="shared" si="26"/>
        <v>0</v>
      </c>
      <c r="L409" s="112">
        <f t="shared" si="26"/>
        <v>8673</v>
      </c>
      <c r="M409" s="112">
        <f t="shared" si="26"/>
        <v>117057</v>
      </c>
      <c r="O409" s="114" t="s">
        <v>7</v>
      </c>
      <c r="P409" s="114" t="s">
        <v>1730</v>
      </c>
      <c r="Q409" s="114" t="s">
        <v>604</v>
      </c>
      <c r="R409" s="114" t="s">
        <v>1691</v>
      </c>
      <c r="S409" s="114"/>
      <c r="T409" s="112">
        <v>21024</v>
      </c>
      <c r="U409" s="112">
        <v>0</v>
      </c>
      <c r="V409" s="112">
        <v>0</v>
      </c>
      <c r="W409" s="112">
        <v>0</v>
      </c>
      <c r="X409" s="112">
        <v>0</v>
      </c>
      <c r="Y409" s="112">
        <v>87360</v>
      </c>
      <c r="Z409" s="112">
        <v>0</v>
      </c>
      <c r="AA409" s="112">
        <v>8673</v>
      </c>
      <c r="AB409" s="112">
        <v>117057</v>
      </c>
    </row>
    <row r="410" spans="1:28" x14ac:dyDescent="0.25">
      <c r="A410" s="114" t="s">
        <v>7</v>
      </c>
      <c r="B410" s="114" t="s">
        <v>1730</v>
      </c>
      <c r="C410" s="114" t="s">
        <v>605</v>
      </c>
      <c r="D410" s="114" t="s">
        <v>1692</v>
      </c>
      <c r="E410" s="112">
        <f t="shared" si="26"/>
        <v>0</v>
      </c>
      <c r="F410" s="112">
        <f t="shared" si="26"/>
        <v>0</v>
      </c>
      <c r="G410" s="112">
        <f t="shared" si="26"/>
        <v>0</v>
      </c>
      <c r="H410" s="112">
        <f t="shared" si="26"/>
        <v>0</v>
      </c>
      <c r="I410" s="112">
        <f t="shared" si="26"/>
        <v>0</v>
      </c>
      <c r="J410" s="112">
        <f t="shared" si="26"/>
        <v>0</v>
      </c>
      <c r="K410" s="112">
        <f t="shared" si="26"/>
        <v>0</v>
      </c>
      <c r="L410" s="112">
        <f t="shared" si="26"/>
        <v>0</v>
      </c>
      <c r="M410" s="112">
        <f t="shared" si="26"/>
        <v>0</v>
      </c>
      <c r="O410" s="114" t="s">
        <v>7</v>
      </c>
      <c r="P410" s="114" t="s">
        <v>1730</v>
      </c>
      <c r="Q410" s="114" t="s">
        <v>605</v>
      </c>
      <c r="R410" s="114" t="s">
        <v>1692</v>
      </c>
      <c r="S410" s="114"/>
      <c r="T410" s="112">
        <v>0</v>
      </c>
      <c r="U410" s="112">
        <v>0</v>
      </c>
      <c r="V410" s="112">
        <v>0</v>
      </c>
      <c r="W410" s="112">
        <v>0</v>
      </c>
      <c r="X410" s="112">
        <v>0</v>
      </c>
      <c r="Y410" s="112">
        <v>0</v>
      </c>
      <c r="Z410" s="112">
        <v>0</v>
      </c>
      <c r="AA410" s="112">
        <v>0</v>
      </c>
      <c r="AB410" s="112">
        <v>0</v>
      </c>
    </row>
    <row r="411" spans="1:28" x14ac:dyDescent="0.25">
      <c r="A411" s="114" t="s">
        <v>7</v>
      </c>
      <c r="B411" s="114" t="s">
        <v>1730</v>
      </c>
      <c r="C411" s="114" t="s">
        <v>606</v>
      </c>
      <c r="D411" s="114" t="s">
        <v>1693</v>
      </c>
      <c r="E411" s="112">
        <f t="shared" si="26"/>
        <v>0</v>
      </c>
      <c r="F411" s="112">
        <f t="shared" si="26"/>
        <v>0</v>
      </c>
      <c r="G411" s="112">
        <f t="shared" si="26"/>
        <v>0</v>
      </c>
      <c r="H411" s="112">
        <f t="shared" si="26"/>
        <v>0</v>
      </c>
      <c r="I411" s="112">
        <f t="shared" si="26"/>
        <v>0</v>
      </c>
      <c r="J411" s="112">
        <f t="shared" si="26"/>
        <v>174656</v>
      </c>
      <c r="K411" s="112">
        <f t="shared" si="26"/>
        <v>0</v>
      </c>
      <c r="L411" s="112">
        <f t="shared" si="26"/>
        <v>0</v>
      </c>
      <c r="M411" s="112">
        <f t="shared" si="26"/>
        <v>174656</v>
      </c>
      <c r="O411" s="114" t="s">
        <v>7</v>
      </c>
      <c r="P411" s="114" t="s">
        <v>1730</v>
      </c>
      <c r="Q411" s="114" t="s">
        <v>606</v>
      </c>
      <c r="R411" s="114" t="s">
        <v>1693</v>
      </c>
      <c r="S411" s="114"/>
      <c r="T411" s="112">
        <v>0</v>
      </c>
      <c r="U411" s="112">
        <v>0</v>
      </c>
      <c r="V411" s="112">
        <v>0</v>
      </c>
      <c r="W411" s="112">
        <v>0</v>
      </c>
      <c r="X411" s="112">
        <v>0</v>
      </c>
      <c r="Y411" s="112">
        <v>174656</v>
      </c>
      <c r="Z411" s="112">
        <v>0</v>
      </c>
      <c r="AA411" s="112">
        <v>0</v>
      </c>
      <c r="AB411" s="112">
        <v>174656</v>
      </c>
    </row>
    <row r="412" spans="1:28" x14ac:dyDescent="0.25">
      <c r="A412" s="114" t="s">
        <v>7</v>
      </c>
      <c r="B412" s="114" t="s">
        <v>1730</v>
      </c>
      <c r="C412" s="114" t="s">
        <v>607</v>
      </c>
      <c r="D412" s="114" t="s">
        <v>1694</v>
      </c>
      <c r="E412" s="112">
        <f t="shared" si="26"/>
        <v>0</v>
      </c>
      <c r="F412" s="112">
        <f t="shared" si="26"/>
        <v>52368</v>
      </c>
      <c r="G412" s="112">
        <f t="shared" si="26"/>
        <v>23232</v>
      </c>
      <c r="H412" s="112">
        <f t="shared" si="26"/>
        <v>0</v>
      </c>
      <c r="I412" s="112">
        <f t="shared" si="26"/>
        <v>0</v>
      </c>
      <c r="J412" s="112">
        <f t="shared" si="26"/>
        <v>3328</v>
      </c>
      <c r="K412" s="112">
        <f t="shared" si="26"/>
        <v>0</v>
      </c>
      <c r="L412" s="112">
        <f t="shared" si="26"/>
        <v>0</v>
      </c>
      <c r="M412" s="112">
        <f t="shared" si="26"/>
        <v>78928</v>
      </c>
      <c r="O412" s="114" t="s">
        <v>7</v>
      </c>
      <c r="P412" s="114" t="s">
        <v>1730</v>
      </c>
      <c r="Q412" s="114" t="s">
        <v>607</v>
      </c>
      <c r="R412" s="114" t="s">
        <v>1694</v>
      </c>
      <c r="S412" s="114"/>
      <c r="T412" s="112">
        <v>0</v>
      </c>
      <c r="U412" s="112">
        <v>52368</v>
      </c>
      <c r="V412" s="112">
        <v>23232</v>
      </c>
      <c r="W412" s="112">
        <v>0</v>
      </c>
      <c r="X412" s="112">
        <v>0</v>
      </c>
      <c r="Y412" s="112">
        <v>3328</v>
      </c>
      <c r="Z412" s="112">
        <v>0</v>
      </c>
      <c r="AA412" s="112">
        <v>0</v>
      </c>
      <c r="AB412" s="112">
        <v>78928</v>
      </c>
    </row>
    <row r="413" spans="1:28" x14ac:dyDescent="0.25">
      <c r="A413" s="114" t="s">
        <v>7</v>
      </c>
      <c r="B413" s="114" t="s">
        <v>1730</v>
      </c>
      <c r="C413" s="114" t="s">
        <v>608</v>
      </c>
      <c r="D413" s="114" t="s">
        <v>1695</v>
      </c>
      <c r="E413" s="112">
        <f t="shared" si="26"/>
        <v>0</v>
      </c>
      <c r="F413" s="112">
        <f t="shared" si="26"/>
        <v>0</v>
      </c>
      <c r="G413" s="112">
        <f t="shared" si="26"/>
        <v>0</v>
      </c>
      <c r="H413" s="112">
        <f t="shared" si="26"/>
        <v>0</v>
      </c>
      <c r="I413" s="112">
        <f t="shared" si="26"/>
        <v>13568</v>
      </c>
      <c r="J413" s="112">
        <f t="shared" si="26"/>
        <v>0</v>
      </c>
      <c r="K413" s="112">
        <f t="shared" si="26"/>
        <v>0</v>
      </c>
      <c r="L413" s="112">
        <f t="shared" si="26"/>
        <v>0</v>
      </c>
      <c r="M413" s="112">
        <f t="shared" si="26"/>
        <v>13568</v>
      </c>
      <c r="O413" s="114" t="s">
        <v>7</v>
      </c>
      <c r="P413" s="114" t="s">
        <v>1730</v>
      </c>
      <c r="Q413" s="114" t="s">
        <v>608</v>
      </c>
      <c r="R413" s="114" t="s">
        <v>1695</v>
      </c>
      <c r="S413" s="114"/>
      <c r="T413" s="112">
        <v>0</v>
      </c>
      <c r="U413" s="112">
        <v>0</v>
      </c>
      <c r="V413" s="112">
        <v>0</v>
      </c>
      <c r="W413" s="112">
        <v>0</v>
      </c>
      <c r="X413" s="112">
        <v>13568</v>
      </c>
      <c r="Y413" s="112">
        <v>0</v>
      </c>
      <c r="Z413" s="112">
        <v>0</v>
      </c>
      <c r="AA413" s="112">
        <v>0</v>
      </c>
      <c r="AB413" s="112">
        <v>13568</v>
      </c>
    </row>
    <row r="414" spans="1:28" x14ac:dyDescent="0.25">
      <c r="A414" s="114" t="s">
        <v>7</v>
      </c>
      <c r="B414" s="114" t="s">
        <v>1730</v>
      </c>
      <c r="C414" s="114" t="s">
        <v>609</v>
      </c>
      <c r="D414" s="114" t="s">
        <v>1696</v>
      </c>
      <c r="E414" s="112">
        <f t="shared" si="26"/>
        <v>0</v>
      </c>
      <c r="F414" s="112">
        <f t="shared" si="26"/>
        <v>0</v>
      </c>
      <c r="G414" s="112">
        <f t="shared" si="26"/>
        <v>0</v>
      </c>
      <c r="H414" s="112">
        <f t="shared" si="26"/>
        <v>0</v>
      </c>
      <c r="I414" s="112">
        <f t="shared" si="26"/>
        <v>14688</v>
      </c>
      <c r="J414" s="112">
        <f t="shared" si="26"/>
        <v>0</v>
      </c>
      <c r="K414" s="112">
        <f t="shared" si="26"/>
        <v>0</v>
      </c>
      <c r="L414" s="112">
        <f t="shared" si="26"/>
        <v>0</v>
      </c>
      <c r="M414" s="112">
        <f t="shared" si="26"/>
        <v>14688</v>
      </c>
      <c r="O414" s="114" t="s">
        <v>7</v>
      </c>
      <c r="P414" s="114" t="s">
        <v>1730</v>
      </c>
      <c r="Q414" s="114" t="s">
        <v>609</v>
      </c>
      <c r="R414" s="114" t="s">
        <v>1696</v>
      </c>
      <c r="S414" s="114"/>
      <c r="T414" s="112">
        <v>0</v>
      </c>
      <c r="U414" s="112">
        <v>0</v>
      </c>
      <c r="V414" s="112">
        <v>0</v>
      </c>
      <c r="W414" s="112">
        <v>0</v>
      </c>
      <c r="X414" s="112">
        <v>14688</v>
      </c>
      <c r="Y414" s="112">
        <v>0</v>
      </c>
      <c r="Z414" s="112">
        <v>0</v>
      </c>
      <c r="AA414" s="112">
        <v>0</v>
      </c>
      <c r="AB414" s="112">
        <v>14688</v>
      </c>
    </row>
    <row r="415" spans="1:28" x14ac:dyDescent="0.25">
      <c r="A415" s="114" t="s">
        <v>7</v>
      </c>
      <c r="B415" s="114" t="s">
        <v>1730</v>
      </c>
      <c r="C415" s="114" t="s">
        <v>610</v>
      </c>
      <c r="D415" s="114" t="s">
        <v>1697</v>
      </c>
      <c r="E415" s="112">
        <f t="shared" si="26"/>
        <v>0</v>
      </c>
      <c r="F415" s="112">
        <f t="shared" si="26"/>
        <v>0</v>
      </c>
      <c r="G415" s="112">
        <f t="shared" si="26"/>
        <v>0</v>
      </c>
      <c r="H415" s="112">
        <f t="shared" si="26"/>
        <v>0</v>
      </c>
      <c r="I415" s="112">
        <f t="shared" si="26"/>
        <v>2112</v>
      </c>
      <c r="J415" s="112">
        <f t="shared" si="26"/>
        <v>0</v>
      </c>
      <c r="K415" s="112">
        <f t="shared" si="26"/>
        <v>0</v>
      </c>
      <c r="L415" s="112">
        <f t="shared" si="26"/>
        <v>0</v>
      </c>
      <c r="M415" s="112">
        <f t="shared" si="26"/>
        <v>2112</v>
      </c>
      <c r="O415" s="114" t="s">
        <v>7</v>
      </c>
      <c r="P415" s="114" t="s">
        <v>1730</v>
      </c>
      <c r="Q415" s="114" t="s">
        <v>610</v>
      </c>
      <c r="R415" s="114" t="s">
        <v>1697</v>
      </c>
      <c r="S415" s="114"/>
      <c r="T415" s="112">
        <v>0</v>
      </c>
      <c r="U415" s="112">
        <v>0</v>
      </c>
      <c r="V415" s="112">
        <v>0</v>
      </c>
      <c r="W415" s="112">
        <v>0</v>
      </c>
      <c r="X415" s="112">
        <v>2112</v>
      </c>
      <c r="Y415" s="112">
        <v>0</v>
      </c>
      <c r="Z415" s="112">
        <v>0</v>
      </c>
      <c r="AA415" s="112">
        <v>0</v>
      </c>
      <c r="AB415" s="112">
        <v>2112</v>
      </c>
    </row>
    <row r="416" spans="1:28" x14ac:dyDescent="0.25">
      <c r="A416" s="114" t="s">
        <v>7</v>
      </c>
      <c r="B416" s="114" t="s">
        <v>1730</v>
      </c>
      <c r="C416" s="114" t="s">
        <v>611</v>
      </c>
      <c r="D416" s="114" t="s">
        <v>1698</v>
      </c>
      <c r="E416" s="112">
        <f t="shared" si="26"/>
        <v>14144</v>
      </c>
      <c r="F416" s="112">
        <f t="shared" si="26"/>
        <v>0</v>
      </c>
      <c r="G416" s="112">
        <f t="shared" si="26"/>
        <v>0</v>
      </c>
      <c r="H416" s="112">
        <f t="shared" si="26"/>
        <v>0</v>
      </c>
      <c r="I416" s="112">
        <f t="shared" si="26"/>
        <v>0</v>
      </c>
      <c r="J416" s="112">
        <f t="shared" si="26"/>
        <v>0</v>
      </c>
      <c r="K416" s="112">
        <f t="shared" si="26"/>
        <v>0</v>
      </c>
      <c r="L416" s="112">
        <f t="shared" si="26"/>
        <v>0</v>
      </c>
      <c r="M416" s="112">
        <f t="shared" si="26"/>
        <v>14144</v>
      </c>
      <c r="O416" s="114" t="s">
        <v>7</v>
      </c>
      <c r="P416" s="114" t="s">
        <v>1730</v>
      </c>
      <c r="Q416" s="114" t="s">
        <v>611</v>
      </c>
      <c r="R416" s="114" t="s">
        <v>1698</v>
      </c>
      <c r="S416" s="114"/>
      <c r="T416" s="112">
        <v>14144</v>
      </c>
      <c r="U416" s="112">
        <v>0</v>
      </c>
      <c r="V416" s="112">
        <v>0</v>
      </c>
      <c r="W416" s="112">
        <v>0</v>
      </c>
      <c r="X416" s="112">
        <v>0</v>
      </c>
      <c r="Y416" s="112">
        <v>0</v>
      </c>
      <c r="Z416" s="112">
        <v>0</v>
      </c>
      <c r="AA416" s="112">
        <v>0</v>
      </c>
      <c r="AB416" s="112">
        <v>14144</v>
      </c>
    </row>
    <row r="417" spans="1:28" x14ac:dyDescent="0.25">
      <c r="A417" s="114" t="s">
        <v>7</v>
      </c>
      <c r="B417" s="114" t="s">
        <v>1730</v>
      </c>
      <c r="C417" s="114" t="s">
        <v>612</v>
      </c>
      <c r="D417" s="114" t="s">
        <v>1699</v>
      </c>
      <c r="E417" s="112">
        <f t="shared" si="26"/>
        <v>27680</v>
      </c>
      <c r="F417" s="112">
        <f t="shared" si="26"/>
        <v>0</v>
      </c>
      <c r="G417" s="112">
        <f t="shared" si="26"/>
        <v>0</v>
      </c>
      <c r="H417" s="112">
        <f t="shared" si="26"/>
        <v>0</v>
      </c>
      <c r="I417" s="112">
        <f t="shared" si="26"/>
        <v>16800</v>
      </c>
      <c r="J417" s="112">
        <f t="shared" si="26"/>
        <v>0</v>
      </c>
      <c r="K417" s="112">
        <f t="shared" si="26"/>
        <v>612</v>
      </c>
      <c r="L417" s="112">
        <f t="shared" si="26"/>
        <v>0</v>
      </c>
      <c r="M417" s="112">
        <f t="shared" si="26"/>
        <v>45092</v>
      </c>
      <c r="O417" s="114" t="s">
        <v>7</v>
      </c>
      <c r="P417" s="114" t="s">
        <v>1730</v>
      </c>
      <c r="Q417" s="114" t="s">
        <v>612</v>
      </c>
      <c r="R417" s="114" t="s">
        <v>1699</v>
      </c>
      <c r="S417" s="114"/>
      <c r="T417" s="112">
        <v>27680</v>
      </c>
      <c r="U417" s="112">
        <v>0</v>
      </c>
      <c r="V417" s="112">
        <v>0</v>
      </c>
      <c r="W417" s="112">
        <v>0</v>
      </c>
      <c r="X417" s="112">
        <v>16800</v>
      </c>
      <c r="Y417" s="112">
        <v>0</v>
      </c>
      <c r="Z417" s="112">
        <v>612</v>
      </c>
      <c r="AA417" s="112">
        <v>0</v>
      </c>
      <c r="AB417" s="112">
        <v>45092</v>
      </c>
    </row>
    <row r="418" spans="1:28" x14ac:dyDescent="0.25">
      <c r="A418" s="114" t="s">
        <v>7</v>
      </c>
      <c r="B418" s="114" t="s">
        <v>1730</v>
      </c>
      <c r="C418" s="114" t="s">
        <v>613</v>
      </c>
      <c r="D418" s="114" t="s">
        <v>1700</v>
      </c>
      <c r="E418" s="112">
        <f t="shared" si="26"/>
        <v>264400</v>
      </c>
      <c r="F418" s="112">
        <f t="shared" si="26"/>
        <v>0</v>
      </c>
      <c r="G418" s="112">
        <f t="shared" si="26"/>
        <v>0</v>
      </c>
      <c r="H418" s="112">
        <f t="shared" si="26"/>
        <v>0</v>
      </c>
      <c r="I418" s="112">
        <f t="shared" si="26"/>
        <v>1056</v>
      </c>
      <c r="J418" s="112">
        <f t="shared" si="26"/>
        <v>0</v>
      </c>
      <c r="K418" s="112">
        <f t="shared" si="26"/>
        <v>0</v>
      </c>
      <c r="L418" s="112">
        <f t="shared" si="26"/>
        <v>0</v>
      </c>
      <c r="M418" s="112">
        <f t="shared" si="26"/>
        <v>265456</v>
      </c>
      <c r="O418" s="114" t="s">
        <v>7</v>
      </c>
      <c r="P418" s="114" t="s">
        <v>1730</v>
      </c>
      <c r="Q418" s="114" t="s">
        <v>613</v>
      </c>
      <c r="R418" s="114" t="s">
        <v>1700</v>
      </c>
      <c r="S418" s="114"/>
      <c r="T418" s="112">
        <v>264400</v>
      </c>
      <c r="U418" s="112">
        <v>0</v>
      </c>
      <c r="V418" s="112">
        <v>0</v>
      </c>
      <c r="W418" s="112">
        <v>0</v>
      </c>
      <c r="X418" s="112">
        <v>1056</v>
      </c>
      <c r="Y418" s="112">
        <v>0</v>
      </c>
      <c r="Z418" s="112">
        <v>0</v>
      </c>
      <c r="AA418" s="112">
        <v>0</v>
      </c>
      <c r="AB418" s="112">
        <v>265456</v>
      </c>
    </row>
    <row r="419" spans="1:28" x14ac:dyDescent="0.25">
      <c r="A419" s="114" t="s">
        <v>7</v>
      </c>
      <c r="B419" s="114" t="s">
        <v>1730</v>
      </c>
      <c r="C419" s="114" t="s">
        <v>614</v>
      </c>
      <c r="D419" s="114" t="s">
        <v>1701</v>
      </c>
      <c r="E419" s="112">
        <f t="shared" si="26"/>
        <v>76656</v>
      </c>
      <c r="F419" s="112">
        <f t="shared" si="26"/>
        <v>0</v>
      </c>
      <c r="G419" s="112">
        <f t="shared" si="26"/>
        <v>0</v>
      </c>
      <c r="H419" s="112">
        <f t="shared" si="26"/>
        <v>0</v>
      </c>
      <c r="I419" s="112">
        <f t="shared" si="26"/>
        <v>0</v>
      </c>
      <c r="J419" s="112">
        <f t="shared" si="26"/>
        <v>0</v>
      </c>
      <c r="K419" s="112">
        <f t="shared" si="26"/>
        <v>48</v>
      </c>
      <c r="L419" s="112">
        <f t="shared" si="26"/>
        <v>0</v>
      </c>
      <c r="M419" s="112">
        <f t="shared" si="26"/>
        <v>76704</v>
      </c>
      <c r="O419" s="114" t="s">
        <v>7</v>
      </c>
      <c r="P419" s="114" t="s">
        <v>1730</v>
      </c>
      <c r="Q419" s="114" t="s">
        <v>614</v>
      </c>
      <c r="R419" s="114" t="s">
        <v>1701</v>
      </c>
      <c r="S419" s="114"/>
      <c r="T419" s="112">
        <v>76656</v>
      </c>
      <c r="U419" s="112">
        <v>0</v>
      </c>
      <c r="V419" s="112">
        <v>0</v>
      </c>
      <c r="W419" s="112">
        <v>0</v>
      </c>
      <c r="X419" s="112">
        <v>0</v>
      </c>
      <c r="Y419" s="112">
        <v>0</v>
      </c>
      <c r="Z419" s="112">
        <v>48</v>
      </c>
      <c r="AA419" s="112">
        <v>0</v>
      </c>
      <c r="AB419" s="112">
        <v>76704</v>
      </c>
    </row>
    <row r="420" spans="1:28" x14ac:dyDescent="0.25">
      <c r="A420" s="114" t="s">
        <v>7</v>
      </c>
      <c r="B420" s="114" t="s">
        <v>1730</v>
      </c>
      <c r="C420" s="114" t="s">
        <v>615</v>
      </c>
      <c r="D420" s="114" t="s">
        <v>1702</v>
      </c>
      <c r="E420" s="112">
        <f t="shared" si="26"/>
        <v>0</v>
      </c>
      <c r="F420" s="112">
        <f t="shared" si="26"/>
        <v>0</v>
      </c>
      <c r="G420" s="112">
        <f t="shared" si="26"/>
        <v>0</v>
      </c>
      <c r="H420" s="112">
        <f t="shared" si="26"/>
        <v>0</v>
      </c>
      <c r="I420" s="112">
        <f t="shared" si="26"/>
        <v>0</v>
      </c>
      <c r="J420" s="112">
        <f t="shared" si="26"/>
        <v>0</v>
      </c>
      <c r="K420" s="112">
        <f t="shared" si="26"/>
        <v>0</v>
      </c>
      <c r="L420" s="112">
        <f t="shared" si="26"/>
        <v>0</v>
      </c>
      <c r="M420" s="112">
        <f t="shared" si="26"/>
        <v>0</v>
      </c>
      <c r="O420" s="114" t="s">
        <v>7</v>
      </c>
      <c r="P420" s="114" t="s">
        <v>1730</v>
      </c>
      <c r="Q420" s="114" t="s">
        <v>615</v>
      </c>
      <c r="R420" s="114" t="s">
        <v>1702</v>
      </c>
      <c r="S420" s="114"/>
      <c r="T420" s="112">
        <v>0</v>
      </c>
      <c r="U420" s="112">
        <v>0</v>
      </c>
      <c r="V420" s="112">
        <v>0</v>
      </c>
      <c r="W420" s="112">
        <v>0</v>
      </c>
      <c r="X420" s="112">
        <v>0</v>
      </c>
      <c r="Y420" s="112">
        <v>0</v>
      </c>
      <c r="Z420" s="112">
        <v>0</v>
      </c>
      <c r="AA420" s="112">
        <v>0</v>
      </c>
      <c r="AB420" s="112">
        <v>0</v>
      </c>
    </row>
    <row r="421" spans="1:28" x14ac:dyDescent="0.25">
      <c r="A421" s="114" t="s">
        <v>7</v>
      </c>
      <c r="B421" s="114" t="s">
        <v>1730</v>
      </c>
      <c r="C421" s="114" t="s">
        <v>616</v>
      </c>
      <c r="D421" s="114" t="s">
        <v>1703</v>
      </c>
      <c r="E421" s="112">
        <f t="shared" si="26"/>
        <v>697152</v>
      </c>
      <c r="F421" s="112">
        <f t="shared" si="26"/>
        <v>300064</v>
      </c>
      <c r="G421" s="112">
        <f t="shared" si="26"/>
        <v>23232</v>
      </c>
      <c r="H421" s="112">
        <f t="shared" si="26"/>
        <v>10432</v>
      </c>
      <c r="I421" s="112">
        <f t="shared" si="26"/>
        <v>202864</v>
      </c>
      <c r="J421" s="112">
        <f t="shared" si="26"/>
        <v>422906</v>
      </c>
      <c r="K421" s="112">
        <f t="shared" si="26"/>
        <v>2572</v>
      </c>
      <c r="L421" s="112">
        <f t="shared" si="26"/>
        <v>21165</v>
      </c>
      <c r="M421" s="112">
        <f t="shared" si="26"/>
        <v>1680387</v>
      </c>
      <c r="O421" s="114" t="s">
        <v>7</v>
      </c>
      <c r="P421" s="114" t="s">
        <v>1730</v>
      </c>
      <c r="Q421" s="114" t="s">
        <v>616</v>
      </c>
      <c r="R421" s="114" t="s">
        <v>1703</v>
      </c>
      <c r="S421" s="114"/>
      <c r="T421" s="112">
        <v>697152</v>
      </c>
      <c r="U421" s="112">
        <v>300064</v>
      </c>
      <c r="V421" s="112">
        <v>23232</v>
      </c>
      <c r="W421" s="112">
        <v>10432</v>
      </c>
      <c r="X421" s="112">
        <v>202864</v>
      </c>
      <c r="Y421" s="112">
        <v>422906</v>
      </c>
      <c r="Z421" s="112">
        <v>2572</v>
      </c>
      <c r="AA421" s="112">
        <v>21165</v>
      </c>
      <c r="AB421" s="112">
        <v>1680387</v>
      </c>
    </row>
    <row r="422" spans="1:28" x14ac:dyDescent="0.25">
      <c r="D422" s="111" t="s">
        <v>617</v>
      </c>
      <c r="R422" s="111" t="s">
        <v>617</v>
      </c>
      <c r="S422" s="111"/>
    </row>
    <row r="423" spans="1:28" x14ac:dyDescent="0.25">
      <c r="A423" s="114" t="s">
        <v>7</v>
      </c>
      <c r="B423" s="114" t="s">
        <v>1730</v>
      </c>
      <c r="C423" s="114" t="s">
        <v>618</v>
      </c>
      <c r="D423" s="114" t="s">
        <v>1704</v>
      </c>
      <c r="E423" s="112">
        <f t="shared" ref="E423:M428" si="27">T423</f>
        <v>0</v>
      </c>
      <c r="F423" s="112">
        <f t="shared" si="27"/>
        <v>0</v>
      </c>
      <c r="G423" s="112">
        <f t="shared" si="27"/>
        <v>0</v>
      </c>
      <c r="H423" s="112">
        <f t="shared" si="27"/>
        <v>0</v>
      </c>
      <c r="I423" s="112">
        <f t="shared" si="27"/>
        <v>0</v>
      </c>
      <c r="J423" s="112">
        <f t="shared" si="27"/>
        <v>0</v>
      </c>
      <c r="K423" s="112">
        <f t="shared" si="27"/>
        <v>0</v>
      </c>
      <c r="L423" s="112">
        <f t="shared" si="27"/>
        <v>0</v>
      </c>
      <c r="M423" s="112">
        <f t="shared" si="27"/>
        <v>0</v>
      </c>
      <c r="O423" s="114" t="s">
        <v>7</v>
      </c>
      <c r="P423" s="114" t="s">
        <v>1730</v>
      </c>
      <c r="Q423" s="114" t="s">
        <v>618</v>
      </c>
      <c r="R423" s="114" t="s">
        <v>1704</v>
      </c>
      <c r="S423" s="114"/>
      <c r="T423" s="112">
        <v>0</v>
      </c>
      <c r="U423" s="112">
        <v>0</v>
      </c>
      <c r="V423" s="112">
        <v>0</v>
      </c>
      <c r="W423" s="112">
        <v>0</v>
      </c>
      <c r="X423" s="112">
        <v>0</v>
      </c>
      <c r="Y423" s="112">
        <v>0</v>
      </c>
      <c r="Z423" s="112">
        <v>0</v>
      </c>
      <c r="AA423" s="112">
        <v>0</v>
      </c>
      <c r="AB423" s="112">
        <v>0</v>
      </c>
    </row>
    <row r="424" spans="1:28" x14ac:dyDescent="0.25">
      <c r="A424" s="114" t="s">
        <v>7</v>
      </c>
      <c r="B424" s="114" t="s">
        <v>1730</v>
      </c>
      <c r="C424" s="114" t="s">
        <v>619</v>
      </c>
      <c r="D424" s="114" t="s">
        <v>1705</v>
      </c>
      <c r="E424" s="112">
        <f t="shared" si="27"/>
        <v>0</v>
      </c>
      <c r="F424" s="112">
        <f t="shared" si="27"/>
        <v>0</v>
      </c>
      <c r="G424" s="112">
        <f t="shared" si="27"/>
        <v>0</v>
      </c>
      <c r="H424" s="112">
        <f t="shared" si="27"/>
        <v>0</v>
      </c>
      <c r="I424" s="112">
        <f t="shared" si="27"/>
        <v>0</v>
      </c>
      <c r="J424" s="112">
        <f t="shared" si="27"/>
        <v>0</v>
      </c>
      <c r="K424" s="112">
        <f t="shared" si="27"/>
        <v>0</v>
      </c>
      <c r="L424" s="112">
        <f t="shared" si="27"/>
        <v>0</v>
      </c>
      <c r="M424" s="112">
        <f t="shared" si="27"/>
        <v>0</v>
      </c>
      <c r="O424" s="114" t="s">
        <v>7</v>
      </c>
      <c r="P424" s="114" t="s">
        <v>1730</v>
      </c>
      <c r="Q424" s="114" t="s">
        <v>619</v>
      </c>
      <c r="R424" s="114" t="s">
        <v>1705</v>
      </c>
      <c r="S424" s="114"/>
      <c r="T424" s="112">
        <v>0</v>
      </c>
      <c r="U424" s="112">
        <v>0</v>
      </c>
      <c r="V424" s="112">
        <v>0</v>
      </c>
      <c r="W424" s="112">
        <v>0</v>
      </c>
      <c r="X424" s="112">
        <v>0</v>
      </c>
      <c r="Y424" s="112">
        <v>0</v>
      </c>
      <c r="Z424" s="112">
        <v>0</v>
      </c>
      <c r="AA424" s="112">
        <v>0</v>
      </c>
      <c r="AB424" s="112">
        <v>0</v>
      </c>
    </row>
    <row r="425" spans="1:28" x14ac:dyDescent="0.25">
      <c r="A425" s="114" t="s">
        <v>7</v>
      </c>
      <c r="B425" s="114" t="s">
        <v>1730</v>
      </c>
      <c r="C425" s="114" t="s">
        <v>620</v>
      </c>
      <c r="D425" s="114" t="s">
        <v>1706</v>
      </c>
      <c r="E425" s="112">
        <f t="shared" si="27"/>
        <v>0</v>
      </c>
      <c r="F425" s="112">
        <f t="shared" si="27"/>
        <v>0</v>
      </c>
      <c r="G425" s="112">
        <f t="shared" si="27"/>
        <v>0</v>
      </c>
      <c r="H425" s="112">
        <f t="shared" si="27"/>
        <v>0</v>
      </c>
      <c r="I425" s="112">
        <f t="shared" si="27"/>
        <v>0</v>
      </c>
      <c r="J425" s="112">
        <f t="shared" si="27"/>
        <v>0</v>
      </c>
      <c r="K425" s="112">
        <f t="shared" si="27"/>
        <v>0</v>
      </c>
      <c r="L425" s="112">
        <f t="shared" si="27"/>
        <v>0</v>
      </c>
      <c r="M425" s="112">
        <f t="shared" si="27"/>
        <v>0</v>
      </c>
      <c r="O425" s="114" t="s">
        <v>7</v>
      </c>
      <c r="P425" s="114" t="s">
        <v>1730</v>
      </c>
      <c r="Q425" s="114" t="s">
        <v>620</v>
      </c>
      <c r="R425" s="114" t="s">
        <v>1706</v>
      </c>
      <c r="S425" s="114"/>
      <c r="T425" s="112">
        <v>0</v>
      </c>
      <c r="U425" s="112">
        <v>0</v>
      </c>
      <c r="V425" s="112">
        <v>0</v>
      </c>
      <c r="W425" s="112">
        <v>0</v>
      </c>
      <c r="X425" s="112">
        <v>0</v>
      </c>
      <c r="Y425" s="112">
        <v>0</v>
      </c>
      <c r="Z425" s="112">
        <v>0</v>
      </c>
      <c r="AA425" s="112">
        <v>0</v>
      </c>
      <c r="AB425" s="112">
        <v>0</v>
      </c>
    </row>
    <row r="426" spans="1:28" x14ac:dyDescent="0.25">
      <c r="A426" s="114" t="s">
        <v>7</v>
      </c>
      <c r="B426" s="114" t="s">
        <v>1730</v>
      </c>
      <c r="C426" s="114" t="s">
        <v>621</v>
      </c>
      <c r="D426" s="114" t="s">
        <v>1707</v>
      </c>
      <c r="E426" s="112">
        <f t="shared" si="27"/>
        <v>0</v>
      </c>
      <c r="F426" s="112">
        <f t="shared" si="27"/>
        <v>0</v>
      </c>
      <c r="G426" s="112">
        <f t="shared" si="27"/>
        <v>0</v>
      </c>
      <c r="H426" s="112">
        <f t="shared" si="27"/>
        <v>0</v>
      </c>
      <c r="I426" s="112">
        <f t="shared" si="27"/>
        <v>0</v>
      </c>
      <c r="J426" s="112">
        <f t="shared" si="27"/>
        <v>0</v>
      </c>
      <c r="K426" s="112">
        <f t="shared" si="27"/>
        <v>0</v>
      </c>
      <c r="L426" s="112">
        <f t="shared" si="27"/>
        <v>0</v>
      </c>
      <c r="M426" s="112">
        <f t="shared" si="27"/>
        <v>0</v>
      </c>
      <c r="O426" s="114" t="s">
        <v>7</v>
      </c>
      <c r="P426" s="114" t="s">
        <v>1730</v>
      </c>
      <c r="Q426" s="114" t="s">
        <v>621</v>
      </c>
      <c r="R426" s="114" t="s">
        <v>1707</v>
      </c>
      <c r="S426" s="114"/>
      <c r="T426" s="112">
        <v>0</v>
      </c>
      <c r="U426" s="112">
        <v>0</v>
      </c>
      <c r="V426" s="112">
        <v>0</v>
      </c>
      <c r="W426" s="112">
        <v>0</v>
      </c>
      <c r="X426" s="112">
        <v>0</v>
      </c>
      <c r="Y426" s="112">
        <v>0</v>
      </c>
      <c r="Z426" s="112">
        <v>0</v>
      </c>
      <c r="AA426" s="112">
        <v>0</v>
      </c>
      <c r="AB426" s="112">
        <v>0</v>
      </c>
    </row>
    <row r="427" spans="1:28" x14ac:dyDescent="0.25">
      <c r="A427" s="114" t="s">
        <v>7</v>
      </c>
      <c r="B427" s="114" t="s">
        <v>1730</v>
      </c>
      <c r="C427" s="114" t="s">
        <v>706</v>
      </c>
      <c r="D427" s="114" t="s">
        <v>1708</v>
      </c>
      <c r="E427" s="112">
        <f t="shared" si="27"/>
        <v>0</v>
      </c>
      <c r="F427" s="112">
        <f t="shared" si="27"/>
        <v>0</v>
      </c>
      <c r="G427" s="112">
        <f t="shared" si="27"/>
        <v>0</v>
      </c>
      <c r="H427" s="112">
        <f t="shared" si="27"/>
        <v>0</v>
      </c>
      <c r="I427" s="112">
        <f t="shared" si="27"/>
        <v>0</v>
      </c>
      <c r="J427" s="112">
        <f t="shared" si="27"/>
        <v>0</v>
      </c>
      <c r="K427" s="112">
        <f t="shared" si="27"/>
        <v>0</v>
      </c>
      <c r="L427" s="112">
        <f t="shared" si="27"/>
        <v>0</v>
      </c>
      <c r="M427" s="112">
        <f t="shared" si="27"/>
        <v>0</v>
      </c>
      <c r="O427" s="114" t="s">
        <v>7</v>
      </c>
      <c r="P427" s="114" t="s">
        <v>1730</v>
      </c>
      <c r="Q427" s="114" t="s">
        <v>706</v>
      </c>
      <c r="R427" s="114" t="s">
        <v>1708</v>
      </c>
      <c r="S427" s="114"/>
      <c r="T427" s="112">
        <v>0</v>
      </c>
      <c r="U427" s="112">
        <v>0</v>
      </c>
      <c r="V427" s="112">
        <v>0</v>
      </c>
      <c r="W427" s="112">
        <v>0</v>
      </c>
      <c r="X427" s="112">
        <v>0</v>
      </c>
      <c r="Y427" s="112">
        <v>0</v>
      </c>
      <c r="Z427" s="112">
        <v>0</v>
      </c>
      <c r="AA427" s="112">
        <v>0</v>
      </c>
      <c r="AB427" s="112">
        <v>0</v>
      </c>
    </row>
    <row r="428" spans="1:28" x14ac:dyDescent="0.25">
      <c r="A428" s="114" t="s">
        <v>7</v>
      </c>
      <c r="B428" s="114" t="s">
        <v>1730</v>
      </c>
      <c r="C428" s="114" t="s">
        <v>708</v>
      </c>
      <c r="D428" s="114" t="s">
        <v>1709</v>
      </c>
      <c r="E428" s="112">
        <f t="shared" si="27"/>
        <v>0</v>
      </c>
      <c r="F428" s="112">
        <f t="shared" si="27"/>
        <v>0</v>
      </c>
      <c r="G428" s="112">
        <f t="shared" si="27"/>
        <v>0</v>
      </c>
      <c r="H428" s="112">
        <f t="shared" si="27"/>
        <v>0</v>
      </c>
      <c r="I428" s="112">
        <f t="shared" si="27"/>
        <v>0</v>
      </c>
      <c r="J428" s="112">
        <f t="shared" si="27"/>
        <v>0</v>
      </c>
      <c r="K428" s="112">
        <f t="shared" si="27"/>
        <v>0</v>
      </c>
      <c r="L428" s="112">
        <f t="shared" si="27"/>
        <v>0</v>
      </c>
      <c r="M428" s="112">
        <f t="shared" si="27"/>
        <v>0</v>
      </c>
      <c r="O428" s="114" t="s">
        <v>7</v>
      </c>
      <c r="P428" s="114" t="s">
        <v>1730</v>
      </c>
      <c r="Q428" s="114" t="s">
        <v>708</v>
      </c>
      <c r="R428" s="114" t="s">
        <v>1709</v>
      </c>
      <c r="S428" s="114"/>
      <c r="T428" s="112">
        <v>0</v>
      </c>
      <c r="U428" s="112">
        <v>0</v>
      </c>
      <c r="V428" s="112">
        <v>0</v>
      </c>
      <c r="W428" s="112">
        <v>0</v>
      </c>
      <c r="X428" s="112">
        <v>0</v>
      </c>
      <c r="Y428" s="112">
        <v>0</v>
      </c>
      <c r="Z428" s="112">
        <v>0</v>
      </c>
      <c r="AA428" s="112">
        <v>0</v>
      </c>
      <c r="AB428" s="112">
        <v>0</v>
      </c>
    </row>
    <row r="431" spans="1:28" x14ac:dyDescent="0.25">
      <c r="A431" s="111" t="s">
        <v>1731</v>
      </c>
      <c r="O431" s="111" t="s">
        <v>1731</v>
      </c>
    </row>
    <row r="432" spans="1:28" x14ac:dyDescent="0.25">
      <c r="A432" s="114" t="s">
        <v>0</v>
      </c>
      <c r="B432" s="114" t="s">
        <v>1666</v>
      </c>
      <c r="C432" s="114" t="s">
        <v>112</v>
      </c>
      <c r="D432" s="111" t="s">
        <v>127</v>
      </c>
      <c r="E432" s="112" t="s">
        <v>1667</v>
      </c>
      <c r="F432" s="112" t="s">
        <v>1668</v>
      </c>
      <c r="G432" s="112" t="s">
        <v>1669</v>
      </c>
      <c r="H432" s="112" t="s">
        <v>1670</v>
      </c>
      <c r="I432" s="112" t="s">
        <v>1671</v>
      </c>
      <c r="J432" s="112" t="s">
        <v>1672</v>
      </c>
      <c r="K432" s="112" t="s">
        <v>1673</v>
      </c>
      <c r="L432" s="112" t="s">
        <v>1674</v>
      </c>
      <c r="M432" s="112" t="s">
        <v>1</v>
      </c>
      <c r="O432" s="114" t="s">
        <v>0</v>
      </c>
      <c r="P432" s="114" t="s">
        <v>1666</v>
      </c>
      <c r="Q432" s="114" t="s">
        <v>112</v>
      </c>
      <c r="R432" s="111" t="s">
        <v>127</v>
      </c>
      <c r="S432" s="111"/>
      <c r="T432" s="112" t="s">
        <v>1667</v>
      </c>
      <c r="U432" s="112" t="s">
        <v>1668</v>
      </c>
      <c r="V432" s="112" t="s">
        <v>1669</v>
      </c>
      <c r="W432" s="112" t="s">
        <v>1670</v>
      </c>
      <c r="X432" s="112" t="s">
        <v>1671</v>
      </c>
      <c r="Y432" s="112" t="s">
        <v>1672</v>
      </c>
      <c r="Z432" s="112" t="s">
        <v>1673</v>
      </c>
      <c r="AA432" s="112" t="s">
        <v>1674</v>
      </c>
      <c r="AB432" s="112" t="s">
        <v>1</v>
      </c>
    </row>
    <row r="433" spans="1:28" x14ac:dyDescent="0.25">
      <c r="A433" s="114" t="s">
        <v>41</v>
      </c>
      <c r="B433" s="114" t="s">
        <v>1732</v>
      </c>
      <c r="C433" s="114" t="s">
        <v>589</v>
      </c>
      <c r="D433" s="114" t="s">
        <v>1676</v>
      </c>
      <c r="E433" s="112">
        <f t="shared" ref="E433:M460" si="28">T433</f>
        <v>3936</v>
      </c>
      <c r="F433" s="112">
        <f t="shared" si="28"/>
        <v>0</v>
      </c>
      <c r="G433" s="112">
        <f t="shared" si="28"/>
        <v>0</v>
      </c>
      <c r="H433" s="112">
        <f t="shared" si="28"/>
        <v>0</v>
      </c>
      <c r="I433" s="112">
        <f t="shared" si="28"/>
        <v>0</v>
      </c>
      <c r="J433" s="112">
        <f t="shared" si="28"/>
        <v>0</v>
      </c>
      <c r="K433" s="112">
        <f t="shared" si="28"/>
        <v>0</v>
      </c>
      <c r="L433" s="112">
        <f t="shared" si="28"/>
        <v>0</v>
      </c>
      <c r="M433" s="112">
        <f t="shared" si="28"/>
        <v>3936</v>
      </c>
      <c r="O433" s="114" t="s">
        <v>41</v>
      </c>
      <c r="P433" s="114" t="s">
        <v>1732</v>
      </c>
      <c r="Q433" s="114" t="s">
        <v>589</v>
      </c>
      <c r="R433" s="114" t="s">
        <v>1676</v>
      </c>
      <c r="S433" s="114"/>
      <c r="T433" s="112">
        <v>3936</v>
      </c>
      <c r="U433" s="112">
        <v>0</v>
      </c>
      <c r="V433" s="112">
        <v>0</v>
      </c>
      <c r="W433" s="112">
        <v>0</v>
      </c>
      <c r="X433" s="112">
        <v>0</v>
      </c>
      <c r="Y433" s="112">
        <v>0</v>
      </c>
      <c r="Z433" s="112">
        <v>0</v>
      </c>
      <c r="AA433" s="112">
        <v>0</v>
      </c>
      <c r="AB433" s="112">
        <v>3936</v>
      </c>
    </row>
    <row r="434" spans="1:28" x14ac:dyDescent="0.25">
      <c r="A434" s="114" t="s">
        <v>41</v>
      </c>
      <c r="B434" s="114" t="s">
        <v>1732</v>
      </c>
      <c r="C434" s="114" t="s">
        <v>590</v>
      </c>
      <c r="D434" s="114" t="s">
        <v>1677</v>
      </c>
      <c r="E434" s="112">
        <f t="shared" si="28"/>
        <v>0</v>
      </c>
      <c r="F434" s="112">
        <f t="shared" si="28"/>
        <v>0</v>
      </c>
      <c r="G434" s="112">
        <f t="shared" si="28"/>
        <v>0</v>
      </c>
      <c r="H434" s="112">
        <f t="shared" si="28"/>
        <v>0</v>
      </c>
      <c r="I434" s="112">
        <f t="shared" si="28"/>
        <v>54560</v>
      </c>
      <c r="J434" s="112">
        <f t="shared" si="28"/>
        <v>0</v>
      </c>
      <c r="K434" s="112">
        <f t="shared" si="28"/>
        <v>14442</v>
      </c>
      <c r="L434" s="112">
        <f t="shared" si="28"/>
        <v>0</v>
      </c>
      <c r="M434" s="112">
        <f t="shared" si="28"/>
        <v>69002</v>
      </c>
      <c r="O434" s="114" t="s">
        <v>41</v>
      </c>
      <c r="P434" s="114" t="s">
        <v>1732</v>
      </c>
      <c r="Q434" s="114" t="s">
        <v>590</v>
      </c>
      <c r="R434" s="114" t="s">
        <v>1677</v>
      </c>
      <c r="S434" s="114"/>
      <c r="T434" s="112">
        <v>0</v>
      </c>
      <c r="U434" s="112">
        <v>0</v>
      </c>
      <c r="V434" s="112">
        <v>0</v>
      </c>
      <c r="W434" s="112">
        <v>0</v>
      </c>
      <c r="X434" s="112">
        <v>54560</v>
      </c>
      <c r="Y434" s="112">
        <v>0</v>
      </c>
      <c r="Z434" s="112">
        <v>14442</v>
      </c>
      <c r="AA434" s="112">
        <v>0</v>
      </c>
      <c r="AB434" s="112">
        <v>69002</v>
      </c>
    </row>
    <row r="435" spans="1:28" x14ac:dyDescent="0.25">
      <c r="A435" s="114" t="s">
        <v>41</v>
      </c>
      <c r="B435" s="114" t="s">
        <v>1732</v>
      </c>
      <c r="C435" s="114" t="s">
        <v>591</v>
      </c>
      <c r="D435" s="114" t="s">
        <v>1678</v>
      </c>
      <c r="E435" s="112">
        <f t="shared" si="28"/>
        <v>0</v>
      </c>
      <c r="F435" s="112">
        <f t="shared" si="28"/>
        <v>244320</v>
      </c>
      <c r="G435" s="112">
        <f t="shared" si="28"/>
        <v>0</v>
      </c>
      <c r="H435" s="112">
        <f t="shared" si="28"/>
        <v>0</v>
      </c>
      <c r="I435" s="112">
        <f t="shared" si="28"/>
        <v>134640</v>
      </c>
      <c r="J435" s="112">
        <f t="shared" si="28"/>
        <v>0</v>
      </c>
      <c r="K435" s="112">
        <f t="shared" si="28"/>
        <v>2112</v>
      </c>
      <c r="L435" s="112">
        <f t="shared" si="28"/>
        <v>0</v>
      </c>
      <c r="M435" s="112">
        <f t="shared" si="28"/>
        <v>381072</v>
      </c>
      <c r="O435" s="114" t="s">
        <v>41</v>
      </c>
      <c r="P435" s="114" t="s">
        <v>1732</v>
      </c>
      <c r="Q435" s="114" t="s">
        <v>591</v>
      </c>
      <c r="R435" s="114" t="s">
        <v>1678</v>
      </c>
      <c r="S435" s="114"/>
      <c r="T435" s="112">
        <v>0</v>
      </c>
      <c r="U435" s="112">
        <v>244320</v>
      </c>
      <c r="V435" s="112">
        <v>0</v>
      </c>
      <c r="W435" s="112">
        <v>0</v>
      </c>
      <c r="X435" s="112">
        <v>134640</v>
      </c>
      <c r="Y435" s="112">
        <v>0</v>
      </c>
      <c r="Z435" s="112">
        <v>2112</v>
      </c>
      <c r="AA435" s="112">
        <v>0</v>
      </c>
      <c r="AB435" s="112">
        <v>381072</v>
      </c>
    </row>
    <row r="436" spans="1:28" x14ac:dyDescent="0.25">
      <c r="A436" s="114" t="s">
        <v>41</v>
      </c>
      <c r="B436" s="114" t="s">
        <v>1732</v>
      </c>
      <c r="C436" s="114" t="s">
        <v>592</v>
      </c>
      <c r="D436" s="114" t="s">
        <v>1679</v>
      </c>
      <c r="E436" s="112">
        <f t="shared" si="28"/>
        <v>17376</v>
      </c>
      <c r="F436" s="112">
        <f t="shared" si="28"/>
        <v>15424</v>
      </c>
      <c r="G436" s="112">
        <f t="shared" si="28"/>
        <v>0</v>
      </c>
      <c r="H436" s="112">
        <f t="shared" si="28"/>
        <v>0</v>
      </c>
      <c r="I436" s="112">
        <f t="shared" si="28"/>
        <v>13152</v>
      </c>
      <c r="J436" s="112">
        <f t="shared" si="28"/>
        <v>25200</v>
      </c>
      <c r="K436" s="112">
        <f t="shared" si="28"/>
        <v>1598</v>
      </c>
      <c r="L436" s="112">
        <f t="shared" si="28"/>
        <v>0</v>
      </c>
      <c r="M436" s="112">
        <f t="shared" si="28"/>
        <v>72750</v>
      </c>
      <c r="O436" s="114" t="s">
        <v>41</v>
      </c>
      <c r="P436" s="114" t="s">
        <v>1732</v>
      </c>
      <c r="Q436" s="114" t="s">
        <v>592</v>
      </c>
      <c r="R436" s="114" t="s">
        <v>1679</v>
      </c>
      <c r="S436" s="114"/>
      <c r="T436" s="112">
        <v>17376</v>
      </c>
      <c r="U436" s="112">
        <v>15424</v>
      </c>
      <c r="V436" s="112">
        <v>0</v>
      </c>
      <c r="W436" s="112">
        <v>0</v>
      </c>
      <c r="X436" s="112">
        <v>13152</v>
      </c>
      <c r="Y436" s="112">
        <v>25200</v>
      </c>
      <c r="Z436" s="112">
        <v>1598</v>
      </c>
      <c r="AA436" s="112">
        <v>0</v>
      </c>
      <c r="AB436" s="112">
        <v>72750</v>
      </c>
    </row>
    <row r="437" spans="1:28" x14ac:dyDescent="0.25">
      <c r="A437" s="114" t="s">
        <v>41</v>
      </c>
      <c r="B437" s="114" t="s">
        <v>1732</v>
      </c>
      <c r="C437" s="114" t="s">
        <v>593</v>
      </c>
      <c r="D437" s="114" t="s">
        <v>1680</v>
      </c>
      <c r="E437" s="112">
        <f t="shared" si="28"/>
        <v>0</v>
      </c>
      <c r="F437" s="112">
        <f t="shared" si="28"/>
        <v>0</v>
      </c>
      <c r="G437" s="112">
        <f t="shared" si="28"/>
        <v>0</v>
      </c>
      <c r="H437" s="112">
        <f t="shared" si="28"/>
        <v>0</v>
      </c>
      <c r="I437" s="112">
        <f t="shared" si="28"/>
        <v>0</v>
      </c>
      <c r="J437" s="112">
        <f t="shared" si="28"/>
        <v>0</v>
      </c>
      <c r="K437" s="112">
        <f t="shared" si="28"/>
        <v>0</v>
      </c>
      <c r="L437" s="112">
        <f t="shared" si="28"/>
        <v>0</v>
      </c>
      <c r="M437" s="112">
        <f t="shared" si="28"/>
        <v>0</v>
      </c>
      <c r="O437" s="114" t="s">
        <v>41</v>
      </c>
      <c r="P437" s="114" t="s">
        <v>1732</v>
      </c>
      <c r="Q437" s="114" t="s">
        <v>593</v>
      </c>
      <c r="R437" s="114" t="s">
        <v>1680</v>
      </c>
      <c r="S437" s="114"/>
      <c r="T437" s="112">
        <v>0</v>
      </c>
      <c r="U437" s="112">
        <v>0</v>
      </c>
      <c r="V437" s="112">
        <v>0</v>
      </c>
      <c r="W437" s="112">
        <v>0</v>
      </c>
      <c r="X437" s="112">
        <v>0</v>
      </c>
      <c r="Y437" s="112">
        <v>0</v>
      </c>
      <c r="Z437" s="112">
        <v>0</v>
      </c>
      <c r="AA437" s="112">
        <v>0</v>
      </c>
      <c r="AB437" s="112">
        <v>0</v>
      </c>
    </row>
    <row r="438" spans="1:28" x14ac:dyDescent="0.25">
      <c r="A438" s="114" t="s">
        <v>41</v>
      </c>
      <c r="B438" s="114" t="s">
        <v>1732</v>
      </c>
      <c r="C438" s="114" t="s">
        <v>594</v>
      </c>
      <c r="D438" s="114" t="s">
        <v>1681</v>
      </c>
      <c r="E438" s="112">
        <f t="shared" si="28"/>
        <v>0</v>
      </c>
      <c r="F438" s="112">
        <f t="shared" si="28"/>
        <v>0</v>
      </c>
      <c r="G438" s="112">
        <f t="shared" si="28"/>
        <v>0</v>
      </c>
      <c r="H438" s="112">
        <f t="shared" si="28"/>
        <v>0</v>
      </c>
      <c r="I438" s="112">
        <f t="shared" si="28"/>
        <v>2976</v>
      </c>
      <c r="J438" s="112">
        <f t="shared" si="28"/>
        <v>0</v>
      </c>
      <c r="K438" s="112">
        <f t="shared" si="28"/>
        <v>0</v>
      </c>
      <c r="L438" s="112">
        <f t="shared" si="28"/>
        <v>0</v>
      </c>
      <c r="M438" s="112">
        <f t="shared" si="28"/>
        <v>2976</v>
      </c>
      <c r="O438" s="114" t="s">
        <v>41</v>
      </c>
      <c r="P438" s="114" t="s">
        <v>1732</v>
      </c>
      <c r="Q438" s="114" t="s">
        <v>594</v>
      </c>
      <c r="R438" s="114" t="s">
        <v>1681</v>
      </c>
      <c r="S438" s="114"/>
      <c r="T438" s="112">
        <v>0</v>
      </c>
      <c r="U438" s="112">
        <v>0</v>
      </c>
      <c r="V438" s="112">
        <v>0</v>
      </c>
      <c r="W438" s="112">
        <v>0</v>
      </c>
      <c r="X438" s="112">
        <v>2976</v>
      </c>
      <c r="Y438" s="112">
        <v>0</v>
      </c>
      <c r="Z438" s="112">
        <v>0</v>
      </c>
      <c r="AA438" s="112">
        <v>0</v>
      </c>
      <c r="AB438" s="112">
        <v>2976</v>
      </c>
    </row>
    <row r="439" spans="1:28" x14ac:dyDescent="0.25">
      <c r="A439" s="114" t="s">
        <v>41</v>
      </c>
      <c r="B439" s="114" t="s">
        <v>1732</v>
      </c>
      <c r="C439" s="114" t="s">
        <v>595</v>
      </c>
      <c r="D439" s="114" t="s">
        <v>1682</v>
      </c>
      <c r="E439" s="112">
        <f t="shared" si="28"/>
        <v>0</v>
      </c>
      <c r="F439" s="112">
        <f t="shared" si="28"/>
        <v>14656</v>
      </c>
      <c r="G439" s="112">
        <f t="shared" si="28"/>
        <v>0</v>
      </c>
      <c r="H439" s="112">
        <f t="shared" si="28"/>
        <v>0</v>
      </c>
      <c r="I439" s="112">
        <f t="shared" si="28"/>
        <v>0</v>
      </c>
      <c r="J439" s="112">
        <f t="shared" si="28"/>
        <v>10688</v>
      </c>
      <c r="K439" s="112">
        <f t="shared" si="28"/>
        <v>0</v>
      </c>
      <c r="L439" s="112">
        <f t="shared" si="28"/>
        <v>0</v>
      </c>
      <c r="M439" s="112">
        <f t="shared" si="28"/>
        <v>25344</v>
      </c>
      <c r="O439" s="114" t="s">
        <v>41</v>
      </c>
      <c r="P439" s="114" t="s">
        <v>1732</v>
      </c>
      <c r="Q439" s="114" t="s">
        <v>595</v>
      </c>
      <c r="R439" s="114" t="s">
        <v>1682</v>
      </c>
      <c r="S439" s="114"/>
      <c r="T439" s="112">
        <v>0</v>
      </c>
      <c r="U439" s="112">
        <v>14656</v>
      </c>
      <c r="V439" s="112">
        <v>0</v>
      </c>
      <c r="W439" s="112">
        <v>0</v>
      </c>
      <c r="X439" s="112">
        <v>0</v>
      </c>
      <c r="Y439" s="112">
        <v>10688</v>
      </c>
      <c r="Z439" s="112">
        <v>0</v>
      </c>
      <c r="AA439" s="112">
        <v>0</v>
      </c>
      <c r="AB439" s="112">
        <v>25344</v>
      </c>
    </row>
    <row r="440" spans="1:28" x14ac:dyDescent="0.25">
      <c r="A440" s="114" t="s">
        <v>41</v>
      </c>
      <c r="B440" s="114" t="s">
        <v>1732</v>
      </c>
      <c r="C440" s="114" t="s">
        <v>596</v>
      </c>
      <c r="D440" s="114" t="s">
        <v>1683</v>
      </c>
      <c r="E440" s="112">
        <f t="shared" si="28"/>
        <v>0</v>
      </c>
      <c r="F440" s="112">
        <f t="shared" si="28"/>
        <v>0</v>
      </c>
      <c r="G440" s="112">
        <f t="shared" si="28"/>
        <v>0</v>
      </c>
      <c r="H440" s="112">
        <f t="shared" si="28"/>
        <v>0</v>
      </c>
      <c r="I440" s="112">
        <f t="shared" si="28"/>
        <v>0</v>
      </c>
      <c r="J440" s="112">
        <f t="shared" si="28"/>
        <v>0</v>
      </c>
      <c r="K440" s="112">
        <f t="shared" si="28"/>
        <v>2176</v>
      </c>
      <c r="L440" s="112">
        <f t="shared" si="28"/>
        <v>0</v>
      </c>
      <c r="M440" s="112">
        <f t="shared" si="28"/>
        <v>2176</v>
      </c>
      <c r="O440" s="114" t="s">
        <v>41</v>
      </c>
      <c r="P440" s="114" t="s">
        <v>1732</v>
      </c>
      <c r="Q440" s="114" t="s">
        <v>596</v>
      </c>
      <c r="R440" s="114" t="s">
        <v>1683</v>
      </c>
      <c r="S440" s="114"/>
      <c r="T440" s="112">
        <v>0</v>
      </c>
      <c r="U440" s="112">
        <v>0</v>
      </c>
      <c r="V440" s="112">
        <v>0</v>
      </c>
      <c r="W440" s="112">
        <v>0</v>
      </c>
      <c r="X440" s="112">
        <v>0</v>
      </c>
      <c r="Y440" s="112">
        <v>0</v>
      </c>
      <c r="Z440" s="112">
        <v>2176</v>
      </c>
      <c r="AA440" s="112">
        <v>0</v>
      </c>
      <c r="AB440" s="112">
        <v>2176</v>
      </c>
    </row>
    <row r="441" spans="1:28" x14ac:dyDescent="0.25">
      <c r="A441" s="114" t="s">
        <v>41</v>
      </c>
      <c r="B441" s="114" t="s">
        <v>1732</v>
      </c>
      <c r="C441" s="114" t="s">
        <v>597</v>
      </c>
      <c r="D441" s="114" t="s">
        <v>1684</v>
      </c>
      <c r="E441" s="112">
        <f t="shared" si="28"/>
        <v>7536</v>
      </c>
      <c r="F441" s="112">
        <f t="shared" si="28"/>
        <v>9984</v>
      </c>
      <c r="G441" s="112">
        <f t="shared" si="28"/>
        <v>0</v>
      </c>
      <c r="H441" s="112">
        <f t="shared" si="28"/>
        <v>0</v>
      </c>
      <c r="I441" s="112">
        <f t="shared" si="28"/>
        <v>71520</v>
      </c>
      <c r="J441" s="112">
        <f t="shared" si="28"/>
        <v>0</v>
      </c>
      <c r="K441" s="112">
        <f t="shared" si="28"/>
        <v>427</v>
      </c>
      <c r="L441" s="112">
        <f t="shared" si="28"/>
        <v>0</v>
      </c>
      <c r="M441" s="112">
        <f t="shared" si="28"/>
        <v>89467</v>
      </c>
      <c r="O441" s="114" t="s">
        <v>41</v>
      </c>
      <c r="P441" s="114" t="s">
        <v>1732</v>
      </c>
      <c r="Q441" s="114" t="s">
        <v>597</v>
      </c>
      <c r="R441" s="114" t="s">
        <v>1684</v>
      </c>
      <c r="S441" s="114"/>
      <c r="T441" s="112">
        <v>7536</v>
      </c>
      <c r="U441" s="112">
        <v>9984</v>
      </c>
      <c r="V441" s="112">
        <v>0</v>
      </c>
      <c r="W441" s="112">
        <v>0</v>
      </c>
      <c r="X441" s="112">
        <v>71520</v>
      </c>
      <c r="Y441" s="112">
        <v>0</v>
      </c>
      <c r="Z441" s="112">
        <v>427</v>
      </c>
      <c r="AA441" s="112">
        <v>0</v>
      </c>
      <c r="AB441" s="112">
        <v>89467</v>
      </c>
    </row>
    <row r="442" spans="1:28" x14ac:dyDescent="0.25">
      <c r="A442" s="114" t="s">
        <v>41</v>
      </c>
      <c r="B442" s="114" t="s">
        <v>1732</v>
      </c>
      <c r="C442" s="114" t="s">
        <v>598</v>
      </c>
      <c r="D442" s="114" t="s">
        <v>1685</v>
      </c>
      <c r="E442" s="112">
        <f t="shared" si="28"/>
        <v>0</v>
      </c>
      <c r="F442" s="112">
        <f t="shared" si="28"/>
        <v>0</v>
      </c>
      <c r="G442" s="112">
        <f t="shared" si="28"/>
        <v>0</v>
      </c>
      <c r="H442" s="112">
        <f t="shared" si="28"/>
        <v>0</v>
      </c>
      <c r="I442" s="112">
        <f t="shared" si="28"/>
        <v>0</v>
      </c>
      <c r="J442" s="112">
        <f t="shared" si="28"/>
        <v>0</v>
      </c>
      <c r="K442" s="112">
        <f t="shared" si="28"/>
        <v>0</v>
      </c>
      <c r="L442" s="112">
        <f t="shared" si="28"/>
        <v>0</v>
      </c>
      <c r="M442" s="112">
        <f t="shared" si="28"/>
        <v>0</v>
      </c>
      <c r="O442" s="114" t="s">
        <v>41</v>
      </c>
      <c r="P442" s="114" t="s">
        <v>1732</v>
      </c>
      <c r="Q442" s="114" t="s">
        <v>598</v>
      </c>
      <c r="R442" s="114" t="s">
        <v>1685</v>
      </c>
      <c r="S442" s="114"/>
      <c r="T442" s="112">
        <v>0</v>
      </c>
      <c r="U442" s="112">
        <v>0</v>
      </c>
      <c r="V442" s="112">
        <v>0</v>
      </c>
      <c r="W442" s="112">
        <v>0</v>
      </c>
      <c r="X442" s="112">
        <v>0</v>
      </c>
      <c r="Y442" s="112">
        <v>0</v>
      </c>
      <c r="Z442" s="112">
        <v>0</v>
      </c>
      <c r="AA442" s="112">
        <v>0</v>
      </c>
      <c r="AB442" s="112">
        <v>0</v>
      </c>
    </row>
    <row r="443" spans="1:28" x14ac:dyDescent="0.25">
      <c r="A443" s="114" t="s">
        <v>41</v>
      </c>
      <c r="B443" s="114" t="s">
        <v>1732</v>
      </c>
      <c r="C443" s="114" t="s">
        <v>599</v>
      </c>
      <c r="D443" s="114" t="s">
        <v>1686</v>
      </c>
      <c r="E443" s="112">
        <f t="shared" si="28"/>
        <v>0</v>
      </c>
      <c r="F443" s="112">
        <f t="shared" si="28"/>
        <v>0</v>
      </c>
      <c r="G443" s="112">
        <f t="shared" si="28"/>
        <v>0</v>
      </c>
      <c r="H443" s="112">
        <f t="shared" si="28"/>
        <v>0</v>
      </c>
      <c r="I443" s="112">
        <f t="shared" si="28"/>
        <v>0</v>
      </c>
      <c r="J443" s="112">
        <f t="shared" si="28"/>
        <v>19312</v>
      </c>
      <c r="K443" s="112">
        <f t="shared" si="28"/>
        <v>0</v>
      </c>
      <c r="L443" s="112">
        <f t="shared" si="28"/>
        <v>18213</v>
      </c>
      <c r="M443" s="112">
        <f t="shared" si="28"/>
        <v>37525</v>
      </c>
      <c r="O443" s="114" t="s">
        <v>41</v>
      </c>
      <c r="P443" s="114" t="s">
        <v>1732</v>
      </c>
      <c r="Q443" s="114" t="s">
        <v>599</v>
      </c>
      <c r="R443" s="114" t="s">
        <v>1686</v>
      </c>
      <c r="S443" s="114"/>
      <c r="T443" s="112">
        <v>0</v>
      </c>
      <c r="U443" s="112">
        <v>0</v>
      </c>
      <c r="V443" s="112">
        <v>0</v>
      </c>
      <c r="W443" s="112">
        <v>0</v>
      </c>
      <c r="X443" s="112">
        <v>0</v>
      </c>
      <c r="Y443" s="112">
        <v>19312</v>
      </c>
      <c r="Z443" s="112">
        <v>0</v>
      </c>
      <c r="AA443" s="112">
        <v>18213</v>
      </c>
      <c r="AB443" s="112">
        <v>37525</v>
      </c>
    </row>
    <row r="444" spans="1:28" x14ac:dyDescent="0.25">
      <c r="A444" s="114" t="s">
        <v>41</v>
      </c>
      <c r="B444" s="114" t="s">
        <v>1732</v>
      </c>
      <c r="C444" s="114" t="s">
        <v>600</v>
      </c>
      <c r="D444" s="114" t="s">
        <v>1687</v>
      </c>
      <c r="E444" s="112">
        <f t="shared" si="28"/>
        <v>197616</v>
      </c>
      <c r="F444" s="112">
        <f t="shared" si="28"/>
        <v>0</v>
      </c>
      <c r="G444" s="112">
        <f t="shared" si="28"/>
        <v>0</v>
      </c>
      <c r="H444" s="112">
        <f t="shared" si="28"/>
        <v>11088</v>
      </c>
      <c r="I444" s="112">
        <f t="shared" si="28"/>
        <v>0</v>
      </c>
      <c r="J444" s="112">
        <f t="shared" si="28"/>
        <v>0</v>
      </c>
      <c r="K444" s="112">
        <f t="shared" si="28"/>
        <v>0</v>
      </c>
      <c r="L444" s="112">
        <f t="shared" si="28"/>
        <v>0</v>
      </c>
      <c r="M444" s="112">
        <f t="shared" si="28"/>
        <v>208704</v>
      </c>
      <c r="O444" s="114" t="s">
        <v>41</v>
      </c>
      <c r="P444" s="114" t="s">
        <v>1732</v>
      </c>
      <c r="Q444" s="114" t="s">
        <v>600</v>
      </c>
      <c r="R444" s="114" t="s">
        <v>1687</v>
      </c>
      <c r="S444" s="114"/>
      <c r="T444" s="112">
        <v>197616</v>
      </c>
      <c r="U444" s="112">
        <v>0</v>
      </c>
      <c r="V444" s="112">
        <v>0</v>
      </c>
      <c r="W444" s="112">
        <v>11088</v>
      </c>
      <c r="X444" s="112">
        <v>0</v>
      </c>
      <c r="Y444" s="112">
        <v>0</v>
      </c>
      <c r="Z444" s="112">
        <v>0</v>
      </c>
      <c r="AA444" s="112">
        <v>0</v>
      </c>
      <c r="AB444" s="112">
        <v>208704</v>
      </c>
    </row>
    <row r="445" spans="1:28" x14ac:dyDescent="0.25">
      <c r="A445" s="114" t="s">
        <v>41</v>
      </c>
      <c r="B445" s="114" t="s">
        <v>1732</v>
      </c>
      <c r="C445" s="114" t="s">
        <v>601</v>
      </c>
      <c r="D445" s="114" t="s">
        <v>1688</v>
      </c>
      <c r="E445" s="112">
        <f t="shared" si="28"/>
        <v>16144</v>
      </c>
      <c r="F445" s="112">
        <f t="shared" si="28"/>
        <v>0</v>
      </c>
      <c r="G445" s="112">
        <f t="shared" si="28"/>
        <v>0</v>
      </c>
      <c r="H445" s="112">
        <f t="shared" si="28"/>
        <v>0</v>
      </c>
      <c r="I445" s="112">
        <f t="shared" si="28"/>
        <v>0</v>
      </c>
      <c r="J445" s="112">
        <f t="shared" si="28"/>
        <v>0</v>
      </c>
      <c r="K445" s="112">
        <f t="shared" si="28"/>
        <v>0</v>
      </c>
      <c r="L445" s="112">
        <f t="shared" si="28"/>
        <v>0</v>
      </c>
      <c r="M445" s="112">
        <f t="shared" si="28"/>
        <v>16144</v>
      </c>
      <c r="O445" s="114" t="s">
        <v>41</v>
      </c>
      <c r="P445" s="114" t="s">
        <v>1732</v>
      </c>
      <c r="Q445" s="114" t="s">
        <v>601</v>
      </c>
      <c r="R445" s="114" t="s">
        <v>1688</v>
      </c>
      <c r="S445" s="114"/>
      <c r="T445" s="112">
        <v>16144</v>
      </c>
      <c r="U445" s="112">
        <v>0</v>
      </c>
      <c r="V445" s="112">
        <v>0</v>
      </c>
      <c r="W445" s="112">
        <v>0</v>
      </c>
      <c r="X445" s="112">
        <v>0</v>
      </c>
      <c r="Y445" s="112">
        <v>0</v>
      </c>
      <c r="Z445" s="112">
        <v>0</v>
      </c>
      <c r="AA445" s="112">
        <v>0</v>
      </c>
      <c r="AB445" s="112">
        <v>16144</v>
      </c>
    </row>
    <row r="446" spans="1:28" x14ac:dyDescent="0.25">
      <c r="A446" s="114" t="s">
        <v>41</v>
      </c>
      <c r="B446" s="114" t="s">
        <v>1732</v>
      </c>
      <c r="C446" s="114" t="s">
        <v>602</v>
      </c>
      <c r="D446" s="114" t="s">
        <v>1689</v>
      </c>
      <c r="E446" s="112">
        <f t="shared" si="28"/>
        <v>0</v>
      </c>
      <c r="F446" s="112">
        <f t="shared" si="28"/>
        <v>0</v>
      </c>
      <c r="G446" s="112">
        <f t="shared" si="28"/>
        <v>0</v>
      </c>
      <c r="H446" s="112">
        <f t="shared" si="28"/>
        <v>0</v>
      </c>
      <c r="I446" s="112">
        <f t="shared" si="28"/>
        <v>0</v>
      </c>
      <c r="J446" s="112">
        <f t="shared" si="28"/>
        <v>107840</v>
      </c>
      <c r="K446" s="112">
        <f t="shared" si="28"/>
        <v>0</v>
      </c>
      <c r="L446" s="112">
        <f t="shared" si="28"/>
        <v>8144</v>
      </c>
      <c r="M446" s="112">
        <f t="shared" si="28"/>
        <v>115984</v>
      </c>
      <c r="O446" s="114" t="s">
        <v>41</v>
      </c>
      <c r="P446" s="114" t="s">
        <v>1732</v>
      </c>
      <c r="Q446" s="114" t="s">
        <v>602</v>
      </c>
      <c r="R446" s="114" t="s">
        <v>1689</v>
      </c>
      <c r="S446" s="114"/>
      <c r="T446" s="112">
        <v>0</v>
      </c>
      <c r="U446" s="112">
        <v>0</v>
      </c>
      <c r="V446" s="112">
        <v>0</v>
      </c>
      <c r="W446" s="112">
        <v>0</v>
      </c>
      <c r="X446" s="112">
        <v>0</v>
      </c>
      <c r="Y446" s="112">
        <v>107840</v>
      </c>
      <c r="Z446" s="112">
        <v>0</v>
      </c>
      <c r="AA446" s="112">
        <v>8144</v>
      </c>
      <c r="AB446" s="112">
        <v>115984</v>
      </c>
    </row>
    <row r="447" spans="1:28" x14ac:dyDescent="0.25">
      <c r="A447" s="114" t="s">
        <v>41</v>
      </c>
      <c r="B447" s="114" t="s">
        <v>1732</v>
      </c>
      <c r="C447" s="114" t="s">
        <v>603</v>
      </c>
      <c r="D447" s="114" t="s">
        <v>1690</v>
      </c>
      <c r="E447" s="112">
        <f t="shared" si="28"/>
        <v>0</v>
      </c>
      <c r="F447" s="112">
        <f t="shared" si="28"/>
        <v>0</v>
      </c>
      <c r="G447" s="112">
        <f t="shared" si="28"/>
        <v>0</v>
      </c>
      <c r="H447" s="112">
        <f t="shared" si="28"/>
        <v>0</v>
      </c>
      <c r="I447" s="112">
        <f t="shared" si="28"/>
        <v>0</v>
      </c>
      <c r="J447" s="112">
        <f t="shared" si="28"/>
        <v>0</v>
      </c>
      <c r="K447" s="112">
        <f t="shared" si="28"/>
        <v>0</v>
      </c>
      <c r="L447" s="112">
        <f t="shared" si="28"/>
        <v>0</v>
      </c>
      <c r="M447" s="112">
        <f t="shared" si="28"/>
        <v>0</v>
      </c>
      <c r="O447" s="114" t="s">
        <v>41</v>
      </c>
      <c r="P447" s="114" t="s">
        <v>1732</v>
      </c>
      <c r="Q447" s="114" t="s">
        <v>603</v>
      </c>
      <c r="R447" s="114" t="s">
        <v>1690</v>
      </c>
      <c r="S447" s="114"/>
      <c r="T447" s="112">
        <v>0</v>
      </c>
      <c r="U447" s="112">
        <v>0</v>
      </c>
      <c r="V447" s="112">
        <v>0</v>
      </c>
      <c r="W447" s="112">
        <v>0</v>
      </c>
      <c r="X447" s="112">
        <v>0</v>
      </c>
      <c r="Y447" s="112">
        <v>0</v>
      </c>
      <c r="Z447" s="112">
        <v>0</v>
      </c>
      <c r="AA447" s="112">
        <v>0</v>
      </c>
      <c r="AB447" s="112">
        <v>0</v>
      </c>
    </row>
    <row r="448" spans="1:28" x14ac:dyDescent="0.25">
      <c r="A448" s="114" t="s">
        <v>41</v>
      </c>
      <c r="B448" s="114" t="s">
        <v>1732</v>
      </c>
      <c r="C448" s="114" t="s">
        <v>604</v>
      </c>
      <c r="D448" s="114" t="s">
        <v>1691</v>
      </c>
      <c r="E448" s="112">
        <f t="shared" si="28"/>
        <v>0</v>
      </c>
      <c r="F448" s="112">
        <f t="shared" si="28"/>
        <v>0</v>
      </c>
      <c r="G448" s="112">
        <f t="shared" si="28"/>
        <v>0</v>
      </c>
      <c r="H448" s="112">
        <f t="shared" si="28"/>
        <v>0</v>
      </c>
      <c r="I448" s="112">
        <f t="shared" si="28"/>
        <v>0</v>
      </c>
      <c r="J448" s="112">
        <f t="shared" si="28"/>
        <v>74528</v>
      </c>
      <c r="K448" s="112">
        <f t="shared" si="28"/>
        <v>547</v>
      </c>
      <c r="L448" s="112">
        <f t="shared" si="28"/>
        <v>12333</v>
      </c>
      <c r="M448" s="112">
        <f t="shared" si="28"/>
        <v>87408</v>
      </c>
      <c r="O448" s="114" t="s">
        <v>41</v>
      </c>
      <c r="P448" s="114" t="s">
        <v>1732</v>
      </c>
      <c r="Q448" s="114" t="s">
        <v>604</v>
      </c>
      <c r="R448" s="114" t="s">
        <v>1691</v>
      </c>
      <c r="S448" s="114"/>
      <c r="T448" s="112">
        <v>0</v>
      </c>
      <c r="U448" s="112">
        <v>0</v>
      </c>
      <c r="V448" s="112">
        <v>0</v>
      </c>
      <c r="W448" s="112">
        <v>0</v>
      </c>
      <c r="X448" s="112">
        <v>0</v>
      </c>
      <c r="Y448" s="112">
        <v>74528</v>
      </c>
      <c r="Z448" s="112">
        <v>547</v>
      </c>
      <c r="AA448" s="112">
        <v>12333</v>
      </c>
      <c r="AB448" s="112">
        <v>87408</v>
      </c>
    </row>
    <row r="449" spans="1:28" x14ac:dyDescent="0.25">
      <c r="A449" s="114" t="s">
        <v>41</v>
      </c>
      <c r="B449" s="114" t="s">
        <v>1732</v>
      </c>
      <c r="C449" s="114" t="s">
        <v>605</v>
      </c>
      <c r="D449" s="114" t="s">
        <v>1692</v>
      </c>
      <c r="E449" s="112">
        <f t="shared" si="28"/>
        <v>0</v>
      </c>
      <c r="F449" s="112">
        <f t="shared" si="28"/>
        <v>0</v>
      </c>
      <c r="G449" s="112">
        <f t="shared" si="28"/>
        <v>0</v>
      </c>
      <c r="H449" s="112">
        <f t="shared" si="28"/>
        <v>0</v>
      </c>
      <c r="I449" s="112">
        <f t="shared" si="28"/>
        <v>0</v>
      </c>
      <c r="J449" s="112">
        <f t="shared" si="28"/>
        <v>0</v>
      </c>
      <c r="K449" s="112">
        <f t="shared" si="28"/>
        <v>0</v>
      </c>
      <c r="L449" s="112">
        <f t="shared" si="28"/>
        <v>0</v>
      </c>
      <c r="M449" s="112">
        <f t="shared" si="28"/>
        <v>0</v>
      </c>
      <c r="O449" s="114" t="s">
        <v>41</v>
      </c>
      <c r="P449" s="114" t="s">
        <v>1732</v>
      </c>
      <c r="Q449" s="114" t="s">
        <v>605</v>
      </c>
      <c r="R449" s="114" t="s">
        <v>1692</v>
      </c>
      <c r="S449" s="114"/>
      <c r="T449" s="112">
        <v>0</v>
      </c>
      <c r="U449" s="112">
        <v>0</v>
      </c>
      <c r="V449" s="112">
        <v>0</v>
      </c>
      <c r="W449" s="112">
        <v>0</v>
      </c>
      <c r="X449" s="112">
        <v>0</v>
      </c>
      <c r="Y449" s="112">
        <v>0</v>
      </c>
      <c r="Z449" s="112">
        <v>0</v>
      </c>
      <c r="AA449" s="112">
        <v>0</v>
      </c>
      <c r="AB449" s="112">
        <v>0</v>
      </c>
    </row>
    <row r="450" spans="1:28" x14ac:dyDescent="0.25">
      <c r="A450" s="114" t="s">
        <v>41</v>
      </c>
      <c r="B450" s="114" t="s">
        <v>1732</v>
      </c>
      <c r="C450" s="114" t="s">
        <v>606</v>
      </c>
      <c r="D450" s="114" t="s">
        <v>1693</v>
      </c>
      <c r="E450" s="112">
        <f t="shared" si="28"/>
        <v>0</v>
      </c>
      <c r="F450" s="112">
        <f t="shared" si="28"/>
        <v>0</v>
      </c>
      <c r="G450" s="112">
        <f t="shared" si="28"/>
        <v>0</v>
      </c>
      <c r="H450" s="112">
        <f t="shared" si="28"/>
        <v>0</v>
      </c>
      <c r="I450" s="112">
        <f t="shared" si="28"/>
        <v>0</v>
      </c>
      <c r="J450" s="112">
        <f t="shared" si="28"/>
        <v>31952</v>
      </c>
      <c r="K450" s="112">
        <f t="shared" si="28"/>
        <v>0</v>
      </c>
      <c r="L450" s="112">
        <f t="shared" si="28"/>
        <v>0</v>
      </c>
      <c r="M450" s="112">
        <f t="shared" si="28"/>
        <v>31952</v>
      </c>
      <c r="O450" s="114" t="s">
        <v>41</v>
      </c>
      <c r="P450" s="114" t="s">
        <v>1732</v>
      </c>
      <c r="Q450" s="114" t="s">
        <v>606</v>
      </c>
      <c r="R450" s="114" t="s">
        <v>1693</v>
      </c>
      <c r="S450" s="114"/>
      <c r="T450" s="112">
        <v>0</v>
      </c>
      <c r="U450" s="112">
        <v>0</v>
      </c>
      <c r="V450" s="112">
        <v>0</v>
      </c>
      <c r="W450" s="112">
        <v>0</v>
      </c>
      <c r="X450" s="112">
        <v>0</v>
      </c>
      <c r="Y450" s="112">
        <v>31952</v>
      </c>
      <c r="Z450" s="112">
        <v>0</v>
      </c>
      <c r="AA450" s="112">
        <v>0</v>
      </c>
      <c r="AB450" s="112">
        <v>31952</v>
      </c>
    </row>
    <row r="451" spans="1:28" x14ac:dyDescent="0.25">
      <c r="A451" s="114" t="s">
        <v>41</v>
      </c>
      <c r="B451" s="114" t="s">
        <v>1732</v>
      </c>
      <c r="C451" s="114" t="s">
        <v>607</v>
      </c>
      <c r="D451" s="114" t="s">
        <v>1694</v>
      </c>
      <c r="E451" s="112">
        <f t="shared" si="28"/>
        <v>0</v>
      </c>
      <c r="F451" s="112">
        <f t="shared" si="28"/>
        <v>103856</v>
      </c>
      <c r="G451" s="112">
        <f t="shared" si="28"/>
        <v>56368</v>
      </c>
      <c r="H451" s="112">
        <f t="shared" si="28"/>
        <v>0</v>
      </c>
      <c r="I451" s="112">
        <f t="shared" si="28"/>
        <v>0</v>
      </c>
      <c r="J451" s="112">
        <f t="shared" si="28"/>
        <v>8832</v>
      </c>
      <c r="K451" s="112">
        <f t="shared" si="28"/>
        <v>0</v>
      </c>
      <c r="L451" s="112">
        <f t="shared" si="28"/>
        <v>896</v>
      </c>
      <c r="M451" s="112">
        <f t="shared" si="28"/>
        <v>169952</v>
      </c>
      <c r="O451" s="114" t="s">
        <v>41</v>
      </c>
      <c r="P451" s="114" t="s">
        <v>1732</v>
      </c>
      <c r="Q451" s="114" t="s">
        <v>607</v>
      </c>
      <c r="R451" s="114" t="s">
        <v>1694</v>
      </c>
      <c r="S451" s="114"/>
      <c r="T451" s="112">
        <v>0</v>
      </c>
      <c r="U451" s="112">
        <v>103856</v>
      </c>
      <c r="V451" s="112">
        <v>56368</v>
      </c>
      <c r="W451" s="112">
        <v>0</v>
      </c>
      <c r="X451" s="112">
        <v>0</v>
      </c>
      <c r="Y451" s="112">
        <v>8832</v>
      </c>
      <c r="Z451" s="112">
        <v>0</v>
      </c>
      <c r="AA451" s="112">
        <v>896</v>
      </c>
      <c r="AB451" s="112">
        <v>169952</v>
      </c>
    </row>
    <row r="452" spans="1:28" x14ac:dyDescent="0.25">
      <c r="A452" s="114" t="s">
        <v>41</v>
      </c>
      <c r="B452" s="114" t="s">
        <v>1732</v>
      </c>
      <c r="C452" s="114" t="s">
        <v>608</v>
      </c>
      <c r="D452" s="114" t="s">
        <v>1695</v>
      </c>
      <c r="E452" s="112">
        <f t="shared" si="28"/>
        <v>0</v>
      </c>
      <c r="F452" s="112">
        <f t="shared" si="28"/>
        <v>0</v>
      </c>
      <c r="G452" s="112">
        <f t="shared" si="28"/>
        <v>0</v>
      </c>
      <c r="H452" s="112">
        <f t="shared" si="28"/>
        <v>0</v>
      </c>
      <c r="I452" s="112">
        <f t="shared" si="28"/>
        <v>0</v>
      </c>
      <c r="J452" s="112">
        <f t="shared" si="28"/>
        <v>0</v>
      </c>
      <c r="K452" s="112">
        <f t="shared" si="28"/>
        <v>0</v>
      </c>
      <c r="L452" s="112">
        <f t="shared" si="28"/>
        <v>0</v>
      </c>
      <c r="M452" s="112">
        <f t="shared" si="28"/>
        <v>0</v>
      </c>
      <c r="O452" s="114" t="s">
        <v>41</v>
      </c>
      <c r="P452" s="114" t="s">
        <v>1732</v>
      </c>
      <c r="Q452" s="114" t="s">
        <v>608</v>
      </c>
      <c r="R452" s="114" t="s">
        <v>1695</v>
      </c>
      <c r="S452" s="114"/>
      <c r="T452" s="112">
        <v>0</v>
      </c>
      <c r="U452" s="112">
        <v>0</v>
      </c>
      <c r="V452" s="112">
        <v>0</v>
      </c>
      <c r="W452" s="112">
        <v>0</v>
      </c>
      <c r="X452" s="112">
        <v>0</v>
      </c>
      <c r="Y452" s="112">
        <v>0</v>
      </c>
      <c r="Z452" s="112">
        <v>0</v>
      </c>
      <c r="AA452" s="112">
        <v>0</v>
      </c>
      <c r="AB452" s="112">
        <v>0</v>
      </c>
    </row>
    <row r="453" spans="1:28" x14ac:dyDescent="0.25">
      <c r="A453" s="114" t="s">
        <v>41</v>
      </c>
      <c r="B453" s="114" t="s">
        <v>1732</v>
      </c>
      <c r="C453" s="114" t="s">
        <v>609</v>
      </c>
      <c r="D453" s="114" t="s">
        <v>1696</v>
      </c>
      <c r="E453" s="112">
        <f t="shared" si="28"/>
        <v>0</v>
      </c>
      <c r="F453" s="112">
        <f t="shared" si="28"/>
        <v>0</v>
      </c>
      <c r="G453" s="112">
        <f t="shared" si="28"/>
        <v>0</v>
      </c>
      <c r="H453" s="112">
        <f t="shared" si="28"/>
        <v>0</v>
      </c>
      <c r="I453" s="112">
        <f t="shared" si="28"/>
        <v>0</v>
      </c>
      <c r="J453" s="112">
        <f t="shared" si="28"/>
        <v>0</v>
      </c>
      <c r="K453" s="112">
        <f t="shared" si="28"/>
        <v>0</v>
      </c>
      <c r="L453" s="112">
        <f t="shared" si="28"/>
        <v>0</v>
      </c>
      <c r="M453" s="112">
        <f t="shared" si="28"/>
        <v>0</v>
      </c>
      <c r="O453" s="114" t="s">
        <v>41</v>
      </c>
      <c r="P453" s="114" t="s">
        <v>1732</v>
      </c>
      <c r="Q453" s="114" t="s">
        <v>609</v>
      </c>
      <c r="R453" s="114" t="s">
        <v>1696</v>
      </c>
      <c r="S453" s="114"/>
      <c r="T453" s="112">
        <v>0</v>
      </c>
      <c r="U453" s="112">
        <v>0</v>
      </c>
      <c r="V453" s="112">
        <v>0</v>
      </c>
      <c r="W453" s="112">
        <v>0</v>
      </c>
      <c r="X453" s="112">
        <v>0</v>
      </c>
      <c r="Y453" s="112">
        <v>0</v>
      </c>
      <c r="Z453" s="112">
        <v>0</v>
      </c>
      <c r="AA453" s="112">
        <v>0</v>
      </c>
      <c r="AB453" s="112">
        <v>0</v>
      </c>
    </row>
    <row r="454" spans="1:28" x14ac:dyDescent="0.25">
      <c r="A454" s="114" t="s">
        <v>41</v>
      </c>
      <c r="B454" s="114" t="s">
        <v>1732</v>
      </c>
      <c r="C454" s="114" t="s">
        <v>610</v>
      </c>
      <c r="D454" s="114" t="s">
        <v>1697</v>
      </c>
      <c r="E454" s="112">
        <f t="shared" si="28"/>
        <v>0</v>
      </c>
      <c r="F454" s="112">
        <f t="shared" si="28"/>
        <v>0</v>
      </c>
      <c r="G454" s="112">
        <f t="shared" si="28"/>
        <v>0</v>
      </c>
      <c r="H454" s="112">
        <f t="shared" si="28"/>
        <v>0</v>
      </c>
      <c r="I454" s="112">
        <f t="shared" si="28"/>
        <v>2000</v>
      </c>
      <c r="J454" s="112">
        <f t="shared" si="28"/>
        <v>0</v>
      </c>
      <c r="K454" s="112">
        <f t="shared" si="28"/>
        <v>0</v>
      </c>
      <c r="L454" s="112">
        <f t="shared" si="28"/>
        <v>0</v>
      </c>
      <c r="M454" s="112">
        <f t="shared" si="28"/>
        <v>2000</v>
      </c>
      <c r="O454" s="114" t="s">
        <v>41</v>
      </c>
      <c r="P454" s="114" t="s">
        <v>1732</v>
      </c>
      <c r="Q454" s="114" t="s">
        <v>610</v>
      </c>
      <c r="R454" s="114" t="s">
        <v>1697</v>
      </c>
      <c r="S454" s="114"/>
      <c r="T454" s="112">
        <v>0</v>
      </c>
      <c r="U454" s="112">
        <v>0</v>
      </c>
      <c r="V454" s="112">
        <v>0</v>
      </c>
      <c r="W454" s="112">
        <v>0</v>
      </c>
      <c r="X454" s="112">
        <v>2000</v>
      </c>
      <c r="Y454" s="112">
        <v>0</v>
      </c>
      <c r="Z454" s="112">
        <v>0</v>
      </c>
      <c r="AA454" s="112">
        <v>0</v>
      </c>
      <c r="AB454" s="112">
        <v>2000</v>
      </c>
    </row>
    <row r="455" spans="1:28" x14ac:dyDescent="0.25">
      <c r="A455" s="114" t="s">
        <v>41</v>
      </c>
      <c r="B455" s="114" t="s">
        <v>1732</v>
      </c>
      <c r="C455" s="114" t="s">
        <v>611</v>
      </c>
      <c r="D455" s="114" t="s">
        <v>1698</v>
      </c>
      <c r="E455" s="112">
        <f t="shared" si="28"/>
        <v>31104</v>
      </c>
      <c r="F455" s="112">
        <f t="shared" si="28"/>
        <v>0</v>
      </c>
      <c r="G455" s="112">
        <f t="shared" si="28"/>
        <v>0</v>
      </c>
      <c r="H455" s="112">
        <f t="shared" si="28"/>
        <v>0</v>
      </c>
      <c r="I455" s="112">
        <f t="shared" si="28"/>
        <v>0</v>
      </c>
      <c r="J455" s="112">
        <f t="shared" si="28"/>
        <v>0</v>
      </c>
      <c r="K455" s="112">
        <f t="shared" si="28"/>
        <v>0</v>
      </c>
      <c r="L455" s="112">
        <f t="shared" si="28"/>
        <v>0</v>
      </c>
      <c r="M455" s="112">
        <f t="shared" si="28"/>
        <v>31104</v>
      </c>
      <c r="O455" s="114" t="s">
        <v>41</v>
      </c>
      <c r="P455" s="114" t="s">
        <v>1732</v>
      </c>
      <c r="Q455" s="114" t="s">
        <v>611</v>
      </c>
      <c r="R455" s="114" t="s">
        <v>1698</v>
      </c>
      <c r="S455" s="114"/>
      <c r="T455" s="112">
        <v>31104</v>
      </c>
      <c r="U455" s="112">
        <v>0</v>
      </c>
      <c r="V455" s="112">
        <v>0</v>
      </c>
      <c r="W455" s="112">
        <v>0</v>
      </c>
      <c r="X455" s="112">
        <v>0</v>
      </c>
      <c r="Y455" s="112">
        <v>0</v>
      </c>
      <c r="Z455" s="112">
        <v>0</v>
      </c>
      <c r="AA455" s="112">
        <v>0</v>
      </c>
      <c r="AB455" s="112">
        <v>31104</v>
      </c>
    </row>
    <row r="456" spans="1:28" x14ac:dyDescent="0.25">
      <c r="A456" s="114" t="s">
        <v>41</v>
      </c>
      <c r="B456" s="114" t="s">
        <v>1732</v>
      </c>
      <c r="C456" s="114" t="s">
        <v>612</v>
      </c>
      <c r="D456" s="114" t="s">
        <v>1699</v>
      </c>
      <c r="E456" s="112">
        <f t="shared" si="28"/>
        <v>12528</v>
      </c>
      <c r="F456" s="112">
        <f t="shared" si="28"/>
        <v>0</v>
      </c>
      <c r="G456" s="112">
        <f t="shared" si="28"/>
        <v>0</v>
      </c>
      <c r="H456" s="112">
        <f t="shared" si="28"/>
        <v>0</v>
      </c>
      <c r="I456" s="112">
        <f t="shared" si="28"/>
        <v>50880</v>
      </c>
      <c r="J456" s="112">
        <f t="shared" si="28"/>
        <v>0</v>
      </c>
      <c r="K456" s="112">
        <f t="shared" si="28"/>
        <v>59462</v>
      </c>
      <c r="L456" s="112">
        <f t="shared" si="28"/>
        <v>0</v>
      </c>
      <c r="M456" s="112">
        <f t="shared" si="28"/>
        <v>122870</v>
      </c>
      <c r="O456" s="114" t="s">
        <v>41</v>
      </c>
      <c r="P456" s="114" t="s">
        <v>1732</v>
      </c>
      <c r="Q456" s="114" t="s">
        <v>612</v>
      </c>
      <c r="R456" s="114" t="s">
        <v>1699</v>
      </c>
      <c r="S456" s="114"/>
      <c r="T456" s="112">
        <v>12528</v>
      </c>
      <c r="U456" s="112">
        <v>0</v>
      </c>
      <c r="V456" s="112">
        <v>0</v>
      </c>
      <c r="W456" s="112">
        <v>0</v>
      </c>
      <c r="X456" s="112">
        <v>50880</v>
      </c>
      <c r="Y456" s="112">
        <v>0</v>
      </c>
      <c r="Z456" s="112">
        <v>59462</v>
      </c>
      <c r="AA456" s="112">
        <v>0</v>
      </c>
      <c r="AB456" s="112">
        <v>122870</v>
      </c>
    </row>
    <row r="457" spans="1:28" x14ac:dyDescent="0.25">
      <c r="A457" s="114" t="s">
        <v>41</v>
      </c>
      <c r="B457" s="114" t="s">
        <v>1732</v>
      </c>
      <c r="C457" s="114" t="s">
        <v>613</v>
      </c>
      <c r="D457" s="114" t="s">
        <v>1700</v>
      </c>
      <c r="E457" s="112">
        <f t="shared" si="28"/>
        <v>299424</v>
      </c>
      <c r="F457" s="112">
        <f t="shared" si="28"/>
        <v>0</v>
      </c>
      <c r="G457" s="112">
        <f t="shared" si="28"/>
        <v>0</v>
      </c>
      <c r="H457" s="112">
        <f t="shared" si="28"/>
        <v>0</v>
      </c>
      <c r="I457" s="112">
        <f t="shared" si="28"/>
        <v>0</v>
      </c>
      <c r="J457" s="112">
        <f t="shared" si="28"/>
        <v>0</v>
      </c>
      <c r="K457" s="112">
        <f t="shared" si="28"/>
        <v>0</v>
      </c>
      <c r="L457" s="112">
        <f t="shared" si="28"/>
        <v>0</v>
      </c>
      <c r="M457" s="112">
        <f t="shared" si="28"/>
        <v>299424</v>
      </c>
      <c r="O457" s="114" t="s">
        <v>41</v>
      </c>
      <c r="P457" s="114" t="s">
        <v>1732</v>
      </c>
      <c r="Q457" s="114" t="s">
        <v>613</v>
      </c>
      <c r="R457" s="114" t="s">
        <v>1700</v>
      </c>
      <c r="S457" s="114"/>
      <c r="T457" s="112">
        <v>299424</v>
      </c>
      <c r="U457" s="112">
        <v>0</v>
      </c>
      <c r="V457" s="112">
        <v>0</v>
      </c>
      <c r="W457" s="112">
        <v>0</v>
      </c>
      <c r="X457" s="112">
        <v>0</v>
      </c>
      <c r="Y457" s="112">
        <v>0</v>
      </c>
      <c r="Z457" s="112">
        <v>0</v>
      </c>
      <c r="AA457" s="112">
        <v>0</v>
      </c>
      <c r="AB457" s="112">
        <v>299424</v>
      </c>
    </row>
    <row r="458" spans="1:28" x14ac:dyDescent="0.25">
      <c r="A458" s="114" t="s">
        <v>41</v>
      </c>
      <c r="B458" s="114" t="s">
        <v>1732</v>
      </c>
      <c r="C458" s="114" t="s">
        <v>614</v>
      </c>
      <c r="D458" s="114" t="s">
        <v>1701</v>
      </c>
      <c r="E458" s="112">
        <f t="shared" si="28"/>
        <v>76896</v>
      </c>
      <c r="F458" s="112">
        <f t="shared" si="28"/>
        <v>0</v>
      </c>
      <c r="G458" s="112">
        <f t="shared" si="28"/>
        <v>0</v>
      </c>
      <c r="H458" s="112">
        <f t="shared" si="28"/>
        <v>0</v>
      </c>
      <c r="I458" s="112">
        <f t="shared" si="28"/>
        <v>7872</v>
      </c>
      <c r="J458" s="112">
        <f t="shared" si="28"/>
        <v>0</v>
      </c>
      <c r="K458" s="112">
        <f t="shared" si="28"/>
        <v>96</v>
      </c>
      <c r="L458" s="112">
        <f t="shared" si="28"/>
        <v>0</v>
      </c>
      <c r="M458" s="112">
        <f t="shared" si="28"/>
        <v>84864</v>
      </c>
      <c r="O458" s="114" t="s">
        <v>41</v>
      </c>
      <c r="P458" s="114" t="s">
        <v>1732</v>
      </c>
      <c r="Q458" s="114" t="s">
        <v>614</v>
      </c>
      <c r="R458" s="114" t="s">
        <v>1701</v>
      </c>
      <c r="S458" s="114"/>
      <c r="T458" s="112">
        <v>76896</v>
      </c>
      <c r="U458" s="112">
        <v>0</v>
      </c>
      <c r="V458" s="112">
        <v>0</v>
      </c>
      <c r="W458" s="112">
        <v>0</v>
      </c>
      <c r="X458" s="112">
        <v>7872</v>
      </c>
      <c r="Y458" s="112">
        <v>0</v>
      </c>
      <c r="Z458" s="112">
        <v>96</v>
      </c>
      <c r="AA458" s="112">
        <v>0</v>
      </c>
      <c r="AB458" s="112">
        <v>84864</v>
      </c>
    </row>
    <row r="459" spans="1:28" x14ac:dyDescent="0.25">
      <c r="A459" s="114" t="s">
        <v>41</v>
      </c>
      <c r="B459" s="114" t="s">
        <v>1732</v>
      </c>
      <c r="C459" s="114" t="s">
        <v>615</v>
      </c>
      <c r="D459" s="114" t="s">
        <v>1702</v>
      </c>
      <c r="E459" s="112">
        <f t="shared" si="28"/>
        <v>0</v>
      </c>
      <c r="F459" s="112">
        <f t="shared" si="28"/>
        <v>0</v>
      </c>
      <c r="G459" s="112">
        <f t="shared" si="28"/>
        <v>0</v>
      </c>
      <c r="H459" s="112">
        <f t="shared" si="28"/>
        <v>0</v>
      </c>
      <c r="I459" s="112">
        <f t="shared" si="28"/>
        <v>0</v>
      </c>
      <c r="J459" s="112">
        <f t="shared" si="28"/>
        <v>0</v>
      </c>
      <c r="K459" s="112">
        <f t="shared" si="28"/>
        <v>0</v>
      </c>
      <c r="L459" s="112">
        <f t="shared" si="28"/>
        <v>0</v>
      </c>
      <c r="M459" s="112">
        <f t="shared" si="28"/>
        <v>0</v>
      </c>
      <c r="O459" s="114" t="s">
        <v>41</v>
      </c>
      <c r="P459" s="114" t="s">
        <v>1732</v>
      </c>
      <c r="Q459" s="114" t="s">
        <v>615</v>
      </c>
      <c r="R459" s="114" t="s">
        <v>1702</v>
      </c>
      <c r="S459" s="114"/>
      <c r="T459" s="112">
        <v>0</v>
      </c>
      <c r="U459" s="112">
        <v>0</v>
      </c>
      <c r="V459" s="112">
        <v>0</v>
      </c>
      <c r="W459" s="112">
        <v>0</v>
      </c>
      <c r="X459" s="112">
        <v>0</v>
      </c>
      <c r="Y459" s="112">
        <v>0</v>
      </c>
      <c r="Z459" s="112">
        <v>0</v>
      </c>
      <c r="AA459" s="112">
        <v>0</v>
      </c>
      <c r="AB459" s="112">
        <v>0</v>
      </c>
    </row>
    <row r="460" spans="1:28" x14ac:dyDescent="0.25">
      <c r="A460" s="114" t="s">
        <v>41</v>
      </c>
      <c r="B460" s="114" t="s">
        <v>1732</v>
      </c>
      <c r="C460" s="114" t="s">
        <v>616</v>
      </c>
      <c r="D460" s="114" t="s">
        <v>1703</v>
      </c>
      <c r="E460" s="112">
        <f t="shared" si="28"/>
        <v>662560</v>
      </c>
      <c r="F460" s="112">
        <f t="shared" si="28"/>
        <v>388240</v>
      </c>
      <c r="G460" s="112">
        <f t="shared" si="28"/>
        <v>56368</v>
      </c>
      <c r="H460" s="112">
        <f t="shared" si="28"/>
        <v>11088</v>
      </c>
      <c r="I460" s="112">
        <f t="shared" si="28"/>
        <v>337600</v>
      </c>
      <c r="J460" s="112">
        <f t="shared" si="28"/>
        <v>278352</v>
      </c>
      <c r="K460" s="112">
        <f t="shared" si="28"/>
        <v>80860</v>
      </c>
      <c r="L460" s="112">
        <f t="shared" si="28"/>
        <v>39586</v>
      </c>
      <c r="M460" s="112">
        <f t="shared" si="28"/>
        <v>1854654</v>
      </c>
      <c r="O460" s="114" t="s">
        <v>41</v>
      </c>
      <c r="P460" s="114" t="s">
        <v>1732</v>
      </c>
      <c r="Q460" s="114" t="s">
        <v>616</v>
      </c>
      <c r="R460" s="114" t="s">
        <v>1703</v>
      </c>
      <c r="S460" s="114"/>
      <c r="T460" s="112">
        <v>662560</v>
      </c>
      <c r="U460" s="112">
        <v>388240</v>
      </c>
      <c r="V460" s="112">
        <v>56368</v>
      </c>
      <c r="W460" s="112">
        <v>11088</v>
      </c>
      <c r="X460" s="112">
        <v>337600</v>
      </c>
      <c r="Y460" s="112">
        <v>278352</v>
      </c>
      <c r="Z460" s="112">
        <v>80860</v>
      </c>
      <c r="AA460" s="112">
        <v>39586</v>
      </c>
      <c r="AB460" s="112">
        <v>1854654</v>
      </c>
    </row>
    <row r="461" spans="1:28" x14ac:dyDescent="0.25">
      <c r="D461" s="111" t="s">
        <v>617</v>
      </c>
      <c r="R461" s="111" t="s">
        <v>617</v>
      </c>
      <c r="S461" s="111"/>
    </row>
    <row r="462" spans="1:28" x14ac:dyDescent="0.25">
      <c r="A462" s="114" t="s">
        <v>41</v>
      </c>
      <c r="B462" s="114" t="s">
        <v>1732</v>
      </c>
      <c r="C462" s="114" t="s">
        <v>618</v>
      </c>
      <c r="D462" s="114" t="s">
        <v>1704</v>
      </c>
      <c r="E462" s="112">
        <f t="shared" ref="E462:M467" si="29">T462</f>
        <v>0</v>
      </c>
      <c r="F462" s="112">
        <f t="shared" si="29"/>
        <v>0</v>
      </c>
      <c r="G462" s="112">
        <f t="shared" si="29"/>
        <v>0</v>
      </c>
      <c r="H462" s="112">
        <f t="shared" si="29"/>
        <v>0</v>
      </c>
      <c r="I462" s="112">
        <f t="shared" si="29"/>
        <v>0</v>
      </c>
      <c r="J462" s="112">
        <f t="shared" si="29"/>
        <v>0</v>
      </c>
      <c r="K462" s="112">
        <f t="shared" si="29"/>
        <v>0</v>
      </c>
      <c r="L462" s="112">
        <f t="shared" si="29"/>
        <v>0</v>
      </c>
      <c r="M462" s="112">
        <f t="shared" si="29"/>
        <v>0</v>
      </c>
      <c r="O462" s="114" t="s">
        <v>41</v>
      </c>
      <c r="P462" s="114" t="s">
        <v>1732</v>
      </c>
      <c r="Q462" s="114" t="s">
        <v>618</v>
      </c>
      <c r="R462" s="114" t="s">
        <v>1704</v>
      </c>
      <c r="S462" s="114"/>
      <c r="T462" s="112">
        <v>0</v>
      </c>
      <c r="U462" s="112">
        <v>0</v>
      </c>
      <c r="V462" s="112">
        <v>0</v>
      </c>
      <c r="W462" s="112">
        <v>0</v>
      </c>
      <c r="X462" s="112">
        <v>0</v>
      </c>
      <c r="Y462" s="112">
        <v>0</v>
      </c>
      <c r="Z462" s="112">
        <v>0</v>
      </c>
      <c r="AA462" s="112">
        <v>0</v>
      </c>
      <c r="AB462" s="112">
        <v>0</v>
      </c>
    </row>
    <row r="463" spans="1:28" x14ac:dyDescent="0.25">
      <c r="A463" s="114" t="s">
        <v>41</v>
      </c>
      <c r="B463" s="114" t="s">
        <v>1732</v>
      </c>
      <c r="C463" s="114" t="s">
        <v>619</v>
      </c>
      <c r="D463" s="114" t="s">
        <v>1705</v>
      </c>
      <c r="E463" s="112">
        <f t="shared" si="29"/>
        <v>0</v>
      </c>
      <c r="F463" s="112">
        <f t="shared" si="29"/>
        <v>0</v>
      </c>
      <c r="G463" s="112">
        <f t="shared" si="29"/>
        <v>0</v>
      </c>
      <c r="H463" s="112">
        <f t="shared" si="29"/>
        <v>0</v>
      </c>
      <c r="I463" s="112">
        <f t="shared" si="29"/>
        <v>0</v>
      </c>
      <c r="J463" s="112">
        <f t="shared" si="29"/>
        <v>0</v>
      </c>
      <c r="K463" s="112">
        <f t="shared" si="29"/>
        <v>0</v>
      </c>
      <c r="L463" s="112">
        <f t="shared" si="29"/>
        <v>0</v>
      </c>
      <c r="M463" s="112">
        <f t="shared" si="29"/>
        <v>0</v>
      </c>
      <c r="O463" s="114" t="s">
        <v>41</v>
      </c>
      <c r="P463" s="114" t="s">
        <v>1732</v>
      </c>
      <c r="Q463" s="114" t="s">
        <v>619</v>
      </c>
      <c r="R463" s="114" t="s">
        <v>1705</v>
      </c>
      <c r="S463" s="114"/>
      <c r="T463" s="112">
        <v>0</v>
      </c>
      <c r="U463" s="112">
        <v>0</v>
      </c>
      <c r="V463" s="112">
        <v>0</v>
      </c>
      <c r="W463" s="112">
        <v>0</v>
      </c>
      <c r="X463" s="112">
        <v>0</v>
      </c>
      <c r="Y463" s="112">
        <v>0</v>
      </c>
      <c r="Z463" s="112">
        <v>0</v>
      </c>
      <c r="AA463" s="112">
        <v>0</v>
      </c>
      <c r="AB463" s="112">
        <v>0</v>
      </c>
    </row>
    <row r="464" spans="1:28" x14ac:dyDescent="0.25">
      <c r="A464" s="114" t="s">
        <v>41</v>
      </c>
      <c r="B464" s="114" t="s">
        <v>1732</v>
      </c>
      <c r="C464" s="114" t="s">
        <v>620</v>
      </c>
      <c r="D464" s="114" t="s">
        <v>1706</v>
      </c>
      <c r="E464" s="112">
        <f t="shared" si="29"/>
        <v>0</v>
      </c>
      <c r="F464" s="112">
        <f t="shared" si="29"/>
        <v>0</v>
      </c>
      <c r="G464" s="112">
        <f t="shared" si="29"/>
        <v>0</v>
      </c>
      <c r="H464" s="112">
        <f t="shared" si="29"/>
        <v>0</v>
      </c>
      <c r="I464" s="112">
        <f t="shared" si="29"/>
        <v>0</v>
      </c>
      <c r="J464" s="112">
        <f t="shared" si="29"/>
        <v>0</v>
      </c>
      <c r="K464" s="112">
        <f t="shared" si="29"/>
        <v>0</v>
      </c>
      <c r="L464" s="112">
        <f t="shared" si="29"/>
        <v>0</v>
      </c>
      <c r="M464" s="112">
        <f t="shared" si="29"/>
        <v>0</v>
      </c>
      <c r="O464" s="114" t="s">
        <v>41</v>
      </c>
      <c r="P464" s="114" t="s">
        <v>1732</v>
      </c>
      <c r="Q464" s="114" t="s">
        <v>620</v>
      </c>
      <c r="R464" s="114" t="s">
        <v>1706</v>
      </c>
      <c r="S464" s="114"/>
      <c r="T464" s="112">
        <v>0</v>
      </c>
      <c r="U464" s="112">
        <v>0</v>
      </c>
      <c r="V464" s="112">
        <v>0</v>
      </c>
      <c r="W464" s="112">
        <v>0</v>
      </c>
      <c r="X464" s="112">
        <v>0</v>
      </c>
      <c r="Y464" s="112">
        <v>0</v>
      </c>
      <c r="Z464" s="112">
        <v>0</v>
      </c>
      <c r="AA464" s="112">
        <v>0</v>
      </c>
      <c r="AB464" s="112">
        <v>0</v>
      </c>
    </row>
    <row r="465" spans="1:28" x14ac:dyDescent="0.25">
      <c r="A465" s="114" t="s">
        <v>41</v>
      </c>
      <c r="B465" s="114" t="s">
        <v>1732</v>
      </c>
      <c r="C465" s="114" t="s">
        <v>621</v>
      </c>
      <c r="D465" s="114" t="s">
        <v>1707</v>
      </c>
      <c r="E465" s="112">
        <f t="shared" si="29"/>
        <v>0</v>
      </c>
      <c r="F465" s="112">
        <f t="shared" si="29"/>
        <v>0</v>
      </c>
      <c r="G465" s="112">
        <f t="shared" si="29"/>
        <v>0</v>
      </c>
      <c r="H465" s="112">
        <f t="shared" si="29"/>
        <v>0</v>
      </c>
      <c r="I465" s="112">
        <f t="shared" si="29"/>
        <v>0</v>
      </c>
      <c r="J465" s="112">
        <f t="shared" si="29"/>
        <v>0</v>
      </c>
      <c r="K465" s="112">
        <f t="shared" si="29"/>
        <v>0</v>
      </c>
      <c r="L465" s="112">
        <f t="shared" si="29"/>
        <v>0</v>
      </c>
      <c r="M465" s="112">
        <f t="shared" si="29"/>
        <v>0</v>
      </c>
      <c r="O465" s="114" t="s">
        <v>41</v>
      </c>
      <c r="P465" s="114" t="s">
        <v>1732</v>
      </c>
      <c r="Q465" s="114" t="s">
        <v>621</v>
      </c>
      <c r="R465" s="114" t="s">
        <v>1707</v>
      </c>
      <c r="S465" s="114"/>
      <c r="T465" s="112">
        <v>0</v>
      </c>
      <c r="U465" s="112">
        <v>0</v>
      </c>
      <c r="V465" s="112">
        <v>0</v>
      </c>
      <c r="W465" s="112">
        <v>0</v>
      </c>
      <c r="X465" s="112">
        <v>0</v>
      </c>
      <c r="Y465" s="112">
        <v>0</v>
      </c>
      <c r="Z465" s="112">
        <v>0</v>
      </c>
      <c r="AA465" s="112">
        <v>0</v>
      </c>
      <c r="AB465" s="112">
        <v>0</v>
      </c>
    </row>
    <row r="466" spans="1:28" x14ac:dyDescent="0.25">
      <c r="A466" s="114" t="s">
        <v>41</v>
      </c>
      <c r="B466" s="114" t="s">
        <v>1732</v>
      </c>
      <c r="C466" s="114" t="s">
        <v>706</v>
      </c>
      <c r="D466" s="114" t="s">
        <v>1708</v>
      </c>
      <c r="E466" s="112">
        <f t="shared" si="29"/>
        <v>0</v>
      </c>
      <c r="F466" s="112">
        <f t="shared" si="29"/>
        <v>0</v>
      </c>
      <c r="G466" s="112">
        <f t="shared" si="29"/>
        <v>0</v>
      </c>
      <c r="H466" s="112">
        <f t="shared" si="29"/>
        <v>0</v>
      </c>
      <c r="I466" s="112">
        <f t="shared" si="29"/>
        <v>0</v>
      </c>
      <c r="J466" s="112">
        <f t="shared" si="29"/>
        <v>0</v>
      </c>
      <c r="K466" s="112">
        <f t="shared" si="29"/>
        <v>0</v>
      </c>
      <c r="L466" s="112">
        <f t="shared" si="29"/>
        <v>0</v>
      </c>
      <c r="M466" s="112">
        <f t="shared" si="29"/>
        <v>0</v>
      </c>
      <c r="O466" s="114" t="s">
        <v>41</v>
      </c>
      <c r="P466" s="114" t="s">
        <v>1732</v>
      </c>
      <c r="Q466" s="114" t="s">
        <v>706</v>
      </c>
      <c r="R466" s="114" t="s">
        <v>1708</v>
      </c>
      <c r="S466" s="114"/>
      <c r="T466" s="112">
        <v>0</v>
      </c>
      <c r="U466" s="112">
        <v>0</v>
      </c>
      <c r="V466" s="112">
        <v>0</v>
      </c>
      <c r="W466" s="112">
        <v>0</v>
      </c>
      <c r="X466" s="112">
        <v>0</v>
      </c>
      <c r="Y466" s="112">
        <v>0</v>
      </c>
      <c r="Z466" s="112">
        <v>0</v>
      </c>
      <c r="AA466" s="112">
        <v>0</v>
      </c>
      <c r="AB466" s="112">
        <v>0</v>
      </c>
    </row>
    <row r="467" spans="1:28" x14ac:dyDescent="0.25">
      <c r="A467" s="114" t="s">
        <v>41</v>
      </c>
      <c r="B467" s="114" t="s">
        <v>1732</v>
      </c>
      <c r="C467" s="114" t="s">
        <v>708</v>
      </c>
      <c r="D467" s="114" t="s">
        <v>1709</v>
      </c>
      <c r="E467" s="112">
        <f t="shared" si="29"/>
        <v>0</v>
      </c>
      <c r="F467" s="112">
        <f t="shared" si="29"/>
        <v>0</v>
      </c>
      <c r="G467" s="112">
        <f t="shared" si="29"/>
        <v>0</v>
      </c>
      <c r="H467" s="112">
        <f t="shared" si="29"/>
        <v>0</v>
      </c>
      <c r="I467" s="112">
        <f t="shared" si="29"/>
        <v>0</v>
      </c>
      <c r="J467" s="112">
        <f t="shared" si="29"/>
        <v>0</v>
      </c>
      <c r="K467" s="112">
        <f t="shared" si="29"/>
        <v>0</v>
      </c>
      <c r="L467" s="112">
        <f t="shared" si="29"/>
        <v>0</v>
      </c>
      <c r="M467" s="112">
        <f t="shared" si="29"/>
        <v>0</v>
      </c>
      <c r="O467" s="114" t="s">
        <v>41</v>
      </c>
      <c r="P467" s="114" t="s">
        <v>1732</v>
      </c>
      <c r="Q467" s="114" t="s">
        <v>708</v>
      </c>
      <c r="R467" s="114" t="s">
        <v>1709</v>
      </c>
      <c r="S467" s="114"/>
      <c r="T467" s="112">
        <v>0</v>
      </c>
      <c r="U467" s="112">
        <v>0</v>
      </c>
      <c r="V467" s="112">
        <v>0</v>
      </c>
      <c r="W467" s="112">
        <v>0</v>
      </c>
      <c r="X467" s="112">
        <v>0</v>
      </c>
      <c r="Y467" s="112">
        <v>0</v>
      </c>
      <c r="Z467" s="112">
        <v>0</v>
      </c>
      <c r="AA467" s="112">
        <v>0</v>
      </c>
      <c r="AB467" s="112">
        <v>0</v>
      </c>
    </row>
    <row r="470" spans="1:28" x14ac:dyDescent="0.25">
      <c r="A470" s="111" t="s">
        <v>1733</v>
      </c>
      <c r="O470" s="111" t="s">
        <v>1733</v>
      </c>
    </row>
    <row r="471" spans="1:28" x14ac:dyDescent="0.25">
      <c r="A471" s="114" t="s">
        <v>0</v>
      </c>
      <c r="B471" s="114" t="s">
        <v>1666</v>
      </c>
      <c r="C471" s="114" t="s">
        <v>112</v>
      </c>
      <c r="D471" s="111" t="s">
        <v>127</v>
      </c>
      <c r="E471" s="112" t="s">
        <v>1667</v>
      </c>
      <c r="F471" s="112" t="s">
        <v>1668</v>
      </c>
      <c r="G471" s="112" t="s">
        <v>1669</v>
      </c>
      <c r="H471" s="112" t="s">
        <v>1670</v>
      </c>
      <c r="I471" s="112" t="s">
        <v>1671</v>
      </c>
      <c r="J471" s="112" t="s">
        <v>1672</v>
      </c>
      <c r="K471" s="112" t="s">
        <v>1673</v>
      </c>
      <c r="L471" s="112" t="s">
        <v>1674</v>
      </c>
      <c r="M471" s="112" t="s">
        <v>1</v>
      </c>
      <c r="O471" s="114" t="s">
        <v>0</v>
      </c>
      <c r="P471" s="114" t="s">
        <v>1666</v>
      </c>
      <c r="Q471" s="114" t="s">
        <v>112</v>
      </c>
      <c r="R471" s="111" t="s">
        <v>127</v>
      </c>
      <c r="S471" s="111"/>
      <c r="T471" s="112" t="s">
        <v>1667</v>
      </c>
      <c r="U471" s="112" t="s">
        <v>1668</v>
      </c>
      <c r="V471" s="112" t="s">
        <v>1669</v>
      </c>
      <c r="W471" s="112" t="s">
        <v>1670</v>
      </c>
      <c r="X471" s="112" t="s">
        <v>1671</v>
      </c>
      <c r="Y471" s="112" t="s">
        <v>1672</v>
      </c>
      <c r="Z471" s="112" t="s">
        <v>1673</v>
      </c>
      <c r="AA471" s="112" t="s">
        <v>1674</v>
      </c>
      <c r="AB471" s="112" t="s">
        <v>1</v>
      </c>
    </row>
    <row r="472" spans="1:28" x14ac:dyDescent="0.25">
      <c r="A472" s="114" t="s">
        <v>52</v>
      </c>
      <c r="B472" s="114" t="s">
        <v>1734</v>
      </c>
      <c r="C472" s="114" t="s">
        <v>589</v>
      </c>
      <c r="D472" s="114" t="s">
        <v>1676</v>
      </c>
      <c r="E472" s="112">
        <f t="shared" ref="E472:M499" si="30">T472</f>
        <v>169344</v>
      </c>
      <c r="F472" s="112">
        <f t="shared" si="30"/>
        <v>0</v>
      </c>
      <c r="G472" s="112">
        <f t="shared" si="30"/>
        <v>0</v>
      </c>
      <c r="H472" s="112">
        <f t="shared" si="30"/>
        <v>0</v>
      </c>
      <c r="I472" s="112">
        <f t="shared" si="30"/>
        <v>0</v>
      </c>
      <c r="J472" s="112">
        <f t="shared" si="30"/>
        <v>0</v>
      </c>
      <c r="K472" s="112">
        <f t="shared" si="30"/>
        <v>0</v>
      </c>
      <c r="L472" s="112">
        <f t="shared" si="30"/>
        <v>0</v>
      </c>
      <c r="M472" s="112">
        <f t="shared" si="30"/>
        <v>169344</v>
      </c>
      <c r="O472" s="114" t="s">
        <v>52</v>
      </c>
      <c r="P472" s="114" t="s">
        <v>1734</v>
      </c>
      <c r="Q472" s="114" t="s">
        <v>589</v>
      </c>
      <c r="R472" s="114" t="s">
        <v>1676</v>
      </c>
      <c r="S472" s="114"/>
      <c r="T472" s="112">
        <v>169344</v>
      </c>
      <c r="U472" s="112">
        <v>0</v>
      </c>
      <c r="V472" s="112">
        <v>0</v>
      </c>
      <c r="W472" s="112">
        <v>0</v>
      </c>
      <c r="X472" s="112">
        <v>0</v>
      </c>
      <c r="Y472" s="112">
        <v>0</v>
      </c>
      <c r="Z472" s="112">
        <v>0</v>
      </c>
      <c r="AA472" s="112">
        <v>0</v>
      </c>
      <c r="AB472" s="112">
        <v>169344</v>
      </c>
    </row>
    <row r="473" spans="1:28" x14ac:dyDescent="0.25">
      <c r="A473" s="114" t="s">
        <v>52</v>
      </c>
      <c r="B473" s="114" t="s">
        <v>1734</v>
      </c>
      <c r="C473" s="114" t="s">
        <v>590</v>
      </c>
      <c r="D473" s="114" t="s">
        <v>1677</v>
      </c>
      <c r="E473" s="112">
        <f t="shared" si="30"/>
        <v>0</v>
      </c>
      <c r="F473" s="112">
        <f t="shared" si="30"/>
        <v>0</v>
      </c>
      <c r="G473" s="112">
        <f t="shared" si="30"/>
        <v>0</v>
      </c>
      <c r="H473" s="112">
        <f t="shared" si="30"/>
        <v>0</v>
      </c>
      <c r="I473" s="112">
        <f t="shared" si="30"/>
        <v>4672</v>
      </c>
      <c r="J473" s="112">
        <f t="shared" si="30"/>
        <v>0</v>
      </c>
      <c r="K473" s="112">
        <f t="shared" si="30"/>
        <v>0</v>
      </c>
      <c r="L473" s="112">
        <f t="shared" si="30"/>
        <v>0</v>
      </c>
      <c r="M473" s="112">
        <f t="shared" si="30"/>
        <v>4672</v>
      </c>
      <c r="O473" s="114" t="s">
        <v>52</v>
      </c>
      <c r="P473" s="114" t="s">
        <v>1734</v>
      </c>
      <c r="Q473" s="114" t="s">
        <v>590</v>
      </c>
      <c r="R473" s="114" t="s">
        <v>1677</v>
      </c>
      <c r="S473" s="114"/>
      <c r="T473" s="112">
        <v>0</v>
      </c>
      <c r="U473" s="112">
        <v>0</v>
      </c>
      <c r="V473" s="112">
        <v>0</v>
      </c>
      <c r="W473" s="112">
        <v>0</v>
      </c>
      <c r="X473" s="112">
        <v>4672</v>
      </c>
      <c r="Y473" s="112">
        <v>0</v>
      </c>
      <c r="Z473" s="112">
        <v>0</v>
      </c>
      <c r="AA473" s="112">
        <v>0</v>
      </c>
      <c r="AB473" s="112">
        <v>4672</v>
      </c>
    </row>
    <row r="474" spans="1:28" x14ac:dyDescent="0.25">
      <c r="A474" s="114" t="s">
        <v>52</v>
      </c>
      <c r="B474" s="114" t="s">
        <v>1734</v>
      </c>
      <c r="C474" s="114" t="s">
        <v>591</v>
      </c>
      <c r="D474" s="114" t="s">
        <v>1678</v>
      </c>
      <c r="E474" s="112">
        <f t="shared" si="30"/>
        <v>0</v>
      </c>
      <c r="F474" s="112">
        <f t="shared" si="30"/>
        <v>1792816</v>
      </c>
      <c r="G474" s="112">
        <f t="shared" si="30"/>
        <v>0</v>
      </c>
      <c r="H474" s="112">
        <f t="shared" si="30"/>
        <v>0</v>
      </c>
      <c r="I474" s="112">
        <f t="shared" si="30"/>
        <v>384</v>
      </c>
      <c r="J474" s="112">
        <f t="shared" si="30"/>
        <v>0</v>
      </c>
      <c r="K474" s="112">
        <f t="shared" si="30"/>
        <v>0</v>
      </c>
      <c r="L474" s="112">
        <f t="shared" si="30"/>
        <v>0</v>
      </c>
      <c r="M474" s="112">
        <f t="shared" si="30"/>
        <v>1793200</v>
      </c>
      <c r="O474" s="114" t="s">
        <v>52</v>
      </c>
      <c r="P474" s="114" t="s">
        <v>1734</v>
      </c>
      <c r="Q474" s="114" t="s">
        <v>591</v>
      </c>
      <c r="R474" s="114" t="s">
        <v>1678</v>
      </c>
      <c r="S474" s="114"/>
      <c r="T474" s="112">
        <v>0</v>
      </c>
      <c r="U474" s="112">
        <v>1792816</v>
      </c>
      <c r="V474" s="112">
        <v>0</v>
      </c>
      <c r="W474" s="112">
        <v>0</v>
      </c>
      <c r="X474" s="112">
        <v>384</v>
      </c>
      <c r="Y474" s="112">
        <v>0</v>
      </c>
      <c r="Z474" s="112">
        <v>0</v>
      </c>
      <c r="AA474" s="112">
        <v>0</v>
      </c>
      <c r="AB474" s="112">
        <v>1793200</v>
      </c>
    </row>
    <row r="475" spans="1:28" x14ac:dyDescent="0.25">
      <c r="A475" s="114" t="s">
        <v>52</v>
      </c>
      <c r="B475" s="114" t="s">
        <v>1734</v>
      </c>
      <c r="C475" s="114" t="s">
        <v>592</v>
      </c>
      <c r="D475" s="114" t="s">
        <v>1679</v>
      </c>
      <c r="E475" s="112">
        <f t="shared" si="30"/>
        <v>217696</v>
      </c>
      <c r="F475" s="112">
        <f t="shared" si="30"/>
        <v>54384</v>
      </c>
      <c r="G475" s="112">
        <f t="shared" si="30"/>
        <v>0</v>
      </c>
      <c r="H475" s="112">
        <f t="shared" si="30"/>
        <v>0</v>
      </c>
      <c r="I475" s="112">
        <f t="shared" si="30"/>
        <v>269184</v>
      </c>
      <c r="J475" s="112">
        <f t="shared" si="30"/>
        <v>150640</v>
      </c>
      <c r="K475" s="112">
        <f t="shared" si="30"/>
        <v>85108</v>
      </c>
      <c r="L475" s="112">
        <f t="shared" si="30"/>
        <v>33860</v>
      </c>
      <c r="M475" s="112">
        <f t="shared" si="30"/>
        <v>810872</v>
      </c>
      <c r="O475" s="114" t="s">
        <v>52</v>
      </c>
      <c r="P475" s="114" t="s">
        <v>1734</v>
      </c>
      <c r="Q475" s="114" t="s">
        <v>592</v>
      </c>
      <c r="R475" s="114" t="s">
        <v>1679</v>
      </c>
      <c r="S475" s="114"/>
      <c r="T475" s="112">
        <v>217696</v>
      </c>
      <c r="U475" s="112">
        <v>54384</v>
      </c>
      <c r="V475" s="112">
        <v>0</v>
      </c>
      <c r="W475" s="112">
        <v>0</v>
      </c>
      <c r="X475" s="112">
        <v>269184</v>
      </c>
      <c r="Y475" s="112">
        <v>150640</v>
      </c>
      <c r="Z475" s="112">
        <v>85108</v>
      </c>
      <c r="AA475" s="112">
        <v>33860</v>
      </c>
      <c r="AB475" s="112">
        <v>810872</v>
      </c>
    </row>
    <row r="476" spans="1:28" x14ac:dyDescent="0.25">
      <c r="A476" s="114" t="s">
        <v>52</v>
      </c>
      <c r="B476" s="114" t="s">
        <v>1734</v>
      </c>
      <c r="C476" s="114" t="s">
        <v>593</v>
      </c>
      <c r="D476" s="114" t="s">
        <v>1680</v>
      </c>
      <c r="E476" s="112">
        <f t="shared" si="30"/>
        <v>0</v>
      </c>
      <c r="F476" s="112">
        <f t="shared" si="30"/>
        <v>0</v>
      </c>
      <c r="G476" s="112">
        <f t="shared" si="30"/>
        <v>0</v>
      </c>
      <c r="H476" s="112">
        <f t="shared" si="30"/>
        <v>0</v>
      </c>
      <c r="I476" s="112">
        <f t="shared" si="30"/>
        <v>0</v>
      </c>
      <c r="J476" s="112">
        <f t="shared" si="30"/>
        <v>0</v>
      </c>
      <c r="K476" s="112">
        <f t="shared" si="30"/>
        <v>1122</v>
      </c>
      <c r="L476" s="112">
        <f t="shared" si="30"/>
        <v>0</v>
      </c>
      <c r="M476" s="112">
        <f t="shared" si="30"/>
        <v>1122</v>
      </c>
      <c r="O476" s="114" t="s">
        <v>52</v>
      </c>
      <c r="P476" s="114" t="s">
        <v>1734</v>
      </c>
      <c r="Q476" s="114" t="s">
        <v>593</v>
      </c>
      <c r="R476" s="114" t="s">
        <v>1680</v>
      </c>
      <c r="S476" s="114"/>
      <c r="T476" s="112">
        <v>0</v>
      </c>
      <c r="U476" s="112">
        <v>0</v>
      </c>
      <c r="V476" s="112">
        <v>0</v>
      </c>
      <c r="W476" s="112">
        <v>0</v>
      </c>
      <c r="X476" s="112">
        <v>0</v>
      </c>
      <c r="Y476" s="112">
        <v>0</v>
      </c>
      <c r="Z476" s="112">
        <v>1122</v>
      </c>
      <c r="AA476" s="112">
        <v>0</v>
      </c>
      <c r="AB476" s="112">
        <v>1122</v>
      </c>
    </row>
    <row r="477" spans="1:28" x14ac:dyDescent="0.25">
      <c r="A477" s="114" t="s">
        <v>52</v>
      </c>
      <c r="B477" s="114" t="s">
        <v>1734</v>
      </c>
      <c r="C477" s="114" t="s">
        <v>594</v>
      </c>
      <c r="D477" s="114" t="s">
        <v>1681</v>
      </c>
      <c r="E477" s="112">
        <f t="shared" si="30"/>
        <v>22032</v>
      </c>
      <c r="F477" s="112">
        <f t="shared" si="30"/>
        <v>0</v>
      </c>
      <c r="G477" s="112">
        <f t="shared" si="30"/>
        <v>0</v>
      </c>
      <c r="H477" s="112">
        <f t="shared" si="30"/>
        <v>0</v>
      </c>
      <c r="I477" s="112">
        <f t="shared" si="30"/>
        <v>93472</v>
      </c>
      <c r="J477" s="112">
        <f t="shared" si="30"/>
        <v>0</v>
      </c>
      <c r="K477" s="112">
        <f t="shared" si="30"/>
        <v>122242</v>
      </c>
      <c r="L477" s="112">
        <f t="shared" si="30"/>
        <v>0</v>
      </c>
      <c r="M477" s="112">
        <f t="shared" si="30"/>
        <v>237746</v>
      </c>
      <c r="O477" s="114" t="s">
        <v>52</v>
      </c>
      <c r="P477" s="114" t="s">
        <v>1734</v>
      </c>
      <c r="Q477" s="114" t="s">
        <v>594</v>
      </c>
      <c r="R477" s="114" t="s">
        <v>1681</v>
      </c>
      <c r="S477" s="114"/>
      <c r="T477" s="112">
        <v>22032</v>
      </c>
      <c r="U477" s="112">
        <v>0</v>
      </c>
      <c r="V477" s="112">
        <v>0</v>
      </c>
      <c r="W477" s="112">
        <v>0</v>
      </c>
      <c r="X477" s="112">
        <v>93472</v>
      </c>
      <c r="Y477" s="112">
        <v>0</v>
      </c>
      <c r="Z477" s="112">
        <v>122242</v>
      </c>
      <c r="AA477" s="112">
        <v>0</v>
      </c>
      <c r="AB477" s="112">
        <v>237746</v>
      </c>
    </row>
    <row r="478" spans="1:28" x14ac:dyDescent="0.25">
      <c r="A478" s="114" t="s">
        <v>52</v>
      </c>
      <c r="B478" s="114" t="s">
        <v>1734</v>
      </c>
      <c r="C478" s="114" t="s">
        <v>595</v>
      </c>
      <c r="D478" s="114" t="s">
        <v>1682</v>
      </c>
      <c r="E478" s="112">
        <f t="shared" si="30"/>
        <v>0</v>
      </c>
      <c r="F478" s="112">
        <f t="shared" si="30"/>
        <v>138528</v>
      </c>
      <c r="G478" s="112">
        <f t="shared" si="30"/>
        <v>0</v>
      </c>
      <c r="H478" s="112">
        <f t="shared" si="30"/>
        <v>0</v>
      </c>
      <c r="I478" s="112">
        <f t="shared" si="30"/>
        <v>0</v>
      </c>
      <c r="J478" s="112">
        <f t="shared" si="30"/>
        <v>153728</v>
      </c>
      <c r="K478" s="112">
        <f t="shared" si="30"/>
        <v>0</v>
      </c>
      <c r="L478" s="112">
        <f t="shared" si="30"/>
        <v>65724</v>
      </c>
      <c r="M478" s="112">
        <f t="shared" si="30"/>
        <v>357980</v>
      </c>
      <c r="O478" s="114" t="s">
        <v>52</v>
      </c>
      <c r="P478" s="114" t="s">
        <v>1734</v>
      </c>
      <c r="Q478" s="114" t="s">
        <v>595</v>
      </c>
      <c r="R478" s="114" t="s">
        <v>1682</v>
      </c>
      <c r="S478" s="114"/>
      <c r="T478" s="112">
        <v>0</v>
      </c>
      <c r="U478" s="112">
        <v>138528</v>
      </c>
      <c r="V478" s="112">
        <v>0</v>
      </c>
      <c r="W478" s="112">
        <v>0</v>
      </c>
      <c r="X478" s="112">
        <v>0</v>
      </c>
      <c r="Y478" s="112">
        <v>153728</v>
      </c>
      <c r="Z478" s="112">
        <v>0</v>
      </c>
      <c r="AA478" s="112">
        <v>65724</v>
      </c>
      <c r="AB478" s="112">
        <v>357980</v>
      </c>
    </row>
    <row r="479" spans="1:28" x14ac:dyDescent="0.25">
      <c r="A479" s="114" t="s">
        <v>52</v>
      </c>
      <c r="B479" s="114" t="s">
        <v>1734</v>
      </c>
      <c r="C479" s="114" t="s">
        <v>596</v>
      </c>
      <c r="D479" s="114" t="s">
        <v>1683</v>
      </c>
      <c r="E479" s="112">
        <f t="shared" si="30"/>
        <v>0</v>
      </c>
      <c r="F479" s="112">
        <f t="shared" si="30"/>
        <v>0</v>
      </c>
      <c r="G479" s="112">
        <f t="shared" si="30"/>
        <v>0</v>
      </c>
      <c r="H479" s="112">
        <f t="shared" si="30"/>
        <v>0</v>
      </c>
      <c r="I479" s="112">
        <f t="shared" si="30"/>
        <v>0</v>
      </c>
      <c r="J479" s="112">
        <f t="shared" si="30"/>
        <v>0</v>
      </c>
      <c r="K479" s="112">
        <f t="shared" si="30"/>
        <v>3615</v>
      </c>
      <c r="L479" s="112">
        <f t="shared" si="30"/>
        <v>0</v>
      </c>
      <c r="M479" s="112">
        <f t="shared" si="30"/>
        <v>3615</v>
      </c>
      <c r="O479" s="114" t="s">
        <v>52</v>
      </c>
      <c r="P479" s="114" t="s">
        <v>1734</v>
      </c>
      <c r="Q479" s="114" t="s">
        <v>596</v>
      </c>
      <c r="R479" s="114" t="s">
        <v>1683</v>
      </c>
      <c r="S479" s="114"/>
      <c r="T479" s="112">
        <v>0</v>
      </c>
      <c r="U479" s="112">
        <v>0</v>
      </c>
      <c r="V479" s="112">
        <v>0</v>
      </c>
      <c r="W479" s="112">
        <v>0</v>
      </c>
      <c r="X479" s="112">
        <v>0</v>
      </c>
      <c r="Y479" s="112">
        <v>0</v>
      </c>
      <c r="Z479" s="112">
        <v>3615</v>
      </c>
      <c r="AA479" s="112">
        <v>0</v>
      </c>
      <c r="AB479" s="112">
        <v>3615</v>
      </c>
    </row>
    <row r="480" spans="1:28" x14ac:dyDescent="0.25">
      <c r="A480" s="114" t="s">
        <v>52</v>
      </c>
      <c r="B480" s="114" t="s">
        <v>1734</v>
      </c>
      <c r="C480" s="114" t="s">
        <v>597</v>
      </c>
      <c r="D480" s="114" t="s">
        <v>1684</v>
      </c>
      <c r="E480" s="112">
        <f t="shared" si="30"/>
        <v>137808</v>
      </c>
      <c r="F480" s="112">
        <f t="shared" si="30"/>
        <v>73712</v>
      </c>
      <c r="G480" s="112">
        <f t="shared" si="30"/>
        <v>0</v>
      </c>
      <c r="H480" s="112">
        <f t="shared" si="30"/>
        <v>0</v>
      </c>
      <c r="I480" s="112">
        <f t="shared" si="30"/>
        <v>79152</v>
      </c>
      <c r="J480" s="112">
        <f t="shared" si="30"/>
        <v>0</v>
      </c>
      <c r="K480" s="112">
        <f t="shared" si="30"/>
        <v>12504</v>
      </c>
      <c r="L480" s="112">
        <f t="shared" si="30"/>
        <v>144</v>
      </c>
      <c r="M480" s="112">
        <f t="shared" si="30"/>
        <v>303320</v>
      </c>
      <c r="O480" s="114" t="s">
        <v>52</v>
      </c>
      <c r="P480" s="114" t="s">
        <v>1734</v>
      </c>
      <c r="Q480" s="114" t="s">
        <v>597</v>
      </c>
      <c r="R480" s="114" t="s">
        <v>1684</v>
      </c>
      <c r="S480" s="114"/>
      <c r="T480" s="112">
        <v>137808</v>
      </c>
      <c r="U480" s="112">
        <v>73712</v>
      </c>
      <c r="V480" s="112">
        <v>0</v>
      </c>
      <c r="W480" s="112">
        <v>0</v>
      </c>
      <c r="X480" s="112">
        <v>79152</v>
      </c>
      <c r="Y480" s="112">
        <v>0</v>
      </c>
      <c r="Z480" s="112">
        <v>12504</v>
      </c>
      <c r="AA480" s="112">
        <v>144</v>
      </c>
      <c r="AB480" s="112">
        <v>303320</v>
      </c>
    </row>
    <row r="481" spans="1:28" x14ac:dyDescent="0.25">
      <c r="A481" s="114" t="s">
        <v>52</v>
      </c>
      <c r="B481" s="114" t="s">
        <v>1734</v>
      </c>
      <c r="C481" s="114" t="s">
        <v>598</v>
      </c>
      <c r="D481" s="114" t="s">
        <v>1685</v>
      </c>
      <c r="E481" s="112">
        <f t="shared" si="30"/>
        <v>0</v>
      </c>
      <c r="F481" s="112">
        <f t="shared" si="30"/>
        <v>24368</v>
      </c>
      <c r="G481" s="112">
        <f t="shared" si="30"/>
        <v>0</v>
      </c>
      <c r="H481" s="112">
        <f t="shared" si="30"/>
        <v>0</v>
      </c>
      <c r="I481" s="112">
        <f t="shared" si="30"/>
        <v>0</v>
      </c>
      <c r="J481" s="112">
        <f t="shared" si="30"/>
        <v>0</v>
      </c>
      <c r="K481" s="112">
        <f t="shared" si="30"/>
        <v>0</v>
      </c>
      <c r="L481" s="112">
        <f t="shared" si="30"/>
        <v>0</v>
      </c>
      <c r="M481" s="112">
        <f t="shared" si="30"/>
        <v>24368</v>
      </c>
      <c r="O481" s="114" t="s">
        <v>52</v>
      </c>
      <c r="P481" s="114" t="s">
        <v>1734</v>
      </c>
      <c r="Q481" s="114" t="s">
        <v>598</v>
      </c>
      <c r="R481" s="114" t="s">
        <v>1685</v>
      </c>
      <c r="S481" s="114"/>
      <c r="T481" s="112">
        <v>0</v>
      </c>
      <c r="U481" s="112">
        <v>24368</v>
      </c>
      <c r="V481" s="112">
        <v>0</v>
      </c>
      <c r="W481" s="112">
        <v>0</v>
      </c>
      <c r="X481" s="112">
        <v>0</v>
      </c>
      <c r="Y481" s="112">
        <v>0</v>
      </c>
      <c r="Z481" s="112">
        <v>0</v>
      </c>
      <c r="AA481" s="112">
        <v>0</v>
      </c>
      <c r="AB481" s="112">
        <v>24368</v>
      </c>
    </row>
    <row r="482" spans="1:28" x14ac:dyDescent="0.25">
      <c r="A482" s="114" t="s">
        <v>52</v>
      </c>
      <c r="B482" s="114" t="s">
        <v>1734</v>
      </c>
      <c r="C482" s="114" t="s">
        <v>599</v>
      </c>
      <c r="D482" s="114" t="s">
        <v>1686</v>
      </c>
      <c r="E482" s="112">
        <f t="shared" si="30"/>
        <v>0</v>
      </c>
      <c r="F482" s="112">
        <f t="shared" si="30"/>
        <v>2816</v>
      </c>
      <c r="G482" s="112">
        <f t="shared" si="30"/>
        <v>0</v>
      </c>
      <c r="H482" s="112">
        <f t="shared" si="30"/>
        <v>0</v>
      </c>
      <c r="I482" s="112">
        <f t="shared" si="30"/>
        <v>0</v>
      </c>
      <c r="J482" s="112">
        <f t="shared" si="30"/>
        <v>75072</v>
      </c>
      <c r="K482" s="112">
        <f t="shared" si="30"/>
        <v>0</v>
      </c>
      <c r="L482" s="112">
        <f t="shared" si="30"/>
        <v>11330</v>
      </c>
      <c r="M482" s="112">
        <f t="shared" si="30"/>
        <v>89218</v>
      </c>
      <c r="O482" s="114" t="s">
        <v>52</v>
      </c>
      <c r="P482" s="114" t="s">
        <v>1734</v>
      </c>
      <c r="Q482" s="114" t="s">
        <v>599</v>
      </c>
      <c r="R482" s="114" t="s">
        <v>1686</v>
      </c>
      <c r="S482" s="114"/>
      <c r="T482" s="112">
        <v>0</v>
      </c>
      <c r="U482" s="112">
        <v>2816</v>
      </c>
      <c r="V482" s="112">
        <v>0</v>
      </c>
      <c r="W482" s="112">
        <v>0</v>
      </c>
      <c r="X482" s="112">
        <v>0</v>
      </c>
      <c r="Y482" s="112">
        <v>75072</v>
      </c>
      <c r="Z482" s="112">
        <v>0</v>
      </c>
      <c r="AA482" s="112">
        <v>11330</v>
      </c>
      <c r="AB482" s="112">
        <v>89218</v>
      </c>
    </row>
    <row r="483" spans="1:28" x14ac:dyDescent="0.25">
      <c r="A483" s="114" t="s">
        <v>52</v>
      </c>
      <c r="B483" s="114" t="s">
        <v>1734</v>
      </c>
      <c r="C483" s="114" t="s">
        <v>600</v>
      </c>
      <c r="D483" s="114" t="s">
        <v>1687</v>
      </c>
      <c r="E483" s="112">
        <f t="shared" si="30"/>
        <v>2134128</v>
      </c>
      <c r="F483" s="112">
        <f t="shared" si="30"/>
        <v>0</v>
      </c>
      <c r="G483" s="112">
        <f t="shared" si="30"/>
        <v>0</v>
      </c>
      <c r="H483" s="112">
        <f t="shared" si="30"/>
        <v>184176</v>
      </c>
      <c r="I483" s="112">
        <f t="shared" si="30"/>
        <v>0</v>
      </c>
      <c r="J483" s="112">
        <f t="shared" si="30"/>
        <v>0</v>
      </c>
      <c r="K483" s="112">
        <f t="shared" si="30"/>
        <v>4363</v>
      </c>
      <c r="L483" s="112">
        <f t="shared" si="30"/>
        <v>0</v>
      </c>
      <c r="M483" s="112">
        <f t="shared" si="30"/>
        <v>2322667</v>
      </c>
      <c r="O483" s="114" t="s">
        <v>52</v>
      </c>
      <c r="P483" s="114" t="s">
        <v>1734</v>
      </c>
      <c r="Q483" s="114" t="s">
        <v>600</v>
      </c>
      <c r="R483" s="114" t="s">
        <v>1687</v>
      </c>
      <c r="S483" s="114"/>
      <c r="T483" s="112">
        <v>2134128</v>
      </c>
      <c r="U483" s="112">
        <v>0</v>
      </c>
      <c r="V483" s="112">
        <v>0</v>
      </c>
      <c r="W483" s="112">
        <v>184176</v>
      </c>
      <c r="X483" s="112">
        <v>0</v>
      </c>
      <c r="Y483" s="112">
        <v>0</v>
      </c>
      <c r="Z483" s="112">
        <v>4363</v>
      </c>
      <c r="AA483" s="112">
        <v>0</v>
      </c>
      <c r="AB483" s="112">
        <v>2322667</v>
      </c>
    </row>
    <row r="484" spans="1:28" x14ac:dyDescent="0.25">
      <c r="A484" s="114" t="s">
        <v>52</v>
      </c>
      <c r="B484" s="114" t="s">
        <v>1734</v>
      </c>
      <c r="C484" s="114" t="s">
        <v>601</v>
      </c>
      <c r="D484" s="114" t="s">
        <v>1688</v>
      </c>
      <c r="E484" s="112">
        <f t="shared" si="30"/>
        <v>324480</v>
      </c>
      <c r="F484" s="112">
        <f t="shared" si="30"/>
        <v>0</v>
      </c>
      <c r="G484" s="112">
        <f t="shared" si="30"/>
        <v>0</v>
      </c>
      <c r="H484" s="112">
        <f t="shared" si="30"/>
        <v>0</v>
      </c>
      <c r="I484" s="112">
        <f t="shared" si="30"/>
        <v>22784</v>
      </c>
      <c r="J484" s="112">
        <f t="shared" si="30"/>
        <v>0</v>
      </c>
      <c r="K484" s="112">
        <f t="shared" si="30"/>
        <v>29130</v>
      </c>
      <c r="L484" s="112">
        <f t="shared" si="30"/>
        <v>0</v>
      </c>
      <c r="M484" s="112">
        <f t="shared" si="30"/>
        <v>376394</v>
      </c>
      <c r="O484" s="114" t="s">
        <v>52</v>
      </c>
      <c r="P484" s="114" t="s">
        <v>1734</v>
      </c>
      <c r="Q484" s="114" t="s">
        <v>601</v>
      </c>
      <c r="R484" s="114" t="s">
        <v>1688</v>
      </c>
      <c r="S484" s="114"/>
      <c r="T484" s="112">
        <v>324480</v>
      </c>
      <c r="U484" s="112">
        <v>0</v>
      </c>
      <c r="V484" s="112">
        <v>0</v>
      </c>
      <c r="W484" s="112">
        <v>0</v>
      </c>
      <c r="X484" s="112">
        <v>22784</v>
      </c>
      <c r="Y484" s="112">
        <v>0</v>
      </c>
      <c r="Z484" s="112">
        <v>29130</v>
      </c>
      <c r="AA484" s="112">
        <v>0</v>
      </c>
      <c r="AB484" s="112">
        <v>376394</v>
      </c>
    </row>
    <row r="485" spans="1:28" x14ac:dyDescent="0.25">
      <c r="A485" s="114" t="s">
        <v>52</v>
      </c>
      <c r="B485" s="114" t="s">
        <v>1734</v>
      </c>
      <c r="C485" s="114" t="s">
        <v>602</v>
      </c>
      <c r="D485" s="114" t="s">
        <v>1689</v>
      </c>
      <c r="E485" s="112">
        <f t="shared" si="30"/>
        <v>0</v>
      </c>
      <c r="F485" s="112">
        <f t="shared" si="30"/>
        <v>127936</v>
      </c>
      <c r="G485" s="112">
        <f t="shared" si="30"/>
        <v>0</v>
      </c>
      <c r="H485" s="112">
        <f t="shared" si="30"/>
        <v>0</v>
      </c>
      <c r="I485" s="112">
        <f t="shared" si="30"/>
        <v>0</v>
      </c>
      <c r="J485" s="112">
        <f t="shared" si="30"/>
        <v>155120</v>
      </c>
      <c r="K485" s="112">
        <f t="shared" si="30"/>
        <v>0</v>
      </c>
      <c r="L485" s="112">
        <f t="shared" si="30"/>
        <v>26134</v>
      </c>
      <c r="M485" s="112">
        <f t="shared" si="30"/>
        <v>309190</v>
      </c>
      <c r="O485" s="114" t="s">
        <v>52</v>
      </c>
      <c r="P485" s="114" t="s">
        <v>1734</v>
      </c>
      <c r="Q485" s="114" t="s">
        <v>602</v>
      </c>
      <c r="R485" s="114" t="s">
        <v>1689</v>
      </c>
      <c r="S485" s="114"/>
      <c r="T485" s="112">
        <v>0</v>
      </c>
      <c r="U485" s="112">
        <v>127936</v>
      </c>
      <c r="V485" s="112">
        <v>0</v>
      </c>
      <c r="W485" s="112">
        <v>0</v>
      </c>
      <c r="X485" s="112">
        <v>0</v>
      </c>
      <c r="Y485" s="112">
        <v>155120</v>
      </c>
      <c r="Z485" s="112">
        <v>0</v>
      </c>
      <c r="AA485" s="112">
        <v>26134</v>
      </c>
      <c r="AB485" s="112">
        <v>309190</v>
      </c>
    </row>
    <row r="486" spans="1:28" x14ac:dyDescent="0.25">
      <c r="A486" s="114" t="s">
        <v>52</v>
      </c>
      <c r="B486" s="114" t="s">
        <v>1734</v>
      </c>
      <c r="C486" s="114" t="s">
        <v>603</v>
      </c>
      <c r="D486" s="114" t="s">
        <v>1690</v>
      </c>
      <c r="E486" s="112">
        <f t="shared" si="30"/>
        <v>0</v>
      </c>
      <c r="F486" s="112">
        <f t="shared" si="30"/>
        <v>0</v>
      </c>
      <c r="G486" s="112">
        <f t="shared" si="30"/>
        <v>0</v>
      </c>
      <c r="H486" s="112">
        <f t="shared" si="30"/>
        <v>0</v>
      </c>
      <c r="I486" s="112">
        <f t="shared" si="30"/>
        <v>0</v>
      </c>
      <c r="J486" s="112">
        <f t="shared" si="30"/>
        <v>21920</v>
      </c>
      <c r="K486" s="112">
        <f t="shared" si="30"/>
        <v>0</v>
      </c>
      <c r="L486" s="112">
        <f t="shared" si="30"/>
        <v>0</v>
      </c>
      <c r="M486" s="112">
        <f t="shared" si="30"/>
        <v>21920</v>
      </c>
      <c r="O486" s="114" t="s">
        <v>52</v>
      </c>
      <c r="P486" s="114" t="s">
        <v>1734</v>
      </c>
      <c r="Q486" s="114" t="s">
        <v>603</v>
      </c>
      <c r="R486" s="114" t="s">
        <v>1690</v>
      </c>
      <c r="S486" s="114"/>
      <c r="T486" s="112">
        <v>0</v>
      </c>
      <c r="U486" s="112">
        <v>0</v>
      </c>
      <c r="V486" s="112">
        <v>0</v>
      </c>
      <c r="W486" s="112">
        <v>0</v>
      </c>
      <c r="X486" s="112">
        <v>0</v>
      </c>
      <c r="Y486" s="112">
        <v>21920</v>
      </c>
      <c r="Z486" s="112">
        <v>0</v>
      </c>
      <c r="AA486" s="112">
        <v>0</v>
      </c>
      <c r="AB486" s="112">
        <v>21920</v>
      </c>
    </row>
    <row r="487" spans="1:28" x14ac:dyDescent="0.25">
      <c r="A487" s="114" t="s">
        <v>52</v>
      </c>
      <c r="B487" s="114" t="s">
        <v>1734</v>
      </c>
      <c r="C487" s="114" t="s">
        <v>604</v>
      </c>
      <c r="D487" s="114" t="s">
        <v>1691</v>
      </c>
      <c r="E487" s="112">
        <f t="shared" si="30"/>
        <v>24336</v>
      </c>
      <c r="F487" s="112">
        <f t="shared" si="30"/>
        <v>960</v>
      </c>
      <c r="G487" s="112">
        <f t="shared" si="30"/>
        <v>0</v>
      </c>
      <c r="H487" s="112">
        <f t="shared" si="30"/>
        <v>0</v>
      </c>
      <c r="I487" s="112">
        <f t="shared" si="30"/>
        <v>0</v>
      </c>
      <c r="J487" s="112">
        <f t="shared" si="30"/>
        <v>249984</v>
      </c>
      <c r="K487" s="112">
        <f t="shared" si="30"/>
        <v>72</v>
      </c>
      <c r="L487" s="112">
        <f t="shared" si="30"/>
        <v>86462</v>
      </c>
      <c r="M487" s="112">
        <f t="shared" si="30"/>
        <v>361814</v>
      </c>
      <c r="O487" s="114" t="s">
        <v>52</v>
      </c>
      <c r="P487" s="114" t="s">
        <v>1734</v>
      </c>
      <c r="Q487" s="114" t="s">
        <v>604</v>
      </c>
      <c r="R487" s="114" t="s">
        <v>1691</v>
      </c>
      <c r="S487" s="114"/>
      <c r="T487" s="112">
        <v>24336</v>
      </c>
      <c r="U487" s="112">
        <v>960</v>
      </c>
      <c r="V487" s="112">
        <v>0</v>
      </c>
      <c r="W487" s="112">
        <v>0</v>
      </c>
      <c r="X487" s="112">
        <v>0</v>
      </c>
      <c r="Y487" s="112">
        <v>249984</v>
      </c>
      <c r="Z487" s="112">
        <v>72</v>
      </c>
      <c r="AA487" s="112">
        <v>86462</v>
      </c>
      <c r="AB487" s="112">
        <v>361814</v>
      </c>
    </row>
    <row r="488" spans="1:28" x14ac:dyDescent="0.25">
      <c r="A488" s="114" t="s">
        <v>52</v>
      </c>
      <c r="B488" s="114" t="s">
        <v>1734</v>
      </c>
      <c r="C488" s="114" t="s">
        <v>605</v>
      </c>
      <c r="D488" s="114" t="s">
        <v>1692</v>
      </c>
      <c r="E488" s="112">
        <f t="shared" si="30"/>
        <v>0</v>
      </c>
      <c r="F488" s="112">
        <f t="shared" si="30"/>
        <v>0</v>
      </c>
      <c r="G488" s="112">
        <f t="shared" si="30"/>
        <v>0</v>
      </c>
      <c r="H488" s="112">
        <f t="shared" si="30"/>
        <v>0</v>
      </c>
      <c r="I488" s="112">
        <f t="shared" si="30"/>
        <v>0</v>
      </c>
      <c r="J488" s="112">
        <f t="shared" si="30"/>
        <v>40128</v>
      </c>
      <c r="K488" s="112">
        <f t="shared" si="30"/>
        <v>0</v>
      </c>
      <c r="L488" s="112">
        <f t="shared" si="30"/>
        <v>0</v>
      </c>
      <c r="M488" s="112">
        <f t="shared" si="30"/>
        <v>40128</v>
      </c>
      <c r="O488" s="114" t="s">
        <v>52</v>
      </c>
      <c r="P488" s="114" t="s">
        <v>1734</v>
      </c>
      <c r="Q488" s="114" t="s">
        <v>605</v>
      </c>
      <c r="R488" s="114" t="s">
        <v>1692</v>
      </c>
      <c r="S488" s="114"/>
      <c r="T488" s="112">
        <v>0</v>
      </c>
      <c r="U488" s="112">
        <v>0</v>
      </c>
      <c r="V488" s="112">
        <v>0</v>
      </c>
      <c r="W488" s="112">
        <v>0</v>
      </c>
      <c r="X488" s="112">
        <v>0</v>
      </c>
      <c r="Y488" s="112">
        <v>40128</v>
      </c>
      <c r="Z488" s="112">
        <v>0</v>
      </c>
      <c r="AA488" s="112">
        <v>0</v>
      </c>
      <c r="AB488" s="112">
        <v>40128</v>
      </c>
    </row>
    <row r="489" spans="1:28" x14ac:dyDescent="0.25">
      <c r="A489" s="114" t="s">
        <v>52</v>
      </c>
      <c r="B489" s="114" t="s">
        <v>1734</v>
      </c>
      <c r="C489" s="114" t="s">
        <v>606</v>
      </c>
      <c r="D489" s="114" t="s">
        <v>1693</v>
      </c>
      <c r="E489" s="112">
        <f t="shared" si="30"/>
        <v>0</v>
      </c>
      <c r="F489" s="112">
        <f t="shared" si="30"/>
        <v>0</v>
      </c>
      <c r="G489" s="112">
        <f t="shared" si="30"/>
        <v>0</v>
      </c>
      <c r="H489" s="112">
        <f t="shared" si="30"/>
        <v>0</v>
      </c>
      <c r="I489" s="112">
        <f t="shared" si="30"/>
        <v>0</v>
      </c>
      <c r="J489" s="112">
        <f t="shared" si="30"/>
        <v>0</v>
      </c>
      <c r="K489" s="112">
        <f t="shared" si="30"/>
        <v>0</v>
      </c>
      <c r="L489" s="112">
        <f t="shared" si="30"/>
        <v>96</v>
      </c>
      <c r="M489" s="112">
        <f t="shared" si="30"/>
        <v>96</v>
      </c>
      <c r="O489" s="114" t="s">
        <v>52</v>
      </c>
      <c r="P489" s="114" t="s">
        <v>1734</v>
      </c>
      <c r="Q489" s="114" t="s">
        <v>606</v>
      </c>
      <c r="R489" s="114" t="s">
        <v>1693</v>
      </c>
      <c r="S489" s="114"/>
      <c r="T489" s="112">
        <v>0</v>
      </c>
      <c r="U489" s="112">
        <v>0</v>
      </c>
      <c r="V489" s="112">
        <v>0</v>
      </c>
      <c r="W489" s="112">
        <v>0</v>
      </c>
      <c r="X489" s="112">
        <v>0</v>
      </c>
      <c r="Y489" s="112">
        <v>0</v>
      </c>
      <c r="Z489" s="112">
        <v>0</v>
      </c>
      <c r="AA489" s="112">
        <v>96</v>
      </c>
      <c r="AB489" s="112">
        <v>96</v>
      </c>
    </row>
    <row r="490" spans="1:28" x14ac:dyDescent="0.25">
      <c r="A490" s="114" t="s">
        <v>52</v>
      </c>
      <c r="B490" s="114" t="s">
        <v>1734</v>
      </c>
      <c r="C490" s="114" t="s">
        <v>607</v>
      </c>
      <c r="D490" s="114" t="s">
        <v>1694</v>
      </c>
      <c r="E490" s="112">
        <f t="shared" si="30"/>
        <v>0</v>
      </c>
      <c r="F490" s="112">
        <f t="shared" si="30"/>
        <v>1357280</v>
      </c>
      <c r="G490" s="112">
        <f t="shared" si="30"/>
        <v>341859</v>
      </c>
      <c r="H490" s="112">
        <f t="shared" si="30"/>
        <v>0</v>
      </c>
      <c r="I490" s="112">
        <f t="shared" si="30"/>
        <v>0</v>
      </c>
      <c r="J490" s="112">
        <f t="shared" si="30"/>
        <v>720</v>
      </c>
      <c r="K490" s="112">
        <f t="shared" si="30"/>
        <v>0</v>
      </c>
      <c r="L490" s="112">
        <f t="shared" si="30"/>
        <v>24</v>
      </c>
      <c r="M490" s="112">
        <f t="shared" si="30"/>
        <v>1699883</v>
      </c>
      <c r="O490" s="114" t="s">
        <v>52</v>
      </c>
      <c r="P490" s="114" t="s">
        <v>1734</v>
      </c>
      <c r="Q490" s="114" t="s">
        <v>607</v>
      </c>
      <c r="R490" s="114" t="s">
        <v>1694</v>
      </c>
      <c r="S490" s="114"/>
      <c r="T490" s="112">
        <v>0</v>
      </c>
      <c r="U490" s="112">
        <v>1357280</v>
      </c>
      <c r="V490" s="112">
        <v>341859</v>
      </c>
      <c r="W490" s="112">
        <v>0</v>
      </c>
      <c r="X490" s="112">
        <v>0</v>
      </c>
      <c r="Y490" s="112">
        <v>720</v>
      </c>
      <c r="Z490" s="112">
        <v>0</v>
      </c>
      <c r="AA490" s="112">
        <v>24</v>
      </c>
      <c r="AB490" s="112">
        <v>1699883</v>
      </c>
    </row>
    <row r="491" spans="1:28" x14ac:dyDescent="0.25">
      <c r="A491" s="114" t="s">
        <v>52</v>
      </c>
      <c r="B491" s="114" t="s">
        <v>1734</v>
      </c>
      <c r="C491" s="114" t="s">
        <v>608</v>
      </c>
      <c r="D491" s="114" t="s">
        <v>1695</v>
      </c>
      <c r="E491" s="112">
        <f t="shared" si="30"/>
        <v>0</v>
      </c>
      <c r="F491" s="112">
        <f t="shared" si="30"/>
        <v>0</v>
      </c>
      <c r="G491" s="112">
        <f t="shared" si="30"/>
        <v>0</v>
      </c>
      <c r="H491" s="112">
        <f t="shared" si="30"/>
        <v>0</v>
      </c>
      <c r="I491" s="112">
        <f t="shared" si="30"/>
        <v>0</v>
      </c>
      <c r="J491" s="112">
        <f t="shared" si="30"/>
        <v>0</v>
      </c>
      <c r="K491" s="112">
        <f t="shared" si="30"/>
        <v>160</v>
      </c>
      <c r="L491" s="112">
        <f t="shared" si="30"/>
        <v>0</v>
      </c>
      <c r="M491" s="112">
        <f t="shared" si="30"/>
        <v>160</v>
      </c>
      <c r="O491" s="114" t="s">
        <v>52</v>
      </c>
      <c r="P491" s="114" t="s">
        <v>1734</v>
      </c>
      <c r="Q491" s="114" t="s">
        <v>608</v>
      </c>
      <c r="R491" s="114" t="s">
        <v>1695</v>
      </c>
      <c r="S491" s="114"/>
      <c r="T491" s="112">
        <v>0</v>
      </c>
      <c r="U491" s="112">
        <v>0</v>
      </c>
      <c r="V491" s="112">
        <v>0</v>
      </c>
      <c r="W491" s="112">
        <v>0</v>
      </c>
      <c r="X491" s="112">
        <v>0</v>
      </c>
      <c r="Y491" s="112">
        <v>0</v>
      </c>
      <c r="Z491" s="112">
        <v>160</v>
      </c>
      <c r="AA491" s="112">
        <v>0</v>
      </c>
      <c r="AB491" s="112">
        <v>160</v>
      </c>
    </row>
    <row r="492" spans="1:28" x14ac:dyDescent="0.25">
      <c r="A492" s="114" t="s">
        <v>52</v>
      </c>
      <c r="B492" s="114" t="s">
        <v>1734</v>
      </c>
      <c r="C492" s="114" t="s">
        <v>609</v>
      </c>
      <c r="D492" s="114" t="s">
        <v>1696</v>
      </c>
      <c r="E492" s="112">
        <f t="shared" si="30"/>
        <v>0</v>
      </c>
      <c r="F492" s="112">
        <f t="shared" si="30"/>
        <v>0</v>
      </c>
      <c r="G492" s="112">
        <f t="shared" si="30"/>
        <v>0</v>
      </c>
      <c r="H492" s="112">
        <f t="shared" si="30"/>
        <v>0</v>
      </c>
      <c r="I492" s="112">
        <f t="shared" si="30"/>
        <v>0</v>
      </c>
      <c r="J492" s="112">
        <f t="shared" si="30"/>
        <v>0</v>
      </c>
      <c r="K492" s="112">
        <f t="shared" si="30"/>
        <v>6360</v>
      </c>
      <c r="L492" s="112">
        <f t="shared" si="30"/>
        <v>0</v>
      </c>
      <c r="M492" s="112">
        <f t="shared" si="30"/>
        <v>6360</v>
      </c>
      <c r="O492" s="114" t="s">
        <v>52</v>
      </c>
      <c r="P492" s="114" t="s">
        <v>1734</v>
      </c>
      <c r="Q492" s="114" t="s">
        <v>609</v>
      </c>
      <c r="R492" s="114" t="s">
        <v>1696</v>
      </c>
      <c r="S492" s="114"/>
      <c r="T492" s="112">
        <v>0</v>
      </c>
      <c r="U492" s="112">
        <v>0</v>
      </c>
      <c r="V492" s="112">
        <v>0</v>
      </c>
      <c r="W492" s="112">
        <v>0</v>
      </c>
      <c r="X492" s="112">
        <v>0</v>
      </c>
      <c r="Y492" s="112">
        <v>0</v>
      </c>
      <c r="Z492" s="112">
        <v>6360</v>
      </c>
      <c r="AA492" s="112">
        <v>0</v>
      </c>
      <c r="AB492" s="112">
        <v>6360</v>
      </c>
    </row>
    <row r="493" spans="1:28" x14ac:dyDescent="0.25">
      <c r="A493" s="114" t="s">
        <v>52</v>
      </c>
      <c r="B493" s="114" t="s">
        <v>1734</v>
      </c>
      <c r="C493" s="114" t="s">
        <v>610</v>
      </c>
      <c r="D493" s="114" t="s">
        <v>1697</v>
      </c>
      <c r="E493" s="112">
        <f t="shared" si="30"/>
        <v>0</v>
      </c>
      <c r="F493" s="112">
        <f t="shared" si="30"/>
        <v>0</v>
      </c>
      <c r="G493" s="112">
        <f t="shared" si="30"/>
        <v>0</v>
      </c>
      <c r="H493" s="112">
        <f t="shared" si="30"/>
        <v>0</v>
      </c>
      <c r="I493" s="112">
        <f t="shared" si="30"/>
        <v>13280</v>
      </c>
      <c r="J493" s="112">
        <f t="shared" si="30"/>
        <v>0</v>
      </c>
      <c r="K493" s="112">
        <f t="shared" si="30"/>
        <v>72</v>
      </c>
      <c r="L493" s="112">
        <f t="shared" si="30"/>
        <v>0</v>
      </c>
      <c r="M493" s="112">
        <f t="shared" si="30"/>
        <v>13352</v>
      </c>
      <c r="O493" s="114" t="s">
        <v>52</v>
      </c>
      <c r="P493" s="114" t="s">
        <v>1734</v>
      </c>
      <c r="Q493" s="114" t="s">
        <v>610</v>
      </c>
      <c r="R493" s="114" t="s">
        <v>1697</v>
      </c>
      <c r="S493" s="114"/>
      <c r="T493" s="112">
        <v>0</v>
      </c>
      <c r="U493" s="112">
        <v>0</v>
      </c>
      <c r="V493" s="112">
        <v>0</v>
      </c>
      <c r="W493" s="112">
        <v>0</v>
      </c>
      <c r="X493" s="112">
        <v>13280</v>
      </c>
      <c r="Y493" s="112">
        <v>0</v>
      </c>
      <c r="Z493" s="112">
        <v>72</v>
      </c>
      <c r="AA493" s="112">
        <v>0</v>
      </c>
      <c r="AB493" s="112">
        <v>13352</v>
      </c>
    </row>
    <row r="494" spans="1:28" x14ac:dyDescent="0.25">
      <c r="A494" s="114" t="s">
        <v>52</v>
      </c>
      <c r="B494" s="114" t="s">
        <v>1734</v>
      </c>
      <c r="C494" s="114" t="s">
        <v>611</v>
      </c>
      <c r="D494" s="114" t="s">
        <v>1698</v>
      </c>
      <c r="E494" s="112">
        <f t="shared" si="30"/>
        <v>94288</v>
      </c>
      <c r="F494" s="112">
        <f t="shared" si="30"/>
        <v>0</v>
      </c>
      <c r="G494" s="112">
        <f t="shared" si="30"/>
        <v>0</v>
      </c>
      <c r="H494" s="112">
        <f t="shared" si="30"/>
        <v>0</v>
      </c>
      <c r="I494" s="112">
        <f t="shared" si="30"/>
        <v>0</v>
      </c>
      <c r="J494" s="112">
        <f t="shared" si="30"/>
        <v>0</v>
      </c>
      <c r="K494" s="112">
        <f t="shared" si="30"/>
        <v>0</v>
      </c>
      <c r="L494" s="112">
        <f t="shared" si="30"/>
        <v>0</v>
      </c>
      <c r="M494" s="112">
        <f t="shared" si="30"/>
        <v>94288</v>
      </c>
      <c r="O494" s="114" t="s">
        <v>52</v>
      </c>
      <c r="P494" s="114" t="s">
        <v>1734</v>
      </c>
      <c r="Q494" s="114" t="s">
        <v>611</v>
      </c>
      <c r="R494" s="114" t="s">
        <v>1698</v>
      </c>
      <c r="S494" s="114"/>
      <c r="T494" s="112">
        <v>94288</v>
      </c>
      <c r="U494" s="112">
        <v>0</v>
      </c>
      <c r="V494" s="112">
        <v>0</v>
      </c>
      <c r="W494" s="112">
        <v>0</v>
      </c>
      <c r="X494" s="112">
        <v>0</v>
      </c>
      <c r="Y494" s="112">
        <v>0</v>
      </c>
      <c r="Z494" s="112">
        <v>0</v>
      </c>
      <c r="AA494" s="112">
        <v>0</v>
      </c>
      <c r="AB494" s="112">
        <v>94288</v>
      </c>
    </row>
    <row r="495" spans="1:28" x14ac:dyDescent="0.25">
      <c r="A495" s="114" t="s">
        <v>52</v>
      </c>
      <c r="B495" s="114" t="s">
        <v>1734</v>
      </c>
      <c r="C495" s="114" t="s">
        <v>612</v>
      </c>
      <c r="D495" s="114" t="s">
        <v>1699</v>
      </c>
      <c r="E495" s="112">
        <f t="shared" si="30"/>
        <v>93072</v>
      </c>
      <c r="F495" s="112">
        <f t="shared" si="30"/>
        <v>0</v>
      </c>
      <c r="G495" s="112">
        <f t="shared" si="30"/>
        <v>0</v>
      </c>
      <c r="H495" s="112">
        <f t="shared" si="30"/>
        <v>0</v>
      </c>
      <c r="I495" s="112">
        <f t="shared" si="30"/>
        <v>64368</v>
      </c>
      <c r="J495" s="112">
        <f t="shared" si="30"/>
        <v>0</v>
      </c>
      <c r="K495" s="112">
        <f t="shared" si="30"/>
        <v>104717</v>
      </c>
      <c r="L495" s="112">
        <f t="shared" si="30"/>
        <v>0</v>
      </c>
      <c r="M495" s="112">
        <f t="shared" si="30"/>
        <v>262157</v>
      </c>
      <c r="O495" s="114" t="s">
        <v>52</v>
      </c>
      <c r="P495" s="114" t="s">
        <v>1734</v>
      </c>
      <c r="Q495" s="114" t="s">
        <v>612</v>
      </c>
      <c r="R495" s="114" t="s">
        <v>1699</v>
      </c>
      <c r="S495" s="114"/>
      <c r="T495" s="112">
        <v>93072</v>
      </c>
      <c r="U495" s="112">
        <v>0</v>
      </c>
      <c r="V495" s="112">
        <v>0</v>
      </c>
      <c r="W495" s="112">
        <v>0</v>
      </c>
      <c r="X495" s="112">
        <v>64368</v>
      </c>
      <c r="Y495" s="112">
        <v>0</v>
      </c>
      <c r="Z495" s="112">
        <v>104717</v>
      </c>
      <c r="AA495" s="112">
        <v>0</v>
      </c>
      <c r="AB495" s="112">
        <v>262157</v>
      </c>
    </row>
    <row r="496" spans="1:28" x14ac:dyDescent="0.25">
      <c r="A496" s="114" t="s">
        <v>52</v>
      </c>
      <c r="B496" s="114" t="s">
        <v>1734</v>
      </c>
      <c r="C496" s="114" t="s">
        <v>613</v>
      </c>
      <c r="D496" s="114" t="s">
        <v>1700</v>
      </c>
      <c r="E496" s="112">
        <f t="shared" si="30"/>
        <v>2755552</v>
      </c>
      <c r="F496" s="112">
        <f t="shared" si="30"/>
        <v>0</v>
      </c>
      <c r="G496" s="112">
        <f t="shared" si="30"/>
        <v>0</v>
      </c>
      <c r="H496" s="112">
        <f t="shared" si="30"/>
        <v>0</v>
      </c>
      <c r="I496" s="112">
        <f t="shared" si="30"/>
        <v>8976</v>
      </c>
      <c r="J496" s="112">
        <f t="shared" si="30"/>
        <v>0</v>
      </c>
      <c r="K496" s="112">
        <f t="shared" si="30"/>
        <v>0</v>
      </c>
      <c r="L496" s="112">
        <f t="shared" si="30"/>
        <v>0</v>
      </c>
      <c r="M496" s="112">
        <f t="shared" si="30"/>
        <v>2764528</v>
      </c>
      <c r="O496" s="114" t="s">
        <v>52</v>
      </c>
      <c r="P496" s="114" t="s">
        <v>1734</v>
      </c>
      <c r="Q496" s="114" t="s">
        <v>613</v>
      </c>
      <c r="R496" s="114" t="s">
        <v>1700</v>
      </c>
      <c r="S496" s="114"/>
      <c r="T496" s="112">
        <v>2755552</v>
      </c>
      <c r="U496" s="112">
        <v>0</v>
      </c>
      <c r="V496" s="112">
        <v>0</v>
      </c>
      <c r="W496" s="112">
        <v>0</v>
      </c>
      <c r="X496" s="112">
        <v>8976</v>
      </c>
      <c r="Y496" s="112">
        <v>0</v>
      </c>
      <c r="Z496" s="112">
        <v>0</v>
      </c>
      <c r="AA496" s="112">
        <v>0</v>
      </c>
      <c r="AB496" s="112">
        <v>2764528</v>
      </c>
    </row>
    <row r="497" spans="1:28" x14ac:dyDescent="0.25">
      <c r="A497" s="114" t="s">
        <v>52</v>
      </c>
      <c r="B497" s="114" t="s">
        <v>1734</v>
      </c>
      <c r="C497" s="114" t="s">
        <v>614</v>
      </c>
      <c r="D497" s="114" t="s">
        <v>1701</v>
      </c>
      <c r="E497" s="112">
        <f t="shared" si="30"/>
        <v>681000</v>
      </c>
      <c r="F497" s="112">
        <f t="shared" si="30"/>
        <v>0</v>
      </c>
      <c r="G497" s="112">
        <f t="shared" si="30"/>
        <v>0</v>
      </c>
      <c r="H497" s="112">
        <f t="shared" si="30"/>
        <v>0</v>
      </c>
      <c r="I497" s="112">
        <f t="shared" si="30"/>
        <v>162496</v>
      </c>
      <c r="J497" s="112">
        <f t="shared" si="30"/>
        <v>0</v>
      </c>
      <c r="K497" s="112">
        <f t="shared" si="30"/>
        <v>19637</v>
      </c>
      <c r="L497" s="112">
        <f t="shared" si="30"/>
        <v>0</v>
      </c>
      <c r="M497" s="112">
        <f t="shared" si="30"/>
        <v>863133</v>
      </c>
      <c r="O497" s="114" t="s">
        <v>52</v>
      </c>
      <c r="P497" s="114" t="s">
        <v>1734</v>
      </c>
      <c r="Q497" s="114" t="s">
        <v>614</v>
      </c>
      <c r="R497" s="114" t="s">
        <v>1701</v>
      </c>
      <c r="S497" s="114"/>
      <c r="T497" s="112">
        <v>681000</v>
      </c>
      <c r="U497" s="112">
        <v>0</v>
      </c>
      <c r="V497" s="112">
        <v>0</v>
      </c>
      <c r="W497" s="112">
        <v>0</v>
      </c>
      <c r="X497" s="112">
        <v>162496</v>
      </c>
      <c r="Y497" s="112">
        <v>0</v>
      </c>
      <c r="Z497" s="112">
        <v>19637</v>
      </c>
      <c r="AA497" s="112">
        <v>0</v>
      </c>
      <c r="AB497" s="112">
        <v>863133</v>
      </c>
    </row>
    <row r="498" spans="1:28" x14ac:dyDescent="0.25">
      <c r="A498" s="114" t="s">
        <v>52</v>
      </c>
      <c r="B498" s="114" t="s">
        <v>1734</v>
      </c>
      <c r="C498" s="114" t="s">
        <v>615</v>
      </c>
      <c r="D498" s="114" t="s">
        <v>1702</v>
      </c>
      <c r="E498" s="112">
        <f t="shared" si="30"/>
        <v>0</v>
      </c>
      <c r="F498" s="112">
        <f t="shared" si="30"/>
        <v>0</v>
      </c>
      <c r="G498" s="112">
        <f t="shared" si="30"/>
        <v>0</v>
      </c>
      <c r="H498" s="112">
        <f t="shared" si="30"/>
        <v>0</v>
      </c>
      <c r="I498" s="112">
        <f t="shared" si="30"/>
        <v>0</v>
      </c>
      <c r="J498" s="112">
        <f t="shared" si="30"/>
        <v>0</v>
      </c>
      <c r="K498" s="112">
        <f t="shared" si="30"/>
        <v>0</v>
      </c>
      <c r="L498" s="112">
        <f t="shared" si="30"/>
        <v>0</v>
      </c>
      <c r="M498" s="112">
        <f t="shared" si="30"/>
        <v>0</v>
      </c>
      <c r="O498" s="114" t="s">
        <v>52</v>
      </c>
      <c r="P498" s="114" t="s">
        <v>1734</v>
      </c>
      <c r="Q498" s="114" t="s">
        <v>615</v>
      </c>
      <c r="R498" s="114" t="s">
        <v>1702</v>
      </c>
      <c r="S498" s="114"/>
      <c r="T498" s="112">
        <v>0</v>
      </c>
      <c r="U498" s="112">
        <v>0</v>
      </c>
      <c r="V498" s="112">
        <v>0</v>
      </c>
      <c r="W498" s="112">
        <v>0</v>
      </c>
      <c r="X498" s="112">
        <v>0</v>
      </c>
      <c r="Y498" s="112">
        <v>0</v>
      </c>
      <c r="Z498" s="112">
        <v>0</v>
      </c>
      <c r="AA498" s="112">
        <v>0</v>
      </c>
      <c r="AB498" s="112">
        <v>0</v>
      </c>
    </row>
    <row r="499" spans="1:28" x14ac:dyDescent="0.25">
      <c r="A499" s="114" t="s">
        <v>52</v>
      </c>
      <c r="B499" s="114" t="s">
        <v>1734</v>
      </c>
      <c r="C499" s="114" t="s">
        <v>616</v>
      </c>
      <c r="D499" s="114" t="s">
        <v>1703</v>
      </c>
      <c r="E499" s="112">
        <f t="shared" si="30"/>
        <v>6653736</v>
      </c>
      <c r="F499" s="112">
        <f t="shared" si="30"/>
        <v>3572800</v>
      </c>
      <c r="G499" s="112">
        <f t="shared" si="30"/>
        <v>341859</v>
      </c>
      <c r="H499" s="112">
        <f t="shared" si="30"/>
        <v>184176</v>
      </c>
      <c r="I499" s="112">
        <f t="shared" si="30"/>
        <v>718768</v>
      </c>
      <c r="J499" s="112">
        <f t="shared" si="30"/>
        <v>847312</v>
      </c>
      <c r="K499" s="112">
        <f t="shared" si="30"/>
        <v>389102</v>
      </c>
      <c r="L499" s="112">
        <f t="shared" si="30"/>
        <v>223774</v>
      </c>
      <c r="M499" s="112">
        <f t="shared" si="30"/>
        <v>12931527</v>
      </c>
      <c r="O499" s="114" t="s">
        <v>52</v>
      </c>
      <c r="P499" s="114" t="s">
        <v>1734</v>
      </c>
      <c r="Q499" s="114" t="s">
        <v>616</v>
      </c>
      <c r="R499" s="114" t="s">
        <v>1703</v>
      </c>
      <c r="S499" s="114"/>
      <c r="T499" s="112">
        <v>6653736</v>
      </c>
      <c r="U499" s="112">
        <v>3572800</v>
      </c>
      <c r="V499" s="112">
        <v>341859</v>
      </c>
      <c r="W499" s="112">
        <v>184176</v>
      </c>
      <c r="X499" s="112">
        <v>718768</v>
      </c>
      <c r="Y499" s="112">
        <v>847312</v>
      </c>
      <c r="Z499" s="112">
        <v>389102</v>
      </c>
      <c r="AA499" s="112">
        <v>223774</v>
      </c>
      <c r="AB499" s="112">
        <v>12931527</v>
      </c>
    </row>
    <row r="500" spans="1:28" x14ac:dyDescent="0.25">
      <c r="D500" s="111" t="s">
        <v>617</v>
      </c>
      <c r="R500" s="111" t="s">
        <v>617</v>
      </c>
      <c r="S500" s="111"/>
    </row>
    <row r="501" spans="1:28" x14ac:dyDescent="0.25">
      <c r="A501" s="114" t="s">
        <v>52</v>
      </c>
      <c r="B501" s="114" t="s">
        <v>1734</v>
      </c>
      <c r="C501" s="114" t="s">
        <v>618</v>
      </c>
      <c r="D501" s="114" t="s">
        <v>1704</v>
      </c>
      <c r="E501" s="112">
        <f t="shared" ref="E501:M506" si="31">T501</f>
        <v>0</v>
      </c>
      <c r="F501" s="112">
        <f t="shared" si="31"/>
        <v>0</v>
      </c>
      <c r="G501" s="112">
        <f t="shared" si="31"/>
        <v>0</v>
      </c>
      <c r="H501" s="112">
        <f t="shared" si="31"/>
        <v>0</v>
      </c>
      <c r="I501" s="112">
        <f t="shared" si="31"/>
        <v>0</v>
      </c>
      <c r="J501" s="112">
        <f t="shared" si="31"/>
        <v>0</v>
      </c>
      <c r="K501" s="112">
        <f t="shared" si="31"/>
        <v>0</v>
      </c>
      <c r="L501" s="112">
        <f t="shared" si="31"/>
        <v>0</v>
      </c>
      <c r="M501" s="112">
        <f t="shared" si="31"/>
        <v>0</v>
      </c>
      <c r="O501" s="114" t="s">
        <v>52</v>
      </c>
      <c r="P501" s="114" t="s">
        <v>1734</v>
      </c>
      <c r="Q501" s="114" t="s">
        <v>618</v>
      </c>
      <c r="R501" s="114" t="s">
        <v>1704</v>
      </c>
      <c r="S501" s="114"/>
      <c r="T501" s="112">
        <v>0</v>
      </c>
      <c r="U501" s="112">
        <v>0</v>
      </c>
      <c r="V501" s="112">
        <v>0</v>
      </c>
      <c r="W501" s="112">
        <v>0</v>
      </c>
      <c r="X501" s="112">
        <v>0</v>
      </c>
      <c r="Y501" s="112">
        <v>0</v>
      </c>
      <c r="Z501" s="112">
        <v>0</v>
      </c>
      <c r="AA501" s="112">
        <v>0</v>
      </c>
      <c r="AB501" s="112">
        <v>0</v>
      </c>
    </row>
    <row r="502" spans="1:28" x14ac:dyDescent="0.25">
      <c r="A502" s="114" t="s">
        <v>52</v>
      </c>
      <c r="B502" s="114" t="s">
        <v>1734</v>
      </c>
      <c r="C502" s="114" t="s">
        <v>619</v>
      </c>
      <c r="D502" s="114" t="s">
        <v>1705</v>
      </c>
      <c r="E502" s="112">
        <f t="shared" si="31"/>
        <v>0</v>
      </c>
      <c r="F502" s="112">
        <f t="shared" si="31"/>
        <v>0</v>
      </c>
      <c r="G502" s="112">
        <f t="shared" si="31"/>
        <v>0</v>
      </c>
      <c r="H502" s="112">
        <f t="shared" si="31"/>
        <v>0</v>
      </c>
      <c r="I502" s="112">
        <f t="shared" si="31"/>
        <v>0</v>
      </c>
      <c r="J502" s="112">
        <f t="shared" si="31"/>
        <v>0</v>
      </c>
      <c r="K502" s="112">
        <f t="shared" si="31"/>
        <v>0</v>
      </c>
      <c r="L502" s="112">
        <f t="shared" si="31"/>
        <v>0</v>
      </c>
      <c r="M502" s="112">
        <f t="shared" si="31"/>
        <v>0</v>
      </c>
      <c r="O502" s="114" t="s">
        <v>52</v>
      </c>
      <c r="P502" s="114" t="s">
        <v>1734</v>
      </c>
      <c r="Q502" s="114" t="s">
        <v>619</v>
      </c>
      <c r="R502" s="114" t="s">
        <v>1705</v>
      </c>
      <c r="S502" s="114"/>
      <c r="T502" s="112">
        <v>0</v>
      </c>
      <c r="U502" s="112">
        <v>0</v>
      </c>
      <c r="V502" s="112">
        <v>0</v>
      </c>
      <c r="W502" s="112">
        <v>0</v>
      </c>
      <c r="X502" s="112">
        <v>0</v>
      </c>
      <c r="Y502" s="112">
        <v>0</v>
      </c>
      <c r="Z502" s="112">
        <v>0</v>
      </c>
      <c r="AA502" s="112">
        <v>0</v>
      </c>
      <c r="AB502" s="112">
        <v>0</v>
      </c>
    </row>
    <row r="503" spans="1:28" x14ac:dyDescent="0.25">
      <c r="A503" s="114" t="s">
        <v>52</v>
      </c>
      <c r="B503" s="114" t="s">
        <v>1734</v>
      </c>
      <c r="C503" s="114" t="s">
        <v>620</v>
      </c>
      <c r="D503" s="114" t="s">
        <v>1706</v>
      </c>
      <c r="E503" s="112">
        <f t="shared" si="31"/>
        <v>0</v>
      </c>
      <c r="F503" s="112">
        <f t="shared" si="31"/>
        <v>0</v>
      </c>
      <c r="G503" s="112">
        <f t="shared" si="31"/>
        <v>0</v>
      </c>
      <c r="H503" s="112">
        <f t="shared" si="31"/>
        <v>0</v>
      </c>
      <c r="I503" s="112">
        <f t="shared" si="31"/>
        <v>0</v>
      </c>
      <c r="J503" s="112">
        <f t="shared" si="31"/>
        <v>0</v>
      </c>
      <c r="K503" s="112">
        <f t="shared" si="31"/>
        <v>0</v>
      </c>
      <c r="L503" s="112">
        <f t="shared" si="31"/>
        <v>0</v>
      </c>
      <c r="M503" s="112">
        <f t="shared" si="31"/>
        <v>0</v>
      </c>
      <c r="O503" s="114" t="s">
        <v>52</v>
      </c>
      <c r="P503" s="114" t="s">
        <v>1734</v>
      </c>
      <c r="Q503" s="114" t="s">
        <v>620</v>
      </c>
      <c r="R503" s="114" t="s">
        <v>1706</v>
      </c>
      <c r="S503" s="114"/>
      <c r="T503" s="112">
        <v>0</v>
      </c>
      <c r="U503" s="112">
        <v>0</v>
      </c>
      <c r="V503" s="112">
        <v>0</v>
      </c>
      <c r="W503" s="112">
        <v>0</v>
      </c>
      <c r="X503" s="112">
        <v>0</v>
      </c>
      <c r="Y503" s="112">
        <v>0</v>
      </c>
      <c r="Z503" s="112">
        <v>0</v>
      </c>
      <c r="AA503" s="112">
        <v>0</v>
      </c>
      <c r="AB503" s="112">
        <v>0</v>
      </c>
    </row>
    <row r="504" spans="1:28" x14ac:dyDescent="0.25">
      <c r="A504" s="114" t="s">
        <v>52</v>
      </c>
      <c r="B504" s="114" t="s">
        <v>1734</v>
      </c>
      <c r="C504" s="114" t="s">
        <v>621</v>
      </c>
      <c r="D504" s="114" t="s">
        <v>1707</v>
      </c>
      <c r="E504" s="112">
        <f t="shared" si="31"/>
        <v>0</v>
      </c>
      <c r="F504" s="112">
        <f t="shared" si="31"/>
        <v>0</v>
      </c>
      <c r="G504" s="112">
        <f t="shared" si="31"/>
        <v>0</v>
      </c>
      <c r="H504" s="112">
        <f t="shared" si="31"/>
        <v>0</v>
      </c>
      <c r="I504" s="112">
        <f t="shared" si="31"/>
        <v>0</v>
      </c>
      <c r="J504" s="112">
        <f t="shared" si="31"/>
        <v>0</v>
      </c>
      <c r="K504" s="112">
        <f t="shared" si="31"/>
        <v>0</v>
      </c>
      <c r="L504" s="112">
        <f t="shared" si="31"/>
        <v>0</v>
      </c>
      <c r="M504" s="112">
        <f t="shared" si="31"/>
        <v>0</v>
      </c>
      <c r="O504" s="114" t="s">
        <v>52</v>
      </c>
      <c r="P504" s="114" t="s">
        <v>1734</v>
      </c>
      <c r="Q504" s="114" t="s">
        <v>621</v>
      </c>
      <c r="R504" s="114" t="s">
        <v>1707</v>
      </c>
      <c r="S504" s="114"/>
      <c r="T504" s="112">
        <v>0</v>
      </c>
      <c r="U504" s="112">
        <v>0</v>
      </c>
      <c r="V504" s="112">
        <v>0</v>
      </c>
      <c r="W504" s="112">
        <v>0</v>
      </c>
      <c r="X504" s="112">
        <v>0</v>
      </c>
      <c r="Y504" s="112">
        <v>0</v>
      </c>
      <c r="Z504" s="112">
        <v>0</v>
      </c>
      <c r="AA504" s="112">
        <v>0</v>
      </c>
      <c r="AB504" s="112">
        <v>0</v>
      </c>
    </row>
    <row r="505" spans="1:28" x14ac:dyDescent="0.25">
      <c r="A505" s="114" t="s">
        <v>52</v>
      </c>
      <c r="B505" s="114" t="s">
        <v>1734</v>
      </c>
      <c r="C505" s="114" t="s">
        <v>706</v>
      </c>
      <c r="D505" s="114" t="s">
        <v>1708</v>
      </c>
      <c r="E505" s="112">
        <f t="shared" si="31"/>
        <v>0</v>
      </c>
      <c r="F505" s="112">
        <f t="shared" si="31"/>
        <v>0</v>
      </c>
      <c r="G505" s="112">
        <f t="shared" si="31"/>
        <v>0</v>
      </c>
      <c r="H505" s="112">
        <f t="shared" si="31"/>
        <v>0</v>
      </c>
      <c r="I505" s="112">
        <f t="shared" si="31"/>
        <v>0</v>
      </c>
      <c r="J505" s="112">
        <f t="shared" si="31"/>
        <v>0</v>
      </c>
      <c r="K505" s="112">
        <f t="shared" si="31"/>
        <v>0</v>
      </c>
      <c r="L505" s="112">
        <f t="shared" si="31"/>
        <v>0</v>
      </c>
      <c r="M505" s="112">
        <f t="shared" si="31"/>
        <v>0</v>
      </c>
      <c r="O505" s="114" t="s">
        <v>52</v>
      </c>
      <c r="P505" s="114" t="s">
        <v>1734</v>
      </c>
      <c r="Q505" s="114" t="s">
        <v>706</v>
      </c>
      <c r="R505" s="114" t="s">
        <v>1708</v>
      </c>
      <c r="S505" s="114"/>
      <c r="T505" s="112">
        <v>0</v>
      </c>
      <c r="U505" s="112">
        <v>0</v>
      </c>
      <c r="V505" s="112">
        <v>0</v>
      </c>
      <c r="W505" s="112">
        <v>0</v>
      </c>
      <c r="X505" s="112">
        <v>0</v>
      </c>
      <c r="Y505" s="112">
        <v>0</v>
      </c>
      <c r="Z505" s="112">
        <v>0</v>
      </c>
      <c r="AA505" s="112">
        <v>0</v>
      </c>
      <c r="AB505" s="112">
        <v>0</v>
      </c>
    </row>
    <row r="506" spans="1:28" x14ac:dyDescent="0.25">
      <c r="A506" s="114" t="s">
        <v>52</v>
      </c>
      <c r="B506" s="114" t="s">
        <v>1734</v>
      </c>
      <c r="C506" s="114" t="s">
        <v>708</v>
      </c>
      <c r="D506" s="114" t="s">
        <v>1709</v>
      </c>
      <c r="E506" s="112">
        <f t="shared" si="31"/>
        <v>0</v>
      </c>
      <c r="F506" s="112">
        <f t="shared" si="31"/>
        <v>0</v>
      </c>
      <c r="G506" s="112">
        <f t="shared" si="31"/>
        <v>0</v>
      </c>
      <c r="H506" s="112">
        <f t="shared" si="31"/>
        <v>0</v>
      </c>
      <c r="I506" s="112">
        <f t="shared" si="31"/>
        <v>0</v>
      </c>
      <c r="J506" s="112">
        <f t="shared" si="31"/>
        <v>0</v>
      </c>
      <c r="K506" s="112">
        <f t="shared" si="31"/>
        <v>0</v>
      </c>
      <c r="L506" s="112">
        <f t="shared" si="31"/>
        <v>0</v>
      </c>
      <c r="M506" s="112">
        <f t="shared" si="31"/>
        <v>0</v>
      </c>
      <c r="O506" s="114" t="s">
        <v>52</v>
      </c>
      <c r="P506" s="114" t="s">
        <v>1734</v>
      </c>
      <c r="Q506" s="114" t="s">
        <v>708</v>
      </c>
      <c r="R506" s="114" t="s">
        <v>1709</v>
      </c>
      <c r="S506" s="114"/>
      <c r="T506" s="112">
        <v>0</v>
      </c>
      <c r="U506" s="112">
        <v>0</v>
      </c>
      <c r="V506" s="112">
        <v>0</v>
      </c>
      <c r="W506" s="112">
        <v>0</v>
      </c>
      <c r="X506" s="112">
        <v>0</v>
      </c>
      <c r="Y506" s="112">
        <v>0</v>
      </c>
      <c r="Z506" s="112">
        <v>0</v>
      </c>
      <c r="AA506" s="112">
        <v>0</v>
      </c>
      <c r="AB506" s="112">
        <v>0</v>
      </c>
    </row>
    <row r="509" spans="1:28" x14ac:dyDescent="0.25">
      <c r="A509" s="111" t="s">
        <v>1735</v>
      </c>
      <c r="O509" s="111" t="s">
        <v>1735</v>
      </c>
    </row>
    <row r="510" spans="1:28" x14ac:dyDescent="0.25">
      <c r="A510" s="114" t="s">
        <v>0</v>
      </c>
      <c r="B510" s="114" t="s">
        <v>1666</v>
      </c>
      <c r="C510" s="114" t="s">
        <v>112</v>
      </c>
      <c r="D510" s="111" t="s">
        <v>127</v>
      </c>
      <c r="E510" s="112" t="s">
        <v>1667</v>
      </c>
      <c r="F510" s="112" t="s">
        <v>1668</v>
      </c>
      <c r="G510" s="112" t="s">
        <v>1669</v>
      </c>
      <c r="H510" s="112" t="s">
        <v>1670</v>
      </c>
      <c r="I510" s="112" t="s">
        <v>1671</v>
      </c>
      <c r="J510" s="112" t="s">
        <v>1672</v>
      </c>
      <c r="K510" s="112" t="s">
        <v>1673</v>
      </c>
      <c r="L510" s="112" t="s">
        <v>1674</v>
      </c>
      <c r="M510" s="112" t="s">
        <v>1</v>
      </c>
      <c r="O510" s="114" t="s">
        <v>0</v>
      </c>
      <c r="P510" s="114" t="s">
        <v>1666</v>
      </c>
      <c r="Q510" s="114" t="s">
        <v>112</v>
      </c>
      <c r="R510" s="111" t="s">
        <v>127</v>
      </c>
      <c r="S510" s="111"/>
      <c r="T510" s="112" t="s">
        <v>1667</v>
      </c>
      <c r="U510" s="112" t="s">
        <v>1668</v>
      </c>
      <c r="V510" s="112" t="s">
        <v>1669</v>
      </c>
      <c r="W510" s="112" t="s">
        <v>1670</v>
      </c>
      <c r="X510" s="112" t="s">
        <v>1671</v>
      </c>
      <c r="Y510" s="112" t="s">
        <v>1672</v>
      </c>
      <c r="Z510" s="112" t="s">
        <v>1673</v>
      </c>
      <c r="AA510" s="112" t="s">
        <v>1674</v>
      </c>
      <c r="AB510" s="112" t="s">
        <v>1</v>
      </c>
    </row>
    <row r="511" spans="1:28" x14ac:dyDescent="0.25">
      <c r="A511" s="114" t="s">
        <v>43</v>
      </c>
      <c r="B511" s="114" t="s">
        <v>1736</v>
      </c>
      <c r="C511" s="114" t="s">
        <v>589</v>
      </c>
      <c r="D511" s="114" t="s">
        <v>1676</v>
      </c>
      <c r="E511" s="112">
        <f t="shared" ref="E511:M538" si="32">T511</f>
        <v>238656</v>
      </c>
      <c r="F511" s="112">
        <f t="shared" si="32"/>
        <v>0</v>
      </c>
      <c r="G511" s="112">
        <f t="shared" si="32"/>
        <v>0</v>
      </c>
      <c r="H511" s="112">
        <f t="shared" si="32"/>
        <v>0</v>
      </c>
      <c r="I511" s="112">
        <f t="shared" si="32"/>
        <v>0</v>
      </c>
      <c r="J511" s="112">
        <f t="shared" si="32"/>
        <v>0</v>
      </c>
      <c r="K511" s="112">
        <f t="shared" si="32"/>
        <v>4591</v>
      </c>
      <c r="L511" s="112">
        <f t="shared" si="32"/>
        <v>0</v>
      </c>
      <c r="M511" s="112">
        <f t="shared" si="32"/>
        <v>243247</v>
      </c>
      <c r="O511" s="114" t="s">
        <v>43</v>
      </c>
      <c r="P511" s="114" t="s">
        <v>1736</v>
      </c>
      <c r="Q511" s="114" t="s">
        <v>589</v>
      </c>
      <c r="R511" s="114" t="s">
        <v>1676</v>
      </c>
      <c r="S511" s="114"/>
      <c r="T511" s="112">
        <v>238656</v>
      </c>
      <c r="U511" s="112">
        <v>0</v>
      </c>
      <c r="V511" s="112">
        <v>0</v>
      </c>
      <c r="W511" s="112">
        <v>0</v>
      </c>
      <c r="X511" s="112">
        <v>0</v>
      </c>
      <c r="Y511" s="112">
        <v>0</v>
      </c>
      <c r="Z511" s="112">
        <v>4591</v>
      </c>
      <c r="AA511" s="112">
        <v>0</v>
      </c>
      <c r="AB511" s="112">
        <v>243247</v>
      </c>
    </row>
    <row r="512" spans="1:28" x14ac:dyDescent="0.25">
      <c r="A512" s="114" t="s">
        <v>43</v>
      </c>
      <c r="B512" s="114" t="s">
        <v>1736</v>
      </c>
      <c r="C512" s="114" t="s">
        <v>590</v>
      </c>
      <c r="D512" s="114" t="s">
        <v>1677</v>
      </c>
      <c r="E512" s="112">
        <f t="shared" si="32"/>
        <v>6579</v>
      </c>
      <c r="F512" s="112">
        <f t="shared" si="32"/>
        <v>0</v>
      </c>
      <c r="G512" s="112">
        <f t="shared" si="32"/>
        <v>0</v>
      </c>
      <c r="H512" s="112">
        <f t="shared" si="32"/>
        <v>0</v>
      </c>
      <c r="I512" s="112">
        <f t="shared" si="32"/>
        <v>153509</v>
      </c>
      <c r="J512" s="112">
        <f t="shared" si="32"/>
        <v>0</v>
      </c>
      <c r="K512" s="112">
        <f t="shared" si="32"/>
        <v>50017</v>
      </c>
      <c r="L512" s="112">
        <f t="shared" si="32"/>
        <v>0</v>
      </c>
      <c r="M512" s="112">
        <f t="shared" si="32"/>
        <v>210105</v>
      </c>
      <c r="O512" s="114" t="s">
        <v>43</v>
      </c>
      <c r="P512" s="114" t="s">
        <v>1736</v>
      </c>
      <c r="Q512" s="114" t="s">
        <v>590</v>
      </c>
      <c r="R512" s="114" t="s">
        <v>1677</v>
      </c>
      <c r="S512" s="114"/>
      <c r="T512" s="112">
        <v>6579</v>
      </c>
      <c r="U512" s="112">
        <v>0</v>
      </c>
      <c r="V512" s="112">
        <v>0</v>
      </c>
      <c r="W512" s="112">
        <v>0</v>
      </c>
      <c r="X512" s="112">
        <v>153509</v>
      </c>
      <c r="Y512" s="112">
        <v>0</v>
      </c>
      <c r="Z512" s="112">
        <v>50017</v>
      </c>
      <c r="AA512" s="112">
        <v>0</v>
      </c>
      <c r="AB512" s="112">
        <v>210105</v>
      </c>
    </row>
    <row r="513" spans="1:28" x14ac:dyDescent="0.25">
      <c r="A513" s="114" t="s">
        <v>43</v>
      </c>
      <c r="B513" s="114" t="s">
        <v>1736</v>
      </c>
      <c r="C513" s="114" t="s">
        <v>591</v>
      </c>
      <c r="D513" s="114" t="s">
        <v>1678</v>
      </c>
      <c r="E513" s="112">
        <f t="shared" si="32"/>
        <v>0</v>
      </c>
      <c r="F513" s="112">
        <f t="shared" si="32"/>
        <v>4175376</v>
      </c>
      <c r="G513" s="112">
        <f t="shared" si="32"/>
        <v>0</v>
      </c>
      <c r="H513" s="112">
        <f t="shared" si="32"/>
        <v>0</v>
      </c>
      <c r="I513" s="112">
        <f t="shared" si="32"/>
        <v>0</v>
      </c>
      <c r="J513" s="112">
        <f t="shared" si="32"/>
        <v>49344</v>
      </c>
      <c r="K513" s="112">
        <f t="shared" si="32"/>
        <v>126</v>
      </c>
      <c r="L513" s="112">
        <f t="shared" si="32"/>
        <v>1102</v>
      </c>
      <c r="M513" s="112">
        <f t="shared" si="32"/>
        <v>4225948</v>
      </c>
      <c r="O513" s="114" t="s">
        <v>43</v>
      </c>
      <c r="P513" s="114" t="s">
        <v>1736</v>
      </c>
      <c r="Q513" s="114" t="s">
        <v>591</v>
      </c>
      <c r="R513" s="114" t="s">
        <v>1678</v>
      </c>
      <c r="S513" s="114"/>
      <c r="T513" s="112">
        <v>0</v>
      </c>
      <c r="U513" s="112">
        <v>4175376</v>
      </c>
      <c r="V513" s="112">
        <v>0</v>
      </c>
      <c r="W513" s="112">
        <v>0</v>
      </c>
      <c r="X513" s="112">
        <v>0</v>
      </c>
      <c r="Y513" s="112">
        <v>49344</v>
      </c>
      <c r="Z513" s="112">
        <v>126</v>
      </c>
      <c r="AA513" s="112">
        <v>1102</v>
      </c>
      <c r="AB513" s="112">
        <v>4225948</v>
      </c>
    </row>
    <row r="514" spans="1:28" x14ac:dyDescent="0.25">
      <c r="A514" s="114" t="s">
        <v>43</v>
      </c>
      <c r="B514" s="114" t="s">
        <v>1736</v>
      </c>
      <c r="C514" s="114" t="s">
        <v>592</v>
      </c>
      <c r="D514" s="114" t="s">
        <v>1679</v>
      </c>
      <c r="E514" s="112">
        <f t="shared" si="32"/>
        <v>446736</v>
      </c>
      <c r="F514" s="112">
        <f t="shared" si="32"/>
        <v>301460</v>
      </c>
      <c r="G514" s="112">
        <f t="shared" si="32"/>
        <v>0</v>
      </c>
      <c r="H514" s="112">
        <f t="shared" si="32"/>
        <v>0</v>
      </c>
      <c r="I514" s="112">
        <f t="shared" si="32"/>
        <v>1441081</v>
      </c>
      <c r="J514" s="112">
        <f t="shared" si="32"/>
        <v>84197</v>
      </c>
      <c r="K514" s="112">
        <f t="shared" si="32"/>
        <v>207506</v>
      </c>
      <c r="L514" s="112">
        <f t="shared" si="32"/>
        <v>27725</v>
      </c>
      <c r="M514" s="112">
        <f t="shared" si="32"/>
        <v>2508705</v>
      </c>
      <c r="O514" s="114" t="s">
        <v>43</v>
      </c>
      <c r="P514" s="114" t="s">
        <v>1736</v>
      </c>
      <c r="Q514" s="114" t="s">
        <v>592</v>
      </c>
      <c r="R514" s="114" t="s">
        <v>1679</v>
      </c>
      <c r="S514" s="114"/>
      <c r="T514" s="112">
        <v>446736</v>
      </c>
      <c r="U514" s="112">
        <v>301460</v>
      </c>
      <c r="V514" s="112">
        <v>0</v>
      </c>
      <c r="W514" s="112">
        <v>0</v>
      </c>
      <c r="X514" s="112">
        <v>1441081</v>
      </c>
      <c r="Y514" s="112">
        <v>84197</v>
      </c>
      <c r="Z514" s="112">
        <v>207506</v>
      </c>
      <c r="AA514" s="112">
        <v>27725</v>
      </c>
      <c r="AB514" s="112">
        <v>2508705</v>
      </c>
    </row>
    <row r="515" spans="1:28" x14ac:dyDescent="0.25">
      <c r="A515" s="114" t="s">
        <v>43</v>
      </c>
      <c r="B515" s="114" t="s">
        <v>1736</v>
      </c>
      <c r="C515" s="114" t="s">
        <v>593</v>
      </c>
      <c r="D515" s="114" t="s">
        <v>1680</v>
      </c>
      <c r="E515" s="112">
        <f t="shared" si="32"/>
        <v>0</v>
      </c>
      <c r="F515" s="112">
        <f t="shared" si="32"/>
        <v>0</v>
      </c>
      <c r="G515" s="112">
        <f t="shared" si="32"/>
        <v>0</v>
      </c>
      <c r="H515" s="112">
        <f t="shared" si="32"/>
        <v>0</v>
      </c>
      <c r="I515" s="112">
        <f t="shared" si="32"/>
        <v>0</v>
      </c>
      <c r="J515" s="112">
        <f t="shared" si="32"/>
        <v>0</v>
      </c>
      <c r="K515" s="112">
        <f t="shared" si="32"/>
        <v>0</v>
      </c>
      <c r="L515" s="112">
        <f t="shared" si="32"/>
        <v>0</v>
      </c>
      <c r="M515" s="112">
        <f t="shared" si="32"/>
        <v>0</v>
      </c>
      <c r="O515" s="114" t="s">
        <v>43</v>
      </c>
      <c r="P515" s="114" t="s">
        <v>1736</v>
      </c>
      <c r="Q515" s="114" t="s">
        <v>593</v>
      </c>
      <c r="R515" s="114" t="s">
        <v>1680</v>
      </c>
      <c r="S515" s="114"/>
      <c r="T515" s="112">
        <v>0</v>
      </c>
      <c r="U515" s="112">
        <v>0</v>
      </c>
      <c r="V515" s="112">
        <v>0</v>
      </c>
      <c r="W515" s="112">
        <v>0</v>
      </c>
      <c r="X515" s="112">
        <v>0</v>
      </c>
      <c r="Y515" s="112">
        <v>0</v>
      </c>
      <c r="Z515" s="112">
        <v>0</v>
      </c>
      <c r="AA515" s="112">
        <v>0</v>
      </c>
      <c r="AB515" s="112">
        <v>0</v>
      </c>
    </row>
    <row r="516" spans="1:28" x14ac:dyDescent="0.25">
      <c r="A516" s="114" t="s">
        <v>43</v>
      </c>
      <c r="B516" s="114" t="s">
        <v>1736</v>
      </c>
      <c r="C516" s="114" t="s">
        <v>594</v>
      </c>
      <c r="D516" s="114" t="s">
        <v>1681</v>
      </c>
      <c r="E516" s="112">
        <f t="shared" si="32"/>
        <v>70395</v>
      </c>
      <c r="F516" s="112">
        <f t="shared" si="32"/>
        <v>0</v>
      </c>
      <c r="G516" s="112">
        <f t="shared" si="32"/>
        <v>0</v>
      </c>
      <c r="H516" s="112">
        <f t="shared" si="32"/>
        <v>0</v>
      </c>
      <c r="I516" s="112">
        <f t="shared" si="32"/>
        <v>285156</v>
      </c>
      <c r="J516" s="112">
        <f t="shared" si="32"/>
        <v>0</v>
      </c>
      <c r="K516" s="112">
        <f t="shared" si="32"/>
        <v>550694</v>
      </c>
      <c r="L516" s="112">
        <f t="shared" si="32"/>
        <v>0</v>
      </c>
      <c r="M516" s="112">
        <f t="shared" si="32"/>
        <v>906245</v>
      </c>
      <c r="O516" s="114" t="s">
        <v>43</v>
      </c>
      <c r="P516" s="114" t="s">
        <v>1736</v>
      </c>
      <c r="Q516" s="114" t="s">
        <v>594</v>
      </c>
      <c r="R516" s="114" t="s">
        <v>1681</v>
      </c>
      <c r="S516" s="114"/>
      <c r="T516" s="112">
        <v>70395</v>
      </c>
      <c r="U516" s="112">
        <v>0</v>
      </c>
      <c r="V516" s="112">
        <v>0</v>
      </c>
      <c r="W516" s="112">
        <v>0</v>
      </c>
      <c r="X516" s="112">
        <v>285156</v>
      </c>
      <c r="Y516" s="112">
        <v>0</v>
      </c>
      <c r="Z516" s="112">
        <v>550694</v>
      </c>
      <c r="AA516" s="112">
        <v>0</v>
      </c>
      <c r="AB516" s="112">
        <v>906245</v>
      </c>
    </row>
    <row r="517" spans="1:28" x14ac:dyDescent="0.25">
      <c r="A517" s="114" t="s">
        <v>43</v>
      </c>
      <c r="B517" s="114" t="s">
        <v>1736</v>
      </c>
      <c r="C517" s="114" t="s">
        <v>595</v>
      </c>
      <c r="D517" s="114" t="s">
        <v>1682</v>
      </c>
      <c r="E517" s="112">
        <f t="shared" si="32"/>
        <v>0</v>
      </c>
      <c r="F517" s="112">
        <f t="shared" si="32"/>
        <v>550016</v>
      </c>
      <c r="G517" s="112">
        <f t="shared" si="32"/>
        <v>0</v>
      </c>
      <c r="H517" s="112">
        <f t="shared" si="32"/>
        <v>0</v>
      </c>
      <c r="I517" s="112">
        <f t="shared" si="32"/>
        <v>0</v>
      </c>
      <c r="J517" s="112">
        <f t="shared" si="32"/>
        <v>981299</v>
      </c>
      <c r="K517" s="112">
        <f t="shared" si="32"/>
        <v>0</v>
      </c>
      <c r="L517" s="112">
        <f t="shared" si="32"/>
        <v>149689</v>
      </c>
      <c r="M517" s="112">
        <f t="shared" si="32"/>
        <v>1681004</v>
      </c>
      <c r="O517" s="114" t="s">
        <v>43</v>
      </c>
      <c r="P517" s="114" t="s">
        <v>1736</v>
      </c>
      <c r="Q517" s="114" t="s">
        <v>595</v>
      </c>
      <c r="R517" s="114" t="s">
        <v>1682</v>
      </c>
      <c r="S517" s="114"/>
      <c r="T517" s="112">
        <v>0</v>
      </c>
      <c r="U517" s="112">
        <v>550016</v>
      </c>
      <c r="V517" s="112">
        <v>0</v>
      </c>
      <c r="W517" s="112">
        <v>0</v>
      </c>
      <c r="X517" s="112">
        <v>0</v>
      </c>
      <c r="Y517" s="112">
        <v>981299</v>
      </c>
      <c r="Z517" s="112">
        <v>0</v>
      </c>
      <c r="AA517" s="112">
        <v>149689</v>
      </c>
      <c r="AB517" s="112">
        <v>1681004</v>
      </c>
    </row>
    <row r="518" spans="1:28" x14ac:dyDescent="0.25">
      <c r="A518" s="114" t="s">
        <v>43</v>
      </c>
      <c r="B518" s="114" t="s">
        <v>1736</v>
      </c>
      <c r="C518" s="114" t="s">
        <v>596</v>
      </c>
      <c r="D518" s="114" t="s">
        <v>1683</v>
      </c>
      <c r="E518" s="112">
        <f t="shared" si="32"/>
        <v>0</v>
      </c>
      <c r="F518" s="112">
        <f t="shared" si="32"/>
        <v>0</v>
      </c>
      <c r="G518" s="112">
        <f t="shared" si="32"/>
        <v>0</v>
      </c>
      <c r="H518" s="112">
        <f t="shared" si="32"/>
        <v>0</v>
      </c>
      <c r="I518" s="112">
        <f t="shared" si="32"/>
        <v>94384</v>
      </c>
      <c r="J518" s="112">
        <f t="shared" si="32"/>
        <v>0</v>
      </c>
      <c r="K518" s="112">
        <f t="shared" si="32"/>
        <v>141640</v>
      </c>
      <c r="L518" s="112">
        <f t="shared" si="32"/>
        <v>0</v>
      </c>
      <c r="M518" s="112">
        <f t="shared" si="32"/>
        <v>236024</v>
      </c>
      <c r="O518" s="114" t="s">
        <v>43</v>
      </c>
      <c r="P518" s="114" t="s">
        <v>1736</v>
      </c>
      <c r="Q518" s="114" t="s">
        <v>596</v>
      </c>
      <c r="R518" s="114" t="s">
        <v>1683</v>
      </c>
      <c r="S518" s="114"/>
      <c r="T518" s="112">
        <v>0</v>
      </c>
      <c r="U518" s="112">
        <v>0</v>
      </c>
      <c r="V518" s="112">
        <v>0</v>
      </c>
      <c r="W518" s="112">
        <v>0</v>
      </c>
      <c r="X518" s="112">
        <v>94384</v>
      </c>
      <c r="Y518" s="112">
        <v>0</v>
      </c>
      <c r="Z518" s="112">
        <v>141640</v>
      </c>
      <c r="AA518" s="112">
        <v>0</v>
      </c>
      <c r="AB518" s="112">
        <v>236024</v>
      </c>
    </row>
    <row r="519" spans="1:28" x14ac:dyDescent="0.25">
      <c r="A519" s="114" t="s">
        <v>43</v>
      </c>
      <c r="B519" s="114" t="s">
        <v>1736</v>
      </c>
      <c r="C519" s="114" t="s">
        <v>597</v>
      </c>
      <c r="D519" s="114" t="s">
        <v>1684</v>
      </c>
      <c r="E519" s="112">
        <f t="shared" si="32"/>
        <v>202896</v>
      </c>
      <c r="F519" s="112">
        <f t="shared" si="32"/>
        <v>131968</v>
      </c>
      <c r="G519" s="112">
        <f t="shared" si="32"/>
        <v>0</v>
      </c>
      <c r="H519" s="112">
        <f t="shared" si="32"/>
        <v>0</v>
      </c>
      <c r="I519" s="112">
        <f t="shared" si="32"/>
        <v>337858</v>
      </c>
      <c r="J519" s="112">
        <f t="shared" si="32"/>
        <v>0</v>
      </c>
      <c r="K519" s="112">
        <f t="shared" si="32"/>
        <v>11399</v>
      </c>
      <c r="L519" s="112">
        <f t="shared" si="32"/>
        <v>4452</v>
      </c>
      <c r="M519" s="112">
        <f t="shared" si="32"/>
        <v>688573</v>
      </c>
      <c r="O519" s="114" t="s">
        <v>43</v>
      </c>
      <c r="P519" s="114" t="s">
        <v>1736</v>
      </c>
      <c r="Q519" s="114" t="s">
        <v>597</v>
      </c>
      <c r="R519" s="114" t="s">
        <v>1684</v>
      </c>
      <c r="S519" s="114"/>
      <c r="T519" s="112">
        <v>202896</v>
      </c>
      <c r="U519" s="112">
        <v>131968</v>
      </c>
      <c r="V519" s="112">
        <v>0</v>
      </c>
      <c r="W519" s="112">
        <v>0</v>
      </c>
      <c r="X519" s="112">
        <v>337858</v>
      </c>
      <c r="Y519" s="112">
        <v>0</v>
      </c>
      <c r="Z519" s="112">
        <v>11399</v>
      </c>
      <c r="AA519" s="112">
        <v>4452</v>
      </c>
      <c r="AB519" s="112">
        <v>688573</v>
      </c>
    </row>
    <row r="520" spans="1:28" x14ac:dyDescent="0.25">
      <c r="A520" s="114" t="s">
        <v>43</v>
      </c>
      <c r="B520" s="114" t="s">
        <v>1736</v>
      </c>
      <c r="C520" s="114" t="s">
        <v>598</v>
      </c>
      <c r="D520" s="114" t="s">
        <v>1685</v>
      </c>
      <c r="E520" s="112">
        <f t="shared" si="32"/>
        <v>0</v>
      </c>
      <c r="F520" s="112">
        <f t="shared" si="32"/>
        <v>62128</v>
      </c>
      <c r="G520" s="112">
        <f t="shared" si="32"/>
        <v>0</v>
      </c>
      <c r="H520" s="112">
        <f t="shared" si="32"/>
        <v>0</v>
      </c>
      <c r="I520" s="112">
        <f t="shared" si="32"/>
        <v>0</v>
      </c>
      <c r="J520" s="112">
        <f t="shared" si="32"/>
        <v>3072</v>
      </c>
      <c r="K520" s="112">
        <f t="shared" si="32"/>
        <v>0</v>
      </c>
      <c r="L520" s="112">
        <f t="shared" si="32"/>
        <v>0</v>
      </c>
      <c r="M520" s="112">
        <f t="shared" si="32"/>
        <v>65200</v>
      </c>
      <c r="O520" s="114" t="s">
        <v>43</v>
      </c>
      <c r="P520" s="114" t="s">
        <v>1736</v>
      </c>
      <c r="Q520" s="114" t="s">
        <v>598</v>
      </c>
      <c r="R520" s="114" t="s">
        <v>1685</v>
      </c>
      <c r="S520" s="114"/>
      <c r="T520" s="112">
        <v>0</v>
      </c>
      <c r="U520" s="112">
        <v>62128</v>
      </c>
      <c r="V520" s="112">
        <v>0</v>
      </c>
      <c r="W520" s="112">
        <v>0</v>
      </c>
      <c r="X520" s="112">
        <v>0</v>
      </c>
      <c r="Y520" s="112">
        <v>3072</v>
      </c>
      <c r="Z520" s="112">
        <v>0</v>
      </c>
      <c r="AA520" s="112">
        <v>0</v>
      </c>
      <c r="AB520" s="112">
        <v>65200</v>
      </c>
    </row>
    <row r="521" spans="1:28" x14ac:dyDescent="0.25">
      <c r="A521" s="114" t="s">
        <v>43</v>
      </c>
      <c r="B521" s="114" t="s">
        <v>1736</v>
      </c>
      <c r="C521" s="114" t="s">
        <v>599</v>
      </c>
      <c r="D521" s="114" t="s">
        <v>1686</v>
      </c>
      <c r="E521" s="112">
        <f t="shared" si="32"/>
        <v>0</v>
      </c>
      <c r="F521" s="112">
        <f t="shared" si="32"/>
        <v>12000</v>
      </c>
      <c r="G521" s="112">
        <f t="shared" si="32"/>
        <v>0</v>
      </c>
      <c r="H521" s="112">
        <f t="shared" si="32"/>
        <v>0</v>
      </c>
      <c r="I521" s="112">
        <f t="shared" si="32"/>
        <v>0</v>
      </c>
      <c r="J521" s="112">
        <f t="shared" si="32"/>
        <v>553461</v>
      </c>
      <c r="K521" s="112">
        <f t="shared" si="32"/>
        <v>0</v>
      </c>
      <c r="L521" s="112">
        <f t="shared" si="32"/>
        <v>138005</v>
      </c>
      <c r="M521" s="112">
        <f t="shared" si="32"/>
        <v>703466</v>
      </c>
      <c r="O521" s="114" t="s">
        <v>43</v>
      </c>
      <c r="P521" s="114" t="s">
        <v>1736</v>
      </c>
      <c r="Q521" s="114" t="s">
        <v>599</v>
      </c>
      <c r="R521" s="114" t="s">
        <v>1686</v>
      </c>
      <c r="S521" s="114"/>
      <c r="T521" s="112">
        <v>0</v>
      </c>
      <c r="U521" s="112">
        <v>12000</v>
      </c>
      <c r="V521" s="112">
        <v>0</v>
      </c>
      <c r="W521" s="112">
        <v>0</v>
      </c>
      <c r="X521" s="112">
        <v>0</v>
      </c>
      <c r="Y521" s="112">
        <v>553461</v>
      </c>
      <c r="Z521" s="112">
        <v>0</v>
      </c>
      <c r="AA521" s="112">
        <v>138005</v>
      </c>
      <c r="AB521" s="112">
        <v>703466</v>
      </c>
    </row>
    <row r="522" spans="1:28" x14ac:dyDescent="0.25">
      <c r="A522" s="114" t="s">
        <v>43</v>
      </c>
      <c r="B522" s="114" t="s">
        <v>1736</v>
      </c>
      <c r="C522" s="114" t="s">
        <v>600</v>
      </c>
      <c r="D522" s="114" t="s">
        <v>1687</v>
      </c>
      <c r="E522" s="112">
        <f t="shared" si="32"/>
        <v>3538048</v>
      </c>
      <c r="F522" s="112">
        <f t="shared" si="32"/>
        <v>0</v>
      </c>
      <c r="G522" s="112">
        <f t="shared" si="32"/>
        <v>0</v>
      </c>
      <c r="H522" s="112">
        <f t="shared" si="32"/>
        <v>944171</v>
      </c>
      <c r="I522" s="112">
        <f t="shared" si="32"/>
        <v>8016</v>
      </c>
      <c r="J522" s="112">
        <f t="shared" si="32"/>
        <v>0</v>
      </c>
      <c r="K522" s="112">
        <f t="shared" si="32"/>
        <v>4853</v>
      </c>
      <c r="L522" s="112">
        <f t="shared" si="32"/>
        <v>0</v>
      </c>
      <c r="M522" s="112">
        <f t="shared" si="32"/>
        <v>4495088</v>
      </c>
      <c r="O522" s="114" t="s">
        <v>43</v>
      </c>
      <c r="P522" s="114" t="s">
        <v>1736</v>
      </c>
      <c r="Q522" s="114" t="s">
        <v>600</v>
      </c>
      <c r="R522" s="114" t="s">
        <v>1687</v>
      </c>
      <c r="S522" s="114"/>
      <c r="T522" s="112">
        <v>3538048</v>
      </c>
      <c r="U522" s="112">
        <v>0</v>
      </c>
      <c r="V522" s="112">
        <v>0</v>
      </c>
      <c r="W522" s="112">
        <v>944171</v>
      </c>
      <c r="X522" s="112">
        <v>8016</v>
      </c>
      <c r="Y522" s="112">
        <v>0</v>
      </c>
      <c r="Z522" s="112">
        <v>4853</v>
      </c>
      <c r="AA522" s="112">
        <v>0</v>
      </c>
      <c r="AB522" s="112">
        <v>4495088</v>
      </c>
    </row>
    <row r="523" spans="1:28" x14ac:dyDescent="0.25">
      <c r="A523" s="114" t="s">
        <v>43</v>
      </c>
      <c r="B523" s="114" t="s">
        <v>1736</v>
      </c>
      <c r="C523" s="114" t="s">
        <v>601</v>
      </c>
      <c r="D523" s="114" t="s">
        <v>1688</v>
      </c>
      <c r="E523" s="112">
        <f t="shared" si="32"/>
        <v>879312</v>
      </c>
      <c r="F523" s="112">
        <f t="shared" si="32"/>
        <v>0</v>
      </c>
      <c r="G523" s="112">
        <f t="shared" si="32"/>
        <v>0</v>
      </c>
      <c r="H523" s="112">
        <f t="shared" si="32"/>
        <v>0</v>
      </c>
      <c r="I523" s="112">
        <f t="shared" si="32"/>
        <v>0</v>
      </c>
      <c r="J523" s="112">
        <f t="shared" si="32"/>
        <v>0</v>
      </c>
      <c r="K523" s="112">
        <f t="shared" si="32"/>
        <v>5437</v>
      </c>
      <c r="L523" s="112">
        <f t="shared" si="32"/>
        <v>0</v>
      </c>
      <c r="M523" s="112">
        <f t="shared" si="32"/>
        <v>884749</v>
      </c>
      <c r="O523" s="114" t="s">
        <v>43</v>
      </c>
      <c r="P523" s="114" t="s">
        <v>1736</v>
      </c>
      <c r="Q523" s="114" t="s">
        <v>601</v>
      </c>
      <c r="R523" s="114" t="s">
        <v>1688</v>
      </c>
      <c r="S523" s="114"/>
      <c r="T523" s="112">
        <v>879312</v>
      </c>
      <c r="U523" s="112">
        <v>0</v>
      </c>
      <c r="V523" s="112">
        <v>0</v>
      </c>
      <c r="W523" s="112">
        <v>0</v>
      </c>
      <c r="X523" s="112">
        <v>0</v>
      </c>
      <c r="Y523" s="112">
        <v>0</v>
      </c>
      <c r="Z523" s="112">
        <v>5437</v>
      </c>
      <c r="AA523" s="112">
        <v>0</v>
      </c>
      <c r="AB523" s="112">
        <v>884749</v>
      </c>
    </row>
    <row r="524" spans="1:28" x14ac:dyDescent="0.25">
      <c r="A524" s="114" t="s">
        <v>43</v>
      </c>
      <c r="B524" s="114" t="s">
        <v>1736</v>
      </c>
      <c r="C524" s="114" t="s">
        <v>602</v>
      </c>
      <c r="D524" s="114" t="s">
        <v>1689</v>
      </c>
      <c r="E524" s="112">
        <f t="shared" si="32"/>
        <v>0</v>
      </c>
      <c r="F524" s="112">
        <f t="shared" si="32"/>
        <v>0</v>
      </c>
      <c r="G524" s="112">
        <f t="shared" si="32"/>
        <v>0</v>
      </c>
      <c r="H524" s="112">
        <f t="shared" si="32"/>
        <v>0</v>
      </c>
      <c r="I524" s="112">
        <f t="shared" si="32"/>
        <v>0</v>
      </c>
      <c r="J524" s="112">
        <f t="shared" si="32"/>
        <v>393285</v>
      </c>
      <c r="K524" s="112">
        <f t="shared" si="32"/>
        <v>0</v>
      </c>
      <c r="L524" s="112">
        <f t="shared" si="32"/>
        <v>57749</v>
      </c>
      <c r="M524" s="112">
        <f t="shared" si="32"/>
        <v>451034</v>
      </c>
      <c r="O524" s="114" t="s">
        <v>43</v>
      </c>
      <c r="P524" s="114" t="s">
        <v>1736</v>
      </c>
      <c r="Q524" s="114" t="s">
        <v>602</v>
      </c>
      <c r="R524" s="114" t="s">
        <v>1689</v>
      </c>
      <c r="S524" s="114"/>
      <c r="T524" s="112">
        <v>0</v>
      </c>
      <c r="U524" s="112">
        <v>0</v>
      </c>
      <c r="V524" s="112">
        <v>0</v>
      </c>
      <c r="W524" s="112">
        <v>0</v>
      </c>
      <c r="X524" s="112">
        <v>0</v>
      </c>
      <c r="Y524" s="112">
        <v>393285</v>
      </c>
      <c r="Z524" s="112">
        <v>0</v>
      </c>
      <c r="AA524" s="112">
        <v>57749</v>
      </c>
      <c r="AB524" s="112">
        <v>451034</v>
      </c>
    </row>
    <row r="525" spans="1:28" x14ac:dyDescent="0.25">
      <c r="A525" s="114" t="s">
        <v>43</v>
      </c>
      <c r="B525" s="114" t="s">
        <v>1736</v>
      </c>
      <c r="C525" s="114" t="s">
        <v>603</v>
      </c>
      <c r="D525" s="114" t="s">
        <v>1690</v>
      </c>
      <c r="E525" s="112">
        <f t="shared" si="32"/>
        <v>0</v>
      </c>
      <c r="F525" s="112">
        <f t="shared" si="32"/>
        <v>0</v>
      </c>
      <c r="G525" s="112">
        <f t="shared" si="32"/>
        <v>0</v>
      </c>
      <c r="H525" s="112">
        <f t="shared" si="32"/>
        <v>0</v>
      </c>
      <c r="I525" s="112">
        <f t="shared" si="32"/>
        <v>0</v>
      </c>
      <c r="J525" s="112">
        <f t="shared" si="32"/>
        <v>26800</v>
      </c>
      <c r="K525" s="112">
        <f t="shared" si="32"/>
        <v>0</v>
      </c>
      <c r="L525" s="112">
        <f t="shared" si="32"/>
        <v>0</v>
      </c>
      <c r="M525" s="112">
        <f t="shared" si="32"/>
        <v>26800</v>
      </c>
      <c r="O525" s="114" t="s">
        <v>43</v>
      </c>
      <c r="P525" s="114" t="s">
        <v>1736</v>
      </c>
      <c r="Q525" s="114" t="s">
        <v>603</v>
      </c>
      <c r="R525" s="114" t="s">
        <v>1690</v>
      </c>
      <c r="S525" s="114"/>
      <c r="T525" s="112">
        <v>0</v>
      </c>
      <c r="U525" s="112">
        <v>0</v>
      </c>
      <c r="V525" s="112">
        <v>0</v>
      </c>
      <c r="W525" s="112">
        <v>0</v>
      </c>
      <c r="X525" s="112">
        <v>0</v>
      </c>
      <c r="Y525" s="112">
        <v>26800</v>
      </c>
      <c r="Z525" s="112">
        <v>0</v>
      </c>
      <c r="AA525" s="112">
        <v>0</v>
      </c>
      <c r="AB525" s="112">
        <v>26800</v>
      </c>
    </row>
    <row r="526" spans="1:28" x14ac:dyDescent="0.25">
      <c r="A526" s="114" t="s">
        <v>43</v>
      </c>
      <c r="B526" s="114" t="s">
        <v>1736</v>
      </c>
      <c r="C526" s="114" t="s">
        <v>604</v>
      </c>
      <c r="D526" s="114" t="s">
        <v>1691</v>
      </c>
      <c r="E526" s="112">
        <f t="shared" si="32"/>
        <v>94464</v>
      </c>
      <c r="F526" s="112">
        <f t="shared" si="32"/>
        <v>3456</v>
      </c>
      <c r="G526" s="112">
        <f t="shared" si="32"/>
        <v>0</v>
      </c>
      <c r="H526" s="112">
        <f t="shared" si="32"/>
        <v>0</v>
      </c>
      <c r="I526" s="112">
        <f t="shared" si="32"/>
        <v>0</v>
      </c>
      <c r="J526" s="112">
        <f t="shared" si="32"/>
        <v>1050499</v>
      </c>
      <c r="K526" s="112">
        <f t="shared" si="32"/>
        <v>6553</v>
      </c>
      <c r="L526" s="112">
        <f t="shared" si="32"/>
        <v>167750</v>
      </c>
      <c r="M526" s="112">
        <f t="shared" si="32"/>
        <v>1322722</v>
      </c>
      <c r="O526" s="114" t="s">
        <v>43</v>
      </c>
      <c r="P526" s="114" t="s">
        <v>1736</v>
      </c>
      <c r="Q526" s="114" t="s">
        <v>604</v>
      </c>
      <c r="R526" s="114" t="s">
        <v>1691</v>
      </c>
      <c r="S526" s="114"/>
      <c r="T526" s="112">
        <v>94464</v>
      </c>
      <c r="U526" s="112">
        <v>3456</v>
      </c>
      <c r="V526" s="112">
        <v>0</v>
      </c>
      <c r="W526" s="112">
        <v>0</v>
      </c>
      <c r="X526" s="112">
        <v>0</v>
      </c>
      <c r="Y526" s="112">
        <v>1050499</v>
      </c>
      <c r="Z526" s="112">
        <v>6553</v>
      </c>
      <c r="AA526" s="112">
        <v>167750</v>
      </c>
      <c r="AB526" s="112">
        <v>1322722</v>
      </c>
    </row>
    <row r="527" spans="1:28" x14ac:dyDescent="0.25">
      <c r="A527" s="114" t="s">
        <v>43</v>
      </c>
      <c r="B527" s="114" t="s">
        <v>1736</v>
      </c>
      <c r="C527" s="114" t="s">
        <v>605</v>
      </c>
      <c r="D527" s="114" t="s">
        <v>1692</v>
      </c>
      <c r="E527" s="112">
        <f t="shared" si="32"/>
        <v>0</v>
      </c>
      <c r="F527" s="112">
        <f t="shared" si="32"/>
        <v>0</v>
      </c>
      <c r="G527" s="112">
        <f t="shared" si="32"/>
        <v>0</v>
      </c>
      <c r="H527" s="112">
        <f t="shared" si="32"/>
        <v>0</v>
      </c>
      <c r="I527" s="112">
        <f t="shared" si="32"/>
        <v>0</v>
      </c>
      <c r="J527" s="112">
        <f t="shared" si="32"/>
        <v>19808</v>
      </c>
      <c r="K527" s="112">
        <f t="shared" si="32"/>
        <v>0</v>
      </c>
      <c r="L527" s="112">
        <f t="shared" si="32"/>
        <v>0</v>
      </c>
      <c r="M527" s="112">
        <f t="shared" si="32"/>
        <v>19808</v>
      </c>
      <c r="O527" s="114" t="s">
        <v>43</v>
      </c>
      <c r="P527" s="114" t="s">
        <v>1736</v>
      </c>
      <c r="Q527" s="114" t="s">
        <v>605</v>
      </c>
      <c r="R527" s="114" t="s">
        <v>1692</v>
      </c>
      <c r="S527" s="114"/>
      <c r="T527" s="112">
        <v>0</v>
      </c>
      <c r="U527" s="112">
        <v>0</v>
      </c>
      <c r="V527" s="112">
        <v>0</v>
      </c>
      <c r="W527" s="112">
        <v>0</v>
      </c>
      <c r="X527" s="112">
        <v>0</v>
      </c>
      <c r="Y527" s="112">
        <v>19808</v>
      </c>
      <c r="Z527" s="112">
        <v>0</v>
      </c>
      <c r="AA527" s="112">
        <v>0</v>
      </c>
      <c r="AB527" s="112">
        <v>19808</v>
      </c>
    </row>
    <row r="528" spans="1:28" x14ac:dyDescent="0.25">
      <c r="A528" s="114" t="s">
        <v>43</v>
      </c>
      <c r="B528" s="114" t="s">
        <v>1736</v>
      </c>
      <c r="C528" s="114" t="s">
        <v>606</v>
      </c>
      <c r="D528" s="114" t="s">
        <v>1693</v>
      </c>
      <c r="E528" s="112">
        <f t="shared" si="32"/>
        <v>0</v>
      </c>
      <c r="F528" s="112">
        <f t="shared" si="32"/>
        <v>0</v>
      </c>
      <c r="G528" s="112">
        <f t="shared" si="32"/>
        <v>0</v>
      </c>
      <c r="H528" s="112">
        <f t="shared" si="32"/>
        <v>0</v>
      </c>
      <c r="I528" s="112">
        <f t="shared" si="32"/>
        <v>0</v>
      </c>
      <c r="J528" s="112">
        <f t="shared" si="32"/>
        <v>20208</v>
      </c>
      <c r="K528" s="112">
        <f t="shared" si="32"/>
        <v>0</v>
      </c>
      <c r="L528" s="112">
        <f t="shared" si="32"/>
        <v>0</v>
      </c>
      <c r="M528" s="112">
        <f t="shared" si="32"/>
        <v>20208</v>
      </c>
      <c r="O528" s="114" t="s">
        <v>43</v>
      </c>
      <c r="P528" s="114" t="s">
        <v>1736</v>
      </c>
      <c r="Q528" s="114" t="s">
        <v>606</v>
      </c>
      <c r="R528" s="114" t="s">
        <v>1693</v>
      </c>
      <c r="S528" s="114"/>
      <c r="T528" s="112">
        <v>0</v>
      </c>
      <c r="U528" s="112">
        <v>0</v>
      </c>
      <c r="V528" s="112">
        <v>0</v>
      </c>
      <c r="W528" s="112">
        <v>0</v>
      </c>
      <c r="X528" s="112">
        <v>0</v>
      </c>
      <c r="Y528" s="112">
        <v>20208</v>
      </c>
      <c r="Z528" s="112">
        <v>0</v>
      </c>
      <c r="AA528" s="112">
        <v>0</v>
      </c>
      <c r="AB528" s="112">
        <v>20208</v>
      </c>
    </row>
    <row r="529" spans="1:28" x14ac:dyDescent="0.25">
      <c r="A529" s="114" t="s">
        <v>43</v>
      </c>
      <c r="B529" s="114" t="s">
        <v>1736</v>
      </c>
      <c r="C529" s="114" t="s">
        <v>607</v>
      </c>
      <c r="D529" s="114" t="s">
        <v>1694</v>
      </c>
      <c r="E529" s="112">
        <f t="shared" si="32"/>
        <v>0</v>
      </c>
      <c r="F529" s="112">
        <f t="shared" si="32"/>
        <v>2118352</v>
      </c>
      <c r="G529" s="112">
        <f t="shared" si="32"/>
        <v>737872</v>
      </c>
      <c r="H529" s="112">
        <f t="shared" si="32"/>
        <v>0</v>
      </c>
      <c r="I529" s="112">
        <f t="shared" si="32"/>
        <v>0</v>
      </c>
      <c r="J529" s="112">
        <f t="shared" si="32"/>
        <v>960</v>
      </c>
      <c r="K529" s="112">
        <f t="shared" si="32"/>
        <v>0</v>
      </c>
      <c r="L529" s="112">
        <f t="shared" si="32"/>
        <v>10858</v>
      </c>
      <c r="M529" s="112">
        <f t="shared" si="32"/>
        <v>2868042</v>
      </c>
      <c r="O529" s="114" t="s">
        <v>43</v>
      </c>
      <c r="P529" s="114" t="s">
        <v>1736</v>
      </c>
      <c r="Q529" s="114" t="s">
        <v>607</v>
      </c>
      <c r="R529" s="114" t="s">
        <v>1694</v>
      </c>
      <c r="S529" s="114"/>
      <c r="T529" s="112">
        <v>0</v>
      </c>
      <c r="U529" s="112">
        <v>2118352</v>
      </c>
      <c r="V529" s="112">
        <v>737872</v>
      </c>
      <c r="W529" s="112">
        <v>0</v>
      </c>
      <c r="X529" s="112">
        <v>0</v>
      </c>
      <c r="Y529" s="112">
        <v>960</v>
      </c>
      <c r="Z529" s="112">
        <v>0</v>
      </c>
      <c r="AA529" s="112">
        <v>10858</v>
      </c>
      <c r="AB529" s="112">
        <v>2868042</v>
      </c>
    </row>
    <row r="530" spans="1:28" x14ac:dyDescent="0.25">
      <c r="A530" s="114" t="s">
        <v>43</v>
      </c>
      <c r="B530" s="114" t="s">
        <v>1736</v>
      </c>
      <c r="C530" s="114" t="s">
        <v>608</v>
      </c>
      <c r="D530" s="114" t="s">
        <v>1695</v>
      </c>
      <c r="E530" s="112">
        <f t="shared" si="32"/>
        <v>0</v>
      </c>
      <c r="F530" s="112">
        <f t="shared" si="32"/>
        <v>0</v>
      </c>
      <c r="G530" s="112">
        <f t="shared" si="32"/>
        <v>0</v>
      </c>
      <c r="H530" s="112">
        <f t="shared" si="32"/>
        <v>0</v>
      </c>
      <c r="I530" s="112">
        <f t="shared" si="32"/>
        <v>465735</v>
      </c>
      <c r="J530" s="112">
        <f t="shared" si="32"/>
        <v>0</v>
      </c>
      <c r="K530" s="112">
        <f t="shared" si="32"/>
        <v>14230</v>
      </c>
      <c r="L530" s="112">
        <f t="shared" si="32"/>
        <v>0</v>
      </c>
      <c r="M530" s="112">
        <f t="shared" si="32"/>
        <v>479965</v>
      </c>
      <c r="O530" s="114" t="s">
        <v>43</v>
      </c>
      <c r="P530" s="114" t="s">
        <v>1736</v>
      </c>
      <c r="Q530" s="114" t="s">
        <v>608</v>
      </c>
      <c r="R530" s="114" t="s">
        <v>1695</v>
      </c>
      <c r="S530" s="114"/>
      <c r="T530" s="112">
        <v>0</v>
      </c>
      <c r="U530" s="112">
        <v>0</v>
      </c>
      <c r="V530" s="112">
        <v>0</v>
      </c>
      <c r="W530" s="112">
        <v>0</v>
      </c>
      <c r="X530" s="112">
        <v>465735</v>
      </c>
      <c r="Y530" s="112">
        <v>0</v>
      </c>
      <c r="Z530" s="112">
        <v>14230</v>
      </c>
      <c r="AA530" s="112">
        <v>0</v>
      </c>
      <c r="AB530" s="112">
        <v>479965</v>
      </c>
    </row>
    <row r="531" spans="1:28" x14ac:dyDescent="0.25">
      <c r="A531" s="114" t="s">
        <v>43</v>
      </c>
      <c r="B531" s="114" t="s">
        <v>1736</v>
      </c>
      <c r="C531" s="114" t="s">
        <v>609</v>
      </c>
      <c r="D531" s="114" t="s">
        <v>1696</v>
      </c>
      <c r="E531" s="112">
        <f t="shared" si="32"/>
        <v>0</v>
      </c>
      <c r="F531" s="112">
        <f t="shared" si="32"/>
        <v>0</v>
      </c>
      <c r="G531" s="112">
        <f t="shared" si="32"/>
        <v>0</v>
      </c>
      <c r="H531" s="112">
        <f t="shared" si="32"/>
        <v>0</v>
      </c>
      <c r="I531" s="112">
        <f t="shared" si="32"/>
        <v>14752</v>
      </c>
      <c r="J531" s="112">
        <f t="shared" si="32"/>
        <v>0</v>
      </c>
      <c r="K531" s="112">
        <f t="shared" si="32"/>
        <v>84231</v>
      </c>
      <c r="L531" s="112">
        <f t="shared" si="32"/>
        <v>0</v>
      </c>
      <c r="M531" s="112">
        <f t="shared" si="32"/>
        <v>98983</v>
      </c>
      <c r="O531" s="114" t="s">
        <v>43</v>
      </c>
      <c r="P531" s="114" t="s">
        <v>1736</v>
      </c>
      <c r="Q531" s="114" t="s">
        <v>609</v>
      </c>
      <c r="R531" s="114" t="s">
        <v>1696</v>
      </c>
      <c r="S531" s="114"/>
      <c r="T531" s="112">
        <v>0</v>
      </c>
      <c r="U531" s="112">
        <v>0</v>
      </c>
      <c r="V531" s="112">
        <v>0</v>
      </c>
      <c r="W531" s="112">
        <v>0</v>
      </c>
      <c r="X531" s="112">
        <v>14752</v>
      </c>
      <c r="Y531" s="112">
        <v>0</v>
      </c>
      <c r="Z531" s="112">
        <v>84231</v>
      </c>
      <c r="AA531" s="112">
        <v>0</v>
      </c>
      <c r="AB531" s="112">
        <v>98983</v>
      </c>
    </row>
    <row r="532" spans="1:28" x14ac:dyDescent="0.25">
      <c r="A532" s="114" t="s">
        <v>43</v>
      </c>
      <c r="B532" s="114" t="s">
        <v>1736</v>
      </c>
      <c r="C532" s="114" t="s">
        <v>610</v>
      </c>
      <c r="D532" s="114" t="s">
        <v>1697</v>
      </c>
      <c r="E532" s="112">
        <f t="shared" si="32"/>
        <v>0</v>
      </c>
      <c r="F532" s="112">
        <f t="shared" si="32"/>
        <v>0</v>
      </c>
      <c r="G532" s="112">
        <f t="shared" si="32"/>
        <v>0</v>
      </c>
      <c r="H532" s="112">
        <f t="shared" si="32"/>
        <v>0</v>
      </c>
      <c r="I532" s="112">
        <f t="shared" si="32"/>
        <v>85440</v>
      </c>
      <c r="J532" s="112">
        <f t="shared" si="32"/>
        <v>0</v>
      </c>
      <c r="K532" s="112">
        <f t="shared" si="32"/>
        <v>40010</v>
      </c>
      <c r="L532" s="112">
        <f t="shared" si="32"/>
        <v>0</v>
      </c>
      <c r="M532" s="112">
        <f t="shared" si="32"/>
        <v>125450</v>
      </c>
      <c r="O532" s="114" t="s">
        <v>43</v>
      </c>
      <c r="P532" s="114" t="s">
        <v>1736</v>
      </c>
      <c r="Q532" s="114" t="s">
        <v>610</v>
      </c>
      <c r="R532" s="114" t="s">
        <v>1697</v>
      </c>
      <c r="S532" s="114"/>
      <c r="T532" s="112">
        <v>0</v>
      </c>
      <c r="U532" s="112">
        <v>0</v>
      </c>
      <c r="V532" s="112">
        <v>0</v>
      </c>
      <c r="W532" s="112">
        <v>0</v>
      </c>
      <c r="X532" s="112">
        <v>85440</v>
      </c>
      <c r="Y532" s="112">
        <v>0</v>
      </c>
      <c r="Z532" s="112">
        <v>40010</v>
      </c>
      <c r="AA532" s="112">
        <v>0</v>
      </c>
      <c r="AB532" s="112">
        <v>125450</v>
      </c>
    </row>
    <row r="533" spans="1:28" x14ac:dyDescent="0.25">
      <c r="A533" s="114" t="s">
        <v>43</v>
      </c>
      <c r="B533" s="114" t="s">
        <v>1736</v>
      </c>
      <c r="C533" s="114" t="s">
        <v>611</v>
      </c>
      <c r="D533" s="114" t="s">
        <v>1698</v>
      </c>
      <c r="E533" s="112">
        <f t="shared" si="32"/>
        <v>420640</v>
      </c>
      <c r="F533" s="112">
        <f t="shared" si="32"/>
        <v>0</v>
      </c>
      <c r="G533" s="112">
        <f t="shared" si="32"/>
        <v>0</v>
      </c>
      <c r="H533" s="112">
        <f t="shared" si="32"/>
        <v>0</v>
      </c>
      <c r="I533" s="112">
        <f t="shared" si="32"/>
        <v>0</v>
      </c>
      <c r="J533" s="112">
        <f t="shared" si="32"/>
        <v>0</v>
      </c>
      <c r="K533" s="112">
        <f t="shared" si="32"/>
        <v>1424</v>
      </c>
      <c r="L533" s="112">
        <f t="shared" si="32"/>
        <v>0</v>
      </c>
      <c r="M533" s="112">
        <f t="shared" si="32"/>
        <v>422064</v>
      </c>
      <c r="O533" s="114" t="s">
        <v>43</v>
      </c>
      <c r="P533" s="114" t="s">
        <v>1736</v>
      </c>
      <c r="Q533" s="114" t="s">
        <v>611</v>
      </c>
      <c r="R533" s="114" t="s">
        <v>1698</v>
      </c>
      <c r="S533" s="114"/>
      <c r="T533" s="112">
        <v>420640</v>
      </c>
      <c r="U533" s="112">
        <v>0</v>
      </c>
      <c r="V533" s="112">
        <v>0</v>
      </c>
      <c r="W533" s="112">
        <v>0</v>
      </c>
      <c r="X533" s="112">
        <v>0</v>
      </c>
      <c r="Y533" s="112">
        <v>0</v>
      </c>
      <c r="Z533" s="112">
        <v>1424</v>
      </c>
      <c r="AA533" s="112">
        <v>0</v>
      </c>
      <c r="AB533" s="112">
        <v>422064</v>
      </c>
    </row>
    <row r="534" spans="1:28" x14ac:dyDescent="0.25">
      <c r="A534" s="114" t="s">
        <v>43</v>
      </c>
      <c r="B534" s="114" t="s">
        <v>1736</v>
      </c>
      <c r="C534" s="114" t="s">
        <v>612</v>
      </c>
      <c r="D534" s="114" t="s">
        <v>1699</v>
      </c>
      <c r="E534" s="112">
        <f t="shared" si="32"/>
        <v>271248</v>
      </c>
      <c r="F534" s="112">
        <f t="shared" si="32"/>
        <v>0</v>
      </c>
      <c r="G534" s="112">
        <f t="shared" si="32"/>
        <v>0</v>
      </c>
      <c r="H534" s="112">
        <f t="shared" si="32"/>
        <v>0</v>
      </c>
      <c r="I534" s="112">
        <f t="shared" si="32"/>
        <v>123824</v>
      </c>
      <c r="J534" s="112">
        <f t="shared" si="32"/>
        <v>0</v>
      </c>
      <c r="K534" s="112">
        <f t="shared" si="32"/>
        <v>391884</v>
      </c>
      <c r="L534" s="112">
        <f t="shared" si="32"/>
        <v>0</v>
      </c>
      <c r="M534" s="112">
        <f t="shared" si="32"/>
        <v>786956</v>
      </c>
      <c r="O534" s="114" t="s">
        <v>43</v>
      </c>
      <c r="P534" s="114" t="s">
        <v>1736</v>
      </c>
      <c r="Q534" s="114" t="s">
        <v>612</v>
      </c>
      <c r="R534" s="114" t="s">
        <v>1699</v>
      </c>
      <c r="S534" s="114"/>
      <c r="T534" s="112">
        <v>271248</v>
      </c>
      <c r="U534" s="112">
        <v>0</v>
      </c>
      <c r="V534" s="112">
        <v>0</v>
      </c>
      <c r="W534" s="112">
        <v>0</v>
      </c>
      <c r="X534" s="112">
        <v>123824</v>
      </c>
      <c r="Y534" s="112">
        <v>0</v>
      </c>
      <c r="Z534" s="112">
        <v>391884</v>
      </c>
      <c r="AA534" s="112">
        <v>0</v>
      </c>
      <c r="AB534" s="112">
        <v>786956</v>
      </c>
    </row>
    <row r="535" spans="1:28" x14ac:dyDescent="0.25">
      <c r="A535" s="114" t="s">
        <v>43</v>
      </c>
      <c r="B535" s="114" t="s">
        <v>1736</v>
      </c>
      <c r="C535" s="114" t="s">
        <v>613</v>
      </c>
      <c r="D535" s="114" t="s">
        <v>1700</v>
      </c>
      <c r="E535" s="112">
        <f t="shared" si="32"/>
        <v>5495904</v>
      </c>
      <c r="F535" s="112">
        <f t="shared" si="32"/>
        <v>0</v>
      </c>
      <c r="G535" s="112">
        <f t="shared" si="32"/>
        <v>0</v>
      </c>
      <c r="H535" s="112">
        <f t="shared" si="32"/>
        <v>0</v>
      </c>
      <c r="I535" s="112">
        <f t="shared" si="32"/>
        <v>9696</v>
      </c>
      <c r="J535" s="112">
        <f t="shared" si="32"/>
        <v>0</v>
      </c>
      <c r="K535" s="112">
        <f t="shared" si="32"/>
        <v>1152</v>
      </c>
      <c r="L535" s="112">
        <f t="shared" si="32"/>
        <v>0</v>
      </c>
      <c r="M535" s="112">
        <f t="shared" si="32"/>
        <v>5506752</v>
      </c>
      <c r="O535" s="114" t="s">
        <v>43</v>
      </c>
      <c r="P535" s="114" t="s">
        <v>1736</v>
      </c>
      <c r="Q535" s="114" t="s">
        <v>613</v>
      </c>
      <c r="R535" s="114" t="s">
        <v>1700</v>
      </c>
      <c r="S535" s="114"/>
      <c r="T535" s="112">
        <v>5495904</v>
      </c>
      <c r="U535" s="112">
        <v>0</v>
      </c>
      <c r="V535" s="112">
        <v>0</v>
      </c>
      <c r="W535" s="112">
        <v>0</v>
      </c>
      <c r="X535" s="112">
        <v>9696</v>
      </c>
      <c r="Y535" s="112">
        <v>0</v>
      </c>
      <c r="Z535" s="112">
        <v>1152</v>
      </c>
      <c r="AA535" s="112">
        <v>0</v>
      </c>
      <c r="AB535" s="112">
        <v>5506752</v>
      </c>
    </row>
    <row r="536" spans="1:28" x14ac:dyDescent="0.25">
      <c r="A536" s="114" t="s">
        <v>43</v>
      </c>
      <c r="B536" s="114" t="s">
        <v>1736</v>
      </c>
      <c r="C536" s="114" t="s">
        <v>614</v>
      </c>
      <c r="D536" s="114" t="s">
        <v>1701</v>
      </c>
      <c r="E536" s="112">
        <f t="shared" si="32"/>
        <v>1536444</v>
      </c>
      <c r="F536" s="112">
        <f t="shared" si="32"/>
        <v>0</v>
      </c>
      <c r="G536" s="112">
        <f t="shared" si="32"/>
        <v>0</v>
      </c>
      <c r="H536" s="112">
        <f t="shared" si="32"/>
        <v>0</v>
      </c>
      <c r="I536" s="112">
        <f t="shared" si="32"/>
        <v>292391</v>
      </c>
      <c r="J536" s="112">
        <f t="shared" si="32"/>
        <v>0</v>
      </c>
      <c r="K536" s="112">
        <f t="shared" si="32"/>
        <v>14102</v>
      </c>
      <c r="L536" s="112">
        <f t="shared" si="32"/>
        <v>0</v>
      </c>
      <c r="M536" s="112">
        <f t="shared" si="32"/>
        <v>1842937</v>
      </c>
      <c r="O536" s="114" t="s">
        <v>43</v>
      </c>
      <c r="P536" s="114" t="s">
        <v>1736</v>
      </c>
      <c r="Q536" s="114" t="s">
        <v>614</v>
      </c>
      <c r="R536" s="114" t="s">
        <v>1701</v>
      </c>
      <c r="S536" s="114"/>
      <c r="T536" s="112">
        <v>1536444</v>
      </c>
      <c r="U536" s="112">
        <v>0</v>
      </c>
      <c r="V536" s="112">
        <v>0</v>
      </c>
      <c r="W536" s="112">
        <v>0</v>
      </c>
      <c r="X536" s="112">
        <v>292391</v>
      </c>
      <c r="Y536" s="112">
        <v>0</v>
      </c>
      <c r="Z536" s="112">
        <v>14102</v>
      </c>
      <c r="AA536" s="112">
        <v>0</v>
      </c>
      <c r="AB536" s="112">
        <v>1842937</v>
      </c>
    </row>
    <row r="537" spans="1:28" x14ac:dyDescent="0.25">
      <c r="A537" s="114" t="s">
        <v>43</v>
      </c>
      <c r="B537" s="114" t="s">
        <v>1736</v>
      </c>
      <c r="C537" s="114" t="s">
        <v>615</v>
      </c>
      <c r="D537" s="114" t="s">
        <v>1702</v>
      </c>
      <c r="E537" s="112">
        <f t="shared" si="32"/>
        <v>0</v>
      </c>
      <c r="F537" s="112">
        <f t="shared" si="32"/>
        <v>0</v>
      </c>
      <c r="G537" s="112">
        <f t="shared" si="32"/>
        <v>0</v>
      </c>
      <c r="H537" s="112">
        <f t="shared" si="32"/>
        <v>0</v>
      </c>
      <c r="I537" s="112">
        <f t="shared" si="32"/>
        <v>0</v>
      </c>
      <c r="J537" s="112">
        <f t="shared" si="32"/>
        <v>0</v>
      </c>
      <c r="K537" s="112">
        <f t="shared" si="32"/>
        <v>0</v>
      </c>
      <c r="L537" s="112">
        <f t="shared" si="32"/>
        <v>0</v>
      </c>
      <c r="M537" s="112">
        <f t="shared" si="32"/>
        <v>0</v>
      </c>
      <c r="O537" s="114" t="s">
        <v>43</v>
      </c>
      <c r="P537" s="114" t="s">
        <v>1736</v>
      </c>
      <c r="Q537" s="114" t="s">
        <v>615</v>
      </c>
      <c r="R537" s="114" t="s">
        <v>1702</v>
      </c>
      <c r="S537" s="114"/>
      <c r="T537" s="112">
        <v>0</v>
      </c>
      <c r="U537" s="112">
        <v>0</v>
      </c>
      <c r="V537" s="112">
        <v>0</v>
      </c>
      <c r="W537" s="112">
        <v>0</v>
      </c>
      <c r="X537" s="112">
        <v>0</v>
      </c>
      <c r="Y537" s="112">
        <v>0</v>
      </c>
      <c r="Z537" s="112">
        <v>0</v>
      </c>
      <c r="AA537" s="112">
        <v>0</v>
      </c>
      <c r="AB537" s="112">
        <v>0</v>
      </c>
    </row>
    <row r="538" spans="1:28" x14ac:dyDescent="0.25">
      <c r="A538" s="114" t="s">
        <v>43</v>
      </c>
      <c r="B538" s="114" t="s">
        <v>1736</v>
      </c>
      <c r="C538" s="114" t="s">
        <v>616</v>
      </c>
      <c r="D538" s="114" t="s">
        <v>1703</v>
      </c>
      <c r="E538" s="112">
        <f t="shared" si="32"/>
        <v>13201322</v>
      </c>
      <c r="F538" s="112">
        <f t="shared" si="32"/>
        <v>7354756</v>
      </c>
      <c r="G538" s="112">
        <f t="shared" si="32"/>
        <v>737872</v>
      </c>
      <c r="H538" s="112">
        <f t="shared" si="32"/>
        <v>944171</v>
      </c>
      <c r="I538" s="112">
        <f t="shared" si="32"/>
        <v>3311842</v>
      </c>
      <c r="J538" s="112">
        <f t="shared" si="32"/>
        <v>3182933</v>
      </c>
      <c r="K538" s="112">
        <f t="shared" si="32"/>
        <v>1529849</v>
      </c>
      <c r="L538" s="112">
        <f t="shared" si="32"/>
        <v>557330</v>
      </c>
      <c r="M538" s="112">
        <f t="shared" si="32"/>
        <v>30820075</v>
      </c>
      <c r="O538" s="114" t="s">
        <v>43</v>
      </c>
      <c r="P538" s="114" t="s">
        <v>1736</v>
      </c>
      <c r="Q538" s="114" t="s">
        <v>616</v>
      </c>
      <c r="R538" s="114" t="s">
        <v>1703</v>
      </c>
      <c r="S538" s="114"/>
      <c r="T538" s="112">
        <v>13201322</v>
      </c>
      <c r="U538" s="112">
        <v>7354756</v>
      </c>
      <c r="V538" s="112">
        <v>737872</v>
      </c>
      <c r="W538" s="112">
        <v>944171</v>
      </c>
      <c r="X538" s="112">
        <v>3311842</v>
      </c>
      <c r="Y538" s="112">
        <v>3182933</v>
      </c>
      <c r="Z538" s="112">
        <v>1529849</v>
      </c>
      <c r="AA538" s="112">
        <v>557330</v>
      </c>
      <c r="AB538" s="112">
        <v>30820075</v>
      </c>
    </row>
    <row r="539" spans="1:28" x14ac:dyDescent="0.25">
      <c r="D539" s="111" t="s">
        <v>617</v>
      </c>
      <c r="R539" s="111" t="s">
        <v>617</v>
      </c>
      <c r="S539" s="111"/>
    </row>
    <row r="540" spans="1:28" x14ac:dyDescent="0.25">
      <c r="A540" s="114" t="s">
        <v>43</v>
      </c>
      <c r="B540" s="114" t="s">
        <v>1736</v>
      </c>
      <c r="C540" s="114" t="s">
        <v>618</v>
      </c>
      <c r="D540" s="114" t="s">
        <v>1704</v>
      </c>
      <c r="E540" s="112">
        <f t="shared" ref="E540:M545" si="33">T540</f>
        <v>0</v>
      </c>
      <c r="F540" s="112">
        <f t="shared" si="33"/>
        <v>0</v>
      </c>
      <c r="G540" s="112">
        <f t="shared" si="33"/>
        <v>0</v>
      </c>
      <c r="H540" s="112">
        <f t="shared" si="33"/>
        <v>0</v>
      </c>
      <c r="I540" s="112">
        <f t="shared" si="33"/>
        <v>0</v>
      </c>
      <c r="J540" s="112">
        <f t="shared" si="33"/>
        <v>0</v>
      </c>
      <c r="K540" s="112">
        <f t="shared" si="33"/>
        <v>0</v>
      </c>
      <c r="L540" s="112">
        <f t="shared" si="33"/>
        <v>0</v>
      </c>
      <c r="M540" s="112">
        <f t="shared" si="33"/>
        <v>0</v>
      </c>
      <c r="O540" s="114" t="s">
        <v>43</v>
      </c>
      <c r="P540" s="114" t="s">
        <v>1736</v>
      </c>
      <c r="Q540" s="114" t="s">
        <v>618</v>
      </c>
      <c r="R540" s="114" t="s">
        <v>1704</v>
      </c>
      <c r="S540" s="114"/>
      <c r="T540" s="112">
        <v>0</v>
      </c>
      <c r="U540" s="112">
        <v>0</v>
      </c>
      <c r="V540" s="112">
        <v>0</v>
      </c>
      <c r="W540" s="112">
        <v>0</v>
      </c>
      <c r="X540" s="112">
        <v>0</v>
      </c>
      <c r="Y540" s="112">
        <v>0</v>
      </c>
      <c r="Z540" s="112">
        <v>0</v>
      </c>
      <c r="AA540" s="112">
        <v>0</v>
      </c>
      <c r="AB540" s="112">
        <v>0</v>
      </c>
    </row>
    <row r="541" spans="1:28" x14ac:dyDescent="0.25">
      <c r="A541" s="114" t="s">
        <v>43</v>
      </c>
      <c r="B541" s="114" t="s">
        <v>1736</v>
      </c>
      <c r="C541" s="114" t="s">
        <v>619</v>
      </c>
      <c r="D541" s="114" t="s">
        <v>1705</v>
      </c>
      <c r="E541" s="112">
        <f t="shared" si="33"/>
        <v>0</v>
      </c>
      <c r="F541" s="112">
        <f t="shared" si="33"/>
        <v>0</v>
      </c>
      <c r="G541" s="112">
        <f t="shared" si="33"/>
        <v>0</v>
      </c>
      <c r="H541" s="112">
        <f t="shared" si="33"/>
        <v>0</v>
      </c>
      <c r="I541" s="112">
        <f t="shared" si="33"/>
        <v>0</v>
      </c>
      <c r="J541" s="112">
        <f t="shared" si="33"/>
        <v>0</v>
      </c>
      <c r="K541" s="112">
        <f t="shared" si="33"/>
        <v>0</v>
      </c>
      <c r="L541" s="112">
        <f t="shared" si="33"/>
        <v>0</v>
      </c>
      <c r="M541" s="112">
        <f t="shared" si="33"/>
        <v>0</v>
      </c>
      <c r="O541" s="114" t="s">
        <v>43</v>
      </c>
      <c r="P541" s="114" t="s">
        <v>1736</v>
      </c>
      <c r="Q541" s="114" t="s">
        <v>619</v>
      </c>
      <c r="R541" s="114" t="s">
        <v>1705</v>
      </c>
      <c r="S541" s="114"/>
      <c r="T541" s="112">
        <v>0</v>
      </c>
      <c r="U541" s="112">
        <v>0</v>
      </c>
      <c r="V541" s="112">
        <v>0</v>
      </c>
      <c r="W541" s="112">
        <v>0</v>
      </c>
      <c r="X541" s="112">
        <v>0</v>
      </c>
      <c r="Y541" s="112">
        <v>0</v>
      </c>
      <c r="Z541" s="112">
        <v>0</v>
      </c>
      <c r="AA541" s="112">
        <v>0</v>
      </c>
      <c r="AB541" s="112">
        <v>0</v>
      </c>
    </row>
    <row r="542" spans="1:28" x14ac:dyDescent="0.25">
      <c r="A542" s="114" t="s">
        <v>43</v>
      </c>
      <c r="B542" s="114" t="s">
        <v>1736</v>
      </c>
      <c r="C542" s="114" t="s">
        <v>620</v>
      </c>
      <c r="D542" s="114" t="s">
        <v>1706</v>
      </c>
      <c r="E542" s="112">
        <f t="shared" si="33"/>
        <v>0</v>
      </c>
      <c r="F542" s="112">
        <f t="shared" si="33"/>
        <v>0</v>
      </c>
      <c r="G542" s="112">
        <f t="shared" si="33"/>
        <v>0</v>
      </c>
      <c r="H542" s="112">
        <f t="shared" si="33"/>
        <v>0</v>
      </c>
      <c r="I542" s="112">
        <f t="shared" si="33"/>
        <v>0</v>
      </c>
      <c r="J542" s="112">
        <f t="shared" si="33"/>
        <v>0</v>
      </c>
      <c r="K542" s="112">
        <f t="shared" si="33"/>
        <v>0</v>
      </c>
      <c r="L542" s="112">
        <f t="shared" si="33"/>
        <v>0</v>
      </c>
      <c r="M542" s="112">
        <f t="shared" si="33"/>
        <v>0</v>
      </c>
      <c r="O542" s="114" t="s">
        <v>43</v>
      </c>
      <c r="P542" s="114" t="s">
        <v>1736</v>
      </c>
      <c r="Q542" s="114" t="s">
        <v>620</v>
      </c>
      <c r="R542" s="114" t="s">
        <v>1706</v>
      </c>
      <c r="S542" s="114"/>
      <c r="T542" s="112">
        <v>0</v>
      </c>
      <c r="U542" s="112">
        <v>0</v>
      </c>
      <c r="V542" s="112">
        <v>0</v>
      </c>
      <c r="W542" s="112">
        <v>0</v>
      </c>
      <c r="X542" s="112">
        <v>0</v>
      </c>
      <c r="Y542" s="112">
        <v>0</v>
      </c>
      <c r="Z542" s="112">
        <v>0</v>
      </c>
      <c r="AA542" s="112">
        <v>0</v>
      </c>
      <c r="AB542" s="112">
        <v>0</v>
      </c>
    </row>
    <row r="543" spans="1:28" x14ac:dyDescent="0.25">
      <c r="A543" s="114" t="s">
        <v>43</v>
      </c>
      <c r="B543" s="114" t="s">
        <v>1736</v>
      </c>
      <c r="C543" s="114" t="s">
        <v>621</v>
      </c>
      <c r="D543" s="114" t="s">
        <v>1707</v>
      </c>
      <c r="E543" s="112">
        <f t="shared" si="33"/>
        <v>0</v>
      </c>
      <c r="F543" s="112">
        <f t="shared" si="33"/>
        <v>0</v>
      </c>
      <c r="G543" s="112">
        <f t="shared" si="33"/>
        <v>0</v>
      </c>
      <c r="H543" s="112">
        <f t="shared" si="33"/>
        <v>0</v>
      </c>
      <c r="I543" s="112">
        <f t="shared" si="33"/>
        <v>0</v>
      </c>
      <c r="J543" s="112">
        <f t="shared" si="33"/>
        <v>0</v>
      </c>
      <c r="K543" s="112">
        <f t="shared" si="33"/>
        <v>0</v>
      </c>
      <c r="L543" s="112">
        <f t="shared" si="33"/>
        <v>0</v>
      </c>
      <c r="M543" s="112">
        <f t="shared" si="33"/>
        <v>0</v>
      </c>
      <c r="O543" s="114" t="s">
        <v>43</v>
      </c>
      <c r="P543" s="114" t="s">
        <v>1736</v>
      </c>
      <c r="Q543" s="114" t="s">
        <v>621</v>
      </c>
      <c r="R543" s="114" t="s">
        <v>1707</v>
      </c>
      <c r="S543" s="114"/>
      <c r="T543" s="112">
        <v>0</v>
      </c>
      <c r="U543" s="112">
        <v>0</v>
      </c>
      <c r="V543" s="112">
        <v>0</v>
      </c>
      <c r="W543" s="112">
        <v>0</v>
      </c>
      <c r="X543" s="112">
        <v>0</v>
      </c>
      <c r="Y543" s="112">
        <v>0</v>
      </c>
      <c r="Z543" s="112">
        <v>0</v>
      </c>
      <c r="AA543" s="112">
        <v>0</v>
      </c>
      <c r="AB543" s="112">
        <v>0</v>
      </c>
    </row>
    <row r="544" spans="1:28" x14ac:dyDescent="0.25">
      <c r="A544" s="114" t="s">
        <v>43</v>
      </c>
      <c r="B544" s="114" t="s">
        <v>1736</v>
      </c>
      <c r="C544" s="114" t="s">
        <v>706</v>
      </c>
      <c r="D544" s="114" t="s">
        <v>1708</v>
      </c>
      <c r="E544" s="112">
        <f t="shared" si="33"/>
        <v>0</v>
      </c>
      <c r="F544" s="112">
        <f t="shared" si="33"/>
        <v>0</v>
      </c>
      <c r="G544" s="112">
        <f t="shared" si="33"/>
        <v>0</v>
      </c>
      <c r="H544" s="112">
        <f t="shared" si="33"/>
        <v>0</v>
      </c>
      <c r="I544" s="112">
        <f t="shared" si="33"/>
        <v>0</v>
      </c>
      <c r="J544" s="112">
        <f t="shared" si="33"/>
        <v>0</v>
      </c>
      <c r="K544" s="112">
        <f t="shared" si="33"/>
        <v>0</v>
      </c>
      <c r="L544" s="112">
        <f t="shared" si="33"/>
        <v>0</v>
      </c>
      <c r="M544" s="112">
        <f t="shared" si="33"/>
        <v>0</v>
      </c>
      <c r="O544" s="114" t="s">
        <v>43</v>
      </c>
      <c r="P544" s="114" t="s">
        <v>1736</v>
      </c>
      <c r="Q544" s="114" t="s">
        <v>706</v>
      </c>
      <c r="R544" s="114" t="s">
        <v>1708</v>
      </c>
      <c r="S544" s="114"/>
      <c r="T544" s="112">
        <v>0</v>
      </c>
      <c r="U544" s="112">
        <v>0</v>
      </c>
      <c r="V544" s="112">
        <v>0</v>
      </c>
      <c r="W544" s="112">
        <v>0</v>
      </c>
      <c r="X544" s="112">
        <v>0</v>
      </c>
      <c r="Y544" s="112">
        <v>0</v>
      </c>
      <c r="Z544" s="112">
        <v>0</v>
      </c>
      <c r="AA544" s="112">
        <v>0</v>
      </c>
      <c r="AB544" s="112">
        <v>0</v>
      </c>
    </row>
    <row r="545" spans="1:28" x14ac:dyDescent="0.25">
      <c r="A545" s="114" t="s">
        <v>43</v>
      </c>
      <c r="B545" s="114" t="s">
        <v>1736</v>
      </c>
      <c r="C545" s="114" t="s">
        <v>708</v>
      </c>
      <c r="D545" s="114" t="s">
        <v>1709</v>
      </c>
      <c r="E545" s="112">
        <f t="shared" si="33"/>
        <v>0</v>
      </c>
      <c r="F545" s="112">
        <f t="shared" si="33"/>
        <v>0</v>
      </c>
      <c r="G545" s="112">
        <f t="shared" si="33"/>
        <v>0</v>
      </c>
      <c r="H545" s="112">
        <f t="shared" si="33"/>
        <v>0</v>
      </c>
      <c r="I545" s="112">
        <f t="shared" si="33"/>
        <v>0</v>
      </c>
      <c r="J545" s="112">
        <f t="shared" si="33"/>
        <v>0</v>
      </c>
      <c r="K545" s="112">
        <f t="shared" si="33"/>
        <v>0</v>
      </c>
      <c r="L545" s="112">
        <f t="shared" si="33"/>
        <v>0</v>
      </c>
      <c r="M545" s="112">
        <f t="shared" si="33"/>
        <v>0</v>
      </c>
      <c r="O545" s="114" t="s">
        <v>43</v>
      </c>
      <c r="P545" s="114" t="s">
        <v>1736</v>
      </c>
      <c r="Q545" s="114" t="s">
        <v>708</v>
      </c>
      <c r="R545" s="114" t="s">
        <v>1709</v>
      </c>
      <c r="S545" s="114"/>
      <c r="T545" s="112">
        <v>0</v>
      </c>
      <c r="U545" s="112">
        <v>0</v>
      </c>
      <c r="V545" s="112">
        <v>0</v>
      </c>
      <c r="W545" s="112">
        <v>0</v>
      </c>
      <c r="X545" s="112">
        <v>0</v>
      </c>
      <c r="Y545" s="112">
        <v>0</v>
      </c>
      <c r="Z545" s="112">
        <v>0</v>
      </c>
      <c r="AA545" s="112">
        <v>0</v>
      </c>
      <c r="AB545" s="112">
        <v>0</v>
      </c>
    </row>
    <row r="548" spans="1:28" x14ac:dyDescent="0.25">
      <c r="A548" s="111" t="s">
        <v>1737</v>
      </c>
      <c r="O548" s="111" t="s">
        <v>1737</v>
      </c>
    </row>
    <row r="549" spans="1:28" x14ac:dyDescent="0.25">
      <c r="A549" s="114" t="s">
        <v>0</v>
      </c>
      <c r="B549" s="114" t="s">
        <v>1666</v>
      </c>
      <c r="C549" s="114" t="s">
        <v>112</v>
      </c>
      <c r="D549" s="111" t="s">
        <v>127</v>
      </c>
      <c r="E549" s="112" t="s">
        <v>1667</v>
      </c>
      <c r="F549" s="112" t="s">
        <v>1668</v>
      </c>
      <c r="G549" s="112" t="s">
        <v>1669</v>
      </c>
      <c r="H549" s="112" t="s">
        <v>1670</v>
      </c>
      <c r="I549" s="112" t="s">
        <v>1671</v>
      </c>
      <c r="J549" s="112" t="s">
        <v>1672</v>
      </c>
      <c r="K549" s="112" t="s">
        <v>1673</v>
      </c>
      <c r="L549" s="112" t="s">
        <v>1674</v>
      </c>
      <c r="M549" s="112" t="s">
        <v>1</v>
      </c>
      <c r="O549" s="114" t="s">
        <v>0</v>
      </c>
      <c r="P549" s="114" t="s">
        <v>1666</v>
      </c>
      <c r="Q549" s="114" t="s">
        <v>112</v>
      </c>
      <c r="R549" s="111" t="s">
        <v>127</v>
      </c>
      <c r="S549" s="111"/>
      <c r="T549" s="112" t="s">
        <v>1667</v>
      </c>
      <c r="U549" s="112" t="s">
        <v>1668</v>
      </c>
      <c r="V549" s="112" t="s">
        <v>1669</v>
      </c>
      <c r="W549" s="112" t="s">
        <v>1670</v>
      </c>
      <c r="X549" s="112" t="s">
        <v>1671</v>
      </c>
      <c r="Y549" s="112" t="s">
        <v>1672</v>
      </c>
      <c r="Z549" s="112" t="s">
        <v>1673</v>
      </c>
      <c r="AA549" s="112" t="s">
        <v>1674</v>
      </c>
      <c r="AB549" s="112" t="s">
        <v>1</v>
      </c>
    </row>
    <row r="550" spans="1:28" x14ac:dyDescent="0.25">
      <c r="A550" s="114" t="s">
        <v>12</v>
      </c>
      <c r="B550" s="114" t="s">
        <v>1738</v>
      </c>
      <c r="C550" s="114" t="s">
        <v>589</v>
      </c>
      <c r="D550" s="114" t="s">
        <v>1676</v>
      </c>
      <c r="E550" s="112">
        <f t="shared" ref="E550:M577" si="34">T550</f>
        <v>0</v>
      </c>
      <c r="F550" s="112">
        <f t="shared" si="34"/>
        <v>0</v>
      </c>
      <c r="G550" s="112">
        <f t="shared" si="34"/>
        <v>0</v>
      </c>
      <c r="H550" s="112">
        <f t="shared" si="34"/>
        <v>0</v>
      </c>
      <c r="I550" s="112">
        <f t="shared" si="34"/>
        <v>0</v>
      </c>
      <c r="J550" s="112">
        <f t="shared" si="34"/>
        <v>0</v>
      </c>
      <c r="K550" s="112">
        <f t="shared" si="34"/>
        <v>0</v>
      </c>
      <c r="L550" s="112">
        <f t="shared" si="34"/>
        <v>0</v>
      </c>
      <c r="M550" s="112">
        <f t="shared" si="34"/>
        <v>0</v>
      </c>
      <c r="O550" s="114" t="s">
        <v>12</v>
      </c>
      <c r="P550" s="114" t="s">
        <v>1738</v>
      </c>
      <c r="Q550" s="114" t="s">
        <v>589</v>
      </c>
      <c r="R550" s="114" t="s">
        <v>1676</v>
      </c>
      <c r="S550" s="114"/>
      <c r="T550" s="112">
        <v>0</v>
      </c>
      <c r="U550" s="112">
        <v>0</v>
      </c>
      <c r="V550" s="112">
        <v>0</v>
      </c>
      <c r="W550" s="112">
        <v>0</v>
      </c>
      <c r="X550" s="112">
        <v>0</v>
      </c>
      <c r="Y550" s="112">
        <v>0</v>
      </c>
      <c r="Z550" s="112">
        <v>0</v>
      </c>
      <c r="AA550" s="112">
        <v>0</v>
      </c>
      <c r="AB550" s="112">
        <v>0</v>
      </c>
    </row>
    <row r="551" spans="1:28" x14ac:dyDescent="0.25">
      <c r="A551" s="114" t="s">
        <v>12</v>
      </c>
      <c r="B551" s="114" t="s">
        <v>1738</v>
      </c>
      <c r="C551" s="114" t="s">
        <v>590</v>
      </c>
      <c r="D551" s="114" t="s">
        <v>1677</v>
      </c>
      <c r="E551" s="112">
        <f t="shared" si="34"/>
        <v>14976</v>
      </c>
      <c r="F551" s="112">
        <f t="shared" si="34"/>
        <v>0</v>
      </c>
      <c r="G551" s="112">
        <f t="shared" si="34"/>
        <v>0</v>
      </c>
      <c r="H551" s="112">
        <f t="shared" si="34"/>
        <v>0</v>
      </c>
      <c r="I551" s="112">
        <f t="shared" si="34"/>
        <v>234848</v>
      </c>
      <c r="J551" s="112">
        <f t="shared" si="34"/>
        <v>0</v>
      </c>
      <c r="K551" s="112">
        <f t="shared" si="34"/>
        <v>61614</v>
      </c>
      <c r="L551" s="112">
        <f t="shared" si="34"/>
        <v>0</v>
      </c>
      <c r="M551" s="112">
        <f t="shared" si="34"/>
        <v>311438</v>
      </c>
      <c r="O551" s="114" t="s">
        <v>12</v>
      </c>
      <c r="P551" s="114" t="s">
        <v>1738</v>
      </c>
      <c r="Q551" s="114" t="s">
        <v>590</v>
      </c>
      <c r="R551" s="114" t="s">
        <v>1677</v>
      </c>
      <c r="S551" s="114"/>
      <c r="T551" s="112">
        <v>14976</v>
      </c>
      <c r="U551" s="112">
        <v>0</v>
      </c>
      <c r="V551" s="112">
        <v>0</v>
      </c>
      <c r="W551" s="112">
        <v>0</v>
      </c>
      <c r="X551" s="112">
        <v>234848</v>
      </c>
      <c r="Y551" s="112">
        <v>0</v>
      </c>
      <c r="Z551" s="112">
        <v>61614</v>
      </c>
      <c r="AA551" s="112">
        <v>0</v>
      </c>
      <c r="AB551" s="112">
        <v>311438</v>
      </c>
    </row>
    <row r="552" spans="1:28" x14ac:dyDescent="0.25">
      <c r="A552" s="114" t="s">
        <v>12</v>
      </c>
      <c r="B552" s="114" t="s">
        <v>1738</v>
      </c>
      <c r="C552" s="114" t="s">
        <v>591</v>
      </c>
      <c r="D552" s="114" t="s">
        <v>1678</v>
      </c>
      <c r="E552" s="112">
        <f t="shared" si="34"/>
        <v>0</v>
      </c>
      <c r="F552" s="112">
        <f t="shared" si="34"/>
        <v>465920</v>
      </c>
      <c r="G552" s="112">
        <f t="shared" si="34"/>
        <v>0</v>
      </c>
      <c r="H552" s="112">
        <f t="shared" si="34"/>
        <v>0</v>
      </c>
      <c r="I552" s="112">
        <f t="shared" si="34"/>
        <v>151142</v>
      </c>
      <c r="J552" s="112">
        <f t="shared" si="34"/>
        <v>23904</v>
      </c>
      <c r="K552" s="112">
        <f t="shared" si="34"/>
        <v>4788</v>
      </c>
      <c r="L552" s="112">
        <f t="shared" si="34"/>
        <v>0</v>
      </c>
      <c r="M552" s="112">
        <f t="shared" si="34"/>
        <v>645754</v>
      </c>
      <c r="O552" s="114" t="s">
        <v>12</v>
      </c>
      <c r="P552" s="114" t="s">
        <v>1738</v>
      </c>
      <c r="Q552" s="114" t="s">
        <v>591</v>
      </c>
      <c r="R552" s="114" t="s">
        <v>1678</v>
      </c>
      <c r="S552" s="114"/>
      <c r="T552" s="112">
        <v>0</v>
      </c>
      <c r="U552" s="112">
        <v>465920</v>
      </c>
      <c r="V552" s="112">
        <v>0</v>
      </c>
      <c r="W552" s="112">
        <v>0</v>
      </c>
      <c r="X552" s="112">
        <v>151142</v>
      </c>
      <c r="Y552" s="112">
        <v>23904</v>
      </c>
      <c r="Z552" s="112">
        <v>4788</v>
      </c>
      <c r="AA552" s="112">
        <v>0</v>
      </c>
      <c r="AB552" s="112">
        <v>645754</v>
      </c>
    </row>
    <row r="553" spans="1:28" x14ac:dyDescent="0.25">
      <c r="A553" s="114" t="s">
        <v>12</v>
      </c>
      <c r="B553" s="114" t="s">
        <v>1738</v>
      </c>
      <c r="C553" s="114" t="s">
        <v>592</v>
      </c>
      <c r="D553" s="114" t="s">
        <v>1679</v>
      </c>
      <c r="E553" s="112">
        <f t="shared" si="34"/>
        <v>55200</v>
      </c>
      <c r="F553" s="112">
        <f t="shared" si="34"/>
        <v>25504</v>
      </c>
      <c r="G553" s="112">
        <f t="shared" si="34"/>
        <v>0</v>
      </c>
      <c r="H553" s="112">
        <f t="shared" si="34"/>
        <v>0</v>
      </c>
      <c r="I553" s="112">
        <f t="shared" si="34"/>
        <v>104688</v>
      </c>
      <c r="J553" s="112">
        <f t="shared" si="34"/>
        <v>24080</v>
      </c>
      <c r="K553" s="112">
        <f t="shared" si="34"/>
        <v>26054</v>
      </c>
      <c r="L553" s="112">
        <f t="shared" si="34"/>
        <v>0</v>
      </c>
      <c r="M553" s="112">
        <f t="shared" si="34"/>
        <v>235526</v>
      </c>
      <c r="O553" s="114" t="s">
        <v>12</v>
      </c>
      <c r="P553" s="114" t="s">
        <v>1738</v>
      </c>
      <c r="Q553" s="114" t="s">
        <v>592</v>
      </c>
      <c r="R553" s="114" t="s">
        <v>1679</v>
      </c>
      <c r="S553" s="114"/>
      <c r="T553" s="112">
        <v>55200</v>
      </c>
      <c r="U553" s="112">
        <v>25504</v>
      </c>
      <c r="V553" s="112">
        <v>0</v>
      </c>
      <c r="W553" s="112">
        <v>0</v>
      </c>
      <c r="X553" s="112">
        <v>104688</v>
      </c>
      <c r="Y553" s="112">
        <v>24080</v>
      </c>
      <c r="Z553" s="112">
        <v>26054</v>
      </c>
      <c r="AA553" s="112">
        <v>0</v>
      </c>
      <c r="AB553" s="112">
        <v>235526</v>
      </c>
    </row>
    <row r="554" spans="1:28" x14ac:dyDescent="0.25">
      <c r="A554" s="114" t="s">
        <v>12</v>
      </c>
      <c r="B554" s="114" t="s">
        <v>1738</v>
      </c>
      <c r="C554" s="114" t="s">
        <v>593</v>
      </c>
      <c r="D554" s="114" t="s">
        <v>1680</v>
      </c>
      <c r="E554" s="112">
        <f t="shared" si="34"/>
        <v>0</v>
      </c>
      <c r="F554" s="112">
        <f t="shared" si="34"/>
        <v>0</v>
      </c>
      <c r="G554" s="112">
        <f t="shared" si="34"/>
        <v>0</v>
      </c>
      <c r="H554" s="112">
        <f t="shared" si="34"/>
        <v>0</v>
      </c>
      <c r="I554" s="112">
        <f t="shared" si="34"/>
        <v>0</v>
      </c>
      <c r="J554" s="112">
        <f t="shared" si="34"/>
        <v>0</v>
      </c>
      <c r="K554" s="112">
        <f t="shared" si="34"/>
        <v>0</v>
      </c>
      <c r="L554" s="112">
        <f t="shared" si="34"/>
        <v>0</v>
      </c>
      <c r="M554" s="112">
        <f t="shared" si="34"/>
        <v>0</v>
      </c>
      <c r="O554" s="114" t="s">
        <v>12</v>
      </c>
      <c r="P554" s="114" t="s">
        <v>1738</v>
      </c>
      <c r="Q554" s="114" t="s">
        <v>593</v>
      </c>
      <c r="R554" s="114" t="s">
        <v>1680</v>
      </c>
      <c r="S554" s="114"/>
      <c r="T554" s="112">
        <v>0</v>
      </c>
      <c r="U554" s="112">
        <v>0</v>
      </c>
      <c r="V554" s="112">
        <v>0</v>
      </c>
      <c r="W554" s="112">
        <v>0</v>
      </c>
      <c r="X554" s="112">
        <v>0</v>
      </c>
      <c r="Y554" s="112">
        <v>0</v>
      </c>
      <c r="Z554" s="112">
        <v>0</v>
      </c>
      <c r="AA554" s="112">
        <v>0</v>
      </c>
      <c r="AB554" s="112">
        <v>0</v>
      </c>
    </row>
    <row r="555" spans="1:28" x14ac:dyDescent="0.25">
      <c r="A555" s="114" t="s">
        <v>12</v>
      </c>
      <c r="B555" s="114" t="s">
        <v>1738</v>
      </c>
      <c r="C555" s="114" t="s">
        <v>594</v>
      </c>
      <c r="D555" s="114" t="s">
        <v>1681</v>
      </c>
      <c r="E555" s="112">
        <f t="shared" si="34"/>
        <v>15808</v>
      </c>
      <c r="F555" s="112">
        <f t="shared" si="34"/>
        <v>0</v>
      </c>
      <c r="G555" s="112">
        <f t="shared" si="34"/>
        <v>0</v>
      </c>
      <c r="H555" s="112">
        <f t="shared" si="34"/>
        <v>0</v>
      </c>
      <c r="I555" s="112">
        <f t="shared" si="34"/>
        <v>22368</v>
      </c>
      <c r="J555" s="112">
        <f t="shared" si="34"/>
        <v>0</v>
      </c>
      <c r="K555" s="112">
        <f t="shared" si="34"/>
        <v>24</v>
      </c>
      <c r="L555" s="112">
        <f t="shared" si="34"/>
        <v>0</v>
      </c>
      <c r="M555" s="112">
        <f t="shared" si="34"/>
        <v>38200</v>
      </c>
      <c r="O555" s="114" t="s">
        <v>12</v>
      </c>
      <c r="P555" s="114" t="s">
        <v>1738</v>
      </c>
      <c r="Q555" s="114" t="s">
        <v>594</v>
      </c>
      <c r="R555" s="114" t="s">
        <v>1681</v>
      </c>
      <c r="S555" s="114"/>
      <c r="T555" s="112">
        <v>15808</v>
      </c>
      <c r="U555" s="112">
        <v>0</v>
      </c>
      <c r="V555" s="112">
        <v>0</v>
      </c>
      <c r="W555" s="112">
        <v>0</v>
      </c>
      <c r="X555" s="112">
        <v>22368</v>
      </c>
      <c r="Y555" s="112">
        <v>0</v>
      </c>
      <c r="Z555" s="112">
        <v>24</v>
      </c>
      <c r="AA555" s="112">
        <v>0</v>
      </c>
      <c r="AB555" s="112">
        <v>38200</v>
      </c>
    </row>
    <row r="556" spans="1:28" x14ac:dyDescent="0.25">
      <c r="A556" s="114" t="s">
        <v>12</v>
      </c>
      <c r="B556" s="114" t="s">
        <v>1738</v>
      </c>
      <c r="C556" s="114" t="s">
        <v>595</v>
      </c>
      <c r="D556" s="114" t="s">
        <v>1682</v>
      </c>
      <c r="E556" s="112">
        <f t="shared" si="34"/>
        <v>0</v>
      </c>
      <c r="F556" s="112">
        <f t="shared" si="34"/>
        <v>28160</v>
      </c>
      <c r="G556" s="112">
        <f t="shared" si="34"/>
        <v>0</v>
      </c>
      <c r="H556" s="112">
        <f t="shared" si="34"/>
        <v>0</v>
      </c>
      <c r="I556" s="112">
        <f t="shared" si="34"/>
        <v>0</v>
      </c>
      <c r="J556" s="112">
        <f t="shared" si="34"/>
        <v>106816</v>
      </c>
      <c r="K556" s="112">
        <f t="shared" si="34"/>
        <v>0</v>
      </c>
      <c r="L556" s="112">
        <f t="shared" si="34"/>
        <v>2987</v>
      </c>
      <c r="M556" s="112">
        <f t="shared" si="34"/>
        <v>137963</v>
      </c>
      <c r="O556" s="114" t="s">
        <v>12</v>
      </c>
      <c r="P556" s="114" t="s">
        <v>1738</v>
      </c>
      <c r="Q556" s="114" t="s">
        <v>595</v>
      </c>
      <c r="R556" s="114" t="s">
        <v>1682</v>
      </c>
      <c r="S556" s="114"/>
      <c r="T556" s="112">
        <v>0</v>
      </c>
      <c r="U556" s="112">
        <v>28160</v>
      </c>
      <c r="V556" s="112">
        <v>0</v>
      </c>
      <c r="W556" s="112">
        <v>0</v>
      </c>
      <c r="X556" s="112">
        <v>0</v>
      </c>
      <c r="Y556" s="112">
        <v>106816</v>
      </c>
      <c r="Z556" s="112">
        <v>0</v>
      </c>
      <c r="AA556" s="112">
        <v>2987</v>
      </c>
      <c r="AB556" s="112">
        <v>137963</v>
      </c>
    </row>
    <row r="557" spans="1:28" x14ac:dyDescent="0.25">
      <c r="A557" s="114" t="s">
        <v>12</v>
      </c>
      <c r="B557" s="114" t="s">
        <v>1738</v>
      </c>
      <c r="C557" s="114" t="s">
        <v>596</v>
      </c>
      <c r="D557" s="114" t="s">
        <v>1683</v>
      </c>
      <c r="E557" s="112">
        <f t="shared" si="34"/>
        <v>0</v>
      </c>
      <c r="F557" s="112">
        <f t="shared" si="34"/>
        <v>0</v>
      </c>
      <c r="G557" s="112">
        <f t="shared" si="34"/>
        <v>0</v>
      </c>
      <c r="H557" s="112">
        <f t="shared" si="34"/>
        <v>0</v>
      </c>
      <c r="I557" s="112">
        <f t="shared" si="34"/>
        <v>4288</v>
      </c>
      <c r="J557" s="112">
        <f t="shared" si="34"/>
        <v>0</v>
      </c>
      <c r="K557" s="112">
        <f t="shared" si="34"/>
        <v>78506</v>
      </c>
      <c r="L557" s="112">
        <f t="shared" si="34"/>
        <v>0</v>
      </c>
      <c r="M557" s="112">
        <f t="shared" si="34"/>
        <v>82794</v>
      </c>
      <c r="O557" s="114" t="s">
        <v>12</v>
      </c>
      <c r="P557" s="114" t="s">
        <v>1738</v>
      </c>
      <c r="Q557" s="114" t="s">
        <v>596</v>
      </c>
      <c r="R557" s="114" t="s">
        <v>1683</v>
      </c>
      <c r="S557" s="114"/>
      <c r="T557" s="112">
        <v>0</v>
      </c>
      <c r="U557" s="112">
        <v>0</v>
      </c>
      <c r="V557" s="112">
        <v>0</v>
      </c>
      <c r="W557" s="112">
        <v>0</v>
      </c>
      <c r="X557" s="112">
        <v>4288</v>
      </c>
      <c r="Y557" s="112">
        <v>0</v>
      </c>
      <c r="Z557" s="112">
        <v>78506</v>
      </c>
      <c r="AA557" s="112">
        <v>0</v>
      </c>
      <c r="AB557" s="112">
        <v>82794</v>
      </c>
    </row>
    <row r="558" spans="1:28" x14ac:dyDescent="0.25">
      <c r="A558" s="114" t="s">
        <v>12</v>
      </c>
      <c r="B558" s="114" t="s">
        <v>1738</v>
      </c>
      <c r="C558" s="114" t="s">
        <v>597</v>
      </c>
      <c r="D558" s="114" t="s">
        <v>1684</v>
      </c>
      <c r="E558" s="112">
        <f t="shared" si="34"/>
        <v>2832</v>
      </c>
      <c r="F558" s="112">
        <f t="shared" si="34"/>
        <v>21184</v>
      </c>
      <c r="G558" s="112">
        <f t="shared" si="34"/>
        <v>0</v>
      </c>
      <c r="H558" s="112">
        <f t="shared" si="34"/>
        <v>0</v>
      </c>
      <c r="I558" s="112">
        <f t="shared" si="34"/>
        <v>141232</v>
      </c>
      <c r="J558" s="112">
        <f t="shared" si="34"/>
        <v>0</v>
      </c>
      <c r="K558" s="112">
        <f t="shared" si="34"/>
        <v>1448</v>
      </c>
      <c r="L558" s="112">
        <f t="shared" si="34"/>
        <v>312</v>
      </c>
      <c r="M558" s="112">
        <f t="shared" si="34"/>
        <v>167008</v>
      </c>
      <c r="O558" s="114" t="s">
        <v>12</v>
      </c>
      <c r="P558" s="114" t="s">
        <v>1738</v>
      </c>
      <c r="Q558" s="114" t="s">
        <v>597</v>
      </c>
      <c r="R558" s="114" t="s">
        <v>1684</v>
      </c>
      <c r="S558" s="114"/>
      <c r="T558" s="112">
        <v>2832</v>
      </c>
      <c r="U558" s="112">
        <v>21184</v>
      </c>
      <c r="V558" s="112">
        <v>0</v>
      </c>
      <c r="W558" s="112">
        <v>0</v>
      </c>
      <c r="X558" s="112">
        <v>141232</v>
      </c>
      <c r="Y558" s="112">
        <v>0</v>
      </c>
      <c r="Z558" s="112">
        <v>1448</v>
      </c>
      <c r="AA558" s="112">
        <v>312</v>
      </c>
      <c r="AB558" s="112">
        <v>167008</v>
      </c>
    </row>
    <row r="559" spans="1:28" x14ac:dyDescent="0.25">
      <c r="A559" s="114" t="s">
        <v>12</v>
      </c>
      <c r="B559" s="114" t="s">
        <v>1738</v>
      </c>
      <c r="C559" s="114" t="s">
        <v>598</v>
      </c>
      <c r="D559" s="114" t="s">
        <v>1685</v>
      </c>
      <c r="E559" s="112">
        <f t="shared" si="34"/>
        <v>0</v>
      </c>
      <c r="F559" s="112">
        <f t="shared" si="34"/>
        <v>7316</v>
      </c>
      <c r="G559" s="112">
        <f t="shared" si="34"/>
        <v>0</v>
      </c>
      <c r="H559" s="112">
        <f t="shared" si="34"/>
        <v>0</v>
      </c>
      <c r="I559" s="112">
        <f t="shared" si="34"/>
        <v>0</v>
      </c>
      <c r="J559" s="112">
        <f t="shared" si="34"/>
        <v>0</v>
      </c>
      <c r="K559" s="112">
        <f t="shared" si="34"/>
        <v>0</v>
      </c>
      <c r="L559" s="112">
        <f t="shared" si="34"/>
        <v>0</v>
      </c>
      <c r="M559" s="112">
        <f t="shared" si="34"/>
        <v>7316</v>
      </c>
      <c r="O559" s="114" t="s">
        <v>12</v>
      </c>
      <c r="P559" s="114" t="s">
        <v>1738</v>
      </c>
      <c r="Q559" s="114" t="s">
        <v>598</v>
      </c>
      <c r="R559" s="114" t="s">
        <v>1685</v>
      </c>
      <c r="S559" s="114"/>
      <c r="T559" s="112">
        <v>0</v>
      </c>
      <c r="U559" s="112">
        <v>7316</v>
      </c>
      <c r="V559" s="112">
        <v>0</v>
      </c>
      <c r="W559" s="112">
        <v>0</v>
      </c>
      <c r="X559" s="112">
        <v>0</v>
      </c>
      <c r="Y559" s="112">
        <v>0</v>
      </c>
      <c r="Z559" s="112">
        <v>0</v>
      </c>
      <c r="AA559" s="112">
        <v>0</v>
      </c>
      <c r="AB559" s="112">
        <v>7316</v>
      </c>
    </row>
    <row r="560" spans="1:28" x14ac:dyDescent="0.25">
      <c r="A560" s="114" t="s">
        <v>12</v>
      </c>
      <c r="B560" s="114" t="s">
        <v>1738</v>
      </c>
      <c r="C560" s="114" t="s">
        <v>599</v>
      </c>
      <c r="D560" s="114" t="s">
        <v>1686</v>
      </c>
      <c r="E560" s="112">
        <f t="shared" si="34"/>
        <v>0</v>
      </c>
      <c r="F560" s="112">
        <f t="shared" si="34"/>
        <v>13772</v>
      </c>
      <c r="G560" s="112">
        <f t="shared" si="34"/>
        <v>0</v>
      </c>
      <c r="H560" s="112">
        <f t="shared" si="34"/>
        <v>0</v>
      </c>
      <c r="I560" s="112">
        <f t="shared" si="34"/>
        <v>0</v>
      </c>
      <c r="J560" s="112">
        <f t="shared" si="34"/>
        <v>185504</v>
      </c>
      <c r="K560" s="112">
        <f t="shared" si="34"/>
        <v>0</v>
      </c>
      <c r="L560" s="112">
        <f t="shared" si="34"/>
        <v>52103</v>
      </c>
      <c r="M560" s="112">
        <f t="shared" si="34"/>
        <v>251379</v>
      </c>
      <c r="O560" s="114" t="s">
        <v>12</v>
      </c>
      <c r="P560" s="114" t="s">
        <v>1738</v>
      </c>
      <c r="Q560" s="114" t="s">
        <v>599</v>
      </c>
      <c r="R560" s="114" t="s">
        <v>1686</v>
      </c>
      <c r="S560" s="114"/>
      <c r="T560" s="112">
        <v>0</v>
      </c>
      <c r="U560" s="112">
        <v>13772</v>
      </c>
      <c r="V560" s="112">
        <v>0</v>
      </c>
      <c r="W560" s="112">
        <v>0</v>
      </c>
      <c r="X560" s="112">
        <v>0</v>
      </c>
      <c r="Y560" s="112">
        <v>185504</v>
      </c>
      <c r="Z560" s="112">
        <v>0</v>
      </c>
      <c r="AA560" s="112">
        <v>52103</v>
      </c>
      <c r="AB560" s="112">
        <v>251379</v>
      </c>
    </row>
    <row r="561" spans="1:28" x14ac:dyDescent="0.25">
      <c r="A561" s="114" t="s">
        <v>12</v>
      </c>
      <c r="B561" s="114" t="s">
        <v>1738</v>
      </c>
      <c r="C561" s="114" t="s">
        <v>600</v>
      </c>
      <c r="D561" s="114" t="s">
        <v>1687</v>
      </c>
      <c r="E561" s="112">
        <f t="shared" si="34"/>
        <v>474192</v>
      </c>
      <c r="F561" s="112">
        <f t="shared" si="34"/>
        <v>0</v>
      </c>
      <c r="G561" s="112">
        <f t="shared" si="34"/>
        <v>0</v>
      </c>
      <c r="H561" s="112">
        <f t="shared" si="34"/>
        <v>118224</v>
      </c>
      <c r="I561" s="112">
        <f t="shared" si="34"/>
        <v>0</v>
      </c>
      <c r="J561" s="112">
        <f t="shared" si="34"/>
        <v>0</v>
      </c>
      <c r="K561" s="112">
        <f t="shared" si="34"/>
        <v>280</v>
      </c>
      <c r="L561" s="112">
        <f t="shared" si="34"/>
        <v>0</v>
      </c>
      <c r="M561" s="112">
        <f t="shared" si="34"/>
        <v>592696</v>
      </c>
      <c r="O561" s="114" t="s">
        <v>12</v>
      </c>
      <c r="P561" s="114" t="s">
        <v>1738</v>
      </c>
      <c r="Q561" s="114" t="s">
        <v>600</v>
      </c>
      <c r="R561" s="114" t="s">
        <v>1687</v>
      </c>
      <c r="S561" s="114"/>
      <c r="T561" s="112">
        <v>474192</v>
      </c>
      <c r="U561" s="112">
        <v>0</v>
      </c>
      <c r="V561" s="112">
        <v>0</v>
      </c>
      <c r="W561" s="112">
        <v>118224</v>
      </c>
      <c r="X561" s="112">
        <v>0</v>
      </c>
      <c r="Y561" s="112">
        <v>0</v>
      </c>
      <c r="Z561" s="112">
        <v>280</v>
      </c>
      <c r="AA561" s="112">
        <v>0</v>
      </c>
      <c r="AB561" s="112">
        <v>592696</v>
      </c>
    </row>
    <row r="562" spans="1:28" x14ac:dyDescent="0.25">
      <c r="A562" s="114" t="s">
        <v>12</v>
      </c>
      <c r="B562" s="114" t="s">
        <v>1738</v>
      </c>
      <c r="C562" s="114" t="s">
        <v>601</v>
      </c>
      <c r="D562" s="114" t="s">
        <v>1688</v>
      </c>
      <c r="E562" s="112">
        <f t="shared" si="34"/>
        <v>49088</v>
      </c>
      <c r="F562" s="112">
        <f t="shared" si="34"/>
        <v>0</v>
      </c>
      <c r="G562" s="112">
        <f t="shared" si="34"/>
        <v>0</v>
      </c>
      <c r="H562" s="112">
        <f t="shared" si="34"/>
        <v>0</v>
      </c>
      <c r="I562" s="112">
        <f t="shared" si="34"/>
        <v>13984</v>
      </c>
      <c r="J562" s="112">
        <f t="shared" si="34"/>
        <v>0</v>
      </c>
      <c r="K562" s="112">
        <f t="shared" si="34"/>
        <v>0</v>
      </c>
      <c r="L562" s="112">
        <f t="shared" si="34"/>
        <v>0</v>
      </c>
      <c r="M562" s="112">
        <f t="shared" si="34"/>
        <v>63072</v>
      </c>
      <c r="O562" s="114" t="s">
        <v>12</v>
      </c>
      <c r="P562" s="114" t="s">
        <v>1738</v>
      </c>
      <c r="Q562" s="114" t="s">
        <v>601</v>
      </c>
      <c r="R562" s="114" t="s">
        <v>1688</v>
      </c>
      <c r="S562" s="114"/>
      <c r="T562" s="112">
        <v>49088</v>
      </c>
      <c r="U562" s="112">
        <v>0</v>
      </c>
      <c r="V562" s="112">
        <v>0</v>
      </c>
      <c r="W562" s="112">
        <v>0</v>
      </c>
      <c r="X562" s="112">
        <v>13984</v>
      </c>
      <c r="Y562" s="112">
        <v>0</v>
      </c>
      <c r="Z562" s="112">
        <v>0</v>
      </c>
      <c r="AA562" s="112">
        <v>0</v>
      </c>
      <c r="AB562" s="112">
        <v>63072</v>
      </c>
    </row>
    <row r="563" spans="1:28" x14ac:dyDescent="0.25">
      <c r="A563" s="114" t="s">
        <v>12</v>
      </c>
      <c r="B563" s="114" t="s">
        <v>1738</v>
      </c>
      <c r="C563" s="114" t="s">
        <v>602</v>
      </c>
      <c r="D563" s="114" t="s">
        <v>1689</v>
      </c>
      <c r="E563" s="112">
        <f t="shared" si="34"/>
        <v>0</v>
      </c>
      <c r="F563" s="112">
        <f t="shared" si="34"/>
        <v>0</v>
      </c>
      <c r="G563" s="112">
        <f t="shared" si="34"/>
        <v>0</v>
      </c>
      <c r="H563" s="112">
        <f t="shared" si="34"/>
        <v>0</v>
      </c>
      <c r="I563" s="112">
        <f t="shared" si="34"/>
        <v>0</v>
      </c>
      <c r="J563" s="112">
        <f t="shared" si="34"/>
        <v>244720</v>
      </c>
      <c r="K563" s="112">
        <f t="shared" si="34"/>
        <v>0</v>
      </c>
      <c r="L563" s="112">
        <f t="shared" si="34"/>
        <v>20428</v>
      </c>
      <c r="M563" s="112">
        <f t="shared" si="34"/>
        <v>265148</v>
      </c>
      <c r="O563" s="114" t="s">
        <v>12</v>
      </c>
      <c r="P563" s="114" t="s">
        <v>1738</v>
      </c>
      <c r="Q563" s="114" t="s">
        <v>602</v>
      </c>
      <c r="R563" s="114" t="s">
        <v>1689</v>
      </c>
      <c r="S563" s="114"/>
      <c r="T563" s="112">
        <v>0</v>
      </c>
      <c r="U563" s="112">
        <v>0</v>
      </c>
      <c r="V563" s="112">
        <v>0</v>
      </c>
      <c r="W563" s="112">
        <v>0</v>
      </c>
      <c r="X563" s="112">
        <v>0</v>
      </c>
      <c r="Y563" s="112">
        <v>244720</v>
      </c>
      <c r="Z563" s="112">
        <v>0</v>
      </c>
      <c r="AA563" s="112">
        <v>20428</v>
      </c>
      <c r="AB563" s="112">
        <v>265148</v>
      </c>
    </row>
    <row r="564" spans="1:28" x14ac:dyDescent="0.25">
      <c r="A564" s="114" t="s">
        <v>12</v>
      </c>
      <c r="B564" s="114" t="s">
        <v>1738</v>
      </c>
      <c r="C564" s="114" t="s">
        <v>603</v>
      </c>
      <c r="D564" s="114" t="s">
        <v>1690</v>
      </c>
      <c r="E564" s="112">
        <f t="shared" si="34"/>
        <v>0</v>
      </c>
      <c r="F564" s="112">
        <f t="shared" si="34"/>
        <v>0</v>
      </c>
      <c r="G564" s="112">
        <f t="shared" si="34"/>
        <v>0</v>
      </c>
      <c r="H564" s="112">
        <f t="shared" si="34"/>
        <v>0</v>
      </c>
      <c r="I564" s="112">
        <f t="shared" si="34"/>
        <v>0</v>
      </c>
      <c r="J564" s="112">
        <f t="shared" si="34"/>
        <v>34944</v>
      </c>
      <c r="K564" s="112">
        <f t="shared" si="34"/>
        <v>0</v>
      </c>
      <c r="L564" s="112">
        <f t="shared" si="34"/>
        <v>0</v>
      </c>
      <c r="M564" s="112">
        <f t="shared" si="34"/>
        <v>34944</v>
      </c>
      <c r="O564" s="114" t="s">
        <v>12</v>
      </c>
      <c r="P564" s="114" t="s">
        <v>1738</v>
      </c>
      <c r="Q564" s="114" t="s">
        <v>603</v>
      </c>
      <c r="R564" s="114" t="s">
        <v>1690</v>
      </c>
      <c r="S564" s="114"/>
      <c r="T564" s="112">
        <v>0</v>
      </c>
      <c r="U564" s="112">
        <v>0</v>
      </c>
      <c r="V564" s="112">
        <v>0</v>
      </c>
      <c r="W564" s="112">
        <v>0</v>
      </c>
      <c r="X564" s="112">
        <v>0</v>
      </c>
      <c r="Y564" s="112">
        <v>34944</v>
      </c>
      <c r="Z564" s="112">
        <v>0</v>
      </c>
      <c r="AA564" s="112">
        <v>0</v>
      </c>
      <c r="AB564" s="112">
        <v>34944</v>
      </c>
    </row>
    <row r="565" spans="1:28" x14ac:dyDescent="0.25">
      <c r="A565" s="114" t="s">
        <v>12</v>
      </c>
      <c r="B565" s="114" t="s">
        <v>1738</v>
      </c>
      <c r="C565" s="114" t="s">
        <v>604</v>
      </c>
      <c r="D565" s="114" t="s">
        <v>1691</v>
      </c>
      <c r="E565" s="112">
        <f t="shared" si="34"/>
        <v>14592</v>
      </c>
      <c r="F565" s="112">
        <f t="shared" si="34"/>
        <v>0</v>
      </c>
      <c r="G565" s="112">
        <f t="shared" si="34"/>
        <v>0</v>
      </c>
      <c r="H565" s="112">
        <f t="shared" si="34"/>
        <v>0</v>
      </c>
      <c r="I565" s="112">
        <f t="shared" si="34"/>
        <v>816</v>
      </c>
      <c r="J565" s="112">
        <f t="shared" si="34"/>
        <v>254168</v>
      </c>
      <c r="K565" s="112">
        <f t="shared" si="34"/>
        <v>4992</v>
      </c>
      <c r="L565" s="112">
        <f t="shared" si="34"/>
        <v>88685</v>
      </c>
      <c r="M565" s="112">
        <f t="shared" si="34"/>
        <v>363253</v>
      </c>
      <c r="O565" s="114" t="s">
        <v>12</v>
      </c>
      <c r="P565" s="114" t="s">
        <v>1738</v>
      </c>
      <c r="Q565" s="114" t="s">
        <v>604</v>
      </c>
      <c r="R565" s="114" t="s">
        <v>1691</v>
      </c>
      <c r="S565" s="114"/>
      <c r="T565" s="112">
        <v>14592</v>
      </c>
      <c r="U565" s="112">
        <v>0</v>
      </c>
      <c r="V565" s="112">
        <v>0</v>
      </c>
      <c r="W565" s="112">
        <v>0</v>
      </c>
      <c r="X565" s="112">
        <v>816</v>
      </c>
      <c r="Y565" s="112">
        <v>254168</v>
      </c>
      <c r="Z565" s="112">
        <v>4992</v>
      </c>
      <c r="AA565" s="112">
        <v>88685</v>
      </c>
      <c r="AB565" s="112">
        <v>363253</v>
      </c>
    </row>
    <row r="566" spans="1:28" x14ac:dyDescent="0.25">
      <c r="A566" s="114" t="s">
        <v>12</v>
      </c>
      <c r="B566" s="114" t="s">
        <v>1738</v>
      </c>
      <c r="C566" s="114" t="s">
        <v>605</v>
      </c>
      <c r="D566" s="114" t="s">
        <v>1692</v>
      </c>
      <c r="E566" s="112">
        <f t="shared" si="34"/>
        <v>0</v>
      </c>
      <c r="F566" s="112">
        <f t="shared" si="34"/>
        <v>0</v>
      </c>
      <c r="G566" s="112">
        <f t="shared" si="34"/>
        <v>0</v>
      </c>
      <c r="H566" s="112">
        <f t="shared" si="34"/>
        <v>0</v>
      </c>
      <c r="I566" s="112">
        <f t="shared" si="34"/>
        <v>0</v>
      </c>
      <c r="J566" s="112">
        <f t="shared" si="34"/>
        <v>18112</v>
      </c>
      <c r="K566" s="112">
        <f t="shared" si="34"/>
        <v>0</v>
      </c>
      <c r="L566" s="112">
        <f t="shared" si="34"/>
        <v>0</v>
      </c>
      <c r="M566" s="112">
        <f t="shared" si="34"/>
        <v>18112</v>
      </c>
      <c r="O566" s="114" t="s">
        <v>12</v>
      </c>
      <c r="P566" s="114" t="s">
        <v>1738</v>
      </c>
      <c r="Q566" s="114" t="s">
        <v>605</v>
      </c>
      <c r="R566" s="114" t="s">
        <v>1692</v>
      </c>
      <c r="S566" s="114"/>
      <c r="T566" s="112">
        <v>0</v>
      </c>
      <c r="U566" s="112">
        <v>0</v>
      </c>
      <c r="V566" s="112">
        <v>0</v>
      </c>
      <c r="W566" s="112">
        <v>0</v>
      </c>
      <c r="X566" s="112">
        <v>0</v>
      </c>
      <c r="Y566" s="112">
        <v>18112</v>
      </c>
      <c r="Z566" s="112">
        <v>0</v>
      </c>
      <c r="AA566" s="112">
        <v>0</v>
      </c>
      <c r="AB566" s="112">
        <v>18112</v>
      </c>
    </row>
    <row r="567" spans="1:28" x14ac:dyDescent="0.25">
      <c r="A567" s="114" t="s">
        <v>12</v>
      </c>
      <c r="B567" s="114" t="s">
        <v>1738</v>
      </c>
      <c r="C567" s="114" t="s">
        <v>606</v>
      </c>
      <c r="D567" s="114" t="s">
        <v>1693</v>
      </c>
      <c r="E567" s="112">
        <f t="shared" si="34"/>
        <v>0</v>
      </c>
      <c r="F567" s="112">
        <f t="shared" si="34"/>
        <v>0</v>
      </c>
      <c r="G567" s="112">
        <f t="shared" si="34"/>
        <v>0</v>
      </c>
      <c r="H567" s="112">
        <f t="shared" si="34"/>
        <v>0</v>
      </c>
      <c r="I567" s="112">
        <f t="shared" si="34"/>
        <v>0</v>
      </c>
      <c r="J567" s="112">
        <f t="shared" si="34"/>
        <v>624</v>
      </c>
      <c r="K567" s="112">
        <f t="shared" si="34"/>
        <v>0</v>
      </c>
      <c r="L567" s="112">
        <f t="shared" si="34"/>
        <v>0</v>
      </c>
      <c r="M567" s="112">
        <f t="shared" si="34"/>
        <v>624</v>
      </c>
      <c r="O567" s="114" t="s">
        <v>12</v>
      </c>
      <c r="P567" s="114" t="s">
        <v>1738</v>
      </c>
      <c r="Q567" s="114" t="s">
        <v>606</v>
      </c>
      <c r="R567" s="114" t="s">
        <v>1693</v>
      </c>
      <c r="S567" s="114"/>
      <c r="T567" s="112">
        <v>0</v>
      </c>
      <c r="U567" s="112">
        <v>0</v>
      </c>
      <c r="V567" s="112">
        <v>0</v>
      </c>
      <c r="W567" s="112">
        <v>0</v>
      </c>
      <c r="X567" s="112">
        <v>0</v>
      </c>
      <c r="Y567" s="112">
        <v>624</v>
      </c>
      <c r="Z567" s="112">
        <v>0</v>
      </c>
      <c r="AA567" s="112">
        <v>0</v>
      </c>
      <c r="AB567" s="112">
        <v>624</v>
      </c>
    </row>
    <row r="568" spans="1:28" x14ac:dyDescent="0.25">
      <c r="A568" s="114" t="s">
        <v>12</v>
      </c>
      <c r="B568" s="114" t="s">
        <v>1738</v>
      </c>
      <c r="C568" s="114" t="s">
        <v>607</v>
      </c>
      <c r="D568" s="114" t="s">
        <v>1694</v>
      </c>
      <c r="E568" s="112">
        <f t="shared" si="34"/>
        <v>0</v>
      </c>
      <c r="F568" s="112">
        <f t="shared" si="34"/>
        <v>234592</v>
      </c>
      <c r="G568" s="112">
        <f t="shared" si="34"/>
        <v>205802</v>
      </c>
      <c r="H568" s="112">
        <f t="shared" si="34"/>
        <v>0</v>
      </c>
      <c r="I568" s="112">
        <f t="shared" si="34"/>
        <v>0</v>
      </c>
      <c r="J568" s="112">
        <f t="shared" si="34"/>
        <v>11712</v>
      </c>
      <c r="K568" s="112">
        <f t="shared" si="34"/>
        <v>0</v>
      </c>
      <c r="L568" s="112">
        <f t="shared" si="34"/>
        <v>0</v>
      </c>
      <c r="M568" s="112">
        <f t="shared" si="34"/>
        <v>452106</v>
      </c>
      <c r="O568" s="114" t="s">
        <v>12</v>
      </c>
      <c r="P568" s="114" t="s">
        <v>1738</v>
      </c>
      <c r="Q568" s="114" t="s">
        <v>607</v>
      </c>
      <c r="R568" s="114" t="s">
        <v>1694</v>
      </c>
      <c r="S568" s="114"/>
      <c r="T568" s="112">
        <v>0</v>
      </c>
      <c r="U568" s="112">
        <v>234592</v>
      </c>
      <c r="V568" s="112">
        <v>205802</v>
      </c>
      <c r="W568" s="112">
        <v>0</v>
      </c>
      <c r="X568" s="112">
        <v>0</v>
      </c>
      <c r="Y568" s="112">
        <v>11712</v>
      </c>
      <c r="Z568" s="112">
        <v>0</v>
      </c>
      <c r="AA568" s="112">
        <v>0</v>
      </c>
      <c r="AB568" s="112">
        <v>452106</v>
      </c>
    </row>
    <row r="569" spans="1:28" x14ac:dyDescent="0.25">
      <c r="A569" s="114" t="s">
        <v>12</v>
      </c>
      <c r="B569" s="114" t="s">
        <v>1738</v>
      </c>
      <c r="C569" s="114" t="s">
        <v>608</v>
      </c>
      <c r="D569" s="114" t="s">
        <v>1695</v>
      </c>
      <c r="E569" s="112">
        <f t="shared" si="34"/>
        <v>0</v>
      </c>
      <c r="F569" s="112">
        <f t="shared" si="34"/>
        <v>0</v>
      </c>
      <c r="G569" s="112">
        <f t="shared" si="34"/>
        <v>0</v>
      </c>
      <c r="H569" s="112">
        <f t="shared" si="34"/>
        <v>0</v>
      </c>
      <c r="I569" s="112">
        <f t="shared" si="34"/>
        <v>63024</v>
      </c>
      <c r="J569" s="112">
        <f t="shared" si="34"/>
        <v>0</v>
      </c>
      <c r="K569" s="112">
        <f t="shared" si="34"/>
        <v>0</v>
      </c>
      <c r="L569" s="112">
        <f t="shared" si="34"/>
        <v>0</v>
      </c>
      <c r="M569" s="112">
        <f t="shared" si="34"/>
        <v>63024</v>
      </c>
      <c r="O569" s="114" t="s">
        <v>12</v>
      </c>
      <c r="P569" s="114" t="s">
        <v>1738</v>
      </c>
      <c r="Q569" s="114" t="s">
        <v>608</v>
      </c>
      <c r="R569" s="114" t="s">
        <v>1695</v>
      </c>
      <c r="S569" s="114"/>
      <c r="T569" s="112">
        <v>0</v>
      </c>
      <c r="U569" s="112">
        <v>0</v>
      </c>
      <c r="V569" s="112">
        <v>0</v>
      </c>
      <c r="W569" s="112">
        <v>0</v>
      </c>
      <c r="X569" s="112">
        <v>63024</v>
      </c>
      <c r="Y569" s="112">
        <v>0</v>
      </c>
      <c r="Z569" s="112">
        <v>0</v>
      </c>
      <c r="AA569" s="112">
        <v>0</v>
      </c>
      <c r="AB569" s="112">
        <v>63024</v>
      </c>
    </row>
    <row r="570" spans="1:28" x14ac:dyDescent="0.25">
      <c r="A570" s="114" t="s">
        <v>12</v>
      </c>
      <c r="B570" s="114" t="s">
        <v>1738</v>
      </c>
      <c r="C570" s="114" t="s">
        <v>609</v>
      </c>
      <c r="D570" s="114" t="s">
        <v>1696</v>
      </c>
      <c r="E570" s="112">
        <f t="shared" si="34"/>
        <v>0</v>
      </c>
      <c r="F570" s="112">
        <f t="shared" si="34"/>
        <v>0</v>
      </c>
      <c r="G570" s="112">
        <f t="shared" si="34"/>
        <v>0</v>
      </c>
      <c r="H570" s="112">
        <f t="shared" si="34"/>
        <v>0</v>
      </c>
      <c r="I570" s="112">
        <f t="shared" si="34"/>
        <v>82016</v>
      </c>
      <c r="J570" s="112">
        <f t="shared" si="34"/>
        <v>0</v>
      </c>
      <c r="K570" s="112">
        <f t="shared" si="34"/>
        <v>53862</v>
      </c>
      <c r="L570" s="112">
        <f t="shared" si="34"/>
        <v>0</v>
      </c>
      <c r="M570" s="112">
        <f t="shared" si="34"/>
        <v>135878</v>
      </c>
      <c r="O570" s="114" t="s">
        <v>12</v>
      </c>
      <c r="P570" s="114" t="s">
        <v>1738</v>
      </c>
      <c r="Q570" s="114" t="s">
        <v>609</v>
      </c>
      <c r="R570" s="114" t="s">
        <v>1696</v>
      </c>
      <c r="S570" s="114"/>
      <c r="T570" s="112">
        <v>0</v>
      </c>
      <c r="U570" s="112">
        <v>0</v>
      </c>
      <c r="V570" s="112">
        <v>0</v>
      </c>
      <c r="W570" s="112">
        <v>0</v>
      </c>
      <c r="X570" s="112">
        <v>82016</v>
      </c>
      <c r="Y570" s="112">
        <v>0</v>
      </c>
      <c r="Z570" s="112">
        <v>53862</v>
      </c>
      <c r="AA570" s="112">
        <v>0</v>
      </c>
      <c r="AB570" s="112">
        <v>135878</v>
      </c>
    </row>
    <row r="571" spans="1:28" x14ac:dyDescent="0.25">
      <c r="A571" s="114" t="s">
        <v>12</v>
      </c>
      <c r="B571" s="114" t="s">
        <v>1738</v>
      </c>
      <c r="C571" s="114" t="s">
        <v>610</v>
      </c>
      <c r="D571" s="114" t="s">
        <v>1697</v>
      </c>
      <c r="E571" s="112">
        <f t="shared" si="34"/>
        <v>0</v>
      </c>
      <c r="F571" s="112">
        <f t="shared" si="34"/>
        <v>0</v>
      </c>
      <c r="G571" s="112">
        <f t="shared" si="34"/>
        <v>0</v>
      </c>
      <c r="H571" s="112">
        <f t="shared" si="34"/>
        <v>0</v>
      </c>
      <c r="I571" s="112">
        <f t="shared" si="34"/>
        <v>20064</v>
      </c>
      <c r="J571" s="112">
        <f t="shared" si="34"/>
        <v>0</v>
      </c>
      <c r="K571" s="112">
        <f t="shared" si="34"/>
        <v>24</v>
      </c>
      <c r="L571" s="112">
        <f t="shared" si="34"/>
        <v>0</v>
      </c>
      <c r="M571" s="112">
        <f t="shared" si="34"/>
        <v>20088</v>
      </c>
      <c r="O571" s="114" t="s">
        <v>12</v>
      </c>
      <c r="P571" s="114" t="s">
        <v>1738</v>
      </c>
      <c r="Q571" s="114" t="s">
        <v>610</v>
      </c>
      <c r="R571" s="114" t="s">
        <v>1697</v>
      </c>
      <c r="S571" s="114"/>
      <c r="T571" s="112">
        <v>0</v>
      </c>
      <c r="U571" s="112">
        <v>0</v>
      </c>
      <c r="V571" s="112">
        <v>0</v>
      </c>
      <c r="W571" s="112">
        <v>0</v>
      </c>
      <c r="X571" s="112">
        <v>20064</v>
      </c>
      <c r="Y571" s="112">
        <v>0</v>
      </c>
      <c r="Z571" s="112">
        <v>24</v>
      </c>
      <c r="AA571" s="112">
        <v>0</v>
      </c>
      <c r="AB571" s="112">
        <v>20088</v>
      </c>
    </row>
    <row r="572" spans="1:28" x14ac:dyDescent="0.25">
      <c r="A572" s="114" t="s">
        <v>12</v>
      </c>
      <c r="B572" s="114" t="s">
        <v>1738</v>
      </c>
      <c r="C572" s="114" t="s">
        <v>611</v>
      </c>
      <c r="D572" s="114" t="s">
        <v>1698</v>
      </c>
      <c r="E572" s="112">
        <f t="shared" si="34"/>
        <v>65088</v>
      </c>
      <c r="F572" s="112">
        <f t="shared" si="34"/>
        <v>0</v>
      </c>
      <c r="G572" s="112">
        <f t="shared" si="34"/>
        <v>0</v>
      </c>
      <c r="H572" s="112">
        <f t="shared" si="34"/>
        <v>0</v>
      </c>
      <c r="I572" s="112">
        <f t="shared" si="34"/>
        <v>0</v>
      </c>
      <c r="J572" s="112">
        <f t="shared" si="34"/>
        <v>0</v>
      </c>
      <c r="K572" s="112">
        <f t="shared" si="34"/>
        <v>0</v>
      </c>
      <c r="L572" s="112">
        <f t="shared" si="34"/>
        <v>0</v>
      </c>
      <c r="M572" s="112">
        <f t="shared" si="34"/>
        <v>65088</v>
      </c>
      <c r="O572" s="114" t="s">
        <v>12</v>
      </c>
      <c r="P572" s="114" t="s">
        <v>1738</v>
      </c>
      <c r="Q572" s="114" t="s">
        <v>611</v>
      </c>
      <c r="R572" s="114" t="s">
        <v>1698</v>
      </c>
      <c r="S572" s="114"/>
      <c r="T572" s="112">
        <v>65088</v>
      </c>
      <c r="U572" s="112">
        <v>0</v>
      </c>
      <c r="V572" s="112">
        <v>0</v>
      </c>
      <c r="W572" s="112">
        <v>0</v>
      </c>
      <c r="X572" s="112">
        <v>0</v>
      </c>
      <c r="Y572" s="112">
        <v>0</v>
      </c>
      <c r="Z572" s="112">
        <v>0</v>
      </c>
      <c r="AA572" s="112">
        <v>0</v>
      </c>
      <c r="AB572" s="112">
        <v>65088</v>
      </c>
    </row>
    <row r="573" spans="1:28" x14ac:dyDescent="0.25">
      <c r="A573" s="114" t="s">
        <v>12</v>
      </c>
      <c r="B573" s="114" t="s">
        <v>1738</v>
      </c>
      <c r="C573" s="114" t="s">
        <v>612</v>
      </c>
      <c r="D573" s="114" t="s">
        <v>1699</v>
      </c>
      <c r="E573" s="112">
        <f t="shared" si="34"/>
        <v>40464</v>
      </c>
      <c r="F573" s="112">
        <f t="shared" si="34"/>
        <v>0</v>
      </c>
      <c r="G573" s="112">
        <f t="shared" si="34"/>
        <v>0</v>
      </c>
      <c r="H573" s="112">
        <f t="shared" si="34"/>
        <v>0</v>
      </c>
      <c r="I573" s="112">
        <f t="shared" si="34"/>
        <v>64480</v>
      </c>
      <c r="J573" s="112">
        <f t="shared" si="34"/>
        <v>0</v>
      </c>
      <c r="K573" s="112">
        <f t="shared" si="34"/>
        <v>14350</v>
      </c>
      <c r="L573" s="112">
        <f t="shared" si="34"/>
        <v>0</v>
      </c>
      <c r="M573" s="112">
        <f t="shared" si="34"/>
        <v>119294</v>
      </c>
      <c r="O573" s="114" t="s">
        <v>12</v>
      </c>
      <c r="P573" s="114" t="s">
        <v>1738</v>
      </c>
      <c r="Q573" s="114" t="s">
        <v>612</v>
      </c>
      <c r="R573" s="114" t="s">
        <v>1699</v>
      </c>
      <c r="S573" s="114"/>
      <c r="T573" s="112">
        <v>40464</v>
      </c>
      <c r="U573" s="112">
        <v>0</v>
      </c>
      <c r="V573" s="112">
        <v>0</v>
      </c>
      <c r="W573" s="112">
        <v>0</v>
      </c>
      <c r="X573" s="112">
        <v>64480</v>
      </c>
      <c r="Y573" s="112">
        <v>0</v>
      </c>
      <c r="Z573" s="112">
        <v>14350</v>
      </c>
      <c r="AA573" s="112">
        <v>0</v>
      </c>
      <c r="AB573" s="112">
        <v>119294</v>
      </c>
    </row>
    <row r="574" spans="1:28" x14ac:dyDescent="0.25">
      <c r="A574" s="114" t="s">
        <v>12</v>
      </c>
      <c r="B574" s="114" t="s">
        <v>1738</v>
      </c>
      <c r="C574" s="114" t="s">
        <v>613</v>
      </c>
      <c r="D574" s="114" t="s">
        <v>1700</v>
      </c>
      <c r="E574" s="112">
        <f t="shared" si="34"/>
        <v>626688</v>
      </c>
      <c r="F574" s="112">
        <f t="shared" si="34"/>
        <v>0</v>
      </c>
      <c r="G574" s="112">
        <f t="shared" si="34"/>
        <v>0</v>
      </c>
      <c r="H574" s="112">
        <f t="shared" si="34"/>
        <v>0</v>
      </c>
      <c r="I574" s="112">
        <f t="shared" si="34"/>
        <v>7712</v>
      </c>
      <c r="J574" s="112">
        <f t="shared" si="34"/>
        <v>0</v>
      </c>
      <c r="K574" s="112">
        <f t="shared" si="34"/>
        <v>0</v>
      </c>
      <c r="L574" s="112">
        <f t="shared" si="34"/>
        <v>0</v>
      </c>
      <c r="M574" s="112">
        <f t="shared" si="34"/>
        <v>634400</v>
      </c>
      <c r="O574" s="114" t="s">
        <v>12</v>
      </c>
      <c r="P574" s="114" t="s">
        <v>1738</v>
      </c>
      <c r="Q574" s="114" t="s">
        <v>613</v>
      </c>
      <c r="R574" s="114" t="s">
        <v>1700</v>
      </c>
      <c r="S574" s="114"/>
      <c r="T574" s="112">
        <v>626688</v>
      </c>
      <c r="U574" s="112">
        <v>0</v>
      </c>
      <c r="V574" s="112">
        <v>0</v>
      </c>
      <c r="W574" s="112">
        <v>0</v>
      </c>
      <c r="X574" s="112">
        <v>7712</v>
      </c>
      <c r="Y574" s="112">
        <v>0</v>
      </c>
      <c r="Z574" s="112">
        <v>0</v>
      </c>
      <c r="AA574" s="112">
        <v>0</v>
      </c>
      <c r="AB574" s="112">
        <v>634400</v>
      </c>
    </row>
    <row r="575" spans="1:28" x14ac:dyDescent="0.25">
      <c r="A575" s="114" t="s">
        <v>12</v>
      </c>
      <c r="B575" s="114" t="s">
        <v>1738</v>
      </c>
      <c r="C575" s="114" t="s">
        <v>614</v>
      </c>
      <c r="D575" s="114" t="s">
        <v>1701</v>
      </c>
      <c r="E575" s="112">
        <f t="shared" si="34"/>
        <v>231888</v>
      </c>
      <c r="F575" s="112">
        <f t="shared" si="34"/>
        <v>0</v>
      </c>
      <c r="G575" s="112">
        <f t="shared" si="34"/>
        <v>0</v>
      </c>
      <c r="H575" s="112">
        <f t="shared" si="34"/>
        <v>0</v>
      </c>
      <c r="I575" s="112">
        <f t="shared" si="34"/>
        <v>1328</v>
      </c>
      <c r="J575" s="112">
        <f t="shared" si="34"/>
        <v>0</v>
      </c>
      <c r="K575" s="112">
        <f t="shared" si="34"/>
        <v>2250</v>
      </c>
      <c r="L575" s="112">
        <f t="shared" si="34"/>
        <v>0</v>
      </c>
      <c r="M575" s="112">
        <f t="shared" si="34"/>
        <v>235466</v>
      </c>
      <c r="O575" s="114" t="s">
        <v>12</v>
      </c>
      <c r="P575" s="114" t="s">
        <v>1738</v>
      </c>
      <c r="Q575" s="114" t="s">
        <v>614</v>
      </c>
      <c r="R575" s="114" t="s">
        <v>1701</v>
      </c>
      <c r="S575" s="114"/>
      <c r="T575" s="112">
        <v>231888</v>
      </c>
      <c r="U575" s="112">
        <v>0</v>
      </c>
      <c r="V575" s="112">
        <v>0</v>
      </c>
      <c r="W575" s="112">
        <v>0</v>
      </c>
      <c r="X575" s="112">
        <v>1328</v>
      </c>
      <c r="Y575" s="112">
        <v>0</v>
      </c>
      <c r="Z575" s="112">
        <v>2250</v>
      </c>
      <c r="AA575" s="112">
        <v>0</v>
      </c>
      <c r="AB575" s="112">
        <v>235466</v>
      </c>
    </row>
    <row r="576" spans="1:28" x14ac:dyDescent="0.25">
      <c r="A576" s="114" t="s">
        <v>12</v>
      </c>
      <c r="B576" s="114" t="s">
        <v>1738</v>
      </c>
      <c r="C576" s="114" t="s">
        <v>615</v>
      </c>
      <c r="D576" s="114" t="s">
        <v>1702</v>
      </c>
      <c r="E576" s="112">
        <f t="shared" si="34"/>
        <v>0</v>
      </c>
      <c r="F576" s="112">
        <f t="shared" si="34"/>
        <v>0</v>
      </c>
      <c r="G576" s="112">
        <f t="shared" si="34"/>
        <v>0</v>
      </c>
      <c r="H576" s="112">
        <f t="shared" si="34"/>
        <v>0</v>
      </c>
      <c r="I576" s="112">
        <f t="shared" si="34"/>
        <v>0</v>
      </c>
      <c r="J576" s="112">
        <f t="shared" si="34"/>
        <v>0</v>
      </c>
      <c r="K576" s="112">
        <f t="shared" si="34"/>
        <v>0</v>
      </c>
      <c r="L576" s="112">
        <f t="shared" si="34"/>
        <v>0</v>
      </c>
      <c r="M576" s="112">
        <f t="shared" si="34"/>
        <v>0</v>
      </c>
      <c r="O576" s="114" t="s">
        <v>12</v>
      </c>
      <c r="P576" s="114" t="s">
        <v>1738</v>
      </c>
      <c r="Q576" s="114" t="s">
        <v>615</v>
      </c>
      <c r="R576" s="114" t="s">
        <v>1702</v>
      </c>
      <c r="S576" s="114"/>
      <c r="T576" s="112">
        <v>0</v>
      </c>
      <c r="U576" s="112">
        <v>0</v>
      </c>
      <c r="V576" s="112">
        <v>0</v>
      </c>
      <c r="W576" s="112">
        <v>0</v>
      </c>
      <c r="X576" s="112">
        <v>0</v>
      </c>
      <c r="Y576" s="112">
        <v>0</v>
      </c>
      <c r="Z576" s="112">
        <v>0</v>
      </c>
      <c r="AA576" s="112">
        <v>0</v>
      </c>
      <c r="AB576" s="112">
        <v>0</v>
      </c>
    </row>
    <row r="577" spans="1:28" x14ac:dyDescent="0.25">
      <c r="A577" s="114" t="s">
        <v>12</v>
      </c>
      <c r="B577" s="114" t="s">
        <v>1738</v>
      </c>
      <c r="C577" s="114" t="s">
        <v>616</v>
      </c>
      <c r="D577" s="114" t="s">
        <v>1703</v>
      </c>
      <c r="E577" s="112">
        <f t="shared" si="34"/>
        <v>1590816</v>
      </c>
      <c r="F577" s="112">
        <f t="shared" si="34"/>
        <v>796448</v>
      </c>
      <c r="G577" s="112">
        <f t="shared" si="34"/>
        <v>205802</v>
      </c>
      <c r="H577" s="112">
        <f t="shared" si="34"/>
        <v>118224</v>
      </c>
      <c r="I577" s="112">
        <f t="shared" si="34"/>
        <v>911990</v>
      </c>
      <c r="J577" s="112">
        <f t="shared" si="34"/>
        <v>904584</v>
      </c>
      <c r="K577" s="112">
        <f t="shared" si="34"/>
        <v>248192</v>
      </c>
      <c r="L577" s="112">
        <f t="shared" si="34"/>
        <v>164515</v>
      </c>
      <c r="M577" s="112">
        <f t="shared" si="34"/>
        <v>4940571</v>
      </c>
      <c r="O577" s="114" t="s">
        <v>12</v>
      </c>
      <c r="P577" s="114" t="s">
        <v>1738</v>
      </c>
      <c r="Q577" s="114" t="s">
        <v>616</v>
      </c>
      <c r="R577" s="114" t="s">
        <v>1703</v>
      </c>
      <c r="S577" s="114"/>
      <c r="T577" s="112">
        <v>1590816</v>
      </c>
      <c r="U577" s="112">
        <v>796448</v>
      </c>
      <c r="V577" s="112">
        <v>205802</v>
      </c>
      <c r="W577" s="112">
        <v>118224</v>
      </c>
      <c r="X577" s="112">
        <v>911990</v>
      </c>
      <c r="Y577" s="112">
        <v>904584</v>
      </c>
      <c r="Z577" s="112">
        <v>248192</v>
      </c>
      <c r="AA577" s="112">
        <v>164515</v>
      </c>
      <c r="AB577" s="112">
        <v>4940571</v>
      </c>
    </row>
    <row r="578" spans="1:28" x14ac:dyDescent="0.25">
      <c r="D578" s="111" t="s">
        <v>617</v>
      </c>
      <c r="R578" s="111" t="s">
        <v>617</v>
      </c>
      <c r="S578" s="111"/>
    </row>
    <row r="579" spans="1:28" x14ac:dyDescent="0.25">
      <c r="A579" s="114" t="s">
        <v>12</v>
      </c>
      <c r="B579" s="114" t="s">
        <v>1738</v>
      </c>
      <c r="C579" s="114" t="s">
        <v>618</v>
      </c>
      <c r="D579" s="114" t="s">
        <v>1704</v>
      </c>
      <c r="E579" s="112">
        <f t="shared" ref="E579:M584" si="35">T579</f>
        <v>0</v>
      </c>
      <c r="F579" s="112">
        <f t="shared" si="35"/>
        <v>0</v>
      </c>
      <c r="G579" s="112">
        <f t="shared" si="35"/>
        <v>0</v>
      </c>
      <c r="H579" s="112">
        <f t="shared" si="35"/>
        <v>0</v>
      </c>
      <c r="I579" s="112">
        <f t="shared" si="35"/>
        <v>0</v>
      </c>
      <c r="J579" s="112">
        <f t="shared" si="35"/>
        <v>0</v>
      </c>
      <c r="K579" s="112">
        <f t="shared" si="35"/>
        <v>0</v>
      </c>
      <c r="L579" s="112">
        <f t="shared" si="35"/>
        <v>0</v>
      </c>
      <c r="M579" s="112">
        <f t="shared" si="35"/>
        <v>0</v>
      </c>
      <c r="O579" s="114" t="s">
        <v>12</v>
      </c>
      <c r="P579" s="114" t="s">
        <v>1738</v>
      </c>
      <c r="Q579" s="114" t="s">
        <v>618</v>
      </c>
      <c r="R579" s="114" t="s">
        <v>1704</v>
      </c>
      <c r="S579" s="114"/>
      <c r="T579" s="112">
        <v>0</v>
      </c>
      <c r="U579" s="112">
        <v>0</v>
      </c>
      <c r="V579" s="112">
        <v>0</v>
      </c>
      <c r="W579" s="112">
        <v>0</v>
      </c>
      <c r="X579" s="112">
        <v>0</v>
      </c>
      <c r="Y579" s="112">
        <v>0</v>
      </c>
      <c r="Z579" s="112">
        <v>0</v>
      </c>
      <c r="AA579" s="112">
        <v>0</v>
      </c>
      <c r="AB579" s="112">
        <v>0</v>
      </c>
    </row>
    <row r="580" spans="1:28" x14ac:dyDescent="0.25">
      <c r="A580" s="114" t="s">
        <v>12</v>
      </c>
      <c r="B580" s="114" t="s">
        <v>1738</v>
      </c>
      <c r="C580" s="114" t="s">
        <v>619</v>
      </c>
      <c r="D580" s="114" t="s">
        <v>1705</v>
      </c>
      <c r="E580" s="112">
        <f t="shared" si="35"/>
        <v>0</v>
      </c>
      <c r="F580" s="112">
        <f t="shared" si="35"/>
        <v>0</v>
      </c>
      <c r="G580" s="112">
        <f t="shared" si="35"/>
        <v>0</v>
      </c>
      <c r="H580" s="112">
        <f t="shared" si="35"/>
        <v>0</v>
      </c>
      <c r="I580" s="112">
        <f t="shared" si="35"/>
        <v>0</v>
      </c>
      <c r="J580" s="112">
        <f t="shared" si="35"/>
        <v>0</v>
      </c>
      <c r="K580" s="112">
        <f t="shared" si="35"/>
        <v>0</v>
      </c>
      <c r="L580" s="112">
        <f t="shared" si="35"/>
        <v>0</v>
      </c>
      <c r="M580" s="112">
        <f t="shared" si="35"/>
        <v>0</v>
      </c>
      <c r="O580" s="114" t="s">
        <v>12</v>
      </c>
      <c r="P580" s="114" t="s">
        <v>1738</v>
      </c>
      <c r="Q580" s="114" t="s">
        <v>619</v>
      </c>
      <c r="R580" s="114" t="s">
        <v>1705</v>
      </c>
      <c r="S580" s="114"/>
      <c r="T580" s="112">
        <v>0</v>
      </c>
      <c r="U580" s="112">
        <v>0</v>
      </c>
      <c r="V580" s="112">
        <v>0</v>
      </c>
      <c r="W580" s="112">
        <v>0</v>
      </c>
      <c r="X580" s="112">
        <v>0</v>
      </c>
      <c r="Y580" s="112">
        <v>0</v>
      </c>
      <c r="Z580" s="112">
        <v>0</v>
      </c>
      <c r="AA580" s="112">
        <v>0</v>
      </c>
      <c r="AB580" s="112">
        <v>0</v>
      </c>
    </row>
    <row r="581" spans="1:28" x14ac:dyDescent="0.25">
      <c r="A581" s="114" t="s">
        <v>12</v>
      </c>
      <c r="B581" s="114" t="s">
        <v>1738</v>
      </c>
      <c r="C581" s="114" t="s">
        <v>620</v>
      </c>
      <c r="D581" s="114" t="s">
        <v>1706</v>
      </c>
      <c r="E581" s="112">
        <f t="shared" si="35"/>
        <v>0</v>
      </c>
      <c r="F581" s="112">
        <f t="shared" si="35"/>
        <v>0</v>
      </c>
      <c r="G581" s="112">
        <f t="shared" si="35"/>
        <v>0</v>
      </c>
      <c r="H581" s="112">
        <f t="shared" si="35"/>
        <v>0</v>
      </c>
      <c r="I581" s="112">
        <f t="shared" si="35"/>
        <v>0</v>
      </c>
      <c r="J581" s="112">
        <f t="shared" si="35"/>
        <v>0</v>
      </c>
      <c r="K581" s="112">
        <f t="shared" si="35"/>
        <v>0</v>
      </c>
      <c r="L581" s="112">
        <f t="shared" si="35"/>
        <v>0</v>
      </c>
      <c r="M581" s="112">
        <f t="shared" si="35"/>
        <v>0</v>
      </c>
      <c r="O581" s="114" t="s">
        <v>12</v>
      </c>
      <c r="P581" s="114" t="s">
        <v>1738</v>
      </c>
      <c r="Q581" s="114" t="s">
        <v>620</v>
      </c>
      <c r="R581" s="114" t="s">
        <v>1706</v>
      </c>
      <c r="S581" s="114"/>
      <c r="T581" s="112">
        <v>0</v>
      </c>
      <c r="U581" s="112">
        <v>0</v>
      </c>
      <c r="V581" s="112">
        <v>0</v>
      </c>
      <c r="W581" s="112">
        <v>0</v>
      </c>
      <c r="X581" s="112">
        <v>0</v>
      </c>
      <c r="Y581" s="112">
        <v>0</v>
      </c>
      <c r="Z581" s="112">
        <v>0</v>
      </c>
      <c r="AA581" s="112">
        <v>0</v>
      </c>
      <c r="AB581" s="112">
        <v>0</v>
      </c>
    </row>
    <row r="582" spans="1:28" x14ac:dyDescent="0.25">
      <c r="A582" s="114" t="s">
        <v>12</v>
      </c>
      <c r="B582" s="114" t="s">
        <v>1738</v>
      </c>
      <c r="C582" s="114" t="s">
        <v>621</v>
      </c>
      <c r="D582" s="114" t="s">
        <v>1707</v>
      </c>
      <c r="E582" s="112">
        <f t="shared" si="35"/>
        <v>0</v>
      </c>
      <c r="F582" s="112">
        <f t="shared" si="35"/>
        <v>0</v>
      </c>
      <c r="G582" s="112">
        <f t="shared" si="35"/>
        <v>0</v>
      </c>
      <c r="H582" s="112">
        <f t="shared" si="35"/>
        <v>0</v>
      </c>
      <c r="I582" s="112">
        <f t="shared" si="35"/>
        <v>0</v>
      </c>
      <c r="J582" s="112">
        <f t="shared" si="35"/>
        <v>0</v>
      </c>
      <c r="K582" s="112">
        <f t="shared" si="35"/>
        <v>0</v>
      </c>
      <c r="L582" s="112">
        <f t="shared" si="35"/>
        <v>0</v>
      </c>
      <c r="M582" s="112">
        <f t="shared" si="35"/>
        <v>0</v>
      </c>
      <c r="O582" s="114" t="s">
        <v>12</v>
      </c>
      <c r="P582" s="114" t="s">
        <v>1738</v>
      </c>
      <c r="Q582" s="114" t="s">
        <v>621</v>
      </c>
      <c r="R582" s="114" t="s">
        <v>1707</v>
      </c>
      <c r="S582" s="114"/>
      <c r="T582" s="112">
        <v>0</v>
      </c>
      <c r="U582" s="112">
        <v>0</v>
      </c>
      <c r="V582" s="112">
        <v>0</v>
      </c>
      <c r="W582" s="112">
        <v>0</v>
      </c>
      <c r="X582" s="112">
        <v>0</v>
      </c>
      <c r="Y582" s="112">
        <v>0</v>
      </c>
      <c r="Z582" s="112">
        <v>0</v>
      </c>
      <c r="AA582" s="112">
        <v>0</v>
      </c>
      <c r="AB582" s="112">
        <v>0</v>
      </c>
    </row>
    <row r="583" spans="1:28" x14ac:dyDescent="0.25">
      <c r="A583" s="114" t="s">
        <v>12</v>
      </c>
      <c r="B583" s="114" t="s">
        <v>1738</v>
      </c>
      <c r="C583" s="114" t="s">
        <v>706</v>
      </c>
      <c r="D583" s="114" t="s">
        <v>1708</v>
      </c>
      <c r="E583" s="112">
        <f t="shared" si="35"/>
        <v>0</v>
      </c>
      <c r="F583" s="112">
        <f t="shared" si="35"/>
        <v>0</v>
      </c>
      <c r="G583" s="112">
        <f t="shared" si="35"/>
        <v>0</v>
      </c>
      <c r="H583" s="112">
        <f t="shared" si="35"/>
        <v>0</v>
      </c>
      <c r="I583" s="112">
        <f t="shared" si="35"/>
        <v>0</v>
      </c>
      <c r="J583" s="112">
        <f t="shared" si="35"/>
        <v>0</v>
      </c>
      <c r="K583" s="112">
        <f t="shared" si="35"/>
        <v>0</v>
      </c>
      <c r="L583" s="112">
        <f t="shared" si="35"/>
        <v>0</v>
      </c>
      <c r="M583" s="112">
        <f t="shared" si="35"/>
        <v>0</v>
      </c>
      <c r="O583" s="114" t="s">
        <v>12</v>
      </c>
      <c r="P583" s="114" t="s">
        <v>1738</v>
      </c>
      <c r="Q583" s="114" t="s">
        <v>706</v>
      </c>
      <c r="R583" s="114" t="s">
        <v>1708</v>
      </c>
      <c r="S583" s="114"/>
      <c r="T583" s="112">
        <v>0</v>
      </c>
      <c r="U583" s="112">
        <v>0</v>
      </c>
      <c r="V583" s="112">
        <v>0</v>
      </c>
      <c r="W583" s="112">
        <v>0</v>
      </c>
      <c r="X583" s="112">
        <v>0</v>
      </c>
      <c r="Y583" s="112">
        <v>0</v>
      </c>
      <c r="Z583" s="112">
        <v>0</v>
      </c>
      <c r="AA583" s="112">
        <v>0</v>
      </c>
      <c r="AB583" s="112">
        <v>0</v>
      </c>
    </row>
    <row r="584" spans="1:28" x14ac:dyDescent="0.25">
      <c r="A584" s="114" t="s">
        <v>12</v>
      </c>
      <c r="B584" s="114" t="s">
        <v>1738</v>
      </c>
      <c r="C584" s="114" t="s">
        <v>708</v>
      </c>
      <c r="D584" s="114" t="s">
        <v>1709</v>
      </c>
      <c r="E584" s="112">
        <f t="shared" si="35"/>
        <v>0</v>
      </c>
      <c r="F584" s="112">
        <f t="shared" si="35"/>
        <v>0</v>
      </c>
      <c r="G584" s="112">
        <f t="shared" si="35"/>
        <v>0</v>
      </c>
      <c r="H584" s="112">
        <f t="shared" si="35"/>
        <v>0</v>
      </c>
      <c r="I584" s="112">
        <f t="shared" si="35"/>
        <v>0</v>
      </c>
      <c r="J584" s="112">
        <f t="shared" si="35"/>
        <v>0</v>
      </c>
      <c r="K584" s="112">
        <f t="shared" si="35"/>
        <v>0</v>
      </c>
      <c r="L584" s="112">
        <f t="shared" si="35"/>
        <v>0</v>
      </c>
      <c r="M584" s="112">
        <f t="shared" si="35"/>
        <v>0</v>
      </c>
      <c r="O584" s="114" t="s">
        <v>12</v>
      </c>
      <c r="P584" s="114" t="s">
        <v>1738</v>
      </c>
      <c r="Q584" s="114" t="s">
        <v>708</v>
      </c>
      <c r="R584" s="114" t="s">
        <v>1709</v>
      </c>
      <c r="S584" s="114"/>
      <c r="T584" s="112">
        <v>0</v>
      </c>
      <c r="U584" s="112">
        <v>0</v>
      </c>
      <c r="V584" s="112">
        <v>0</v>
      </c>
      <c r="W584" s="112">
        <v>0</v>
      </c>
      <c r="X584" s="112">
        <v>0</v>
      </c>
      <c r="Y584" s="112">
        <v>0</v>
      </c>
      <c r="Z584" s="112">
        <v>0</v>
      </c>
      <c r="AA584" s="112">
        <v>0</v>
      </c>
      <c r="AB584" s="112">
        <v>0</v>
      </c>
    </row>
    <row r="587" spans="1:28" x14ac:dyDescent="0.25">
      <c r="A587" s="111" t="s">
        <v>1739</v>
      </c>
      <c r="O587" s="111" t="s">
        <v>1739</v>
      </c>
    </row>
    <row r="588" spans="1:28" x14ac:dyDescent="0.25">
      <c r="A588" s="114" t="s">
        <v>0</v>
      </c>
      <c r="B588" s="114" t="s">
        <v>1666</v>
      </c>
      <c r="C588" s="114" t="s">
        <v>112</v>
      </c>
      <c r="D588" s="111" t="s">
        <v>127</v>
      </c>
      <c r="E588" s="112" t="s">
        <v>1667</v>
      </c>
      <c r="F588" s="112" t="s">
        <v>1668</v>
      </c>
      <c r="G588" s="112" t="s">
        <v>1669</v>
      </c>
      <c r="H588" s="112" t="s">
        <v>1670</v>
      </c>
      <c r="I588" s="112" t="s">
        <v>1671</v>
      </c>
      <c r="J588" s="112" t="s">
        <v>1672</v>
      </c>
      <c r="K588" s="112" t="s">
        <v>1673</v>
      </c>
      <c r="L588" s="112" t="s">
        <v>1674</v>
      </c>
      <c r="M588" s="112" t="s">
        <v>1</v>
      </c>
      <c r="O588" s="114" t="s">
        <v>0</v>
      </c>
      <c r="P588" s="114" t="s">
        <v>1666</v>
      </c>
      <c r="Q588" s="114" t="s">
        <v>112</v>
      </c>
      <c r="R588" s="111" t="s">
        <v>127</v>
      </c>
      <c r="S588" s="111"/>
      <c r="T588" s="112" t="s">
        <v>1667</v>
      </c>
      <c r="U588" s="112" t="s">
        <v>1668</v>
      </c>
      <c r="V588" s="112" t="s">
        <v>1669</v>
      </c>
      <c r="W588" s="112" t="s">
        <v>1670</v>
      </c>
      <c r="X588" s="112" t="s">
        <v>1671</v>
      </c>
      <c r="Y588" s="112" t="s">
        <v>1672</v>
      </c>
      <c r="Z588" s="112" t="s">
        <v>1673</v>
      </c>
      <c r="AA588" s="112" t="s">
        <v>1674</v>
      </c>
      <c r="AB588" s="112" t="s">
        <v>1</v>
      </c>
    </row>
    <row r="589" spans="1:28" x14ac:dyDescent="0.25">
      <c r="A589" s="114" t="s">
        <v>47</v>
      </c>
      <c r="B589" s="114" t="s">
        <v>1740</v>
      </c>
      <c r="C589" s="114" t="s">
        <v>589</v>
      </c>
      <c r="D589" s="114" t="s">
        <v>1676</v>
      </c>
      <c r="E589" s="112">
        <f t="shared" ref="E589:M616" si="36">T589</f>
        <v>3696</v>
      </c>
      <c r="F589" s="112">
        <f t="shared" si="36"/>
        <v>0</v>
      </c>
      <c r="G589" s="112">
        <f t="shared" si="36"/>
        <v>0</v>
      </c>
      <c r="H589" s="112">
        <f t="shared" si="36"/>
        <v>0</v>
      </c>
      <c r="I589" s="112">
        <f t="shared" si="36"/>
        <v>0</v>
      </c>
      <c r="J589" s="112">
        <f t="shared" si="36"/>
        <v>0</v>
      </c>
      <c r="K589" s="112">
        <f t="shared" si="36"/>
        <v>1710</v>
      </c>
      <c r="L589" s="112">
        <f t="shared" si="36"/>
        <v>0</v>
      </c>
      <c r="M589" s="112">
        <f t="shared" si="36"/>
        <v>5406</v>
      </c>
      <c r="O589" s="114" t="s">
        <v>47</v>
      </c>
      <c r="P589" s="114" t="s">
        <v>1740</v>
      </c>
      <c r="Q589" s="114" t="s">
        <v>589</v>
      </c>
      <c r="R589" s="114" t="s">
        <v>1676</v>
      </c>
      <c r="S589" s="114"/>
      <c r="T589" s="112">
        <v>3696</v>
      </c>
      <c r="U589" s="112">
        <v>0</v>
      </c>
      <c r="V589" s="112">
        <v>0</v>
      </c>
      <c r="W589" s="112">
        <v>0</v>
      </c>
      <c r="X589" s="112">
        <v>0</v>
      </c>
      <c r="Y589" s="112">
        <v>0</v>
      </c>
      <c r="Z589" s="112">
        <v>1710</v>
      </c>
      <c r="AA589" s="112">
        <v>0</v>
      </c>
      <c r="AB589" s="112">
        <v>5406</v>
      </c>
    </row>
    <row r="590" spans="1:28" x14ac:dyDescent="0.25">
      <c r="A590" s="114" t="s">
        <v>47</v>
      </c>
      <c r="B590" s="114" t="s">
        <v>1740</v>
      </c>
      <c r="C590" s="114" t="s">
        <v>590</v>
      </c>
      <c r="D590" s="114" t="s">
        <v>1677</v>
      </c>
      <c r="E590" s="112">
        <f t="shared" si="36"/>
        <v>44880</v>
      </c>
      <c r="F590" s="112">
        <f t="shared" si="36"/>
        <v>0</v>
      </c>
      <c r="G590" s="112">
        <f t="shared" si="36"/>
        <v>0</v>
      </c>
      <c r="H590" s="112">
        <f t="shared" si="36"/>
        <v>0</v>
      </c>
      <c r="I590" s="112">
        <f t="shared" si="36"/>
        <v>71232</v>
      </c>
      <c r="J590" s="112">
        <f t="shared" si="36"/>
        <v>0</v>
      </c>
      <c r="K590" s="112">
        <f t="shared" si="36"/>
        <v>504</v>
      </c>
      <c r="L590" s="112">
        <f t="shared" si="36"/>
        <v>0</v>
      </c>
      <c r="M590" s="112">
        <f t="shared" si="36"/>
        <v>116616</v>
      </c>
      <c r="O590" s="114" t="s">
        <v>47</v>
      </c>
      <c r="P590" s="114" t="s">
        <v>1740</v>
      </c>
      <c r="Q590" s="114" t="s">
        <v>590</v>
      </c>
      <c r="R590" s="114" t="s">
        <v>1677</v>
      </c>
      <c r="S590" s="114"/>
      <c r="T590" s="112">
        <v>44880</v>
      </c>
      <c r="U590" s="112">
        <v>0</v>
      </c>
      <c r="V590" s="112">
        <v>0</v>
      </c>
      <c r="W590" s="112">
        <v>0</v>
      </c>
      <c r="X590" s="112">
        <v>71232</v>
      </c>
      <c r="Y590" s="112">
        <v>0</v>
      </c>
      <c r="Z590" s="112">
        <v>504</v>
      </c>
      <c r="AA590" s="112">
        <v>0</v>
      </c>
      <c r="AB590" s="112">
        <v>116616</v>
      </c>
    </row>
    <row r="591" spans="1:28" x14ac:dyDescent="0.25">
      <c r="A591" s="114" t="s">
        <v>47</v>
      </c>
      <c r="B591" s="114" t="s">
        <v>1740</v>
      </c>
      <c r="C591" s="114" t="s">
        <v>591</v>
      </c>
      <c r="D591" s="114" t="s">
        <v>1678</v>
      </c>
      <c r="E591" s="112">
        <f t="shared" si="36"/>
        <v>0</v>
      </c>
      <c r="F591" s="112">
        <f t="shared" si="36"/>
        <v>1702144</v>
      </c>
      <c r="G591" s="112">
        <f t="shared" si="36"/>
        <v>0</v>
      </c>
      <c r="H591" s="112">
        <f t="shared" si="36"/>
        <v>0</v>
      </c>
      <c r="I591" s="112">
        <f t="shared" si="36"/>
        <v>0</v>
      </c>
      <c r="J591" s="112">
        <f t="shared" si="36"/>
        <v>0</v>
      </c>
      <c r="K591" s="112">
        <f t="shared" si="36"/>
        <v>0</v>
      </c>
      <c r="L591" s="112">
        <f t="shared" si="36"/>
        <v>0</v>
      </c>
      <c r="M591" s="112">
        <f t="shared" si="36"/>
        <v>1702144</v>
      </c>
      <c r="O591" s="114" t="s">
        <v>47</v>
      </c>
      <c r="P591" s="114" t="s">
        <v>1740</v>
      </c>
      <c r="Q591" s="114" t="s">
        <v>591</v>
      </c>
      <c r="R591" s="114" t="s">
        <v>1678</v>
      </c>
      <c r="S591" s="114"/>
      <c r="T591" s="112">
        <v>0</v>
      </c>
      <c r="U591" s="112">
        <v>1702144</v>
      </c>
      <c r="V591" s="112">
        <v>0</v>
      </c>
      <c r="W591" s="112">
        <v>0</v>
      </c>
      <c r="X591" s="112">
        <v>0</v>
      </c>
      <c r="Y591" s="112">
        <v>0</v>
      </c>
      <c r="Z591" s="112">
        <v>0</v>
      </c>
      <c r="AA591" s="112">
        <v>0</v>
      </c>
      <c r="AB591" s="112">
        <v>1702144</v>
      </c>
    </row>
    <row r="592" spans="1:28" x14ac:dyDescent="0.25">
      <c r="A592" s="114" t="s">
        <v>47</v>
      </c>
      <c r="B592" s="114" t="s">
        <v>1740</v>
      </c>
      <c r="C592" s="114" t="s">
        <v>592</v>
      </c>
      <c r="D592" s="114" t="s">
        <v>1679</v>
      </c>
      <c r="E592" s="112">
        <f t="shared" si="36"/>
        <v>150272</v>
      </c>
      <c r="F592" s="112">
        <f t="shared" si="36"/>
        <v>20032</v>
      </c>
      <c r="G592" s="112">
        <f t="shared" si="36"/>
        <v>0</v>
      </c>
      <c r="H592" s="112">
        <f t="shared" si="36"/>
        <v>0</v>
      </c>
      <c r="I592" s="112">
        <f t="shared" si="36"/>
        <v>98560</v>
      </c>
      <c r="J592" s="112">
        <f t="shared" si="36"/>
        <v>21440</v>
      </c>
      <c r="K592" s="112">
        <f t="shared" si="36"/>
        <v>30272</v>
      </c>
      <c r="L592" s="112">
        <f t="shared" si="36"/>
        <v>1240</v>
      </c>
      <c r="M592" s="112">
        <f t="shared" si="36"/>
        <v>321816</v>
      </c>
      <c r="O592" s="114" t="s">
        <v>47</v>
      </c>
      <c r="P592" s="114" t="s">
        <v>1740</v>
      </c>
      <c r="Q592" s="114" t="s">
        <v>592</v>
      </c>
      <c r="R592" s="114" t="s">
        <v>1679</v>
      </c>
      <c r="S592" s="114"/>
      <c r="T592" s="112">
        <v>150272</v>
      </c>
      <c r="U592" s="112">
        <v>20032</v>
      </c>
      <c r="V592" s="112">
        <v>0</v>
      </c>
      <c r="W592" s="112">
        <v>0</v>
      </c>
      <c r="X592" s="112">
        <v>98560</v>
      </c>
      <c r="Y592" s="112">
        <v>21440</v>
      </c>
      <c r="Z592" s="112">
        <v>30272</v>
      </c>
      <c r="AA592" s="112">
        <v>1240</v>
      </c>
      <c r="AB592" s="112">
        <v>321816</v>
      </c>
    </row>
    <row r="593" spans="1:28" x14ac:dyDescent="0.25">
      <c r="A593" s="114" t="s">
        <v>47</v>
      </c>
      <c r="B593" s="114" t="s">
        <v>1740</v>
      </c>
      <c r="C593" s="114" t="s">
        <v>593</v>
      </c>
      <c r="D593" s="114" t="s">
        <v>1680</v>
      </c>
      <c r="E593" s="112">
        <f t="shared" si="36"/>
        <v>0</v>
      </c>
      <c r="F593" s="112">
        <f t="shared" si="36"/>
        <v>0</v>
      </c>
      <c r="G593" s="112">
        <f t="shared" si="36"/>
        <v>0</v>
      </c>
      <c r="H593" s="112">
        <f t="shared" si="36"/>
        <v>0</v>
      </c>
      <c r="I593" s="112">
        <f t="shared" si="36"/>
        <v>0</v>
      </c>
      <c r="J593" s="112">
        <f t="shared" si="36"/>
        <v>0</v>
      </c>
      <c r="K593" s="112">
        <f t="shared" si="36"/>
        <v>0</v>
      </c>
      <c r="L593" s="112">
        <f t="shared" si="36"/>
        <v>0</v>
      </c>
      <c r="M593" s="112">
        <f t="shared" si="36"/>
        <v>0</v>
      </c>
      <c r="O593" s="114" t="s">
        <v>47</v>
      </c>
      <c r="P593" s="114" t="s">
        <v>1740</v>
      </c>
      <c r="Q593" s="114" t="s">
        <v>593</v>
      </c>
      <c r="R593" s="114" t="s">
        <v>1680</v>
      </c>
      <c r="S593" s="114"/>
      <c r="T593" s="112">
        <v>0</v>
      </c>
      <c r="U593" s="112">
        <v>0</v>
      </c>
      <c r="V593" s="112">
        <v>0</v>
      </c>
      <c r="W593" s="112">
        <v>0</v>
      </c>
      <c r="X593" s="112">
        <v>0</v>
      </c>
      <c r="Y593" s="112">
        <v>0</v>
      </c>
      <c r="Z593" s="112">
        <v>0</v>
      </c>
      <c r="AA593" s="112">
        <v>0</v>
      </c>
      <c r="AB593" s="112">
        <v>0</v>
      </c>
    </row>
    <row r="594" spans="1:28" x14ac:dyDescent="0.25">
      <c r="A594" s="114" t="s">
        <v>47</v>
      </c>
      <c r="B594" s="114" t="s">
        <v>1740</v>
      </c>
      <c r="C594" s="114" t="s">
        <v>594</v>
      </c>
      <c r="D594" s="114" t="s">
        <v>1681</v>
      </c>
      <c r="E594" s="112">
        <f t="shared" si="36"/>
        <v>55712</v>
      </c>
      <c r="F594" s="112">
        <f t="shared" si="36"/>
        <v>0</v>
      </c>
      <c r="G594" s="112">
        <f t="shared" si="36"/>
        <v>0</v>
      </c>
      <c r="H594" s="112">
        <f t="shared" si="36"/>
        <v>0</v>
      </c>
      <c r="I594" s="112">
        <f t="shared" si="36"/>
        <v>0</v>
      </c>
      <c r="J594" s="112">
        <f t="shared" si="36"/>
        <v>0</v>
      </c>
      <c r="K594" s="112">
        <f t="shared" si="36"/>
        <v>73690</v>
      </c>
      <c r="L594" s="112">
        <f t="shared" si="36"/>
        <v>0</v>
      </c>
      <c r="M594" s="112">
        <f t="shared" si="36"/>
        <v>129402</v>
      </c>
      <c r="O594" s="114" t="s">
        <v>47</v>
      </c>
      <c r="P594" s="114" t="s">
        <v>1740</v>
      </c>
      <c r="Q594" s="114" t="s">
        <v>594</v>
      </c>
      <c r="R594" s="114" t="s">
        <v>1681</v>
      </c>
      <c r="S594" s="114"/>
      <c r="T594" s="112">
        <v>55712</v>
      </c>
      <c r="U594" s="112">
        <v>0</v>
      </c>
      <c r="V594" s="112">
        <v>0</v>
      </c>
      <c r="W594" s="112">
        <v>0</v>
      </c>
      <c r="X594" s="112">
        <v>0</v>
      </c>
      <c r="Y594" s="112">
        <v>0</v>
      </c>
      <c r="Z594" s="112">
        <v>73690</v>
      </c>
      <c r="AA594" s="112">
        <v>0</v>
      </c>
      <c r="AB594" s="112">
        <v>129402</v>
      </c>
    </row>
    <row r="595" spans="1:28" x14ac:dyDescent="0.25">
      <c r="A595" s="114" t="s">
        <v>47</v>
      </c>
      <c r="B595" s="114" t="s">
        <v>1740</v>
      </c>
      <c r="C595" s="114" t="s">
        <v>595</v>
      </c>
      <c r="D595" s="114" t="s">
        <v>1682</v>
      </c>
      <c r="E595" s="112">
        <f t="shared" si="36"/>
        <v>0</v>
      </c>
      <c r="F595" s="112">
        <f t="shared" si="36"/>
        <v>55984</v>
      </c>
      <c r="G595" s="112">
        <f t="shared" si="36"/>
        <v>0</v>
      </c>
      <c r="H595" s="112">
        <f t="shared" si="36"/>
        <v>0</v>
      </c>
      <c r="I595" s="112">
        <f t="shared" si="36"/>
        <v>0</v>
      </c>
      <c r="J595" s="112">
        <f t="shared" si="36"/>
        <v>98400</v>
      </c>
      <c r="K595" s="112">
        <f t="shared" si="36"/>
        <v>0</v>
      </c>
      <c r="L595" s="112">
        <f t="shared" si="36"/>
        <v>13102</v>
      </c>
      <c r="M595" s="112">
        <f t="shared" si="36"/>
        <v>167486</v>
      </c>
      <c r="O595" s="114" t="s">
        <v>47</v>
      </c>
      <c r="P595" s="114" t="s">
        <v>1740</v>
      </c>
      <c r="Q595" s="114" t="s">
        <v>595</v>
      </c>
      <c r="R595" s="114" t="s">
        <v>1682</v>
      </c>
      <c r="S595" s="114"/>
      <c r="T595" s="112">
        <v>0</v>
      </c>
      <c r="U595" s="112">
        <v>55984</v>
      </c>
      <c r="V595" s="112">
        <v>0</v>
      </c>
      <c r="W595" s="112">
        <v>0</v>
      </c>
      <c r="X595" s="112">
        <v>0</v>
      </c>
      <c r="Y595" s="112">
        <v>98400</v>
      </c>
      <c r="Z595" s="112">
        <v>0</v>
      </c>
      <c r="AA595" s="112">
        <v>13102</v>
      </c>
      <c r="AB595" s="112">
        <v>167486</v>
      </c>
    </row>
    <row r="596" spans="1:28" x14ac:dyDescent="0.25">
      <c r="A596" s="114" t="s">
        <v>47</v>
      </c>
      <c r="B596" s="114" t="s">
        <v>1740</v>
      </c>
      <c r="C596" s="114" t="s">
        <v>596</v>
      </c>
      <c r="D596" s="114" t="s">
        <v>1683</v>
      </c>
      <c r="E596" s="112">
        <f t="shared" si="36"/>
        <v>0</v>
      </c>
      <c r="F596" s="112">
        <f t="shared" si="36"/>
        <v>0</v>
      </c>
      <c r="G596" s="112">
        <f t="shared" si="36"/>
        <v>0</v>
      </c>
      <c r="H596" s="112">
        <f t="shared" si="36"/>
        <v>0</v>
      </c>
      <c r="I596" s="112">
        <f t="shared" si="36"/>
        <v>27424</v>
      </c>
      <c r="J596" s="112">
        <f t="shared" si="36"/>
        <v>0</v>
      </c>
      <c r="K596" s="112">
        <f t="shared" si="36"/>
        <v>3016</v>
      </c>
      <c r="L596" s="112">
        <f t="shared" si="36"/>
        <v>0</v>
      </c>
      <c r="M596" s="112">
        <f t="shared" si="36"/>
        <v>30440</v>
      </c>
      <c r="O596" s="114" t="s">
        <v>47</v>
      </c>
      <c r="P596" s="114" t="s">
        <v>1740</v>
      </c>
      <c r="Q596" s="114" t="s">
        <v>596</v>
      </c>
      <c r="R596" s="114" t="s">
        <v>1683</v>
      </c>
      <c r="S596" s="114"/>
      <c r="T596" s="112">
        <v>0</v>
      </c>
      <c r="U596" s="112">
        <v>0</v>
      </c>
      <c r="V596" s="112">
        <v>0</v>
      </c>
      <c r="W596" s="112">
        <v>0</v>
      </c>
      <c r="X596" s="112">
        <v>27424</v>
      </c>
      <c r="Y596" s="112">
        <v>0</v>
      </c>
      <c r="Z596" s="112">
        <v>3016</v>
      </c>
      <c r="AA596" s="112">
        <v>0</v>
      </c>
      <c r="AB596" s="112">
        <v>30440</v>
      </c>
    </row>
    <row r="597" spans="1:28" x14ac:dyDescent="0.25">
      <c r="A597" s="114" t="s">
        <v>47</v>
      </c>
      <c r="B597" s="114" t="s">
        <v>1740</v>
      </c>
      <c r="C597" s="114" t="s">
        <v>597</v>
      </c>
      <c r="D597" s="114" t="s">
        <v>1684</v>
      </c>
      <c r="E597" s="112">
        <f t="shared" si="36"/>
        <v>58368</v>
      </c>
      <c r="F597" s="112">
        <f t="shared" si="36"/>
        <v>68464</v>
      </c>
      <c r="G597" s="112">
        <f t="shared" si="36"/>
        <v>0</v>
      </c>
      <c r="H597" s="112">
        <f t="shared" si="36"/>
        <v>0</v>
      </c>
      <c r="I597" s="112">
        <f t="shared" si="36"/>
        <v>202528</v>
      </c>
      <c r="J597" s="112">
        <f t="shared" si="36"/>
        <v>128</v>
      </c>
      <c r="K597" s="112">
        <f t="shared" si="36"/>
        <v>13277</v>
      </c>
      <c r="L597" s="112">
        <f t="shared" si="36"/>
        <v>0</v>
      </c>
      <c r="M597" s="112">
        <f t="shared" si="36"/>
        <v>342765</v>
      </c>
      <c r="O597" s="114" t="s">
        <v>47</v>
      </c>
      <c r="P597" s="114" t="s">
        <v>1740</v>
      </c>
      <c r="Q597" s="114" t="s">
        <v>597</v>
      </c>
      <c r="R597" s="114" t="s">
        <v>1684</v>
      </c>
      <c r="S597" s="114"/>
      <c r="T597" s="112">
        <v>58368</v>
      </c>
      <c r="U597" s="112">
        <v>68464</v>
      </c>
      <c r="V597" s="112">
        <v>0</v>
      </c>
      <c r="W597" s="112">
        <v>0</v>
      </c>
      <c r="X597" s="112">
        <v>202528</v>
      </c>
      <c r="Y597" s="112">
        <v>128</v>
      </c>
      <c r="Z597" s="112">
        <v>13277</v>
      </c>
      <c r="AA597" s="112">
        <v>0</v>
      </c>
      <c r="AB597" s="112">
        <v>342765</v>
      </c>
    </row>
    <row r="598" spans="1:28" x14ac:dyDescent="0.25">
      <c r="A598" s="114" t="s">
        <v>47</v>
      </c>
      <c r="B598" s="114" t="s">
        <v>1740</v>
      </c>
      <c r="C598" s="114" t="s">
        <v>598</v>
      </c>
      <c r="D598" s="114" t="s">
        <v>1685</v>
      </c>
      <c r="E598" s="112">
        <f t="shared" si="36"/>
        <v>0</v>
      </c>
      <c r="F598" s="112">
        <f t="shared" si="36"/>
        <v>47296</v>
      </c>
      <c r="G598" s="112">
        <f t="shared" si="36"/>
        <v>0</v>
      </c>
      <c r="H598" s="112">
        <f t="shared" si="36"/>
        <v>0</v>
      </c>
      <c r="I598" s="112">
        <f t="shared" si="36"/>
        <v>0</v>
      </c>
      <c r="J598" s="112">
        <f t="shared" si="36"/>
        <v>704</v>
      </c>
      <c r="K598" s="112">
        <f t="shared" si="36"/>
        <v>0</v>
      </c>
      <c r="L598" s="112">
        <f t="shared" si="36"/>
        <v>0</v>
      </c>
      <c r="M598" s="112">
        <f t="shared" si="36"/>
        <v>48000</v>
      </c>
      <c r="O598" s="114" t="s">
        <v>47</v>
      </c>
      <c r="P598" s="114" t="s">
        <v>1740</v>
      </c>
      <c r="Q598" s="114" t="s">
        <v>598</v>
      </c>
      <c r="R598" s="114" t="s">
        <v>1685</v>
      </c>
      <c r="S598" s="114"/>
      <c r="T598" s="112">
        <v>0</v>
      </c>
      <c r="U598" s="112">
        <v>47296</v>
      </c>
      <c r="V598" s="112">
        <v>0</v>
      </c>
      <c r="W598" s="112">
        <v>0</v>
      </c>
      <c r="X598" s="112">
        <v>0</v>
      </c>
      <c r="Y598" s="112">
        <v>704</v>
      </c>
      <c r="Z598" s="112">
        <v>0</v>
      </c>
      <c r="AA598" s="112">
        <v>0</v>
      </c>
      <c r="AB598" s="112">
        <v>48000</v>
      </c>
    </row>
    <row r="599" spans="1:28" x14ac:dyDescent="0.25">
      <c r="A599" s="114" t="s">
        <v>47</v>
      </c>
      <c r="B599" s="114" t="s">
        <v>1740</v>
      </c>
      <c r="C599" s="114" t="s">
        <v>599</v>
      </c>
      <c r="D599" s="114" t="s">
        <v>1686</v>
      </c>
      <c r="E599" s="112">
        <f t="shared" si="36"/>
        <v>0</v>
      </c>
      <c r="F599" s="112">
        <f t="shared" si="36"/>
        <v>26640</v>
      </c>
      <c r="G599" s="112">
        <f t="shared" si="36"/>
        <v>0</v>
      </c>
      <c r="H599" s="112">
        <f t="shared" si="36"/>
        <v>0</v>
      </c>
      <c r="I599" s="112">
        <f t="shared" si="36"/>
        <v>0</v>
      </c>
      <c r="J599" s="112">
        <f t="shared" si="36"/>
        <v>92816</v>
      </c>
      <c r="K599" s="112">
        <f t="shared" si="36"/>
        <v>0</v>
      </c>
      <c r="L599" s="112">
        <f t="shared" si="36"/>
        <v>2810</v>
      </c>
      <c r="M599" s="112">
        <f t="shared" si="36"/>
        <v>122266</v>
      </c>
      <c r="O599" s="114" t="s">
        <v>47</v>
      </c>
      <c r="P599" s="114" t="s">
        <v>1740</v>
      </c>
      <c r="Q599" s="114" t="s">
        <v>599</v>
      </c>
      <c r="R599" s="114" t="s">
        <v>1686</v>
      </c>
      <c r="S599" s="114"/>
      <c r="T599" s="112">
        <v>0</v>
      </c>
      <c r="U599" s="112">
        <v>26640</v>
      </c>
      <c r="V599" s="112">
        <v>0</v>
      </c>
      <c r="W599" s="112">
        <v>0</v>
      </c>
      <c r="X599" s="112">
        <v>0</v>
      </c>
      <c r="Y599" s="112">
        <v>92816</v>
      </c>
      <c r="Z599" s="112">
        <v>0</v>
      </c>
      <c r="AA599" s="112">
        <v>2810</v>
      </c>
      <c r="AB599" s="112">
        <v>122266</v>
      </c>
    </row>
    <row r="600" spans="1:28" x14ac:dyDescent="0.25">
      <c r="A600" s="114" t="s">
        <v>47</v>
      </c>
      <c r="B600" s="114" t="s">
        <v>1740</v>
      </c>
      <c r="C600" s="114" t="s">
        <v>600</v>
      </c>
      <c r="D600" s="114" t="s">
        <v>1687</v>
      </c>
      <c r="E600" s="112">
        <f t="shared" si="36"/>
        <v>1452768</v>
      </c>
      <c r="F600" s="112">
        <f t="shared" si="36"/>
        <v>0</v>
      </c>
      <c r="G600" s="112">
        <f t="shared" si="36"/>
        <v>0</v>
      </c>
      <c r="H600" s="112">
        <f t="shared" si="36"/>
        <v>270400</v>
      </c>
      <c r="I600" s="112">
        <f t="shared" si="36"/>
        <v>0</v>
      </c>
      <c r="J600" s="112">
        <f t="shared" si="36"/>
        <v>0</v>
      </c>
      <c r="K600" s="112">
        <f t="shared" si="36"/>
        <v>6288</v>
      </c>
      <c r="L600" s="112">
        <f t="shared" si="36"/>
        <v>0</v>
      </c>
      <c r="M600" s="112">
        <f t="shared" si="36"/>
        <v>1729456</v>
      </c>
      <c r="O600" s="114" t="s">
        <v>47</v>
      </c>
      <c r="P600" s="114" t="s">
        <v>1740</v>
      </c>
      <c r="Q600" s="114" t="s">
        <v>600</v>
      </c>
      <c r="R600" s="114" t="s">
        <v>1687</v>
      </c>
      <c r="S600" s="114"/>
      <c r="T600" s="112">
        <v>1452768</v>
      </c>
      <c r="U600" s="112">
        <v>0</v>
      </c>
      <c r="V600" s="112">
        <v>0</v>
      </c>
      <c r="W600" s="112">
        <v>270400</v>
      </c>
      <c r="X600" s="112">
        <v>0</v>
      </c>
      <c r="Y600" s="112">
        <v>0</v>
      </c>
      <c r="Z600" s="112">
        <v>6288</v>
      </c>
      <c r="AA600" s="112">
        <v>0</v>
      </c>
      <c r="AB600" s="112">
        <v>1729456</v>
      </c>
    </row>
    <row r="601" spans="1:28" x14ac:dyDescent="0.25">
      <c r="A601" s="114" t="s">
        <v>47</v>
      </c>
      <c r="B601" s="114" t="s">
        <v>1740</v>
      </c>
      <c r="C601" s="114" t="s">
        <v>601</v>
      </c>
      <c r="D601" s="114" t="s">
        <v>1688</v>
      </c>
      <c r="E601" s="112">
        <f t="shared" si="36"/>
        <v>69936</v>
      </c>
      <c r="F601" s="112">
        <f t="shared" si="36"/>
        <v>0</v>
      </c>
      <c r="G601" s="112">
        <f t="shared" si="36"/>
        <v>0</v>
      </c>
      <c r="H601" s="112">
        <f t="shared" si="36"/>
        <v>0</v>
      </c>
      <c r="I601" s="112">
        <f t="shared" si="36"/>
        <v>35952</v>
      </c>
      <c r="J601" s="112">
        <f t="shared" si="36"/>
        <v>0</v>
      </c>
      <c r="K601" s="112">
        <f t="shared" si="36"/>
        <v>2704</v>
      </c>
      <c r="L601" s="112">
        <f t="shared" si="36"/>
        <v>0</v>
      </c>
      <c r="M601" s="112">
        <f t="shared" si="36"/>
        <v>108592</v>
      </c>
      <c r="O601" s="114" t="s">
        <v>47</v>
      </c>
      <c r="P601" s="114" t="s">
        <v>1740</v>
      </c>
      <c r="Q601" s="114" t="s">
        <v>601</v>
      </c>
      <c r="R601" s="114" t="s">
        <v>1688</v>
      </c>
      <c r="S601" s="114"/>
      <c r="T601" s="112">
        <v>69936</v>
      </c>
      <c r="U601" s="112">
        <v>0</v>
      </c>
      <c r="V601" s="112">
        <v>0</v>
      </c>
      <c r="W601" s="112">
        <v>0</v>
      </c>
      <c r="X601" s="112">
        <v>35952</v>
      </c>
      <c r="Y601" s="112">
        <v>0</v>
      </c>
      <c r="Z601" s="112">
        <v>2704</v>
      </c>
      <c r="AA601" s="112">
        <v>0</v>
      </c>
      <c r="AB601" s="112">
        <v>108592</v>
      </c>
    </row>
    <row r="602" spans="1:28" x14ac:dyDescent="0.25">
      <c r="A602" s="114" t="s">
        <v>47</v>
      </c>
      <c r="B602" s="114" t="s">
        <v>1740</v>
      </c>
      <c r="C602" s="114" t="s">
        <v>602</v>
      </c>
      <c r="D602" s="114" t="s">
        <v>1689</v>
      </c>
      <c r="E602" s="112">
        <f t="shared" si="36"/>
        <v>0</v>
      </c>
      <c r="F602" s="112">
        <f t="shared" si="36"/>
        <v>0</v>
      </c>
      <c r="G602" s="112">
        <f t="shared" si="36"/>
        <v>0</v>
      </c>
      <c r="H602" s="112">
        <f t="shared" si="36"/>
        <v>0</v>
      </c>
      <c r="I602" s="112">
        <f t="shared" si="36"/>
        <v>0</v>
      </c>
      <c r="J602" s="112">
        <f t="shared" si="36"/>
        <v>259936</v>
      </c>
      <c r="K602" s="112">
        <f t="shared" si="36"/>
        <v>0</v>
      </c>
      <c r="L602" s="112">
        <f t="shared" si="36"/>
        <v>16474</v>
      </c>
      <c r="M602" s="112">
        <f t="shared" si="36"/>
        <v>276410</v>
      </c>
      <c r="O602" s="114" t="s">
        <v>47</v>
      </c>
      <c r="P602" s="114" t="s">
        <v>1740</v>
      </c>
      <c r="Q602" s="114" t="s">
        <v>602</v>
      </c>
      <c r="R602" s="114" t="s">
        <v>1689</v>
      </c>
      <c r="S602" s="114"/>
      <c r="T602" s="112">
        <v>0</v>
      </c>
      <c r="U602" s="112">
        <v>0</v>
      </c>
      <c r="V602" s="112">
        <v>0</v>
      </c>
      <c r="W602" s="112">
        <v>0</v>
      </c>
      <c r="X602" s="112">
        <v>0</v>
      </c>
      <c r="Y602" s="112">
        <v>259936</v>
      </c>
      <c r="Z602" s="112">
        <v>0</v>
      </c>
      <c r="AA602" s="112">
        <v>16474</v>
      </c>
      <c r="AB602" s="112">
        <v>276410</v>
      </c>
    </row>
    <row r="603" spans="1:28" x14ac:dyDescent="0.25">
      <c r="A603" s="114" t="s">
        <v>47</v>
      </c>
      <c r="B603" s="114" t="s">
        <v>1740</v>
      </c>
      <c r="C603" s="114" t="s">
        <v>603</v>
      </c>
      <c r="D603" s="114" t="s">
        <v>1690</v>
      </c>
      <c r="E603" s="112">
        <f t="shared" si="36"/>
        <v>0</v>
      </c>
      <c r="F603" s="112">
        <f t="shared" si="36"/>
        <v>0</v>
      </c>
      <c r="G603" s="112">
        <f t="shared" si="36"/>
        <v>0</v>
      </c>
      <c r="H603" s="112">
        <f t="shared" si="36"/>
        <v>0</v>
      </c>
      <c r="I603" s="112">
        <f t="shared" si="36"/>
        <v>0</v>
      </c>
      <c r="J603" s="112">
        <f t="shared" si="36"/>
        <v>24880</v>
      </c>
      <c r="K603" s="112">
        <f t="shared" si="36"/>
        <v>0</v>
      </c>
      <c r="L603" s="112">
        <f t="shared" si="36"/>
        <v>88</v>
      </c>
      <c r="M603" s="112">
        <f t="shared" si="36"/>
        <v>24968</v>
      </c>
      <c r="O603" s="114" t="s">
        <v>47</v>
      </c>
      <c r="P603" s="114" t="s">
        <v>1740</v>
      </c>
      <c r="Q603" s="114" t="s">
        <v>603</v>
      </c>
      <c r="R603" s="114" t="s">
        <v>1690</v>
      </c>
      <c r="S603" s="114"/>
      <c r="T603" s="112">
        <v>0</v>
      </c>
      <c r="U603" s="112">
        <v>0</v>
      </c>
      <c r="V603" s="112">
        <v>0</v>
      </c>
      <c r="W603" s="112">
        <v>0</v>
      </c>
      <c r="X603" s="112">
        <v>0</v>
      </c>
      <c r="Y603" s="112">
        <v>24880</v>
      </c>
      <c r="Z603" s="112">
        <v>0</v>
      </c>
      <c r="AA603" s="112">
        <v>88</v>
      </c>
      <c r="AB603" s="112">
        <v>24968</v>
      </c>
    </row>
    <row r="604" spans="1:28" x14ac:dyDescent="0.25">
      <c r="A604" s="114" t="s">
        <v>47</v>
      </c>
      <c r="B604" s="114" t="s">
        <v>1740</v>
      </c>
      <c r="C604" s="114" t="s">
        <v>604</v>
      </c>
      <c r="D604" s="114" t="s">
        <v>1691</v>
      </c>
      <c r="E604" s="112">
        <f t="shared" si="36"/>
        <v>10080</v>
      </c>
      <c r="F604" s="112">
        <f t="shared" si="36"/>
        <v>0</v>
      </c>
      <c r="G604" s="112">
        <f t="shared" si="36"/>
        <v>0</v>
      </c>
      <c r="H604" s="112">
        <f t="shared" si="36"/>
        <v>0</v>
      </c>
      <c r="I604" s="112">
        <f t="shared" si="36"/>
        <v>1680</v>
      </c>
      <c r="J604" s="112">
        <f t="shared" si="36"/>
        <v>272208</v>
      </c>
      <c r="K604" s="112">
        <f t="shared" si="36"/>
        <v>17024</v>
      </c>
      <c r="L604" s="112">
        <f t="shared" si="36"/>
        <v>20075</v>
      </c>
      <c r="M604" s="112">
        <f t="shared" si="36"/>
        <v>321067</v>
      </c>
      <c r="O604" s="114" t="s">
        <v>47</v>
      </c>
      <c r="P604" s="114" t="s">
        <v>1740</v>
      </c>
      <c r="Q604" s="114" t="s">
        <v>604</v>
      </c>
      <c r="R604" s="114" t="s">
        <v>1691</v>
      </c>
      <c r="S604" s="114"/>
      <c r="T604" s="112">
        <v>10080</v>
      </c>
      <c r="U604" s="112">
        <v>0</v>
      </c>
      <c r="V604" s="112">
        <v>0</v>
      </c>
      <c r="W604" s="112">
        <v>0</v>
      </c>
      <c r="X604" s="112">
        <v>1680</v>
      </c>
      <c r="Y604" s="112">
        <v>272208</v>
      </c>
      <c r="Z604" s="112">
        <v>17024</v>
      </c>
      <c r="AA604" s="112">
        <v>20075</v>
      </c>
      <c r="AB604" s="112">
        <v>321067</v>
      </c>
    </row>
    <row r="605" spans="1:28" x14ac:dyDescent="0.25">
      <c r="A605" s="114" t="s">
        <v>47</v>
      </c>
      <c r="B605" s="114" t="s">
        <v>1740</v>
      </c>
      <c r="C605" s="114" t="s">
        <v>605</v>
      </c>
      <c r="D605" s="114" t="s">
        <v>1692</v>
      </c>
      <c r="E605" s="112">
        <f t="shared" si="36"/>
        <v>0</v>
      </c>
      <c r="F605" s="112">
        <f t="shared" si="36"/>
        <v>0</v>
      </c>
      <c r="G605" s="112">
        <f t="shared" si="36"/>
        <v>0</v>
      </c>
      <c r="H605" s="112">
        <f t="shared" si="36"/>
        <v>0</v>
      </c>
      <c r="I605" s="112">
        <f t="shared" si="36"/>
        <v>0</v>
      </c>
      <c r="J605" s="112">
        <f t="shared" si="36"/>
        <v>31856</v>
      </c>
      <c r="K605" s="112">
        <f t="shared" si="36"/>
        <v>0</v>
      </c>
      <c r="L605" s="112">
        <f t="shared" si="36"/>
        <v>0</v>
      </c>
      <c r="M605" s="112">
        <f t="shared" si="36"/>
        <v>31856</v>
      </c>
      <c r="O605" s="114" t="s">
        <v>47</v>
      </c>
      <c r="P605" s="114" t="s">
        <v>1740</v>
      </c>
      <c r="Q605" s="114" t="s">
        <v>605</v>
      </c>
      <c r="R605" s="114" t="s">
        <v>1692</v>
      </c>
      <c r="S605" s="114"/>
      <c r="T605" s="112">
        <v>0</v>
      </c>
      <c r="U605" s="112">
        <v>0</v>
      </c>
      <c r="V605" s="112">
        <v>0</v>
      </c>
      <c r="W605" s="112">
        <v>0</v>
      </c>
      <c r="X605" s="112">
        <v>0</v>
      </c>
      <c r="Y605" s="112">
        <v>31856</v>
      </c>
      <c r="Z605" s="112">
        <v>0</v>
      </c>
      <c r="AA605" s="112">
        <v>0</v>
      </c>
      <c r="AB605" s="112">
        <v>31856</v>
      </c>
    </row>
    <row r="606" spans="1:28" x14ac:dyDescent="0.25">
      <c r="A606" s="114" t="s">
        <v>47</v>
      </c>
      <c r="B606" s="114" t="s">
        <v>1740</v>
      </c>
      <c r="C606" s="114" t="s">
        <v>606</v>
      </c>
      <c r="D606" s="114" t="s">
        <v>1693</v>
      </c>
      <c r="E606" s="112">
        <f t="shared" si="36"/>
        <v>0</v>
      </c>
      <c r="F606" s="112">
        <f t="shared" si="36"/>
        <v>0</v>
      </c>
      <c r="G606" s="112">
        <f t="shared" si="36"/>
        <v>0</v>
      </c>
      <c r="H606" s="112">
        <f t="shared" si="36"/>
        <v>0</v>
      </c>
      <c r="I606" s="112">
        <f t="shared" si="36"/>
        <v>0</v>
      </c>
      <c r="J606" s="112">
        <f t="shared" si="36"/>
        <v>79488</v>
      </c>
      <c r="K606" s="112">
        <f t="shared" si="36"/>
        <v>0</v>
      </c>
      <c r="L606" s="112">
        <f t="shared" si="36"/>
        <v>0</v>
      </c>
      <c r="M606" s="112">
        <f t="shared" si="36"/>
        <v>79488</v>
      </c>
      <c r="O606" s="114" t="s">
        <v>47</v>
      </c>
      <c r="P606" s="114" t="s">
        <v>1740</v>
      </c>
      <c r="Q606" s="114" t="s">
        <v>606</v>
      </c>
      <c r="R606" s="114" t="s">
        <v>1693</v>
      </c>
      <c r="S606" s="114"/>
      <c r="T606" s="112">
        <v>0</v>
      </c>
      <c r="U606" s="112">
        <v>0</v>
      </c>
      <c r="V606" s="112">
        <v>0</v>
      </c>
      <c r="W606" s="112">
        <v>0</v>
      </c>
      <c r="X606" s="112">
        <v>0</v>
      </c>
      <c r="Y606" s="112">
        <v>79488</v>
      </c>
      <c r="Z606" s="112">
        <v>0</v>
      </c>
      <c r="AA606" s="112">
        <v>0</v>
      </c>
      <c r="AB606" s="112">
        <v>79488</v>
      </c>
    </row>
    <row r="607" spans="1:28" x14ac:dyDescent="0.25">
      <c r="A607" s="114" t="s">
        <v>47</v>
      </c>
      <c r="B607" s="114" t="s">
        <v>1740</v>
      </c>
      <c r="C607" s="114" t="s">
        <v>607</v>
      </c>
      <c r="D607" s="114" t="s">
        <v>1694</v>
      </c>
      <c r="E607" s="112">
        <f t="shared" si="36"/>
        <v>0</v>
      </c>
      <c r="F607" s="112">
        <f t="shared" si="36"/>
        <v>848336</v>
      </c>
      <c r="G607" s="112">
        <f t="shared" si="36"/>
        <v>297216</v>
      </c>
      <c r="H607" s="112">
        <f t="shared" si="36"/>
        <v>0</v>
      </c>
      <c r="I607" s="112">
        <f t="shared" si="36"/>
        <v>0</v>
      </c>
      <c r="J607" s="112">
        <f t="shared" si="36"/>
        <v>0</v>
      </c>
      <c r="K607" s="112">
        <f t="shared" si="36"/>
        <v>0</v>
      </c>
      <c r="L607" s="112">
        <f t="shared" si="36"/>
        <v>0</v>
      </c>
      <c r="M607" s="112">
        <f t="shared" si="36"/>
        <v>1145552</v>
      </c>
      <c r="O607" s="114" t="s">
        <v>47</v>
      </c>
      <c r="P607" s="114" t="s">
        <v>1740</v>
      </c>
      <c r="Q607" s="114" t="s">
        <v>607</v>
      </c>
      <c r="R607" s="114" t="s">
        <v>1694</v>
      </c>
      <c r="S607" s="114"/>
      <c r="T607" s="112">
        <v>0</v>
      </c>
      <c r="U607" s="112">
        <v>848336</v>
      </c>
      <c r="V607" s="112">
        <v>297216</v>
      </c>
      <c r="W607" s="112">
        <v>0</v>
      </c>
      <c r="X607" s="112">
        <v>0</v>
      </c>
      <c r="Y607" s="112">
        <v>0</v>
      </c>
      <c r="Z607" s="112">
        <v>0</v>
      </c>
      <c r="AA607" s="112">
        <v>0</v>
      </c>
      <c r="AB607" s="112">
        <v>1145552</v>
      </c>
    </row>
    <row r="608" spans="1:28" x14ac:dyDescent="0.25">
      <c r="A608" s="114" t="s">
        <v>47</v>
      </c>
      <c r="B608" s="114" t="s">
        <v>1740</v>
      </c>
      <c r="C608" s="114" t="s">
        <v>608</v>
      </c>
      <c r="D608" s="114" t="s">
        <v>1695</v>
      </c>
      <c r="E608" s="112">
        <f t="shared" si="36"/>
        <v>0</v>
      </c>
      <c r="F608" s="112">
        <f t="shared" si="36"/>
        <v>0</v>
      </c>
      <c r="G608" s="112">
        <f t="shared" si="36"/>
        <v>0</v>
      </c>
      <c r="H608" s="112">
        <f t="shared" si="36"/>
        <v>0</v>
      </c>
      <c r="I608" s="112">
        <f t="shared" si="36"/>
        <v>67152</v>
      </c>
      <c r="J608" s="112">
        <f t="shared" si="36"/>
        <v>0</v>
      </c>
      <c r="K608" s="112">
        <f t="shared" si="36"/>
        <v>23680</v>
      </c>
      <c r="L608" s="112">
        <f t="shared" si="36"/>
        <v>0</v>
      </c>
      <c r="M608" s="112">
        <f t="shared" si="36"/>
        <v>90832</v>
      </c>
      <c r="O608" s="114" t="s">
        <v>47</v>
      </c>
      <c r="P608" s="114" t="s">
        <v>1740</v>
      </c>
      <c r="Q608" s="114" t="s">
        <v>608</v>
      </c>
      <c r="R608" s="114" t="s">
        <v>1695</v>
      </c>
      <c r="S608" s="114"/>
      <c r="T608" s="112">
        <v>0</v>
      </c>
      <c r="U608" s="112">
        <v>0</v>
      </c>
      <c r="V608" s="112">
        <v>0</v>
      </c>
      <c r="W608" s="112">
        <v>0</v>
      </c>
      <c r="X608" s="112">
        <v>67152</v>
      </c>
      <c r="Y608" s="112">
        <v>0</v>
      </c>
      <c r="Z608" s="112">
        <v>23680</v>
      </c>
      <c r="AA608" s="112">
        <v>0</v>
      </c>
      <c r="AB608" s="112">
        <v>90832</v>
      </c>
    </row>
    <row r="609" spans="1:28" x14ac:dyDescent="0.25">
      <c r="A609" s="114" t="s">
        <v>47</v>
      </c>
      <c r="B609" s="114" t="s">
        <v>1740</v>
      </c>
      <c r="C609" s="114" t="s">
        <v>609</v>
      </c>
      <c r="D609" s="114" t="s">
        <v>1696</v>
      </c>
      <c r="E609" s="112">
        <f t="shared" si="36"/>
        <v>0</v>
      </c>
      <c r="F609" s="112">
        <f t="shared" si="36"/>
        <v>0</v>
      </c>
      <c r="G609" s="112">
        <f t="shared" si="36"/>
        <v>0</v>
      </c>
      <c r="H609" s="112">
        <f t="shared" si="36"/>
        <v>0</v>
      </c>
      <c r="I609" s="112">
        <f t="shared" si="36"/>
        <v>26368</v>
      </c>
      <c r="J609" s="112">
        <f t="shared" si="36"/>
        <v>0</v>
      </c>
      <c r="K609" s="112">
        <f t="shared" si="36"/>
        <v>0</v>
      </c>
      <c r="L609" s="112">
        <f t="shared" si="36"/>
        <v>0</v>
      </c>
      <c r="M609" s="112">
        <f t="shared" si="36"/>
        <v>26368</v>
      </c>
      <c r="O609" s="114" t="s">
        <v>47</v>
      </c>
      <c r="P609" s="114" t="s">
        <v>1740</v>
      </c>
      <c r="Q609" s="114" t="s">
        <v>609</v>
      </c>
      <c r="R609" s="114" t="s">
        <v>1696</v>
      </c>
      <c r="S609" s="114"/>
      <c r="T609" s="112">
        <v>0</v>
      </c>
      <c r="U609" s="112">
        <v>0</v>
      </c>
      <c r="V609" s="112">
        <v>0</v>
      </c>
      <c r="W609" s="112">
        <v>0</v>
      </c>
      <c r="X609" s="112">
        <v>26368</v>
      </c>
      <c r="Y609" s="112">
        <v>0</v>
      </c>
      <c r="Z609" s="112">
        <v>0</v>
      </c>
      <c r="AA609" s="112">
        <v>0</v>
      </c>
      <c r="AB609" s="112">
        <v>26368</v>
      </c>
    </row>
    <row r="610" spans="1:28" x14ac:dyDescent="0.25">
      <c r="A610" s="114" t="s">
        <v>47</v>
      </c>
      <c r="B610" s="114" t="s">
        <v>1740</v>
      </c>
      <c r="C610" s="114" t="s">
        <v>610</v>
      </c>
      <c r="D610" s="114" t="s">
        <v>1697</v>
      </c>
      <c r="E610" s="112">
        <f t="shared" si="36"/>
        <v>0</v>
      </c>
      <c r="F610" s="112">
        <f t="shared" si="36"/>
        <v>0</v>
      </c>
      <c r="G610" s="112">
        <f t="shared" si="36"/>
        <v>0</v>
      </c>
      <c r="H610" s="112">
        <f t="shared" si="36"/>
        <v>0</v>
      </c>
      <c r="I610" s="112">
        <f t="shared" si="36"/>
        <v>3616</v>
      </c>
      <c r="J610" s="112">
        <f t="shared" si="36"/>
        <v>0</v>
      </c>
      <c r="K610" s="112">
        <f t="shared" si="36"/>
        <v>792</v>
      </c>
      <c r="L610" s="112">
        <f t="shared" si="36"/>
        <v>0</v>
      </c>
      <c r="M610" s="112">
        <f t="shared" si="36"/>
        <v>4408</v>
      </c>
      <c r="O610" s="114" t="s">
        <v>47</v>
      </c>
      <c r="P610" s="114" t="s">
        <v>1740</v>
      </c>
      <c r="Q610" s="114" t="s">
        <v>610</v>
      </c>
      <c r="R610" s="114" t="s">
        <v>1697</v>
      </c>
      <c r="S610" s="114"/>
      <c r="T610" s="112">
        <v>0</v>
      </c>
      <c r="U610" s="112">
        <v>0</v>
      </c>
      <c r="V610" s="112">
        <v>0</v>
      </c>
      <c r="W610" s="112">
        <v>0</v>
      </c>
      <c r="X610" s="112">
        <v>3616</v>
      </c>
      <c r="Y610" s="112">
        <v>0</v>
      </c>
      <c r="Z610" s="112">
        <v>792</v>
      </c>
      <c r="AA610" s="112">
        <v>0</v>
      </c>
      <c r="AB610" s="112">
        <v>4408</v>
      </c>
    </row>
    <row r="611" spans="1:28" x14ac:dyDescent="0.25">
      <c r="A611" s="114" t="s">
        <v>47</v>
      </c>
      <c r="B611" s="114" t="s">
        <v>1740</v>
      </c>
      <c r="C611" s="114" t="s">
        <v>611</v>
      </c>
      <c r="D611" s="114" t="s">
        <v>1698</v>
      </c>
      <c r="E611" s="112">
        <f t="shared" si="36"/>
        <v>36960</v>
      </c>
      <c r="F611" s="112">
        <f t="shared" si="36"/>
        <v>0</v>
      </c>
      <c r="G611" s="112">
        <f t="shared" si="36"/>
        <v>0</v>
      </c>
      <c r="H611" s="112">
        <f t="shared" si="36"/>
        <v>0</v>
      </c>
      <c r="I611" s="112">
        <f t="shared" si="36"/>
        <v>0</v>
      </c>
      <c r="J611" s="112">
        <f t="shared" si="36"/>
        <v>0</v>
      </c>
      <c r="K611" s="112">
        <f t="shared" si="36"/>
        <v>0</v>
      </c>
      <c r="L611" s="112">
        <f t="shared" si="36"/>
        <v>0</v>
      </c>
      <c r="M611" s="112">
        <f t="shared" si="36"/>
        <v>36960</v>
      </c>
      <c r="O611" s="114" t="s">
        <v>47</v>
      </c>
      <c r="P611" s="114" t="s">
        <v>1740</v>
      </c>
      <c r="Q611" s="114" t="s">
        <v>611</v>
      </c>
      <c r="R611" s="114" t="s">
        <v>1698</v>
      </c>
      <c r="S611" s="114"/>
      <c r="T611" s="112">
        <v>36960</v>
      </c>
      <c r="U611" s="112">
        <v>0</v>
      </c>
      <c r="V611" s="112">
        <v>0</v>
      </c>
      <c r="W611" s="112">
        <v>0</v>
      </c>
      <c r="X611" s="112">
        <v>0</v>
      </c>
      <c r="Y611" s="112">
        <v>0</v>
      </c>
      <c r="Z611" s="112">
        <v>0</v>
      </c>
      <c r="AA611" s="112">
        <v>0</v>
      </c>
      <c r="AB611" s="112">
        <v>36960</v>
      </c>
    </row>
    <row r="612" spans="1:28" x14ac:dyDescent="0.25">
      <c r="A612" s="114" t="s">
        <v>47</v>
      </c>
      <c r="B612" s="114" t="s">
        <v>1740</v>
      </c>
      <c r="C612" s="114" t="s">
        <v>612</v>
      </c>
      <c r="D612" s="114" t="s">
        <v>1699</v>
      </c>
      <c r="E612" s="112">
        <f t="shared" si="36"/>
        <v>158784</v>
      </c>
      <c r="F612" s="112">
        <f t="shared" si="36"/>
        <v>0</v>
      </c>
      <c r="G612" s="112">
        <f t="shared" si="36"/>
        <v>0</v>
      </c>
      <c r="H612" s="112">
        <f t="shared" si="36"/>
        <v>0</v>
      </c>
      <c r="I612" s="112">
        <f t="shared" si="36"/>
        <v>89488</v>
      </c>
      <c r="J612" s="112">
        <f t="shared" si="36"/>
        <v>0</v>
      </c>
      <c r="K612" s="112">
        <f t="shared" si="36"/>
        <v>85400</v>
      </c>
      <c r="L612" s="112">
        <f t="shared" si="36"/>
        <v>0</v>
      </c>
      <c r="M612" s="112">
        <f t="shared" si="36"/>
        <v>333672</v>
      </c>
      <c r="O612" s="114" t="s">
        <v>47</v>
      </c>
      <c r="P612" s="114" t="s">
        <v>1740</v>
      </c>
      <c r="Q612" s="114" t="s">
        <v>612</v>
      </c>
      <c r="R612" s="114" t="s">
        <v>1699</v>
      </c>
      <c r="S612" s="114"/>
      <c r="T612" s="112">
        <v>158784</v>
      </c>
      <c r="U612" s="112">
        <v>0</v>
      </c>
      <c r="V612" s="112">
        <v>0</v>
      </c>
      <c r="W612" s="112">
        <v>0</v>
      </c>
      <c r="X612" s="112">
        <v>89488</v>
      </c>
      <c r="Y612" s="112">
        <v>0</v>
      </c>
      <c r="Z612" s="112">
        <v>85400</v>
      </c>
      <c r="AA612" s="112">
        <v>0</v>
      </c>
      <c r="AB612" s="112">
        <v>333672</v>
      </c>
    </row>
    <row r="613" spans="1:28" x14ac:dyDescent="0.25">
      <c r="A613" s="114" t="s">
        <v>47</v>
      </c>
      <c r="B613" s="114" t="s">
        <v>1740</v>
      </c>
      <c r="C613" s="114" t="s">
        <v>613</v>
      </c>
      <c r="D613" s="114" t="s">
        <v>1700</v>
      </c>
      <c r="E613" s="112">
        <f t="shared" si="36"/>
        <v>2326848</v>
      </c>
      <c r="F613" s="112">
        <f t="shared" si="36"/>
        <v>0</v>
      </c>
      <c r="G613" s="112">
        <f t="shared" si="36"/>
        <v>0</v>
      </c>
      <c r="H613" s="112">
        <f t="shared" si="36"/>
        <v>0</v>
      </c>
      <c r="I613" s="112">
        <f t="shared" si="36"/>
        <v>0</v>
      </c>
      <c r="J613" s="112">
        <f t="shared" si="36"/>
        <v>0</v>
      </c>
      <c r="K613" s="112">
        <f t="shared" si="36"/>
        <v>0</v>
      </c>
      <c r="L613" s="112">
        <f t="shared" si="36"/>
        <v>0</v>
      </c>
      <c r="M613" s="112">
        <f t="shared" si="36"/>
        <v>2326848</v>
      </c>
      <c r="O613" s="114" t="s">
        <v>47</v>
      </c>
      <c r="P613" s="114" t="s">
        <v>1740</v>
      </c>
      <c r="Q613" s="114" t="s">
        <v>613</v>
      </c>
      <c r="R613" s="114" t="s">
        <v>1700</v>
      </c>
      <c r="S613" s="114"/>
      <c r="T613" s="112">
        <v>2326848</v>
      </c>
      <c r="U613" s="112">
        <v>0</v>
      </c>
      <c r="V613" s="112">
        <v>0</v>
      </c>
      <c r="W613" s="112">
        <v>0</v>
      </c>
      <c r="X613" s="112">
        <v>0</v>
      </c>
      <c r="Y613" s="112">
        <v>0</v>
      </c>
      <c r="Z613" s="112">
        <v>0</v>
      </c>
      <c r="AA613" s="112">
        <v>0</v>
      </c>
      <c r="AB613" s="112">
        <v>2326848</v>
      </c>
    </row>
    <row r="614" spans="1:28" x14ac:dyDescent="0.25">
      <c r="A614" s="114" t="s">
        <v>47</v>
      </c>
      <c r="B614" s="114" t="s">
        <v>1740</v>
      </c>
      <c r="C614" s="114" t="s">
        <v>614</v>
      </c>
      <c r="D614" s="114" t="s">
        <v>1701</v>
      </c>
      <c r="E614" s="112">
        <f t="shared" si="36"/>
        <v>428064</v>
      </c>
      <c r="F614" s="112">
        <f t="shared" si="36"/>
        <v>0</v>
      </c>
      <c r="G614" s="112">
        <f t="shared" si="36"/>
        <v>0</v>
      </c>
      <c r="H614" s="112">
        <f t="shared" si="36"/>
        <v>0</v>
      </c>
      <c r="I614" s="112">
        <f t="shared" si="36"/>
        <v>39424</v>
      </c>
      <c r="J614" s="112">
        <f t="shared" si="36"/>
        <v>0</v>
      </c>
      <c r="K614" s="112">
        <f t="shared" si="36"/>
        <v>240</v>
      </c>
      <c r="L614" s="112">
        <f t="shared" si="36"/>
        <v>0</v>
      </c>
      <c r="M614" s="112">
        <f t="shared" si="36"/>
        <v>467728</v>
      </c>
      <c r="O614" s="114" t="s">
        <v>47</v>
      </c>
      <c r="P614" s="114" t="s">
        <v>1740</v>
      </c>
      <c r="Q614" s="114" t="s">
        <v>614</v>
      </c>
      <c r="R614" s="114" t="s">
        <v>1701</v>
      </c>
      <c r="S614" s="114"/>
      <c r="T614" s="112">
        <v>428064</v>
      </c>
      <c r="U614" s="112">
        <v>0</v>
      </c>
      <c r="V614" s="112">
        <v>0</v>
      </c>
      <c r="W614" s="112">
        <v>0</v>
      </c>
      <c r="X614" s="112">
        <v>39424</v>
      </c>
      <c r="Y614" s="112">
        <v>0</v>
      </c>
      <c r="Z614" s="112">
        <v>240</v>
      </c>
      <c r="AA614" s="112">
        <v>0</v>
      </c>
      <c r="AB614" s="112">
        <v>467728</v>
      </c>
    </row>
    <row r="615" spans="1:28" x14ac:dyDescent="0.25">
      <c r="A615" s="114" t="s">
        <v>47</v>
      </c>
      <c r="B615" s="114" t="s">
        <v>1740</v>
      </c>
      <c r="C615" s="114" t="s">
        <v>615</v>
      </c>
      <c r="D615" s="114" t="s">
        <v>1702</v>
      </c>
      <c r="E615" s="112">
        <f t="shared" si="36"/>
        <v>0</v>
      </c>
      <c r="F615" s="112">
        <f t="shared" si="36"/>
        <v>0</v>
      </c>
      <c r="G615" s="112">
        <f t="shared" si="36"/>
        <v>0</v>
      </c>
      <c r="H615" s="112">
        <f t="shared" si="36"/>
        <v>0</v>
      </c>
      <c r="I615" s="112">
        <f t="shared" si="36"/>
        <v>0</v>
      </c>
      <c r="J615" s="112">
        <f t="shared" si="36"/>
        <v>0</v>
      </c>
      <c r="K615" s="112">
        <f t="shared" si="36"/>
        <v>0</v>
      </c>
      <c r="L615" s="112">
        <f t="shared" si="36"/>
        <v>0</v>
      </c>
      <c r="M615" s="112">
        <f t="shared" si="36"/>
        <v>0</v>
      </c>
      <c r="O615" s="114" t="s">
        <v>47</v>
      </c>
      <c r="P615" s="114" t="s">
        <v>1740</v>
      </c>
      <c r="Q615" s="114" t="s">
        <v>615</v>
      </c>
      <c r="R615" s="114" t="s">
        <v>1702</v>
      </c>
      <c r="S615" s="114"/>
      <c r="T615" s="112">
        <v>0</v>
      </c>
      <c r="U615" s="112">
        <v>0</v>
      </c>
      <c r="V615" s="112">
        <v>0</v>
      </c>
      <c r="W615" s="112">
        <v>0</v>
      </c>
      <c r="X615" s="112">
        <v>0</v>
      </c>
      <c r="Y615" s="112">
        <v>0</v>
      </c>
      <c r="Z615" s="112">
        <v>0</v>
      </c>
      <c r="AA615" s="112">
        <v>0</v>
      </c>
      <c r="AB615" s="112">
        <v>0</v>
      </c>
    </row>
    <row r="616" spans="1:28" x14ac:dyDescent="0.25">
      <c r="A616" s="114" t="s">
        <v>47</v>
      </c>
      <c r="B616" s="114" t="s">
        <v>1740</v>
      </c>
      <c r="C616" s="114" t="s">
        <v>616</v>
      </c>
      <c r="D616" s="114" t="s">
        <v>1703</v>
      </c>
      <c r="E616" s="112">
        <f t="shared" si="36"/>
        <v>4796368</v>
      </c>
      <c r="F616" s="112">
        <f t="shared" si="36"/>
        <v>2768896</v>
      </c>
      <c r="G616" s="112">
        <f t="shared" si="36"/>
        <v>297216</v>
      </c>
      <c r="H616" s="112">
        <f t="shared" si="36"/>
        <v>270400</v>
      </c>
      <c r="I616" s="112">
        <f t="shared" si="36"/>
        <v>663424</v>
      </c>
      <c r="J616" s="112">
        <f t="shared" si="36"/>
        <v>881856</v>
      </c>
      <c r="K616" s="112">
        <f t="shared" si="36"/>
        <v>258597</v>
      </c>
      <c r="L616" s="112">
        <f t="shared" si="36"/>
        <v>53789</v>
      </c>
      <c r="M616" s="112">
        <f t="shared" si="36"/>
        <v>9990546</v>
      </c>
      <c r="O616" s="114" t="s">
        <v>47</v>
      </c>
      <c r="P616" s="114" t="s">
        <v>1740</v>
      </c>
      <c r="Q616" s="114" t="s">
        <v>616</v>
      </c>
      <c r="R616" s="114" t="s">
        <v>1703</v>
      </c>
      <c r="S616" s="114"/>
      <c r="T616" s="112">
        <v>4796368</v>
      </c>
      <c r="U616" s="112">
        <v>2768896</v>
      </c>
      <c r="V616" s="112">
        <v>297216</v>
      </c>
      <c r="W616" s="112">
        <v>270400</v>
      </c>
      <c r="X616" s="112">
        <v>663424</v>
      </c>
      <c r="Y616" s="112">
        <v>881856</v>
      </c>
      <c r="Z616" s="112">
        <v>258597</v>
      </c>
      <c r="AA616" s="112">
        <v>53789</v>
      </c>
      <c r="AB616" s="112">
        <v>9990546</v>
      </c>
    </row>
    <row r="617" spans="1:28" x14ac:dyDescent="0.25">
      <c r="D617" s="111" t="s">
        <v>617</v>
      </c>
      <c r="R617" s="111" t="s">
        <v>617</v>
      </c>
      <c r="S617" s="111"/>
    </row>
    <row r="618" spans="1:28" x14ac:dyDescent="0.25">
      <c r="A618" s="114" t="s">
        <v>47</v>
      </c>
      <c r="B618" s="114" t="s">
        <v>1740</v>
      </c>
      <c r="C618" s="114" t="s">
        <v>618</v>
      </c>
      <c r="D618" s="114" t="s">
        <v>1704</v>
      </c>
      <c r="E618" s="112">
        <f t="shared" ref="E618:M623" si="37">T618</f>
        <v>0</v>
      </c>
      <c r="F618" s="112">
        <f t="shared" si="37"/>
        <v>0</v>
      </c>
      <c r="G618" s="112">
        <f t="shared" si="37"/>
        <v>0</v>
      </c>
      <c r="H618" s="112">
        <f t="shared" si="37"/>
        <v>0</v>
      </c>
      <c r="I618" s="112">
        <f t="shared" si="37"/>
        <v>0</v>
      </c>
      <c r="J618" s="112">
        <f t="shared" si="37"/>
        <v>0</v>
      </c>
      <c r="K618" s="112">
        <f t="shared" si="37"/>
        <v>0</v>
      </c>
      <c r="L618" s="112">
        <f t="shared" si="37"/>
        <v>0</v>
      </c>
      <c r="M618" s="112">
        <f t="shared" si="37"/>
        <v>0</v>
      </c>
      <c r="O618" s="114" t="s">
        <v>47</v>
      </c>
      <c r="P618" s="114" t="s">
        <v>1740</v>
      </c>
      <c r="Q618" s="114" t="s">
        <v>618</v>
      </c>
      <c r="R618" s="114" t="s">
        <v>1704</v>
      </c>
      <c r="S618" s="114"/>
      <c r="T618" s="112">
        <v>0</v>
      </c>
      <c r="U618" s="112">
        <v>0</v>
      </c>
      <c r="V618" s="112">
        <v>0</v>
      </c>
      <c r="W618" s="112">
        <v>0</v>
      </c>
      <c r="X618" s="112">
        <v>0</v>
      </c>
      <c r="Y618" s="112">
        <v>0</v>
      </c>
      <c r="Z618" s="112">
        <v>0</v>
      </c>
      <c r="AA618" s="112">
        <v>0</v>
      </c>
      <c r="AB618" s="112">
        <v>0</v>
      </c>
    </row>
    <row r="619" spans="1:28" x14ac:dyDescent="0.25">
      <c r="A619" s="114" t="s">
        <v>47</v>
      </c>
      <c r="B619" s="114" t="s">
        <v>1740</v>
      </c>
      <c r="C619" s="114" t="s">
        <v>619</v>
      </c>
      <c r="D619" s="114" t="s">
        <v>1705</v>
      </c>
      <c r="E619" s="112">
        <f t="shared" si="37"/>
        <v>0</v>
      </c>
      <c r="F619" s="112">
        <f t="shared" si="37"/>
        <v>0</v>
      </c>
      <c r="G619" s="112">
        <f t="shared" si="37"/>
        <v>0</v>
      </c>
      <c r="H619" s="112">
        <f t="shared" si="37"/>
        <v>0</v>
      </c>
      <c r="I619" s="112">
        <f t="shared" si="37"/>
        <v>0</v>
      </c>
      <c r="J619" s="112">
        <f t="shared" si="37"/>
        <v>0</v>
      </c>
      <c r="K619" s="112">
        <f t="shared" si="37"/>
        <v>0</v>
      </c>
      <c r="L619" s="112">
        <f t="shared" si="37"/>
        <v>0</v>
      </c>
      <c r="M619" s="112">
        <f t="shared" si="37"/>
        <v>0</v>
      </c>
      <c r="O619" s="114" t="s">
        <v>47</v>
      </c>
      <c r="P619" s="114" t="s">
        <v>1740</v>
      </c>
      <c r="Q619" s="114" t="s">
        <v>619</v>
      </c>
      <c r="R619" s="114" t="s">
        <v>1705</v>
      </c>
      <c r="S619" s="114"/>
      <c r="T619" s="112">
        <v>0</v>
      </c>
      <c r="U619" s="112">
        <v>0</v>
      </c>
      <c r="V619" s="112">
        <v>0</v>
      </c>
      <c r="W619" s="112">
        <v>0</v>
      </c>
      <c r="X619" s="112">
        <v>0</v>
      </c>
      <c r="Y619" s="112">
        <v>0</v>
      </c>
      <c r="Z619" s="112">
        <v>0</v>
      </c>
      <c r="AA619" s="112">
        <v>0</v>
      </c>
      <c r="AB619" s="112">
        <v>0</v>
      </c>
    </row>
    <row r="620" spans="1:28" x14ac:dyDescent="0.25">
      <c r="A620" s="114" t="s">
        <v>47</v>
      </c>
      <c r="B620" s="114" t="s">
        <v>1740</v>
      </c>
      <c r="C620" s="114" t="s">
        <v>620</v>
      </c>
      <c r="D620" s="114" t="s">
        <v>1706</v>
      </c>
      <c r="E620" s="112">
        <f t="shared" si="37"/>
        <v>0</v>
      </c>
      <c r="F620" s="112">
        <f t="shared" si="37"/>
        <v>0</v>
      </c>
      <c r="G620" s="112">
        <f t="shared" si="37"/>
        <v>0</v>
      </c>
      <c r="H620" s="112">
        <f t="shared" si="37"/>
        <v>0</v>
      </c>
      <c r="I620" s="112">
        <f t="shared" si="37"/>
        <v>0</v>
      </c>
      <c r="J620" s="112">
        <f t="shared" si="37"/>
        <v>0</v>
      </c>
      <c r="K620" s="112">
        <f t="shared" si="37"/>
        <v>0</v>
      </c>
      <c r="L620" s="112">
        <f t="shared" si="37"/>
        <v>0</v>
      </c>
      <c r="M620" s="112">
        <f t="shared" si="37"/>
        <v>0</v>
      </c>
      <c r="O620" s="114" t="s">
        <v>47</v>
      </c>
      <c r="P620" s="114" t="s">
        <v>1740</v>
      </c>
      <c r="Q620" s="114" t="s">
        <v>620</v>
      </c>
      <c r="R620" s="114" t="s">
        <v>1706</v>
      </c>
      <c r="S620" s="114"/>
      <c r="T620" s="112">
        <v>0</v>
      </c>
      <c r="U620" s="112">
        <v>0</v>
      </c>
      <c r="V620" s="112">
        <v>0</v>
      </c>
      <c r="W620" s="112">
        <v>0</v>
      </c>
      <c r="X620" s="112">
        <v>0</v>
      </c>
      <c r="Y620" s="112">
        <v>0</v>
      </c>
      <c r="Z620" s="112">
        <v>0</v>
      </c>
      <c r="AA620" s="112">
        <v>0</v>
      </c>
      <c r="AB620" s="112">
        <v>0</v>
      </c>
    </row>
    <row r="621" spans="1:28" x14ac:dyDescent="0.25">
      <c r="A621" s="114" t="s">
        <v>47</v>
      </c>
      <c r="B621" s="114" t="s">
        <v>1740</v>
      </c>
      <c r="C621" s="114" t="s">
        <v>621</v>
      </c>
      <c r="D621" s="114" t="s">
        <v>1707</v>
      </c>
      <c r="E621" s="112">
        <f t="shared" si="37"/>
        <v>0</v>
      </c>
      <c r="F621" s="112">
        <f t="shared" si="37"/>
        <v>0</v>
      </c>
      <c r="G621" s="112">
        <f t="shared" si="37"/>
        <v>0</v>
      </c>
      <c r="H621" s="112">
        <f t="shared" si="37"/>
        <v>0</v>
      </c>
      <c r="I621" s="112">
        <f t="shared" si="37"/>
        <v>0</v>
      </c>
      <c r="J621" s="112">
        <f t="shared" si="37"/>
        <v>0</v>
      </c>
      <c r="K621" s="112">
        <f t="shared" si="37"/>
        <v>0</v>
      </c>
      <c r="L621" s="112">
        <f t="shared" si="37"/>
        <v>0</v>
      </c>
      <c r="M621" s="112">
        <f t="shared" si="37"/>
        <v>0</v>
      </c>
      <c r="O621" s="114" t="s">
        <v>47</v>
      </c>
      <c r="P621" s="114" t="s">
        <v>1740</v>
      </c>
      <c r="Q621" s="114" t="s">
        <v>621</v>
      </c>
      <c r="R621" s="114" t="s">
        <v>1707</v>
      </c>
      <c r="S621" s="114"/>
      <c r="T621" s="112">
        <v>0</v>
      </c>
      <c r="U621" s="112">
        <v>0</v>
      </c>
      <c r="V621" s="112">
        <v>0</v>
      </c>
      <c r="W621" s="112">
        <v>0</v>
      </c>
      <c r="X621" s="112">
        <v>0</v>
      </c>
      <c r="Y621" s="112">
        <v>0</v>
      </c>
      <c r="Z621" s="112">
        <v>0</v>
      </c>
      <c r="AA621" s="112">
        <v>0</v>
      </c>
      <c r="AB621" s="112">
        <v>0</v>
      </c>
    </row>
    <row r="622" spans="1:28" x14ac:dyDescent="0.25">
      <c r="A622" s="114" t="s">
        <v>47</v>
      </c>
      <c r="B622" s="114" t="s">
        <v>1740</v>
      </c>
      <c r="C622" s="114" t="s">
        <v>706</v>
      </c>
      <c r="D622" s="114" t="s">
        <v>1708</v>
      </c>
      <c r="E622" s="112">
        <f t="shared" si="37"/>
        <v>0</v>
      </c>
      <c r="F622" s="112">
        <f t="shared" si="37"/>
        <v>0</v>
      </c>
      <c r="G622" s="112">
        <f t="shared" si="37"/>
        <v>0</v>
      </c>
      <c r="H622" s="112">
        <f t="shared" si="37"/>
        <v>0</v>
      </c>
      <c r="I622" s="112">
        <f t="shared" si="37"/>
        <v>0</v>
      </c>
      <c r="J622" s="112">
        <f t="shared" si="37"/>
        <v>0</v>
      </c>
      <c r="K622" s="112">
        <f t="shared" si="37"/>
        <v>0</v>
      </c>
      <c r="L622" s="112">
        <f t="shared" si="37"/>
        <v>0</v>
      </c>
      <c r="M622" s="112">
        <f t="shared" si="37"/>
        <v>0</v>
      </c>
      <c r="O622" s="114" t="s">
        <v>47</v>
      </c>
      <c r="P622" s="114" t="s">
        <v>1740</v>
      </c>
      <c r="Q622" s="114" t="s">
        <v>706</v>
      </c>
      <c r="R622" s="114" t="s">
        <v>1708</v>
      </c>
      <c r="S622" s="114"/>
      <c r="T622" s="112">
        <v>0</v>
      </c>
      <c r="U622" s="112">
        <v>0</v>
      </c>
      <c r="V622" s="112">
        <v>0</v>
      </c>
      <c r="W622" s="112">
        <v>0</v>
      </c>
      <c r="X622" s="112">
        <v>0</v>
      </c>
      <c r="Y622" s="112">
        <v>0</v>
      </c>
      <c r="Z622" s="112">
        <v>0</v>
      </c>
      <c r="AA622" s="112">
        <v>0</v>
      </c>
      <c r="AB622" s="112">
        <v>0</v>
      </c>
    </row>
    <row r="623" spans="1:28" x14ac:dyDescent="0.25">
      <c r="A623" s="114" t="s">
        <v>47</v>
      </c>
      <c r="B623" s="114" t="s">
        <v>1740</v>
      </c>
      <c r="C623" s="114" t="s">
        <v>708</v>
      </c>
      <c r="D623" s="114" t="s">
        <v>1709</v>
      </c>
      <c r="E623" s="112">
        <f t="shared" si="37"/>
        <v>0</v>
      </c>
      <c r="F623" s="112">
        <f t="shared" si="37"/>
        <v>0</v>
      </c>
      <c r="G623" s="112">
        <f t="shared" si="37"/>
        <v>0</v>
      </c>
      <c r="H623" s="112">
        <f t="shared" si="37"/>
        <v>0</v>
      </c>
      <c r="I623" s="112">
        <f t="shared" si="37"/>
        <v>0</v>
      </c>
      <c r="J623" s="112">
        <f t="shared" si="37"/>
        <v>0</v>
      </c>
      <c r="K623" s="112">
        <f t="shared" si="37"/>
        <v>0</v>
      </c>
      <c r="L623" s="112">
        <f t="shared" si="37"/>
        <v>0</v>
      </c>
      <c r="M623" s="112">
        <f t="shared" si="37"/>
        <v>0</v>
      </c>
      <c r="O623" s="114" t="s">
        <v>47</v>
      </c>
      <c r="P623" s="114" t="s">
        <v>1740</v>
      </c>
      <c r="Q623" s="114" t="s">
        <v>708</v>
      </c>
      <c r="R623" s="114" t="s">
        <v>1709</v>
      </c>
      <c r="S623" s="114"/>
      <c r="T623" s="112">
        <v>0</v>
      </c>
      <c r="U623" s="112">
        <v>0</v>
      </c>
      <c r="V623" s="112">
        <v>0</v>
      </c>
      <c r="W623" s="112">
        <v>0</v>
      </c>
      <c r="X623" s="112">
        <v>0</v>
      </c>
      <c r="Y623" s="112">
        <v>0</v>
      </c>
      <c r="Z623" s="112">
        <v>0</v>
      </c>
      <c r="AA623" s="112">
        <v>0</v>
      </c>
      <c r="AB623" s="112">
        <v>0</v>
      </c>
    </row>
    <row r="626" spans="1:28" x14ac:dyDescent="0.25">
      <c r="A626" s="111" t="s">
        <v>1741</v>
      </c>
      <c r="O626" s="111" t="s">
        <v>1741</v>
      </c>
    </row>
    <row r="627" spans="1:28" x14ac:dyDescent="0.25">
      <c r="A627" s="114" t="s">
        <v>0</v>
      </c>
      <c r="B627" s="114" t="s">
        <v>1666</v>
      </c>
      <c r="C627" s="114" t="s">
        <v>112</v>
      </c>
      <c r="D627" s="111" t="s">
        <v>127</v>
      </c>
      <c r="E627" s="112" t="s">
        <v>1667</v>
      </c>
      <c r="F627" s="112" t="s">
        <v>1668</v>
      </c>
      <c r="G627" s="112" t="s">
        <v>1669</v>
      </c>
      <c r="H627" s="112" t="s">
        <v>1670</v>
      </c>
      <c r="I627" s="112" t="s">
        <v>1671</v>
      </c>
      <c r="J627" s="112" t="s">
        <v>1672</v>
      </c>
      <c r="K627" s="112" t="s">
        <v>1673</v>
      </c>
      <c r="L627" s="112" t="s">
        <v>1674</v>
      </c>
      <c r="M627" s="112" t="s">
        <v>1</v>
      </c>
      <c r="O627" s="114" t="s">
        <v>0</v>
      </c>
      <c r="P627" s="114" t="s">
        <v>1666</v>
      </c>
      <c r="Q627" s="114" t="s">
        <v>112</v>
      </c>
      <c r="R627" s="111" t="s">
        <v>127</v>
      </c>
      <c r="S627" s="111"/>
      <c r="T627" s="112" t="s">
        <v>1667</v>
      </c>
      <c r="U627" s="112" t="s">
        <v>1668</v>
      </c>
      <c r="V627" s="112" t="s">
        <v>1669</v>
      </c>
      <c r="W627" s="112" t="s">
        <v>1670</v>
      </c>
      <c r="X627" s="112" t="s">
        <v>1671</v>
      </c>
      <c r="Y627" s="112" t="s">
        <v>1672</v>
      </c>
      <c r="Z627" s="112" t="s">
        <v>1673</v>
      </c>
      <c r="AA627" s="112" t="s">
        <v>1674</v>
      </c>
      <c r="AB627" s="112" t="s">
        <v>1</v>
      </c>
    </row>
    <row r="628" spans="1:28" x14ac:dyDescent="0.25">
      <c r="A628" s="114" t="s">
        <v>13</v>
      </c>
      <c r="B628" s="114" t="s">
        <v>1742</v>
      </c>
      <c r="C628" s="114" t="s">
        <v>589</v>
      </c>
      <c r="D628" s="114" t="s">
        <v>1676</v>
      </c>
      <c r="E628" s="112">
        <f t="shared" ref="E628:M655" si="38">T628</f>
        <v>13248</v>
      </c>
      <c r="F628" s="112">
        <f t="shared" si="38"/>
        <v>0</v>
      </c>
      <c r="G628" s="112">
        <f t="shared" si="38"/>
        <v>0</v>
      </c>
      <c r="H628" s="112">
        <f t="shared" si="38"/>
        <v>0</v>
      </c>
      <c r="I628" s="112">
        <f t="shared" si="38"/>
        <v>4160</v>
      </c>
      <c r="J628" s="112">
        <f t="shared" si="38"/>
        <v>0</v>
      </c>
      <c r="K628" s="112">
        <f t="shared" si="38"/>
        <v>0</v>
      </c>
      <c r="L628" s="112">
        <f t="shared" si="38"/>
        <v>0</v>
      </c>
      <c r="M628" s="112">
        <f t="shared" si="38"/>
        <v>17408</v>
      </c>
      <c r="O628" s="114" t="s">
        <v>13</v>
      </c>
      <c r="P628" s="114" t="s">
        <v>1742</v>
      </c>
      <c r="Q628" s="114" t="s">
        <v>589</v>
      </c>
      <c r="R628" s="114" t="s">
        <v>1676</v>
      </c>
      <c r="S628" s="114"/>
      <c r="T628" s="112">
        <v>13248</v>
      </c>
      <c r="U628" s="112">
        <v>0</v>
      </c>
      <c r="V628" s="112">
        <v>0</v>
      </c>
      <c r="W628" s="112">
        <v>0</v>
      </c>
      <c r="X628" s="112">
        <v>4160</v>
      </c>
      <c r="Y628" s="112">
        <v>0</v>
      </c>
      <c r="Z628" s="112">
        <v>0</v>
      </c>
      <c r="AA628" s="112">
        <v>0</v>
      </c>
      <c r="AB628" s="112">
        <v>17408</v>
      </c>
    </row>
    <row r="629" spans="1:28" x14ac:dyDescent="0.25">
      <c r="A629" s="114" t="s">
        <v>13</v>
      </c>
      <c r="B629" s="114" t="s">
        <v>1742</v>
      </c>
      <c r="C629" s="114" t="s">
        <v>590</v>
      </c>
      <c r="D629" s="114" t="s">
        <v>1677</v>
      </c>
      <c r="E629" s="112">
        <f t="shared" si="38"/>
        <v>0</v>
      </c>
      <c r="F629" s="112">
        <f t="shared" si="38"/>
        <v>0</v>
      </c>
      <c r="G629" s="112">
        <f t="shared" si="38"/>
        <v>0</v>
      </c>
      <c r="H629" s="112">
        <f t="shared" si="38"/>
        <v>0</v>
      </c>
      <c r="I629" s="112">
        <f t="shared" si="38"/>
        <v>47888</v>
      </c>
      <c r="J629" s="112">
        <f t="shared" si="38"/>
        <v>0</v>
      </c>
      <c r="K629" s="112">
        <f t="shared" si="38"/>
        <v>1160</v>
      </c>
      <c r="L629" s="112">
        <f t="shared" si="38"/>
        <v>0</v>
      </c>
      <c r="M629" s="112">
        <f t="shared" si="38"/>
        <v>49048</v>
      </c>
      <c r="O629" s="114" t="s">
        <v>13</v>
      </c>
      <c r="P629" s="114" t="s">
        <v>1742</v>
      </c>
      <c r="Q629" s="114" t="s">
        <v>590</v>
      </c>
      <c r="R629" s="114" t="s">
        <v>1677</v>
      </c>
      <c r="S629" s="114"/>
      <c r="T629" s="112">
        <v>0</v>
      </c>
      <c r="U629" s="112">
        <v>0</v>
      </c>
      <c r="V629" s="112">
        <v>0</v>
      </c>
      <c r="W629" s="112">
        <v>0</v>
      </c>
      <c r="X629" s="112">
        <v>47888</v>
      </c>
      <c r="Y629" s="112">
        <v>0</v>
      </c>
      <c r="Z629" s="112">
        <v>1160</v>
      </c>
      <c r="AA629" s="112">
        <v>0</v>
      </c>
      <c r="AB629" s="112">
        <v>49048</v>
      </c>
    </row>
    <row r="630" spans="1:28" x14ac:dyDescent="0.25">
      <c r="A630" s="114" t="s">
        <v>13</v>
      </c>
      <c r="B630" s="114" t="s">
        <v>1742</v>
      </c>
      <c r="C630" s="114" t="s">
        <v>591</v>
      </c>
      <c r="D630" s="114" t="s">
        <v>1678</v>
      </c>
      <c r="E630" s="112">
        <f t="shared" si="38"/>
        <v>0</v>
      </c>
      <c r="F630" s="112">
        <f t="shared" si="38"/>
        <v>71296</v>
      </c>
      <c r="G630" s="112">
        <f t="shared" si="38"/>
        <v>0</v>
      </c>
      <c r="H630" s="112">
        <f t="shared" si="38"/>
        <v>0</v>
      </c>
      <c r="I630" s="112">
        <f t="shared" si="38"/>
        <v>5120</v>
      </c>
      <c r="J630" s="112">
        <f t="shared" si="38"/>
        <v>1344</v>
      </c>
      <c r="K630" s="112">
        <f t="shared" si="38"/>
        <v>984</v>
      </c>
      <c r="L630" s="112">
        <f t="shared" si="38"/>
        <v>0</v>
      </c>
      <c r="M630" s="112">
        <f t="shared" si="38"/>
        <v>78744</v>
      </c>
      <c r="O630" s="114" t="s">
        <v>13</v>
      </c>
      <c r="P630" s="114" t="s">
        <v>1742</v>
      </c>
      <c r="Q630" s="114" t="s">
        <v>591</v>
      </c>
      <c r="R630" s="114" t="s">
        <v>1678</v>
      </c>
      <c r="S630" s="114"/>
      <c r="T630" s="112">
        <v>0</v>
      </c>
      <c r="U630" s="112">
        <v>71296</v>
      </c>
      <c r="V630" s="112">
        <v>0</v>
      </c>
      <c r="W630" s="112">
        <v>0</v>
      </c>
      <c r="X630" s="112">
        <v>5120</v>
      </c>
      <c r="Y630" s="112">
        <v>1344</v>
      </c>
      <c r="Z630" s="112">
        <v>984</v>
      </c>
      <c r="AA630" s="112">
        <v>0</v>
      </c>
      <c r="AB630" s="112">
        <v>78744</v>
      </c>
    </row>
    <row r="631" spans="1:28" x14ac:dyDescent="0.25">
      <c r="A631" s="114" t="s">
        <v>13</v>
      </c>
      <c r="B631" s="114" t="s">
        <v>1742</v>
      </c>
      <c r="C631" s="114" t="s">
        <v>592</v>
      </c>
      <c r="D631" s="114" t="s">
        <v>1679</v>
      </c>
      <c r="E631" s="112">
        <f t="shared" si="38"/>
        <v>2752</v>
      </c>
      <c r="F631" s="112">
        <f t="shared" si="38"/>
        <v>2352</v>
      </c>
      <c r="G631" s="112">
        <f t="shared" si="38"/>
        <v>0</v>
      </c>
      <c r="H631" s="112">
        <f t="shared" si="38"/>
        <v>0</v>
      </c>
      <c r="I631" s="112">
        <f t="shared" si="38"/>
        <v>64</v>
      </c>
      <c r="J631" s="112">
        <f t="shared" si="38"/>
        <v>8160</v>
      </c>
      <c r="K631" s="112">
        <f t="shared" si="38"/>
        <v>7922</v>
      </c>
      <c r="L631" s="112">
        <f t="shared" si="38"/>
        <v>0</v>
      </c>
      <c r="M631" s="112">
        <f t="shared" si="38"/>
        <v>21250</v>
      </c>
      <c r="O631" s="114" t="s">
        <v>13</v>
      </c>
      <c r="P631" s="114" t="s">
        <v>1742</v>
      </c>
      <c r="Q631" s="114" t="s">
        <v>592</v>
      </c>
      <c r="R631" s="114" t="s">
        <v>1679</v>
      </c>
      <c r="S631" s="114"/>
      <c r="T631" s="112">
        <v>2752</v>
      </c>
      <c r="U631" s="112">
        <v>2352</v>
      </c>
      <c r="V631" s="112">
        <v>0</v>
      </c>
      <c r="W631" s="112">
        <v>0</v>
      </c>
      <c r="X631" s="112">
        <v>64</v>
      </c>
      <c r="Y631" s="112">
        <v>8160</v>
      </c>
      <c r="Z631" s="112">
        <v>7922</v>
      </c>
      <c r="AA631" s="112">
        <v>0</v>
      </c>
      <c r="AB631" s="112">
        <v>21250</v>
      </c>
    </row>
    <row r="632" spans="1:28" x14ac:dyDescent="0.25">
      <c r="A632" s="114" t="s">
        <v>13</v>
      </c>
      <c r="B632" s="114" t="s">
        <v>1742</v>
      </c>
      <c r="C632" s="114" t="s">
        <v>593</v>
      </c>
      <c r="D632" s="114" t="s">
        <v>1680</v>
      </c>
      <c r="E632" s="112">
        <f t="shared" si="38"/>
        <v>0</v>
      </c>
      <c r="F632" s="112">
        <f t="shared" si="38"/>
        <v>0</v>
      </c>
      <c r="G632" s="112">
        <f t="shared" si="38"/>
        <v>0</v>
      </c>
      <c r="H632" s="112">
        <f t="shared" si="38"/>
        <v>0</v>
      </c>
      <c r="I632" s="112">
        <f t="shared" si="38"/>
        <v>0</v>
      </c>
      <c r="J632" s="112">
        <f t="shared" si="38"/>
        <v>0</v>
      </c>
      <c r="K632" s="112">
        <f t="shared" si="38"/>
        <v>0</v>
      </c>
      <c r="L632" s="112">
        <f t="shared" si="38"/>
        <v>0</v>
      </c>
      <c r="M632" s="112">
        <f t="shared" si="38"/>
        <v>0</v>
      </c>
      <c r="O632" s="114" t="s">
        <v>13</v>
      </c>
      <c r="P632" s="114" t="s">
        <v>1742</v>
      </c>
      <c r="Q632" s="114" t="s">
        <v>593</v>
      </c>
      <c r="R632" s="114" t="s">
        <v>1680</v>
      </c>
      <c r="S632" s="114"/>
      <c r="T632" s="112">
        <v>0</v>
      </c>
      <c r="U632" s="112">
        <v>0</v>
      </c>
      <c r="V632" s="112">
        <v>0</v>
      </c>
      <c r="W632" s="112">
        <v>0</v>
      </c>
      <c r="X632" s="112">
        <v>0</v>
      </c>
      <c r="Y632" s="112">
        <v>0</v>
      </c>
      <c r="Z632" s="112">
        <v>0</v>
      </c>
      <c r="AA632" s="112">
        <v>0</v>
      </c>
      <c r="AB632" s="112">
        <v>0</v>
      </c>
    </row>
    <row r="633" spans="1:28" x14ac:dyDescent="0.25">
      <c r="A633" s="114" t="s">
        <v>13</v>
      </c>
      <c r="B633" s="114" t="s">
        <v>1742</v>
      </c>
      <c r="C633" s="114" t="s">
        <v>594</v>
      </c>
      <c r="D633" s="114" t="s">
        <v>1681</v>
      </c>
      <c r="E633" s="112">
        <f t="shared" si="38"/>
        <v>0</v>
      </c>
      <c r="F633" s="112">
        <f t="shared" si="38"/>
        <v>0</v>
      </c>
      <c r="G633" s="112">
        <f t="shared" si="38"/>
        <v>0</v>
      </c>
      <c r="H633" s="112">
        <f t="shared" si="38"/>
        <v>0</v>
      </c>
      <c r="I633" s="112">
        <f t="shared" si="38"/>
        <v>0</v>
      </c>
      <c r="J633" s="112">
        <f t="shared" si="38"/>
        <v>0</v>
      </c>
      <c r="K633" s="112">
        <f t="shared" si="38"/>
        <v>1232</v>
      </c>
      <c r="L633" s="112">
        <f t="shared" si="38"/>
        <v>0</v>
      </c>
      <c r="M633" s="112">
        <f t="shared" si="38"/>
        <v>1232</v>
      </c>
      <c r="O633" s="114" t="s">
        <v>13</v>
      </c>
      <c r="P633" s="114" t="s">
        <v>1742</v>
      </c>
      <c r="Q633" s="114" t="s">
        <v>594</v>
      </c>
      <c r="R633" s="114" t="s">
        <v>1681</v>
      </c>
      <c r="S633" s="114"/>
      <c r="T633" s="112">
        <v>0</v>
      </c>
      <c r="U633" s="112">
        <v>0</v>
      </c>
      <c r="V633" s="112">
        <v>0</v>
      </c>
      <c r="W633" s="112">
        <v>0</v>
      </c>
      <c r="X633" s="112">
        <v>0</v>
      </c>
      <c r="Y633" s="112">
        <v>0</v>
      </c>
      <c r="Z633" s="112">
        <v>1232</v>
      </c>
      <c r="AA633" s="112">
        <v>0</v>
      </c>
      <c r="AB633" s="112">
        <v>1232</v>
      </c>
    </row>
    <row r="634" spans="1:28" x14ac:dyDescent="0.25">
      <c r="A634" s="114" t="s">
        <v>13</v>
      </c>
      <c r="B634" s="114" t="s">
        <v>1742</v>
      </c>
      <c r="C634" s="114" t="s">
        <v>595</v>
      </c>
      <c r="D634" s="114" t="s">
        <v>1682</v>
      </c>
      <c r="E634" s="112">
        <f t="shared" si="38"/>
        <v>0</v>
      </c>
      <c r="F634" s="112">
        <f t="shared" si="38"/>
        <v>48</v>
      </c>
      <c r="G634" s="112">
        <f t="shared" si="38"/>
        <v>0</v>
      </c>
      <c r="H634" s="112">
        <f t="shared" si="38"/>
        <v>0</v>
      </c>
      <c r="I634" s="112">
        <f t="shared" si="38"/>
        <v>0</v>
      </c>
      <c r="J634" s="112">
        <f t="shared" si="38"/>
        <v>0</v>
      </c>
      <c r="K634" s="112">
        <f t="shared" si="38"/>
        <v>0</v>
      </c>
      <c r="L634" s="112">
        <f t="shared" si="38"/>
        <v>228</v>
      </c>
      <c r="M634" s="112">
        <f t="shared" si="38"/>
        <v>276</v>
      </c>
      <c r="O634" s="114" t="s">
        <v>13</v>
      </c>
      <c r="P634" s="114" t="s">
        <v>1742</v>
      </c>
      <c r="Q634" s="114" t="s">
        <v>595</v>
      </c>
      <c r="R634" s="114" t="s">
        <v>1682</v>
      </c>
      <c r="S634" s="114"/>
      <c r="T634" s="112">
        <v>0</v>
      </c>
      <c r="U634" s="112">
        <v>48</v>
      </c>
      <c r="V634" s="112">
        <v>0</v>
      </c>
      <c r="W634" s="112">
        <v>0</v>
      </c>
      <c r="X634" s="112">
        <v>0</v>
      </c>
      <c r="Y634" s="112">
        <v>0</v>
      </c>
      <c r="Z634" s="112">
        <v>0</v>
      </c>
      <c r="AA634" s="112">
        <v>228</v>
      </c>
      <c r="AB634" s="112">
        <v>276</v>
      </c>
    </row>
    <row r="635" spans="1:28" x14ac:dyDescent="0.25">
      <c r="A635" s="114" t="s">
        <v>13</v>
      </c>
      <c r="B635" s="114" t="s">
        <v>1742</v>
      </c>
      <c r="C635" s="114" t="s">
        <v>596</v>
      </c>
      <c r="D635" s="114" t="s">
        <v>1683</v>
      </c>
      <c r="E635" s="112">
        <f t="shared" si="38"/>
        <v>0</v>
      </c>
      <c r="F635" s="112">
        <f t="shared" si="38"/>
        <v>0</v>
      </c>
      <c r="G635" s="112">
        <f t="shared" si="38"/>
        <v>0</v>
      </c>
      <c r="H635" s="112">
        <f t="shared" si="38"/>
        <v>0</v>
      </c>
      <c r="I635" s="112">
        <f t="shared" si="38"/>
        <v>7200</v>
      </c>
      <c r="J635" s="112">
        <f t="shared" si="38"/>
        <v>0</v>
      </c>
      <c r="K635" s="112">
        <f t="shared" si="38"/>
        <v>2008</v>
      </c>
      <c r="L635" s="112">
        <f t="shared" si="38"/>
        <v>0</v>
      </c>
      <c r="M635" s="112">
        <f t="shared" si="38"/>
        <v>9208</v>
      </c>
      <c r="O635" s="114" t="s">
        <v>13</v>
      </c>
      <c r="P635" s="114" t="s">
        <v>1742</v>
      </c>
      <c r="Q635" s="114" t="s">
        <v>596</v>
      </c>
      <c r="R635" s="114" t="s">
        <v>1683</v>
      </c>
      <c r="S635" s="114"/>
      <c r="T635" s="112">
        <v>0</v>
      </c>
      <c r="U635" s="112">
        <v>0</v>
      </c>
      <c r="V635" s="112">
        <v>0</v>
      </c>
      <c r="W635" s="112">
        <v>0</v>
      </c>
      <c r="X635" s="112">
        <v>7200</v>
      </c>
      <c r="Y635" s="112">
        <v>0</v>
      </c>
      <c r="Z635" s="112">
        <v>2008</v>
      </c>
      <c r="AA635" s="112">
        <v>0</v>
      </c>
      <c r="AB635" s="112">
        <v>9208</v>
      </c>
    </row>
    <row r="636" spans="1:28" x14ac:dyDescent="0.25">
      <c r="A636" s="114" t="s">
        <v>13</v>
      </c>
      <c r="B636" s="114" t="s">
        <v>1742</v>
      </c>
      <c r="C636" s="114" t="s">
        <v>597</v>
      </c>
      <c r="D636" s="114" t="s">
        <v>1684</v>
      </c>
      <c r="E636" s="112">
        <f t="shared" si="38"/>
        <v>4704</v>
      </c>
      <c r="F636" s="112">
        <f t="shared" si="38"/>
        <v>1856</v>
      </c>
      <c r="G636" s="112">
        <f t="shared" si="38"/>
        <v>0</v>
      </c>
      <c r="H636" s="112">
        <f t="shared" si="38"/>
        <v>0</v>
      </c>
      <c r="I636" s="112">
        <f t="shared" si="38"/>
        <v>45152</v>
      </c>
      <c r="J636" s="112">
        <f t="shared" si="38"/>
        <v>0</v>
      </c>
      <c r="K636" s="112">
        <f t="shared" si="38"/>
        <v>36</v>
      </c>
      <c r="L636" s="112">
        <f t="shared" si="38"/>
        <v>0</v>
      </c>
      <c r="M636" s="112">
        <f t="shared" si="38"/>
        <v>51748</v>
      </c>
      <c r="O636" s="114" t="s">
        <v>13</v>
      </c>
      <c r="P636" s="114" t="s">
        <v>1742</v>
      </c>
      <c r="Q636" s="114" t="s">
        <v>597</v>
      </c>
      <c r="R636" s="114" t="s">
        <v>1684</v>
      </c>
      <c r="S636" s="114"/>
      <c r="T636" s="112">
        <v>4704</v>
      </c>
      <c r="U636" s="112">
        <v>1856</v>
      </c>
      <c r="V636" s="112">
        <v>0</v>
      </c>
      <c r="W636" s="112">
        <v>0</v>
      </c>
      <c r="X636" s="112">
        <v>45152</v>
      </c>
      <c r="Y636" s="112">
        <v>0</v>
      </c>
      <c r="Z636" s="112">
        <v>36</v>
      </c>
      <c r="AA636" s="112">
        <v>0</v>
      </c>
      <c r="AB636" s="112">
        <v>51748</v>
      </c>
    </row>
    <row r="637" spans="1:28" x14ac:dyDescent="0.25">
      <c r="A637" s="114" t="s">
        <v>13</v>
      </c>
      <c r="B637" s="114" t="s">
        <v>1742</v>
      </c>
      <c r="C637" s="114" t="s">
        <v>598</v>
      </c>
      <c r="D637" s="114" t="s">
        <v>1685</v>
      </c>
      <c r="E637" s="112">
        <f t="shared" si="38"/>
        <v>0</v>
      </c>
      <c r="F637" s="112">
        <f t="shared" si="38"/>
        <v>0</v>
      </c>
      <c r="G637" s="112">
        <f t="shared" si="38"/>
        <v>0</v>
      </c>
      <c r="H637" s="112">
        <f t="shared" si="38"/>
        <v>0</v>
      </c>
      <c r="I637" s="112">
        <f t="shared" si="38"/>
        <v>0</v>
      </c>
      <c r="J637" s="112">
        <f t="shared" si="38"/>
        <v>0</v>
      </c>
      <c r="K637" s="112">
        <f t="shared" si="38"/>
        <v>0</v>
      </c>
      <c r="L637" s="112">
        <f t="shared" si="38"/>
        <v>0</v>
      </c>
      <c r="M637" s="112">
        <f t="shared" si="38"/>
        <v>0</v>
      </c>
      <c r="O637" s="114" t="s">
        <v>13</v>
      </c>
      <c r="P637" s="114" t="s">
        <v>1742</v>
      </c>
      <c r="Q637" s="114" t="s">
        <v>598</v>
      </c>
      <c r="R637" s="114" t="s">
        <v>1685</v>
      </c>
      <c r="S637" s="114"/>
      <c r="T637" s="112">
        <v>0</v>
      </c>
      <c r="U637" s="112">
        <v>0</v>
      </c>
      <c r="V637" s="112">
        <v>0</v>
      </c>
      <c r="W637" s="112">
        <v>0</v>
      </c>
      <c r="X637" s="112">
        <v>0</v>
      </c>
      <c r="Y637" s="112">
        <v>0</v>
      </c>
      <c r="Z637" s="112">
        <v>0</v>
      </c>
      <c r="AA637" s="112">
        <v>0</v>
      </c>
      <c r="AB637" s="112">
        <v>0</v>
      </c>
    </row>
    <row r="638" spans="1:28" x14ac:dyDescent="0.25">
      <c r="A638" s="114" t="s">
        <v>13</v>
      </c>
      <c r="B638" s="114" t="s">
        <v>1742</v>
      </c>
      <c r="C638" s="114" t="s">
        <v>599</v>
      </c>
      <c r="D638" s="114" t="s">
        <v>1686</v>
      </c>
      <c r="E638" s="112">
        <f t="shared" si="38"/>
        <v>0</v>
      </c>
      <c r="F638" s="112">
        <f t="shared" si="38"/>
        <v>0</v>
      </c>
      <c r="G638" s="112">
        <f t="shared" si="38"/>
        <v>0</v>
      </c>
      <c r="H638" s="112">
        <f t="shared" si="38"/>
        <v>0</v>
      </c>
      <c r="I638" s="112">
        <f t="shared" si="38"/>
        <v>0</v>
      </c>
      <c r="J638" s="112">
        <f t="shared" si="38"/>
        <v>24736</v>
      </c>
      <c r="K638" s="112">
        <f t="shared" si="38"/>
        <v>0</v>
      </c>
      <c r="L638" s="112">
        <f t="shared" si="38"/>
        <v>13821</v>
      </c>
      <c r="M638" s="112">
        <f t="shared" si="38"/>
        <v>38557</v>
      </c>
      <c r="O638" s="114" t="s">
        <v>13</v>
      </c>
      <c r="P638" s="114" t="s">
        <v>1742</v>
      </c>
      <c r="Q638" s="114" t="s">
        <v>599</v>
      </c>
      <c r="R638" s="114" t="s">
        <v>1686</v>
      </c>
      <c r="S638" s="114"/>
      <c r="T638" s="112">
        <v>0</v>
      </c>
      <c r="U638" s="112">
        <v>0</v>
      </c>
      <c r="V638" s="112">
        <v>0</v>
      </c>
      <c r="W638" s="112">
        <v>0</v>
      </c>
      <c r="X638" s="112">
        <v>0</v>
      </c>
      <c r="Y638" s="112">
        <v>24736</v>
      </c>
      <c r="Z638" s="112">
        <v>0</v>
      </c>
      <c r="AA638" s="112">
        <v>13821</v>
      </c>
      <c r="AB638" s="112">
        <v>38557</v>
      </c>
    </row>
    <row r="639" spans="1:28" x14ac:dyDescent="0.25">
      <c r="A639" s="114" t="s">
        <v>13</v>
      </c>
      <c r="B639" s="114" t="s">
        <v>1742</v>
      </c>
      <c r="C639" s="114" t="s">
        <v>600</v>
      </c>
      <c r="D639" s="114" t="s">
        <v>1687</v>
      </c>
      <c r="E639" s="112">
        <f t="shared" si="38"/>
        <v>72928</v>
      </c>
      <c r="F639" s="112">
        <f t="shared" si="38"/>
        <v>0</v>
      </c>
      <c r="G639" s="112">
        <f t="shared" si="38"/>
        <v>0</v>
      </c>
      <c r="H639" s="112">
        <f t="shared" si="38"/>
        <v>14638</v>
      </c>
      <c r="I639" s="112">
        <f t="shared" si="38"/>
        <v>0</v>
      </c>
      <c r="J639" s="112">
        <f t="shared" si="38"/>
        <v>0</v>
      </c>
      <c r="K639" s="112">
        <f t="shared" si="38"/>
        <v>0</v>
      </c>
      <c r="L639" s="112">
        <f t="shared" si="38"/>
        <v>0</v>
      </c>
      <c r="M639" s="112">
        <f t="shared" si="38"/>
        <v>87566</v>
      </c>
      <c r="O639" s="114" t="s">
        <v>13</v>
      </c>
      <c r="P639" s="114" t="s">
        <v>1742</v>
      </c>
      <c r="Q639" s="114" t="s">
        <v>600</v>
      </c>
      <c r="R639" s="114" t="s">
        <v>1687</v>
      </c>
      <c r="S639" s="114"/>
      <c r="T639" s="112">
        <v>72928</v>
      </c>
      <c r="U639" s="112">
        <v>0</v>
      </c>
      <c r="V639" s="112">
        <v>0</v>
      </c>
      <c r="W639" s="112">
        <v>14638</v>
      </c>
      <c r="X639" s="112">
        <v>0</v>
      </c>
      <c r="Y639" s="112">
        <v>0</v>
      </c>
      <c r="Z639" s="112">
        <v>0</v>
      </c>
      <c r="AA639" s="112">
        <v>0</v>
      </c>
      <c r="AB639" s="112">
        <v>87566</v>
      </c>
    </row>
    <row r="640" spans="1:28" x14ac:dyDescent="0.25">
      <c r="A640" s="114" t="s">
        <v>13</v>
      </c>
      <c r="B640" s="114" t="s">
        <v>1742</v>
      </c>
      <c r="C640" s="114" t="s">
        <v>601</v>
      </c>
      <c r="D640" s="114" t="s">
        <v>1688</v>
      </c>
      <c r="E640" s="112">
        <f t="shared" si="38"/>
        <v>10400</v>
      </c>
      <c r="F640" s="112">
        <f t="shared" si="38"/>
        <v>0</v>
      </c>
      <c r="G640" s="112">
        <f t="shared" si="38"/>
        <v>0</v>
      </c>
      <c r="H640" s="112">
        <f t="shared" si="38"/>
        <v>0</v>
      </c>
      <c r="I640" s="112">
        <f t="shared" si="38"/>
        <v>0</v>
      </c>
      <c r="J640" s="112">
        <f t="shared" si="38"/>
        <v>0</v>
      </c>
      <c r="K640" s="112">
        <f t="shared" si="38"/>
        <v>0</v>
      </c>
      <c r="L640" s="112">
        <f t="shared" si="38"/>
        <v>0</v>
      </c>
      <c r="M640" s="112">
        <f t="shared" si="38"/>
        <v>10400</v>
      </c>
      <c r="O640" s="114" t="s">
        <v>13</v>
      </c>
      <c r="P640" s="114" t="s">
        <v>1742</v>
      </c>
      <c r="Q640" s="114" t="s">
        <v>601</v>
      </c>
      <c r="R640" s="114" t="s">
        <v>1688</v>
      </c>
      <c r="S640" s="114"/>
      <c r="T640" s="112">
        <v>10400</v>
      </c>
      <c r="U640" s="112">
        <v>0</v>
      </c>
      <c r="V640" s="112">
        <v>0</v>
      </c>
      <c r="W640" s="112">
        <v>0</v>
      </c>
      <c r="X640" s="112">
        <v>0</v>
      </c>
      <c r="Y640" s="112">
        <v>0</v>
      </c>
      <c r="Z640" s="112">
        <v>0</v>
      </c>
      <c r="AA640" s="112">
        <v>0</v>
      </c>
      <c r="AB640" s="112">
        <v>10400</v>
      </c>
    </row>
    <row r="641" spans="1:28" x14ac:dyDescent="0.25">
      <c r="A641" s="114" t="s">
        <v>13</v>
      </c>
      <c r="B641" s="114" t="s">
        <v>1742</v>
      </c>
      <c r="C641" s="114" t="s">
        <v>602</v>
      </c>
      <c r="D641" s="114" t="s">
        <v>1689</v>
      </c>
      <c r="E641" s="112">
        <f t="shared" si="38"/>
        <v>0</v>
      </c>
      <c r="F641" s="112">
        <f t="shared" si="38"/>
        <v>0</v>
      </c>
      <c r="G641" s="112">
        <f t="shared" si="38"/>
        <v>0</v>
      </c>
      <c r="H641" s="112">
        <f t="shared" si="38"/>
        <v>0</v>
      </c>
      <c r="I641" s="112">
        <f t="shared" si="38"/>
        <v>0</v>
      </c>
      <c r="J641" s="112">
        <f t="shared" si="38"/>
        <v>0</v>
      </c>
      <c r="K641" s="112">
        <f t="shared" si="38"/>
        <v>0</v>
      </c>
      <c r="L641" s="112">
        <f t="shared" si="38"/>
        <v>1056</v>
      </c>
      <c r="M641" s="112">
        <f t="shared" si="38"/>
        <v>1056</v>
      </c>
      <c r="O641" s="114" t="s">
        <v>13</v>
      </c>
      <c r="P641" s="114" t="s">
        <v>1742</v>
      </c>
      <c r="Q641" s="114" t="s">
        <v>602</v>
      </c>
      <c r="R641" s="114" t="s">
        <v>1689</v>
      </c>
      <c r="S641" s="114"/>
      <c r="T641" s="112">
        <v>0</v>
      </c>
      <c r="U641" s="112">
        <v>0</v>
      </c>
      <c r="V641" s="112">
        <v>0</v>
      </c>
      <c r="W641" s="112">
        <v>0</v>
      </c>
      <c r="X641" s="112">
        <v>0</v>
      </c>
      <c r="Y641" s="112">
        <v>0</v>
      </c>
      <c r="Z641" s="112">
        <v>0</v>
      </c>
      <c r="AA641" s="112">
        <v>1056</v>
      </c>
      <c r="AB641" s="112">
        <v>1056</v>
      </c>
    </row>
    <row r="642" spans="1:28" x14ac:dyDescent="0.25">
      <c r="A642" s="114" t="s">
        <v>13</v>
      </c>
      <c r="B642" s="114" t="s">
        <v>1742</v>
      </c>
      <c r="C642" s="114" t="s">
        <v>603</v>
      </c>
      <c r="D642" s="114" t="s">
        <v>1690</v>
      </c>
      <c r="E642" s="112">
        <f t="shared" si="38"/>
        <v>0</v>
      </c>
      <c r="F642" s="112">
        <f t="shared" si="38"/>
        <v>0</v>
      </c>
      <c r="G642" s="112">
        <f t="shared" si="38"/>
        <v>0</v>
      </c>
      <c r="H642" s="112">
        <f t="shared" si="38"/>
        <v>0</v>
      </c>
      <c r="I642" s="112">
        <f t="shared" si="38"/>
        <v>0</v>
      </c>
      <c r="J642" s="112">
        <f t="shared" si="38"/>
        <v>0</v>
      </c>
      <c r="K642" s="112">
        <f t="shared" si="38"/>
        <v>0</v>
      </c>
      <c r="L642" s="112">
        <f t="shared" si="38"/>
        <v>0</v>
      </c>
      <c r="M642" s="112">
        <f t="shared" si="38"/>
        <v>0</v>
      </c>
      <c r="O642" s="114" t="s">
        <v>13</v>
      </c>
      <c r="P642" s="114" t="s">
        <v>1742</v>
      </c>
      <c r="Q642" s="114" t="s">
        <v>603</v>
      </c>
      <c r="R642" s="114" t="s">
        <v>1690</v>
      </c>
      <c r="S642" s="114"/>
      <c r="T642" s="112">
        <v>0</v>
      </c>
      <c r="U642" s="112">
        <v>0</v>
      </c>
      <c r="V642" s="112">
        <v>0</v>
      </c>
      <c r="W642" s="112">
        <v>0</v>
      </c>
      <c r="X642" s="112">
        <v>0</v>
      </c>
      <c r="Y642" s="112">
        <v>0</v>
      </c>
      <c r="Z642" s="112">
        <v>0</v>
      </c>
      <c r="AA642" s="112">
        <v>0</v>
      </c>
      <c r="AB642" s="112">
        <v>0</v>
      </c>
    </row>
    <row r="643" spans="1:28" x14ac:dyDescent="0.25">
      <c r="A643" s="114" t="s">
        <v>13</v>
      </c>
      <c r="B643" s="114" t="s">
        <v>1742</v>
      </c>
      <c r="C643" s="114" t="s">
        <v>604</v>
      </c>
      <c r="D643" s="114" t="s">
        <v>1691</v>
      </c>
      <c r="E643" s="112">
        <f t="shared" si="38"/>
        <v>48</v>
      </c>
      <c r="F643" s="112">
        <f t="shared" si="38"/>
        <v>0</v>
      </c>
      <c r="G643" s="112">
        <f t="shared" si="38"/>
        <v>0</v>
      </c>
      <c r="H643" s="112">
        <f t="shared" si="38"/>
        <v>0</v>
      </c>
      <c r="I643" s="112">
        <f t="shared" si="38"/>
        <v>0</v>
      </c>
      <c r="J643" s="112">
        <f t="shared" si="38"/>
        <v>48</v>
      </c>
      <c r="K643" s="112">
        <f t="shared" si="38"/>
        <v>0</v>
      </c>
      <c r="L643" s="112">
        <f t="shared" si="38"/>
        <v>3611</v>
      </c>
      <c r="M643" s="112">
        <f t="shared" si="38"/>
        <v>3707</v>
      </c>
      <c r="O643" s="114" t="s">
        <v>13</v>
      </c>
      <c r="P643" s="114" t="s">
        <v>1742</v>
      </c>
      <c r="Q643" s="114" t="s">
        <v>604</v>
      </c>
      <c r="R643" s="114" t="s">
        <v>1691</v>
      </c>
      <c r="S643" s="114"/>
      <c r="T643" s="112">
        <v>48</v>
      </c>
      <c r="U643" s="112">
        <v>0</v>
      </c>
      <c r="V643" s="112">
        <v>0</v>
      </c>
      <c r="W643" s="112">
        <v>0</v>
      </c>
      <c r="X643" s="112">
        <v>0</v>
      </c>
      <c r="Y643" s="112">
        <v>48</v>
      </c>
      <c r="Z643" s="112">
        <v>0</v>
      </c>
      <c r="AA643" s="112">
        <v>3611</v>
      </c>
      <c r="AB643" s="112">
        <v>3707</v>
      </c>
    </row>
    <row r="644" spans="1:28" x14ac:dyDescent="0.25">
      <c r="A644" s="114" t="s">
        <v>13</v>
      </c>
      <c r="B644" s="114" t="s">
        <v>1742</v>
      </c>
      <c r="C644" s="114" t="s">
        <v>605</v>
      </c>
      <c r="D644" s="114" t="s">
        <v>1692</v>
      </c>
      <c r="E644" s="112">
        <f t="shared" si="38"/>
        <v>0</v>
      </c>
      <c r="F644" s="112">
        <f t="shared" si="38"/>
        <v>0</v>
      </c>
      <c r="G644" s="112">
        <f t="shared" si="38"/>
        <v>0</v>
      </c>
      <c r="H644" s="112">
        <f t="shared" si="38"/>
        <v>0</v>
      </c>
      <c r="I644" s="112">
        <f t="shared" si="38"/>
        <v>0</v>
      </c>
      <c r="J644" s="112">
        <f t="shared" si="38"/>
        <v>0</v>
      </c>
      <c r="K644" s="112">
        <f t="shared" si="38"/>
        <v>0</v>
      </c>
      <c r="L644" s="112">
        <f t="shared" si="38"/>
        <v>0</v>
      </c>
      <c r="M644" s="112">
        <f t="shared" si="38"/>
        <v>0</v>
      </c>
      <c r="O644" s="114" t="s">
        <v>13</v>
      </c>
      <c r="P644" s="114" t="s">
        <v>1742</v>
      </c>
      <c r="Q644" s="114" t="s">
        <v>605</v>
      </c>
      <c r="R644" s="114" t="s">
        <v>1692</v>
      </c>
      <c r="S644" s="114"/>
      <c r="T644" s="112">
        <v>0</v>
      </c>
      <c r="U644" s="112">
        <v>0</v>
      </c>
      <c r="V644" s="112">
        <v>0</v>
      </c>
      <c r="W644" s="112">
        <v>0</v>
      </c>
      <c r="X644" s="112">
        <v>0</v>
      </c>
      <c r="Y644" s="112">
        <v>0</v>
      </c>
      <c r="Z644" s="112">
        <v>0</v>
      </c>
      <c r="AA644" s="112">
        <v>0</v>
      </c>
      <c r="AB644" s="112">
        <v>0</v>
      </c>
    </row>
    <row r="645" spans="1:28" x14ac:dyDescent="0.25">
      <c r="A645" s="114" t="s">
        <v>13</v>
      </c>
      <c r="B645" s="114" t="s">
        <v>1742</v>
      </c>
      <c r="C645" s="114" t="s">
        <v>606</v>
      </c>
      <c r="D645" s="114" t="s">
        <v>1693</v>
      </c>
      <c r="E645" s="112">
        <f t="shared" si="38"/>
        <v>0</v>
      </c>
      <c r="F645" s="112">
        <f t="shared" si="38"/>
        <v>0</v>
      </c>
      <c r="G645" s="112">
        <f t="shared" si="38"/>
        <v>0</v>
      </c>
      <c r="H645" s="112">
        <f t="shared" si="38"/>
        <v>0</v>
      </c>
      <c r="I645" s="112">
        <f t="shared" si="38"/>
        <v>0</v>
      </c>
      <c r="J645" s="112">
        <f t="shared" si="38"/>
        <v>14236</v>
      </c>
      <c r="K645" s="112">
        <f t="shared" si="38"/>
        <v>0</v>
      </c>
      <c r="L645" s="112">
        <f t="shared" si="38"/>
        <v>0</v>
      </c>
      <c r="M645" s="112">
        <f t="shared" si="38"/>
        <v>14236</v>
      </c>
      <c r="O645" s="114" t="s">
        <v>13</v>
      </c>
      <c r="P645" s="114" t="s">
        <v>1742</v>
      </c>
      <c r="Q645" s="114" t="s">
        <v>606</v>
      </c>
      <c r="R645" s="114" t="s">
        <v>1693</v>
      </c>
      <c r="S645" s="114"/>
      <c r="T645" s="112">
        <v>0</v>
      </c>
      <c r="U645" s="112">
        <v>0</v>
      </c>
      <c r="V645" s="112">
        <v>0</v>
      </c>
      <c r="W645" s="112">
        <v>0</v>
      </c>
      <c r="X645" s="112">
        <v>0</v>
      </c>
      <c r="Y645" s="112">
        <v>14236</v>
      </c>
      <c r="Z645" s="112">
        <v>0</v>
      </c>
      <c r="AA645" s="112">
        <v>0</v>
      </c>
      <c r="AB645" s="112">
        <v>14236</v>
      </c>
    </row>
    <row r="646" spans="1:28" x14ac:dyDescent="0.25">
      <c r="A646" s="114" t="s">
        <v>13</v>
      </c>
      <c r="B646" s="114" t="s">
        <v>1742</v>
      </c>
      <c r="C646" s="114" t="s">
        <v>607</v>
      </c>
      <c r="D646" s="114" t="s">
        <v>1694</v>
      </c>
      <c r="E646" s="112">
        <f t="shared" si="38"/>
        <v>0</v>
      </c>
      <c r="F646" s="112">
        <f t="shared" si="38"/>
        <v>45392</v>
      </c>
      <c r="G646" s="112">
        <f t="shared" si="38"/>
        <v>7754</v>
      </c>
      <c r="H646" s="112">
        <f t="shared" si="38"/>
        <v>0</v>
      </c>
      <c r="I646" s="112">
        <f t="shared" si="38"/>
        <v>0</v>
      </c>
      <c r="J646" s="112">
        <f t="shared" si="38"/>
        <v>0</v>
      </c>
      <c r="K646" s="112">
        <f t="shared" si="38"/>
        <v>0</v>
      </c>
      <c r="L646" s="112">
        <f t="shared" si="38"/>
        <v>0</v>
      </c>
      <c r="M646" s="112">
        <f t="shared" si="38"/>
        <v>53146</v>
      </c>
      <c r="O646" s="114" t="s">
        <v>13</v>
      </c>
      <c r="P646" s="114" t="s">
        <v>1742</v>
      </c>
      <c r="Q646" s="114" t="s">
        <v>607</v>
      </c>
      <c r="R646" s="114" t="s">
        <v>1694</v>
      </c>
      <c r="S646" s="114"/>
      <c r="T646" s="112">
        <v>0</v>
      </c>
      <c r="U646" s="112">
        <v>45392</v>
      </c>
      <c r="V646" s="112">
        <v>7754</v>
      </c>
      <c r="W646" s="112">
        <v>0</v>
      </c>
      <c r="X646" s="112">
        <v>0</v>
      </c>
      <c r="Y646" s="112">
        <v>0</v>
      </c>
      <c r="Z646" s="112">
        <v>0</v>
      </c>
      <c r="AA646" s="112">
        <v>0</v>
      </c>
      <c r="AB646" s="112">
        <v>53146</v>
      </c>
    </row>
    <row r="647" spans="1:28" x14ac:dyDescent="0.25">
      <c r="A647" s="114" t="s">
        <v>13</v>
      </c>
      <c r="B647" s="114" t="s">
        <v>1742</v>
      </c>
      <c r="C647" s="114" t="s">
        <v>608</v>
      </c>
      <c r="D647" s="114" t="s">
        <v>1695</v>
      </c>
      <c r="E647" s="112">
        <f t="shared" si="38"/>
        <v>0</v>
      </c>
      <c r="F647" s="112">
        <f t="shared" si="38"/>
        <v>0</v>
      </c>
      <c r="G647" s="112">
        <f t="shared" si="38"/>
        <v>0</v>
      </c>
      <c r="H647" s="112">
        <f t="shared" si="38"/>
        <v>0</v>
      </c>
      <c r="I647" s="112">
        <f t="shared" si="38"/>
        <v>384</v>
      </c>
      <c r="J647" s="112">
        <f t="shared" si="38"/>
        <v>0</v>
      </c>
      <c r="K647" s="112">
        <f t="shared" si="38"/>
        <v>0</v>
      </c>
      <c r="L647" s="112">
        <f t="shared" si="38"/>
        <v>0</v>
      </c>
      <c r="M647" s="112">
        <f t="shared" si="38"/>
        <v>384</v>
      </c>
      <c r="O647" s="114" t="s">
        <v>13</v>
      </c>
      <c r="P647" s="114" t="s">
        <v>1742</v>
      </c>
      <c r="Q647" s="114" t="s">
        <v>608</v>
      </c>
      <c r="R647" s="114" t="s">
        <v>1695</v>
      </c>
      <c r="S647" s="114"/>
      <c r="T647" s="112">
        <v>0</v>
      </c>
      <c r="U647" s="112">
        <v>0</v>
      </c>
      <c r="V647" s="112">
        <v>0</v>
      </c>
      <c r="W647" s="112">
        <v>0</v>
      </c>
      <c r="X647" s="112">
        <v>384</v>
      </c>
      <c r="Y647" s="112">
        <v>0</v>
      </c>
      <c r="Z647" s="112">
        <v>0</v>
      </c>
      <c r="AA647" s="112">
        <v>0</v>
      </c>
      <c r="AB647" s="112">
        <v>384</v>
      </c>
    </row>
    <row r="648" spans="1:28" x14ac:dyDescent="0.25">
      <c r="A648" s="114" t="s">
        <v>13</v>
      </c>
      <c r="B648" s="114" t="s">
        <v>1742</v>
      </c>
      <c r="C648" s="114" t="s">
        <v>609</v>
      </c>
      <c r="D648" s="114" t="s">
        <v>1696</v>
      </c>
      <c r="E648" s="112">
        <f t="shared" si="38"/>
        <v>0</v>
      </c>
      <c r="F648" s="112">
        <f t="shared" si="38"/>
        <v>0</v>
      </c>
      <c r="G648" s="112">
        <f t="shared" si="38"/>
        <v>0</v>
      </c>
      <c r="H648" s="112">
        <f t="shared" si="38"/>
        <v>0</v>
      </c>
      <c r="I648" s="112">
        <f t="shared" si="38"/>
        <v>0</v>
      </c>
      <c r="J648" s="112">
        <f t="shared" si="38"/>
        <v>0</v>
      </c>
      <c r="K648" s="112">
        <f t="shared" si="38"/>
        <v>4080</v>
      </c>
      <c r="L648" s="112">
        <f t="shared" si="38"/>
        <v>0</v>
      </c>
      <c r="M648" s="112">
        <f t="shared" si="38"/>
        <v>4080</v>
      </c>
      <c r="O648" s="114" t="s">
        <v>13</v>
      </c>
      <c r="P648" s="114" t="s">
        <v>1742</v>
      </c>
      <c r="Q648" s="114" t="s">
        <v>609</v>
      </c>
      <c r="R648" s="114" t="s">
        <v>1696</v>
      </c>
      <c r="S648" s="114"/>
      <c r="T648" s="112">
        <v>0</v>
      </c>
      <c r="U648" s="112">
        <v>0</v>
      </c>
      <c r="V648" s="112">
        <v>0</v>
      </c>
      <c r="W648" s="112">
        <v>0</v>
      </c>
      <c r="X648" s="112">
        <v>0</v>
      </c>
      <c r="Y648" s="112">
        <v>0</v>
      </c>
      <c r="Z648" s="112">
        <v>4080</v>
      </c>
      <c r="AA648" s="112">
        <v>0</v>
      </c>
      <c r="AB648" s="112">
        <v>4080</v>
      </c>
    </row>
    <row r="649" spans="1:28" x14ac:dyDescent="0.25">
      <c r="A649" s="114" t="s">
        <v>13</v>
      </c>
      <c r="B649" s="114" t="s">
        <v>1742</v>
      </c>
      <c r="C649" s="114" t="s">
        <v>610</v>
      </c>
      <c r="D649" s="114" t="s">
        <v>1697</v>
      </c>
      <c r="E649" s="112">
        <f t="shared" si="38"/>
        <v>0</v>
      </c>
      <c r="F649" s="112">
        <f t="shared" si="38"/>
        <v>0</v>
      </c>
      <c r="G649" s="112">
        <f t="shared" si="38"/>
        <v>0</v>
      </c>
      <c r="H649" s="112">
        <f t="shared" si="38"/>
        <v>0</v>
      </c>
      <c r="I649" s="112">
        <f t="shared" si="38"/>
        <v>768</v>
      </c>
      <c r="J649" s="112">
        <f t="shared" si="38"/>
        <v>0</v>
      </c>
      <c r="K649" s="112">
        <f t="shared" si="38"/>
        <v>0</v>
      </c>
      <c r="L649" s="112">
        <f t="shared" si="38"/>
        <v>0</v>
      </c>
      <c r="M649" s="112">
        <f t="shared" si="38"/>
        <v>768</v>
      </c>
      <c r="O649" s="114" t="s">
        <v>13</v>
      </c>
      <c r="P649" s="114" t="s">
        <v>1742</v>
      </c>
      <c r="Q649" s="114" t="s">
        <v>610</v>
      </c>
      <c r="R649" s="114" t="s">
        <v>1697</v>
      </c>
      <c r="S649" s="114"/>
      <c r="T649" s="112">
        <v>0</v>
      </c>
      <c r="U649" s="112">
        <v>0</v>
      </c>
      <c r="V649" s="112">
        <v>0</v>
      </c>
      <c r="W649" s="112">
        <v>0</v>
      </c>
      <c r="X649" s="112">
        <v>768</v>
      </c>
      <c r="Y649" s="112">
        <v>0</v>
      </c>
      <c r="Z649" s="112">
        <v>0</v>
      </c>
      <c r="AA649" s="112">
        <v>0</v>
      </c>
      <c r="AB649" s="112">
        <v>768</v>
      </c>
    </row>
    <row r="650" spans="1:28" x14ac:dyDescent="0.25">
      <c r="A650" s="114" t="s">
        <v>13</v>
      </c>
      <c r="B650" s="114" t="s">
        <v>1742</v>
      </c>
      <c r="C650" s="114" t="s">
        <v>611</v>
      </c>
      <c r="D650" s="114" t="s">
        <v>1698</v>
      </c>
      <c r="E650" s="112">
        <f t="shared" si="38"/>
        <v>9856</v>
      </c>
      <c r="F650" s="112">
        <f t="shared" si="38"/>
        <v>0</v>
      </c>
      <c r="G650" s="112">
        <f t="shared" si="38"/>
        <v>0</v>
      </c>
      <c r="H650" s="112">
        <f t="shared" si="38"/>
        <v>0</v>
      </c>
      <c r="I650" s="112">
        <f t="shared" si="38"/>
        <v>0</v>
      </c>
      <c r="J650" s="112">
        <f t="shared" si="38"/>
        <v>0</v>
      </c>
      <c r="K650" s="112">
        <f t="shared" si="38"/>
        <v>0</v>
      </c>
      <c r="L650" s="112">
        <f t="shared" si="38"/>
        <v>0</v>
      </c>
      <c r="M650" s="112">
        <f t="shared" si="38"/>
        <v>9856</v>
      </c>
      <c r="O650" s="114" t="s">
        <v>13</v>
      </c>
      <c r="P650" s="114" t="s">
        <v>1742</v>
      </c>
      <c r="Q650" s="114" t="s">
        <v>611</v>
      </c>
      <c r="R650" s="114" t="s">
        <v>1698</v>
      </c>
      <c r="S650" s="114"/>
      <c r="T650" s="112">
        <v>9856</v>
      </c>
      <c r="U650" s="112">
        <v>0</v>
      </c>
      <c r="V650" s="112">
        <v>0</v>
      </c>
      <c r="W650" s="112">
        <v>0</v>
      </c>
      <c r="X650" s="112">
        <v>0</v>
      </c>
      <c r="Y650" s="112">
        <v>0</v>
      </c>
      <c r="Z650" s="112">
        <v>0</v>
      </c>
      <c r="AA650" s="112">
        <v>0</v>
      </c>
      <c r="AB650" s="112">
        <v>9856</v>
      </c>
    </row>
    <row r="651" spans="1:28" x14ac:dyDescent="0.25">
      <c r="A651" s="114" t="s">
        <v>13</v>
      </c>
      <c r="B651" s="114" t="s">
        <v>1742</v>
      </c>
      <c r="C651" s="114" t="s">
        <v>612</v>
      </c>
      <c r="D651" s="114" t="s">
        <v>1699</v>
      </c>
      <c r="E651" s="112">
        <f t="shared" si="38"/>
        <v>864</v>
      </c>
      <c r="F651" s="112">
        <f t="shared" si="38"/>
        <v>0</v>
      </c>
      <c r="G651" s="112">
        <f t="shared" si="38"/>
        <v>0</v>
      </c>
      <c r="H651" s="112">
        <f t="shared" si="38"/>
        <v>0</v>
      </c>
      <c r="I651" s="112">
        <f t="shared" si="38"/>
        <v>0</v>
      </c>
      <c r="J651" s="112">
        <f t="shared" si="38"/>
        <v>0</v>
      </c>
      <c r="K651" s="112">
        <f t="shared" si="38"/>
        <v>16890</v>
      </c>
      <c r="L651" s="112">
        <f t="shared" si="38"/>
        <v>0</v>
      </c>
      <c r="M651" s="112">
        <f t="shared" si="38"/>
        <v>17754</v>
      </c>
      <c r="O651" s="114" t="s">
        <v>13</v>
      </c>
      <c r="P651" s="114" t="s">
        <v>1742</v>
      </c>
      <c r="Q651" s="114" t="s">
        <v>612</v>
      </c>
      <c r="R651" s="114" t="s">
        <v>1699</v>
      </c>
      <c r="S651" s="114"/>
      <c r="T651" s="112">
        <v>864</v>
      </c>
      <c r="U651" s="112">
        <v>0</v>
      </c>
      <c r="V651" s="112">
        <v>0</v>
      </c>
      <c r="W651" s="112">
        <v>0</v>
      </c>
      <c r="X651" s="112">
        <v>0</v>
      </c>
      <c r="Y651" s="112">
        <v>0</v>
      </c>
      <c r="Z651" s="112">
        <v>16890</v>
      </c>
      <c r="AA651" s="112">
        <v>0</v>
      </c>
      <c r="AB651" s="112">
        <v>17754</v>
      </c>
    </row>
    <row r="652" spans="1:28" x14ac:dyDescent="0.25">
      <c r="A652" s="114" t="s">
        <v>13</v>
      </c>
      <c r="B652" s="114" t="s">
        <v>1742</v>
      </c>
      <c r="C652" s="114" t="s">
        <v>613</v>
      </c>
      <c r="D652" s="114" t="s">
        <v>1700</v>
      </c>
      <c r="E652" s="112">
        <f t="shared" si="38"/>
        <v>116336</v>
      </c>
      <c r="F652" s="112">
        <f t="shared" si="38"/>
        <v>0</v>
      </c>
      <c r="G652" s="112">
        <f t="shared" si="38"/>
        <v>0</v>
      </c>
      <c r="H652" s="112">
        <f t="shared" si="38"/>
        <v>0</v>
      </c>
      <c r="I652" s="112">
        <f t="shared" si="38"/>
        <v>0</v>
      </c>
      <c r="J652" s="112">
        <f t="shared" si="38"/>
        <v>0</v>
      </c>
      <c r="K652" s="112">
        <f t="shared" si="38"/>
        <v>0</v>
      </c>
      <c r="L652" s="112">
        <f t="shared" si="38"/>
        <v>0</v>
      </c>
      <c r="M652" s="112">
        <f t="shared" si="38"/>
        <v>116336</v>
      </c>
      <c r="O652" s="114" t="s">
        <v>13</v>
      </c>
      <c r="P652" s="114" t="s">
        <v>1742</v>
      </c>
      <c r="Q652" s="114" t="s">
        <v>613</v>
      </c>
      <c r="R652" s="114" t="s">
        <v>1700</v>
      </c>
      <c r="S652" s="114"/>
      <c r="T652" s="112">
        <v>116336</v>
      </c>
      <c r="U652" s="112">
        <v>0</v>
      </c>
      <c r="V652" s="112">
        <v>0</v>
      </c>
      <c r="W652" s="112">
        <v>0</v>
      </c>
      <c r="X652" s="112">
        <v>0</v>
      </c>
      <c r="Y652" s="112">
        <v>0</v>
      </c>
      <c r="Z652" s="112">
        <v>0</v>
      </c>
      <c r="AA652" s="112">
        <v>0</v>
      </c>
      <c r="AB652" s="112">
        <v>116336</v>
      </c>
    </row>
    <row r="653" spans="1:28" x14ac:dyDescent="0.25">
      <c r="A653" s="114" t="s">
        <v>13</v>
      </c>
      <c r="B653" s="114" t="s">
        <v>1742</v>
      </c>
      <c r="C653" s="114" t="s">
        <v>614</v>
      </c>
      <c r="D653" s="114" t="s">
        <v>1701</v>
      </c>
      <c r="E653" s="112">
        <f t="shared" si="38"/>
        <v>12912</v>
      </c>
      <c r="F653" s="112">
        <f t="shared" si="38"/>
        <v>0</v>
      </c>
      <c r="G653" s="112">
        <f t="shared" si="38"/>
        <v>0</v>
      </c>
      <c r="H653" s="112">
        <f t="shared" si="38"/>
        <v>0</v>
      </c>
      <c r="I653" s="112">
        <f t="shared" si="38"/>
        <v>96</v>
      </c>
      <c r="J653" s="112">
        <f t="shared" si="38"/>
        <v>0</v>
      </c>
      <c r="K653" s="112">
        <f t="shared" si="38"/>
        <v>0</v>
      </c>
      <c r="L653" s="112">
        <f t="shared" si="38"/>
        <v>0</v>
      </c>
      <c r="M653" s="112">
        <f t="shared" si="38"/>
        <v>13008</v>
      </c>
      <c r="O653" s="114" t="s">
        <v>13</v>
      </c>
      <c r="P653" s="114" t="s">
        <v>1742</v>
      </c>
      <c r="Q653" s="114" t="s">
        <v>614</v>
      </c>
      <c r="R653" s="114" t="s">
        <v>1701</v>
      </c>
      <c r="S653" s="114"/>
      <c r="T653" s="112">
        <v>12912</v>
      </c>
      <c r="U653" s="112">
        <v>0</v>
      </c>
      <c r="V653" s="112">
        <v>0</v>
      </c>
      <c r="W653" s="112">
        <v>0</v>
      </c>
      <c r="X653" s="112">
        <v>96</v>
      </c>
      <c r="Y653" s="112">
        <v>0</v>
      </c>
      <c r="Z653" s="112">
        <v>0</v>
      </c>
      <c r="AA653" s="112">
        <v>0</v>
      </c>
      <c r="AB653" s="112">
        <v>13008</v>
      </c>
    </row>
    <row r="654" spans="1:28" x14ac:dyDescent="0.25">
      <c r="A654" s="114" t="s">
        <v>13</v>
      </c>
      <c r="B654" s="114" t="s">
        <v>1742</v>
      </c>
      <c r="C654" s="114" t="s">
        <v>615</v>
      </c>
      <c r="D654" s="114" t="s">
        <v>1702</v>
      </c>
      <c r="E654" s="112">
        <f t="shared" si="38"/>
        <v>0</v>
      </c>
      <c r="F654" s="112">
        <f t="shared" si="38"/>
        <v>0</v>
      </c>
      <c r="G654" s="112">
        <f t="shared" si="38"/>
        <v>0</v>
      </c>
      <c r="H654" s="112">
        <f t="shared" si="38"/>
        <v>0</v>
      </c>
      <c r="I654" s="112">
        <f t="shared" si="38"/>
        <v>0</v>
      </c>
      <c r="J654" s="112">
        <f t="shared" si="38"/>
        <v>0</v>
      </c>
      <c r="K654" s="112">
        <f t="shared" si="38"/>
        <v>0</v>
      </c>
      <c r="L654" s="112">
        <f t="shared" si="38"/>
        <v>0</v>
      </c>
      <c r="M654" s="112">
        <f t="shared" si="38"/>
        <v>0</v>
      </c>
      <c r="O654" s="114" t="s">
        <v>13</v>
      </c>
      <c r="P654" s="114" t="s">
        <v>1742</v>
      </c>
      <c r="Q654" s="114" t="s">
        <v>615</v>
      </c>
      <c r="R654" s="114" t="s">
        <v>1702</v>
      </c>
      <c r="S654" s="114"/>
      <c r="T654" s="112">
        <v>0</v>
      </c>
      <c r="U654" s="112">
        <v>0</v>
      </c>
      <c r="V654" s="112">
        <v>0</v>
      </c>
      <c r="W654" s="112">
        <v>0</v>
      </c>
      <c r="X654" s="112">
        <v>0</v>
      </c>
      <c r="Y654" s="112">
        <v>0</v>
      </c>
      <c r="Z654" s="112">
        <v>0</v>
      </c>
      <c r="AA654" s="112">
        <v>0</v>
      </c>
      <c r="AB654" s="112">
        <v>0</v>
      </c>
    </row>
    <row r="655" spans="1:28" x14ac:dyDescent="0.25">
      <c r="A655" s="114" t="s">
        <v>13</v>
      </c>
      <c r="B655" s="114" t="s">
        <v>1742</v>
      </c>
      <c r="C655" s="114" t="s">
        <v>616</v>
      </c>
      <c r="D655" s="114" t="s">
        <v>1703</v>
      </c>
      <c r="E655" s="112">
        <f t="shared" si="38"/>
        <v>244048</v>
      </c>
      <c r="F655" s="112">
        <f t="shared" si="38"/>
        <v>120944</v>
      </c>
      <c r="G655" s="112">
        <f t="shared" si="38"/>
        <v>7754</v>
      </c>
      <c r="H655" s="112">
        <f t="shared" si="38"/>
        <v>14638</v>
      </c>
      <c r="I655" s="112">
        <f t="shared" si="38"/>
        <v>110832</v>
      </c>
      <c r="J655" s="112">
        <f t="shared" si="38"/>
        <v>48524</v>
      </c>
      <c r="K655" s="112">
        <f t="shared" si="38"/>
        <v>34312</v>
      </c>
      <c r="L655" s="112">
        <f t="shared" si="38"/>
        <v>18716</v>
      </c>
      <c r="M655" s="112">
        <f t="shared" si="38"/>
        <v>599768</v>
      </c>
      <c r="O655" s="114" t="s">
        <v>13</v>
      </c>
      <c r="P655" s="114" t="s">
        <v>1742</v>
      </c>
      <c r="Q655" s="114" t="s">
        <v>616</v>
      </c>
      <c r="R655" s="114" t="s">
        <v>1703</v>
      </c>
      <c r="S655" s="114"/>
      <c r="T655" s="112">
        <v>244048</v>
      </c>
      <c r="U655" s="112">
        <v>120944</v>
      </c>
      <c r="V655" s="112">
        <v>7754</v>
      </c>
      <c r="W655" s="112">
        <v>14638</v>
      </c>
      <c r="X655" s="112">
        <v>110832</v>
      </c>
      <c r="Y655" s="112">
        <v>48524</v>
      </c>
      <c r="Z655" s="112">
        <v>34312</v>
      </c>
      <c r="AA655" s="112">
        <v>18716</v>
      </c>
      <c r="AB655" s="112">
        <v>599768</v>
      </c>
    </row>
    <row r="656" spans="1:28" x14ac:dyDescent="0.25">
      <c r="D656" s="111" t="s">
        <v>617</v>
      </c>
      <c r="R656" s="111" t="s">
        <v>617</v>
      </c>
      <c r="S656" s="111"/>
    </row>
    <row r="657" spans="1:28" x14ac:dyDescent="0.25">
      <c r="A657" s="114" t="s">
        <v>13</v>
      </c>
      <c r="B657" s="114" t="s">
        <v>1742</v>
      </c>
      <c r="C657" s="114" t="s">
        <v>618</v>
      </c>
      <c r="D657" s="114" t="s">
        <v>1704</v>
      </c>
      <c r="E657" s="112">
        <f t="shared" ref="E657:M662" si="39">T657</f>
        <v>0</v>
      </c>
      <c r="F657" s="112">
        <f t="shared" si="39"/>
        <v>0</v>
      </c>
      <c r="G657" s="112">
        <f t="shared" si="39"/>
        <v>0</v>
      </c>
      <c r="H657" s="112">
        <f t="shared" si="39"/>
        <v>0</v>
      </c>
      <c r="I657" s="112">
        <f t="shared" si="39"/>
        <v>0</v>
      </c>
      <c r="J657" s="112">
        <f t="shared" si="39"/>
        <v>0</v>
      </c>
      <c r="K657" s="112">
        <f t="shared" si="39"/>
        <v>0</v>
      </c>
      <c r="L657" s="112">
        <f t="shared" si="39"/>
        <v>0</v>
      </c>
      <c r="M657" s="112">
        <f t="shared" si="39"/>
        <v>0</v>
      </c>
      <c r="O657" s="114" t="s">
        <v>13</v>
      </c>
      <c r="P657" s="114" t="s">
        <v>1742</v>
      </c>
      <c r="Q657" s="114" t="s">
        <v>618</v>
      </c>
      <c r="R657" s="114" t="s">
        <v>1704</v>
      </c>
      <c r="S657" s="114"/>
      <c r="T657" s="112">
        <v>0</v>
      </c>
      <c r="U657" s="112">
        <v>0</v>
      </c>
      <c r="V657" s="112">
        <v>0</v>
      </c>
      <c r="W657" s="112">
        <v>0</v>
      </c>
      <c r="X657" s="112">
        <v>0</v>
      </c>
      <c r="Y657" s="112">
        <v>0</v>
      </c>
      <c r="Z657" s="112">
        <v>0</v>
      </c>
      <c r="AA657" s="112">
        <v>0</v>
      </c>
      <c r="AB657" s="112">
        <v>0</v>
      </c>
    </row>
    <row r="658" spans="1:28" x14ac:dyDescent="0.25">
      <c r="A658" s="114" t="s">
        <v>13</v>
      </c>
      <c r="B658" s="114" t="s">
        <v>1742</v>
      </c>
      <c r="C658" s="114" t="s">
        <v>619</v>
      </c>
      <c r="D658" s="114" t="s">
        <v>1705</v>
      </c>
      <c r="E658" s="112">
        <f t="shared" si="39"/>
        <v>0</v>
      </c>
      <c r="F658" s="112">
        <f t="shared" si="39"/>
        <v>0</v>
      </c>
      <c r="G658" s="112">
        <f t="shared" si="39"/>
        <v>0</v>
      </c>
      <c r="H658" s="112">
        <f t="shared" si="39"/>
        <v>0</v>
      </c>
      <c r="I658" s="112">
        <f t="shared" si="39"/>
        <v>0</v>
      </c>
      <c r="J658" s="112">
        <f t="shared" si="39"/>
        <v>0</v>
      </c>
      <c r="K658" s="112">
        <f t="shared" si="39"/>
        <v>0</v>
      </c>
      <c r="L658" s="112">
        <f t="shared" si="39"/>
        <v>0</v>
      </c>
      <c r="M658" s="112">
        <f t="shared" si="39"/>
        <v>0</v>
      </c>
      <c r="O658" s="114" t="s">
        <v>13</v>
      </c>
      <c r="P658" s="114" t="s">
        <v>1742</v>
      </c>
      <c r="Q658" s="114" t="s">
        <v>619</v>
      </c>
      <c r="R658" s="114" t="s">
        <v>1705</v>
      </c>
      <c r="S658" s="114"/>
      <c r="T658" s="112">
        <v>0</v>
      </c>
      <c r="U658" s="112">
        <v>0</v>
      </c>
      <c r="V658" s="112">
        <v>0</v>
      </c>
      <c r="W658" s="112">
        <v>0</v>
      </c>
      <c r="X658" s="112">
        <v>0</v>
      </c>
      <c r="Y658" s="112">
        <v>0</v>
      </c>
      <c r="Z658" s="112">
        <v>0</v>
      </c>
      <c r="AA658" s="112">
        <v>0</v>
      </c>
      <c r="AB658" s="112">
        <v>0</v>
      </c>
    </row>
    <row r="659" spans="1:28" x14ac:dyDescent="0.25">
      <c r="A659" s="114" t="s">
        <v>13</v>
      </c>
      <c r="B659" s="114" t="s">
        <v>1742</v>
      </c>
      <c r="C659" s="114" t="s">
        <v>620</v>
      </c>
      <c r="D659" s="114" t="s">
        <v>1706</v>
      </c>
      <c r="E659" s="112">
        <f t="shared" si="39"/>
        <v>0</v>
      </c>
      <c r="F659" s="112">
        <f t="shared" si="39"/>
        <v>0</v>
      </c>
      <c r="G659" s="112">
        <f t="shared" si="39"/>
        <v>0</v>
      </c>
      <c r="H659" s="112">
        <f t="shared" si="39"/>
        <v>0</v>
      </c>
      <c r="I659" s="112">
        <f t="shared" si="39"/>
        <v>0</v>
      </c>
      <c r="J659" s="112">
        <f t="shared" si="39"/>
        <v>0</v>
      </c>
      <c r="K659" s="112">
        <f t="shared" si="39"/>
        <v>0</v>
      </c>
      <c r="L659" s="112">
        <f t="shared" si="39"/>
        <v>0</v>
      </c>
      <c r="M659" s="112">
        <f t="shared" si="39"/>
        <v>0</v>
      </c>
      <c r="O659" s="114" t="s">
        <v>13</v>
      </c>
      <c r="P659" s="114" t="s">
        <v>1742</v>
      </c>
      <c r="Q659" s="114" t="s">
        <v>620</v>
      </c>
      <c r="R659" s="114" t="s">
        <v>1706</v>
      </c>
      <c r="S659" s="114"/>
      <c r="T659" s="112">
        <v>0</v>
      </c>
      <c r="U659" s="112">
        <v>0</v>
      </c>
      <c r="V659" s="112">
        <v>0</v>
      </c>
      <c r="W659" s="112">
        <v>0</v>
      </c>
      <c r="X659" s="112">
        <v>0</v>
      </c>
      <c r="Y659" s="112">
        <v>0</v>
      </c>
      <c r="Z659" s="112">
        <v>0</v>
      </c>
      <c r="AA659" s="112">
        <v>0</v>
      </c>
      <c r="AB659" s="112">
        <v>0</v>
      </c>
    </row>
    <row r="660" spans="1:28" x14ac:dyDescent="0.25">
      <c r="A660" s="114" t="s">
        <v>13</v>
      </c>
      <c r="B660" s="114" t="s">
        <v>1742</v>
      </c>
      <c r="C660" s="114" t="s">
        <v>621</v>
      </c>
      <c r="D660" s="114" t="s">
        <v>1707</v>
      </c>
      <c r="E660" s="112">
        <f t="shared" si="39"/>
        <v>0</v>
      </c>
      <c r="F660" s="112">
        <f t="shared" si="39"/>
        <v>0</v>
      </c>
      <c r="G660" s="112">
        <f t="shared" si="39"/>
        <v>0</v>
      </c>
      <c r="H660" s="112">
        <f t="shared" si="39"/>
        <v>0</v>
      </c>
      <c r="I660" s="112">
        <f t="shared" si="39"/>
        <v>0</v>
      </c>
      <c r="J660" s="112">
        <f t="shared" si="39"/>
        <v>0</v>
      </c>
      <c r="K660" s="112">
        <f t="shared" si="39"/>
        <v>0</v>
      </c>
      <c r="L660" s="112">
        <f t="shared" si="39"/>
        <v>0</v>
      </c>
      <c r="M660" s="112">
        <f t="shared" si="39"/>
        <v>0</v>
      </c>
      <c r="O660" s="114" t="s">
        <v>13</v>
      </c>
      <c r="P660" s="114" t="s">
        <v>1742</v>
      </c>
      <c r="Q660" s="114" t="s">
        <v>621</v>
      </c>
      <c r="R660" s="114" t="s">
        <v>1707</v>
      </c>
      <c r="S660" s="114"/>
      <c r="T660" s="112">
        <v>0</v>
      </c>
      <c r="U660" s="112">
        <v>0</v>
      </c>
      <c r="V660" s="112">
        <v>0</v>
      </c>
      <c r="W660" s="112">
        <v>0</v>
      </c>
      <c r="X660" s="112">
        <v>0</v>
      </c>
      <c r="Y660" s="112">
        <v>0</v>
      </c>
      <c r="Z660" s="112">
        <v>0</v>
      </c>
      <c r="AA660" s="112">
        <v>0</v>
      </c>
      <c r="AB660" s="112">
        <v>0</v>
      </c>
    </row>
    <row r="661" spans="1:28" x14ac:dyDescent="0.25">
      <c r="A661" s="114" t="s">
        <v>13</v>
      </c>
      <c r="B661" s="114" t="s">
        <v>1742</v>
      </c>
      <c r="C661" s="114" t="s">
        <v>706</v>
      </c>
      <c r="D661" s="114" t="s">
        <v>1708</v>
      </c>
      <c r="E661" s="112">
        <f t="shared" si="39"/>
        <v>0</v>
      </c>
      <c r="F661" s="112">
        <f t="shared" si="39"/>
        <v>0</v>
      </c>
      <c r="G661" s="112">
        <f t="shared" si="39"/>
        <v>0</v>
      </c>
      <c r="H661" s="112">
        <f t="shared" si="39"/>
        <v>0</v>
      </c>
      <c r="I661" s="112">
        <f t="shared" si="39"/>
        <v>0</v>
      </c>
      <c r="J661" s="112">
        <f t="shared" si="39"/>
        <v>0</v>
      </c>
      <c r="K661" s="112">
        <f t="shared" si="39"/>
        <v>0</v>
      </c>
      <c r="L661" s="112">
        <f t="shared" si="39"/>
        <v>0</v>
      </c>
      <c r="M661" s="112">
        <f t="shared" si="39"/>
        <v>0</v>
      </c>
      <c r="O661" s="114" t="s">
        <v>13</v>
      </c>
      <c r="P661" s="114" t="s">
        <v>1742</v>
      </c>
      <c r="Q661" s="114" t="s">
        <v>706</v>
      </c>
      <c r="R661" s="114" t="s">
        <v>1708</v>
      </c>
      <c r="S661" s="114"/>
      <c r="T661" s="112">
        <v>0</v>
      </c>
      <c r="U661" s="112">
        <v>0</v>
      </c>
      <c r="V661" s="112">
        <v>0</v>
      </c>
      <c r="W661" s="112">
        <v>0</v>
      </c>
      <c r="X661" s="112">
        <v>0</v>
      </c>
      <c r="Y661" s="112">
        <v>0</v>
      </c>
      <c r="Z661" s="112">
        <v>0</v>
      </c>
      <c r="AA661" s="112">
        <v>0</v>
      </c>
      <c r="AB661" s="112">
        <v>0</v>
      </c>
    </row>
    <row r="662" spans="1:28" x14ac:dyDescent="0.25">
      <c r="A662" s="114" t="s">
        <v>13</v>
      </c>
      <c r="B662" s="114" t="s">
        <v>1742</v>
      </c>
      <c r="C662" s="114" t="s">
        <v>708</v>
      </c>
      <c r="D662" s="114" t="s">
        <v>1709</v>
      </c>
      <c r="E662" s="112">
        <f t="shared" si="39"/>
        <v>0</v>
      </c>
      <c r="F662" s="112">
        <f t="shared" si="39"/>
        <v>0</v>
      </c>
      <c r="G662" s="112">
        <f t="shared" si="39"/>
        <v>0</v>
      </c>
      <c r="H662" s="112">
        <f t="shared" si="39"/>
        <v>0</v>
      </c>
      <c r="I662" s="112">
        <f t="shared" si="39"/>
        <v>0</v>
      </c>
      <c r="J662" s="112">
        <f t="shared" si="39"/>
        <v>0</v>
      </c>
      <c r="K662" s="112">
        <f t="shared" si="39"/>
        <v>0</v>
      </c>
      <c r="L662" s="112">
        <f t="shared" si="39"/>
        <v>0</v>
      </c>
      <c r="M662" s="112">
        <f t="shared" si="39"/>
        <v>0</v>
      </c>
      <c r="O662" s="114" t="s">
        <v>13</v>
      </c>
      <c r="P662" s="114" t="s">
        <v>1742</v>
      </c>
      <c r="Q662" s="114" t="s">
        <v>708</v>
      </c>
      <c r="R662" s="114" t="s">
        <v>1709</v>
      </c>
      <c r="S662" s="114"/>
      <c r="T662" s="112">
        <v>0</v>
      </c>
      <c r="U662" s="112">
        <v>0</v>
      </c>
      <c r="V662" s="112">
        <v>0</v>
      </c>
      <c r="W662" s="112">
        <v>0</v>
      </c>
      <c r="X662" s="112">
        <v>0</v>
      </c>
      <c r="Y662" s="112">
        <v>0</v>
      </c>
      <c r="Z662" s="112">
        <v>0</v>
      </c>
      <c r="AA662" s="112">
        <v>0</v>
      </c>
      <c r="AB662" s="112">
        <v>0</v>
      </c>
    </row>
    <row r="665" spans="1:28" x14ac:dyDescent="0.25">
      <c r="A665" s="111" t="s">
        <v>1743</v>
      </c>
      <c r="O665" s="111" t="s">
        <v>1743</v>
      </c>
    </row>
    <row r="666" spans="1:28" x14ac:dyDescent="0.25">
      <c r="A666" s="114" t="s">
        <v>0</v>
      </c>
      <c r="B666" s="114" t="s">
        <v>1666</v>
      </c>
      <c r="C666" s="114" t="s">
        <v>112</v>
      </c>
      <c r="D666" s="111" t="s">
        <v>127</v>
      </c>
      <c r="E666" s="112" t="s">
        <v>1667</v>
      </c>
      <c r="F666" s="112" t="s">
        <v>1668</v>
      </c>
      <c r="G666" s="112" t="s">
        <v>1669</v>
      </c>
      <c r="H666" s="112" t="s">
        <v>1670</v>
      </c>
      <c r="I666" s="112" t="s">
        <v>1671</v>
      </c>
      <c r="J666" s="112" t="s">
        <v>1672</v>
      </c>
      <c r="K666" s="112" t="s">
        <v>1673</v>
      </c>
      <c r="L666" s="112" t="s">
        <v>1674</v>
      </c>
      <c r="M666" s="112" t="s">
        <v>1</v>
      </c>
      <c r="O666" s="114" t="s">
        <v>0</v>
      </c>
      <c r="P666" s="114" t="s">
        <v>1666</v>
      </c>
      <c r="Q666" s="114" t="s">
        <v>112</v>
      </c>
      <c r="R666" s="111" t="s">
        <v>127</v>
      </c>
      <c r="S666" s="111"/>
      <c r="T666" s="112" t="s">
        <v>1667</v>
      </c>
      <c r="U666" s="112" t="s">
        <v>1668</v>
      </c>
      <c r="V666" s="112" t="s">
        <v>1669</v>
      </c>
      <c r="W666" s="112" t="s">
        <v>1670</v>
      </c>
      <c r="X666" s="112" t="s">
        <v>1671</v>
      </c>
      <c r="Y666" s="112" t="s">
        <v>1672</v>
      </c>
      <c r="Z666" s="112" t="s">
        <v>1673</v>
      </c>
      <c r="AA666" s="112" t="s">
        <v>1674</v>
      </c>
      <c r="AB666" s="112" t="s">
        <v>1</v>
      </c>
    </row>
    <row r="667" spans="1:28" x14ac:dyDescent="0.25">
      <c r="A667" s="114" t="s">
        <v>40</v>
      </c>
      <c r="B667" s="114" t="s">
        <v>1744</v>
      </c>
      <c r="C667" s="114" t="s">
        <v>589</v>
      </c>
      <c r="D667" s="114" t="s">
        <v>1676</v>
      </c>
      <c r="E667" s="112">
        <f t="shared" ref="E667:M694" si="40">T667</f>
        <v>34368</v>
      </c>
      <c r="F667" s="112">
        <f t="shared" si="40"/>
        <v>0</v>
      </c>
      <c r="G667" s="112">
        <f t="shared" si="40"/>
        <v>0</v>
      </c>
      <c r="H667" s="112">
        <f t="shared" si="40"/>
        <v>0</v>
      </c>
      <c r="I667" s="112">
        <f t="shared" si="40"/>
        <v>0</v>
      </c>
      <c r="J667" s="112">
        <f t="shared" si="40"/>
        <v>0</v>
      </c>
      <c r="K667" s="112">
        <f t="shared" si="40"/>
        <v>0</v>
      </c>
      <c r="L667" s="112">
        <f t="shared" si="40"/>
        <v>0</v>
      </c>
      <c r="M667" s="112">
        <f t="shared" si="40"/>
        <v>34368</v>
      </c>
      <c r="O667" s="114" t="s">
        <v>40</v>
      </c>
      <c r="P667" s="114" t="s">
        <v>1744</v>
      </c>
      <c r="Q667" s="114" t="s">
        <v>589</v>
      </c>
      <c r="R667" s="114" t="s">
        <v>1676</v>
      </c>
      <c r="S667" s="114"/>
      <c r="T667" s="112">
        <v>34368</v>
      </c>
      <c r="U667" s="112">
        <v>0</v>
      </c>
      <c r="V667" s="112">
        <v>0</v>
      </c>
      <c r="W667" s="112">
        <v>0</v>
      </c>
      <c r="X667" s="112">
        <v>0</v>
      </c>
      <c r="Y667" s="112">
        <v>0</v>
      </c>
      <c r="Z667" s="112">
        <v>0</v>
      </c>
      <c r="AA667" s="112">
        <v>0</v>
      </c>
      <c r="AB667" s="112">
        <v>34368</v>
      </c>
    </row>
    <row r="668" spans="1:28" x14ac:dyDescent="0.25">
      <c r="A668" s="114" t="s">
        <v>40</v>
      </c>
      <c r="B668" s="114" t="s">
        <v>1744</v>
      </c>
      <c r="C668" s="114" t="s">
        <v>590</v>
      </c>
      <c r="D668" s="114" t="s">
        <v>1677</v>
      </c>
      <c r="E668" s="112">
        <f t="shared" si="40"/>
        <v>0</v>
      </c>
      <c r="F668" s="112">
        <f t="shared" si="40"/>
        <v>0</v>
      </c>
      <c r="G668" s="112">
        <f t="shared" si="40"/>
        <v>0</v>
      </c>
      <c r="H668" s="112">
        <f t="shared" si="40"/>
        <v>0</v>
      </c>
      <c r="I668" s="112">
        <f t="shared" si="40"/>
        <v>40320</v>
      </c>
      <c r="J668" s="112">
        <f t="shared" si="40"/>
        <v>0</v>
      </c>
      <c r="K668" s="112">
        <f t="shared" si="40"/>
        <v>1632</v>
      </c>
      <c r="L668" s="112">
        <f t="shared" si="40"/>
        <v>0</v>
      </c>
      <c r="M668" s="112">
        <f t="shared" si="40"/>
        <v>41952</v>
      </c>
      <c r="O668" s="114" t="s">
        <v>40</v>
      </c>
      <c r="P668" s="114" t="s">
        <v>1744</v>
      </c>
      <c r="Q668" s="114" t="s">
        <v>590</v>
      </c>
      <c r="R668" s="114" t="s">
        <v>1677</v>
      </c>
      <c r="S668" s="114"/>
      <c r="T668" s="112">
        <v>0</v>
      </c>
      <c r="U668" s="112">
        <v>0</v>
      </c>
      <c r="V668" s="112">
        <v>0</v>
      </c>
      <c r="W668" s="112">
        <v>0</v>
      </c>
      <c r="X668" s="112">
        <v>40320</v>
      </c>
      <c r="Y668" s="112">
        <v>0</v>
      </c>
      <c r="Z668" s="112">
        <v>1632</v>
      </c>
      <c r="AA668" s="112">
        <v>0</v>
      </c>
      <c r="AB668" s="112">
        <v>41952</v>
      </c>
    </row>
    <row r="669" spans="1:28" x14ac:dyDescent="0.25">
      <c r="A669" s="114" t="s">
        <v>40</v>
      </c>
      <c r="B669" s="114" t="s">
        <v>1744</v>
      </c>
      <c r="C669" s="114" t="s">
        <v>591</v>
      </c>
      <c r="D669" s="114" t="s">
        <v>1678</v>
      </c>
      <c r="E669" s="112">
        <f t="shared" si="40"/>
        <v>0</v>
      </c>
      <c r="F669" s="112">
        <f t="shared" si="40"/>
        <v>111936</v>
      </c>
      <c r="G669" s="112">
        <f t="shared" si="40"/>
        <v>0</v>
      </c>
      <c r="H669" s="112">
        <f t="shared" si="40"/>
        <v>0</v>
      </c>
      <c r="I669" s="112">
        <f t="shared" si="40"/>
        <v>0</v>
      </c>
      <c r="J669" s="112">
        <f t="shared" si="40"/>
        <v>384</v>
      </c>
      <c r="K669" s="112">
        <f t="shared" si="40"/>
        <v>0</v>
      </c>
      <c r="L669" s="112">
        <f t="shared" si="40"/>
        <v>0</v>
      </c>
      <c r="M669" s="112">
        <f t="shared" si="40"/>
        <v>112320</v>
      </c>
      <c r="O669" s="114" t="s">
        <v>40</v>
      </c>
      <c r="P669" s="114" t="s">
        <v>1744</v>
      </c>
      <c r="Q669" s="114" t="s">
        <v>591</v>
      </c>
      <c r="R669" s="114" t="s">
        <v>1678</v>
      </c>
      <c r="S669" s="114"/>
      <c r="T669" s="112">
        <v>0</v>
      </c>
      <c r="U669" s="112">
        <v>111936</v>
      </c>
      <c r="V669" s="112">
        <v>0</v>
      </c>
      <c r="W669" s="112">
        <v>0</v>
      </c>
      <c r="X669" s="112">
        <v>0</v>
      </c>
      <c r="Y669" s="112">
        <v>384</v>
      </c>
      <c r="Z669" s="112">
        <v>0</v>
      </c>
      <c r="AA669" s="112">
        <v>0</v>
      </c>
      <c r="AB669" s="112">
        <v>112320</v>
      </c>
    </row>
    <row r="670" spans="1:28" x14ac:dyDescent="0.25">
      <c r="A670" s="114" t="s">
        <v>40</v>
      </c>
      <c r="B670" s="114" t="s">
        <v>1744</v>
      </c>
      <c r="C670" s="114" t="s">
        <v>592</v>
      </c>
      <c r="D670" s="114" t="s">
        <v>1679</v>
      </c>
      <c r="E670" s="112">
        <f t="shared" si="40"/>
        <v>14496</v>
      </c>
      <c r="F670" s="112">
        <f t="shared" si="40"/>
        <v>10272</v>
      </c>
      <c r="G670" s="112">
        <f t="shared" si="40"/>
        <v>0</v>
      </c>
      <c r="H670" s="112">
        <f t="shared" si="40"/>
        <v>0</v>
      </c>
      <c r="I670" s="112">
        <f t="shared" si="40"/>
        <v>240</v>
      </c>
      <c r="J670" s="112">
        <f t="shared" si="40"/>
        <v>29760</v>
      </c>
      <c r="K670" s="112">
        <f t="shared" si="40"/>
        <v>7408</v>
      </c>
      <c r="L670" s="112">
        <f t="shared" si="40"/>
        <v>48</v>
      </c>
      <c r="M670" s="112">
        <f t="shared" si="40"/>
        <v>62224</v>
      </c>
      <c r="O670" s="114" t="s">
        <v>40</v>
      </c>
      <c r="P670" s="114" t="s">
        <v>1744</v>
      </c>
      <c r="Q670" s="114" t="s">
        <v>592</v>
      </c>
      <c r="R670" s="114" t="s">
        <v>1679</v>
      </c>
      <c r="S670" s="114"/>
      <c r="T670" s="112">
        <v>14496</v>
      </c>
      <c r="U670" s="112">
        <v>10272</v>
      </c>
      <c r="V670" s="112">
        <v>0</v>
      </c>
      <c r="W670" s="112">
        <v>0</v>
      </c>
      <c r="X670" s="112">
        <v>240</v>
      </c>
      <c r="Y670" s="112">
        <v>29760</v>
      </c>
      <c r="Z670" s="112">
        <v>7408</v>
      </c>
      <c r="AA670" s="112">
        <v>48</v>
      </c>
      <c r="AB670" s="112">
        <v>62224</v>
      </c>
    </row>
    <row r="671" spans="1:28" x14ac:dyDescent="0.25">
      <c r="A671" s="114" t="s">
        <v>40</v>
      </c>
      <c r="B671" s="114" t="s">
        <v>1744</v>
      </c>
      <c r="C671" s="114" t="s">
        <v>593</v>
      </c>
      <c r="D671" s="114" t="s">
        <v>1680</v>
      </c>
      <c r="E671" s="112">
        <f t="shared" si="40"/>
        <v>0</v>
      </c>
      <c r="F671" s="112">
        <f t="shared" si="40"/>
        <v>0</v>
      </c>
      <c r="G671" s="112">
        <f t="shared" si="40"/>
        <v>0</v>
      </c>
      <c r="H671" s="112">
        <f t="shared" si="40"/>
        <v>0</v>
      </c>
      <c r="I671" s="112">
        <f t="shared" si="40"/>
        <v>0</v>
      </c>
      <c r="J671" s="112">
        <f t="shared" si="40"/>
        <v>0</v>
      </c>
      <c r="K671" s="112">
        <f t="shared" si="40"/>
        <v>0</v>
      </c>
      <c r="L671" s="112">
        <f t="shared" si="40"/>
        <v>0</v>
      </c>
      <c r="M671" s="112">
        <f t="shared" si="40"/>
        <v>0</v>
      </c>
      <c r="O671" s="114" t="s">
        <v>40</v>
      </c>
      <c r="P671" s="114" t="s">
        <v>1744</v>
      </c>
      <c r="Q671" s="114" t="s">
        <v>593</v>
      </c>
      <c r="R671" s="114" t="s">
        <v>1680</v>
      </c>
      <c r="S671" s="114"/>
      <c r="T671" s="112">
        <v>0</v>
      </c>
      <c r="U671" s="112">
        <v>0</v>
      </c>
      <c r="V671" s="112">
        <v>0</v>
      </c>
      <c r="W671" s="112">
        <v>0</v>
      </c>
      <c r="X671" s="112">
        <v>0</v>
      </c>
      <c r="Y671" s="112">
        <v>0</v>
      </c>
      <c r="Z671" s="112">
        <v>0</v>
      </c>
      <c r="AA671" s="112">
        <v>0</v>
      </c>
      <c r="AB671" s="112">
        <v>0</v>
      </c>
    </row>
    <row r="672" spans="1:28" x14ac:dyDescent="0.25">
      <c r="A672" s="114" t="s">
        <v>40</v>
      </c>
      <c r="B672" s="114" t="s">
        <v>1744</v>
      </c>
      <c r="C672" s="114" t="s">
        <v>594</v>
      </c>
      <c r="D672" s="114" t="s">
        <v>1681</v>
      </c>
      <c r="E672" s="112">
        <f t="shared" si="40"/>
        <v>0</v>
      </c>
      <c r="F672" s="112">
        <f t="shared" si="40"/>
        <v>0</v>
      </c>
      <c r="G672" s="112">
        <f t="shared" si="40"/>
        <v>0</v>
      </c>
      <c r="H672" s="112">
        <f t="shared" si="40"/>
        <v>0</v>
      </c>
      <c r="I672" s="112">
        <f t="shared" si="40"/>
        <v>0</v>
      </c>
      <c r="J672" s="112">
        <f t="shared" si="40"/>
        <v>0</v>
      </c>
      <c r="K672" s="112">
        <f t="shared" si="40"/>
        <v>0</v>
      </c>
      <c r="L672" s="112">
        <f t="shared" si="40"/>
        <v>0</v>
      </c>
      <c r="M672" s="112">
        <f t="shared" si="40"/>
        <v>0</v>
      </c>
      <c r="O672" s="114" t="s">
        <v>40</v>
      </c>
      <c r="P672" s="114" t="s">
        <v>1744</v>
      </c>
      <c r="Q672" s="114" t="s">
        <v>594</v>
      </c>
      <c r="R672" s="114" t="s">
        <v>1681</v>
      </c>
      <c r="S672" s="114"/>
      <c r="T672" s="112">
        <v>0</v>
      </c>
      <c r="U672" s="112">
        <v>0</v>
      </c>
      <c r="V672" s="112">
        <v>0</v>
      </c>
      <c r="W672" s="112">
        <v>0</v>
      </c>
      <c r="X672" s="112">
        <v>0</v>
      </c>
      <c r="Y672" s="112">
        <v>0</v>
      </c>
      <c r="Z672" s="112">
        <v>0</v>
      </c>
      <c r="AA672" s="112">
        <v>0</v>
      </c>
      <c r="AB672" s="112">
        <v>0</v>
      </c>
    </row>
    <row r="673" spans="1:28" x14ac:dyDescent="0.25">
      <c r="A673" s="114" t="s">
        <v>40</v>
      </c>
      <c r="B673" s="114" t="s">
        <v>1744</v>
      </c>
      <c r="C673" s="114" t="s">
        <v>595</v>
      </c>
      <c r="D673" s="114" t="s">
        <v>1682</v>
      </c>
      <c r="E673" s="112">
        <f t="shared" si="40"/>
        <v>0</v>
      </c>
      <c r="F673" s="112">
        <f t="shared" si="40"/>
        <v>4800</v>
      </c>
      <c r="G673" s="112">
        <f t="shared" si="40"/>
        <v>0</v>
      </c>
      <c r="H673" s="112">
        <f t="shared" si="40"/>
        <v>0</v>
      </c>
      <c r="I673" s="112">
        <f t="shared" si="40"/>
        <v>0</v>
      </c>
      <c r="J673" s="112">
        <f t="shared" si="40"/>
        <v>5472</v>
      </c>
      <c r="K673" s="112">
        <f t="shared" si="40"/>
        <v>0</v>
      </c>
      <c r="L673" s="112">
        <f t="shared" si="40"/>
        <v>1792</v>
      </c>
      <c r="M673" s="112">
        <f t="shared" si="40"/>
        <v>12064</v>
      </c>
      <c r="O673" s="114" t="s">
        <v>40</v>
      </c>
      <c r="P673" s="114" t="s">
        <v>1744</v>
      </c>
      <c r="Q673" s="114" t="s">
        <v>595</v>
      </c>
      <c r="R673" s="114" t="s">
        <v>1682</v>
      </c>
      <c r="S673" s="114"/>
      <c r="T673" s="112">
        <v>0</v>
      </c>
      <c r="U673" s="112">
        <v>4800</v>
      </c>
      <c r="V673" s="112">
        <v>0</v>
      </c>
      <c r="W673" s="112">
        <v>0</v>
      </c>
      <c r="X673" s="112">
        <v>0</v>
      </c>
      <c r="Y673" s="112">
        <v>5472</v>
      </c>
      <c r="Z673" s="112">
        <v>0</v>
      </c>
      <c r="AA673" s="112">
        <v>1792</v>
      </c>
      <c r="AB673" s="112">
        <v>12064</v>
      </c>
    </row>
    <row r="674" spans="1:28" x14ac:dyDescent="0.25">
      <c r="A674" s="114" t="s">
        <v>40</v>
      </c>
      <c r="B674" s="114" t="s">
        <v>1744</v>
      </c>
      <c r="C674" s="114" t="s">
        <v>596</v>
      </c>
      <c r="D674" s="114" t="s">
        <v>1683</v>
      </c>
      <c r="E674" s="112">
        <f t="shared" si="40"/>
        <v>0</v>
      </c>
      <c r="F674" s="112">
        <f t="shared" si="40"/>
        <v>0</v>
      </c>
      <c r="G674" s="112">
        <f t="shared" si="40"/>
        <v>0</v>
      </c>
      <c r="H674" s="112">
        <f t="shared" si="40"/>
        <v>0</v>
      </c>
      <c r="I674" s="112">
        <f t="shared" si="40"/>
        <v>3744</v>
      </c>
      <c r="J674" s="112">
        <f t="shared" si="40"/>
        <v>0</v>
      </c>
      <c r="K674" s="112">
        <f t="shared" si="40"/>
        <v>11034</v>
      </c>
      <c r="L674" s="112">
        <f t="shared" si="40"/>
        <v>0</v>
      </c>
      <c r="M674" s="112">
        <f t="shared" si="40"/>
        <v>14778</v>
      </c>
      <c r="O674" s="114" t="s">
        <v>40</v>
      </c>
      <c r="P674" s="114" t="s">
        <v>1744</v>
      </c>
      <c r="Q674" s="114" t="s">
        <v>596</v>
      </c>
      <c r="R674" s="114" t="s">
        <v>1683</v>
      </c>
      <c r="S674" s="114"/>
      <c r="T674" s="112">
        <v>0</v>
      </c>
      <c r="U674" s="112">
        <v>0</v>
      </c>
      <c r="V674" s="112">
        <v>0</v>
      </c>
      <c r="W674" s="112">
        <v>0</v>
      </c>
      <c r="X674" s="112">
        <v>3744</v>
      </c>
      <c r="Y674" s="112">
        <v>0</v>
      </c>
      <c r="Z674" s="112">
        <v>11034</v>
      </c>
      <c r="AA674" s="112">
        <v>0</v>
      </c>
      <c r="AB674" s="112">
        <v>14778</v>
      </c>
    </row>
    <row r="675" spans="1:28" x14ac:dyDescent="0.25">
      <c r="A675" s="114" t="s">
        <v>40</v>
      </c>
      <c r="B675" s="114" t="s">
        <v>1744</v>
      </c>
      <c r="C675" s="114" t="s">
        <v>597</v>
      </c>
      <c r="D675" s="114" t="s">
        <v>1684</v>
      </c>
      <c r="E675" s="112">
        <f t="shared" si="40"/>
        <v>6384</v>
      </c>
      <c r="F675" s="112">
        <f t="shared" si="40"/>
        <v>2112</v>
      </c>
      <c r="G675" s="112">
        <f t="shared" si="40"/>
        <v>0</v>
      </c>
      <c r="H675" s="112">
        <f t="shared" si="40"/>
        <v>0</v>
      </c>
      <c r="I675" s="112">
        <f t="shared" si="40"/>
        <v>36032</v>
      </c>
      <c r="J675" s="112">
        <f t="shared" si="40"/>
        <v>0</v>
      </c>
      <c r="K675" s="112">
        <f t="shared" si="40"/>
        <v>1776</v>
      </c>
      <c r="L675" s="112">
        <f t="shared" si="40"/>
        <v>0</v>
      </c>
      <c r="M675" s="112">
        <f t="shared" si="40"/>
        <v>46304</v>
      </c>
      <c r="O675" s="114" t="s">
        <v>40</v>
      </c>
      <c r="P675" s="114" t="s">
        <v>1744</v>
      </c>
      <c r="Q675" s="114" t="s">
        <v>597</v>
      </c>
      <c r="R675" s="114" t="s">
        <v>1684</v>
      </c>
      <c r="S675" s="114"/>
      <c r="T675" s="112">
        <v>6384</v>
      </c>
      <c r="U675" s="112">
        <v>2112</v>
      </c>
      <c r="V675" s="112">
        <v>0</v>
      </c>
      <c r="W675" s="112">
        <v>0</v>
      </c>
      <c r="X675" s="112">
        <v>36032</v>
      </c>
      <c r="Y675" s="112">
        <v>0</v>
      </c>
      <c r="Z675" s="112">
        <v>1776</v>
      </c>
      <c r="AA675" s="112">
        <v>0</v>
      </c>
      <c r="AB675" s="112">
        <v>46304</v>
      </c>
    </row>
    <row r="676" spans="1:28" x14ac:dyDescent="0.25">
      <c r="A676" s="114" t="s">
        <v>40</v>
      </c>
      <c r="B676" s="114" t="s">
        <v>1744</v>
      </c>
      <c r="C676" s="114" t="s">
        <v>598</v>
      </c>
      <c r="D676" s="114" t="s">
        <v>1685</v>
      </c>
      <c r="E676" s="112">
        <f t="shared" si="40"/>
        <v>0</v>
      </c>
      <c r="F676" s="112">
        <f t="shared" si="40"/>
        <v>1872</v>
      </c>
      <c r="G676" s="112">
        <f t="shared" si="40"/>
        <v>0</v>
      </c>
      <c r="H676" s="112">
        <f t="shared" si="40"/>
        <v>0</v>
      </c>
      <c r="I676" s="112">
        <f t="shared" si="40"/>
        <v>0</v>
      </c>
      <c r="J676" s="112">
        <f t="shared" si="40"/>
        <v>0</v>
      </c>
      <c r="K676" s="112">
        <f t="shared" si="40"/>
        <v>0</v>
      </c>
      <c r="L676" s="112">
        <f t="shared" si="40"/>
        <v>0</v>
      </c>
      <c r="M676" s="112">
        <f t="shared" si="40"/>
        <v>1872</v>
      </c>
      <c r="O676" s="114" t="s">
        <v>40</v>
      </c>
      <c r="P676" s="114" t="s">
        <v>1744</v>
      </c>
      <c r="Q676" s="114" t="s">
        <v>598</v>
      </c>
      <c r="R676" s="114" t="s">
        <v>1685</v>
      </c>
      <c r="S676" s="114"/>
      <c r="T676" s="112">
        <v>0</v>
      </c>
      <c r="U676" s="112">
        <v>1872</v>
      </c>
      <c r="V676" s="112">
        <v>0</v>
      </c>
      <c r="W676" s="112">
        <v>0</v>
      </c>
      <c r="X676" s="112">
        <v>0</v>
      </c>
      <c r="Y676" s="112">
        <v>0</v>
      </c>
      <c r="Z676" s="112">
        <v>0</v>
      </c>
      <c r="AA676" s="112">
        <v>0</v>
      </c>
      <c r="AB676" s="112">
        <v>1872</v>
      </c>
    </row>
    <row r="677" spans="1:28" x14ac:dyDescent="0.25">
      <c r="A677" s="114" t="s">
        <v>40</v>
      </c>
      <c r="B677" s="114" t="s">
        <v>1744</v>
      </c>
      <c r="C677" s="114" t="s">
        <v>599</v>
      </c>
      <c r="D677" s="114" t="s">
        <v>1686</v>
      </c>
      <c r="E677" s="112">
        <f t="shared" si="40"/>
        <v>0</v>
      </c>
      <c r="F677" s="112">
        <f t="shared" si="40"/>
        <v>1056</v>
      </c>
      <c r="G677" s="112">
        <f t="shared" si="40"/>
        <v>0</v>
      </c>
      <c r="H677" s="112">
        <f t="shared" si="40"/>
        <v>0</v>
      </c>
      <c r="I677" s="112">
        <f t="shared" si="40"/>
        <v>0</v>
      </c>
      <c r="J677" s="112">
        <f t="shared" si="40"/>
        <v>23776</v>
      </c>
      <c r="K677" s="112">
        <f t="shared" si="40"/>
        <v>0</v>
      </c>
      <c r="L677" s="112">
        <f t="shared" si="40"/>
        <v>9044</v>
      </c>
      <c r="M677" s="112">
        <f t="shared" si="40"/>
        <v>33876</v>
      </c>
      <c r="O677" s="114" t="s">
        <v>40</v>
      </c>
      <c r="P677" s="114" t="s">
        <v>1744</v>
      </c>
      <c r="Q677" s="114" t="s">
        <v>599</v>
      </c>
      <c r="R677" s="114" t="s">
        <v>1686</v>
      </c>
      <c r="S677" s="114"/>
      <c r="T677" s="112">
        <v>0</v>
      </c>
      <c r="U677" s="112">
        <v>1056</v>
      </c>
      <c r="V677" s="112">
        <v>0</v>
      </c>
      <c r="W677" s="112">
        <v>0</v>
      </c>
      <c r="X677" s="112">
        <v>0</v>
      </c>
      <c r="Y677" s="112">
        <v>23776</v>
      </c>
      <c r="Z677" s="112">
        <v>0</v>
      </c>
      <c r="AA677" s="112">
        <v>9044</v>
      </c>
      <c r="AB677" s="112">
        <v>33876</v>
      </c>
    </row>
    <row r="678" spans="1:28" x14ac:dyDescent="0.25">
      <c r="A678" s="114" t="s">
        <v>40</v>
      </c>
      <c r="B678" s="114" t="s">
        <v>1744</v>
      </c>
      <c r="C678" s="114" t="s">
        <v>600</v>
      </c>
      <c r="D678" s="114" t="s">
        <v>1687</v>
      </c>
      <c r="E678" s="112">
        <f t="shared" si="40"/>
        <v>90096</v>
      </c>
      <c r="F678" s="112">
        <f t="shared" si="40"/>
        <v>0</v>
      </c>
      <c r="G678" s="112">
        <f t="shared" si="40"/>
        <v>0</v>
      </c>
      <c r="H678" s="112">
        <f t="shared" si="40"/>
        <v>11104</v>
      </c>
      <c r="I678" s="112">
        <f t="shared" si="40"/>
        <v>0</v>
      </c>
      <c r="J678" s="112">
        <f t="shared" si="40"/>
        <v>0</v>
      </c>
      <c r="K678" s="112">
        <f t="shared" si="40"/>
        <v>0</v>
      </c>
      <c r="L678" s="112">
        <f t="shared" si="40"/>
        <v>0</v>
      </c>
      <c r="M678" s="112">
        <f t="shared" si="40"/>
        <v>101200</v>
      </c>
      <c r="O678" s="114" t="s">
        <v>40</v>
      </c>
      <c r="P678" s="114" t="s">
        <v>1744</v>
      </c>
      <c r="Q678" s="114" t="s">
        <v>600</v>
      </c>
      <c r="R678" s="114" t="s">
        <v>1687</v>
      </c>
      <c r="S678" s="114"/>
      <c r="T678" s="112">
        <v>90096</v>
      </c>
      <c r="U678" s="112">
        <v>0</v>
      </c>
      <c r="V678" s="112">
        <v>0</v>
      </c>
      <c r="W678" s="112">
        <v>11104</v>
      </c>
      <c r="X678" s="112">
        <v>0</v>
      </c>
      <c r="Y678" s="112">
        <v>0</v>
      </c>
      <c r="Z678" s="112">
        <v>0</v>
      </c>
      <c r="AA678" s="112">
        <v>0</v>
      </c>
      <c r="AB678" s="112">
        <v>101200</v>
      </c>
    </row>
    <row r="679" spans="1:28" x14ac:dyDescent="0.25">
      <c r="A679" s="114" t="s">
        <v>40</v>
      </c>
      <c r="B679" s="114" t="s">
        <v>1744</v>
      </c>
      <c r="C679" s="114" t="s">
        <v>601</v>
      </c>
      <c r="D679" s="114" t="s">
        <v>1688</v>
      </c>
      <c r="E679" s="112">
        <f t="shared" si="40"/>
        <v>4800</v>
      </c>
      <c r="F679" s="112">
        <f t="shared" si="40"/>
        <v>0</v>
      </c>
      <c r="G679" s="112">
        <f t="shared" si="40"/>
        <v>0</v>
      </c>
      <c r="H679" s="112">
        <f t="shared" si="40"/>
        <v>0</v>
      </c>
      <c r="I679" s="112">
        <f t="shared" si="40"/>
        <v>96</v>
      </c>
      <c r="J679" s="112">
        <f t="shared" si="40"/>
        <v>0</v>
      </c>
      <c r="K679" s="112">
        <f t="shared" si="40"/>
        <v>0</v>
      </c>
      <c r="L679" s="112">
        <f t="shared" si="40"/>
        <v>0</v>
      </c>
      <c r="M679" s="112">
        <f t="shared" si="40"/>
        <v>4896</v>
      </c>
      <c r="O679" s="114" t="s">
        <v>40</v>
      </c>
      <c r="P679" s="114" t="s">
        <v>1744</v>
      </c>
      <c r="Q679" s="114" t="s">
        <v>601</v>
      </c>
      <c r="R679" s="114" t="s">
        <v>1688</v>
      </c>
      <c r="S679" s="114"/>
      <c r="T679" s="112">
        <v>4800</v>
      </c>
      <c r="U679" s="112">
        <v>0</v>
      </c>
      <c r="V679" s="112">
        <v>0</v>
      </c>
      <c r="W679" s="112">
        <v>0</v>
      </c>
      <c r="X679" s="112">
        <v>96</v>
      </c>
      <c r="Y679" s="112">
        <v>0</v>
      </c>
      <c r="Z679" s="112">
        <v>0</v>
      </c>
      <c r="AA679" s="112">
        <v>0</v>
      </c>
      <c r="AB679" s="112">
        <v>4896</v>
      </c>
    </row>
    <row r="680" spans="1:28" x14ac:dyDescent="0.25">
      <c r="A680" s="114" t="s">
        <v>40</v>
      </c>
      <c r="B680" s="114" t="s">
        <v>1744</v>
      </c>
      <c r="C680" s="114" t="s">
        <v>602</v>
      </c>
      <c r="D680" s="114" t="s">
        <v>1689</v>
      </c>
      <c r="E680" s="112">
        <f t="shared" si="40"/>
        <v>0</v>
      </c>
      <c r="F680" s="112">
        <f t="shared" si="40"/>
        <v>0</v>
      </c>
      <c r="G680" s="112">
        <f t="shared" si="40"/>
        <v>0</v>
      </c>
      <c r="H680" s="112">
        <f t="shared" si="40"/>
        <v>0</v>
      </c>
      <c r="I680" s="112">
        <f t="shared" si="40"/>
        <v>0</v>
      </c>
      <c r="J680" s="112">
        <f t="shared" si="40"/>
        <v>94944</v>
      </c>
      <c r="K680" s="112">
        <f t="shared" si="40"/>
        <v>0</v>
      </c>
      <c r="L680" s="112">
        <f t="shared" si="40"/>
        <v>2424</v>
      </c>
      <c r="M680" s="112">
        <f t="shared" si="40"/>
        <v>97368</v>
      </c>
      <c r="O680" s="114" t="s">
        <v>40</v>
      </c>
      <c r="P680" s="114" t="s">
        <v>1744</v>
      </c>
      <c r="Q680" s="114" t="s">
        <v>602</v>
      </c>
      <c r="R680" s="114" t="s">
        <v>1689</v>
      </c>
      <c r="S680" s="114"/>
      <c r="T680" s="112">
        <v>0</v>
      </c>
      <c r="U680" s="112">
        <v>0</v>
      </c>
      <c r="V680" s="112">
        <v>0</v>
      </c>
      <c r="W680" s="112">
        <v>0</v>
      </c>
      <c r="X680" s="112">
        <v>0</v>
      </c>
      <c r="Y680" s="112">
        <v>94944</v>
      </c>
      <c r="Z680" s="112">
        <v>0</v>
      </c>
      <c r="AA680" s="112">
        <v>2424</v>
      </c>
      <c r="AB680" s="112">
        <v>97368</v>
      </c>
    </row>
    <row r="681" spans="1:28" x14ac:dyDescent="0.25">
      <c r="A681" s="114" t="s">
        <v>40</v>
      </c>
      <c r="B681" s="114" t="s">
        <v>1744</v>
      </c>
      <c r="C681" s="114" t="s">
        <v>603</v>
      </c>
      <c r="D681" s="114" t="s">
        <v>1690</v>
      </c>
      <c r="E681" s="112">
        <f t="shared" si="40"/>
        <v>0</v>
      </c>
      <c r="F681" s="112">
        <f t="shared" si="40"/>
        <v>0</v>
      </c>
      <c r="G681" s="112">
        <f t="shared" si="40"/>
        <v>0</v>
      </c>
      <c r="H681" s="112">
        <f t="shared" si="40"/>
        <v>0</v>
      </c>
      <c r="I681" s="112">
        <f t="shared" si="40"/>
        <v>0</v>
      </c>
      <c r="J681" s="112">
        <f t="shared" si="40"/>
        <v>0</v>
      </c>
      <c r="K681" s="112">
        <f t="shared" si="40"/>
        <v>0</v>
      </c>
      <c r="L681" s="112">
        <f t="shared" si="40"/>
        <v>0</v>
      </c>
      <c r="M681" s="112">
        <f t="shared" si="40"/>
        <v>0</v>
      </c>
      <c r="O681" s="114" t="s">
        <v>40</v>
      </c>
      <c r="P681" s="114" t="s">
        <v>1744</v>
      </c>
      <c r="Q681" s="114" t="s">
        <v>603</v>
      </c>
      <c r="R681" s="114" t="s">
        <v>1690</v>
      </c>
      <c r="S681" s="114"/>
      <c r="T681" s="112">
        <v>0</v>
      </c>
      <c r="U681" s="112">
        <v>0</v>
      </c>
      <c r="V681" s="112">
        <v>0</v>
      </c>
      <c r="W681" s="112">
        <v>0</v>
      </c>
      <c r="X681" s="112">
        <v>0</v>
      </c>
      <c r="Y681" s="112">
        <v>0</v>
      </c>
      <c r="Z681" s="112">
        <v>0</v>
      </c>
      <c r="AA681" s="112">
        <v>0</v>
      </c>
      <c r="AB681" s="112">
        <v>0</v>
      </c>
    </row>
    <row r="682" spans="1:28" x14ac:dyDescent="0.25">
      <c r="A682" s="114" t="s">
        <v>40</v>
      </c>
      <c r="B682" s="114" t="s">
        <v>1744</v>
      </c>
      <c r="C682" s="114" t="s">
        <v>604</v>
      </c>
      <c r="D682" s="114" t="s">
        <v>1691</v>
      </c>
      <c r="E682" s="112">
        <f t="shared" si="40"/>
        <v>2784</v>
      </c>
      <c r="F682" s="112">
        <f t="shared" si="40"/>
        <v>720</v>
      </c>
      <c r="G682" s="112">
        <f t="shared" si="40"/>
        <v>0</v>
      </c>
      <c r="H682" s="112">
        <f t="shared" si="40"/>
        <v>0</v>
      </c>
      <c r="I682" s="112">
        <f t="shared" si="40"/>
        <v>0</v>
      </c>
      <c r="J682" s="112">
        <f t="shared" si="40"/>
        <v>241552</v>
      </c>
      <c r="K682" s="112">
        <f t="shared" si="40"/>
        <v>3564</v>
      </c>
      <c r="L682" s="112">
        <f t="shared" si="40"/>
        <v>5868</v>
      </c>
      <c r="M682" s="112">
        <f t="shared" si="40"/>
        <v>254488</v>
      </c>
      <c r="O682" s="114" t="s">
        <v>40</v>
      </c>
      <c r="P682" s="114" t="s">
        <v>1744</v>
      </c>
      <c r="Q682" s="114" t="s">
        <v>604</v>
      </c>
      <c r="R682" s="114" t="s">
        <v>1691</v>
      </c>
      <c r="S682" s="114"/>
      <c r="T682" s="112">
        <v>2784</v>
      </c>
      <c r="U682" s="112">
        <v>720</v>
      </c>
      <c r="V682" s="112">
        <v>0</v>
      </c>
      <c r="W682" s="112">
        <v>0</v>
      </c>
      <c r="X682" s="112">
        <v>0</v>
      </c>
      <c r="Y682" s="112">
        <v>241552</v>
      </c>
      <c r="Z682" s="112">
        <v>3564</v>
      </c>
      <c r="AA682" s="112">
        <v>5868</v>
      </c>
      <c r="AB682" s="112">
        <v>254488</v>
      </c>
    </row>
    <row r="683" spans="1:28" x14ac:dyDescent="0.25">
      <c r="A683" s="114" t="s">
        <v>40</v>
      </c>
      <c r="B683" s="114" t="s">
        <v>1744</v>
      </c>
      <c r="C683" s="114" t="s">
        <v>605</v>
      </c>
      <c r="D683" s="114" t="s">
        <v>1692</v>
      </c>
      <c r="E683" s="112">
        <f t="shared" si="40"/>
        <v>0</v>
      </c>
      <c r="F683" s="112">
        <f t="shared" si="40"/>
        <v>0</v>
      </c>
      <c r="G683" s="112">
        <f t="shared" si="40"/>
        <v>0</v>
      </c>
      <c r="H683" s="112">
        <f t="shared" si="40"/>
        <v>0</v>
      </c>
      <c r="I683" s="112">
        <f t="shared" si="40"/>
        <v>0</v>
      </c>
      <c r="J683" s="112">
        <f t="shared" si="40"/>
        <v>0</v>
      </c>
      <c r="K683" s="112">
        <f t="shared" si="40"/>
        <v>0</v>
      </c>
      <c r="L683" s="112">
        <f t="shared" si="40"/>
        <v>0</v>
      </c>
      <c r="M683" s="112">
        <f t="shared" si="40"/>
        <v>0</v>
      </c>
      <c r="O683" s="114" t="s">
        <v>40</v>
      </c>
      <c r="P683" s="114" t="s">
        <v>1744</v>
      </c>
      <c r="Q683" s="114" t="s">
        <v>605</v>
      </c>
      <c r="R683" s="114" t="s">
        <v>1692</v>
      </c>
      <c r="S683" s="114"/>
      <c r="T683" s="112">
        <v>0</v>
      </c>
      <c r="U683" s="112">
        <v>0</v>
      </c>
      <c r="V683" s="112">
        <v>0</v>
      </c>
      <c r="W683" s="112">
        <v>0</v>
      </c>
      <c r="X683" s="112">
        <v>0</v>
      </c>
      <c r="Y683" s="112">
        <v>0</v>
      </c>
      <c r="Z683" s="112">
        <v>0</v>
      </c>
      <c r="AA683" s="112">
        <v>0</v>
      </c>
      <c r="AB683" s="112">
        <v>0</v>
      </c>
    </row>
    <row r="684" spans="1:28" x14ac:dyDescent="0.25">
      <c r="A684" s="114" t="s">
        <v>40</v>
      </c>
      <c r="B684" s="114" t="s">
        <v>1744</v>
      </c>
      <c r="C684" s="114" t="s">
        <v>606</v>
      </c>
      <c r="D684" s="114" t="s">
        <v>1693</v>
      </c>
      <c r="E684" s="112">
        <f t="shared" si="40"/>
        <v>0</v>
      </c>
      <c r="F684" s="112">
        <f t="shared" si="40"/>
        <v>0</v>
      </c>
      <c r="G684" s="112">
        <f t="shared" si="40"/>
        <v>0</v>
      </c>
      <c r="H684" s="112">
        <f t="shared" si="40"/>
        <v>0</v>
      </c>
      <c r="I684" s="112">
        <f t="shared" si="40"/>
        <v>0</v>
      </c>
      <c r="J684" s="112">
        <f t="shared" si="40"/>
        <v>24128</v>
      </c>
      <c r="K684" s="112">
        <f t="shared" si="40"/>
        <v>0</v>
      </c>
      <c r="L684" s="112">
        <f t="shared" si="40"/>
        <v>0</v>
      </c>
      <c r="M684" s="112">
        <f t="shared" si="40"/>
        <v>24128</v>
      </c>
      <c r="O684" s="114" t="s">
        <v>40</v>
      </c>
      <c r="P684" s="114" t="s">
        <v>1744</v>
      </c>
      <c r="Q684" s="114" t="s">
        <v>606</v>
      </c>
      <c r="R684" s="114" t="s">
        <v>1693</v>
      </c>
      <c r="S684" s="114"/>
      <c r="T684" s="112">
        <v>0</v>
      </c>
      <c r="U684" s="112">
        <v>0</v>
      </c>
      <c r="V684" s="112">
        <v>0</v>
      </c>
      <c r="W684" s="112">
        <v>0</v>
      </c>
      <c r="X684" s="112">
        <v>0</v>
      </c>
      <c r="Y684" s="112">
        <v>24128</v>
      </c>
      <c r="Z684" s="112">
        <v>0</v>
      </c>
      <c r="AA684" s="112">
        <v>0</v>
      </c>
      <c r="AB684" s="112">
        <v>24128</v>
      </c>
    </row>
    <row r="685" spans="1:28" x14ac:dyDescent="0.25">
      <c r="A685" s="114" t="s">
        <v>40</v>
      </c>
      <c r="B685" s="114" t="s">
        <v>1744</v>
      </c>
      <c r="C685" s="114" t="s">
        <v>607</v>
      </c>
      <c r="D685" s="114" t="s">
        <v>1694</v>
      </c>
      <c r="E685" s="112">
        <f t="shared" si="40"/>
        <v>0</v>
      </c>
      <c r="F685" s="112">
        <f t="shared" si="40"/>
        <v>64480</v>
      </c>
      <c r="G685" s="112">
        <f t="shared" si="40"/>
        <v>44555</v>
      </c>
      <c r="H685" s="112">
        <f t="shared" si="40"/>
        <v>0</v>
      </c>
      <c r="I685" s="112">
        <f t="shared" si="40"/>
        <v>0</v>
      </c>
      <c r="J685" s="112">
        <f t="shared" si="40"/>
        <v>0</v>
      </c>
      <c r="K685" s="112">
        <f t="shared" si="40"/>
        <v>0</v>
      </c>
      <c r="L685" s="112">
        <f t="shared" si="40"/>
        <v>0</v>
      </c>
      <c r="M685" s="112">
        <f t="shared" si="40"/>
        <v>109035</v>
      </c>
      <c r="O685" s="114" t="s">
        <v>40</v>
      </c>
      <c r="P685" s="114" t="s">
        <v>1744</v>
      </c>
      <c r="Q685" s="114" t="s">
        <v>607</v>
      </c>
      <c r="R685" s="114" t="s">
        <v>1694</v>
      </c>
      <c r="S685" s="114"/>
      <c r="T685" s="112">
        <v>0</v>
      </c>
      <c r="U685" s="112">
        <v>64480</v>
      </c>
      <c r="V685" s="112">
        <v>44555</v>
      </c>
      <c r="W685" s="112">
        <v>0</v>
      </c>
      <c r="X685" s="112">
        <v>0</v>
      </c>
      <c r="Y685" s="112">
        <v>0</v>
      </c>
      <c r="Z685" s="112">
        <v>0</v>
      </c>
      <c r="AA685" s="112">
        <v>0</v>
      </c>
      <c r="AB685" s="112">
        <v>109035</v>
      </c>
    </row>
    <row r="686" spans="1:28" x14ac:dyDescent="0.25">
      <c r="A686" s="114" t="s">
        <v>40</v>
      </c>
      <c r="B686" s="114" t="s">
        <v>1744</v>
      </c>
      <c r="C686" s="114" t="s">
        <v>608</v>
      </c>
      <c r="D686" s="114" t="s">
        <v>1695</v>
      </c>
      <c r="E686" s="112">
        <f t="shared" si="40"/>
        <v>0</v>
      </c>
      <c r="F686" s="112">
        <f t="shared" si="40"/>
        <v>0</v>
      </c>
      <c r="G686" s="112">
        <f t="shared" si="40"/>
        <v>0</v>
      </c>
      <c r="H686" s="112">
        <f t="shared" si="40"/>
        <v>0</v>
      </c>
      <c r="I686" s="112">
        <f t="shared" si="40"/>
        <v>0</v>
      </c>
      <c r="J686" s="112">
        <f t="shared" si="40"/>
        <v>0</v>
      </c>
      <c r="K686" s="112">
        <f t="shared" si="40"/>
        <v>1242</v>
      </c>
      <c r="L686" s="112">
        <f t="shared" si="40"/>
        <v>0</v>
      </c>
      <c r="M686" s="112">
        <f t="shared" si="40"/>
        <v>1242</v>
      </c>
      <c r="O686" s="114" t="s">
        <v>40</v>
      </c>
      <c r="P686" s="114" t="s">
        <v>1744</v>
      </c>
      <c r="Q686" s="114" t="s">
        <v>608</v>
      </c>
      <c r="R686" s="114" t="s">
        <v>1695</v>
      </c>
      <c r="S686" s="114"/>
      <c r="T686" s="112">
        <v>0</v>
      </c>
      <c r="U686" s="112">
        <v>0</v>
      </c>
      <c r="V686" s="112">
        <v>0</v>
      </c>
      <c r="W686" s="112">
        <v>0</v>
      </c>
      <c r="X686" s="112">
        <v>0</v>
      </c>
      <c r="Y686" s="112">
        <v>0</v>
      </c>
      <c r="Z686" s="112">
        <v>1242</v>
      </c>
      <c r="AA686" s="112">
        <v>0</v>
      </c>
      <c r="AB686" s="112">
        <v>1242</v>
      </c>
    </row>
    <row r="687" spans="1:28" x14ac:dyDescent="0.25">
      <c r="A687" s="114" t="s">
        <v>40</v>
      </c>
      <c r="B687" s="114" t="s">
        <v>1744</v>
      </c>
      <c r="C687" s="114" t="s">
        <v>609</v>
      </c>
      <c r="D687" s="114" t="s">
        <v>1696</v>
      </c>
      <c r="E687" s="112">
        <f t="shared" si="40"/>
        <v>0</v>
      </c>
      <c r="F687" s="112">
        <f t="shared" si="40"/>
        <v>0</v>
      </c>
      <c r="G687" s="112">
        <f t="shared" si="40"/>
        <v>0</v>
      </c>
      <c r="H687" s="112">
        <f t="shared" si="40"/>
        <v>0</v>
      </c>
      <c r="I687" s="112">
        <f t="shared" si="40"/>
        <v>0</v>
      </c>
      <c r="J687" s="112">
        <f t="shared" si="40"/>
        <v>0</v>
      </c>
      <c r="K687" s="112">
        <f t="shared" si="40"/>
        <v>1800</v>
      </c>
      <c r="L687" s="112">
        <f t="shared" si="40"/>
        <v>0</v>
      </c>
      <c r="M687" s="112">
        <f t="shared" si="40"/>
        <v>1800</v>
      </c>
      <c r="O687" s="114" t="s">
        <v>40</v>
      </c>
      <c r="P687" s="114" t="s">
        <v>1744</v>
      </c>
      <c r="Q687" s="114" t="s">
        <v>609</v>
      </c>
      <c r="R687" s="114" t="s">
        <v>1696</v>
      </c>
      <c r="S687" s="114"/>
      <c r="T687" s="112">
        <v>0</v>
      </c>
      <c r="U687" s="112">
        <v>0</v>
      </c>
      <c r="V687" s="112">
        <v>0</v>
      </c>
      <c r="W687" s="112">
        <v>0</v>
      </c>
      <c r="X687" s="112">
        <v>0</v>
      </c>
      <c r="Y687" s="112">
        <v>0</v>
      </c>
      <c r="Z687" s="112">
        <v>1800</v>
      </c>
      <c r="AA687" s="112">
        <v>0</v>
      </c>
      <c r="AB687" s="112">
        <v>1800</v>
      </c>
    </row>
    <row r="688" spans="1:28" x14ac:dyDescent="0.25">
      <c r="A688" s="114" t="s">
        <v>40</v>
      </c>
      <c r="B688" s="114" t="s">
        <v>1744</v>
      </c>
      <c r="C688" s="114" t="s">
        <v>610</v>
      </c>
      <c r="D688" s="114" t="s">
        <v>1697</v>
      </c>
      <c r="E688" s="112">
        <f t="shared" si="40"/>
        <v>0</v>
      </c>
      <c r="F688" s="112">
        <f t="shared" si="40"/>
        <v>0</v>
      </c>
      <c r="G688" s="112">
        <f t="shared" si="40"/>
        <v>0</v>
      </c>
      <c r="H688" s="112">
        <f t="shared" si="40"/>
        <v>0</v>
      </c>
      <c r="I688" s="112">
        <f t="shared" si="40"/>
        <v>672</v>
      </c>
      <c r="J688" s="112">
        <f t="shared" si="40"/>
        <v>0</v>
      </c>
      <c r="K688" s="112">
        <f t="shared" si="40"/>
        <v>910</v>
      </c>
      <c r="L688" s="112">
        <f t="shared" si="40"/>
        <v>0</v>
      </c>
      <c r="M688" s="112">
        <f t="shared" si="40"/>
        <v>1582</v>
      </c>
      <c r="O688" s="114" t="s">
        <v>40</v>
      </c>
      <c r="P688" s="114" t="s">
        <v>1744</v>
      </c>
      <c r="Q688" s="114" t="s">
        <v>610</v>
      </c>
      <c r="R688" s="114" t="s">
        <v>1697</v>
      </c>
      <c r="S688" s="114"/>
      <c r="T688" s="112">
        <v>0</v>
      </c>
      <c r="U688" s="112">
        <v>0</v>
      </c>
      <c r="V688" s="112">
        <v>0</v>
      </c>
      <c r="W688" s="112">
        <v>0</v>
      </c>
      <c r="X688" s="112">
        <v>672</v>
      </c>
      <c r="Y688" s="112">
        <v>0</v>
      </c>
      <c r="Z688" s="112">
        <v>910</v>
      </c>
      <c r="AA688" s="112">
        <v>0</v>
      </c>
      <c r="AB688" s="112">
        <v>1582</v>
      </c>
    </row>
    <row r="689" spans="1:43" x14ac:dyDescent="0.25">
      <c r="A689" s="114" t="s">
        <v>40</v>
      </c>
      <c r="B689" s="114" t="s">
        <v>1744</v>
      </c>
      <c r="C689" s="114" t="s">
        <v>611</v>
      </c>
      <c r="D689" s="114" t="s">
        <v>1698</v>
      </c>
      <c r="E689" s="112">
        <f t="shared" si="40"/>
        <v>9360</v>
      </c>
      <c r="F689" s="112">
        <f t="shared" si="40"/>
        <v>0</v>
      </c>
      <c r="G689" s="112">
        <f t="shared" si="40"/>
        <v>0</v>
      </c>
      <c r="H689" s="112">
        <f t="shared" si="40"/>
        <v>0</v>
      </c>
      <c r="I689" s="112">
        <f t="shared" si="40"/>
        <v>0</v>
      </c>
      <c r="J689" s="112">
        <f t="shared" si="40"/>
        <v>0</v>
      </c>
      <c r="K689" s="112">
        <f t="shared" si="40"/>
        <v>0</v>
      </c>
      <c r="L689" s="112">
        <f t="shared" si="40"/>
        <v>0</v>
      </c>
      <c r="M689" s="112">
        <f t="shared" si="40"/>
        <v>9360</v>
      </c>
      <c r="O689" s="114" t="s">
        <v>40</v>
      </c>
      <c r="P689" s="114" t="s">
        <v>1744</v>
      </c>
      <c r="Q689" s="114" t="s">
        <v>611</v>
      </c>
      <c r="R689" s="114" t="s">
        <v>1698</v>
      </c>
      <c r="S689" s="114"/>
      <c r="T689" s="112">
        <v>9360</v>
      </c>
      <c r="U689" s="112">
        <v>0</v>
      </c>
      <c r="V689" s="112">
        <v>0</v>
      </c>
      <c r="W689" s="112">
        <v>0</v>
      </c>
      <c r="X689" s="112">
        <v>0</v>
      </c>
      <c r="Y689" s="112">
        <v>0</v>
      </c>
      <c r="Z689" s="112">
        <v>0</v>
      </c>
      <c r="AA689" s="112">
        <v>0</v>
      </c>
      <c r="AB689" s="112">
        <v>9360</v>
      </c>
    </row>
    <row r="690" spans="1:43" x14ac:dyDescent="0.25">
      <c r="A690" s="114" t="s">
        <v>40</v>
      </c>
      <c r="B690" s="114" t="s">
        <v>1744</v>
      </c>
      <c r="C690" s="114" t="s">
        <v>612</v>
      </c>
      <c r="D690" s="114" t="s">
        <v>1699</v>
      </c>
      <c r="E690" s="112">
        <f t="shared" si="40"/>
        <v>6576</v>
      </c>
      <c r="F690" s="112">
        <f t="shared" si="40"/>
        <v>0</v>
      </c>
      <c r="G690" s="112">
        <f t="shared" si="40"/>
        <v>0</v>
      </c>
      <c r="H690" s="112">
        <f t="shared" si="40"/>
        <v>0</v>
      </c>
      <c r="I690" s="112">
        <f t="shared" si="40"/>
        <v>23760</v>
      </c>
      <c r="J690" s="112">
        <f t="shared" si="40"/>
        <v>0</v>
      </c>
      <c r="K690" s="112">
        <f t="shared" si="40"/>
        <v>868</v>
      </c>
      <c r="L690" s="112">
        <f t="shared" si="40"/>
        <v>0</v>
      </c>
      <c r="M690" s="112">
        <f t="shared" si="40"/>
        <v>31204</v>
      </c>
      <c r="O690" s="114" t="s">
        <v>40</v>
      </c>
      <c r="P690" s="114" t="s">
        <v>1744</v>
      </c>
      <c r="Q690" s="114" t="s">
        <v>612</v>
      </c>
      <c r="R690" s="114" t="s">
        <v>1699</v>
      </c>
      <c r="S690" s="114"/>
      <c r="T690" s="112">
        <v>6576</v>
      </c>
      <c r="U690" s="112">
        <v>0</v>
      </c>
      <c r="V690" s="112">
        <v>0</v>
      </c>
      <c r="W690" s="112">
        <v>0</v>
      </c>
      <c r="X690" s="112">
        <v>23760</v>
      </c>
      <c r="Y690" s="112">
        <v>0</v>
      </c>
      <c r="Z690" s="112">
        <v>868</v>
      </c>
      <c r="AA690" s="112">
        <v>0</v>
      </c>
      <c r="AB690" s="112">
        <v>31204</v>
      </c>
    </row>
    <row r="691" spans="1:43" x14ac:dyDescent="0.25">
      <c r="A691" s="114" t="s">
        <v>40</v>
      </c>
      <c r="B691" s="114" t="s">
        <v>1744</v>
      </c>
      <c r="C691" s="114" t="s">
        <v>613</v>
      </c>
      <c r="D691" s="114" t="s">
        <v>1700</v>
      </c>
      <c r="E691" s="112">
        <f t="shared" si="40"/>
        <v>129456</v>
      </c>
      <c r="F691" s="112">
        <f t="shared" si="40"/>
        <v>0</v>
      </c>
      <c r="G691" s="112">
        <f t="shared" si="40"/>
        <v>0</v>
      </c>
      <c r="H691" s="112">
        <f t="shared" si="40"/>
        <v>0</v>
      </c>
      <c r="I691" s="112">
        <f t="shared" si="40"/>
        <v>0</v>
      </c>
      <c r="J691" s="112">
        <f t="shared" si="40"/>
        <v>0</v>
      </c>
      <c r="K691" s="112">
        <f t="shared" si="40"/>
        <v>0</v>
      </c>
      <c r="L691" s="112">
        <f t="shared" si="40"/>
        <v>0</v>
      </c>
      <c r="M691" s="112">
        <f t="shared" si="40"/>
        <v>129456</v>
      </c>
      <c r="O691" s="114" t="s">
        <v>40</v>
      </c>
      <c r="P691" s="114" t="s">
        <v>1744</v>
      </c>
      <c r="Q691" s="114" t="s">
        <v>613</v>
      </c>
      <c r="R691" s="114" t="s">
        <v>1700</v>
      </c>
      <c r="S691" s="114"/>
      <c r="T691" s="112">
        <v>129456</v>
      </c>
      <c r="U691" s="112">
        <v>0</v>
      </c>
      <c r="V691" s="112">
        <v>0</v>
      </c>
      <c r="W691" s="112">
        <v>0</v>
      </c>
      <c r="X691" s="112">
        <v>0</v>
      </c>
      <c r="Y691" s="112">
        <v>0</v>
      </c>
      <c r="Z691" s="112">
        <v>0</v>
      </c>
      <c r="AA691" s="112">
        <v>0</v>
      </c>
      <c r="AB691" s="112">
        <v>129456</v>
      </c>
    </row>
    <row r="692" spans="1:43" x14ac:dyDescent="0.25">
      <c r="A692" s="114" t="s">
        <v>40</v>
      </c>
      <c r="B692" s="114" t="s">
        <v>1744</v>
      </c>
      <c r="C692" s="114" t="s">
        <v>614</v>
      </c>
      <c r="D692" s="114" t="s">
        <v>1701</v>
      </c>
      <c r="E692" s="112">
        <f t="shared" si="40"/>
        <v>55408</v>
      </c>
      <c r="F692" s="112">
        <f t="shared" si="40"/>
        <v>0</v>
      </c>
      <c r="G692" s="112">
        <f t="shared" si="40"/>
        <v>0</v>
      </c>
      <c r="H692" s="112">
        <f t="shared" si="40"/>
        <v>0</v>
      </c>
      <c r="I692" s="112">
        <f t="shared" si="40"/>
        <v>0</v>
      </c>
      <c r="J692" s="112">
        <f t="shared" si="40"/>
        <v>0</v>
      </c>
      <c r="K692" s="112">
        <f t="shared" si="40"/>
        <v>0</v>
      </c>
      <c r="L692" s="112">
        <f t="shared" si="40"/>
        <v>0</v>
      </c>
      <c r="M692" s="112">
        <f t="shared" si="40"/>
        <v>55408</v>
      </c>
      <c r="O692" s="114" t="s">
        <v>40</v>
      </c>
      <c r="P692" s="114" t="s">
        <v>1744</v>
      </c>
      <c r="Q692" s="114" t="s">
        <v>614</v>
      </c>
      <c r="R692" s="114" t="s">
        <v>1701</v>
      </c>
      <c r="S692" s="114"/>
      <c r="T692" s="112">
        <v>55408</v>
      </c>
      <c r="U692" s="112">
        <v>0</v>
      </c>
      <c r="V692" s="112">
        <v>0</v>
      </c>
      <c r="W692" s="112">
        <v>0</v>
      </c>
      <c r="X692" s="112">
        <v>0</v>
      </c>
      <c r="Y692" s="112">
        <v>0</v>
      </c>
      <c r="Z692" s="112">
        <v>0</v>
      </c>
      <c r="AA692" s="112">
        <v>0</v>
      </c>
      <c r="AB692" s="112">
        <v>55408</v>
      </c>
    </row>
    <row r="693" spans="1:43" x14ac:dyDescent="0.25">
      <c r="A693" s="114" t="s">
        <v>40</v>
      </c>
      <c r="B693" s="114" t="s">
        <v>1744</v>
      </c>
      <c r="C693" s="114" t="s">
        <v>615</v>
      </c>
      <c r="D693" s="114" t="s">
        <v>1702</v>
      </c>
      <c r="E693" s="112">
        <f t="shared" si="40"/>
        <v>0</v>
      </c>
      <c r="F693" s="112">
        <f t="shared" si="40"/>
        <v>0</v>
      </c>
      <c r="G693" s="112">
        <f t="shared" si="40"/>
        <v>0</v>
      </c>
      <c r="H693" s="112">
        <f t="shared" si="40"/>
        <v>0</v>
      </c>
      <c r="I693" s="112">
        <f t="shared" si="40"/>
        <v>0</v>
      </c>
      <c r="J693" s="112">
        <f t="shared" si="40"/>
        <v>0</v>
      </c>
      <c r="K693" s="112">
        <f t="shared" si="40"/>
        <v>0</v>
      </c>
      <c r="L693" s="112">
        <f t="shared" si="40"/>
        <v>0</v>
      </c>
      <c r="M693" s="112">
        <f t="shared" si="40"/>
        <v>0</v>
      </c>
      <c r="O693" s="114" t="s">
        <v>40</v>
      </c>
      <c r="P693" s="114" t="s">
        <v>1744</v>
      </c>
      <c r="Q693" s="114" t="s">
        <v>615</v>
      </c>
      <c r="R693" s="114" t="s">
        <v>1702</v>
      </c>
      <c r="S693" s="114"/>
      <c r="T693" s="112">
        <v>0</v>
      </c>
      <c r="U693" s="112">
        <v>0</v>
      </c>
      <c r="V693" s="112">
        <v>0</v>
      </c>
      <c r="W693" s="112">
        <v>0</v>
      </c>
      <c r="X693" s="112">
        <v>0</v>
      </c>
      <c r="Y693" s="112">
        <v>0</v>
      </c>
      <c r="Z693" s="112">
        <v>0</v>
      </c>
      <c r="AA693" s="112">
        <v>0</v>
      </c>
      <c r="AB693" s="112">
        <v>0</v>
      </c>
    </row>
    <row r="694" spans="1:43" x14ac:dyDescent="0.25">
      <c r="A694" s="114" t="s">
        <v>40</v>
      </c>
      <c r="B694" s="114" t="s">
        <v>1744</v>
      </c>
      <c r="C694" s="114" t="s">
        <v>616</v>
      </c>
      <c r="D694" s="114" t="s">
        <v>1703</v>
      </c>
      <c r="E694" s="112">
        <f t="shared" si="40"/>
        <v>353728</v>
      </c>
      <c r="F694" s="112">
        <f t="shared" si="40"/>
        <v>197248</v>
      </c>
      <c r="G694" s="112">
        <f t="shared" si="40"/>
        <v>44555</v>
      </c>
      <c r="H694" s="112">
        <f t="shared" si="40"/>
        <v>11104</v>
      </c>
      <c r="I694" s="112">
        <f t="shared" si="40"/>
        <v>104864</v>
      </c>
      <c r="J694" s="112">
        <f t="shared" si="40"/>
        <v>420016</v>
      </c>
      <c r="K694" s="112">
        <f t="shared" si="40"/>
        <v>30234</v>
      </c>
      <c r="L694" s="112">
        <f t="shared" si="40"/>
        <v>19176</v>
      </c>
      <c r="M694" s="112">
        <f t="shared" si="40"/>
        <v>1180925</v>
      </c>
      <c r="O694" s="114" t="s">
        <v>40</v>
      </c>
      <c r="P694" s="114" t="s">
        <v>1744</v>
      </c>
      <c r="Q694" s="114" t="s">
        <v>616</v>
      </c>
      <c r="R694" s="114" t="s">
        <v>1703</v>
      </c>
      <c r="S694" s="114"/>
      <c r="T694" s="112">
        <v>353728</v>
      </c>
      <c r="U694" s="112">
        <v>197248</v>
      </c>
      <c r="V694" s="112">
        <v>44555</v>
      </c>
      <c r="W694" s="112">
        <v>11104</v>
      </c>
      <c r="X694" s="112">
        <v>104864</v>
      </c>
      <c r="Y694" s="112">
        <v>420016</v>
      </c>
      <c r="Z694" s="112">
        <v>30234</v>
      </c>
      <c r="AA694" s="112">
        <v>19176</v>
      </c>
      <c r="AB694" s="112">
        <v>1180925</v>
      </c>
    </row>
    <row r="695" spans="1:43" x14ac:dyDescent="0.25">
      <c r="D695" s="111" t="s">
        <v>617</v>
      </c>
      <c r="R695" s="111" t="s">
        <v>617</v>
      </c>
      <c r="S695" s="111"/>
    </row>
    <row r="696" spans="1:43" x14ac:dyDescent="0.25">
      <c r="A696" s="114" t="s">
        <v>40</v>
      </c>
      <c r="B696" s="114" t="s">
        <v>1744</v>
      </c>
      <c r="C696" s="114" t="s">
        <v>618</v>
      </c>
      <c r="D696" s="114" t="s">
        <v>1704</v>
      </c>
      <c r="E696" s="112">
        <f t="shared" ref="E696:M701" si="41">T696</f>
        <v>0</v>
      </c>
      <c r="F696" s="112">
        <f t="shared" si="41"/>
        <v>0</v>
      </c>
      <c r="G696" s="112">
        <f t="shared" si="41"/>
        <v>0</v>
      </c>
      <c r="H696" s="112">
        <f t="shared" si="41"/>
        <v>0</v>
      </c>
      <c r="I696" s="112">
        <f t="shared" si="41"/>
        <v>0</v>
      </c>
      <c r="J696" s="112">
        <f t="shared" si="41"/>
        <v>0</v>
      </c>
      <c r="K696" s="112">
        <f t="shared" si="41"/>
        <v>0</v>
      </c>
      <c r="L696" s="112">
        <f t="shared" si="41"/>
        <v>0</v>
      </c>
      <c r="M696" s="112">
        <f t="shared" si="41"/>
        <v>0</v>
      </c>
      <c r="O696" s="114" t="s">
        <v>40</v>
      </c>
      <c r="P696" s="114" t="s">
        <v>1744</v>
      </c>
      <c r="Q696" s="114" t="s">
        <v>618</v>
      </c>
      <c r="R696" s="114" t="s">
        <v>1704</v>
      </c>
      <c r="S696" s="114"/>
      <c r="T696" s="112">
        <v>0</v>
      </c>
      <c r="U696" s="112">
        <v>0</v>
      </c>
      <c r="V696" s="112">
        <v>0</v>
      </c>
      <c r="W696" s="112">
        <v>0</v>
      </c>
      <c r="X696" s="112">
        <v>0</v>
      </c>
      <c r="Y696" s="112">
        <v>0</v>
      </c>
      <c r="Z696" s="112">
        <v>0</v>
      </c>
      <c r="AA696" s="112">
        <v>0</v>
      </c>
      <c r="AB696" s="112">
        <v>0</v>
      </c>
    </row>
    <row r="697" spans="1:43" x14ac:dyDescent="0.25">
      <c r="A697" s="114" t="s">
        <v>40</v>
      </c>
      <c r="B697" s="114" t="s">
        <v>1744</v>
      </c>
      <c r="C697" s="114" t="s">
        <v>619</v>
      </c>
      <c r="D697" s="114" t="s">
        <v>1705</v>
      </c>
      <c r="E697" s="112">
        <f t="shared" si="41"/>
        <v>0</v>
      </c>
      <c r="F697" s="112">
        <f t="shared" si="41"/>
        <v>0</v>
      </c>
      <c r="G697" s="112">
        <f t="shared" si="41"/>
        <v>0</v>
      </c>
      <c r="H697" s="112">
        <f t="shared" si="41"/>
        <v>0</v>
      </c>
      <c r="I697" s="112">
        <f t="shared" si="41"/>
        <v>0</v>
      </c>
      <c r="J697" s="112">
        <f t="shared" si="41"/>
        <v>0</v>
      </c>
      <c r="K697" s="112">
        <f t="shared" si="41"/>
        <v>0</v>
      </c>
      <c r="L697" s="112">
        <f t="shared" si="41"/>
        <v>0</v>
      </c>
      <c r="M697" s="112">
        <f t="shared" si="41"/>
        <v>0</v>
      </c>
      <c r="O697" s="114" t="s">
        <v>40</v>
      </c>
      <c r="P697" s="114" t="s">
        <v>1744</v>
      </c>
      <c r="Q697" s="114" t="s">
        <v>619</v>
      </c>
      <c r="R697" s="114" t="s">
        <v>1705</v>
      </c>
      <c r="S697" s="114"/>
      <c r="T697" s="112">
        <v>0</v>
      </c>
      <c r="U697" s="112">
        <v>0</v>
      </c>
      <c r="V697" s="112">
        <v>0</v>
      </c>
      <c r="W697" s="112">
        <v>0</v>
      </c>
      <c r="X697" s="112">
        <v>0</v>
      </c>
      <c r="Y697" s="112">
        <v>0</v>
      </c>
      <c r="Z697" s="112">
        <v>0</v>
      </c>
      <c r="AA697" s="112">
        <v>0</v>
      </c>
      <c r="AB697" s="112">
        <v>0</v>
      </c>
    </row>
    <row r="698" spans="1:43" x14ac:dyDescent="0.25">
      <c r="A698" s="114" t="s">
        <v>40</v>
      </c>
      <c r="B698" s="114" t="s">
        <v>1744</v>
      </c>
      <c r="C698" s="114" t="s">
        <v>620</v>
      </c>
      <c r="D698" s="114" t="s">
        <v>1706</v>
      </c>
      <c r="E698" s="112">
        <f t="shared" si="41"/>
        <v>0</v>
      </c>
      <c r="F698" s="112">
        <f t="shared" si="41"/>
        <v>0</v>
      </c>
      <c r="G698" s="112">
        <f t="shared" si="41"/>
        <v>0</v>
      </c>
      <c r="H698" s="112">
        <f t="shared" si="41"/>
        <v>0</v>
      </c>
      <c r="I698" s="112">
        <f t="shared" si="41"/>
        <v>0</v>
      </c>
      <c r="J698" s="112">
        <f t="shared" si="41"/>
        <v>0</v>
      </c>
      <c r="K698" s="112">
        <f t="shared" si="41"/>
        <v>0</v>
      </c>
      <c r="L698" s="112">
        <f t="shared" si="41"/>
        <v>0</v>
      </c>
      <c r="M698" s="112">
        <f t="shared" si="41"/>
        <v>0</v>
      </c>
      <c r="O698" s="114" t="s">
        <v>40</v>
      </c>
      <c r="P698" s="114" t="s">
        <v>1744</v>
      </c>
      <c r="Q698" s="114" t="s">
        <v>620</v>
      </c>
      <c r="R698" s="114" t="s">
        <v>1706</v>
      </c>
      <c r="S698" s="114"/>
      <c r="T698" s="112">
        <v>0</v>
      </c>
      <c r="U698" s="112">
        <v>0</v>
      </c>
      <c r="V698" s="112">
        <v>0</v>
      </c>
      <c r="W698" s="112">
        <v>0</v>
      </c>
      <c r="X698" s="112">
        <v>0</v>
      </c>
      <c r="Y698" s="112">
        <v>0</v>
      </c>
      <c r="Z698" s="112">
        <v>0</v>
      </c>
      <c r="AA698" s="112">
        <v>0</v>
      </c>
      <c r="AB698" s="112">
        <v>0</v>
      </c>
    </row>
    <row r="699" spans="1:43" x14ac:dyDescent="0.25">
      <c r="A699" s="114" t="s">
        <v>40</v>
      </c>
      <c r="B699" s="114" t="s">
        <v>1744</v>
      </c>
      <c r="C699" s="114" t="s">
        <v>621</v>
      </c>
      <c r="D699" s="114" t="s">
        <v>1707</v>
      </c>
      <c r="E699" s="112">
        <f t="shared" si="41"/>
        <v>0</v>
      </c>
      <c r="F699" s="112">
        <f t="shared" si="41"/>
        <v>0</v>
      </c>
      <c r="G699" s="112">
        <f t="shared" si="41"/>
        <v>0</v>
      </c>
      <c r="H699" s="112">
        <f t="shared" si="41"/>
        <v>0</v>
      </c>
      <c r="I699" s="112">
        <f t="shared" si="41"/>
        <v>0</v>
      </c>
      <c r="J699" s="112">
        <f t="shared" si="41"/>
        <v>0</v>
      </c>
      <c r="K699" s="112">
        <f t="shared" si="41"/>
        <v>0</v>
      </c>
      <c r="L699" s="112">
        <f t="shared" si="41"/>
        <v>0</v>
      </c>
      <c r="M699" s="112">
        <f t="shared" si="41"/>
        <v>0</v>
      </c>
      <c r="O699" s="114" t="s">
        <v>40</v>
      </c>
      <c r="P699" s="114" t="s">
        <v>1744</v>
      </c>
      <c r="Q699" s="114" t="s">
        <v>621</v>
      </c>
      <c r="R699" s="114" t="s">
        <v>1707</v>
      </c>
      <c r="S699" s="114"/>
      <c r="T699" s="112">
        <v>0</v>
      </c>
      <c r="U699" s="112">
        <v>0</v>
      </c>
      <c r="V699" s="112">
        <v>0</v>
      </c>
      <c r="W699" s="112">
        <v>0</v>
      </c>
      <c r="X699" s="112">
        <v>0</v>
      </c>
      <c r="Y699" s="112">
        <v>0</v>
      </c>
      <c r="Z699" s="112">
        <v>0</v>
      </c>
      <c r="AA699" s="112">
        <v>0</v>
      </c>
      <c r="AB699" s="112">
        <v>0</v>
      </c>
    </row>
    <row r="700" spans="1:43" x14ac:dyDescent="0.25">
      <c r="A700" s="114" t="s">
        <v>40</v>
      </c>
      <c r="B700" s="114" t="s">
        <v>1744</v>
      </c>
      <c r="C700" s="114" t="s">
        <v>706</v>
      </c>
      <c r="D700" s="114" t="s">
        <v>1708</v>
      </c>
      <c r="E700" s="112">
        <f t="shared" si="41"/>
        <v>0</v>
      </c>
      <c r="F700" s="112">
        <f t="shared" si="41"/>
        <v>0</v>
      </c>
      <c r="G700" s="112">
        <f t="shared" si="41"/>
        <v>0</v>
      </c>
      <c r="H700" s="112">
        <f t="shared" si="41"/>
        <v>0</v>
      </c>
      <c r="I700" s="112">
        <f t="shared" si="41"/>
        <v>0</v>
      </c>
      <c r="J700" s="112">
        <f t="shared" si="41"/>
        <v>0</v>
      </c>
      <c r="K700" s="112">
        <f t="shared" si="41"/>
        <v>0</v>
      </c>
      <c r="L700" s="112">
        <f t="shared" si="41"/>
        <v>0</v>
      </c>
      <c r="M700" s="112">
        <f t="shared" si="41"/>
        <v>0</v>
      </c>
      <c r="O700" s="114" t="s">
        <v>40</v>
      </c>
      <c r="P700" s="114" t="s">
        <v>1744</v>
      </c>
      <c r="Q700" s="114" t="s">
        <v>706</v>
      </c>
      <c r="R700" s="114" t="s">
        <v>1708</v>
      </c>
      <c r="S700" s="114"/>
      <c r="T700" s="112">
        <v>0</v>
      </c>
      <c r="U700" s="112">
        <v>0</v>
      </c>
      <c r="V700" s="112">
        <v>0</v>
      </c>
      <c r="W700" s="112">
        <v>0</v>
      </c>
      <c r="X700" s="112">
        <v>0</v>
      </c>
      <c r="Y700" s="112">
        <v>0</v>
      </c>
      <c r="Z700" s="112">
        <v>0</v>
      </c>
      <c r="AA700" s="112">
        <v>0</v>
      </c>
      <c r="AB700" s="112">
        <v>0</v>
      </c>
    </row>
    <row r="701" spans="1:43" x14ac:dyDescent="0.25">
      <c r="A701" s="114" t="s">
        <v>40</v>
      </c>
      <c r="B701" s="114" t="s">
        <v>1744</v>
      </c>
      <c r="C701" s="114" t="s">
        <v>708</v>
      </c>
      <c r="D701" s="114" t="s">
        <v>1709</v>
      </c>
      <c r="E701" s="112">
        <f t="shared" si="41"/>
        <v>0</v>
      </c>
      <c r="F701" s="112">
        <f t="shared" si="41"/>
        <v>0</v>
      </c>
      <c r="G701" s="112">
        <f t="shared" si="41"/>
        <v>0</v>
      </c>
      <c r="H701" s="112">
        <f t="shared" si="41"/>
        <v>0</v>
      </c>
      <c r="I701" s="112">
        <f t="shared" si="41"/>
        <v>0</v>
      </c>
      <c r="J701" s="112">
        <f t="shared" si="41"/>
        <v>0</v>
      </c>
      <c r="K701" s="112">
        <f t="shared" si="41"/>
        <v>0</v>
      </c>
      <c r="L701" s="112">
        <f t="shared" si="41"/>
        <v>0</v>
      </c>
      <c r="M701" s="112">
        <f t="shared" si="41"/>
        <v>0</v>
      </c>
      <c r="O701" s="114" t="s">
        <v>40</v>
      </c>
      <c r="P701" s="114" t="s">
        <v>1744</v>
      </c>
      <c r="Q701" s="114" t="s">
        <v>708</v>
      </c>
      <c r="R701" s="114" t="s">
        <v>1709</v>
      </c>
      <c r="S701" s="114"/>
      <c r="T701" s="112">
        <v>0</v>
      </c>
      <c r="U701" s="112">
        <v>0</v>
      </c>
      <c r="V701" s="112">
        <v>0</v>
      </c>
      <c r="W701" s="112">
        <v>0</v>
      </c>
      <c r="X701" s="112">
        <v>0</v>
      </c>
      <c r="Y701" s="112">
        <v>0</v>
      </c>
      <c r="Z701" s="112">
        <v>0</v>
      </c>
      <c r="AA701" s="112">
        <v>0</v>
      </c>
      <c r="AB701" s="112">
        <v>0</v>
      </c>
    </row>
    <row r="704" spans="1:43" x14ac:dyDescent="0.25">
      <c r="A704" s="111" t="s">
        <v>1745</v>
      </c>
      <c r="O704" s="111" t="s">
        <v>1745</v>
      </c>
      <c r="AD704" s="111" t="s">
        <v>1745</v>
      </c>
      <c r="AI704" s="112"/>
      <c r="AJ704" s="115" t="s">
        <v>1746</v>
      </c>
      <c r="AK704" s="112"/>
      <c r="AL704" s="112"/>
      <c r="AM704" s="112"/>
      <c r="AN704" s="112"/>
      <c r="AO704" s="112"/>
      <c r="AP704" s="112"/>
      <c r="AQ704" s="112"/>
    </row>
    <row r="705" spans="1:43" x14ac:dyDescent="0.25">
      <c r="A705" s="114" t="s">
        <v>0</v>
      </c>
      <c r="B705" s="114" t="s">
        <v>1666</v>
      </c>
      <c r="C705" s="114" t="s">
        <v>112</v>
      </c>
      <c r="D705" s="111" t="s">
        <v>127</v>
      </c>
      <c r="E705" s="112" t="s">
        <v>1667</v>
      </c>
      <c r="F705" s="112" t="s">
        <v>1668</v>
      </c>
      <c r="G705" s="112" t="s">
        <v>1669</v>
      </c>
      <c r="H705" s="112" t="s">
        <v>1670</v>
      </c>
      <c r="I705" s="112" t="s">
        <v>1671</v>
      </c>
      <c r="J705" s="112" t="s">
        <v>1672</v>
      </c>
      <c r="K705" s="112" t="s">
        <v>1673</v>
      </c>
      <c r="L705" s="112" t="s">
        <v>1674</v>
      </c>
      <c r="M705" s="112" t="s">
        <v>1</v>
      </c>
      <c r="O705" s="114" t="s">
        <v>0</v>
      </c>
      <c r="P705" s="114" t="s">
        <v>1666</v>
      </c>
      <c r="Q705" s="114" t="s">
        <v>112</v>
      </c>
      <c r="R705" s="111" t="s">
        <v>127</v>
      </c>
      <c r="S705" s="111"/>
      <c r="T705" s="112" t="s">
        <v>1667</v>
      </c>
      <c r="U705" s="112" t="s">
        <v>1668</v>
      </c>
      <c r="V705" s="112" t="s">
        <v>1669</v>
      </c>
      <c r="W705" s="112" t="s">
        <v>1670</v>
      </c>
      <c r="X705" s="112" t="s">
        <v>1671</v>
      </c>
      <c r="Y705" s="112" t="s">
        <v>1672</v>
      </c>
      <c r="Z705" s="112" t="s">
        <v>1673</v>
      </c>
      <c r="AA705" s="112" t="s">
        <v>1674</v>
      </c>
      <c r="AB705" s="112" t="s">
        <v>1</v>
      </c>
      <c r="AD705" s="114" t="s">
        <v>0</v>
      </c>
      <c r="AE705" s="114" t="s">
        <v>1666</v>
      </c>
      <c r="AF705" s="114" t="s">
        <v>112</v>
      </c>
      <c r="AG705" s="111" t="s">
        <v>127</v>
      </c>
      <c r="AH705" s="111"/>
      <c r="AI705" s="112" t="s">
        <v>1667</v>
      </c>
      <c r="AJ705" s="112" t="s">
        <v>1668</v>
      </c>
      <c r="AK705" s="112" t="s">
        <v>1669</v>
      </c>
      <c r="AL705" s="112" t="s">
        <v>1670</v>
      </c>
      <c r="AM705" s="112" t="s">
        <v>1671</v>
      </c>
      <c r="AN705" s="112" t="s">
        <v>1672</v>
      </c>
      <c r="AO705" s="112" t="s">
        <v>1673</v>
      </c>
      <c r="AP705" s="112" t="s">
        <v>1674</v>
      </c>
      <c r="AQ705" s="112" t="s">
        <v>1</v>
      </c>
    </row>
    <row r="706" spans="1:43" x14ac:dyDescent="0.25">
      <c r="A706" s="114" t="s">
        <v>14</v>
      </c>
      <c r="B706" s="114" t="s">
        <v>1747</v>
      </c>
      <c r="C706" s="114" t="s">
        <v>589</v>
      </c>
      <c r="D706" s="114" t="s">
        <v>1676</v>
      </c>
      <c r="E706" s="112">
        <f>T706+AI706</f>
        <v>0</v>
      </c>
      <c r="F706" s="112">
        <f t="shared" ref="F706:M721" si="42">U706+AJ706</f>
        <v>0</v>
      </c>
      <c r="G706" s="112">
        <f t="shared" si="42"/>
        <v>0</v>
      </c>
      <c r="H706" s="112">
        <f t="shared" si="42"/>
        <v>0</v>
      </c>
      <c r="I706" s="112">
        <f t="shared" si="42"/>
        <v>9024</v>
      </c>
      <c r="J706" s="112">
        <f t="shared" si="42"/>
        <v>0</v>
      </c>
      <c r="K706" s="112">
        <f t="shared" si="42"/>
        <v>3920</v>
      </c>
      <c r="L706" s="112">
        <f t="shared" si="42"/>
        <v>0</v>
      </c>
      <c r="M706" s="112">
        <f t="shared" si="42"/>
        <v>12944</v>
      </c>
      <c r="O706" s="114" t="s">
        <v>14</v>
      </c>
      <c r="P706" s="114" t="s">
        <v>1747</v>
      </c>
      <c r="Q706" s="114" t="s">
        <v>589</v>
      </c>
      <c r="R706" s="114" t="s">
        <v>1676</v>
      </c>
      <c r="S706" s="114"/>
      <c r="T706" s="112">
        <v>0</v>
      </c>
      <c r="U706" s="112">
        <v>0</v>
      </c>
      <c r="V706" s="112">
        <v>0</v>
      </c>
      <c r="W706" s="112">
        <v>0</v>
      </c>
      <c r="X706" s="112">
        <v>9024</v>
      </c>
      <c r="Y706" s="112">
        <v>0</v>
      </c>
      <c r="Z706" s="112">
        <v>3920</v>
      </c>
      <c r="AA706" s="112">
        <v>0</v>
      </c>
      <c r="AB706" s="112">
        <v>12944</v>
      </c>
      <c r="AD706" s="114" t="s">
        <v>14</v>
      </c>
      <c r="AE706" s="114" t="s">
        <v>1747</v>
      </c>
      <c r="AF706" s="114" t="s">
        <v>589</v>
      </c>
      <c r="AG706" s="114" t="s">
        <v>1676</v>
      </c>
      <c r="AH706" s="114"/>
      <c r="AI706" s="112">
        <v>0</v>
      </c>
      <c r="AJ706" s="112">
        <v>0</v>
      </c>
      <c r="AK706" s="112">
        <v>0</v>
      </c>
      <c r="AL706" s="112">
        <v>0</v>
      </c>
      <c r="AM706" s="112">
        <v>0</v>
      </c>
      <c r="AN706" s="112">
        <v>0</v>
      </c>
      <c r="AO706" s="112">
        <v>0</v>
      </c>
      <c r="AP706" s="112">
        <v>0</v>
      </c>
      <c r="AQ706" s="112">
        <v>0</v>
      </c>
    </row>
    <row r="707" spans="1:43" x14ac:dyDescent="0.25">
      <c r="A707" s="114" t="s">
        <v>14</v>
      </c>
      <c r="B707" s="114" t="s">
        <v>1747</v>
      </c>
      <c r="C707" s="114" t="s">
        <v>590</v>
      </c>
      <c r="D707" s="114" t="s">
        <v>1677</v>
      </c>
      <c r="E707" s="112">
        <f t="shared" ref="E707:M733" si="43">T707+AI707</f>
        <v>0</v>
      </c>
      <c r="F707" s="112">
        <f t="shared" si="42"/>
        <v>0</v>
      </c>
      <c r="G707" s="112">
        <f t="shared" si="42"/>
        <v>0</v>
      </c>
      <c r="H707" s="112">
        <f t="shared" si="42"/>
        <v>0</v>
      </c>
      <c r="I707" s="112">
        <f t="shared" si="42"/>
        <v>53952</v>
      </c>
      <c r="J707" s="112">
        <f t="shared" si="42"/>
        <v>0</v>
      </c>
      <c r="K707" s="112">
        <f t="shared" si="42"/>
        <v>3452</v>
      </c>
      <c r="L707" s="112">
        <f t="shared" si="42"/>
        <v>0</v>
      </c>
      <c r="M707" s="112">
        <f t="shared" si="42"/>
        <v>57404</v>
      </c>
      <c r="O707" s="114" t="s">
        <v>14</v>
      </c>
      <c r="P707" s="114" t="s">
        <v>1747</v>
      </c>
      <c r="Q707" s="114" t="s">
        <v>590</v>
      </c>
      <c r="R707" s="114" t="s">
        <v>1677</v>
      </c>
      <c r="S707" s="114"/>
      <c r="T707" s="112">
        <v>0</v>
      </c>
      <c r="U707" s="112">
        <v>0</v>
      </c>
      <c r="V707" s="112">
        <v>0</v>
      </c>
      <c r="W707" s="112">
        <v>0</v>
      </c>
      <c r="X707" s="112">
        <v>53952</v>
      </c>
      <c r="Y707" s="112">
        <v>0</v>
      </c>
      <c r="Z707" s="112">
        <v>3452</v>
      </c>
      <c r="AA707" s="112">
        <v>0</v>
      </c>
      <c r="AB707" s="112">
        <v>57404</v>
      </c>
      <c r="AD707" s="114" t="s">
        <v>14</v>
      </c>
      <c r="AE707" s="114" t="s">
        <v>1747</v>
      </c>
      <c r="AF707" s="114" t="s">
        <v>590</v>
      </c>
      <c r="AG707" s="114" t="s">
        <v>1677</v>
      </c>
      <c r="AH707" s="114"/>
      <c r="AI707" s="112">
        <v>0</v>
      </c>
      <c r="AJ707" s="112">
        <v>0</v>
      </c>
      <c r="AK707" s="112">
        <v>0</v>
      </c>
      <c r="AL707" s="112">
        <v>0</v>
      </c>
      <c r="AM707" s="112">
        <v>0</v>
      </c>
      <c r="AN707" s="112">
        <v>0</v>
      </c>
      <c r="AO707" s="112">
        <v>0</v>
      </c>
      <c r="AP707" s="112">
        <v>0</v>
      </c>
      <c r="AQ707" s="112">
        <v>0</v>
      </c>
    </row>
    <row r="708" spans="1:43" x14ac:dyDescent="0.25">
      <c r="A708" s="114" t="s">
        <v>14</v>
      </c>
      <c r="B708" s="114" t="s">
        <v>1747</v>
      </c>
      <c r="C708" s="114" t="s">
        <v>591</v>
      </c>
      <c r="D708" s="114" t="s">
        <v>1678</v>
      </c>
      <c r="E708" s="112">
        <f t="shared" si="43"/>
        <v>0</v>
      </c>
      <c r="F708" s="112">
        <f t="shared" si="42"/>
        <v>187200</v>
      </c>
      <c r="G708" s="112">
        <f t="shared" si="42"/>
        <v>0</v>
      </c>
      <c r="H708" s="112">
        <f t="shared" si="42"/>
        <v>0</v>
      </c>
      <c r="I708" s="112">
        <f t="shared" si="42"/>
        <v>0</v>
      </c>
      <c r="J708" s="112">
        <f t="shared" si="42"/>
        <v>0</v>
      </c>
      <c r="K708" s="112">
        <f t="shared" si="42"/>
        <v>0</v>
      </c>
      <c r="L708" s="112">
        <f t="shared" si="42"/>
        <v>0</v>
      </c>
      <c r="M708" s="112">
        <f t="shared" si="42"/>
        <v>187200</v>
      </c>
      <c r="O708" s="114" t="s">
        <v>14</v>
      </c>
      <c r="P708" s="114" t="s">
        <v>1747</v>
      </c>
      <c r="Q708" s="114" t="s">
        <v>591</v>
      </c>
      <c r="R708" s="114" t="s">
        <v>1678</v>
      </c>
      <c r="S708" s="114"/>
      <c r="T708" s="112">
        <v>0</v>
      </c>
      <c r="U708" s="112">
        <v>176688</v>
      </c>
      <c r="V708" s="112">
        <v>0</v>
      </c>
      <c r="W708" s="112">
        <v>0</v>
      </c>
      <c r="X708" s="112">
        <v>0</v>
      </c>
      <c r="Y708" s="112">
        <v>0</v>
      </c>
      <c r="Z708" s="112">
        <v>0</v>
      </c>
      <c r="AA708" s="112">
        <v>0</v>
      </c>
      <c r="AB708" s="112">
        <v>176688</v>
      </c>
      <c r="AD708" s="114" t="s">
        <v>14</v>
      </c>
      <c r="AE708" s="114" t="s">
        <v>1747</v>
      </c>
      <c r="AF708" s="114" t="s">
        <v>591</v>
      </c>
      <c r="AG708" s="114" t="s">
        <v>1678</v>
      </c>
      <c r="AH708" s="114"/>
      <c r="AI708" s="112">
        <v>0</v>
      </c>
      <c r="AJ708" s="112">
        <v>10512</v>
      </c>
      <c r="AK708" s="112">
        <v>0</v>
      </c>
      <c r="AL708" s="112">
        <v>0</v>
      </c>
      <c r="AM708" s="112">
        <v>0</v>
      </c>
      <c r="AN708" s="112">
        <v>0</v>
      </c>
      <c r="AO708" s="112">
        <v>0</v>
      </c>
      <c r="AP708" s="112">
        <v>0</v>
      </c>
      <c r="AQ708" s="112">
        <v>10512</v>
      </c>
    </row>
    <row r="709" spans="1:43" x14ac:dyDescent="0.25">
      <c r="A709" s="114" t="s">
        <v>14</v>
      </c>
      <c r="B709" s="114" t="s">
        <v>1747</v>
      </c>
      <c r="C709" s="114" t="s">
        <v>592</v>
      </c>
      <c r="D709" s="114" t="s">
        <v>1679</v>
      </c>
      <c r="E709" s="112">
        <f t="shared" si="43"/>
        <v>27680</v>
      </c>
      <c r="F709" s="112">
        <f t="shared" si="42"/>
        <v>10560</v>
      </c>
      <c r="G709" s="112">
        <f t="shared" si="42"/>
        <v>0</v>
      </c>
      <c r="H709" s="112">
        <f t="shared" si="42"/>
        <v>0</v>
      </c>
      <c r="I709" s="112">
        <f t="shared" si="42"/>
        <v>44096</v>
      </c>
      <c r="J709" s="112">
        <f t="shared" si="42"/>
        <v>6336</v>
      </c>
      <c r="K709" s="112">
        <f t="shared" si="42"/>
        <v>2426</v>
      </c>
      <c r="L709" s="112">
        <f t="shared" si="42"/>
        <v>192</v>
      </c>
      <c r="M709" s="112">
        <f t="shared" si="42"/>
        <v>91290</v>
      </c>
      <c r="O709" s="114" t="s">
        <v>14</v>
      </c>
      <c r="P709" s="114" t="s">
        <v>1747</v>
      </c>
      <c r="Q709" s="114" t="s">
        <v>592</v>
      </c>
      <c r="R709" s="114" t="s">
        <v>1679</v>
      </c>
      <c r="S709" s="114"/>
      <c r="T709" s="112">
        <v>22480</v>
      </c>
      <c r="U709" s="112">
        <v>10560</v>
      </c>
      <c r="V709" s="112">
        <v>0</v>
      </c>
      <c r="W709" s="112">
        <v>0</v>
      </c>
      <c r="X709" s="112">
        <v>35248</v>
      </c>
      <c r="Y709" s="112">
        <v>5248</v>
      </c>
      <c r="Z709" s="112">
        <v>2426</v>
      </c>
      <c r="AA709" s="112">
        <v>192</v>
      </c>
      <c r="AB709" s="112">
        <v>76154</v>
      </c>
      <c r="AD709" s="114" t="s">
        <v>14</v>
      </c>
      <c r="AE709" s="114" t="s">
        <v>1747</v>
      </c>
      <c r="AF709" s="114" t="s">
        <v>592</v>
      </c>
      <c r="AG709" s="114" t="s">
        <v>1679</v>
      </c>
      <c r="AH709" s="114"/>
      <c r="AI709" s="112">
        <v>5200</v>
      </c>
      <c r="AJ709" s="112">
        <v>0</v>
      </c>
      <c r="AK709" s="112">
        <v>0</v>
      </c>
      <c r="AL709" s="112">
        <v>0</v>
      </c>
      <c r="AM709" s="112">
        <v>8848</v>
      </c>
      <c r="AN709" s="112">
        <v>1088</v>
      </c>
      <c r="AO709" s="112">
        <v>0</v>
      </c>
      <c r="AP709" s="112">
        <v>0</v>
      </c>
      <c r="AQ709" s="112">
        <v>15136</v>
      </c>
    </row>
    <row r="710" spans="1:43" x14ac:dyDescent="0.25">
      <c r="A710" s="114" t="s">
        <v>14</v>
      </c>
      <c r="B710" s="114" t="s">
        <v>1747</v>
      </c>
      <c r="C710" s="114" t="s">
        <v>593</v>
      </c>
      <c r="D710" s="114" t="s">
        <v>1680</v>
      </c>
      <c r="E710" s="112">
        <f t="shared" si="43"/>
        <v>0</v>
      </c>
      <c r="F710" s="112">
        <f t="shared" si="42"/>
        <v>0</v>
      </c>
      <c r="G710" s="112">
        <f t="shared" si="42"/>
        <v>0</v>
      </c>
      <c r="H710" s="112">
        <f t="shared" si="42"/>
        <v>0</v>
      </c>
      <c r="I710" s="112">
        <f t="shared" si="42"/>
        <v>0</v>
      </c>
      <c r="J710" s="112">
        <f t="shared" si="42"/>
        <v>0</v>
      </c>
      <c r="K710" s="112">
        <f t="shared" si="42"/>
        <v>0</v>
      </c>
      <c r="L710" s="112">
        <f t="shared" si="42"/>
        <v>0</v>
      </c>
      <c r="M710" s="112">
        <f t="shared" si="42"/>
        <v>0</v>
      </c>
      <c r="O710" s="114" t="s">
        <v>14</v>
      </c>
      <c r="P710" s="114" t="s">
        <v>1747</v>
      </c>
      <c r="Q710" s="114" t="s">
        <v>593</v>
      </c>
      <c r="R710" s="114" t="s">
        <v>1680</v>
      </c>
      <c r="S710" s="114"/>
      <c r="T710" s="112">
        <v>0</v>
      </c>
      <c r="U710" s="112">
        <v>0</v>
      </c>
      <c r="V710" s="112">
        <v>0</v>
      </c>
      <c r="W710" s="112">
        <v>0</v>
      </c>
      <c r="X710" s="112">
        <v>0</v>
      </c>
      <c r="Y710" s="112">
        <v>0</v>
      </c>
      <c r="Z710" s="112">
        <v>0</v>
      </c>
      <c r="AA710" s="112">
        <v>0</v>
      </c>
      <c r="AB710" s="112">
        <v>0</v>
      </c>
      <c r="AD710" s="114" t="s">
        <v>14</v>
      </c>
      <c r="AE710" s="114" t="s">
        <v>1747</v>
      </c>
      <c r="AF710" s="114" t="s">
        <v>593</v>
      </c>
      <c r="AG710" s="114" t="s">
        <v>1680</v>
      </c>
      <c r="AH710" s="114"/>
      <c r="AI710" s="112">
        <v>0</v>
      </c>
      <c r="AJ710" s="112">
        <v>0</v>
      </c>
      <c r="AK710" s="112">
        <v>0</v>
      </c>
      <c r="AL710" s="112">
        <v>0</v>
      </c>
      <c r="AM710" s="112">
        <v>0</v>
      </c>
      <c r="AN710" s="112">
        <v>0</v>
      </c>
      <c r="AO710" s="112">
        <v>0</v>
      </c>
      <c r="AP710" s="112">
        <v>0</v>
      </c>
      <c r="AQ710" s="112">
        <v>0</v>
      </c>
    </row>
    <row r="711" spans="1:43" x14ac:dyDescent="0.25">
      <c r="A711" s="114" t="s">
        <v>14</v>
      </c>
      <c r="B711" s="114" t="s">
        <v>1747</v>
      </c>
      <c r="C711" s="114" t="s">
        <v>594</v>
      </c>
      <c r="D711" s="114" t="s">
        <v>1681</v>
      </c>
      <c r="E711" s="112">
        <f t="shared" si="43"/>
        <v>0</v>
      </c>
      <c r="F711" s="112">
        <f t="shared" si="42"/>
        <v>0</v>
      </c>
      <c r="G711" s="112">
        <f t="shared" si="42"/>
        <v>0</v>
      </c>
      <c r="H711" s="112">
        <f t="shared" si="42"/>
        <v>0</v>
      </c>
      <c r="I711" s="112">
        <f t="shared" si="42"/>
        <v>432</v>
      </c>
      <c r="J711" s="112">
        <f t="shared" si="42"/>
        <v>0</v>
      </c>
      <c r="K711" s="112">
        <f t="shared" si="42"/>
        <v>780</v>
      </c>
      <c r="L711" s="112">
        <f t="shared" si="42"/>
        <v>0</v>
      </c>
      <c r="M711" s="112">
        <f t="shared" si="42"/>
        <v>1212</v>
      </c>
      <c r="O711" s="114" t="s">
        <v>14</v>
      </c>
      <c r="P711" s="114" t="s">
        <v>1747</v>
      </c>
      <c r="Q711" s="114" t="s">
        <v>594</v>
      </c>
      <c r="R711" s="114" t="s">
        <v>1681</v>
      </c>
      <c r="S711" s="114"/>
      <c r="T711" s="112">
        <v>0</v>
      </c>
      <c r="U711" s="112">
        <v>0</v>
      </c>
      <c r="V711" s="112">
        <v>0</v>
      </c>
      <c r="W711" s="112">
        <v>0</v>
      </c>
      <c r="X711" s="112">
        <v>432</v>
      </c>
      <c r="Y711" s="112">
        <v>0</v>
      </c>
      <c r="Z711" s="112">
        <v>780</v>
      </c>
      <c r="AA711" s="112">
        <v>0</v>
      </c>
      <c r="AB711" s="112">
        <v>1212</v>
      </c>
      <c r="AD711" s="114" t="s">
        <v>14</v>
      </c>
      <c r="AE711" s="114" t="s">
        <v>1747</v>
      </c>
      <c r="AF711" s="114" t="s">
        <v>594</v>
      </c>
      <c r="AG711" s="114" t="s">
        <v>1681</v>
      </c>
      <c r="AH711" s="114"/>
      <c r="AI711" s="112">
        <v>0</v>
      </c>
      <c r="AJ711" s="112">
        <v>0</v>
      </c>
      <c r="AK711" s="112">
        <v>0</v>
      </c>
      <c r="AL711" s="112">
        <v>0</v>
      </c>
      <c r="AM711" s="112">
        <v>0</v>
      </c>
      <c r="AN711" s="112">
        <v>0</v>
      </c>
      <c r="AO711" s="112">
        <v>0</v>
      </c>
      <c r="AP711" s="112">
        <v>0</v>
      </c>
      <c r="AQ711" s="112">
        <v>0</v>
      </c>
    </row>
    <row r="712" spans="1:43" x14ac:dyDescent="0.25">
      <c r="A712" s="114" t="s">
        <v>14</v>
      </c>
      <c r="B712" s="114" t="s">
        <v>1747</v>
      </c>
      <c r="C712" s="114" t="s">
        <v>595</v>
      </c>
      <c r="D712" s="114" t="s">
        <v>1682</v>
      </c>
      <c r="E712" s="112">
        <f t="shared" si="43"/>
        <v>0</v>
      </c>
      <c r="F712" s="112">
        <f t="shared" si="42"/>
        <v>18752</v>
      </c>
      <c r="G712" s="112">
        <f t="shared" si="42"/>
        <v>0</v>
      </c>
      <c r="H712" s="112">
        <f t="shared" si="42"/>
        <v>0</v>
      </c>
      <c r="I712" s="112">
        <f t="shared" si="42"/>
        <v>0</v>
      </c>
      <c r="J712" s="112">
        <f t="shared" si="42"/>
        <v>18872</v>
      </c>
      <c r="K712" s="112">
        <f t="shared" si="42"/>
        <v>0</v>
      </c>
      <c r="L712" s="112">
        <f t="shared" si="42"/>
        <v>632</v>
      </c>
      <c r="M712" s="112">
        <f t="shared" si="42"/>
        <v>38256</v>
      </c>
      <c r="O712" s="114" t="s">
        <v>14</v>
      </c>
      <c r="P712" s="114" t="s">
        <v>1747</v>
      </c>
      <c r="Q712" s="114" t="s">
        <v>595</v>
      </c>
      <c r="R712" s="114" t="s">
        <v>1682</v>
      </c>
      <c r="S712" s="114"/>
      <c r="T712" s="112">
        <v>0</v>
      </c>
      <c r="U712" s="112">
        <v>17152</v>
      </c>
      <c r="V712" s="112">
        <v>0</v>
      </c>
      <c r="W712" s="112">
        <v>0</v>
      </c>
      <c r="X712" s="112">
        <v>0</v>
      </c>
      <c r="Y712" s="112">
        <v>15560</v>
      </c>
      <c r="Z712" s="112">
        <v>0</v>
      </c>
      <c r="AA712" s="112">
        <v>632</v>
      </c>
      <c r="AB712" s="112">
        <v>33344</v>
      </c>
      <c r="AD712" s="114" t="s">
        <v>14</v>
      </c>
      <c r="AE712" s="114" t="s">
        <v>1747</v>
      </c>
      <c r="AF712" s="114" t="s">
        <v>595</v>
      </c>
      <c r="AG712" s="114" t="s">
        <v>1682</v>
      </c>
      <c r="AH712" s="114"/>
      <c r="AI712" s="112">
        <v>0</v>
      </c>
      <c r="AJ712" s="112">
        <v>1600</v>
      </c>
      <c r="AK712" s="112">
        <v>0</v>
      </c>
      <c r="AL712" s="112">
        <v>0</v>
      </c>
      <c r="AM712" s="112">
        <v>0</v>
      </c>
      <c r="AN712" s="112">
        <v>3312</v>
      </c>
      <c r="AO712" s="112">
        <v>0</v>
      </c>
      <c r="AP712" s="112">
        <v>0</v>
      </c>
      <c r="AQ712" s="112">
        <v>4912</v>
      </c>
    </row>
    <row r="713" spans="1:43" x14ac:dyDescent="0.25">
      <c r="A713" s="114" t="s">
        <v>14</v>
      </c>
      <c r="B713" s="114" t="s">
        <v>1747</v>
      </c>
      <c r="C713" s="114" t="s">
        <v>596</v>
      </c>
      <c r="D713" s="114" t="s">
        <v>1683</v>
      </c>
      <c r="E713" s="112">
        <f t="shared" si="43"/>
        <v>0</v>
      </c>
      <c r="F713" s="112">
        <f t="shared" si="42"/>
        <v>0</v>
      </c>
      <c r="G713" s="112">
        <f t="shared" si="42"/>
        <v>0</v>
      </c>
      <c r="H713" s="112">
        <f t="shared" si="42"/>
        <v>0</v>
      </c>
      <c r="I713" s="112">
        <f t="shared" si="42"/>
        <v>10064</v>
      </c>
      <c r="J713" s="112">
        <f t="shared" si="42"/>
        <v>0</v>
      </c>
      <c r="K713" s="112">
        <f t="shared" si="42"/>
        <v>3396</v>
      </c>
      <c r="L713" s="112">
        <f t="shared" si="42"/>
        <v>0</v>
      </c>
      <c r="M713" s="112">
        <f t="shared" si="42"/>
        <v>13460</v>
      </c>
      <c r="O713" s="114" t="s">
        <v>14</v>
      </c>
      <c r="P713" s="114" t="s">
        <v>1747</v>
      </c>
      <c r="Q713" s="114" t="s">
        <v>596</v>
      </c>
      <c r="R713" s="114" t="s">
        <v>1683</v>
      </c>
      <c r="S713" s="114"/>
      <c r="T713" s="112">
        <v>0</v>
      </c>
      <c r="U713" s="112">
        <v>0</v>
      </c>
      <c r="V713" s="112">
        <v>0</v>
      </c>
      <c r="W713" s="112">
        <v>0</v>
      </c>
      <c r="X713" s="112">
        <v>10064</v>
      </c>
      <c r="Y713" s="112">
        <v>0</v>
      </c>
      <c r="Z713" s="112">
        <v>3396</v>
      </c>
      <c r="AA713" s="112">
        <v>0</v>
      </c>
      <c r="AB713" s="112">
        <v>13460</v>
      </c>
      <c r="AD713" s="114" t="s">
        <v>14</v>
      </c>
      <c r="AE713" s="114" t="s">
        <v>1747</v>
      </c>
      <c r="AF713" s="114" t="s">
        <v>596</v>
      </c>
      <c r="AG713" s="114" t="s">
        <v>1683</v>
      </c>
      <c r="AH713" s="114"/>
      <c r="AI713" s="112">
        <v>0</v>
      </c>
      <c r="AJ713" s="112">
        <v>0</v>
      </c>
      <c r="AK713" s="112">
        <v>0</v>
      </c>
      <c r="AL713" s="112">
        <v>0</v>
      </c>
      <c r="AM713" s="112">
        <v>0</v>
      </c>
      <c r="AN713" s="112">
        <v>0</v>
      </c>
      <c r="AO713" s="112">
        <v>0</v>
      </c>
      <c r="AP713" s="112">
        <v>0</v>
      </c>
      <c r="AQ713" s="112">
        <v>0</v>
      </c>
    </row>
    <row r="714" spans="1:43" x14ac:dyDescent="0.25">
      <c r="A714" s="114" t="s">
        <v>14</v>
      </c>
      <c r="B714" s="114" t="s">
        <v>1747</v>
      </c>
      <c r="C714" s="114" t="s">
        <v>597</v>
      </c>
      <c r="D714" s="114" t="s">
        <v>1684</v>
      </c>
      <c r="E714" s="112">
        <f t="shared" si="43"/>
        <v>4272</v>
      </c>
      <c r="F714" s="112">
        <f t="shared" si="42"/>
        <v>19392</v>
      </c>
      <c r="G714" s="112">
        <f t="shared" si="42"/>
        <v>0</v>
      </c>
      <c r="H714" s="112">
        <f t="shared" si="42"/>
        <v>0</v>
      </c>
      <c r="I714" s="112">
        <f t="shared" si="42"/>
        <v>95328</v>
      </c>
      <c r="J714" s="112">
        <f t="shared" si="42"/>
        <v>0</v>
      </c>
      <c r="K714" s="112">
        <f t="shared" si="42"/>
        <v>1504</v>
      </c>
      <c r="L714" s="112">
        <f t="shared" si="42"/>
        <v>304</v>
      </c>
      <c r="M714" s="112">
        <f t="shared" si="42"/>
        <v>120800</v>
      </c>
      <c r="O714" s="114" t="s">
        <v>14</v>
      </c>
      <c r="P714" s="114" t="s">
        <v>1747</v>
      </c>
      <c r="Q714" s="114" t="s">
        <v>597</v>
      </c>
      <c r="R714" s="114" t="s">
        <v>1684</v>
      </c>
      <c r="S714" s="114"/>
      <c r="T714" s="112">
        <v>2784</v>
      </c>
      <c r="U714" s="112">
        <v>16576</v>
      </c>
      <c r="V714" s="112">
        <v>0</v>
      </c>
      <c r="W714" s="112">
        <v>0</v>
      </c>
      <c r="X714" s="112">
        <v>76656</v>
      </c>
      <c r="Y714" s="112">
        <v>0</v>
      </c>
      <c r="Z714" s="112">
        <v>1504</v>
      </c>
      <c r="AA714" s="112">
        <v>304</v>
      </c>
      <c r="AB714" s="112">
        <v>97824</v>
      </c>
      <c r="AD714" s="114" t="s">
        <v>14</v>
      </c>
      <c r="AE714" s="114" t="s">
        <v>1747</v>
      </c>
      <c r="AF714" s="114" t="s">
        <v>597</v>
      </c>
      <c r="AG714" s="114" t="s">
        <v>1684</v>
      </c>
      <c r="AH714" s="114"/>
      <c r="AI714" s="112">
        <v>1488</v>
      </c>
      <c r="AJ714" s="112">
        <v>2816</v>
      </c>
      <c r="AK714" s="112">
        <v>0</v>
      </c>
      <c r="AL714" s="112">
        <v>0</v>
      </c>
      <c r="AM714" s="112">
        <v>18672</v>
      </c>
      <c r="AN714" s="112">
        <v>0</v>
      </c>
      <c r="AO714" s="112">
        <v>0</v>
      </c>
      <c r="AP714" s="112">
        <v>0</v>
      </c>
      <c r="AQ714" s="112">
        <v>22976</v>
      </c>
    </row>
    <row r="715" spans="1:43" x14ac:dyDescent="0.25">
      <c r="A715" s="114" t="s">
        <v>14</v>
      </c>
      <c r="B715" s="114" t="s">
        <v>1747</v>
      </c>
      <c r="C715" s="114" t="s">
        <v>598</v>
      </c>
      <c r="D715" s="114" t="s">
        <v>1685</v>
      </c>
      <c r="E715" s="112">
        <f t="shared" si="43"/>
        <v>0</v>
      </c>
      <c r="F715" s="112">
        <f t="shared" si="42"/>
        <v>1056</v>
      </c>
      <c r="G715" s="112">
        <f t="shared" si="42"/>
        <v>0</v>
      </c>
      <c r="H715" s="112">
        <f t="shared" si="42"/>
        <v>0</v>
      </c>
      <c r="I715" s="112">
        <f t="shared" si="42"/>
        <v>0</v>
      </c>
      <c r="J715" s="112">
        <f t="shared" si="42"/>
        <v>0</v>
      </c>
      <c r="K715" s="112">
        <f t="shared" si="42"/>
        <v>0</v>
      </c>
      <c r="L715" s="112">
        <f t="shared" si="42"/>
        <v>0</v>
      </c>
      <c r="M715" s="112">
        <f t="shared" si="42"/>
        <v>1056</v>
      </c>
      <c r="O715" s="114" t="s">
        <v>14</v>
      </c>
      <c r="P715" s="114" t="s">
        <v>1747</v>
      </c>
      <c r="Q715" s="114" t="s">
        <v>598</v>
      </c>
      <c r="R715" s="114" t="s">
        <v>1685</v>
      </c>
      <c r="S715" s="114"/>
      <c r="T715" s="112">
        <v>0</v>
      </c>
      <c r="U715" s="112">
        <v>960</v>
      </c>
      <c r="V715" s="112">
        <v>0</v>
      </c>
      <c r="W715" s="112">
        <v>0</v>
      </c>
      <c r="X715" s="112">
        <v>0</v>
      </c>
      <c r="Y715" s="112">
        <v>0</v>
      </c>
      <c r="Z715" s="112">
        <v>0</v>
      </c>
      <c r="AA715" s="112">
        <v>0</v>
      </c>
      <c r="AB715" s="112">
        <v>960</v>
      </c>
      <c r="AD715" s="114" t="s">
        <v>14</v>
      </c>
      <c r="AE715" s="114" t="s">
        <v>1747</v>
      </c>
      <c r="AF715" s="114" t="s">
        <v>598</v>
      </c>
      <c r="AG715" s="114" t="s">
        <v>1685</v>
      </c>
      <c r="AH715" s="114"/>
      <c r="AI715" s="112">
        <v>0</v>
      </c>
      <c r="AJ715" s="112">
        <v>96</v>
      </c>
      <c r="AK715" s="112">
        <v>0</v>
      </c>
      <c r="AL715" s="112">
        <v>0</v>
      </c>
      <c r="AM715" s="112">
        <v>0</v>
      </c>
      <c r="AN715" s="112">
        <v>0</v>
      </c>
      <c r="AO715" s="112">
        <v>0</v>
      </c>
      <c r="AP715" s="112">
        <v>0</v>
      </c>
      <c r="AQ715" s="112">
        <v>96</v>
      </c>
    </row>
    <row r="716" spans="1:43" x14ac:dyDescent="0.25">
      <c r="A716" s="114" t="s">
        <v>14</v>
      </c>
      <c r="B716" s="114" t="s">
        <v>1747</v>
      </c>
      <c r="C716" s="114" t="s">
        <v>599</v>
      </c>
      <c r="D716" s="114" t="s">
        <v>1686</v>
      </c>
      <c r="E716" s="112">
        <f t="shared" si="43"/>
        <v>0</v>
      </c>
      <c r="F716" s="112">
        <f t="shared" si="42"/>
        <v>0</v>
      </c>
      <c r="G716" s="112">
        <f t="shared" si="42"/>
        <v>0</v>
      </c>
      <c r="H716" s="112">
        <f t="shared" si="42"/>
        <v>0</v>
      </c>
      <c r="I716" s="112">
        <f t="shared" si="42"/>
        <v>0</v>
      </c>
      <c r="J716" s="112">
        <f t="shared" si="42"/>
        <v>35056</v>
      </c>
      <c r="K716" s="112">
        <f t="shared" si="42"/>
        <v>0</v>
      </c>
      <c r="L716" s="112">
        <f t="shared" si="42"/>
        <v>9817</v>
      </c>
      <c r="M716" s="112">
        <f t="shared" si="42"/>
        <v>44873</v>
      </c>
      <c r="O716" s="114" t="s">
        <v>14</v>
      </c>
      <c r="P716" s="114" t="s">
        <v>1747</v>
      </c>
      <c r="Q716" s="114" t="s">
        <v>599</v>
      </c>
      <c r="R716" s="114" t="s">
        <v>1686</v>
      </c>
      <c r="S716" s="114"/>
      <c r="T716" s="112">
        <v>0</v>
      </c>
      <c r="U716" s="112">
        <v>0</v>
      </c>
      <c r="V716" s="112">
        <v>0</v>
      </c>
      <c r="W716" s="112">
        <v>0</v>
      </c>
      <c r="X716" s="112">
        <v>0</v>
      </c>
      <c r="Y716" s="112">
        <v>33232</v>
      </c>
      <c r="Z716" s="112">
        <v>0</v>
      </c>
      <c r="AA716" s="112">
        <v>9817</v>
      </c>
      <c r="AB716" s="112">
        <v>43049</v>
      </c>
      <c r="AD716" s="114" t="s">
        <v>14</v>
      </c>
      <c r="AE716" s="114" t="s">
        <v>1747</v>
      </c>
      <c r="AF716" s="114" t="s">
        <v>599</v>
      </c>
      <c r="AG716" s="114" t="s">
        <v>1686</v>
      </c>
      <c r="AH716" s="114"/>
      <c r="AI716" s="112">
        <v>0</v>
      </c>
      <c r="AJ716" s="112">
        <v>0</v>
      </c>
      <c r="AK716" s="112">
        <v>0</v>
      </c>
      <c r="AL716" s="112">
        <v>0</v>
      </c>
      <c r="AM716" s="112">
        <v>0</v>
      </c>
      <c r="AN716" s="112">
        <v>1824</v>
      </c>
      <c r="AO716" s="112">
        <v>0</v>
      </c>
      <c r="AP716" s="112">
        <v>0</v>
      </c>
      <c r="AQ716" s="112">
        <v>1824</v>
      </c>
    </row>
    <row r="717" spans="1:43" x14ac:dyDescent="0.25">
      <c r="A717" s="114" t="s">
        <v>14</v>
      </c>
      <c r="B717" s="114" t="s">
        <v>1747</v>
      </c>
      <c r="C717" s="114" t="s">
        <v>600</v>
      </c>
      <c r="D717" s="114" t="s">
        <v>1687</v>
      </c>
      <c r="E717" s="112">
        <f t="shared" si="43"/>
        <v>203200</v>
      </c>
      <c r="F717" s="112">
        <f t="shared" si="42"/>
        <v>0</v>
      </c>
      <c r="G717" s="112">
        <f t="shared" si="42"/>
        <v>0</v>
      </c>
      <c r="H717" s="112">
        <f t="shared" si="42"/>
        <v>40416</v>
      </c>
      <c r="I717" s="112">
        <f t="shared" si="42"/>
        <v>0</v>
      </c>
      <c r="J717" s="112">
        <f t="shared" si="42"/>
        <v>0</v>
      </c>
      <c r="K717" s="112">
        <f t="shared" si="42"/>
        <v>0</v>
      </c>
      <c r="L717" s="112">
        <f t="shared" si="42"/>
        <v>0</v>
      </c>
      <c r="M717" s="112">
        <f t="shared" si="42"/>
        <v>243616</v>
      </c>
      <c r="O717" s="114" t="s">
        <v>14</v>
      </c>
      <c r="P717" s="114" t="s">
        <v>1747</v>
      </c>
      <c r="Q717" s="114" t="s">
        <v>600</v>
      </c>
      <c r="R717" s="114" t="s">
        <v>1687</v>
      </c>
      <c r="S717" s="114"/>
      <c r="T717" s="112">
        <v>177792</v>
      </c>
      <c r="U717" s="112">
        <v>0</v>
      </c>
      <c r="V717" s="112">
        <v>0</v>
      </c>
      <c r="W717" s="112">
        <v>34784</v>
      </c>
      <c r="X717" s="112">
        <v>0</v>
      </c>
      <c r="Y717" s="112">
        <v>0</v>
      </c>
      <c r="Z717" s="112">
        <v>0</v>
      </c>
      <c r="AA717" s="112">
        <v>0</v>
      </c>
      <c r="AB717" s="112">
        <v>212576</v>
      </c>
      <c r="AD717" s="114" t="s">
        <v>14</v>
      </c>
      <c r="AE717" s="114" t="s">
        <v>1747</v>
      </c>
      <c r="AF717" s="114" t="s">
        <v>600</v>
      </c>
      <c r="AG717" s="114" t="s">
        <v>1687</v>
      </c>
      <c r="AH717" s="114"/>
      <c r="AI717" s="112">
        <v>25408</v>
      </c>
      <c r="AJ717" s="112">
        <v>0</v>
      </c>
      <c r="AK717" s="112">
        <v>0</v>
      </c>
      <c r="AL717" s="112">
        <v>5632</v>
      </c>
      <c r="AM717" s="112">
        <v>0</v>
      </c>
      <c r="AN717" s="112">
        <v>0</v>
      </c>
      <c r="AO717" s="112">
        <v>0</v>
      </c>
      <c r="AP717" s="112">
        <v>0</v>
      </c>
      <c r="AQ717" s="112">
        <v>31040</v>
      </c>
    </row>
    <row r="718" spans="1:43" x14ac:dyDescent="0.25">
      <c r="A718" s="114" t="s">
        <v>14</v>
      </c>
      <c r="B718" s="114" t="s">
        <v>1747</v>
      </c>
      <c r="C718" s="114" t="s">
        <v>601</v>
      </c>
      <c r="D718" s="114" t="s">
        <v>1688</v>
      </c>
      <c r="E718" s="112">
        <f t="shared" si="43"/>
        <v>3440</v>
      </c>
      <c r="F718" s="112">
        <f t="shared" si="42"/>
        <v>0</v>
      </c>
      <c r="G718" s="112">
        <f t="shared" si="42"/>
        <v>0</v>
      </c>
      <c r="H718" s="112">
        <f t="shared" si="42"/>
        <v>0</v>
      </c>
      <c r="I718" s="112">
        <f t="shared" si="42"/>
        <v>0</v>
      </c>
      <c r="J718" s="112">
        <f t="shared" si="42"/>
        <v>0</v>
      </c>
      <c r="K718" s="112">
        <f t="shared" si="42"/>
        <v>0</v>
      </c>
      <c r="L718" s="112">
        <f t="shared" si="42"/>
        <v>0</v>
      </c>
      <c r="M718" s="112">
        <f t="shared" si="42"/>
        <v>3440</v>
      </c>
      <c r="O718" s="114" t="s">
        <v>14</v>
      </c>
      <c r="P718" s="114" t="s">
        <v>1747</v>
      </c>
      <c r="Q718" s="114" t="s">
        <v>601</v>
      </c>
      <c r="R718" s="114" t="s">
        <v>1688</v>
      </c>
      <c r="S718" s="114"/>
      <c r="T718" s="112">
        <v>3440</v>
      </c>
      <c r="U718" s="112">
        <v>0</v>
      </c>
      <c r="V718" s="112">
        <v>0</v>
      </c>
      <c r="W718" s="112">
        <v>0</v>
      </c>
      <c r="X718" s="112">
        <v>0</v>
      </c>
      <c r="Y718" s="112">
        <v>0</v>
      </c>
      <c r="Z718" s="112">
        <v>0</v>
      </c>
      <c r="AA718" s="112">
        <v>0</v>
      </c>
      <c r="AB718" s="112">
        <v>3440</v>
      </c>
      <c r="AD718" s="114" t="s">
        <v>14</v>
      </c>
      <c r="AE718" s="114" t="s">
        <v>1747</v>
      </c>
      <c r="AF718" s="114" t="s">
        <v>601</v>
      </c>
      <c r="AG718" s="114" t="s">
        <v>1688</v>
      </c>
      <c r="AH718" s="114"/>
      <c r="AI718" s="112">
        <v>0</v>
      </c>
      <c r="AJ718" s="112">
        <v>0</v>
      </c>
      <c r="AK718" s="112">
        <v>0</v>
      </c>
      <c r="AL718" s="112">
        <v>0</v>
      </c>
      <c r="AM718" s="112">
        <v>0</v>
      </c>
      <c r="AN718" s="112">
        <v>0</v>
      </c>
      <c r="AO718" s="112">
        <v>0</v>
      </c>
      <c r="AP718" s="112">
        <v>0</v>
      </c>
      <c r="AQ718" s="112">
        <v>0</v>
      </c>
    </row>
    <row r="719" spans="1:43" x14ac:dyDescent="0.25">
      <c r="A719" s="114" t="s">
        <v>14</v>
      </c>
      <c r="B719" s="114" t="s">
        <v>1747</v>
      </c>
      <c r="C719" s="114" t="s">
        <v>602</v>
      </c>
      <c r="D719" s="114" t="s">
        <v>1689</v>
      </c>
      <c r="E719" s="112">
        <f t="shared" si="43"/>
        <v>0</v>
      </c>
      <c r="F719" s="112">
        <f t="shared" si="42"/>
        <v>0</v>
      </c>
      <c r="G719" s="112">
        <f t="shared" si="42"/>
        <v>0</v>
      </c>
      <c r="H719" s="112">
        <f t="shared" si="42"/>
        <v>0</v>
      </c>
      <c r="I719" s="112">
        <f t="shared" si="42"/>
        <v>0</v>
      </c>
      <c r="J719" s="112">
        <f t="shared" si="42"/>
        <v>201824</v>
      </c>
      <c r="K719" s="112">
        <f t="shared" si="42"/>
        <v>0</v>
      </c>
      <c r="L719" s="112">
        <f t="shared" si="42"/>
        <v>10886</v>
      </c>
      <c r="M719" s="112">
        <f t="shared" si="42"/>
        <v>212710</v>
      </c>
      <c r="O719" s="114" t="s">
        <v>14</v>
      </c>
      <c r="P719" s="114" t="s">
        <v>1747</v>
      </c>
      <c r="Q719" s="114" t="s">
        <v>602</v>
      </c>
      <c r="R719" s="114" t="s">
        <v>1689</v>
      </c>
      <c r="S719" s="114"/>
      <c r="T719" s="112">
        <v>0</v>
      </c>
      <c r="U719" s="112">
        <v>0</v>
      </c>
      <c r="V719" s="112">
        <v>0</v>
      </c>
      <c r="W719" s="112">
        <v>0</v>
      </c>
      <c r="X719" s="112">
        <v>0</v>
      </c>
      <c r="Y719" s="112">
        <v>201824</v>
      </c>
      <c r="Z719" s="112">
        <v>0</v>
      </c>
      <c r="AA719" s="112">
        <v>10886</v>
      </c>
      <c r="AB719" s="112">
        <v>212710</v>
      </c>
      <c r="AD719" s="114" t="s">
        <v>14</v>
      </c>
      <c r="AE719" s="114" t="s">
        <v>1747</v>
      </c>
      <c r="AF719" s="114" t="s">
        <v>602</v>
      </c>
      <c r="AG719" s="114" t="s">
        <v>1689</v>
      </c>
      <c r="AH719" s="114"/>
      <c r="AI719" s="112">
        <v>0</v>
      </c>
      <c r="AJ719" s="112">
        <v>0</v>
      </c>
      <c r="AK719" s="112">
        <v>0</v>
      </c>
      <c r="AL719" s="112">
        <v>0</v>
      </c>
      <c r="AM719" s="112">
        <v>0</v>
      </c>
      <c r="AN719" s="112">
        <v>0</v>
      </c>
      <c r="AO719" s="112">
        <v>0</v>
      </c>
      <c r="AP719" s="112">
        <v>0</v>
      </c>
      <c r="AQ719" s="112">
        <v>0</v>
      </c>
    </row>
    <row r="720" spans="1:43" x14ac:dyDescent="0.25">
      <c r="A720" s="114" t="s">
        <v>14</v>
      </c>
      <c r="B720" s="114" t="s">
        <v>1747</v>
      </c>
      <c r="C720" s="114" t="s">
        <v>603</v>
      </c>
      <c r="D720" s="114" t="s">
        <v>1690</v>
      </c>
      <c r="E720" s="112">
        <f t="shared" si="43"/>
        <v>0</v>
      </c>
      <c r="F720" s="112">
        <f t="shared" si="42"/>
        <v>0</v>
      </c>
      <c r="G720" s="112">
        <f t="shared" si="42"/>
        <v>0</v>
      </c>
      <c r="H720" s="112">
        <f t="shared" si="42"/>
        <v>0</v>
      </c>
      <c r="I720" s="112">
        <f t="shared" si="42"/>
        <v>0</v>
      </c>
      <c r="J720" s="112">
        <f t="shared" si="42"/>
        <v>0</v>
      </c>
      <c r="K720" s="112">
        <f t="shared" si="42"/>
        <v>0</v>
      </c>
      <c r="L720" s="112">
        <f t="shared" si="42"/>
        <v>0</v>
      </c>
      <c r="M720" s="112">
        <f t="shared" si="42"/>
        <v>0</v>
      </c>
      <c r="O720" s="114" t="s">
        <v>14</v>
      </c>
      <c r="P720" s="114" t="s">
        <v>1747</v>
      </c>
      <c r="Q720" s="114" t="s">
        <v>603</v>
      </c>
      <c r="R720" s="114" t="s">
        <v>1690</v>
      </c>
      <c r="S720" s="114"/>
      <c r="T720" s="112">
        <v>0</v>
      </c>
      <c r="U720" s="112">
        <v>0</v>
      </c>
      <c r="V720" s="112">
        <v>0</v>
      </c>
      <c r="W720" s="112">
        <v>0</v>
      </c>
      <c r="X720" s="112">
        <v>0</v>
      </c>
      <c r="Y720" s="112">
        <v>0</v>
      </c>
      <c r="Z720" s="112">
        <v>0</v>
      </c>
      <c r="AA720" s="112">
        <v>0</v>
      </c>
      <c r="AB720" s="112">
        <v>0</v>
      </c>
      <c r="AD720" s="114" t="s">
        <v>14</v>
      </c>
      <c r="AE720" s="114" t="s">
        <v>1747</v>
      </c>
      <c r="AF720" s="114" t="s">
        <v>603</v>
      </c>
      <c r="AG720" s="114" t="s">
        <v>1690</v>
      </c>
      <c r="AH720" s="114"/>
      <c r="AI720" s="112">
        <v>0</v>
      </c>
      <c r="AJ720" s="112">
        <v>0</v>
      </c>
      <c r="AK720" s="112">
        <v>0</v>
      </c>
      <c r="AL720" s="112">
        <v>0</v>
      </c>
      <c r="AM720" s="112">
        <v>0</v>
      </c>
      <c r="AN720" s="112">
        <v>0</v>
      </c>
      <c r="AO720" s="112">
        <v>0</v>
      </c>
      <c r="AP720" s="112">
        <v>0</v>
      </c>
      <c r="AQ720" s="112">
        <v>0</v>
      </c>
    </row>
    <row r="721" spans="1:43" x14ac:dyDescent="0.25">
      <c r="A721" s="114" t="s">
        <v>14</v>
      </c>
      <c r="B721" s="114" t="s">
        <v>1747</v>
      </c>
      <c r="C721" s="114" t="s">
        <v>604</v>
      </c>
      <c r="D721" s="114" t="s">
        <v>1691</v>
      </c>
      <c r="E721" s="112">
        <f t="shared" si="43"/>
        <v>7536</v>
      </c>
      <c r="F721" s="112">
        <f t="shared" si="42"/>
        <v>0</v>
      </c>
      <c r="G721" s="112">
        <f t="shared" si="42"/>
        <v>0</v>
      </c>
      <c r="H721" s="112">
        <f t="shared" si="42"/>
        <v>0</v>
      </c>
      <c r="I721" s="112">
        <f t="shared" si="42"/>
        <v>0</v>
      </c>
      <c r="J721" s="112">
        <f t="shared" si="42"/>
        <v>114192</v>
      </c>
      <c r="K721" s="112">
        <f t="shared" si="42"/>
        <v>0</v>
      </c>
      <c r="L721" s="112">
        <f t="shared" si="42"/>
        <v>16608</v>
      </c>
      <c r="M721" s="112">
        <f t="shared" si="42"/>
        <v>138336</v>
      </c>
      <c r="O721" s="114" t="s">
        <v>14</v>
      </c>
      <c r="P721" s="114" t="s">
        <v>1747</v>
      </c>
      <c r="Q721" s="114" t="s">
        <v>604</v>
      </c>
      <c r="R721" s="114" t="s">
        <v>1691</v>
      </c>
      <c r="S721" s="114"/>
      <c r="T721" s="112">
        <v>6672</v>
      </c>
      <c r="U721" s="112">
        <v>0</v>
      </c>
      <c r="V721" s="112">
        <v>0</v>
      </c>
      <c r="W721" s="112">
        <v>0</v>
      </c>
      <c r="X721" s="112">
        <v>0</v>
      </c>
      <c r="Y721" s="112">
        <v>94368</v>
      </c>
      <c r="Z721" s="112">
        <v>0</v>
      </c>
      <c r="AA721" s="112">
        <v>16608</v>
      </c>
      <c r="AB721" s="112">
        <v>117648</v>
      </c>
      <c r="AD721" s="114" t="s">
        <v>14</v>
      </c>
      <c r="AE721" s="114" t="s">
        <v>1747</v>
      </c>
      <c r="AF721" s="114" t="s">
        <v>604</v>
      </c>
      <c r="AG721" s="114" t="s">
        <v>1691</v>
      </c>
      <c r="AH721" s="114"/>
      <c r="AI721" s="112">
        <v>864</v>
      </c>
      <c r="AJ721" s="112">
        <v>0</v>
      </c>
      <c r="AK721" s="112">
        <v>0</v>
      </c>
      <c r="AL721" s="112">
        <v>0</v>
      </c>
      <c r="AM721" s="112">
        <v>0</v>
      </c>
      <c r="AN721" s="112">
        <v>19824</v>
      </c>
      <c r="AO721" s="112">
        <v>0</v>
      </c>
      <c r="AP721" s="112">
        <v>0</v>
      </c>
      <c r="AQ721" s="112">
        <v>20688</v>
      </c>
    </row>
    <row r="722" spans="1:43" x14ac:dyDescent="0.25">
      <c r="A722" s="114" t="s">
        <v>14</v>
      </c>
      <c r="B722" s="114" t="s">
        <v>1747</v>
      </c>
      <c r="C722" s="114" t="s">
        <v>605</v>
      </c>
      <c r="D722" s="114" t="s">
        <v>1692</v>
      </c>
      <c r="E722" s="112">
        <f t="shared" si="43"/>
        <v>0</v>
      </c>
      <c r="F722" s="112">
        <f t="shared" si="43"/>
        <v>0</v>
      </c>
      <c r="G722" s="112">
        <f t="shared" si="43"/>
        <v>0</v>
      </c>
      <c r="H722" s="112">
        <f t="shared" si="43"/>
        <v>0</v>
      </c>
      <c r="I722" s="112">
        <f t="shared" si="43"/>
        <v>0</v>
      </c>
      <c r="J722" s="112">
        <f t="shared" si="43"/>
        <v>0</v>
      </c>
      <c r="K722" s="112">
        <f t="shared" si="43"/>
        <v>0</v>
      </c>
      <c r="L722" s="112">
        <f t="shared" si="43"/>
        <v>0</v>
      </c>
      <c r="M722" s="112">
        <f t="shared" si="43"/>
        <v>0</v>
      </c>
      <c r="O722" s="114" t="s">
        <v>14</v>
      </c>
      <c r="P722" s="114" t="s">
        <v>1747</v>
      </c>
      <c r="Q722" s="114" t="s">
        <v>605</v>
      </c>
      <c r="R722" s="114" t="s">
        <v>1692</v>
      </c>
      <c r="S722" s="114"/>
      <c r="T722" s="112">
        <v>0</v>
      </c>
      <c r="U722" s="112">
        <v>0</v>
      </c>
      <c r="V722" s="112">
        <v>0</v>
      </c>
      <c r="W722" s="112">
        <v>0</v>
      </c>
      <c r="X722" s="112">
        <v>0</v>
      </c>
      <c r="Y722" s="112">
        <v>0</v>
      </c>
      <c r="Z722" s="112">
        <v>0</v>
      </c>
      <c r="AA722" s="112">
        <v>0</v>
      </c>
      <c r="AB722" s="112">
        <v>0</v>
      </c>
      <c r="AD722" s="114" t="s">
        <v>14</v>
      </c>
      <c r="AE722" s="114" t="s">
        <v>1747</v>
      </c>
      <c r="AF722" s="114" t="s">
        <v>605</v>
      </c>
      <c r="AG722" s="114" t="s">
        <v>1692</v>
      </c>
      <c r="AH722" s="114"/>
      <c r="AI722" s="112">
        <v>0</v>
      </c>
      <c r="AJ722" s="112">
        <v>0</v>
      </c>
      <c r="AK722" s="112">
        <v>0</v>
      </c>
      <c r="AL722" s="112">
        <v>0</v>
      </c>
      <c r="AM722" s="112">
        <v>0</v>
      </c>
      <c r="AN722" s="112">
        <v>0</v>
      </c>
      <c r="AO722" s="112">
        <v>0</v>
      </c>
      <c r="AP722" s="112">
        <v>0</v>
      </c>
      <c r="AQ722" s="112">
        <v>0</v>
      </c>
    </row>
    <row r="723" spans="1:43" x14ac:dyDescent="0.25">
      <c r="A723" s="114" t="s">
        <v>14</v>
      </c>
      <c r="B723" s="114" t="s">
        <v>1747</v>
      </c>
      <c r="C723" s="114" t="s">
        <v>606</v>
      </c>
      <c r="D723" s="114" t="s">
        <v>1693</v>
      </c>
      <c r="E723" s="112">
        <f t="shared" si="43"/>
        <v>0</v>
      </c>
      <c r="F723" s="112">
        <f t="shared" si="43"/>
        <v>0</v>
      </c>
      <c r="G723" s="112">
        <f t="shared" si="43"/>
        <v>0</v>
      </c>
      <c r="H723" s="112">
        <f t="shared" si="43"/>
        <v>0</v>
      </c>
      <c r="I723" s="112">
        <f t="shared" si="43"/>
        <v>0</v>
      </c>
      <c r="J723" s="112">
        <f t="shared" si="43"/>
        <v>80176</v>
      </c>
      <c r="K723" s="112">
        <f t="shared" si="43"/>
        <v>0</v>
      </c>
      <c r="L723" s="112">
        <f t="shared" si="43"/>
        <v>0</v>
      </c>
      <c r="M723" s="112">
        <f t="shared" si="43"/>
        <v>80176</v>
      </c>
      <c r="O723" s="114" t="s">
        <v>14</v>
      </c>
      <c r="P723" s="114" t="s">
        <v>1747</v>
      </c>
      <c r="Q723" s="114" t="s">
        <v>606</v>
      </c>
      <c r="R723" s="114" t="s">
        <v>1693</v>
      </c>
      <c r="S723" s="114"/>
      <c r="T723" s="112">
        <v>0</v>
      </c>
      <c r="U723" s="112">
        <v>0</v>
      </c>
      <c r="V723" s="112">
        <v>0</v>
      </c>
      <c r="W723" s="112">
        <v>0</v>
      </c>
      <c r="X723" s="112">
        <v>0</v>
      </c>
      <c r="Y723" s="112">
        <v>78192</v>
      </c>
      <c r="Z723" s="112">
        <v>0</v>
      </c>
      <c r="AA723" s="112">
        <v>0</v>
      </c>
      <c r="AB723" s="112">
        <v>78192</v>
      </c>
      <c r="AD723" s="114" t="s">
        <v>14</v>
      </c>
      <c r="AE723" s="114" t="s">
        <v>1747</v>
      </c>
      <c r="AF723" s="114" t="s">
        <v>606</v>
      </c>
      <c r="AG723" s="114" t="s">
        <v>1693</v>
      </c>
      <c r="AH723" s="114"/>
      <c r="AI723" s="112">
        <v>0</v>
      </c>
      <c r="AJ723" s="112">
        <v>0</v>
      </c>
      <c r="AK723" s="112">
        <v>0</v>
      </c>
      <c r="AL723" s="112">
        <v>0</v>
      </c>
      <c r="AM723" s="112">
        <v>0</v>
      </c>
      <c r="AN723" s="112">
        <v>1984</v>
      </c>
      <c r="AO723" s="112">
        <v>0</v>
      </c>
      <c r="AP723" s="112">
        <v>0</v>
      </c>
      <c r="AQ723" s="112">
        <v>1984</v>
      </c>
    </row>
    <row r="724" spans="1:43" x14ac:dyDescent="0.25">
      <c r="A724" s="114" t="s">
        <v>14</v>
      </c>
      <c r="B724" s="114" t="s">
        <v>1747</v>
      </c>
      <c r="C724" s="114" t="s">
        <v>607</v>
      </c>
      <c r="D724" s="114" t="s">
        <v>1694</v>
      </c>
      <c r="E724" s="112">
        <f t="shared" si="43"/>
        <v>0</v>
      </c>
      <c r="F724" s="112">
        <f t="shared" si="43"/>
        <v>104848</v>
      </c>
      <c r="G724" s="112">
        <f t="shared" si="43"/>
        <v>37776</v>
      </c>
      <c r="H724" s="112">
        <f t="shared" si="43"/>
        <v>0</v>
      </c>
      <c r="I724" s="112">
        <f t="shared" si="43"/>
        <v>0</v>
      </c>
      <c r="J724" s="112">
        <f t="shared" si="43"/>
        <v>512</v>
      </c>
      <c r="K724" s="112">
        <f t="shared" si="43"/>
        <v>0</v>
      </c>
      <c r="L724" s="112">
        <f t="shared" si="43"/>
        <v>217</v>
      </c>
      <c r="M724" s="112">
        <f t="shared" si="43"/>
        <v>143353</v>
      </c>
      <c r="O724" s="114" t="s">
        <v>14</v>
      </c>
      <c r="P724" s="114" t="s">
        <v>1747</v>
      </c>
      <c r="Q724" s="114" t="s">
        <v>607</v>
      </c>
      <c r="R724" s="114" t="s">
        <v>1694</v>
      </c>
      <c r="S724" s="114"/>
      <c r="T724" s="112">
        <v>0</v>
      </c>
      <c r="U724" s="112">
        <v>99584</v>
      </c>
      <c r="V724" s="112">
        <v>37776</v>
      </c>
      <c r="W724" s="112">
        <v>0</v>
      </c>
      <c r="X724" s="112">
        <v>0</v>
      </c>
      <c r="Y724" s="112">
        <v>512</v>
      </c>
      <c r="Z724" s="112">
        <v>0</v>
      </c>
      <c r="AA724" s="112">
        <v>217</v>
      </c>
      <c r="AB724" s="112">
        <v>138089</v>
      </c>
      <c r="AD724" s="114" t="s">
        <v>14</v>
      </c>
      <c r="AE724" s="114" t="s">
        <v>1747</v>
      </c>
      <c r="AF724" s="114" t="s">
        <v>607</v>
      </c>
      <c r="AG724" s="114" t="s">
        <v>1694</v>
      </c>
      <c r="AH724" s="114"/>
      <c r="AI724" s="112">
        <v>0</v>
      </c>
      <c r="AJ724" s="112">
        <v>5264</v>
      </c>
      <c r="AK724" s="112">
        <v>0</v>
      </c>
      <c r="AL724" s="112">
        <v>0</v>
      </c>
      <c r="AM724" s="112">
        <v>0</v>
      </c>
      <c r="AN724" s="112">
        <v>0</v>
      </c>
      <c r="AO724" s="112">
        <v>0</v>
      </c>
      <c r="AP724" s="112">
        <v>0</v>
      </c>
      <c r="AQ724" s="112">
        <v>5264</v>
      </c>
    </row>
    <row r="725" spans="1:43" x14ac:dyDescent="0.25">
      <c r="A725" s="114" t="s">
        <v>14</v>
      </c>
      <c r="B725" s="114" t="s">
        <v>1747</v>
      </c>
      <c r="C725" s="114" t="s">
        <v>608</v>
      </c>
      <c r="D725" s="114" t="s">
        <v>1695</v>
      </c>
      <c r="E725" s="112">
        <f t="shared" si="43"/>
        <v>0</v>
      </c>
      <c r="F725" s="112">
        <f t="shared" si="43"/>
        <v>0</v>
      </c>
      <c r="G725" s="112">
        <f t="shared" si="43"/>
        <v>0</v>
      </c>
      <c r="H725" s="112">
        <f t="shared" si="43"/>
        <v>0</v>
      </c>
      <c r="I725" s="112">
        <f t="shared" si="43"/>
        <v>6560</v>
      </c>
      <c r="J725" s="112">
        <f t="shared" si="43"/>
        <v>0</v>
      </c>
      <c r="K725" s="112">
        <f t="shared" si="43"/>
        <v>1728</v>
      </c>
      <c r="L725" s="112">
        <f t="shared" si="43"/>
        <v>0</v>
      </c>
      <c r="M725" s="112">
        <f t="shared" si="43"/>
        <v>8288</v>
      </c>
      <c r="O725" s="114" t="s">
        <v>14</v>
      </c>
      <c r="P725" s="114" t="s">
        <v>1747</v>
      </c>
      <c r="Q725" s="114" t="s">
        <v>608</v>
      </c>
      <c r="R725" s="114" t="s">
        <v>1695</v>
      </c>
      <c r="S725" s="114"/>
      <c r="T725" s="112">
        <v>0</v>
      </c>
      <c r="U725" s="112">
        <v>0</v>
      </c>
      <c r="V725" s="112">
        <v>0</v>
      </c>
      <c r="W725" s="112">
        <v>0</v>
      </c>
      <c r="X725" s="112">
        <v>6560</v>
      </c>
      <c r="Y725" s="112">
        <v>0</v>
      </c>
      <c r="Z725" s="112">
        <v>1728</v>
      </c>
      <c r="AA725" s="112">
        <v>0</v>
      </c>
      <c r="AB725" s="112">
        <v>8288</v>
      </c>
      <c r="AD725" s="114" t="s">
        <v>14</v>
      </c>
      <c r="AE725" s="114" t="s">
        <v>1747</v>
      </c>
      <c r="AF725" s="114" t="s">
        <v>608</v>
      </c>
      <c r="AG725" s="114" t="s">
        <v>1695</v>
      </c>
      <c r="AH725" s="114"/>
      <c r="AI725" s="112">
        <v>0</v>
      </c>
      <c r="AJ725" s="112">
        <v>0</v>
      </c>
      <c r="AK725" s="112">
        <v>0</v>
      </c>
      <c r="AL725" s="112">
        <v>0</v>
      </c>
      <c r="AM725" s="112">
        <v>0</v>
      </c>
      <c r="AN725" s="112">
        <v>0</v>
      </c>
      <c r="AO725" s="112">
        <v>0</v>
      </c>
      <c r="AP725" s="112">
        <v>0</v>
      </c>
      <c r="AQ725" s="112">
        <v>0</v>
      </c>
    </row>
    <row r="726" spans="1:43" x14ac:dyDescent="0.25">
      <c r="A726" s="114" t="s">
        <v>14</v>
      </c>
      <c r="B726" s="114" t="s">
        <v>1747</v>
      </c>
      <c r="C726" s="114" t="s">
        <v>609</v>
      </c>
      <c r="D726" s="114" t="s">
        <v>1696</v>
      </c>
      <c r="E726" s="112">
        <f t="shared" si="43"/>
        <v>0</v>
      </c>
      <c r="F726" s="112">
        <f t="shared" si="43"/>
        <v>0</v>
      </c>
      <c r="G726" s="112">
        <f t="shared" si="43"/>
        <v>0</v>
      </c>
      <c r="H726" s="112">
        <f t="shared" si="43"/>
        <v>0</v>
      </c>
      <c r="I726" s="112">
        <f t="shared" si="43"/>
        <v>0</v>
      </c>
      <c r="J726" s="112">
        <f t="shared" si="43"/>
        <v>0</v>
      </c>
      <c r="K726" s="112">
        <f t="shared" si="43"/>
        <v>0</v>
      </c>
      <c r="L726" s="112">
        <f t="shared" si="43"/>
        <v>0</v>
      </c>
      <c r="M726" s="112">
        <f t="shared" si="43"/>
        <v>0</v>
      </c>
      <c r="O726" s="114" t="s">
        <v>14</v>
      </c>
      <c r="P726" s="114" t="s">
        <v>1747</v>
      </c>
      <c r="Q726" s="114" t="s">
        <v>609</v>
      </c>
      <c r="R726" s="114" t="s">
        <v>1696</v>
      </c>
      <c r="S726" s="114"/>
      <c r="T726" s="112">
        <v>0</v>
      </c>
      <c r="U726" s="112">
        <v>0</v>
      </c>
      <c r="V726" s="112">
        <v>0</v>
      </c>
      <c r="W726" s="112">
        <v>0</v>
      </c>
      <c r="X726" s="112">
        <v>0</v>
      </c>
      <c r="Y726" s="112">
        <v>0</v>
      </c>
      <c r="Z726" s="112">
        <v>0</v>
      </c>
      <c r="AA726" s="112">
        <v>0</v>
      </c>
      <c r="AB726" s="112">
        <v>0</v>
      </c>
      <c r="AD726" s="114" t="s">
        <v>14</v>
      </c>
      <c r="AE726" s="114" t="s">
        <v>1747</v>
      </c>
      <c r="AF726" s="114" t="s">
        <v>609</v>
      </c>
      <c r="AG726" s="114" t="s">
        <v>1696</v>
      </c>
      <c r="AH726" s="114"/>
      <c r="AI726" s="112">
        <v>0</v>
      </c>
      <c r="AJ726" s="112">
        <v>0</v>
      </c>
      <c r="AK726" s="112">
        <v>0</v>
      </c>
      <c r="AL726" s="112">
        <v>0</v>
      </c>
      <c r="AM726" s="112">
        <v>0</v>
      </c>
      <c r="AN726" s="112">
        <v>0</v>
      </c>
      <c r="AO726" s="112">
        <v>0</v>
      </c>
      <c r="AP726" s="112">
        <v>0</v>
      </c>
      <c r="AQ726" s="112">
        <v>0</v>
      </c>
    </row>
    <row r="727" spans="1:43" x14ac:dyDescent="0.25">
      <c r="A727" s="114" t="s">
        <v>14</v>
      </c>
      <c r="B727" s="114" t="s">
        <v>1747</v>
      </c>
      <c r="C727" s="114" t="s">
        <v>610</v>
      </c>
      <c r="D727" s="114" t="s">
        <v>1697</v>
      </c>
      <c r="E727" s="112">
        <f t="shared" si="43"/>
        <v>0</v>
      </c>
      <c r="F727" s="112">
        <f t="shared" si="43"/>
        <v>0</v>
      </c>
      <c r="G727" s="112">
        <f t="shared" si="43"/>
        <v>0</v>
      </c>
      <c r="H727" s="112">
        <f t="shared" si="43"/>
        <v>0</v>
      </c>
      <c r="I727" s="112">
        <f t="shared" si="43"/>
        <v>5216</v>
      </c>
      <c r="J727" s="112">
        <f t="shared" si="43"/>
        <v>0</v>
      </c>
      <c r="K727" s="112">
        <f t="shared" si="43"/>
        <v>992</v>
      </c>
      <c r="L727" s="112">
        <f t="shared" si="43"/>
        <v>0</v>
      </c>
      <c r="M727" s="112">
        <f t="shared" si="43"/>
        <v>6208</v>
      </c>
      <c r="O727" s="114" t="s">
        <v>14</v>
      </c>
      <c r="P727" s="114" t="s">
        <v>1747</v>
      </c>
      <c r="Q727" s="114" t="s">
        <v>610</v>
      </c>
      <c r="R727" s="114" t="s">
        <v>1697</v>
      </c>
      <c r="S727" s="114"/>
      <c r="T727" s="112">
        <v>0</v>
      </c>
      <c r="U727" s="112">
        <v>0</v>
      </c>
      <c r="V727" s="112">
        <v>0</v>
      </c>
      <c r="W727" s="112">
        <v>0</v>
      </c>
      <c r="X727" s="112">
        <v>4128</v>
      </c>
      <c r="Y727" s="112">
        <v>0</v>
      </c>
      <c r="Z727" s="112">
        <v>992</v>
      </c>
      <c r="AA727" s="112">
        <v>0</v>
      </c>
      <c r="AB727" s="112">
        <v>5120</v>
      </c>
      <c r="AD727" s="114" t="s">
        <v>14</v>
      </c>
      <c r="AE727" s="114" t="s">
        <v>1747</v>
      </c>
      <c r="AF727" s="114" t="s">
        <v>610</v>
      </c>
      <c r="AG727" s="114" t="s">
        <v>1697</v>
      </c>
      <c r="AH727" s="114"/>
      <c r="AI727" s="112">
        <v>0</v>
      </c>
      <c r="AJ727" s="112">
        <v>0</v>
      </c>
      <c r="AK727" s="112">
        <v>0</v>
      </c>
      <c r="AL727" s="112">
        <v>0</v>
      </c>
      <c r="AM727" s="112">
        <v>1088</v>
      </c>
      <c r="AN727" s="112">
        <v>0</v>
      </c>
      <c r="AO727" s="112">
        <v>0</v>
      </c>
      <c r="AP727" s="112">
        <v>0</v>
      </c>
      <c r="AQ727" s="112">
        <v>1088</v>
      </c>
    </row>
    <row r="728" spans="1:43" x14ac:dyDescent="0.25">
      <c r="A728" s="114" t="s">
        <v>14</v>
      </c>
      <c r="B728" s="114" t="s">
        <v>1747</v>
      </c>
      <c r="C728" s="114" t="s">
        <v>611</v>
      </c>
      <c r="D728" s="114" t="s">
        <v>1698</v>
      </c>
      <c r="E728" s="112">
        <f t="shared" si="43"/>
        <v>20352</v>
      </c>
      <c r="F728" s="112">
        <f t="shared" si="43"/>
        <v>0</v>
      </c>
      <c r="G728" s="112">
        <f t="shared" si="43"/>
        <v>0</v>
      </c>
      <c r="H728" s="112">
        <f t="shared" si="43"/>
        <v>0</v>
      </c>
      <c r="I728" s="112">
        <f t="shared" si="43"/>
        <v>0</v>
      </c>
      <c r="J728" s="112">
        <f t="shared" si="43"/>
        <v>0</v>
      </c>
      <c r="K728" s="112">
        <f t="shared" si="43"/>
        <v>0</v>
      </c>
      <c r="L728" s="112">
        <f t="shared" si="43"/>
        <v>0</v>
      </c>
      <c r="M728" s="112">
        <f t="shared" si="43"/>
        <v>20352</v>
      </c>
      <c r="O728" s="114" t="s">
        <v>14</v>
      </c>
      <c r="P728" s="114" t="s">
        <v>1747</v>
      </c>
      <c r="Q728" s="114" t="s">
        <v>611</v>
      </c>
      <c r="R728" s="114" t="s">
        <v>1698</v>
      </c>
      <c r="S728" s="114"/>
      <c r="T728" s="112">
        <v>15552</v>
      </c>
      <c r="U728" s="112">
        <v>0</v>
      </c>
      <c r="V728" s="112">
        <v>0</v>
      </c>
      <c r="W728" s="112">
        <v>0</v>
      </c>
      <c r="X728" s="112">
        <v>0</v>
      </c>
      <c r="Y728" s="112">
        <v>0</v>
      </c>
      <c r="Z728" s="112">
        <v>0</v>
      </c>
      <c r="AA728" s="112">
        <v>0</v>
      </c>
      <c r="AB728" s="112">
        <v>15552</v>
      </c>
      <c r="AD728" s="114" t="s">
        <v>14</v>
      </c>
      <c r="AE728" s="114" t="s">
        <v>1747</v>
      </c>
      <c r="AF728" s="114" t="s">
        <v>611</v>
      </c>
      <c r="AG728" s="114" t="s">
        <v>1698</v>
      </c>
      <c r="AH728" s="114"/>
      <c r="AI728" s="112">
        <v>4800</v>
      </c>
      <c r="AJ728" s="112">
        <v>0</v>
      </c>
      <c r="AK728" s="112">
        <v>0</v>
      </c>
      <c r="AL728" s="112">
        <v>0</v>
      </c>
      <c r="AM728" s="112">
        <v>0</v>
      </c>
      <c r="AN728" s="112">
        <v>0</v>
      </c>
      <c r="AO728" s="112">
        <v>0</v>
      </c>
      <c r="AP728" s="112">
        <v>0</v>
      </c>
      <c r="AQ728" s="112">
        <v>4800</v>
      </c>
    </row>
    <row r="729" spans="1:43" x14ac:dyDescent="0.25">
      <c r="A729" s="114" t="s">
        <v>14</v>
      </c>
      <c r="B729" s="114" t="s">
        <v>1747</v>
      </c>
      <c r="C729" s="114" t="s">
        <v>612</v>
      </c>
      <c r="D729" s="114" t="s">
        <v>1699</v>
      </c>
      <c r="E729" s="112">
        <f t="shared" si="43"/>
        <v>12864</v>
      </c>
      <c r="F729" s="112">
        <f t="shared" si="43"/>
        <v>0</v>
      </c>
      <c r="G729" s="112">
        <f t="shared" si="43"/>
        <v>0</v>
      </c>
      <c r="H729" s="112">
        <f t="shared" si="43"/>
        <v>0</v>
      </c>
      <c r="I729" s="112">
        <f t="shared" si="43"/>
        <v>12368</v>
      </c>
      <c r="J729" s="112">
        <f t="shared" si="43"/>
        <v>0</v>
      </c>
      <c r="K729" s="112">
        <f t="shared" si="43"/>
        <v>5068</v>
      </c>
      <c r="L729" s="112">
        <f t="shared" si="43"/>
        <v>0</v>
      </c>
      <c r="M729" s="112">
        <f t="shared" si="43"/>
        <v>30300</v>
      </c>
      <c r="O729" s="114" t="s">
        <v>14</v>
      </c>
      <c r="P729" s="114" t="s">
        <v>1747</v>
      </c>
      <c r="Q729" s="114" t="s">
        <v>612</v>
      </c>
      <c r="R729" s="114" t="s">
        <v>1699</v>
      </c>
      <c r="S729" s="114"/>
      <c r="T729" s="112">
        <v>11040</v>
      </c>
      <c r="U729" s="112">
        <v>0</v>
      </c>
      <c r="V729" s="112">
        <v>0</v>
      </c>
      <c r="W729" s="112">
        <v>0</v>
      </c>
      <c r="X729" s="112">
        <v>11744</v>
      </c>
      <c r="Y729" s="112">
        <v>0</v>
      </c>
      <c r="Z729" s="112">
        <v>5068</v>
      </c>
      <c r="AA729" s="112">
        <v>0</v>
      </c>
      <c r="AB729" s="112">
        <v>27852</v>
      </c>
      <c r="AD729" s="114" t="s">
        <v>14</v>
      </c>
      <c r="AE729" s="114" t="s">
        <v>1747</v>
      </c>
      <c r="AF729" s="114" t="s">
        <v>612</v>
      </c>
      <c r="AG729" s="114" t="s">
        <v>1699</v>
      </c>
      <c r="AH729" s="114"/>
      <c r="AI729" s="112">
        <v>1824</v>
      </c>
      <c r="AJ729" s="112">
        <v>0</v>
      </c>
      <c r="AK729" s="112">
        <v>0</v>
      </c>
      <c r="AL729" s="112">
        <v>0</v>
      </c>
      <c r="AM729" s="112">
        <v>624</v>
      </c>
      <c r="AN729" s="112">
        <v>0</v>
      </c>
      <c r="AO729" s="112">
        <v>0</v>
      </c>
      <c r="AP729" s="112">
        <v>0</v>
      </c>
      <c r="AQ729" s="112">
        <v>2448</v>
      </c>
    </row>
    <row r="730" spans="1:43" x14ac:dyDescent="0.25">
      <c r="A730" s="114" t="s">
        <v>14</v>
      </c>
      <c r="B730" s="114" t="s">
        <v>1747</v>
      </c>
      <c r="C730" s="114" t="s">
        <v>613</v>
      </c>
      <c r="D730" s="114" t="s">
        <v>1700</v>
      </c>
      <c r="E730" s="112">
        <f t="shared" si="43"/>
        <v>347712</v>
      </c>
      <c r="F730" s="112">
        <f t="shared" si="43"/>
        <v>0</v>
      </c>
      <c r="G730" s="112">
        <f t="shared" si="43"/>
        <v>0</v>
      </c>
      <c r="H730" s="112">
        <f t="shared" si="43"/>
        <v>0</v>
      </c>
      <c r="I730" s="112">
        <f t="shared" si="43"/>
        <v>0</v>
      </c>
      <c r="J730" s="112">
        <f t="shared" si="43"/>
        <v>0</v>
      </c>
      <c r="K730" s="112">
        <f t="shared" si="43"/>
        <v>0</v>
      </c>
      <c r="L730" s="112">
        <f t="shared" si="43"/>
        <v>0</v>
      </c>
      <c r="M730" s="112">
        <f t="shared" si="43"/>
        <v>347712</v>
      </c>
      <c r="O730" s="114" t="s">
        <v>14</v>
      </c>
      <c r="P730" s="114" t="s">
        <v>1747</v>
      </c>
      <c r="Q730" s="114" t="s">
        <v>613</v>
      </c>
      <c r="R730" s="114" t="s">
        <v>1700</v>
      </c>
      <c r="S730" s="114"/>
      <c r="T730" s="112">
        <v>295152</v>
      </c>
      <c r="U730" s="112">
        <v>0</v>
      </c>
      <c r="V730" s="112">
        <v>0</v>
      </c>
      <c r="W730" s="112">
        <v>0</v>
      </c>
      <c r="X730" s="112">
        <v>0</v>
      </c>
      <c r="Y730" s="112">
        <v>0</v>
      </c>
      <c r="Z730" s="112">
        <v>0</v>
      </c>
      <c r="AA730" s="112">
        <v>0</v>
      </c>
      <c r="AB730" s="112">
        <v>295152</v>
      </c>
      <c r="AD730" s="114" t="s">
        <v>14</v>
      </c>
      <c r="AE730" s="114" t="s">
        <v>1747</v>
      </c>
      <c r="AF730" s="114" t="s">
        <v>613</v>
      </c>
      <c r="AG730" s="114" t="s">
        <v>1700</v>
      </c>
      <c r="AH730" s="114"/>
      <c r="AI730" s="112">
        <v>52560</v>
      </c>
      <c r="AJ730" s="112">
        <v>0</v>
      </c>
      <c r="AK730" s="112">
        <v>0</v>
      </c>
      <c r="AL730" s="112">
        <v>0</v>
      </c>
      <c r="AM730" s="112">
        <v>0</v>
      </c>
      <c r="AN730" s="112">
        <v>0</v>
      </c>
      <c r="AO730" s="112">
        <v>0</v>
      </c>
      <c r="AP730" s="112">
        <v>0</v>
      </c>
      <c r="AQ730" s="112">
        <v>52560</v>
      </c>
    </row>
    <row r="731" spans="1:43" x14ac:dyDescent="0.25">
      <c r="A731" s="114" t="s">
        <v>14</v>
      </c>
      <c r="B731" s="114" t="s">
        <v>1747</v>
      </c>
      <c r="C731" s="114" t="s">
        <v>614</v>
      </c>
      <c r="D731" s="114" t="s">
        <v>1701</v>
      </c>
      <c r="E731" s="112">
        <f t="shared" si="43"/>
        <v>59920</v>
      </c>
      <c r="F731" s="112">
        <f t="shared" si="43"/>
        <v>0</v>
      </c>
      <c r="G731" s="112">
        <f t="shared" si="43"/>
        <v>0</v>
      </c>
      <c r="H731" s="112">
        <f t="shared" si="43"/>
        <v>0</v>
      </c>
      <c r="I731" s="112">
        <f t="shared" si="43"/>
        <v>512</v>
      </c>
      <c r="J731" s="112">
        <f t="shared" si="43"/>
        <v>0</v>
      </c>
      <c r="K731" s="112">
        <f t="shared" si="43"/>
        <v>0</v>
      </c>
      <c r="L731" s="112">
        <f t="shared" si="43"/>
        <v>0</v>
      </c>
      <c r="M731" s="112">
        <f t="shared" si="43"/>
        <v>60432</v>
      </c>
      <c r="O731" s="114" t="s">
        <v>14</v>
      </c>
      <c r="P731" s="114" t="s">
        <v>1747</v>
      </c>
      <c r="Q731" s="114" t="s">
        <v>614</v>
      </c>
      <c r="R731" s="114" t="s">
        <v>1701</v>
      </c>
      <c r="S731" s="114"/>
      <c r="T731" s="112">
        <v>52480</v>
      </c>
      <c r="U731" s="112">
        <v>0</v>
      </c>
      <c r="V731" s="112">
        <v>0</v>
      </c>
      <c r="W731" s="112">
        <v>0</v>
      </c>
      <c r="X731" s="112">
        <v>512</v>
      </c>
      <c r="Y731" s="112">
        <v>0</v>
      </c>
      <c r="Z731" s="112">
        <v>0</v>
      </c>
      <c r="AA731" s="112">
        <v>0</v>
      </c>
      <c r="AB731" s="112">
        <v>52992</v>
      </c>
      <c r="AD731" s="114" t="s">
        <v>14</v>
      </c>
      <c r="AE731" s="114" t="s">
        <v>1747</v>
      </c>
      <c r="AF731" s="114" t="s">
        <v>614</v>
      </c>
      <c r="AG731" s="114" t="s">
        <v>1701</v>
      </c>
      <c r="AH731" s="114"/>
      <c r="AI731" s="112">
        <v>7440</v>
      </c>
      <c r="AJ731" s="112">
        <v>0</v>
      </c>
      <c r="AK731" s="112">
        <v>0</v>
      </c>
      <c r="AL731" s="112">
        <v>0</v>
      </c>
      <c r="AM731" s="112">
        <v>0</v>
      </c>
      <c r="AN731" s="112">
        <v>0</v>
      </c>
      <c r="AO731" s="112">
        <v>0</v>
      </c>
      <c r="AP731" s="112">
        <v>0</v>
      </c>
      <c r="AQ731" s="112">
        <v>7440</v>
      </c>
    </row>
    <row r="732" spans="1:43" x14ac:dyDescent="0.25">
      <c r="A732" s="114" t="s">
        <v>14</v>
      </c>
      <c r="B732" s="114" t="s">
        <v>1747</v>
      </c>
      <c r="C732" s="114" t="s">
        <v>615</v>
      </c>
      <c r="D732" s="114" t="s">
        <v>1702</v>
      </c>
      <c r="E732" s="112">
        <f t="shared" si="43"/>
        <v>0</v>
      </c>
      <c r="F732" s="112">
        <f t="shared" si="43"/>
        <v>0</v>
      </c>
      <c r="G732" s="112">
        <f t="shared" si="43"/>
        <v>0</v>
      </c>
      <c r="H732" s="112">
        <f t="shared" si="43"/>
        <v>0</v>
      </c>
      <c r="I732" s="112">
        <f t="shared" si="43"/>
        <v>0</v>
      </c>
      <c r="J732" s="112">
        <f t="shared" si="43"/>
        <v>0</v>
      </c>
      <c r="K732" s="112">
        <f t="shared" si="43"/>
        <v>0</v>
      </c>
      <c r="L732" s="112">
        <f t="shared" si="43"/>
        <v>0</v>
      </c>
      <c r="M732" s="112">
        <f t="shared" si="43"/>
        <v>0</v>
      </c>
      <c r="O732" s="114" t="s">
        <v>14</v>
      </c>
      <c r="P732" s="114" t="s">
        <v>1747</v>
      </c>
      <c r="Q732" s="114" t="s">
        <v>615</v>
      </c>
      <c r="R732" s="114" t="s">
        <v>1702</v>
      </c>
      <c r="S732" s="114"/>
      <c r="T732" s="112">
        <v>0</v>
      </c>
      <c r="U732" s="112">
        <v>0</v>
      </c>
      <c r="V732" s="112">
        <v>0</v>
      </c>
      <c r="W732" s="112">
        <v>0</v>
      </c>
      <c r="X732" s="112">
        <v>0</v>
      </c>
      <c r="Y732" s="112">
        <v>0</v>
      </c>
      <c r="Z732" s="112">
        <v>0</v>
      </c>
      <c r="AA732" s="112">
        <v>0</v>
      </c>
      <c r="AB732" s="112">
        <v>0</v>
      </c>
      <c r="AD732" s="114" t="s">
        <v>14</v>
      </c>
      <c r="AE732" s="114" t="s">
        <v>1747</v>
      </c>
      <c r="AF732" s="114" t="s">
        <v>615</v>
      </c>
      <c r="AG732" s="114" t="s">
        <v>1702</v>
      </c>
      <c r="AH732" s="114"/>
      <c r="AI732" s="112">
        <v>0</v>
      </c>
      <c r="AJ732" s="112">
        <v>0</v>
      </c>
      <c r="AK732" s="112">
        <v>0</v>
      </c>
      <c r="AL732" s="112">
        <v>0</v>
      </c>
      <c r="AM732" s="112">
        <v>0</v>
      </c>
      <c r="AN732" s="112">
        <v>0</v>
      </c>
      <c r="AO732" s="112">
        <v>0</v>
      </c>
      <c r="AP732" s="112">
        <v>0</v>
      </c>
      <c r="AQ732" s="112">
        <v>0</v>
      </c>
    </row>
    <row r="733" spans="1:43" x14ac:dyDescent="0.25">
      <c r="A733" s="114" t="s">
        <v>14</v>
      </c>
      <c r="B733" s="114" t="s">
        <v>1747</v>
      </c>
      <c r="C733" s="114" t="s">
        <v>616</v>
      </c>
      <c r="D733" s="114" t="s">
        <v>1703</v>
      </c>
      <c r="E733" s="112">
        <f t="shared" si="43"/>
        <v>686976</v>
      </c>
      <c r="F733" s="112">
        <f t="shared" si="43"/>
        <v>341808</v>
      </c>
      <c r="G733" s="112">
        <f t="shared" si="43"/>
        <v>37776</v>
      </c>
      <c r="H733" s="112">
        <f t="shared" si="43"/>
        <v>40416</v>
      </c>
      <c r="I733" s="112">
        <f t="shared" si="43"/>
        <v>237552</v>
      </c>
      <c r="J733" s="112">
        <f t="shared" si="43"/>
        <v>456968</v>
      </c>
      <c r="K733" s="112">
        <f t="shared" si="43"/>
        <v>23266</v>
      </c>
      <c r="L733" s="112">
        <f t="shared" si="43"/>
        <v>38656</v>
      </c>
      <c r="M733" s="112">
        <f t="shared" si="43"/>
        <v>1863418</v>
      </c>
      <c r="O733" s="114" t="s">
        <v>14</v>
      </c>
      <c r="P733" s="114" t="s">
        <v>1747</v>
      </c>
      <c r="Q733" s="114" t="s">
        <v>616</v>
      </c>
      <c r="R733" s="114" t="s">
        <v>1703</v>
      </c>
      <c r="S733" s="114"/>
      <c r="T733" s="112">
        <v>587392</v>
      </c>
      <c r="U733" s="112">
        <v>321520</v>
      </c>
      <c r="V733" s="112">
        <v>37776</v>
      </c>
      <c r="W733" s="112">
        <v>34784</v>
      </c>
      <c r="X733" s="112">
        <v>208320</v>
      </c>
      <c r="Y733" s="112">
        <v>428936</v>
      </c>
      <c r="Z733" s="112">
        <v>23266</v>
      </c>
      <c r="AA733" s="112">
        <v>38656</v>
      </c>
      <c r="AB733" s="112">
        <v>1680650</v>
      </c>
      <c r="AD733" s="114" t="s">
        <v>14</v>
      </c>
      <c r="AE733" s="114" t="s">
        <v>1747</v>
      </c>
      <c r="AF733" s="114" t="s">
        <v>616</v>
      </c>
      <c r="AG733" s="114" t="s">
        <v>1703</v>
      </c>
      <c r="AH733" s="114"/>
      <c r="AI733" s="112">
        <v>99584</v>
      </c>
      <c r="AJ733" s="112">
        <v>20288</v>
      </c>
      <c r="AK733" s="112">
        <v>0</v>
      </c>
      <c r="AL733" s="112">
        <v>5632</v>
      </c>
      <c r="AM733" s="112">
        <v>29232</v>
      </c>
      <c r="AN733" s="112">
        <v>28032</v>
      </c>
      <c r="AO733" s="112">
        <v>0</v>
      </c>
      <c r="AP733" s="112">
        <v>0</v>
      </c>
      <c r="AQ733" s="112">
        <v>182768</v>
      </c>
    </row>
    <row r="734" spans="1:43" x14ac:dyDescent="0.25">
      <c r="D734" s="111" t="s">
        <v>617</v>
      </c>
      <c r="R734" s="111" t="s">
        <v>617</v>
      </c>
      <c r="S734" s="111"/>
      <c r="AG734" s="111" t="s">
        <v>617</v>
      </c>
      <c r="AH734" s="111"/>
      <c r="AI734" s="112"/>
      <c r="AJ734" s="112"/>
      <c r="AK734" s="112"/>
      <c r="AL734" s="112"/>
      <c r="AM734" s="112"/>
      <c r="AN734" s="112"/>
      <c r="AO734" s="112"/>
      <c r="AP734" s="112"/>
      <c r="AQ734" s="112"/>
    </row>
    <row r="735" spans="1:43" x14ac:dyDescent="0.25">
      <c r="A735" s="114" t="s">
        <v>14</v>
      </c>
      <c r="B735" s="114" t="s">
        <v>1747</v>
      </c>
      <c r="C735" s="114" t="s">
        <v>618</v>
      </c>
      <c r="D735" s="114" t="s">
        <v>1704</v>
      </c>
      <c r="E735" s="112">
        <f t="shared" ref="E735:M740" si="44">T735+AI735</f>
        <v>0</v>
      </c>
      <c r="F735" s="112">
        <f t="shared" si="44"/>
        <v>0</v>
      </c>
      <c r="G735" s="112">
        <f t="shared" si="44"/>
        <v>0</v>
      </c>
      <c r="H735" s="112">
        <f t="shared" si="44"/>
        <v>0</v>
      </c>
      <c r="I735" s="112">
        <f t="shared" si="44"/>
        <v>0</v>
      </c>
      <c r="J735" s="112">
        <f t="shared" si="44"/>
        <v>0</v>
      </c>
      <c r="K735" s="112">
        <f t="shared" si="44"/>
        <v>0</v>
      </c>
      <c r="L735" s="112">
        <f t="shared" si="44"/>
        <v>0</v>
      </c>
      <c r="M735" s="112">
        <f t="shared" si="44"/>
        <v>0</v>
      </c>
      <c r="O735" s="114" t="s">
        <v>14</v>
      </c>
      <c r="P735" s="114" t="s">
        <v>1747</v>
      </c>
      <c r="Q735" s="114" t="s">
        <v>618</v>
      </c>
      <c r="R735" s="114" t="s">
        <v>1704</v>
      </c>
      <c r="S735" s="114"/>
      <c r="T735" s="112">
        <v>0</v>
      </c>
      <c r="U735" s="112">
        <v>0</v>
      </c>
      <c r="V735" s="112">
        <v>0</v>
      </c>
      <c r="W735" s="112">
        <v>0</v>
      </c>
      <c r="X735" s="112">
        <v>0</v>
      </c>
      <c r="Y735" s="112">
        <v>0</v>
      </c>
      <c r="Z735" s="112">
        <v>0</v>
      </c>
      <c r="AA735" s="112">
        <v>0</v>
      </c>
      <c r="AB735" s="112">
        <v>0</v>
      </c>
      <c r="AD735" s="114" t="s">
        <v>14</v>
      </c>
      <c r="AE735" s="114" t="s">
        <v>1747</v>
      </c>
      <c r="AF735" s="114" t="s">
        <v>618</v>
      </c>
      <c r="AG735" s="114" t="s">
        <v>1704</v>
      </c>
      <c r="AH735" s="114"/>
      <c r="AI735" s="112">
        <v>0</v>
      </c>
      <c r="AJ735" s="112">
        <v>0</v>
      </c>
      <c r="AK735" s="112">
        <v>0</v>
      </c>
      <c r="AL735" s="112">
        <v>0</v>
      </c>
      <c r="AM735" s="112">
        <v>0</v>
      </c>
      <c r="AN735" s="112">
        <v>0</v>
      </c>
      <c r="AO735" s="112">
        <v>0</v>
      </c>
      <c r="AP735" s="112">
        <v>0</v>
      </c>
      <c r="AQ735" s="112">
        <v>0</v>
      </c>
    </row>
    <row r="736" spans="1:43" x14ac:dyDescent="0.25">
      <c r="A736" s="114" t="s">
        <v>14</v>
      </c>
      <c r="B736" s="114" t="s">
        <v>1747</v>
      </c>
      <c r="C736" s="114" t="s">
        <v>619</v>
      </c>
      <c r="D736" s="114" t="s">
        <v>1705</v>
      </c>
      <c r="E736" s="112">
        <f t="shared" si="44"/>
        <v>0</v>
      </c>
      <c r="F736" s="112">
        <f t="shared" si="44"/>
        <v>0</v>
      </c>
      <c r="G736" s="112">
        <f t="shared" si="44"/>
        <v>0</v>
      </c>
      <c r="H736" s="112">
        <f t="shared" si="44"/>
        <v>0</v>
      </c>
      <c r="I736" s="112">
        <f t="shared" si="44"/>
        <v>0</v>
      </c>
      <c r="J736" s="112">
        <f t="shared" si="44"/>
        <v>0</v>
      </c>
      <c r="K736" s="112">
        <f t="shared" si="44"/>
        <v>0</v>
      </c>
      <c r="L736" s="112">
        <f t="shared" si="44"/>
        <v>0</v>
      </c>
      <c r="M736" s="112">
        <f t="shared" si="44"/>
        <v>0</v>
      </c>
      <c r="O736" s="114" t="s">
        <v>14</v>
      </c>
      <c r="P736" s="114" t="s">
        <v>1747</v>
      </c>
      <c r="Q736" s="114" t="s">
        <v>619</v>
      </c>
      <c r="R736" s="114" t="s">
        <v>1705</v>
      </c>
      <c r="S736" s="114"/>
      <c r="T736" s="112">
        <v>0</v>
      </c>
      <c r="U736" s="112">
        <v>0</v>
      </c>
      <c r="V736" s="112">
        <v>0</v>
      </c>
      <c r="W736" s="112">
        <v>0</v>
      </c>
      <c r="X736" s="112">
        <v>0</v>
      </c>
      <c r="Y736" s="112">
        <v>0</v>
      </c>
      <c r="Z736" s="112">
        <v>0</v>
      </c>
      <c r="AA736" s="112">
        <v>0</v>
      </c>
      <c r="AB736" s="112">
        <v>0</v>
      </c>
      <c r="AD736" s="114" t="s">
        <v>14</v>
      </c>
      <c r="AE736" s="114" t="s">
        <v>1747</v>
      </c>
      <c r="AF736" s="114" t="s">
        <v>619</v>
      </c>
      <c r="AG736" s="114" t="s">
        <v>1705</v>
      </c>
      <c r="AH736" s="114"/>
      <c r="AI736" s="112">
        <v>0</v>
      </c>
      <c r="AJ736" s="112">
        <v>0</v>
      </c>
      <c r="AK736" s="112">
        <v>0</v>
      </c>
      <c r="AL736" s="112">
        <v>0</v>
      </c>
      <c r="AM736" s="112">
        <v>0</v>
      </c>
      <c r="AN736" s="112">
        <v>0</v>
      </c>
      <c r="AO736" s="112">
        <v>0</v>
      </c>
      <c r="AP736" s="112">
        <v>0</v>
      </c>
      <c r="AQ736" s="112">
        <v>0</v>
      </c>
    </row>
    <row r="737" spans="1:43" x14ac:dyDescent="0.25">
      <c r="A737" s="114" t="s">
        <v>14</v>
      </c>
      <c r="B737" s="114" t="s">
        <v>1747</v>
      </c>
      <c r="C737" s="114" t="s">
        <v>620</v>
      </c>
      <c r="D737" s="114" t="s">
        <v>1706</v>
      </c>
      <c r="E737" s="112">
        <f t="shared" si="44"/>
        <v>0</v>
      </c>
      <c r="F737" s="112">
        <f t="shared" si="44"/>
        <v>0</v>
      </c>
      <c r="G737" s="112">
        <f t="shared" si="44"/>
        <v>0</v>
      </c>
      <c r="H737" s="112">
        <f t="shared" si="44"/>
        <v>0</v>
      </c>
      <c r="I737" s="112">
        <f t="shared" si="44"/>
        <v>0</v>
      </c>
      <c r="J737" s="112">
        <f t="shared" si="44"/>
        <v>0</v>
      </c>
      <c r="K737" s="112">
        <f t="shared" si="44"/>
        <v>0</v>
      </c>
      <c r="L737" s="112">
        <f t="shared" si="44"/>
        <v>0</v>
      </c>
      <c r="M737" s="112">
        <f t="shared" si="44"/>
        <v>0</v>
      </c>
      <c r="O737" s="114" t="s">
        <v>14</v>
      </c>
      <c r="P737" s="114" t="s">
        <v>1747</v>
      </c>
      <c r="Q737" s="114" t="s">
        <v>620</v>
      </c>
      <c r="R737" s="114" t="s">
        <v>1706</v>
      </c>
      <c r="S737" s="114"/>
      <c r="T737" s="112">
        <v>0</v>
      </c>
      <c r="U737" s="112">
        <v>0</v>
      </c>
      <c r="V737" s="112">
        <v>0</v>
      </c>
      <c r="W737" s="112">
        <v>0</v>
      </c>
      <c r="X737" s="112">
        <v>0</v>
      </c>
      <c r="Y737" s="112">
        <v>0</v>
      </c>
      <c r="Z737" s="112">
        <v>0</v>
      </c>
      <c r="AA737" s="112">
        <v>0</v>
      </c>
      <c r="AB737" s="112">
        <v>0</v>
      </c>
      <c r="AD737" s="114" t="s">
        <v>14</v>
      </c>
      <c r="AE737" s="114" t="s">
        <v>1747</v>
      </c>
      <c r="AF737" s="114" t="s">
        <v>620</v>
      </c>
      <c r="AG737" s="114" t="s">
        <v>1706</v>
      </c>
      <c r="AH737" s="114"/>
      <c r="AI737" s="112">
        <v>0</v>
      </c>
      <c r="AJ737" s="112">
        <v>0</v>
      </c>
      <c r="AK737" s="112">
        <v>0</v>
      </c>
      <c r="AL737" s="112">
        <v>0</v>
      </c>
      <c r="AM737" s="112">
        <v>0</v>
      </c>
      <c r="AN737" s="112">
        <v>0</v>
      </c>
      <c r="AO737" s="112">
        <v>0</v>
      </c>
      <c r="AP737" s="112">
        <v>0</v>
      </c>
      <c r="AQ737" s="112">
        <v>0</v>
      </c>
    </row>
    <row r="738" spans="1:43" x14ac:dyDescent="0.25">
      <c r="A738" s="114" t="s">
        <v>14</v>
      </c>
      <c r="B738" s="114" t="s">
        <v>1747</v>
      </c>
      <c r="C738" s="114" t="s">
        <v>621</v>
      </c>
      <c r="D738" s="114" t="s">
        <v>1707</v>
      </c>
      <c r="E738" s="112">
        <f t="shared" si="44"/>
        <v>0</v>
      </c>
      <c r="F738" s="112">
        <f t="shared" si="44"/>
        <v>0</v>
      </c>
      <c r="G738" s="112">
        <f t="shared" si="44"/>
        <v>0</v>
      </c>
      <c r="H738" s="112">
        <f t="shared" si="44"/>
        <v>0</v>
      </c>
      <c r="I738" s="112">
        <f t="shared" si="44"/>
        <v>0</v>
      </c>
      <c r="J738" s="112">
        <f t="shared" si="44"/>
        <v>0</v>
      </c>
      <c r="K738" s="112">
        <f t="shared" si="44"/>
        <v>0</v>
      </c>
      <c r="L738" s="112">
        <f t="shared" si="44"/>
        <v>0</v>
      </c>
      <c r="M738" s="112">
        <f t="shared" si="44"/>
        <v>0</v>
      </c>
      <c r="O738" s="114" t="s">
        <v>14</v>
      </c>
      <c r="P738" s="114" t="s">
        <v>1747</v>
      </c>
      <c r="Q738" s="114" t="s">
        <v>621</v>
      </c>
      <c r="R738" s="114" t="s">
        <v>1707</v>
      </c>
      <c r="S738" s="114"/>
      <c r="T738" s="112">
        <v>0</v>
      </c>
      <c r="U738" s="112">
        <v>0</v>
      </c>
      <c r="V738" s="112">
        <v>0</v>
      </c>
      <c r="W738" s="112">
        <v>0</v>
      </c>
      <c r="X738" s="112">
        <v>0</v>
      </c>
      <c r="Y738" s="112">
        <v>0</v>
      </c>
      <c r="Z738" s="112">
        <v>0</v>
      </c>
      <c r="AA738" s="112">
        <v>0</v>
      </c>
      <c r="AB738" s="112">
        <v>0</v>
      </c>
      <c r="AD738" s="114" t="s">
        <v>14</v>
      </c>
      <c r="AE738" s="114" t="s">
        <v>1747</v>
      </c>
      <c r="AF738" s="114" t="s">
        <v>621</v>
      </c>
      <c r="AG738" s="114" t="s">
        <v>1707</v>
      </c>
      <c r="AH738" s="114"/>
      <c r="AI738" s="112">
        <v>0</v>
      </c>
      <c r="AJ738" s="112">
        <v>0</v>
      </c>
      <c r="AK738" s="112">
        <v>0</v>
      </c>
      <c r="AL738" s="112">
        <v>0</v>
      </c>
      <c r="AM738" s="112">
        <v>0</v>
      </c>
      <c r="AN738" s="112">
        <v>0</v>
      </c>
      <c r="AO738" s="112">
        <v>0</v>
      </c>
      <c r="AP738" s="112">
        <v>0</v>
      </c>
      <c r="AQ738" s="112">
        <v>0</v>
      </c>
    </row>
    <row r="739" spans="1:43" x14ac:dyDescent="0.25">
      <c r="A739" s="114" t="s">
        <v>14</v>
      </c>
      <c r="B739" s="114" t="s">
        <v>1747</v>
      </c>
      <c r="C739" s="114" t="s">
        <v>706</v>
      </c>
      <c r="D739" s="114" t="s">
        <v>1708</v>
      </c>
      <c r="E739" s="112">
        <f t="shared" si="44"/>
        <v>0</v>
      </c>
      <c r="F739" s="112">
        <f t="shared" si="44"/>
        <v>0</v>
      </c>
      <c r="G739" s="112">
        <f t="shared" si="44"/>
        <v>0</v>
      </c>
      <c r="H739" s="112">
        <f t="shared" si="44"/>
        <v>0</v>
      </c>
      <c r="I739" s="112">
        <f t="shared" si="44"/>
        <v>0</v>
      </c>
      <c r="J739" s="112">
        <f t="shared" si="44"/>
        <v>0</v>
      </c>
      <c r="K739" s="112">
        <f t="shared" si="44"/>
        <v>0</v>
      </c>
      <c r="L739" s="112">
        <f t="shared" si="44"/>
        <v>0</v>
      </c>
      <c r="M739" s="112">
        <f t="shared" si="44"/>
        <v>0</v>
      </c>
      <c r="O739" s="114" t="s">
        <v>14</v>
      </c>
      <c r="P739" s="114" t="s">
        <v>1747</v>
      </c>
      <c r="Q739" s="114" t="s">
        <v>706</v>
      </c>
      <c r="R739" s="114" t="s">
        <v>1708</v>
      </c>
      <c r="S739" s="114"/>
      <c r="T739" s="112">
        <v>0</v>
      </c>
      <c r="U739" s="112">
        <v>0</v>
      </c>
      <c r="V739" s="112">
        <v>0</v>
      </c>
      <c r="W739" s="112">
        <v>0</v>
      </c>
      <c r="X739" s="112">
        <v>0</v>
      </c>
      <c r="Y739" s="112">
        <v>0</v>
      </c>
      <c r="Z739" s="112">
        <v>0</v>
      </c>
      <c r="AA739" s="112">
        <v>0</v>
      </c>
      <c r="AB739" s="112">
        <v>0</v>
      </c>
      <c r="AD739" s="114" t="s">
        <v>14</v>
      </c>
      <c r="AE739" s="114" t="s">
        <v>1747</v>
      </c>
      <c r="AF739" s="114" t="s">
        <v>706</v>
      </c>
      <c r="AG739" s="114" t="s">
        <v>1708</v>
      </c>
      <c r="AH739" s="114"/>
      <c r="AI739" s="112">
        <v>0</v>
      </c>
      <c r="AJ739" s="112">
        <v>0</v>
      </c>
      <c r="AK739" s="112">
        <v>0</v>
      </c>
      <c r="AL739" s="112">
        <v>0</v>
      </c>
      <c r="AM739" s="112">
        <v>0</v>
      </c>
      <c r="AN739" s="112">
        <v>0</v>
      </c>
      <c r="AO739" s="112">
        <v>0</v>
      </c>
      <c r="AP739" s="112">
        <v>0</v>
      </c>
      <c r="AQ739" s="112">
        <v>0</v>
      </c>
    </row>
    <row r="740" spans="1:43" x14ac:dyDescent="0.25">
      <c r="A740" s="114" t="s">
        <v>14</v>
      </c>
      <c r="B740" s="114" t="s">
        <v>1747</v>
      </c>
      <c r="C740" s="114" t="s">
        <v>708</v>
      </c>
      <c r="D740" s="114" t="s">
        <v>1709</v>
      </c>
      <c r="E740" s="112">
        <f t="shared" si="44"/>
        <v>0</v>
      </c>
      <c r="F740" s="112">
        <f t="shared" si="44"/>
        <v>0</v>
      </c>
      <c r="G740" s="112">
        <f t="shared" si="44"/>
        <v>0</v>
      </c>
      <c r="H740" s="112">
        <f t="shared" si="44"/>
        <v>0</v>
      </c>
      <c r="I740" s="112">
        <f t="shared" si="44"/>
        <v>0</v>
      </c>
      <c r="J740" s="112">
        <f t="shared" si="44"/>
        <v>0</v>
      </c>
      <c r="K740" s="112">
        <f t="shared" si="44"/>
        <v>0</v>
      </c>
      <c r="L740" s="112">
        <f t="shared" si="44"/>
        <v>0</v>
      </c>
      <c r="M740" s="112">
        <f t="shared" si="44"/>
        <v>0</v>
      </c>
      <c r="O740" s="114" t="s">
        <v>14</v>
      </c>
      <c r="P740" s="114" t="s">
        <v>1747</v>
      </c>
      <c r="Q740" s="114" t="s">
        <v>708</v>
      </c>
      <c r="R740" s="114" t="s">
        <v>1709</v>
      </c>
      <c r="S740" s="114"/>
      <c r="T740" s="112">
        <v>0</v>
      </c>
      <c r="U740" s="112">
        <v>0</v>
      </c>
      <c r="V740" s="112">
        <v>0</v>
      </c>
      <c r="W740" s="112">
        <v>0</v>
      </c>
      <c r="X740" s="112">
        <v>0</v>
      </c>
      <c r="Y740" s="112">
        <v>0</v>
      </c>
      <c r="Z740" s="112">
        <v>0</v>
      </c>
      <c r="AA740" s="112">
        <v>0</v>
      </c>
      <c r="AB740" s="112">
        <v>0</v>
      </c>
      <c r="AD740" s="114" t="s">
        <v>14</v>
      </c>
      <c r="AE740" s="114" t="s">
        <v>1747</v>
      </c>
      <c r="AF740" s="114" t="s">
        <v>708</v>
      </c>
      <c r="AG740" s="114" t="s">
        <v>1709</v>
      </c>
      <c r="AH740" s="114"/>
      <c r="AI740" s="112">
        <v>0</v>
      </c>
      <c r="AJ740" s="112">
        <v>0</v>
      </c>
      <c r="AK740" s="112">
        <v>0</v>
      </c>
      <c r="AL740" s="112">
        <v>0</v>
      </c>
      <c r="AM740" s="112">
        <v>0</v>
      </c>
      <c r="AN740" s="112">
        <v>0</v>
      </c>
      <c r="AO740" s="112">
        <v>0</v>
      </c>
      <c r="AP740" s="112">
        <v>0</v>
      </c>
      <c r="AQ740" s="112">
        <v>0</v>
      </c>
    </row>
    <row r="743" spans="1:43" x14ac:dyDescent="0.25">
      <c r="A743" s="111" t="s">
        <v>1748</v>
      </c>
      <c r="O743" s="111" t="s">
        <v>1748</v>
      </c>
    </row>
    <row r="744" spans="1:43" x14ac:dyDescent="0.25">
      <c r="A744" s="114" t="s">
        <v>0</v>
      </c>
      <c r="B744" s="114" t="s">
        <v>1666</v>
      </c>
      <c r="C744" s="114" t="s">
        <v>112</v>
      </c>
      <c r="D744" s="111" t="s">
        <v>127</v>
      </c>
      <c r="E744" s="112" t="s">
        <v>1667</v>
      </c>
      <c r="F744" s="112" t="s">
        <v>1668</v>
      </c>
      <c r="G744" s="112" t="s">
        <v>1669</v>
      </c>
      <c r="H744" s="112" t="s">
        <v>1670</v>
      </c>
      <c r="I744" s="112" t="s">
        <v>1671</v>
      </c>
      <c r="J744" s="112" t="s">
        <v>1672</v>
      </c>
      <c r="K744" s="112" t="s">
        <v>1673</v>
      </c>
      <c r="L744" s="112" t="s">
        <v>1674</v>
      </c>
      <c r="M744" s="112" t="s">
        <v>1</v>
      </c>
      <c r="O744" s="114" t="s">
        <v>0</v>
      </c>
      <c r="P744" s="114" t="s">
        <v>1666</v>
      </c>
      <c r="Q744" s="114" t="s">
        <v>112</v>
      </c>
      <c r="R744" s="111" t="s">
        <v>127</v>
      </c>
      <c r="S744" s="111"/>
      <c r="T744" s="112" t="s">
        <v>1667</v>
      </c>
      <c r="U744" s="112" t="s">
        <v>1668</v>
      </c>
      <c r="V744" s="112" t="s">
        <v>1669</v>
      </c>
      <c r="W744" s="112" t="s">
        <v>1670</v>
      </c>
      <c r="X744" s="112" t="s">
        <v>1671</v>
      </c>
      <c r="Y744" s="112" t="s">
        <v>1672</v>
      </c>
      <c r="Z744" s="112" t="s">
        <v>1673</v>
      </c>
      <c r="AA744" s="112" t="s">
        <v>1674</v>
      </c>
      <c r="AB744" s="112" t="s">
        <v>1</v>
      </c>
    </row>
    <row r="745" spans="1:43" x14ac:dyDescent="0.25">
      <c r="A745" s="114" t="s">
        <v>16</v>
      </c>
      <c r="B745" s="114" t="s">
        <v>1749</v>
      </c>
      <c r="C745" s="114" t="s">
        <v>589</v>
      </c>
      <c r="D745" s="114" t="s">
        <v>1676</v>
      </c>
      <c r="E745" s="112">
        <f t="shared" ref="E745:M772" si="45">T745</f>
        <v>19296</v>
      </c>
      <c r="F745" s="112">
        <f t="shared" si="45"/>
        <v>0</v>
      </c>
      <c r="G745" s="112">
        <f t="shared" si="45"/>
        <v>0</v>
      </c>
      <c r="H745" s="112">
        <f t="shared" si="45"/>
        <v>0</v>
      </c>
      <c r="I745" s="112">
        <f t="shared" si="45"/>
        <v>0</v>
      </c>
      <c r="J745" s="112">
        <f t="shared" si="45"/>
        <v>0</v>
      </c>
      <c r="K745" s="112">
        <f t="shared" si="45"/>
        <v>14688</v>
      </c>
      <c r="L745" s="112">
        <f t="shared" si="45"/>
        <v>0</v>
      </c>
      <c r="M745" s="112">
        <f t="shared" si="45"/>
        <v>33984</v>
      </c>
      <c r="O745" s="114" t="s">
        <v>16</v>
      </c>
      <c r="P745" s="114" t="s">
        <v>1749</v>
      </c>
      <c r="Q745" s="114" t="s">
        <v>589</v>
      </c>
      <c r="R745" s="114" t="s">
        <v>1676</v>
      </c>
      <c r="S745" s="114"/>
      <c r="T745" s="112">
        <v>19296</v>
      </c>
      <c r="U745" s="112">
        <v>0</v>
      </c>
      <c r="V745" s="112">
        <v>0</v>
      </c>
      <c r="W745" s="112">
        <v>0</v>
      </c>
      <c r="X745" s="112">
        <v>0</v>
      </c>
      <c r="Y745" s="112">
        <v>0</v>
      </c>
      <c r="Z745" s="112">
        <v>14688</v>
      </c>
      <c r="AA745" s="112">
        <v>0</v>
      </c>
      <c r="AB745" s="112">
        <v>33984</v>
      </c>
    </row>
    <row r="746" spans="1:43" x14ac:dyDescent="0.25">
      <c r="A746" s="114" t="s">
        <v>16</v>
      </c>
      <c r="B746" s="114" t="s">
        <v>1749</v>
      </c>
      <c r="C746" s="114" t="s">
        <v>590</v>
      </c>
      <c r="D746" s="114" t="s">
        <v>1677</v>
      </c>
      <c r="E746" s="112">
        <f t="shared" si="45"/>
        <v>0</v>
      </c>
      <c r="F746" s="112">
        <f t="shared" si="45"/>
        <v>0</v>
      </c>
      <c r="G746" s="112">
        <f t="shared" si="45"/>
        <v>0</v>
      </c>
      <c r="H746" s="112">
        <f t="shared" si="45"/>
        <v>0</v>
      </c>
      <c r="I746" s="112">
        <f t="shared" si="45"/>
        <v>55664</v>
      </c>
      <c r="J746" s="112">
        <f t="shared" si="45"/>
        <v>0</v>
      </c>
      <c r="K746" s="112">
        <f t="shared" si="45"/>
        <v>1424</v>
      </c>
      <c r="L746" s="112">
        <f t="shared" si="45"/>
        <v>0</v>
      </c>
      <c r="M746" s="112">
        <f t="shared" si="45"/>
        <v>57088</v>
      </c>
      <c r="O746" s="114" t="s">
        <v>16</v>
      </c>
      <c r="P746" s="114" t="s">
        <v>1749</v>
      </c>
      <c r="Q746" s="114" t="s">
        <v>590</v>
      </c>
      <c r="R746" s="114" t="s">
        <v>1677</v>
      </c>
      <c r="S746" s="114"/>
      <c r="T746" s="112">
        <v>0</v>
      </c>
      <c r="U746" s="112">
        <v>0</v>
      </c>
      <c r="V746" s="112">
        <v>0</v>
      </c>
      <c r="W746" s="112">
        <v>0</v>
      </c>
      <c r="X746" s="112">
        <v>55664</v>
      </c>
      <c r="Y746" s="112">
        <v>0</v>
      </c>
      <c r="Z746" s="112">
        <v>1424</v>
      </c>
      <c r="AA746" s="112">
        <v>0</v>
      </c>
      <c r="AB746" s="112">
        <v>57088</v>
      </c>
    </row>
    <row r="747" spans="1:43" x14ac:dyDescent="0.25">
      <c r="A747" s="114" t="s">
        <v>16</v>
      </c>
      <c r="B747" s="114" t="s">
        <v>1749</v>
      </c>
      <c r="C747" s="114" t="s">
        <v>591</v>
      </c>
      <c r="D747" s="114" t="s">
        <v>1678</v>
      </c>
      <c r="E747" s="112">
        <f t="shared" si="45"/>
        <v>0</v>
      </c>
      <c r="F747" s="112">
        <f t="shared" si="45"/>
        <v>215920</v>
      </c>
      <c r="G747" s="112">
        <f t="shared" si="45"/>
        <v>0</v>
      </c>
      <c r="H747" s="112">
        <f t="shared" si="45"/>
        <v>0</v>
      </c>
      <c r="I747" s="112">
        <f t="shared" si="45"/>
        <v>0</v>
      </c>
      <c r="J747" s="112">
        <f t="shared" si="45"/>
        <v>0</v>
      </c>
      <c r="K747" s="112">
        <f t="shared" si="45"/>
        <v>0</v>
      </c>
      <c r="L747" s="112">
        <f t="shared" si="45"/>
        <v>0</v>
      </c>
      <c r="M747" s="112">
        <f t="shared" si="45"/>
        <v>215920</v>
      </c>
      <c r="O747" s="114" t="s">
        <v>16</v>
      </c>
      <c r="P747" s="114" t="s">
        <v>1749</v>
      </c>
      <c r="Q747" s="114" t="s">
        <v>591</v>
      </c>
      <c r="R747" s="114" t="s">
        <v>1678</v>
      </c>
      <c r="S747" s="114"/>
      <c r="T747" s="112">
        <v>0</v>
      </c>
      <c r="U747" s="112">
        <v>215920</v>
      </c>
      <c r="V747" s="112">
        <v>0</v>
      </c>
      <c r="W747" s="112">
        <v>0</v>
      </c>
      <c r="X747" s="112">
        <v>0</v>
      </c>
      <c r="Y747" s="112">
        <v>0</v>
      </c>
      <c r="Z747" s="112">
        <v>0</v>
      </c>
      <c r="AA747" s="112">
        <v>0</v>
      </c>
      <c r="AB747" s="112">
        <v>215920</v>
      </c>
    </row>
    <row r="748" spans="1:43" x14ac:dyDescent="0.25">
      <c r="A748" s="114" t="s">
        <v>16</v>
      </c>
      <c r="B748" s="114" t="s">
        <v>1749</v>
      </c>
      <c r="C748" s="114" t="s">
        <v>592</v>
      </c>
      <c r="D748" s="114" t="s">
        <v>1679</v>
      </c>
      <c r="E748" s="112">
        <f t="shared" si="45"/>
        <v>39792</v>
      </c>
      <c r="F748" s="112">
        <f t="shared" si="45"/>
        <v>81216</v>
      </c>
      <c r="G748" s="112">
        <f t="shared" si="45"/>
        <v>0</v>
      </c>
      <c r="H748" s="112">
        <f t="shared" si="45"/>
        <v>0</v>
      </c>
      <c r="I748" s="112">
        <f t="shared" si="45"/>
        <v>24880</v>
      </c>
      <c r="J748" s="112">
        <f t="shared" si="45"/>
        <v>15264</v>
      </c>
      <c r="K748" s="112">
        <f t="shared" si="45"/>
        <v>20282</v>
      </c>
      <c r="L748" s="112">
        <f t="shared" si="45"/>
        <v>368</v>
      </c>
      <c r="M748" s="112">
        <f t="shared" si="45"/>
        <v>181802</v>
      </c>
      <c r="O748" s="114" t="s">
        <v>16</v>
      </c>
      <c r="P748" s="114" t="s">
        <v>1749</v>
      </c>
      <c r="Q748" s="114" t="s">
        <v>592</v>
      </c>
      <c r="R748" s="114" t="s">
        <v>1679</v>
      </c>
      <c r="S748" s="114"/>
      <c r="T748" s="112">
        <v>39792</v>
      </c>
      <c r="U748" s="112">
        <v>81216</v>
      </c>
      <c r="V748" s="112">
        <v>0</v>
      </c>
      <c r="W748" s="112">
        <v>0</v>
      </c>
      <c r="X748" s="112">
        <v>24880</v>
      </c>
      <c r="Y748" s="112">
        <v>15264</v>
      </c>
      <c r="Z748" s="112">
        <v>20282</v>
      </c>
      <c r="AA748" s="112">
        <v>368</v>
      </c>
      <c r="AB748" s="112">
        <v>181802</v>
      </c>
    </row>
    <row r="749" spans="1:43" x14ac:dyDescent="0.25">
      <c r="A749" s="114" t="s">
        <v>16</v>
      </c>
      <c r="B749" s="114" t="s">
        <v>1749</v>
      </c>
      <c r="C749" s="114" t="s">
        <v>593</v>
      </c>
      <c r="D749" s="114" t="s">
        <v>1680</v>
      </c>
      <c r="E749" s="112">
        <f t="shared" si="45"/>
        <v>0</v>
      </c>
      <c r="F749" s="112">
        <f t="shared" si="45"/>
        <v>0</v>
      </c>
      <c r="G749" s="112">
        <f t="shared" si="45"/>
        <v>0</v>
      </c>
      <c r="H749" s="112">
        <f t="shared" si="45"/>
        <v>0</v>
      </c>
      <c r="I749" s="112">
        <f t="shared" si="45"/>
        <v>0</v>
      </c>
      <c r="J749" s="112">
        <f t="shared" si="45"/>
        <v>0</v>
      </c>
      <c r="K749" s="112">
        <f t="shared" si="45"/>
        <v>0</v>
      </c>
      <c r="L749" s="112">
        <f t="shared" si="45"/>
        <v>0</v>
      </c>
      <c r="M749" s="112">
        <f t="shared" si="45"/>
        <v>0</v>
      </c>
      <c r="O749" s="114" t="s">
        <v>16</v>
      </c>
      <c r="P749" s="114" t="s">
        <v>1749</v>
      </c>
      <c r="Q749" s="114" t="s">
        <v>593</v>
      </c>
      <c r="R749" s="114" t="s">
        <v>1680</v>
      </c>
      <c r="S749" s="114"/>
      <c r="T749" s="112">
        <v>0</v>
      </c>
      <c r="U749" s="112">
        <v>0</v>
      </c>
      <c r="V749" s="112">
        <v>0</v>
      </c>
      <c r="W749" s="112">
        <v>0</v>
      </c>
      <c r="X749" s="112">
        <v>0</v>
      </c>
      <c r="Y749" s="112">
        <v>0</v>
      </c>
      <c r="Z749" s="112">
        <v>0</v>
      </c>
      <c r="AA749" s="112">
        <v>0</v>
      </c>
      <c r="AB749" s="112">
        <v>0</v>
      </c>
    </row>
    <row r="750" spans="1:43" x14ac:dyDescent="0.25">
      <c r="A750" s="114" t="s">
        <v>16</v>
      </c>
      <c r="B750" s="114" t="s">
        <v>1749</v>
      </c>
      <c r="C750" s="114" t="s">
        <v>594</v>
      </c>
      <c r="D750" s="114" t="s">
        <v>1681</v>
      </c>
      <c r="E750" s="112">
        <f t="shared" si="45"/>
        <v>192</v>
      </c>
      <c r="F750" s="112">
        <f t="shared" si="45"/>
        <v>0</v>
      </c>
      <c r="G750" s="112">
        <f t="shared" si="45"/>
        <v>0</v>
      </c>
      <c r="H750" s="112">
        <f t="shared" si="45"/>
        <v>0</v>
      </c>
      <c r="I750" s="112">
        <f t="shared" si="45"/>
        <v>1536</v>
      </c>
      <c r="J750" s="112">
        <f t="shared" si="45"/>
        <v>0</v>
      </c>
      <c r="K750" s="112">
        <f t="shared" si="45"/>
        <v>0</v>
      </c>
      <c r="L750" s="112">
        <f t="shared" si="45"/>
        <v>0</v>
      </c>
      <c r="M750" s="112">
        <f t="shared" si="45"/>
        <v>1728</v>
      </c>
      <c r="O750" s="114" t="s">
        <v>16</v>
      </c>
      <c r="P750" s="114" t="s">
        <v>1749</v>
      </c>
      <c r="Q750" s="114" t="s">
        <v>594</v>
      </c>
      <c r="R750" s="114" t="s">
        <v>1681</v>
      </c>
      <c r="S750" s="114"/>
      <c r="T750" s="112">
        <v>192</v>
      </c>
      <c r="U750" s="112">
        <v>0</v>
      </c>
      <c r="V750" s="112">
        <v>0</v>
      </c>
      <c r="W750" s="112">
        <v>0</v>
      </c>
      <c r="X750" s="112">
        <v>1536</v>
      </c>
      <c r="Y750" s="112">
        <v>0</v>
      </c>
      <c r="Z750" s="112">
        <v>0</v>
      </c>
      <c r="AA750" s="112">
        <v>0</v>
      </c>
      <c r="AB750" s="112">
        <v>1728</v>
      </c>
    </row>
    <row r="751" spans="1:43" x14ac:dyDescent="0.25">
      <c r="A751" s="114" t="s">
        <v>16</v>
      </c>
      <c r="B751" s="114" t="s">
        <v>1749</v>
      </c>
      <c r="C751" s="114" t="s">
        <v>595</v>
      </c>
      <c r="D751" s="114" t="s">
        <v>1682</v>
      </c>
      <c r="E751" s="112">
        <f t="shared" si="45"/>
        <v>0</v>
      </c>
      <c r="F751" s="112">
        <f t="shared" si="45"/>
        <v>3360</v>
      </c>
      <c r="G751" s="112">
        <f t="shared" si="45"/>
        <v>0</v>
      </c>
      <c r="H751" s="112">
        <f t="shared" si="45"/>
        <v>0</v>
      </c>
      <c r="I751" s="112">
        <f t="shared" si="45"/>
        <v>0</v>
      </c>
      <c r="J751" s="112">
        <f t="shared" si="45"/>
        <v>9120</v>
      </c>
      <c r="K751" s="112">
        <f t="shared" si="45"/>
        <v>0</v>
      </c>
      <c r="L751" s="112">
        <f t="shared" si="45"/>
        <v>8120</v>
      </c>
      <c r="M751" s="112">
        <f t="shared" si="45"/>
        <v>20600</v>
      </c>
      <c r="O751" s="114" t="s">
        <v>16</v>
      </c>
      <c r="P751" s="114" t="s">
        <v>1749</v>
      </c>
      <c r="Q751" s="114" t="s">
        <v>595</v>
      </c>
      <c r="R751" s="114" t="s">
        <v>1682</v>
      </c>
      <c r="S751" s="114"/>
      <c r="T751" s="112">
        <v>0</v>
      </c>
      <c r="U751" s="112">
        <v>3360</v>
      </c>
      <c r="V751" s="112">
        <v>0</v>
      </c>
      <c r="W751" s="112">
        <v>0</v>
      </c>
      <c r="X751" s="112">
        <v>0</v>
      </c>
      <c r="Y751" s="112">
        <v>9120</v>
      </c>
      <c r="Z751" s="112">
        <v>0</v>
      </c>
      <c r="AA751" s="112">
        <v>8120</v>
      </c>
      <c r="AB751" s="112">
        <v>20600</v>
      </c>
    </row>
    <row r="752" spans="1:43" x14ac:dyDescent="0.25">
      <c r="A752" s="114" t="s">
        <v>16</v>
      </c>
      <c r="B752" s="114" t="s">
        <v>1749</v>
      </c>
      <c r="C752" s="114" t="s">
        <v>596</v>
      </c>
      <c r="D752" s="114" t="s">
        <v>1683</v>
      </c>
      <c r="E752" s="112">
        <f t="shared" si="45"/>
        <v>0</v>
      </c>
      <c r="F752" s="112">
        <f t="shared" si="45"/>
        <v>0</v>
      </c>
      <c r="G752" s="112">
        <f t="shared" si="45"/>
        <v>0</v>
      </c>
      <c r="H752" s="112">
        <f t="shared" si="45"/>
        <v>0</v>
      </c>
      <c r="I752" s="112">
        <f t="shared" si="45"/>
        <v>2752</v>
      </c>
      <c r="J752" s="112">
        <f t="shared" si="45"/>
        <v>0</v>
      </c>
      <c r="K752" s="112">
        <f t="shared" si="45"/>
        <v>88</v>
      </c>
      <c r="L752" s="112">
        <f t="shared" si="45"/>
        <v>0</v>
      </c>
      <c r="M752" s="112">
        <f t="shared" si="45"/>
        <v>2840</v>
      </c>
      <c r="O752" s="114" t="s">
        <v>16</v>
      </c>
      <c r="P752" s="114" t="s">
        <v>1749</v>
      </c>
      <c r="Q752" s="114" t="s">
        <v>596</v>
      </c>
      <c r="R752" s="114" t="s">
        <v>1683</v>
      </c>
      <c r="S752" s="114"/>
      <c r="T752" s="112">
        <v>0</v>
      </c>
      <c r="U752" s="112">
        <v>0</v>
      </c>
      <c r="V752" s="112">
        <v>0</v>
      </c>
      <c r="W752" s="112">
        <v>0</v>
      </c>
      <c r="X752" s="112">
        <v>2752</v>
      </c>
      <c r="Y752" s="112">
        <v>0</v>
      </c>
      <c r="Z752" s="112">
        <v>88</v>
      </c>
      <c r="AA752" s="112">
        <v>0</v>
      </c>
      <c r="AB752" s="112">
        <v>2840</v>
      </c>
    </row>
    <row r="753" spans="1:28" x14ac:dyDescent="0.25">
      <c r="A753" s="114" t="s">
        <v>16</v>
      </c>
      <c r="B753" s="114" t="s">
        <v>1749</v>
      </c>
      <c r="C753" s="114" t="s">
        <v>597</v>
      </c>
      <c r="D753" s="114" t="s">
        <v>1684</v>
      </c>
      <c r="E753" s="112">
        <f t="shared" si="45"/>
        <v>16992</v>
      </c>
      <c r="F753" s="112">
        <f t="shared" si="45"/>
        <v>8016</v>
      </c>
      <c r="G753" s="112">
        <f t="shared" si="45"/>
        <v>0</v>
      </c>
      <c r="H753" s="112">
        <f t="shared" si="45"/>
        <v>0</v>
      </c>
      <c r="I753" s="112">
        <f t="shared" si="45"/>
        <v>105984</v>
      </c>
      <c r="J753" s="112">
        <f t="shared" si="45"/>
        <v>0</v>
      </c>
      <c r="K753" s="112">
        <f t="shared" si="45"/>
        <v>24120</v>
      </c>
      <c r="L753" s="112">
        <f t="shared" si="45"/>
        <v>0</v>
      </c>
      <c r="M753" s="112">
        <f t="shared" si="45"/>
        <v>155112</v>
      </c>
      <c r="O753" s="114" t="s">
        <v>16</v>
      </c>
      <c r="P753" s="114" t="s">
        <v>1749</v>
      </c>
      <c r="Q753" s="114" t="s">
        <v>597</v>
      </c>
      <c r="R753" s="114" t="s">
        <v>1684</v>
      </c>
      <c r="S753" s="114"/>
      <c r="T753" s="112">
        <v>16992</v>
      </c>
      <c r="U753" s="112">
        <v>8016</v>
      </c>
      <c r="V753" s="112">
        <v>0</v>
      </c>
      <c r="W753" s="112">
        <v>0</v>
      </c>
      <c r="X753" s="112">
        <v>105984</v>
      </c>
      <c r="Y753" s="112">
        <v>0</v>
      </c>
      <c r="Z753" s="112">
        <v>24120</v>
      </c>
      <c r="AA753" s="112">
        <v>0</v>
      </c>
      <c r="AB753" s="112">
        <v>155112</v>
      </c>
    </row>
    <row r="754" spans="1:28" x14ac:dyDescent="0.25">
      <c r="A754" s="114" t="s">
        <v>16</v>
      </c>
      <c r="B754" s="114" t="s">
        <v>1749</v>
      </c>
      <c r="C754" s="114" t="s">
        <v>598</v>
      </c>
      <c r="D754" s="114" t="s">
        <v>1685</v>
      </c>
      <c r="E754" s="112">
        <f t="shared" si="45"/>
        <v>0</v>
      </c>
      <c r="F754" s="112">
        <f t="shared" si="45"/>
        <v>0</v>
      </c>
      <c r="G754" s="112">
        <f t="shared" si="45"/>
        <v>0</v>
      </c>
      <c r="H754" s="112">
        <f t="shared" si="45"/>
        <v>0</v>
      </c>
      <c r="I754" s="112">
        <f t="shared" si="45"/>
        <v>0</v>
      </c>
      <c r="J754" s="112">
        <f t="shared" si="45"/>
        <v>0</v>
      </c>
      <c r="K754" s="112">
        <f t="shared" si="45"/>
        <v>0</v>
      </c>
      <c r="L754" s="112">
        <f t="shared" si="45"/>
        <v>0</v>
      </c>
      <c r="M754" s="112">
        <f t="shared" si="45"/>
        <v>0</v>
      </c>
      <c r="O754" s="114" t="s">
        <v>16</v>
      </c>
      <c r="P754" s="114" t="s">
        <v>1749</v>
      </c>
      <c r="Q754" s="114" t="s">
        <v>598</v>
      </c>
      <c r="R754" s="114" t="s">
        <v>1685</v>
      </c>
      <c r="S754" s="114"/>
      <c r="T754" s="112">
        <v>0</v>
      </c>
      <c r="U754" s="112">
        <v>0</v>
      </c>
      <c r="V754" s="112">
        <v>0</v>
      </c>
      <c r="W754" s="112">
        <v>0</v>
      </c>
      <c r="X754" s="112">
        <v>0</v>
      </c>
      <c r="Y754" s="112">
        <v>0</v>
      </c>
      <c r="Z754" s="112">
        <v>0</v>
      </c>
      <c r="AA754" s="112">
        <v>0</v>
      </c>
      <c r="AB754" s="112">
        <v>0</v>
      </c>
    </row>
    <row r="755" spans="1:28" x14ac:dyDescent="0.25">
      <c r="A755" s="114" t="s">
        <v>16</v>
      </c>
      <c r="B755" s="114" t="s">
        <v>1749</v>
      </c>
      <c r="C755" s="114" t="s">
        <v>599</v>
      </c>
      <c r="D755" s="114" t="s">
        <v>1686</v>
      </c>
      <c r="E755" s="112">
        <f t="shared" si="45"/>
        <v>0</v>
      </c>
      <c r="F755" s="112">
        <f t="shared" si="45"/>
        <v>0</v>
      </c>
      <c r="G755" s="112">
        <f t="shared" si="45"/>
        <v>0</v>
      </c>
      <c r="H755" s="112">
        <f t="shared" si="45"/>
        <v>0</v>
      </c>
      <c r="I755" s="112">
        <f t="shared" si="45"/>
        <v>0</v>
      </c>
      <c r="J755" s="112">
        <f t="shared" si="45"/>
        <v>15536</v>
      </c>
      <c r="K755" s="112">
        <f t="shared" si="45"/>
        <v>0</v>
      </c>
      <c r="L755" s="112">
        <f t="shared" si="45"/>
        <v>141</v>
      </c>
      <c r="M755" s="112">
        <f t="shared" si="45"/>
        <v>15677</v>
      </c>
      <c r="O755" s="114" t="s">
        <v>16</v>
      </c>
      <c r="P755" s="114" t="s">
        <v>1749</v>
      </c>
      <c r="Q755" s="114" t="s">
        <v>599</v>
      </c>
      <c r="R755" s="114" t="s">
        <v>1686</v>
      </c>
      <c r="S755" s="114"/>
      <c r="T755" s="112">
        <v>0</v>
      </c>
      <c r="U755" s="112">
        <v>0</v>
      </c>
      <c r="V755" s="112">
        <v>0</v>
      </c>
      <c r="W755" s="112">
        <v>0</v>
      </c>
      <c r="X755" s="112">
        <v>0</v>
      </c>
      <c r="Y755" s="112">
        <v>15536</v>
      </c>
      <c r="Z755" s="112">
        <v>0</v>
      </c>
      <c r="AA755" s="112">
        <v>141</v>
      </c>
      <c r="AB755" s="112">
        <v>15677</v>
      </c>
    </row>
    <row r="756" spans="1:28" x14ac:dyDescent="0.25">
      <c r="A756" s="114" t="s">
        <v>16</v>
      </c>
      <c r="B756" s="114" t="s">
        <v>1749</v>
      </c>
      <c r="C756" s="114" t="s">
        <v>600</v>
      </c>
      <c r="D756" s="114" t="s">
        <v>1687</v>
      </c>
      <c r="E756" s="112">
        <f t="shared" si="45"/>
        <v>307616</v>
      </c>
      <c r="F756" s="112">
        <f t="shared" si="45"/>
        <v>0</v>
      </c>
      <c r="G756" s="112">
        <f t="shared" si="45"/>
        <v>0</v>
      </c>
      <c r="H756" s="112">
        <f t="shared" si="45"/>
        <v>29056</v>
      </c>
      <c r="I756" s="112">
        <f t="shared" si="45"/>
        <v>0</v>
      </c>
      <c r="J756" s="112">
        <f t="shared" si="45"/>
        <v>0</v>
      </c>
      <c r="K756" s="112">
        <f t="shared" si="45"/>
        <v>0</v>
      </c>
      <c r="L756" s="112">
        <f t="shared" si="45"/>
        <v>0</v>
      </c>
      <c r="M756" s="112">
        <f t="shared" si="45"/>
        <v>336672</v>
      </c>
      <c r="O756" s="114" t="s">
        <v>16</v>
      </c>
      <c r="P756" s="114" t="s">
        <v>1749</v>
      </c>
      <c r="Q756" s="114" t="s">
        <v>600</v>
      </c>
      <c r="R756" s="114" t="s">
        <v>1687</v>
      </c>
      <c r="S756" s="114"/>
      <c r="T756" s="112">
        <v>307616</v>
      </c>
      <c r="U756" s="112">
        <v>0</v>
      </c>
      <c r="V756" s="112">
        <v>0</v>
      </c>
      <c r="W756" s="112">
        <v>29056</v>
      </c>
      <c r="X756" s="112">
        <v>0</v>
      </c>
      <c r="Y756" s="112">
        <v>0</v>
      </c>
      <c r="Z756" s="112">
        <v>0</v>
      </c>
      <c r="AA756" s="112">
        <v>0</v>
      </c>
      <c r="AB756" s="112">
        <v>336672</v>
      </c>
    </row>
    <row r="757" spans="1:28" x14ac:dyDescent="0.25">
      <c r="A757" s="114" t="s">
        <v>16</v>
      </c>
      <c r="B757" s="114" t="s">
        <v>1749</v>
      </c>
      <c r="C757" s="114" t="s">
        <v>601</v>
      </c>
      <c r="D757" s="114" t="s">
        <v>1688</v>
      </c>
      <c r="E757" s="112">
        <f t="shared" si="45"/>
        <v>31216</v>
      </c>
      <c r="F757" s="112">
        <f t="shared" si="45"/>
        <v>0</v>
      </c>
      <c r="G757" s="112">
        <f t="shared" si="45"/>
        <v>0</v>
      </c>
      <c r="H757" s="112">
        <f t="shared" si="45"/>
        <v>0</v>
      </c>
      <c r="I757" s="112">
        <f t="shared" si="45"/>
        <v>0</v>
      </c>
      <c r="J757" s="112">
        <f t="shared" si="45"/>
        <v>0</v>
      </c>
      <c r="K757" s="112">
        <f t="shared" si="45"/>
        <v>0</v>
      </c>
      <c r="L757" s="112">
        <f t="shared" si="45"/>
        <v>0</v>
      </c>
      <c r="M757" s="112">
        <f t="shared" si="45"/>
        <v>31216</v>
      </c>
      <c r="O757" s="114" t="s">
        <v>16</v>
      </c>
      <c r="P757" s="114" t="s">
        <v>1749</v>
      </c>
      <c r="Q757" s="114" t="s">
        <v>601</v>
      </c>
      <c r="R757" s="114" t="s">
        <v>1688</v>
      </c>
      <c r="S757" s="114"/>
      <c r="T757" s="112">
        <v>31216</v>
      </c>
      <c r="U757" s="112">
        <v>0</v>
      </c>
      <c r="V757" s="112">
        <v>0</v>
      </c>
      <c r="W757" s="112">
        <v>0</v>
      </c>
      <c r="X757" s="112">
        <v>0</v>
      </c>
      <c r="Y757" s="112">
        <v>0</v>
      </c>
      <c r="Z757" s="112">
        <v>0</v>
      </c>
      <c r="AA757" s="112">
        <v>0</v>
      </c>
      <c r="AB757" s="112">
        <v>31216</v>
      </c>
    </row>
    <row r="758" spans="1:28" x14ac:dyDescent="0.25">
      <c r="A758" s="114" t="s">
        <v>16</v>
      </c>
      <c r="B758" s="114" t="s">
        <v>1749</v>
      </c>
      <c r="C758" s="114" t="s">
        <v>602</v>
      </c>
      <c r="D758" s="114" t="s">
        <v>1689</v>
      </c>
      <c r="E758" s="112">
        <f t="shared" si="45"/>
        <v>0</v>
      </c>
      <c r="F758" s="112">
        <f t="shared" si="45"/>
        <v>0</v>
      </c>
      <c r="G758" s="112">
        <f t="shared" si="45"/>
        <v>0</v>
      </c>
      <c r="H758" s="112">
        <f t="shared" si="45"/>
        <v>0</v>
      </c>
      <c r="I758" s="112">
        <f t="shared" si="45"/>
        <v>0</v>
      </c>
      <c r="J758" s="112">
        <f t="shared" si="45"/>
        <v>31376</v>
      </c>
      <c r="K758" s="112">
        <f t="shared" si="45"/>
        <v>0</v>
      </c>
      <c r="L758" s="112">
        <f t="shared" si="45"/>
        <v>4080</v>
      </c>
      <c r="M758" s="112">
        <f t="shared" si="45"/>
        <v>35456</v>
      </c>
      <c r="O758" s="114" t="s">
        <v>16</v>
      </c>
      <c r="P758" s="114" t="s">
        <v>1749</v>
      </c>
      <c r="Q758" s="114" t="s">
        <v>602</v>
      </c>
      <c r="R758" s="114" t="s">
        <v>1689</v>
      </c>
      <c r="S758" s="114"/>
      <c r="T758" s="112">
        <v>0</v>
      </c>
      <c r="U758" s="112">
        <v>0</v>
      </c>
      <c r="V758" s="112">
        <v>0</v>
      </c>
      <c r="W758" s="112">
        <v>0</v>
      </c>
      <c r="X758" s="112">
        <v>0</v>
      </c>
      <c r="Y758" s="112">
        <v>31376</v>
      </c>
      <c r="Z758" s="112">
        <v>0</v>
      </c>
      <c r="AA758" s="112">
        <v>4080</v>
      </c>
      <c r="AB758" s="112">
        <v>35456</v>
      </c>
    </row>
    <row r="759" spans="1:28" x14ac:dyDescent="0.25">
      <c r="A759" s="114" t="s">
        <v>16</v>
      </c>
      <c r="B759" s="114" t="s">
        <v>1749</v>
      </c>
      <c r="C759" s="114" t="s">
        <v>603</v>
      </c>
      <c r="D759" s="114" t="s">
        <v>1690</v>
      </c>
      <c r="E759" s="112">
        <f t="shared" si="45"/>
        <v>0</v>
      </c>
      <c r="F759" s="112">
        <f t="shared" si="45"/>
        <v>0</v>
      </c>
      <c r="G759" s="112">
        <f t="shared" si="45"/>
        <v>0</v>
      </c>
      <c r="H759" s="112">
        <f t="shared" si="45"/>
        <v>0</v>
      </c>
      <c r="I759" s="112">
        <f t="shared" si="45"/>
        <v>0</v>
      </c>
      <c r="J759" s="112">
        <f t="shared" si="45"/>
        <v>0</v>
      </c>
      <c r="K759" s="112">
        <f t="shared" si="45"/>
        <v>0</v>
      </c>
      <c r="L759" s="112">
        <f t="shared" si="45"/>
        <v>0</v>
      </c>
      <c r="M759" s="112">
        <f t="shared" si="45"/>
        <v>0</v>
      </c>
      <c r="O759" s="114" t="s">
        <v>16</v>
      </c>
      <c r="P759" s="114" t="s">
        <v>1749</v>
      </c>
      <c r="Q759" s="114" t="s">
        <v>603</v>
      </c>
      <c r="R759" s="114" t="s">
        <v>1690</v>
      </c>
      <c r="S759" s="114"/>
      <c r="T759" s="112">
        <v>0</v>
      </c>
      <c r="U759" s="112">
        <v>0</v>
      </c>
      <c r="V759" s="112">
        <v>0</v>
      </c>
      <c r="W759" s="112">
        <v>0</v>
      </c>
      <c r="X759" s="112">
        <v>0</v>
      </c>
      <c r="Y759" s="112">
        <v>0</v>
      </c>
      <c r="Z759" s="112">
        <v>0</v>
      </c>
      <c r="AA759" s="112">
        <v>0</v>
      </c>
      <c r="AB759" s="112">
        <v>0</v>
      </c>
    </row>
    <row r="760" spans="1:28" x14ac:dyDescent="0.25">
      <c r="A760" s="114" t="s">
        <v>16</v>
      </c>
      <c r="B760" s="114" t="s">
        <v>1749</v>
      </c>
      <c r="C760" s="114" t="s">
        <v>604</v>
      </c>
      <c r="D760" s="114" t="s">
        <v>1691</v>
      </c>
      <c r="E760" s="112">
        <f t="shared" si="45"/>
        <v>6192</v>
      </c>
      <c r="F760" s="112">
        <f t="shared" si="45"/>
        <v>528</v>
      </c>
      <c r="G760" s="112">
        <f t="shared" si="45"/>
        <v>0</v>
      </c>
      <c r="H760" s="112">
        <f t="shared" si="45"/>
        <v>0</v>
      </c>
      <c r="I760" s="112">
        <f t="shared" si="45"/>
        <v>0</v>
      </c>
      <c r="J760" s="112">
        <f t="shared" si="45"/>
        <v>54400</v>
      </c>
      <c r="K760" s="112">
        <f t="shared" si="45"/>
        <v>5200</v>
      </c>
      <c r="L760" s="112">
        <f t="shared" si="45"/>
        <v>10306</v>
      </c>
      <c r="M760" s="112">
        <f t="shared" si="45"/>
        <v>76626</v>
      </c>
      <c r="O760" s="114" t="s">
        <v>16</v>
      </c>
      <c r="P760" s="114" t="s">
        <v>1749</v>
      </c>
      <c r="Q760" s="114" t="s">
        <v>604</v>
      </c>
      <c r="R760" s="114" t="s">
        <v>1691</v>
      </c>
      <c r="S760" s="114"/>
      <c r="T760" s="112">
        <v>6192</v>
      </c>
      <c r="U760" s="112">
        <v>528</v>
      </c>
      <c r="V760" s="112">
        <v>0</v>
      </c>
      <c r="W760" s="112">
        <v>0</v>
      </c>
      <c r="X760" s="112">
        <v>0</v>
      </c>
      <c r="Y760" s="112">
        <v>54400</v>
      </c>
      <c r="Z760" s="112">
        <v>5200</v>
      </c>
      <c r="AA760" s="112">
        <v>10306</v>
      </c>
      <c r="AB760" s="112">
        <v>76626</v>
      </c>
    </row>
    <row r="761" spans="1:28" x14ac:dyDescent="0.25">
      <c r="A761" s="114" t="s">
        <v>16</v>
      </c>
      <c r="B761" s="114" t="s">
        <v>1749</v>
      </c>
      <c r="C761" s="114" t="s">
        <v>605</v>
      </c>
      <c r="D761" s="114" t="s">
        <v>1692</v>
      </c>
      <c r="E761" s="112">
        <f t="shared" si="45"/>
        <v>0</v>
      </c>
      <c r="F761" s="112">
        <f t="shared" si="45"/>
        <v>0</v>
      </c>
      <c r="G761" s="112">
        <f t="shared" si="45"/>
        <v>0</v>
      </c>
      <c r="H761" s="112">
        <f t="shared" si="45"/>
        <v>0</v>
      </c>
      <c r="I761" s="112">
        <f t="shared" si="45"/>
        <v>0</v>
      </c>
      <c r="J761" s="112">
        <f t="shared" si="45"/>
        <v>0</v>
      </c>
      <c r="K761" s="112">
        <f t="shared" si="45"/>
        <v>0</v>
      </c>
      <c r="L761" s="112">
        <f t="shared" si="45"/>
        <v>0</v>
      </c>
      <c r="M761" s="112">
        <f t="shared" si="45"/>
        <v>0</v>
      </c>
      <c r="O761" s="114" t="s">
        <v>16</v>
      </c>
      <c r="P761" s="114" t="s">
        <v>1749</v>
      </c>
      <c r="Q761" s="114" t="s">
        <v>605</v>
      </c>
      <c r="R761" s="114" t="s">
        <v>1692</v>
      </c>
      <c r="S761" s="114"/>
      <c r="T761" s="112">
        <v>0</v>
      </c>
      <c r="U761" s="112">
        <v>0</v>
      </c>
      <c r="V761" s="112">
        <v>0</v>
      </c>
      <c r="W761" s="112">
        <v>0</v>
      </c>
      <c r="X761" s="112">
        <v>0</v>
      </c>
      <c r="Y761" s="112">
        <v>0</v>
      </c>
      <c r="Z761" s="112">
        <v>0</v>
      </c>
      <c r="AA761" s="112">
        <v>0</v>
      </c>
      <c r="AB761" s="112">
        <v>0</v>
      </c>
    </row>
    <row r="762" spans="1:28" x14ac:dyDescent="0.25">
      <c r="A762" s="114" t="s">
        <v>16</v>
      </c>
      <c r="B762" s="114" t="s">
        <v>1749</v>
      </c>
      <c r="C762" s="114" t="s">
        <v>606</v>
      </c>
      <c r="D762" s="114" t="s">
        <v>1693</v>
      </c>
      <c r="E762" s="112">
        <f t="shared" si="45"/>
        <v>0</v>
      </c>
      <c r="F762" s="112">
        <f t="shared" si="45"/>
        <v>0</v>
      </c>
      <c r="G762" s="112">
        <f t="shared" si="45"/>
        <v>0</v>
      </c>
      <c r="H762" s="112">
        <f t="shared" si="45"/>
        <v>0</v>
      </c>
      <c r="I762" s="112">
        <f t="shared" si="45"/>
        <v>0</v>
      </c>
      <c r="J762" s="112">
        <f t="shared" si="45"/>
        <v>33176</v>
      </c>
      <c r="K762" s="112">
        <f t="shared" si="45"/>
        <v>0</v>
      </c>
      <c r="L762" s="112">
        <f t="shared" si="45"/>
        <v>0</v>
      </c>
      <c r="M762" s="112">
        <f t="shared" si="45"/>
        <v>33176</v>
      </c>
      <c r="O762" s="114" t="s">
        <v>16</v>
      </c>
      <c r="P762" s="114" t="s">
        <v>1749</v>
      </c>
      <c r="Q762" s="114" t="s">
        <v>606</v>
      </c>
      <c r="R762" s="114" t="s">
        <v>1693</v>
      </c>
      <c r="S762" s="114"/>
      <c r="T762" s="112">
        <v>0</v>
      </c>
      <c r="U762" s="112">
        <v>0</v>
      </c>
      <c r="V762" s="112">
        <v>0</v>
      </c>
      <c r="W762" s="112">
        <v>0</v>
      </c>
      <c r="X762" s="112">
        <v>0</v>
      </c>
      <c r="Y762" s="112">
        <v>33176</v>
      </c>
      <c r="Z762" s="112">
        <v>0</v>
      </c>
      <c r="AA762" s="112">
        <v>0</v>
      </c>
      <c r="AB762" s="112">
        <v>33176</v>
      </c>
    </row>
    <row r="763" spans="1:28" x14ac:dyDescent="0.25">
      <c r="A763" s="114" t="s">
        <v>16</v>
      </c>
      <c r="B763" s="114" t="s">
        <v>1749</v>
      </c>
      <c r="C763" s="114" t="s">
        <v>607</v>
      </c>
      <c r="D763" s="114" t="s">
        <v>1694</v>
      </c>
      <c r="E763" s="112">
        <f t="shared" si="45"/>
        <v>0</v>
      </c>
      <c r="F763" s="112">
        <f t="shared" si="45"/>
        <v>207072</v>
      </c>
      <c r="G763" s="112">
        <f t="shared" si="45"/>
        <v>97783</v>
      </c>
      <c r="H763" s="112">
        <f t="shared" si="45"/>
        <v>0</v>
      </c>
      <c r="I763" s="112">
        <f t="shared" si="45"/>
        <v>0</v>
      </c>
      <c r="J763" s="112">
        <f t="shared" si="45"/>
        <v>0</v>
      </c>
      <c r="K763" s="112">
        <f t="shared" si="45"/>
        <v>0</v>
      </c>
      <c r="L763" s="112">
        <f t="shared" si="45"/>
        <v>0</v>
      </c>
      <c r="M763" s="112">
        <f t="shared" si="45"/>
        <v>304855</v>
      </c>
      <c r="O763" s="114" t="s">
        <v>16</v>
      </c>
      <c r="P763" s="114" t="s">
        <v>1749</v>
      </c>
      <c r="Q763" s="114" t="s">
        <v>607</v>
      </c>
      <c r="R763" s="114" t="s">
        <v>1694</v>
      </c>
      <c r="S763" s="114"/>
      <c r="T763" s="112">
        <v>0</v>
      </c>
      <c r="U763" s="112">
        <v>207072</v>
      </c>
      <c r="V763" s="112">
        <v>97783</v>
      </c>
      <c r="W763" s="112">
        <v>0</v>
      </c>
      <c r="X763" s="112">
        <v>0</v>
      </c>
      <c r="Y763" s="112">
        <v>0</v>
      </c>
      <c r="Z763" s="112">
        <v>0</v>
      </c>
      <c r="AA763" s="112">
        <v>0</v>
      </c>
      <c r="AB763" s="112">
        <v>304855</v>
      </c>
    </row>
    <row r="764" spans="1:28" x14ac:dyDescent="0.25">
      <c r="A764" s="114" t="s">
        <v>16</v>
      </c>
      <c r="B764" s="114" t="s">
        <v>1749</v>
      </c>
      <c r="C764" s="114" t="s">
        <v>608</v>
      </c>
      <c r="D764" s="114" t="s">
        <v>1695</v>
      </c>
      <c r="E764" s="112">
        <f t="shared" si="45"/>
        <v>0</v>
      </c>
      <c r="F764" s="112">
        <f t="shared" si="45"/>
        <v>0</v>
      </c>
      <c r="G764" s="112">
        <f t="shared" si="45"/>
        <v>0</v>
      </c>
      <c r="H764" s="112">
        <f t="shared" si="45"/>
        <v>0</v>
      </c>
      <c r="I764" s="112">
        <f t="shared" si="45"/>
        <v>25216</v>
      </c>
      <c r="J764" s="112">
        <f t="shared" si="45"/>
        <v>0</v>
      </c>
      <c r="K764" s="112">
        <f t="shared" si="45"/>
        <v>0</v>
      </c>
      <c r="L764" s="112">
        <f t="shared" si="45"/>
        <v>0</v>
      </c>
      <c r="M764" s="112">
        <f t="shared" si="45"/>
        <v>25216</v>
      </c>
      <c r="O764" s="114" t="s">
        <v>16</v>
      </c>
      <c r="P764" s="114" t="s">
        <v>1749</v>
      </c>
      <c r="Q764" s="114" t="s">
        <v>608</v>
      </c>
      <c r="R764" s="114" t="s">
        <v>1695</v>
      </c>
      <c r="S764" s="114"/>
      <c r="T764" s="112">
        <v>0</v>
      </c>
      <c r="U764" s="112">
        <v>0</v>
      </c>
      <c r="V764" s="112">
        <v>0</v>
      </c>
      <c r="W764" s="112">
        <v>0</v>
      </c>
      <c r="X764" s="112">
        <v>25216</v>
      </c>
      <c r="Y764" s="112">
        <v>0</v>
      </c>
      <c r="Z764" s="112">
        <v>0</v>
      </c>
      <c r="AA764" s="112">
        <v>0</v>
      </c>
      <c r="AB764" s="112">
        <v>25216</v>
      </c>
    </row>
    <row r="765" spans="1:28" x14ac:dyDescent="0.25">
      <c r="A765" s="114" t="s">
        <v>16</v>
      </c>
      <c r="B765" s="114" t="s">
        <v>1749</v>
      </c>
      <c r="C765" s="114" t="s">
        <v>609</v>
      </c>
      <c r="D765" s="114" t="s">
        <v>1696</v>
      </c>
      <c r="E765" s="112">
        <f t="shared" si="45"/>
        <v>0</v>
      </c>
      <c r="F765" s="112">
        <f t="shared" si="45"/>
        <v>0</v>
      </c>
      <c r="G765" s="112">
        <f t="shared" si="45"/>
        <v>0</v>
      </c>
      <c r="H765" s="112">
        <f t="shared" si="45"/>
        <v>0</v>
      </c>
      <c r="I765" s="112">
        <f t="shared" si="45"/>
        <v>0</v>
      </c>
      <c r="J765" s="112">
        <f t="shared" si="45"/>
        <v>0</v>
      </c>
      <c r="K765" s="112">
        <f t="shared" si="45"/>
        <v>8</v>
      </c>
      <c r="L765" s="112">
        <f t="shared" si="45"/>
        <v>0</v>
      </c>
      <c r="M765" s="112">
        <f t="shared" si="45"/>
        <v>8</v>
      </c>
      <c r="O765" s="114" t="s">
        <v>16</v>
      </c>
      <c r="P765" s="114" t="s">
        <v>1749</v>
      </c>
      <c r="Q765" s="114" t="s">
        <v>609</v>
      </c>
      <c r="R765" s="114" t="s">
        <v>1696</v>
      </c>
      <c r="S765" s="114"/>
      <c r="T765" s="112">
        <v>0</v>
      </c>
      <c r="U765" s="112">
        <v>0</v>
      </c>
      <c r="V765" s="112">
        <v>0</v>
      </c>
      <c r="W765" s="112">
        <v>0</v>
      </c>
      <c r="X765" s="112">
        <v>0</v>
      </c>
      <c r="Y765" s="112">
        <v>0</v>
      </c>
      <c r="Z765" s="112">
        <v>8</v>
      </c>
      <c r="AA765" s="112">
        <v>0</v>
      </c>
      <c r="AB765" s="112">
        <v>8</v>
      </c>
    </row>
    <row r="766" spans="1:28" x14ac:dyDescent="0.25">
      <c r="A766" s="114" t="s">
        <v>16</v>
      </c>
      <c r="B766" s="114" t="s">
        <v>1749</v>
      </c>
      <c r="C766" s="114" t="s">
        <v>610</v>
      </c>
      <c r="D766" s="114" t="s">
        <v>1697</v>
      </c>
      <c r="E766" s="112">
        <f t="shared" si="45"/>
        <v>0</v>
      </c>
      <c r="F766" s="112">
        <f t="shared" si="45"/>
        <v>0</v>
      </c>
      <c r="G766" s="112">
        <f t="shared" si="45"/>
        <v>0</v>
      </c>
      <c r="H766" s="112">
        <f t="shared" si="45"/>
        <v>0</v>
      </c>
      <c r="I766" s="112">
        <f t="shared" si="45"/>
        <v>4320</v>
      </c>
      <c r="J766" s="112">
        <f t="shared" si="45"/>
        <v>0</v>
      </c>
      <c r="K766" s="112">
        <f t="shared" si="45"/>
        <v>0</v>
      </c>
      <c r="L766" s="112">
        <f t="shared" si="45"/>
        <v>0</v>
      </c>
      <c r="M766" s="112">
        <f t="shared" si="45"/>
        <v>4320</v>
      </c>
      <c r="O766" s="114" t="s">
        <v>16</v>
      </c>
      <c r="P766" s="114" t="s">
        <v>1749</v>
      </c>
      <c r="Q766" s="114" t="s">
        <v>610</v>
      </c>
      <c r="R766" s="114" t="s">
        <v>1697</v>
      </c>
      <c r="S766" s="114"/>
      <c r="T766" s="112">
        <v>0</v>
      </c>
      <c r="U766" s="112">
        <v>0</v>
      </c>
      <c r="V766" s="112">
        <v>0</v>
      </c>
      <c r="W766" s="112">
        <v>0</v>
      </c>
      <c r="X766" s="112">
        <v>4320</v>
      </c>
      <c r="Y766" s="112">
        <v>0</v>
      </c>
      <c r="Z766" s="112">
        <v>0</v>
      </c>
      <c r="AA766" s="112">
        <v>0</v>
      </c>
      <c r="AB766" s="112">
        <v>4320</v>
      </c>
    </row>
    <row r="767" spans="1:28" x14ac:dyDescent="0.25">
      <c r="A767" s="114" t="s">
        <v>16</v>
      </c>
      <c r="B767" s="114" t="s">
        <v>1749</v>
      </c>
      <c r="C767" s="114" t="s">
        <v>611</v>
      </c>
      <c r="D767" s="114" t="s">
        <v>1698</v>
      </c>
      <c r="E767" s="112">
        <f t="shared" si="45"/>
        <v>22832</v>
      </c>
      <c r="F767" s="112">
        <f t="shared" si="45"/>
        <v>0</v>
      </c>
      <c r="G767" s="112">
        <f t="shared" si="45"/>
        <v>0</v>
      </c>
      <c r="H767" s="112">
        <f t="shared" si="45"/>
        <v>0</v>
      </c>
      <c r="I767" s="112">
        <f t="shared" si="45"/>
        <v>0</v>
      </c>
      <c r="J767" s="112">
        <f t="shared" si="45"/>
        <v>0</v>
      </c>
      <c r="K767" s="112">
        <f t="shared" si="45"/>
        <v>0</v>
      </c>
      <c r="L767" s="112">
        <f t="shared" si="45"/>
        <v>0</v>
      </c>
      <c r="M767" s="112">
        <f t="shared" si="45"/>
        <v>22832</v>
      </c>
      <c r="O767" s="114" t="s">
        <v>16</v>
      </c>
      <c r="P767" s="114" t="s">
        <v>1749</v>
      </c>
      <c r="Q767" s="114" t="s">
        <v>611</v>
      </c>
      <c r="R767" s="114" t="s">
        <v>1698</v>
      </c>
      <c r="S767" s="114"/>
      <c r="T767" s="112">
        <v>22832</v>
      </c>
      <c r="U767" s="112">
        <v>0</v>
      </c>
      <c r="V767" s="112">
        <v>0</v>
      </c>
      <c r="W767" s="112">
        <v>0</v>
      </c>
      <c r="X767" s="112">
        <v>0</v>
      </c>
      <c r="Y767" s="112">
        <v>0</v>
      </c>
      <c r="Z767" s="112">
        <v>0</v>
      </c>
      <c r="AA767" s="112">
        <v>0</v>
      </c>
      <c r="AB767" s="112">
        <v>22832</v>
      </c>
    </row>
    <row r="768" spans="1:28" x14ac:dyDescent="0.25">
      <c r="A768" s="114" t="s">
        <v>16</v>
      </c>
      <c r="B768" s="114" t="s">
        <v>1749</v>
      </c>
      <c r="C768" s="114" t="s">
        <v>612</v>
      </c>
      <c r="D768" s="114" t="s">
        <v>1699</v>
      </c>
      <c r="E768" s="112">
        <f t="shared" si="45"/>
        <v>15840</v>
      </c>
      <c r="F768" s="112">
        <f t="shared" si="45"/>
        <v>0</v>
      </c>
      <c r="G768" s="112">
        <f t="shared" si="45"/>
        <v>0</v>
      </c>
      <c r="H768" s="112">
        <f t="shared" si="45"/>
        <v>0</v>
      </c>
      <c r="I768" s="112">
        <f t="shared" si="45"/>
        <v>19808</v>
      </c>
      <c r="J768" s="112">
        <f t="shared" si="45"/>
        <v>0</v>
      </c>
      <c r="K768" s="112">
        <f t="shared" si="45"/>
        <v>0</v>
      </c>
      <c r="L768" s="112">
        <f t="shared" si="45"/>
        <v>0</v>
      </c>
      <c r="M768" s="112">
        <f t="shared" si="45"/>
        <v>35648</v>
      </c>
      <c r="O768" s="114" t="s">
        <v>16</v>
      </c>
      <c r="P768" s="114" t="s">
        <v>1749</v>
      </c>
      <c r="Q768" s="114" t="s">
        <v>612</v>
      </c>
      <c r="R768" s="114" t="s">
        <v>1699</v>
      </c>
      <c r="S768" s="114"/>
      <c r="T768" s="112">
        <v>15840</v>
      </c>
      <c r="U768" s="112">
        <v>0</v>
      </c>
      <c r="V768" s="112">
        <v>0</v>
      </c>
      <c r="W768" s="112">
        <v>0</v>
      </c>
      <c r="X768" s="112">
        <v>19808</v>
      </c>
      <c r="Y768" s="112">
        <v>0</v>
      </c>
      <c r="Z768" s="112">
        <v>0</v>
      </c>
      <c r="AA768" s="112">
        <v>0</v>
      </c>
      <c r="AB768" s="112">
        <v>35648</v>
      </c>
    </row>
    <row r="769" spans="1:28" x14ac:dyDescent="0.25">
      <c r="A769" s="114" t="s">
        <v>16</v>
      </c>
      <c r="B769" s="114" t="s">
        <v>1749</v>
      </c>
      <c r="C769" s="114" t="s">
        <v>613</v>
      </c>
      <c r="D769" s="114" t="s">
        <v>1700</v>
      </c>
      <c r="E769" s="112">
        <f t="shared" si="45"/>
        <v>316464</v>
      </c>
      <c r="F769" s="112">
        <f t="shared" si="45"/>
        <v>0</v>
      </c>
      <c r="G769" s="112">
        <f t="shared" si="45"/>
        <v>0</v>
      </c>
      <c r="H769" s="112">
        <f t="shared" si="45"/>
        <v>0</v>
      </c>
      <c r="I769" s="112">
        <f t="shared" si="45"/>
        <v>0</v>
      </c>
      <c r="J769" s="112">
        <f t="shared" si="45"/>
        <v>0</v>
      </c>
      <c r="K769" s="112">
        <f t="shared" si="45"/>
        <v>0</v>
      </c>
      <c r="L769" s="112">
        <f t="shared" si="45"/>
        <v>0</v>
      </c>
      <c r="M769" s="112">
        <f t="shared" si="45"/>
        <v>316464</v>
      </c>
      <c r="O769" s="114" t="s">
        <v>16</v>
      </c>
      <c r="P769" s="114" t="s">
        <v>1749</v>
      </c>
      <c r="Q769" s="114" t="s">
        <v>613</v>
      </c>
      <c r="R769" s="114" t="s">
        <v>1700</v>
      </c>
      <c r="S769" s="114"/>
      <c r="T769" s="112">
        <v>316464</v>
      </c>
      <c r="U769" s="112">
        <v>0</v>
      </c>
      <c r="V769" s="112">
        <v>0</v>
      </c>
      <c r="W769" s="112">
        <v>0</v>
      </c>
      <c r="X769" s="112">
        <v>0</v>
      </c>
      <c r="Y769" s="112">
        <v>0</v>
      </c>
      <c r="Z769" s="112">
        <v>0</v>
      </c>
      <c r="AA769" s="112">
        <v>0</v>
      </c>
      <c r="AB769" s="112">
        <v>316464</v>
      </c>
    </row>
    <row r="770" spans="1:28" x14ac:dyDescent="0.25">
      <c r="A770" s="114" t="s">
        <v>16</v>
      </c>
      <c r="B770" s="114" t="s">
        <v>1749</v>
      </c>
      <c r="C770" s="114" t="s">
        <v>614</v>
      </c>
      <c r="D770" s="114" t="s">
        <v>1701</v>
      </c>
      <c r="E770" s="112">
        <f t="shared" si="45"/>
        <v>87808</v>
      </c>
      <c r="F770" s="112">
        <f t="shared" si="45"/>
        <v>0</v>
      </c>
      <c r="G770" s="112">
        <f t="shared" si="45"/>
        <v>0</v>
      </c>
      <c r="H770" s="112">
        <f t="shared" si="45"/>
        <v>0</v>
      </c>
      <c r="I770" s="112">
        <f t="shared" si="45"/>
        <v>2112</v>
      </c>
      <c r="J770" s="112">
        <f t="shared" si="45"/>
        <v>0</v>
      </c>
      <c r="K770" s="112">
        <f t="shared" si="45"/>
        <v>0</v>
      </c>
      <c r="L770" s="112">
        <f t="shared" si="45"/>
        <v>0</v>
      </c>
      <c r="M770" s="112">
        <f t="shared" si="45"/>
        <v>89920</v>
      </c>
      <c r="O770" s="114" t="s">
        <v>16</v>
      </c>
      <c r="P770" s="114" t="s">
        <v>1749</v>
      </c>
      <c r="Q770" s="114" t="s">
        <v>614</v>
      </c>
      <c r="R770" s="114" t="s">
        <v>1701</v>
      </c>
      <c r="S770" s="114"/>
      <c r="T770" s="112">
        <v>87808</v>
      </c>
      <c r="U770" s="112">
        <v>0</v>
      </c>
      <c r="V770" s="112">
        <v>0</v>
      </c>
      <c r="W770" s="112">
        <v>0</v>
      </c>
      <c r="X770" s="112">
        <v>2112</v>
      </c>
      <c r="Y770" s="112">
        <v>0</v>
      </c>
      <c r="Z770" s="112">
        <v>0</v>
      </c>
      <c r="AA770" s="112">
        <v>0</v>
      </c>
      <c r="AB770" s="112">
        <v>89920</v>
      </c>
    </row>
    <row r="771" spans="1:28" x14ac:dyDescent="0.25">
      <c r="A771" s="114" t="s">
        <v>16</v>
      </c>
      <c r="B771" s="114" t="s">
        <v>1749</v>
      </c>
      <c r="C771" s="114" t="s">
        <v>615</v>
      </c>
      <c r="D771" s="114" t="s">
        <v>1702</v>
      </c>
      <c r="E771" s="112">
        <f t="shared" si="45"/>
        <v>0</v>
      </c>
      <c r="F771" s="112">
        <f t="shared" si="45"/>
        <v>0</v>
      </c>
      <c r="G771" s="112">
        <f t="shared" si="45"/>
        <v>0</v>
      </c>
      <c r="H771" s="112">
        <f t="shared" si="45"/>
        <v>0</v>
      </c>
      <c r="I771" s="112">
        <f t="shared" si="45"/>
        <v>0</v>
      </c>
      <c r="J771" s="112">
        <f t="shared" si="45"/>
        <v>0</v>
      </c>
      <c r="K771" s="112">
        <f t="shared" si="45"/>
        <v>0</v>
      </c>
      <c r="L771" s="112">
        <f t="shared" si="45"/>
        <v>0</v>
      </c>
      <c r="M771" s="112">
        <f t="shared" si="45"/>
        <v>0</v>
      </c>
      <c r="O771" s="114" t="s">
        <v>16</v>
      </c>
      <c r="P771" s="114" t="s">
        <v>1749</v>
      </c>
      <c r="Q771" s="114" t="s">
        <v>615</v>
      </c>
      <c r="R771" s="114" t="s">
        <v>1702</v>
      </c>
      <c r="S771" s="114"/>
      <c r="T771" s="112">
        <v>0</v>
      </c>
      <c r="U771" s="112">
        <v>0</v>
      </c>
      <c r="V771" s="112">
        <v>0</v>
      </c>
      <c r="W771" s="112">
        <v>0</v>
      </c>
      <c r="X771" s="112">
        <v>0</v>
      </c>
      <c r="Y771" s="112">
        <v>0</v>
      </c>
      <c r="Z771" s="112">
        <v>0</v>
      </c>
      <c r="AA771" s="112">
        <v>0</v>
      </c>
      <c r="AB771" s="112">
        <v>0</v>
      </c>
    </row>
    <row r="772" spans="1:28" x14ac:dyDescent="0.25">
      <c r="A772" s="114" t="s">
        <v>16</v>
      </c>
      <c r="B772" s="114" t="s">
        <v>1749</v>
      </c>
      <c r="C772" s="114" t="s">
        <v>616</v>
      </c>
      <c r="D772" s="114" t="s">
        <v>1703</v>
      </c>
      <c r="E772" s="112">
        <f t="shared" si="45"/>
        <v>864240</v>
      </c>
      <c r="F772" s="112">
        <f t="shared" si="45"/>
        <v>516112</v>
      </c>
      <c r="G772" s="112">
        <f t="shared" si="45"/>
        <v>97783</v>
      </c>
      <c r="H772" s="112">
        <f t="shared" si="45"/>
        <v>29056</v>
      </c>
      <c r="I772" s="112">
        <f t="shared" si="45"/>
        <v>242272</v>
      </c>
      <c r="J772" s="112">
        <f t="shared" si="45"/>
        <v>158872</v>
      </c>
      <c r="K772" s="112">
        <f t="shared" si="45"/>
        <v>65810</v>
      </c>
      <c r="L772" s="112">
        <f t="shared" si="45"/>
        <v>23015</v>
      </c>
      <c r="M772" s="112">
        <f t="shared" si="45"/>
        <v>1997160</v>
      </c>
      <c r="O772" s="114" t="s">
        <v>16</v>
      </c>
      <c r="P772" s="114" t="s">
        <v>1749</v>
      </c>
      <c r="Q772" s="114" t="s">
        <v>616</v>
      </c>
      <c r="R772" s="114" t="s">
        <v>1703</v>
      </c>
      <c r="S772" s="114"/>
      <c r="T772" s="112">
        <v>864240</v>
      </c>
      <c r="U772" s="112">
        <v>516112</v>
      </c>
      <c r="V772" s="112">
        <v>97783</v>
      </c>
      <c r="W772" s="112">
        <v>29056</v>
      </c>
      <c r="X772" s="112">
        <v>242272</v>
      </c>
      <c r="Y772" s="112">
        <v>158872</v>
      </c>
      <c r="Z772" s="112">
        <v>65810</v>
      </c>
      <c r="AA772" s="112">
        <v>23015</v>
      </c>
      <c r="AB772" s="112">
        <v>1997160</v>
      </c>
    </row>
    <row r="773" spans="1:28" x14ac:dyDescent="0.25">
      <c r="D773" s="111" t="s">
        <v>617</v>
      </c>
      <c r="R773" s="111" t="s">
        <v>617</v>
      </c>
      <c r="S773" s="111"/>
    </row>
    <row r="774" spans="1:28" x14ac:dyDescent="0.25">
      <c r="A774" s="114" t="s">
        <v>16</v>
      </c>
      <c r="B774" s="114" t="s">
        <v>1749</v>
      </c>
      <c r="C774" s="114" t="s">
        <v>618</v>
      </c>
      <c r="D774" s="114" t="s">
        <v>1704</v>
      </c>
      <c r="E774" s="112">
        <f t="shared" ref="E774:M779" si="46">T774</f>
        <v>0</v>
      </c>
      <c r="F774" s="112">
        <f t="shared" si="46"/>
        <v>0</v>
      </c>
      <c r="G774" s="112">
        <f t="shared" si="46"/>
        <v>0</v>
      </c>
      <c r="H774" s="112">
        <f t="shared" si="46"/>
        <v>0</v>
      </c>
      <c r="I774" s="112">
        <f t="shared" si="46"/>
        <v>0</v>
      </c>
      <c r="J774" s="112">
        <f t="shared" si="46"/>
        <v>0</v>
      </c>
      <c r="K774" s="112">
        <f t="shared" si="46"/>
        <v>0</v>
      </c>
      <c r="L774" s="112">
        <f t="shared" si="46"/>
        <v>0</v>
      </c>
      <c r="M774" s="112">
        <f t="shared" si="46"/>
        <v>0</v>
      </c>
      <c r="O774" s="114" t="s">
        <v>16</v>
      </c>
      <c r="P774" s="114" t="s">
        <v>1749</v>
      </c>
      <c r="Q774" s="114" t="s">
        <v>618</v>
      </c>
      <c r="R774" s="114" t="s">
        <v>1704</v>
      </c>
      <c r="S774" s="114"/>
      <c r="T774" s="112">
        <v>0</v>
      </c>
      <c r="U774" s="112">
        <v>0</v>
      </c>
      <c r="V774" s="112">
        <v>0</v>
      </c>
      <c r="W774" s="112">
        <v>0</v>
      </c>
      <c r="X774" s="112">
        <v>0</v>
      </c>
      <c r="Y774" s="112">
        <v>0</v>
      </c>
      <c r="Z774" s="112">
        <v>0</v>
      </c>
      <c r="AA774" s="112">
        <v>0</v>
      </c>
      <c r="AB774" s="112">
        <v>0</v>
      </c>
    </row>
    <row r="775" spans="1:28" x14ac:dyDescent="0.25">
      <c r="A775" s="114" t="s">
        <v>16</v>
      </c>
      <c r="B775" s="114" t="s">
        <v>1749</v>
      </c>
      <c r="C775" s="114" t="s">
        <v>619</v>
      </c>
      <c r="D775" s="114" t="s">
        <v>1705</v>
      </c>
      <c r="E775" s="112">
        <f t="shared" si="46"/>
        <v>0</v>
      </c>
      <c r="F775" s="112">
        <f t="shared" si="46"/>
        <v>0</v>
      </c>
      <c r="G775" s="112">
        <f t="shared" si="46"/>
        <v>0</v>
      </c>
      <c r="H775" s="112">
        <f t="shared" si="46"/>
        <v>0</v>
      </c>
      <c r="I775" s="112">
        <f t="shared" si="46"/>
        <v>0</v>
      </c>
      <c r="J775" s="112">
        <f t="shared" si="46"/>
        <v>0</v>
      </c>
      <c r="K775" s="112">
        <f t="shared" si="46"/>
        <v>0</v>
      </c>
      <c r="L775" s="112">
        <f t="shared" si="46"/>
        <v>0</v>
      </c>
      <c r="M775" s="112">
        <f t="shared" si="46"/>
        <v>0</v>
      </c>
      <c r="O775" s="114" t="s">
        <v>16</v>
      </c>
      <c r="P775" s="114" t="s">
        <v>1749</v>
      </c>
      <c r="Q775" s="114" t="s">
        <v>619</v>
      </c>
      <c r="R775" s="114" t="s">
        <v>1705</v>
      </c>
      <c r="S775" s="114"/>
      <c r="T775" s="112">
        <v>0</v>
      </c>
      <c r="U775" s="112">
        <v>0</v>
      </c>
      <c r="V775" s="112">
        <v>0</v>
      </c>
      <c r="W775" s="112">
        <v>0</v>
      </c>
      <c r="X775" s="112">
        <v>0</v>
      </c>
      <c r="Y775" s="112">
        <v>0</v>
      </c>
      <c r="Z775" s="112">
        <v>0</v>
      </c>
      <c r="AA775" s="112">
        <v>0</v>
      </c>
      <c r="AB775" s="112">
        <v>0</v>
      </c>
    </row>
    <row r="776" spans="1:28" x14ac:dyDescent="0.25">
      <c r="A776" s="114" t="s">
        <v>16</v>
      </c>
      <c r="B776" s="114" t="s">
        <v>1749</v>
      </c>
      <c r="C776" s="114" t="s">
        <v>620</v>
      </c>
      <c r="D776" s="114" t="s">
        <v>1706</v>
      </c>
      <c r="E776" s="112">
        <f t="shared" si="46"/>
        <v>0</v>
      </c>
      <c r="F776" s="112">
        <f t="shared" si="46"/>
        <v>0</v>
      </c>
      <c r="G776" s="112">
        <f t="shared" si="46"/>
        <v>0</v>
      </c>
      <c r="H776" s="112">
        <f t="shared" si="46"/>
        <v>0</v>
      </c>
      <c r="I776" s="112">
        <f t="shared" si="46"/>
        <v>0</v>
      </c>
      <c r="J776" s="112">
        <f t="shared" si="46"/>
        <v>0</v>
      </c>
      <c r="K776" s="112">
        <f t="shared" si="46"/>
        <v>0</v>
      </c>
      <c r="L776" s="112">
        <f t="shared" si="46"/>
        <v>0</v>
      </c>
      <c r="M776" s="112">
        <f t="shared" si="46"/>
        <v>0</v>
      </c>
      <c r="O776" s="114" t="s">
        <v>16</v>
      </c>
      <c r="P776" s="114" t="s">
        <v>1749</v>
      </c>
      <c r="Q776" s="114" t="s">
        <v>620</v>
      </c>
      <c r="R776" s="114" t="s">
        <v>1706</v>
      </c>
      <c r="S776" s="114"/>
      <c r="T776" s="112">
        <v>0</v>
      </c>
      <c r="U776" s="112">
        <v>0</v>
      </c>
      <c r="V776" s="112">
        <v>0</v>
      </c>
      <c r="W776" s="112">
        <v>0</v>
      </c>
      <c r="X776" s="112">
        <v>0</v>
      </c>
      <c r="Y776" s="112">
        <v>0</v>
      </c>
      <c r="Z776" s="112">
        <v>0</v>
      </c>
      <c r="AA776" s="112">
        <v>0</v>
      </c>
      <c r="AB776" s="112">
        <v>0</v>
      </c>
    </row>
    <row r="777" spans="1:28" x14ac:dyDescent="0.25">
      <c r="A777" s="114" t="s">
        <v>16</v>
      </c>
      <c r="B777" s="114" t="s">
        <v>1749</v>
      </c>
      <c r="C777" s="114" t="s">
        <v>621</v>
      </c>
      <c r="D777" s="114" t="s">
        <v>1707</v>
      </c>
      <c r="E777" s="112">
        <f t="shared" si="46"/>
        <v>0</v>
      </c>
      <c r="F777" s="112">
        <f t="shared" si="46"/>
        <v>0</v>
      </c>
      <c r="G777" s="112">
        <f t="shared" si="46"/>
        <v>0</v>
      </c>
      <c r="H777" s="112">
        <f t="shared" si="46"/>
        <v>0</v>
      </c>
      <c r="I777" s="112">
        <f t="shared" si="46"/>
        <v>0</v>
      </c>
      <c r="J777" s="112">
        <f t="shared" si="46"/>
        <v>0</v>
      </c>
      <c r="K777" s="112">
        <f t="shared" si="46"/>
        <v>0</v>
      </c>
      <c r="L777" s="112">
        <f t="shared" si="46"/>
        <v>0</v>
      </c>
      <c r="M777" s="112">
        <f t="shared" si="46"/>
        <v>0</v>
      </c>
      <c r="O777" s="114" t="s">
        <v>16</v>
      </c>
      <c r="P777" s="114" t="s">
        <v>1749</v>
      </c>
      <c r="Q777" s="114" t="s">
        <v>621</v>
      </c>
      <c r="R777" s="114" t="s">
        <v>1707</v>
      </c>
      <c r="S777" s="114"/>
      <c r="T777" s="112">
        <v>0</v>
      </c>
      <c r="U777" s="112">
        <v>0</v>
      </c>
      <c r="V777" s="112">
        <v>0</v>
      </c>
      <c r="W777" s="112">
        <v>0</v>
      </c>
      <c r="X777" s="112">
        <v>0</v>
      </c>
      <c r="Y777" s="112">
        <v>0</v>
      </c>
      <c r="Z777" s="112">
        <v>0</v>
      </c>
      <c r="AA777" s="112">
        <v>0</v>
      </c>
      <c r="AB777" s="112">
        <v>0</v>
      </c>
    </row>
    <row r="778" spans="1:28" x14ac:dyDescent="0.25">
      <c r="A778" s="114" t="s">
        <v>16</v>
      </c>
      <c r="B778" s="114" t="s">
        <v>1749</v>
      </c>
      <c r="C778" s="114" t="s">
        <v>706</v>
      </c>
      <c r="D778" s="114" t="s">
        <v>1708</v>
      </c>
      <c r="E778" s="112">
        <f t="shared" si="46"/>
        <v>0</v>
      </c>
      <c r="F778" s="112">
        <f t="shared" si="46"/>
        <v>0</v>
      </c>
      <c r="G778" s="112">
        <f t="shared" si="46"/>
        <v>0</v>
      </c>
      <c r="H778" s="112">
        <f t="shared" si="46"/>
        <v>0</v>
      </c>
      <c r="I778" s="112">
        <f t="shared" si="46"/>
        <v>0</v>
      </c>
      <c r="J778" s="112">
        <f t="shared" si="46"/>
        <v>0</v>
      </c>
      <c r="K778" s="112">
        <f t="shared" si="46"/>
        <v>0</v>
      </c>
      <c r="L778" s="112">
        <f t="shared" si="46"/>
        <v>0</v>
      </c>
      <c r="M778" s="112">
        <f t="shared" si="46"/>
        <v>0</v>
      </c>
      <c r="O778" s="114" t="s">
        <v>16</v>
      </c>
      <c r="P778" s="114" t="s">
        <v>1749</v>
      </c>
      <c r="Q778" s="114" t="s">
        <v>706</v>
      </c>
      <c r="R778" s="114" t="s">
        <v>1708</v>
      </c>
      <c r="S778" s="114"/>
      <c r="T778" s="112">
        <v>0</v>
      </c>
      <c r="U778" s="112">
        <v>0</v>
      </c>
      <c r="V778" s="112">
        <v>0</v>
      </c>
      <c r="W778" s="112">
        <v>0</v>
      </c>
      <c r="X778" s="112">
        <v>0</v>
      </c>
      <c r="Y778" s="112">
        <v>0</v>
      </c>
      <c r="Z778" s="112">
        <v>0</v>
      </c>
      <c r="AA778" s="112">
        <v>0</v>
      </c>
      <c r="AB778" s="112">
        <v>0</v>
      </c>
    </row>
    <row r="779" spans="1:28" x14ac:dyDescent="0.25">
      <c r="A779" s="114" t="s">
        <v>16</v>
      </c>
      <c r="B779" s="114" t="s">
        <v>1749</v>
      </c>
      <c r="C779" s="114" t="s">
        <v>708</v>
      </c>
      <c r="D779" s="114" t="s">
        <v>1709</v>
      </c>
      <c r="E779" s="112">
        <f t="shared" si="46"/>
        <v>0</v>
      </c>
      <c r="F779" s="112">
        <f t="shared" si="46"/>
        <v>0</v>
      </c>
      <c r="G779" s="112">
        <f t="shared" si="46"/>
        <v>0</v>
      </c>
      <c r="H779" s="112">
        <f t="shared" si="46"/>
        <v>0</v>
      </c>
      <c r="I779" s="112">
        <f t="shared" si="46"/>
        <v>0</v>
      </c>
      <c r="J779" s="112">
        <f t="shared" si="46"/>
        <v>0</v>
      </c>
      <c r="K779" s="112">
        <f t="shared" si="46"/>
        <v>0</v>
      </c>
      <c r="L779" s="112">
        <f t="shared" si="46"/>
        <v>0</v>
      </c>
      <c r="M779" s="112">
        <f t="shared" si="46"/>
        <v>0</v>
      </c>
      <c r="O779" s="114" t="s">
        <v>16</v>
      </c>
      <c r="P779" s="114" t="s">
        <v>1749</v>
      </c>
      <c r="Q779" s="114" t="s">
        <v>708</v>
      </c>
      <c r="R779" s="114" t="s">
        <v>1709</v>
      </c>
      <c r="S779" s="114"/>
      <c r="T779" s="112">
        <v>0</v>
      </c>
      <c r="U779" s="112">
        <v>0</v>
      </c>
      <c r="V779" s="112">
        <v>0</v>
      </c>
      <c r="W779" s="112">
        <v>0</v>
      </c>
      <c r="X779" s="112">
        <v>0</v>
      </c>
      <c r="Y779" s="112">
        <v>0</v>
      </c>
      <c r="Z779" s="112">
        <v>0</v>
      </c>
      <c r="AA779" s="112">
        <v>0</v>
      </c>
      <c r="AB779" s="112">
        <v>0</v>
      </c>
    </row>
    <row r="782" spans="1:28" x14ac:dyDescent="0.25">
      <c r="A782" s="111" t="s">
        <v>1750</v>
      </c>
      <c r="O782" s="111" t="s">
        <v>1750</v>
      </c>
    </row>
    <row r="783" spans="1:28" x14ac:dyDescent="0.25">
      <c r="A783" s="114" t="s">
        <v>0</v>
      </c>
      <c r="B783" s="114" t="s">
        <v>1666</v>
      </c>
      <c r="C783" s="114" t="s">
        <v>112</v>
      </c>
      <c r="D783" s="111" t="s">
        <v>127</v>
      </c>
      <c r="E783" s="112" t="s">
        <v>1667</v>
      </c>
      <c r="F783" s="112" t="s">
        <v>1668</v>
      </c>
      <c r="G783" s="112" t="s">
        <v>1669</v>
      </c>
      <c r="H783" s="112" t="s">
        <v>1670</v>
      </c>
      <c r="I783" s="112" t="s">
        <v>1671</v>
      </c>
      <c r="J783" s="112" t="s">
        <v>1672</v>
      </c>
      <c r="K783" s="112" t="s">
        <v>1673</v>
      </c>
      <c r="L783" s="112" t="s">
        <v>1674</v>
      </c>
      <c r="M783" s="112" t="s">
        <v>1</v>
      </c>
      <c r="O783" s="114" t="s">
        <v>0</v>
      </c>
      <c r="P783" s="114" t="s">
        <v>1666</v>
      </c>
      <c r="Q783" s="114" t="s">
        <v>112</v>
      </c>
      <c r="R783" s="111" t="s">
        <v>127</v>
      </c>
      <c r="S783" s="111"/>
      <c r="T783" s="112" t="s">
        <v>1667</v>
      </c>
      <c r="U783" s="112" t="s">
        <v>1668</v>
      </c>
      <c r="V783" s="112" t="s">
        <v>1669</v>
      </c>
      <c r="W783" s="112" t="s">
        <v>1670</v>
      </c>
      <c r="X783" s="112" t="s">
        <v>1671</v>
      </c>
      <c r="Y783" s="112" t="s">
        <v>1672</v>
      </c>
      <c r="Z783" s="112" t="s">
        <v>1673</v>
      </c>
      <c r="AA783" s="112" t="s">
        <v>1674</v>
      </c>
      <c r="AB783" s="112" t="s">
        <v>1</v>
      </c>
    </row>
    <row r="784" spans="1:28" x14ac:dyDescent="0.25">
      <c r="A784" s="114" t="s">
        <v>48</v>
      </c>
      <c r="B784" s="114" t="s">
        <v>1751</v>
      </c>
      <c r="C784" s="114" t="s">
        <v>589</v>
      </c>
      <c r="D784" s="114" t="s">
        <v>1676</v>
      </c>
      <c r="E784" s="112">
        <f t="shared" ref="E784:M811" si="47">T784</f>
        <v>69600</v>
      </c>
      <c r="F784" s="112">
        <f t="shared" si="47"/>
        <v>0</v>
      </c>
      <c r="G784" s="112">
        <f t="shared" si="47"/>
        <v>0</v>
      </c>
      <c r="H784" s="112">
        <f t="shared" si="47"/>
        <v>0</v>
      </c>
      <c r="I784" s="112">
        <f t="shared" si="47"/>
        <v>5760</v>
      </c>
      <c r="J784" s="112">
        <f t="shared" si="47"/>
        <v>0</v>
      </c>
      <c r="K784" s="112">
        <f t="shared" si="47"/>
        <v>0</v>
      </c>
      <c r="L784" s="112">
        <f t="shared" si="47"/>
        <v>0</v>
      </c>
      <c r="M784" s="112">
        <f t="shared" si="47"/>
        <v>75360</v>
      </c>
      <c r="O784" s="114" t="s">
        <v>48</v>
      </c>
      <c r="P784" s="114" t="s">
        <v>1751</v>
      </c>
      <c r="Q784" s="114" t="s">
        <v>589</v>
      </c>
      <c r="R784" s="114" t="s">
        <v>1676</v>
      </c>
      <c r="S784" s="114"/>
      <c r="T784" s="112">
        <v>69600</v>
      </c>
      <c r="U784" s="112">
        <v>0</v>
      </c>
      <c r="V784" s="112">
        <v>0</v>
      </c>
      <c r="W784" s="112">
        <v>0</v>
      </c>
      <c r="X784" s="112">
        <v>5760</v>
      </c>
      <c r="Y784" s="112">
        <v>0</v>
      </c>
      <c r="Z784" s="112">
        <v>0</v>
      </c>
      <c r="AA784" s="112">
        <v>0</v>
      </c>
      <c r="AB784" s="112">
        <v>75360</v>
      </c>
    </row>
    <row r="785" spans="1:28" x14ac:dyDescent="0.25">
      <c r="A785" s="114" t="s">
        <v>48</v>
      </c>
      <c r="B785" s="114" t="s">
        <v>1751</v>
      </c>
      <c r="C785" s="114" t="s">
        <v>590</v>
      </c>
      <c r="D785" s="114" t="s">
        <v>1677</v>
      </c>
      <c r="E785" s="112">
        <f t="shared" si="47"/>
        <v>0</v>
      </c>
      <c r="F785" s="112">
        <f t="shared" si="47"/>
        <v>0</v>
      </c>
      <c r="G785" s="112">
        <f t="shared" si="47"/>
        <v>0</v>
      </c>
      <c r="H785" s="112">
        <f t="shared" si="47"/>
        <v>0</v>
      </c>
      <c r="I785" s="112">
        <f t="shared" si="47"/>
        <v>149840</v>
      </c>
      <c r="J785" s="112">
        <f t="shared" si="47"/>
        <v>0</v>
      </c>
      <c r="K785" s="112">
        <f t="shared" si="47"/>
        <v>77489</v>
      </c>
      <c r="L785" s="112">
        <f t="shared" si="47"/>
        <v>0</v>
      </c>
      <c r="M785" s="112">
        <f t="shared" si="47"/>
        <v>227329</v>
      </c>
      <c r="O785" s="114" t="s">
        <v>48</v>
      </c>
      <c r="P785" s="114" t="s">
        <v>1751</v>
      </c>
      <c r="Q785" s="114" t="s">
        <v>590</v>
      </c>
      <c r="R785" s="114" t="s">
        <v>1677</v>
      </c>
      <c r="S785" s="114"/>
      <c r="T785" s="112">
        <v>0</v>
      </c>
      <c r="U785" s="112">
        <v>0</v>
      </c>
      <c r="V785" s="112">
        <v>0</v>
      </c>
      <c r="W785" s="112">
        <v>0</v>
      </c>
      <c r="X785" s="112">
        <v>149840</v>
      </c>
      <c r="Y785" s="112">
        <v>0</v>
      </c>
      <c r="Z785" s="112">
        <v>77489</v>
      </c>
      <c r="AA785" s="112">
        <v>0</v>
      </c>
      <c r="AB785" s="112">
        <v>227329</v>
      </c>
    </row>
    <row r="786" spans="1:28" x14ac:dyDescent="0.25">
      <c r="A786" s="114" t="s">
        <v>48</v>
      </c>
      <c r="B786" s="114" t="s">
        <v>1751</v>
      </c>
      <c r="C786" s="114" t="s">
        <v>591</v>
      </c>
      <c r="D786" s="114" t="s">
        <v>1678</v>
      </c>
      <c r="E786" s="112">
        <f t="shared" si="47"/>
        <v>0</v>
      </c>
      <c r="F786" s="112">
        <f t="shared" si="47"/>
        <v>2854608</v>
      </c>
      <c r="G786" s="112">
        <f t="shared" si="47"/>
        <v>0</v>
      </c>
      <c r="H786" s="112">
        <f t="shared" si="47"/>
        <v>0</v>
      </c>
      <c r="I786" s="112">
        <f t="shared" si="47"/>
        <v>74656</v>
      </c>
      <c r="J786" s="112">
        <f t="shared" si="47"/>
        <v>18496</v>
      </c>
      <c r="K786" s="112">
        <f t="shared" si="47"/>
        <v>0</v>
      </c>
      <c r="L786" s="112">
        <f t="shared" si="47"/>
        <v>0</v>
      </c>
      <c r="M786" s="112">
        <f t="shared" si="47"/>
        <v>2947760</v>
      </c>
      <c r="O786" s="114" t="s">
        <v>48</v>
      </c>
      <c r="P786" s="114" t="s">
        <v>1751</v>
      </c>
      <c r="Q786" s="114" t="s">
        <v>591</v>
      </c>
      <c r="R786" s="114" t="s">
        <v>1678</v>
      </c>
      <c r="S786" s="114"/>
      <c r="T786" s="112">
        <v>0</v>
      </c>
      <c r="U786" s="112">
        <v>2854608</v>
      </c>
      <c r="V786" s="112">
        <v>0</v>
      </c>
      <c r="W786" s="112">
        <v>0</v>
      </c>
      <c r="X786" s="112">
        <v>74656</v>
      </c>
      <c r="Y786" s="112">
        <v>18496</v>
      </c>
      <c r="Z786" s="112">
        <v>0</v>
      </c>
      <c r="AA786" s="112">
        <v>0</v>
      </c>
      <c r="AB786" s="112">
        <v>2947760</v>
      </c>
    </row>
    <row r="787" spans="1:28" x14ac:dyDescent="0.25">
      <c r="A787" s="114" t="s">
        <v>48</v>
      </c>
      <c r="B787" s="114" t="s">
        <v>1751</v>
      </c>
      <c r="C787" s="114" t="s">
        <v>592</v>
      </c>
      <c r="D787" s="114" t="s">
        <v>1679</v>
      </c>
      <c r="E787" s="112">
        <f t="shared" si="47"/>
        <v>288912</v>
      </c>
      <c r="F787" s="112">
        <f t="shared" si="47"/>
        <v>266400</v>
      </c>
      <c r="G787" s="112">
        <f t="shared" si="47"/>
        <v>0</v>
      </c>
      <c r="H787" s="112">
        <f t="shared" si="47"/>
        <v>0</v>
      </c>
      <c r="I787" s="112">
        <f t="shared" si="47"/>
        <v>1229984</v>
      </c>
      <c r="J787" s="112">
        <f t="shared" si="47"/>
        <v>149712</v>
      </c>
      <c r="K787" s="112">
        <f t="shared" si="47"/>
        <v>178794</v>
      </c>
      <c r="L787" s="112">
        <f t="shared" si="47"/>
        <v>32416</v>
      </c>
      <c r="M787" s="112">
        <f t="shared" si="47"/>
        <v>2146218</v>
      </c>
      <c r="O787" s="114" t="s">
        <v>48</v>
      </c>
      <c r="P787" s="114" t="s">
        <v>1751</v>
      </c>
      <c r="Q787" s="114" t="s">
        <v>592</v>
      </c>
      <c r="R787" s="114" t="s">
        <v>1679</v>
      </c>
      <c r="S787" s="114"/>
      <c r="T787" s="112">
        <v>288912</v>
      </c>
      <c r="U787" s="112">
        <v>266400</v>
      </c>
      <c r="V787" s="112">
        <v>0</v>
      </c>
      <c r="W787" s="112">
        <v>0</v>
      </c>
      <c r="X787" s="112">
        <v>1229984</v>
      </c>
      <c r="Y787" s="112">
        <v>149712</v>
      </c>
      <c r="Z787" s="112">
        <v>178794</v>
      </c>
      <c r="AA787" s="112">
        <v>32416</v>
      </c>
      <c r="AB787" s="112">
        <v>2146218</v>
      </c>
    </row>
    <row r="788" spans="1:28" x14ac:dyDescent="0.25">
      <c r="A788" s="114" t="s">
        <v>48</v>
      </c>
      <c r="B788" s="114" t="s">
        <v>1751</v>
      </c>
      <c r="C788" s="114" t="s">
        <v>593</v>
      </c>
      <c r="D788" s="114" t="s">
        <v>1680</v>
      </c>
      <c r="E788" s="112">
        <f t="shared" si="47"/>
        <v>0</v>
      </c>
      <c r="F788" s="112">
        <f t="shared" si="47"/>
        <v>0</v>
      </c>
      <c r="G788" s="112">
        <f t="shared" si="47"/>
        <v>0</v>
      </c>
      <c r="H788" s="112">
        <f t="shared" si="47"/>
        <v>0</v>
      </c>
      <c r="I788" s="112">
        <f t="shared" si="47"/>
        <v>0</v>
      </c>
      <c r="J788" s="112">
        <f t="shared" si="47"/>
        <v>0</v>
      </c>
      <c r="K788" s="112">
        <f t="shared" si="47"/>
        <v>0</v>
      </c>
      <c r="L788" s="112">
        <f t="shared" si="47"/>
        <v>0</v>
      </c>
      <c r="M788" s="112">
        <f t="shared" si="47"/>
        <v>0</v>
      </c>
      <c r="O788" s="114" t="s">
        <v>48</v>
      </c>
      <c r="P788" s="114" t="s">
        <v>1751</v>
      </c>
      <c r="Q788" s="114" t="s">
        <v>593</v>
      </c>
      <c r="R788" s="114" t="s">
        <v>1680</v>
      </c>
      <c r="S788" s="114"/>
      <c r="T788" s="112">
        <v>0</v>
      </c>
      <c r="U788" s="112">
        <v>0</v>
      </c>
      <c r="V788" s="112">
        <v>0</v>
      </c>
      <c r="W788" s="112">
        <v>0</v>
      </c>
      <c r="X788" s="112">
        <v>0</v>
      </c>
      <c r="Y788" s="112">
        <v>0</v>
      </c>
      <c r="Z788" s="112">
        <v>0</v>
      </c>
      <c r="AA788" s="112">
        <v>0</v>
      </c>
      <c r="AB788" s="112">
        <v>0</v>
      </c>
    </row>
    <row r="789" spans="1:28" x14ac:dyDescent="0.25">
      <c r="A789" s="114" t="s">
        <v>48</v>
      </c>
      <c r="B789" s="114" t="s">
        <v>1751</v>
      </c>
      <c r="C789" s="114" t="s">
        <v>594</v>
      </c>
      <c r="D789" s="114" t="s">
        <v>1681</v>
      </c>
      <c r="E789" s="112">
        <f t="shared" si="47"/>
        <v>40464</v>
      </c>
      <c r="F789" s="112">
        <f t="shared" si="47"/>
        <v>0</v>
      </c>
      <c r="G789" s="112">
        <f t="shared" si="47"/>
        <v>0</v>
      </c>
      <c r="H789" s="112">
        <f t="shared" si="47"/>
        <v>0</v>
      </c>
      <c r="I789" s="112">
        <f t="shared" si="47"/>
        <v>213744</v>
      </c>
      <c r="J789" s="112">
        <f t="shared" si="47"/>
        <v>0</v>
      </c>
      <c r="K789" s="112">
        <f t="shared" si="47"/>
        <v>593893</v>
      </c>
      <c r="L789" s="112">
        <f t="shared" si="47"/>
        <v>0</v>
      </c>
      <c r="M789" s="112">
        <f t="shared" si="47"/>
        <v>848101</v>
      </c>
      <c r="O789" s="114" t="s">
        <v>48</v>
      </c>
      <c r="P789" s="114" t="s">
        <v>1751</v>
      </c>
      <c r="Q789" s="114" t="s">
        <v>594</v>
      </c>
      <c r="R789" s="114" t="s">
        <v>1681</v>
      </c>
      <c r="S789" s="114"/>
      <c r="T789" s="112">
        <v>40464</v>
      </c>
      <c r="U789" s="112">
        <v>0</v>
      </c>
      <c r="V789" s="112">
        <v>0</v>
      </c>
      <c r="W789" s="112">
        <v>0</v>
      </c>
      <c r="X789" s="112">
        <v>213744</v>
      </c>
      <c r="Y789" s="112">
        <v>0</v>
      </c>
      <c r="Z789" s="112">
        <v>593893</v>
      </c>
      <c r="AA789" s="112">
        <v>0</v>
      </c>
      <c r="AB789" s="112">
        <v>848101</v>
      </c>
    </row>
    <row r="790" spans="1:28" x14ac:dyDescent="0.25">
      <c r="A790" s="114" t="s">
        <v>48</v>
      </c>
      <c r="B790" s="114" t="s">
        <v>1751</v>
      </c>
      <c r="C790" s="114" t="s">
        <v>595</v>
      </c>
      <c r="D790" s="114" t="s">
        <v>1682</v>
      </c>
      <c r="E790" s="112">
        <f t="shared" si="47"/>
        <v>0</v>
      </c>
      <c r="F790" s="112">
        <f t="shared" si="47"/>
        <v>254336</v>
      </c>
      <c r="G790" s="112">
        <f t="shared" si="47"/>
        <v>0</v>
      </c>
      <c r="H790" s="112">
        <f t="shared" si="47"/>
        <v>0</v>
      </c>
      <c r="I790" s="112">
        <f t="shared" si="47"/>
        <v>0</v>
      </c>
      <c r="J790" s="112">
        <f t="shared" si="47"/>
        <v>280160</v>
      </c>
      <c r="K790" s="112">
        <f t="shared" si="47"/>
        <v>0</v>
      </c>
      <c r="L790" s="112">
        <f t="shared" si="47"/>
        <v>20123</v>
      </c>
      <c r="M790" s="112">
        <f t="shared" si="47"/>
        <v>554619</v>
      </c>
      <c r="O790" s="114" t="s">
        <v>48</v>
      </c>
      <c r="P790" s="114" t="s">
        <v>1751</v>
      </c>
      <c r="Q790" s="114" t="s">
        <v>595</v>
      </c>
      <c r="R790" s="114" t="s">
        <v>1682</v>
      </c>
      <c r="S790" s="114"/>
      <c r="T790" s="112">
        <v>0</v>
      </c>
      <c r="U790" s="112">
        <v>254336</v>
      </c>
      <c r="V790" s="112">
        <v>0</v>
      </c>
      <c r="W790" s="112">
        <v>0</v>
      </c>
      <c r="X790" s="112">
        <v>0</v>
      </c>
      <c r="Y790" s="112">
        <v>280160</v>
      </c>
      <c r="Z790" s="112">
        <v>0</v>
      </c>
      <c r="AA790" s="112">
        <v>20123</v>
      </c>
      <c r="AB790" s="112">
        <v>554619</v>
      </c>
    </row>
    <row r="791" spans="1:28" x14ac:dyDescent="0.25">
      <c r="A791" s="114" t="s">
        <v>48</v>
      </c>
      <c r="B791" s="114" t="s">
        <v>1751</v>
      </c>
      <c r="C791" s="114" t="s">
        <v>596</v>
      </c>
      <c r="D791" s="114" t="s">
        <v>1683</v>
      </c>
      <c r="E791" s="112">
        <f t="shared" si="47"/>
        <v>0</v>
      </c>
      <c r="F791" s="112">
        <f t="shared" si="47"/>
        <v>0</v>
      </c>
      <c r="G791" s="112">
        <f t="shared" si="47"/>
        <v>0</v>
      </c>
      <c r="H791" s="112">
        <f t="shared" si="47"/>
        <v>0</v>
      </c>
      <c r="I791" s="112">
        <f t="shared" si="47"/>
        <v>72176</v>
      </c>
      <c r="J791" s="112">
        <f t="shared" si="47"/>
        <v>0</v>
      </c>
      <c r="K791" s="112">
        <f t="shared" si="47"/>
        <v>314047</v>
      </c>
      <c r="L791" s="112">
        <f t="shared" si="47"/>
        <v>0</v>
      </c>
      <c r="M791" s="112">
        <f t="shared" si="47"/>
        <v>386223</v>
      </c>
      <c r="O791" s="114" t="s">
        <v>48</v>
      </c>
      <c r="P791" s="114" t="s">
        <v>1751</v>
      </c>
      <c r="Q791" s="114" t="s">
        <v>596</v>
      </c>
      <c r="R791" s="114" t="s">
        <v>1683</v>
      </c>
      <c r="S791" s="114"/>
      <c r="T791" s="112">
        <v>0</v>
      </c>
      <c r="U791" s="112">
        <v>0</v>
      </c>
      <c r="V791" s="112">
        <v>0</v>
      </c>
      <c r="W791" s="112">
        <v>0</v>
      </c>
      <c r="X791" s="112">
        <v>72176</v>
      </c>
      <c r="Y791" s="112">
        <v>0</v>
      </c>
      <c r="Z791" s="112">
        <v>314047</v>
      </c>
      <c r="AA791" s="112">
        <v>0</v>
      </c>
      <c r="AB791" s="112">
        <v>386223</v>
      </c>
    </row>
    <row r="792" spans="1:28" x14ac:dyDescent="0.25">
      <c r="A792" s="114" t="s">
        <v>48</v>
      </c>
      <c r="B792" s="114" t="s">
        <v>1751</v>
      </c>
      <c r="C792" s="114" t="s">
        <v>597</v>
      </c>
      <c r="D792" s="114" t="s">
        <v>1684</v>
      </c>
      <c r="E792" s="112">
        <f t="shared" si="47"/>
        <v>148128</v>
      </c>
      <c r="F792" s="112">
        <f t="shared" si="47"/>
        <v>81136</v>
      </c>
      <c r="G792" s="112">
        <f t="shared" si="47"/>
        <v>0</v>
      </c>
      <c r="H792" s="112">
        <f t="shared" si="47"/>
        <v>0</v>
      </c>
      <c r="I792" s="112">
        <f t="shared" si="47"/>
        <v>390384</v>
      </c>
      <c r="J792" s="112">
        <f t="shared" si="47"/>
        <v>0</v>
      </c>
      <c r="K792" s="112">
        <f t="shared" si="47"/>
        <v>30786</v>
      </c>
      <c r="L792" s="112">
        <f t="shared" si="47"/>
        <v>0</v>
      </c>
      <c r="M792" s="112">
        <f t="shared" si="47"/>
        <v>650434</v>
      </c>
      <c r="O792" s="114" t="s">
        <v>48</v>
      </c>
      <c r="P792" s="114" t="s">
        <v>1751</v>
      </c>
      <c r="Q792" s="114" t="s">
        <v>597</v>
      </c>
      <c r="R792" s="114" t="s">
        <v>1684</v>
      </c>
      <c r="S792" s="114"/>
      <c r="T792" s="112">
        <v>148128</v>
      </c>
      <c r="U792" s="112">
        <v>81136</v>
      </c>
      <c r="V792" s="112">
        <v>0</v>
      </c>
      <c r="W792" s="112">
        <v>0</v>
      </c>
      <c r="X792" s="112">
        <v>390384</v>
      </c>
      <c r="Y792" s="112">
        <v>0</v>
      </c>
      <c r="Z792" s="112">
        <v>30786</v>
      </c>
      <c r="AA792" s="112">
        <v>0</v>
      </c>
      <c r="AB792" s="112">
        <v>650434</v>
      </c>
    </row>
    <row r="793" spans="1:28" x14ac:dyDescent="0.25">
      <c r="A793" s="114" t="s">
        <v>48</v>
      </c>
      <c r="B793" s="114" t="s">
        <v>1751</v>
      </c>
      <c r="C793" s="114" t="s">
        <v>598</v>
      </c>
      <c r="D793" s="114" t="s">
        <v>1685</v>
      </c>
      <c r="E793" s="112">
        <f t="shared" si="47"/>
        <v>0</v>
      </c>
      <c r="F793" s="112">
        <f t="shared" si="47"/>
        <v>61984</v>
      </c>
      <c r="G793" s="112">
        <f t="shared" si="47"/>
        <v>0</v>
      </c>
      <c r="H793" s="112">
        <f t="shared" si="47"/>
        <v>0</v>
      </c>
      <c r="I793" s="112">
        <f t="shared" si="47"/>
        <v>0</v>
      </c>
      <c r="J793" s="112">
        <f t="shared" si="47"/>
        <v>7168</v>
      </c>
      <c r="K793" s="112">
        <f t="shared" si="47"/>
        <v>0</v>
      </c>
      <c r="L793" s="112">
        <f t="shared" si="47"/>
        <v>0</v>
      </c>
      <c r="M793" s="112">
        <f t="shared" si="47"/>
        <v>69152</v>
      </c>
      <c r="O793" s="114" t="s">
        <v>48</v>
      </c>
      <c r="P793" s="114" t="s">
        <v>1751</v>
      </c>
      <c r="Q793" s="114" t="s">
        <v>598</v>
      </c>
      <c r="R793" s="114" t="s">
        <v>1685</v>
      </c>
      <c r="S793" s="114"/>
      <c r="T793" s="112">
        <v>0</v>
      </c>
      <c r="U793" s="112">
        <v>61984</v>
      </c>
      <c r="V793" s="112">
        <v>0</v>
      </c>
      <c r="W793" s="112">
        <v>0</v>
      </c>
      <c r="X793" s="112">
        <v>0</v>
      </c>
      <c r="Y793" s="112">
        <v>7168</v>
      </c>
      <c r="Z793" s="112">
        <v>0</v>
      </c>
      <c r="AA793" s="112">
        <v>0</v>
      </c>
      <c r="AB793" s="112">
        <v>69152</v>
      </c>
    </row>
    <row r="794" spans="1:28" x14ac:dyDescent="0.25">
      <c r="A794" s="114" t="s">
        <v>48</v>
      </c>
      <c r="B794" s="114" t="s">
        <v>1751</v>
      </c>
      <c r="C794" s="114" t="s">
        <v>599</v>
      </c>
      <c r="D794" s="114" t="s">
        <v>1686</v>
      </c>
      <c r="E794" s="112">
        <f t="shared" si="47"/>
        <v>0</v>
      </c>
      <c r="F794" s="112">
        <f t="shared" si="47"/>
        <v>16992</v>
      </c>
      <c r="G794" s="112">
        <f t="shared" si="47"/>
        <v>0</v>
      </c>
      <c r="H794" s="112">
        <f t="shared" si="47"/>
        <v>0</v>
      </c>
      <c r="I794" s="112">
        <f t="shared" si="47"/>
        <v>0</v>
      </c>
      <c r="J794" s="112">
        <f t="shared" si="47"/>
        <v>345008</v>
      </c>
      <c r="K794" s="112">
        <f t="shared" si="47"/>
        <v>0</v>
      </c>
      <c r="L794" s="112">
        <f t="shared" si="47"/>
        <v>136182</v>
      </c>
      <c r="M794" s="112">
        <f t="shared" si="47"/>
        <v>498182</v>
      </c>
      <c r="O794" s="114" t="s">
        <v>48</v>
      </c>
      <c r="P794" s="114" t="s">
        <v>1751</v>
      </c>
      <c r="Q794" s="114" t="s">
        <v>599</v>
      </c>
      <c r="R794" s="114" t="s">
        <v>1686</v>
      </c>
      <c r="S794" s="114"/>
      <c r="T794" s="112">
        <v>0</v>
      </c>
      <c r="U794" s="112">
        <v>16992</v>
      </c>
      <c r="V794" s="112">
        <v>0</v>
      </c>
      <c r="W794" s="112">
        <v>0</v>
      </c>
      <c r="X794" s="112">
        <v>0</v>
      </c>
      <c r="Y794" s="112">
        <v>345008</v>
      </c>
      <c r="Z794" s="112">
        <v>0</v>
      </c>
      <c r="AA794" s="112">
        <v>136182</v>
      </c>
      <c r="AB794" s="112">
        <v>498182</v>
      </c>
    </row>
    <row r="795" spans="1:28" x14ac:dyDescent="0.25">
      <c r="A795" s="114" t="s">
        <v>48</v>
      </c>
      <c r="B795" s="114" t="s">
        <v>1751</v>
      </c>
      <c r="C795" s="114" t="s">
        <v>600</v>
      </c>
      <c r="D795" s="114" t="s">
        <v>1687</v>
      </c>
      <c r="E795" s="112">
        <f t="shared" si="47"/>
        <v>2300496</v>
      </c>
      <c r="F795" s="112">
        <f t="shared" si="47"/>
        <v>0</v>
      </c>
      <c r="G795" s="112">
        <f t="shared" si="47"/>
        <v>0</v>
      </c>
      <c r="H795" s="112">
        <f t="shared" si="47"/>
        <v>909082</v>
      </c>
      <c r="I795" s="112">
        <f t="shared" si="47"/>
        <v>11408</v>
      </c>
      <c r="J795" s="112">
        <f t="shared" si="47"/>
        <v>0</v>
      </c>
      <c r="K795" s="112">
        <f t="shared" si="47"/>
        <v>9840</v>
      </c>
      <c r="L795" s="112">
        <f t="shared" si="47"/>
        <v>0</v>
      </c>
      <c r="M795" s="112">
        <f t="shared" si="47"/>
        <v>3230826</v>
      </c>
      <c r="O795" s="114" t="s">
        <v>48</v>
      </c>
      <c r="P795" s="114" t="s">
        <v>1751</v>
      </c>
      <c r="Q795" s="114" t="s">
        <v>600</v>
      </c>
      <c r="R795" s="114" t="s">
        <v>1687</v>
      </c>
      <c r="S795" s="114"/>
      <c r="T795" s="112">
        <v>2300496</v>
      </c>
      <c r="U795" s="112">
        <v>0</v>
      </c>
      <c r="V795" s="112">
        <v>0</v>
      </c>
      <c r="W795" s="112">
        <v>909082</v>
      </c>
      <c r="X795" s="112">
        <v>11408</v>
      </c>
      <c r="Y795" s="112">
        <v>0</v>
      </c>
      <c r="Z795" s="112">
        <v>9840</v>
      </c>
      <c r="AA795" s="112">
        <v>0</v>
      </c>
      <c r="AB795" s="112">
        <v>3230826</v>
      </c>
    </row>
    <row r="796" spans="1:28" x14ac:dyDescent="0.25">
      <c r="A796" s="114" t="s">
        <v>48</v>
      </c>
      <c r="B796" s="114" t="s">
        <v>1751</v>
      </c>
      <c r="C796" s="114" t="s">
        <v>601</v>
      </c>
      <c r="D796" s="114" t="s">
        <v>1688</v>
      </c>
      <c r="E796" s="112">
        <f t="shared" si="47"/>
        <v>281840</v>
      </c>
      <c r="F796" s="112">
        <f t="shared" si="47"/>
        <v>0</v>
      </c>
      <c r="G796" s="112">
        <f t="shared" si="47"/>
        <v>0</v>
      </c>
      <c r="H796" s="112">
        <f t="shared" si="47"/>
        <v>0</v>
      </c>
      <c r="I796" s="112">
        <f t="shared" si="47"/>
        <v>31088</v>
      </c>
      <c r="J796" s="112">
        <f t="shared" si="47"/>
        <v>0</v>
      </c>
      <c r="K796" s="112">
        <f t="shared" si="47"/>
        <v>0</v>
      </c>
      <c r="L796" s="112">
        <f t="shared" si="47"/>
        <v>0</v>
      </c>
      <c r="M796" s="112">
        <f t="shared" si="47"/>
        <v>312928</v>
      </c>
      <c r="O796" s="114" t="s">
        <v>48</v>
      </c>
      <c r="P796" s="114" t="s">
        <v>1751</v>
      </c>
      <c r="Q796" s="114" t="s">
        <v>601</v>
      </c>
      <c r="R796" s="114" t="s">
        <v>1688</v>
      </c>
      <c r="S796" s="114"/>
      <c r="T796" s="112">
        <v>281840</v>
      </c>
      <c r="U796" s="112">
        <v>0</v>
      </c>
      <c r="V796" s="112">
        <v>0</v>
      </c>
      <c r="W796" s="112">
        <v>0</v>
      </c>
      <c r="X796" s="112">
        <v>31088</v>
      </c>
      <c r="Y796" s="112">
        <v>0</v>
      </c>
      <c r="Z796" s="112">
        <v>0</v>
      </c>
      <c r="AA796" s="112">
        <v>0</v>
      </c>
      <c r="AB796" s="112">
        <v>312928</v>
      </c>
    </row>
    <row r="797" spans="1:28" x14ac:dyDescent="0.25">
      <c r="A797" s="114" t="s">
        <v>48</v>
      </c>
      <c r="B797" s="114" t="s">
        <v>1751</v>
      </c>
      <c r="C797" s="114" t="s">
        <v>602</v>
      </c>
      <c r="D797" s="114" t="s">
        <v>1689</v>
      </c>
      <c r="E797" s="112">
        <f t="shared" si="47"/>
        <v>0</v>
      </c>
      <c r="F797" s="112">
        <f t="shared" si="47"/>
        <v>0</v>
      </c>
      <c r="G797" s="112">
        <f t="shared" si="47"/>
        <v>0</v>
      </c>
      <c r="H797" s="112">
        <f t="shared" si="47"/>
        <v>0</v>
      </c>
      <c r="I797" s="112">
        <f t="shared" si="47"/>
        <v>0</v>
      </c>
      <c r="J797" s="112">
        <f t="shared" si="47"/>
        <v>228928</v>
      </c>
      <c r="K797" s="112">
        <f t="shared" si="47"/>
        <v>0</v>
      </c>
      <c r="L797" s="112">
        <f t="shared" si="47"/>
        <v>33592</v>
      </c>
      <c r="M797" s="112">
        <f t="shared" si="47"/>
        <v>262520</v>
      </c>
      <c r="O797" s="114" t="s">
        <v>48</v>
      </c>
      <c r="P797" s="114" t="s">
        <v>1751</v>
      </c>
      <c r="Q797" s="114" t="s">
        <v>602</v>
      </c>
      <c r="R797" s="114" t="s">
        <v>1689</v>
      </c>
      <c r="S797" s="114"/>
      <c r="T797" s="112">
        <v>0</v>
      </c>
      <c r="U797" s="112">
        <v>0</v>
      </c>
      <c r="V797" s="112">
        <v>0</v>
      </c>
      <c r="W797" s="112">
        <v>0</v>
      </c>
      <c r="X797" s="112">
        <v>0</v>
      </c>
      <c r="Y797" s="112">
        <v>228928</v>
      </c>
      <c r="Z797" s="112">
        <v>0</v>
      </c>
      <c r="AA797" s="112">
        <v>33592</v>
      </c>
      <c r="AB797" s="112">
        <v>262520</v>
      </c>
    </row>
    <row r="798" spans="1:28" x14ac:dyDescent="0.25">
      <c r="A798" s="114" t="s">
        <v>48</v>
      </c>
      <c r="B798" s="114" t="s">
        <v>1751</v>
      </c>
      <c r="C798" s="114" t="s">
        <v>603</v>
      </c>
      <c r="D798" s="114" t="s">
        <v>1690</v>
      </c>
      <c r="E798" s="112">
        <f t="shared" si="47"/>
        <v>0</v>
      </c>
      <c r="F798" s="112">
        <f t="shared" si="47"/>
        <v>0</v>
      </c>
      <c r="G798" s="112">
        <f t="shared" si="47"/>
        <v>0</v>
      </c>
      <c r="H798" s="112">
        <f t="shared" si="47"/>
        <v>0</v>
      </c>
      <c r="I798" s="112">
        <f t="shared" si="47"/>
        <v>0</v>
      </c>
      <c r="J798" s="112">
        <f t="shared" si="47"/>
        <v>21200</v>
      </c>
      <c r="K798" s="112">
        <f t="shared" si="47"/>
        <v>0</v>
      </c>
      <c r="L798" s="112">
        <f t="shared" si="47"/>
        <v>809</v>
      </c>
      <c r="M798" s="112">
        <f t="shared" si="47"/>
        <v>22009</v>
      </c>
      <c r="O798" s="114" t="s">
        <v>48</v>
      </c>
      <c r="P798" s="114" t="s">
        <v>1751</v>
      </c>
      <c r="Q798" s="114" t="s">
        <v>603</v>
      </c>
      <c r="R798" s="114" t="s">
        <v>1690</v>
      </c>
      <c r="S798" s="114"/>
      <c r="T798" s="112">
        <v>0</v>
      </c>
      <c r="U798" s="112">
        <v>0</v>
      </c>
      <c r="V798" s="112">
        <v>0</v>
      </c>
      <c r="W798" s="112">
        <v>0</v>
      </c>
      <c r="X798" s="112">
        <v>0</v>
      </c>
      <c r="Y798" s="112">
        <v>21200</v>
      </c>
      <c r="Z798" s="112">
        <v>0</v>
      </c>
      <c r="AA798" s="112">
        <v>809</v>
      </c>
      <c r="AB798" s="112">
        <v>22009</v>
      </c>
    </row>
    <row r="799" spans="1:28" x14ac:dyDescent="0.25">
      <c r="A799" s="114" t="s">
        <v>48</v>
      </c>
      <c r="B799" s="114" t="s">
        <v>1751</v>
      </c>
      <c r="C799" s="114" t="s">
        <v>604</v>
      </c>
      <c r="D799" s="114" t="s">
        <v>1691</v>
      </c>
      <c r="E799" s="112">
        <f t="shared" si="47"/>
        <v>34800</v>
      </c>
      <c r="F799" s="112">
        <f t="shared" si="47"/>
        <v>0</v>
      </c>
      <c r="G799" s="112">
        <f t="shared" si="47"/>
        <v>0</v>
      </c>
      <c r="H799" s="112">
        <f t="shared" si="47"/>
        <v>0</v>
      </c>
      <c r="I799" s="112">
        <f t="shared" si="47"/>
        <v>15056</v>
      </c>
      <c r="J799" s="112">
        <f t="shared" si="47"/>
        <v>728176</v>
      </c>
      <c r="K799" s="112">
        <f t="shared" si="47"/>
        <v>10732</v>
      </c>
      <c r="L799" s="112">
        <f t="shared" si="47"/>
        <v>62080</v>
      </c>
      <c r="M799" s="112">
        <f t="shared" si="47"/>
        <v>850844</v>
      </c>
      <c r="O799" s="114" t="s">
        <v>48</v>
      </c>
      <c r="P799" s="114" t="s">
        <v>1751</v>
      </c>
      <c r="Q799" s="114" t="s">
        <v>604</v>
      </c>
      <c r="R799" s="114" t="s">
        <v>1691</v>
      </c>
      <c r="S799" s="114"/>
      <c r="T799" s="112">
        <v>34800</v>
      </c>
      <c r="U799" s="112">
        <v>0</v>
      </c>
      <c r="V799" s="112">
        <v>0</v>
      </c>
      <c r="W799" s="112">
        <v>0</v>
      </c>
      <c r="X799" s="112">
        <v>15056</v>
      </c>
      <c r="Y799" s="112">
        <v>728176</v>
      </c>
      <c r="Z799" s="112">
        <v>10732</v>
      </c>
      <c r="AA799" s="112">
        <v>62080</v>
      </c>
      <c r="AB799" s="112">
        <v>850844</v>
      </c>
    </row>
    <row r="800" spans="1:28" x14ac:dyDescent="0.25">
      <c r="A800" s="114" t="s">
        <v>48</v>
      </c>
      <c r="B800" s="114" t="s">
        <v>1751</v>
      </c>
      <c r="C800" s="114" t="s">
        <v>605</v>
      </c>
      <c r="D800" s="114" t="s">
        <v>1692</v>
      </c>
      <c r="E800" s="112">
        <f t="shared" si="47"/>
        <v>0</v>
      </c>
      <c r="F800" s="112">
        <f t="shared" si="47"/>
        <v>0</v>
      </c>
      <c r="G800" s="112">
        <f t="shared" si="47"/>
        <v>0</v>
      </c>
      <c r="H800" s="112">
        <f t="shared" si="47"/>
        <v>0</v>
      </c>
      <c r="I800" s="112">
        <f t="shared" si="47"/>
        <v>0</v>
      </c>
      <c r="J800" s="112">
        <f t="shared" si="47"/>
        <v>40480</v>
      </c>
      <c r="K800" s="112">
        <f t="shared" si="47"/>
        <v>0</v>
      </c>
      <c r="L800" s="112">
        <f t="shared" si="47"/>
        <v>0</v>
      </c>
      <c r="M800" s="112">
        <f t="shared" si="47"/>
        <v>40480</v>
      </c>
      <c r="O800" s="114" t="s">
        <v>48</v>
      </c>
      <c r="P800" s="114" t="s">
        <v>1751</v>
      </c>
      <c r="Q800" s="114" t="s">
        <v>605</v>
      </c>
      <c r="R800" s="114" t="s">
        <v>1692</v>
      </c>
      <c r="S800" s="114"/>
      <c r="T800" s="112">
        <v>0</v>
      </c>
      <c r="U800" s="112">
        <v>0</v>
      </c>
      <c r="V800" s="112">
        <v>0</v>
      </c>
      <c r="W800" s="112">
        <v>0</v>
      </c>
      <c r="X800" s="112">
        <v>0</v>
      </c>
      <c r="Y800" s="112">
        <v>40480</v>
      </c>
      <c r="Z800" s="112">
        <v>0</v>
      </c>
      <c r="AA800" s="112">
        <v>0</v>
      </c>
      <c r="AB800" s="112">
        <v>40480</v>
      </c>
    </row>
    <row r="801" spans="1:28" x14ac:dyDescent="0.25">
      <c r="A801" s="114" t="s">
        <v>48</v>
      </c>
      <c r="B801" s="114" t="s">
        <v>1751</v>
      </c>
      <c r="C801" s="114" t="s">
        <v>606</v>
      </c>
      <c r="D801" s="114" t="s">
        <v>1693</v>
      </c>
      <c r="E801" s="112">
        <f t="shared" si="47"/>
        <v>0</v>
      </c>
      <c r="F801" s="112">
        <f t="shared" si="47"/>
        <v>0</v>
      </c>
      <c r="G801" s="112">
        <f t="shared" si="47"/>
        <v>0</v>
      </c>
      <c r="H801" s="112">
        <f t="shared" si="47"/>
        <v>0</v>
      </c>
      <c r="I801" s="112">
        <f t="shared" si="47"/>
        <v>0</v>
      </c>
      <c r="J801" s="112">
        <f t="shared" si="47"/>
        <v>81040</v>
      </c>
      <c r="K801" s="112">
        <f t="shared" si="47"/>
        <v>0</v>
      </c>
      <c r="L801" s="112">
        <f t="shared" si="47"/>
        <v>0</v>
      </c>
      <c r="M801" s="112">
        <f t="shared" si="47"/>
        <v>81040</v>
      </c>
      <c r="O801" s="114" t="s">
        <v>48</v>
      </c>
      <c r="P801" s="114" t="s">
        <v>1751</v>
      </c>
      <c r="Q801" s="114" t="s">
        <v>606</v>
      </c>
      <c r="R801" s="114" t="s">
        <v>1693</v>
      </c>
      <c r="S801" s="114"/>
      <c r="T801" s="112">
        <v>0</v>
      </c>
      <c r="U801" s="112">
        <v>0</v>
      </c>
      <c r="V801" s="112">
        <v>0</v>
      </c>
      <c r="W801" s="112">
        <v>0</v>
      </c>
      <c r="X801" s="112">
        <v>0</v>
      </c>
      <c r="Y801" s="112">
        <v>81040</v>
      </c>
      <c r="Z801" s="112">
        <v>0</v>
      </c>
      <c r="AA801" s="112">
        <v>0</v>
      </c>
      <c r="AB801" s="112">
        <v>81040</v>
      </c>
    </row>
    <row r="802" spans="1:28" x14ac:dyDescent="0.25">
      <c r="A802" s="114" t="s">
        <v>48</v>
      </c>
      <c r="B802" s="114" t="s">
        <v>1751</v>
      </c>
      <c r="C802" s="114" t="s">
        <v>607</v>
      </c>
      <c r="D802" s="114" t="s">
        <v>1694</v>
      </c>
      <c r="E802" s="112">
        <f t="shared" si="47"/>
        <v>0</v>
      </c>
      <c r="F802" s="112">
        <f t="shared" si="47"/>
        <v>1500784</v>
      </c>
      <c r="G802" s="112">
        <f t="shared" si="47"/>
        <v>654758</v>
      </c>
      <c r="H802" s="112">
        <f t="shared" si="47"/>
        <v>0</v>
      </c>
      <c r="I802" s="112">
        <f t="shared" si="47"/>
        <v>0</v>
      </c>
      <c r="J802" s="112">
        <f t="shared" si="47"/>
        <v>15792</v>
      </c>
      <c r="K802" s="112">
        <f t="shared" si="47"/>
        <v>0</v>
      </c>
      <c r="L802" s="112">
        <f t="shared" si="47"/>
        <v>7109</v>
      </c>
      <c r="M802" s="112">
        <f t="shared" si="47"/>
        <v>2178443</v>
      </c>
      <c r="O802" s="114" t="s">
        <v>48</v>
      </c>
      <c r="P802" s="114" t="s">
        <v>1751</v>
      </c>
      <c r="Q802" s="114" t="s">
        <v>607</v>
      </c>
      <c r="R802" s="114" t="s">
        <v>1694</v>
      </c>
      <c r="S802" s="114"/>
      <c r="T802" s="112">
        <v>0</v>
      </c>
      <c r="U802" s="112">
        <v>1500784</v>
      </c>
      <c r="V802" s="112">
        <v>654758</v>
      </c>
      <c r="W802" s="112">
        <v>0</v>
      </c>
      <c r="X802" s="112">
        <v>0</v>
      </c>
      <c r="Y802" s="112">
        <v>15792</v>
      </c>
      <c r="Z802" s="112">
        <v>0</v>
      </c>
      <c r="AA802" s="112">
        <v>7109</v>
      </c>
      <c r="AB802" s="112">
        <v>2178443</v>
      </c>
    </row>
    <row r="803" spans="1:28" x14ac:dyDescent="0.25">
      <c r="A803" s="114" t="s">
        <v>48</v>
      </c>
      <c r="B803" s="114" t="s">
        <v>1751</v>
      </c>
      <c r="C803" s="114" t="s">
        <v>608</v>
      </c>
      <c r="D803" s="114" t="s">
        <v>1695</v>
      </c>
      <c r="E803" s="112">
        <f t="shared" si="47"/>
        <v>0</v>
      </c>
      <c r="F803" s="112">
        <f t="shared" si="47"/>
        <v>0</v>
      </c>
      <c r="G803" s="112">
        <f t="shared" si="47"/>
        <v>0</v>
      </c>
      <c r="H803" s="112">
        <f t="shared" si="47"/>
        <v>0</v>
      </c>
      <c r="I803" s="112">
        <f t="shared" si="47"/>
        <v>183168</v>
      </c>
      <c r="J803" s="112">
        <f t="shared" si="47"/>
        <v>0</v>
      </c>
      <c r="K803" s="112">
        <f t="shared" si="47"/>
        <v>29344</v>
      </c>
      <c r="L803" s="112">
        <f t="shared" si="47"/>
        <v>0</v>
      </c>
      <c r="M803" s="112">
        <f t="shared" si="47"/>
        <v>212512</v>
      </c>
      <c r="O803" s="114" t="s">
        <v>48</v>
      </c>
      <c r="P803" s="114" t="s">
        <v>1751</v>
      </c>
      <c r="Q803" s="114" t="s">
        <v>608</v>
      </c>
      <c r="R803" s="114" t="s">
        <v>1695</v>
      </c>
      <c r="S803" s="114"/>
      <c r="T803" s="112">
        <v>0</v>
      </c>
      <c r="U803" s="112">
        <v>0</v>
      </c>
      <c r="V803" s="112">
        <v>0</v>
      </c>
      <c r="W803" s="112">
        <v>0</v>
      </c>
      <c r="X803" s="112">
        <v>183168</v>
      </c>
      <c r="Y803" s="112">
        <v>0</v>
      </c>
      <c r="Z803" s="112">
        <v>29344</v>
      </c>
      <c r="AA803" s="112">
        <v>0</v>
      </c>
      <c r="AB803" s="112">
        <v>212512</v>
      </c>
    </row>
    <row r="804" spans="1:28" x14ac:dyDescent="0.25">
      <c r="A804" s="114" t="s">
        <v>48</v>
      </c>
      <c r="B804" s="114" t="s">
        <v>1751</v>
      </c>
      <c r="C804" s="114" t="s">
        <v>609</v>
      </c>
      <c r="D804" s="114" t="s">
        <v>1696</v>
      </c>
      <c r="E804" s="112">
        <f t="shared" si="47"/>
        <v>0</v>
      </c>
      <c r="F804" s="112">
        <f t="shared" si="47"/>
        <v>0</v>
      </c>
      <c r="G804" s="112">
        <f t="shared" si="47"/>
        <v>0</v>
      </c>
      <c r="H804" s="112">
        <f t="shared" si="47"/>
        <v>0</v>
      </c>
      <c r="I804" s="112">
        <f t="shared" si="47"/>
        <v>34192</v>
      </c>
      <c r="J804" s="112">
        <f t="shared" si="47"/>
        <v>0</v>
      </c>
      <c r="K804" s="112">
        <f t="shared" si="47"/>
        <v>135038</v>
      </c>
      <c r="L804" s="112">
        <f t="shared" si="47"/>
        <v>0</v>
      </c>
      <c r="M804" s="112">
        <f t="shared" si="47"/>
        <v>169230</v>
      </c>
      <c r="O804" s="114" t="s">
        <v>48</v>
      </c>
      <c r="P804" s="114" t="s">
        <v>1751</v>
      </c>
      <c r="Q804" s="114" t="s">
        <v>609</v>
      </c>
      <c r="R804" s="114" t="s">
        <v>1696</v>
      </c>
      <c r="S804" s="114"/>
      <c r="T804" s="112">
        <v>0</v>
      </c>
      <c r="U804" s="112">
        <v>0</v>
      </c>
      <c r="V804" s="112">
        <v>0</v>
      </c>
      <c r="W804" s="112">
        <v>0</v>
      </c>
      <c r="X804" s="112">
        <v>34192</v>
      </c>
      <c r="Y804" s="112">
        <v>0</v>
      </c>
      <c r="Z804" s="112">
        <v>135038</v>
      </c>
      <c r="AA804" s="112">
        <v>0</v>
      </c>
      <c r="AB804" s="112">
        <v>169230</v>
      </c>
    </row>
    <row r="805" spans="1:28" x14ac:dyDescent="0.25">
      <c r="A805" s="114" t="s">
        <v>48</v>
      </c>
      <c r="B805" s="114" t="s">
        <v>1751</v>
      </c>
      <c r="C805" s="114" t="s">
        <v>610</v>
      </c>
      <c r="D805" s="114" t="s">
        <v>1697</v>
      </c>
      <c r="E805" s="112">
        <f t="shared" si="47"/>
        <v>0</v>
      </c>
      <c r="F805" s="112">
        <f t="shared" si="47"/>
        <v>0</v>
      </c>
      <c r="G805" s="112">
        <f t="shared" si="47"/>
        <v>0</v>
      </c>
      <c r="H805" s="112">
        <f t="shared" si="47"/>
        <v>0</v>
      </c>
      <c r="I805" s="112">
        <f t="shared" si="47"/>
        <v>17472</v>
      </c>
      <c r="J805" s="112">
        <f t="shared" si="47"/>
        <v>0</v>
      </c>
      <c r="K805" s="112">
        <f t="shared" si="47"/>
        <v>17909</v>
      </c>
      <c r="L805" s="112">
        <f t="shared" si="47"/>
        <v>0</v>
      </c>
      <c r="M805" s="112">
        <f t="shared" si="47"/>
        <v>35381</v>
      </c>
      <c r="O805" s="114" t="s">
        <v>48</v>
      </c>
      <c r="P805" s="114" t="s">
        <v>1751</v>
      </c>
      <c r="Q805" s="114" t="s">
        <v>610</v>
      </c>
      <c r="R805" s="114" t="s">
        <v>1697</v>
      </c>
      <c r="S805" s="114"/>
      <c r="T805" s="112">
        <v>0</v>
      </c>
      <c r="U805" s="112">
        <v>0</v>
      </c>
      <c r="V805" s="112">
        <v>0</v>
      </c>
      <c r="W805" s="112">
        <v>0</v>
      </c>
      <c r="X805" s="112">
        <v>17472</v>
      </c>
      <c r="Y805" s="112">
        <v>0</v>
      </c>
      <c r="Z805" s="112">
        <v>17909</v>
      </c>
      <c r="AA805" s="112">
        <v>0</v>
      </c>
      <c r="AB805" s="112">
        <v>35381</v>
      </c>
    </row>
    <row r="806" spans="1:28" x14ac:dyDescent="0.25">
      <c r="A806" s="114" t="s">
        <v>48</v>
      </c>
      <c r="B806" s="114" t="s">
        <v>1751</v>
      </c>
      <c r="C806" s="114" t="s">
        <v>611</v>
      </c>
      <c r="D806" s="114" t="s">
        <v>1698</v>
      </c>
      <c r="E806" s="112">
        <f t="shared" si="47"/>
        <v>13536</v>
      </c>
      <c r="F806" s="112">
        <f t="shared" si="47"/>
        <v>0</v>
      </c>
      <c r="G806" s="112">
        <f t="shared" si="47"/>
        <v>0</v>
      </c>
      <c r="H806" s="112">
        <f t="shared" si="47"/>
        <v>0</v>
      </c>
      <c r="I806" s="112">
        <f t="shared" si="47"/>
        <v>0</v>
      </c>
      <c r="J806" s="112">
        <f t="shared" si="47"/>
        <v>0</v>
      </c>
      <c r="K806" s="112">
        <f t="shared" si="47"/>
        <v>0</v>
      </c>
      <c r="L806" s="112">
        <f t="shared" si="47"/>
        <v>0</v>
      </c>
      <c r="M806" s="112">
        <f t="shared" si="47"/>
        <v>13536</v>
      </c>
      <c r="O806" s="114" t="s">
        <v>48</v>
      </c>
      <c r="P806" s="114" t="s">
        <v>1751</v>
      </c>
      <c r="Q806" s="114" t="s">
        <v>611</v>
      </c>
      <c r="R806" s="114" t="s">
        <v>1698</v>
      </c>
      <c r="S806" s="114"/>
      <c r="T806" s="112">
        <v>13536</v>
      </c>
      <c r="U806" s="112">
        <v>0</v>
      </c>
      <c r="V806" s="112">
        <v>0</v>
      </c>
      <c r="W806" s="112">
        <v>0</v>
      </c>
      <c r="X806" s="112">
        <v>0</v>
      </c>
      <c r="Y806" s="112">
        <v>0</v>
      </c>
      <c r="Z806" s="112">
        <v>0</v>
      </c>
      <c r="AA806" s="112">
        <v>0</v>
      </c>
      <c r="AB806" s="112">
        <v>13536</v>
      </c>
    </row>
    <row r="807" spans="1:28" x14ac:dyDescent="0.25">
      <c r="A807" s="114" t="s">
        <v>48</v>
      </c>
      <c r="B807" s="114" t="s">
        <v>1751</v>
      </c>
      <c r="C807" s="114" t="s">
        <v>612</v>
      </c>
      <c r="D807" s="114" t="s">
        <v>1699</v>
      </c>
      <c r="E807" s="112">
        <f t="shared" si="47"/>
        <v>61728</v>
      </c>
      <c r="F807" s="112">
        <f t="shared" si="47"/>
        <v>0</v>
      </c>
      <c r="G807" s="112">
        <f t="shared" si="47"/>
        <v>0</v>
      </c>
      <c r="H807" s="112">
        <f t="shared" si="47"/>
        <v>0</v>
      </c>
      <c r="I807" s="112">
        <f t="shared" si="47"/>
        <v>177872</v>
      </c>
      <c r="J807" s="112">
        <f t="shared" si="47"/>
        <v>0</v>
      </c>
      <c r="K807" s="112">
        <f t="shared" si="47"/>
        <v>131984</v>
      </c>
      <c r="L807" s="112">
        <f t="shared" si="47"/>
        <v>0</v>
      </c>
      <c r="M807" s="112">
        <f t="shared" si="47"/>
        <v>371584</v>
      </c>
      <c r="O807" s="114" t="s">
        <v>48</v>
      </c>
      <c r="P807" s="114" t="s">
        <v>1751</v>
      </c>
      <c r="Q807" s="114" t="s">
        <v>612</v>
      </c>
      <c r="R807" s="114" t="s">
        <v>1699</v>
      </c>
      <c r="S807" s="114"/>
      <c r="T807" s="112">
        <v>61728</v>
      </c>
      <c r="U807" s="112">
        <v>0</v>
      </c>
      <c r="V807" s="112">
        <v>0</v>
      </c>
      <c r="W807" s="112">
        <v>0</v>
      </c>
      <c r="X807" s="112">
        <v>177872</v>
      </c>
      <c r="Y807" s="112">
        <v>0</v>
      </c>
      <c r="Z807" s="112">
        <v>131984</v>
      </c>
      <c r="AA807" s="112">
        <v>0</v>
      </c>
      <c r="AB807" s="112">
        <v>371584</v>
      </c>
    </row>
    <row r="808" spans="1:28" x14ac:dyDescent="0.25">
      <c r="A808" s="114" t="s">
        <v>48</v>
      </c>
      <c r="B808" s="114" t="s">
        <v>1751</v>
      </c>
      <c r="C808" s="114" t="s">
        <v>613</v>
      </c>
      <c r="D808" s="114" t="s">
        <v>1700</v>
      </c>
      <c r="E808" s="112">
        <f t="shared" si="47"/>
        <v>4518768</v>
      </c>
      <c r="F808" s="112">
        <f t="shared" si="47"/>
        <v>0</v>
      </c>
      <c r="G808" s="112">
        <f t="shared" si="47"/>
        <v>0</v>
      </c>
      <c r="H808" s="112">
        <f t="shared" si="47"/>
        <v>0</v>
      </c>
      <c r="I808" s="112">
        <f t="shared" si="47"/>
        <v>10736</v>
      </c>
      <c r="J808" s="112">
        <f t="shared" si="47"/>
        <v>0</v>
      </c>
      <c r="K808" s="112">
        <f t="shared" si="47"/>
        <v>64</v>
      </c>
      <c r="L808" s="112">
        <f t="shared" si="47"/>
        <v>0</v>
      </c>
      <c r="M808" s="112">
        <f t="shared" si="47"/>
        <v>4529568</v>
      </c>
      <c r="O808" s="114" t="s">
        <v>48</v>
      </c>
      <c r="P808" s="114" t="s">
        <v>1751</v>
      </c>
      <c r="Q808" s="114" t="s">
        <v>613</v>
      </c>
      <c r="R808" s="114" t="s">
        <v>1700</v>
      </c>
      <c r="S808" s="114"/>
      <c r="T808" s="112">
        <v>4518768</v>
      </c>
      <c r="U808" s="112">
        <v>0</v>
      </c>
      <c r="V808" s="112">
        <v>0</v>
      </c>
      <c r="W808" s="112">
        <v>0</v>
      </c>
      <c r="X808" s="112">
        <v>10736</v>
      </c>
      <c r="Y808" s="112">
        <v>0</v>
      </c>
      <c r="Z808" s="112">
        <v>64</v>
      </c>
      <c r="AA808" s="112">
        <v>0</v>
      </c>
      <c r="AB808" s="112">
        <v>4529568</v>
      </c>
    </row>
    <row r="809" spans="1:28" x14ac:dyDescent="0.25">
      <c r="A809" s="114" t="s">
        <v>48</v>
      </c>
      <c r="B809" s="114" t="s">
        <v>1751</v>
      </c>
      <c r="C809" s="114" t="s">
        <v>614</v>
      </c>
      <c r="D809" s="114" t="s">
        <v>1701</v>
      </c>
      <c r="E809" s="112">
        <f t="shared" si="47"/>
        <v>748672</v>
      </c>
      <c r="F809" s="112">
        <f t="shared" si="47"/>
        <v>0</v>
      </c>
      <c r="G809" s="112">
        <f t="shared" si="47"/>
        <v>0</v>
      </c>
      <c r="H809" s="112">
        <f t="shared" si="47"/>
        <v>0</v>
      </c>
      <c r="I809" s="112">
        <f t="shared" si="47"/>
        <v>436864</v>
      </c>
      <c r="J809" s="112">
        <f t="shared" si="47"/>
        <v>0</v>
      </c>
      <c r="K809" s="112">
        <f t="shared" si="47"/>
        <v>46141</v>
      </c>
      <c r="L809" s="112">
        <f t="shared" si="47"/>
        <v>0</v>
      </c>
      <c r="M809" s="112">
        <f t="shared" si="47"/>
        <v>1231677</v>
      </c>
      <c r="O809" s="114" t="s">
        <v>48</v>
      </c>
      <c r="P809" s="114" t="s">
        <v>1751</v>
      </c>
      <c r="Q809" s="114" t="s">
        <v>614</v>
      </c>
      <c r="R809" s="114" t="s">
        <v>1701</v>
      </c>
      <c r="S809" s="114"/>
      <c r="T809" s="112">
        <v>748672</v>
      </c>
      <c r="U809" s="112">
        <v>0</v>
      </c>
      <c r="V809" s="112">
        <v>0</v>
      </c>
      <c r="W809" s="112">
        <v>0</v>
      </c>
      <c r="X809" s="112">
        <v>436864</v>
      </c>
      <c r="Y809" s="112">
        <v>0</v>
      </c>
      <c r="Z809" s="112">
        <v>46141</v>
      </c>
      <c r="AA809" s="112">
        <v>0</v>
      </c>
      <c r="AB809" s="112">
        <v>1231677</v>
      </c>
    </row>
    <row r="810" spans="1:28" x14ac:dyDescent="0.25">
      <c r="A810" s="114" t="s">
        <v>48</v>
      </c>
      <c r="B810" s="114" t="s">
        <v>1751</v>
      </c>
      <c r="C810" s="114" t="s">
        <v>615</v>
      </c>
      <c r="D810" s="114" t="s">
        <v>1702</v>
      </c>
      <c r="E810" s="112">
        <f t="shared" si="47"/>
        <v>0</v>
      </c>
      <c r="F810" s="112">
        <f t="shared" si="47"/>
        <v>0</v>
      </c>
      <c r="G810" s="112">
        <f t="shared" si="47"/>
        <v>0</v>
      </c>
      <c r="H810" s="112">
        <f t="shared" si="47"/>
        <v>0</v>
      </c>
      <c r="I810" s="112">
        <f t="shared" si="47"/>
        <v>0</v>
      </c>
      <c r="J810" s="112">
        <f t="shared" si="47"/>
        <v>0</v>
      </c>
      <c r="K810" s="112">
        <f t="shared" si="47"/>
        <v>0</v>
      </c>
      <c r="L810" s="112">
        <f t="shared" si="47"/>
        <v>0</v>
      </c>
      <c r="M810" s="112">
        <f t="shared" si="47"/>
        <v>0</v>
      </c>
      <c r="O810" s="114" t="s">
        <v>48</v>
      </c>
      <c r="P810" s="114" t="s">
        <v>1751</v>
      </c>
      <c r="Q810" s="114" t="s">
        <v>615</v>
      </c>
      <c r="R810" s="114" t="s">
        <v>1702</v>
      </c>
      <c r="S810" s="114"/>
      <c r="T810" s="112">
        <v>0</v>
      </c>
      <c r="U810" s="112">
        <v>0</v>
      </c>
      <c r="V810" s="112">
        <v>0</v>
      </c>
      <c r="W810" s="112">
        <v>0</v>
      </c>
      <c r="X810" s="112">
        <v>0</v>
      </c>
      <c r="Y810" s="112">
        <v>0</v>
      </c>
      <c r="Z810" s="112">
        <v>0</v>
      </c>
      <c r="AA810" s="112">
        <v>0</v>
      </c>
      <c r="AB810" s="112">
        <v>0</v>
      </c>
    </row>
    <row r="811" spans="1:28" x14ac:dyDescent="0.25">
      <c r="A811" s="114" t="s">
        <v>48</v>
      </c>
      <c r="B811" s="114" t="s">
        <v>1751</v>
      </c>
      <c r="C811" s="114" t="s">
        <v>616</v>
      </c>
      <c r="D811" s="114" t="s">
        <v>1703</v>
      </c>
      <c r="E811" s="112">
        <f t="shared" si="47"/>
        <v>8506944</v>
      </c>
      <c r="F811" s="112">
        <f t="shared" si="47"/>
        <v>5036240</v>
      </c>
      <c r="G811" s="112">
        <f t="shared" si="47"/>
        <v>654758</v>
      </c>
      <c r="H811" s="112">
        <f t="shared" si="47"/>
        <v>909082</v>
      </c>
      <c r="I811" s="112">
        <f t="shared" si="47"/>
        <v>3054400</v>
      </c>
      <c r="J811" s="112">
        <f t="shared" si="47"/>
        <v>1916160</v>
      </c>
      <c r="K811" s="112">
        <f t="shared" si="47"/>
        <v>1576061</v>
      </c>
      <c r="L811" s="112">
        <f t="shared" si="47"/>
        <v>292311</v>
      </c>
      <c r="M811" s="112">
        <f t="shared" si="47"/>
        <v>21945956</v>
      </c>
      <c r="O811" s="114" t="s">
        <v>48</v>
      </c>
      <c r="P811" s="114" t="s">
        <v>1751</v>
      </c>
      <c r="Q811" s="114" t="s">
        <v>616</v>
      </c>
      <c r="R811" s="114" t="s">
        <v>1703</v>
      </c>
      <c r="S811" s="114"/>
      <c r="T811" s="112">
        <v>8506944</v>
      </c>
      <c r="U811" s="112">
        <v>5036240</v>
      </c>
      <c r="V811" s="112">
        <v>654758</v>
      </c>
      <c r="W811" s="112">
        <v>909082</v>
      </c>
      <c r="X811" s="112">
        <v>3054400</v>
      </c>
      <c r="Y811" s="112">
        <v>1916160</v>
      </c>
      <c r="Z811" s="112">
        <v>1576061</v>
      </c>
      <c r="AA811" s="112">
        <v>292311</v>
      </c>
      <c r="AB811" s="112">
        <v>21945956</v>
      </c>
    </row>
    <row r="812" spans="1:28" x14ac:dyDescent="0.25">
      <c r="D812" s="111" t="s">
        <v>617</v>
      </c>
      <c r="R812" s="111" t="s">
        <v>617</v>
      </c>
      <c r="S812" s="111"/>
    </row>
    <row r="813" spans="1:28" x14ac:dyDescent="0.25">
      <c r="A813" s="114" t="s">
        <v>48</v>
      </c>
      <c r="B813" s="114" t="s">
        <v>1751</v>
      </c>
      <c r="C813" s="114" t="s">
        <v>618</v>
      </c>
      <c r="D813" s="114" t="s">
        <v>1704</v>
      </c>
      <c r="E813" s="112">
        <f t="shared" ref="E813:M818" si="48">T813</f>
        <v>0</v>
      </c>
      <c r="F813" s="112">
        <f t="shared" si="48"/>
        <v>0</v>
      </c>
      <c r="G813" s="112">
        <f t="shared" si="48"/>
        <v>0</v>
      </c>
      <c r="H813" s="112">
        <f t="shared" si="48"/>
        <v>0</v>
      </c>
      <c r="I813" s="112">
        <f t="shared" si="48"/>
        <v>0</v>
      </c>
      <c r="J813" s="112">
        <f t="shared" si="48"/>
        <v>0</v>
      </c>
      <c r="K813" s="112">
        <f t="shared" si="48"/>
        <v>0</v>
      </c>
      <c r="L813" s="112">
        <f t="shared" si="48"/>
        <v>0</v>
      </c>
      <c r="M813" s="112">
        <f t="shared" si="48"/>
        <v>0</v>
      </c>
      <c r="O813" s="114" t="s">
        <v>48</v>
      </c>
      <c r="P813" s="114" t="s">
        <v>1751</v>
      </c>
      <c r="Q813" s="114" t="s">
        <v>618</v>
      </c>
      <c r="R813" s="114" t="s">
        <v>1704</v>
      </c>
      <c r="S813" s="114"/>
      <c r="T813" s="112">
        <v>0</v>
      </c>
      <c r="U813" s="112">
        <v>0</v>
      </c>
      <c r="V813" s="112">
        <v>0</v>
      </c>
      <c r="W813" s="112">
        <v>0</v>
      </c>
      <c r="X813" s="112">
        <v>0</v>
      </c>
      <c r="Y813" s="112">
        <v>0</v>
      </c>
      <c r="Z813" s="112">
        <v>0</v>
      </c>
      <c r="AA813" s="112">
        <v>0</v>
      </c>
      <c r="AB813" s="112">
        <v>0</v>
      </c>
    </row>
    <row r="814" spans="1:28" x14ac:dyDescent="0.25">
      <c r="A814" s="114" t="s">
        <v>48</v>
      </c>
      <c r="B814" s="114" t="s">
        <v>1751</v>
      </c>
      <c r="C814" s="114" t="s">
        <v>619</v>
      </c>
      <c r="D814" s="114" t="s">
        <v>1705</v>
      </c>
      <c r="E814" s="112">
        <f t="shared" si="48"/>
        <v>0</v>
      </c>
      <c r="F814" s="112">
        <f t="shared" si="48"/>
        <v>0</v>
      </c>
      <c r="G814" s="112">
        <f t="shared" si="48"/>
        <v>0</v>
      </c>
      <c r="H814" s="112">
        <f t="shared" si="48"/>
        <v>0</v>
      </c>
      <c r="I814" s="112">
        <f t="shared" si="48"/>
        <v>0</v>
      </c>
      <c r="J814" s="112">
        <f t="shared" si="48"/>
        <v>0</v>
      </c>
      <c r="K814" s="112">
        <f t="shared" si="48"/>
        <v>0</v>
      </c>
      <c r="L814" s="112">
        <f t="shared" si="48"/>
        <v>0</v>
      </c>
      <c r="M814" s="112">
        <f t="shared" si="48"/>
        <v>0</v>
      </c>
      <c r="O814" s="114" t="s">
        <v>48</v>
      </c>
      <c r="P814" s="114" t="s">
        <v>1751</v>
      </c>
      <c r="Q814" s="114" t="s">
        <v>619</v>
      </c>
      <c r="R814" s="114" t="s">
        <v>1705</v>
      </c>
      <c r="S814" s="114"/>
      <c r="T814" s="112">
        <v>0</v>
      </c>
      <c r="U814" s="112">
        <v>0</v>
      </c>
      <c r="V814" s="112">
        <v>0</v>
      </c>
      <c r="W814" s="112">
        <v>0</v>
      </c>
      <c r="X814" s="112">
        <v>0</v>
      </c>
      <c r="Y814" s="112">
        <v>0</v>
      </c>
      <c r="Z814" s="112">
        <v>0</v>
      </c>
      <c r="AA814" s="112">
        <v>0</v>
      </c>
      <c r="AB814" s="112">
        <v>0</v>
      </c>
    </row>
    <row r="815" spans="1:28" x14ac:dyDescent="0.25">
      <c r="A815" s="114" t="s">
        <v>48</v>
      </c>
      <c r="B815" s="114" t="s">
        <v>1751</v>
      </c>
      <c r="C815" s="114" t="s">
        <v>620</v>
      </c>
      <c r="D815" s="114" t="s">
        <v>1706</v>
      </c>
      <c r="E815" s="112">
        <f t="shared" si="48"/>
        <v>0</v>
      </c>
      <c r="F815" s="112">
        <f t="shared" si="48"/>
        <v>0</v>
      </c>
      <c r="G815" s="112">
        <f t="shared" si="48"/>
        <v>0</v>
      </c>
      <c r="H815" s="112">
        <f t="shared" si="48"/>
        <v>0</v>
      </c>
      <c r="I815" s="112">
        <f t="shared" si="48"/>
        <v>0</v>
      </c>
      <c r="J815" s="112">
        <f t="shared" si="48"/>
        <v>0</v>
      </c>
      <c r="K815" s="112">
        <f t="shared" si="48"/>
        <v>0</v>
      </c>
      <c r="L815" s="112">
        <f t="shared" si="48"/>
        <v>0</v>
      </c>
      <c r="M815" s="112">
        <f t="shared" si="48"/>
        <v>0</v>
      </c>
      <c r="O815" s="114" t="s">
        <v>48</v>
      </c>
      <c r="P815" s="114" t="s">
        <v>1751</v>
      </c>
      <c r="Q815" s="114" t="s">
        <v>620</v>
      </c>
      <c r="R815" s="114" t="s">
        <v>1706</v>
      </c>
      <c r="S815" s="114"/>
      <c r="T815" s="112">
        <v>0</v>
      </c>
      <c r="U815" s="112">
        <v>0</v>
      </c>
      <c r="V815" s="112">
        <v>0</v>
      </c>
      <c r="W815" s="112">
        <v>0</v>
      </c>
      <c r="X815" s="112">
        <v>0</v>
      </c>
      <c r="Y815" s="112">
        <v>0</v>
      </c>
      <c r="Z815" s="112">
        <v>0</v>
      </c>
      <c r="AA815" s="112">
        <v>0</v>
      </c>
      <c r="AB815" s="112">
        <v>0</v>
      </c>
    </row>
    <row r="816" spans="1:28" x14ac:dyDescent="0.25">
      <c r="A816" s="114" t="s">
        <v>48</v>
      </c>
      <c r="B816" s="114" t="s">
        <v>1751</v>
      </c>
      <c r="C816" s="114" t="s">
        <v>621</v>
      </c>
      <c r="D816" s="114" t="s">
        <v>1707</v>
      </c>
      <c r="E816" s="112">
        <f t="shared" si="48"/>
        <v>0</v>
      </c>
      <c r="F816" s="112">
        <f t="shared" si="48"/>
        <v>0</v>
      </c>
      <c r="G816" s="112">
        <f t="shared" si="48"/>
        <v>0</v>
      </c>
      <c r="H816" s="112">
        <f t="shared" si="48"/>
        <v>0</v>
      </c>
      <c r="I816" s="112">
        <f t="shared" si="48"/>
        <v>0</v>
      </c>
      <c r="J816" s="112">
        <f t="shared" si="48"/>
        <v>0</v>
      </c>
      <c r="K816" s="112">
        <f t="shared" si="48"/>
        <v>0</v>
      </c>
      <c r="L816" s="112">
        <f t="shared" si="48"/>
        <v>0</v>
      </c>
      <c r="M816" s="112">
        <f t="shared" si="48"/>
        <v>0</v>
      </c>
      <c r="O816" s="114" t="s">
        <v>48</v>
      </c>
      <c r="P816" s="114" t="s">
        <v>1751</v>
      </c>
      <c r="Q816" s="114" t="s">
        <v>621</v>
      </c>
      <c r="R816" s="114" t="s">
        <v>1707</v>
      </c>
      <c r="S816" s="114"/>
      <c r="T816" s="112">
        <v>0</v>
      </c>
      <c r="U816" s="112">
        <v>0</v>
      </c>
      <c r="V816" s="112">
        <v>0</v>
      </c>
      <c r="W816" s="112">
        <v>0</v>
      </c>
      <c r="X816" s="112">
        <v>0</v>
      </c>
      <c r="Y816" s="112">
        <v>0</v>
      </c>
      <c r="Z816" s="112">
        <v>0</v>
      </c>
      <c r="AA816" s="112">
        <v>0</v>
      </c>
      <c r="AB816" s="112">
        <v>0</v>
      </c>
    </row>
    <row r="817" spans="1:28" x14ac:dyDescent="0.25">
      <c r="A817" s="114" t="s">
        <v>48</v>
      </c>
      <c r="B817" s="114" t="s">
        <v>1751</v>
      </c>
      <c r="C817" s="114" t="s">
        <v>706</v>
      </c>
      <c r="D817" s="114" t="s">
        <v>1708</v>
      </c>
      <c r="E817" s="112">
        <f t="shared" si="48"/>
        <v>0</v>
      </c>
      <c r="F817" s="112">
        <f t="shared" si="48"/>
        <v>0</v>
      </c>
      <c r="G817" s="112">
        <f t="shared" si="48"/>
        <v>0</v>
      </c>
      <c r="H817" s="112">
        <f t="shared" si="48"/>
        <v>0</v>
      </c>
      <c r="I817" s="112">
        <f t="shared" si="48"/>
        <v>0</v>
      </c>
      <c r="J817" s="112">
        <f t="shared" si="48"/>
        <v>0</v>
      </c>
      <c r="K817" s="112">
        <f t="shared" si="48"/>
        <v>0</v>
      </c>
      <c r="L817" s="112">
        <f t="shared" si="48"/>
        <v>0</v>
      </c>
      <c r="M817" s="112">
        <f t="shared" si="48"/>
        <v>0</v>
      </c>
      <c r="O817" s="114" t="s">
        <v>48</v>
      </c>
      <c r="P817" s="114" t="s">
        <v>1751</v>
      </c>
      <c r="Q817" s="114" t="s">
        <v>706</v>
      </c>
      <c r="R817" s="114" t="s">
        <v>1708</v>
      </c>
      <c r="S817" s="114"/>
      <c r="T817" s="112">
        <v>0</v>
      </c>
      <c r="U817" s="112">
        <v>0</v>
      </c>
      <c r="V817" s="112">
        <v>0</v>
      </c>
      <c r="W817" s="112">
        <v>0</v>
      </c>
      <c r="X817" s="112">
        <v>0</v>
      </c>
      <c r="Y817" s="112">
        <v>0</v>
      </c>
      <c r="Z817" s="112">
        <v>0</v>
      </c>
      <c r="AA817" s="112">
        <v>0</v>
      </c>
      <c r="AB817" s="112">
        <v>0</v>
      </c>
    </row>
    <row r="818" spans="1:28" x14ac:dyDescent="0.25">
      <c r="A818" s="114" t="s">
        <v>48</v>
      </c>
      <c r="B818" s="114" t="s">
        <v>1751</v>
      </c>
      <c r="C818" s="114" t="s">
        <v>708</v>
      </c>
      <c r="D818" s="114" t="s">
        <v>1709</v>
      </c>
      <c r="E818" s="112">
        <f t="shared" si="48"/>
        <v>0</v>
      </c>
      <c r="F818" s="112">
        <f t="shared" si="48"/>
        <v>0</v>
      </c>
      <c r="G818" s="112">
        <f t="shared" si="48"/>
        <v>0</v>
      </c>
      <c r="H818" s="112">
        <f t="shared" si="48"/>
        <v>0</v>
      </c>
      <c r="I818" s="112">
        <f t="shared" si="48"/>
        <v>0</v>
      </c>
      <c r="J818" s="112">
        <f t="shared" si="48"/>
        <v>0</v>
      </c>
      <c r="K818" s="112">
        <f t="shared" si="48"/>
        <v>0</v>
      </c>
      <c r="L818" s="112">
        <f t="shared" si="48"/>
        <v>0</v>
      </c>
      <c r="M818" s="112">
        <f t="shared" si="48"/>
        <v>0</v>
      </c>
      <c r="O818" s="114" t="s">
        <v>48</v>
      </c>
      <c r="P818" s="114" t="s">
        <v>1751</v>
      </c>
      <c r="Q818" s="114" t="s">
        <v>708</v>
      </c>
      <c r="R818" s="114" t="s">
        <v>1709</v>
      </c>
      <c r="S818" s="114"/>
      <c r="T818" s="112">
        <v>0</v>
      </c>
      <c r="U818" s="112">
        <v>0</v>
      </c>
      <c r="V818" s="112">
        <v>0</v>
      </c>
      <c r="W818" s="112">
        <v>0</v>
      </c>
      <c r="X818" s="112">
        <v>0</v>
      </c>
      <c r="Y818" s="112">
        <v>0</v>
      </c>
      <c r="Z818" s="112">
        <v>0</v>
      </c>
      <c r="AA818" s="112">
        <v>0</v>
      </c>
      <c r="AB818" s="112">
        <v>0</v>
      </c>
    </row>
    <row r="821" spans="1:28" x14ac:dyDescent="0.25">
      <c r="A821" s="111" t="s">
        <v>1752</v>
      </c>
      <c r="O821" s="111" t="s">
        <v>1752</v>
      </c>
    </row>
    <row r="822" spans="1:28" x14ac:dyDescent="0.25">
      <c r="A822" s="114" t="s">
        <v>0</v>
      </c>
      <c r="B822" s="114" t="s">
        <v>1666</v>
      </c>
      <c r="C822" s="114" t="s">
        <v>112</v>
      </c>
      <c r="D822" s="111" t="s">
        <v>127</v>
      </c>
      <c r="E822" s="112" t="s">
        <v>1667</v>
      </c>
      <c r="F822" s="112" t="s">
        <v>1668</v>
      </c>
      <c r="G822" s="112" t="s">
        <v>1669</v>
      </c>
      <c r="H822" s="112" t="s">
        <v>1670</v>
      </c>
      <c r="I822" s="112" t="s">
        <v>1671</v>
      </c>
      <c r="J822" s="112" t="s">
        <v>1672</v>
      </c>
      <c r="K822" s="112" t="s">
        <v>1673</v>
      </c>
      <c r="L822" s="112" t="s">
        <v>1674</v>
      </c>
      <c r="M822" s="112" t="s">
        <v>1</v>
      </c>
      <c r="O822" s="114" t="s">
        <v>0</v>
      </c>
      <c r="P822" s="114" t="s">
        <v>1666</v>
      </c>
      <c r="Q822" s="114" t="s">
        <v>112</v>
      </c>
      <c r="R822" s="111" t="s">
        <v>127</v>
      </c>
      <c r="S822" s="111"/>
      <c r="T822" s="112" t="s">
        <v>1667</v>
      </c>
      <c r="U822" s="112" t="s">
        <v>1668</v>
      </c>
      <c r="V822" s="112" t="s">
        <v>1669</v>
      </c>
      <c r="W822" s="112" t="s">
        <v>1670</v>
      </c>
      <c r="X822" s="112" t="s">
        <v>1671</v>
      </c>
      <c r="Y822" s="112" t="s">
        <v>1672</v>
      </c>
      <c r="Z822" s="112" t="s">
        <v>1673</v>
      </c>
      <c r="AA822" s="112" t="s">
        <v>1674</v>
      </c>
      <c r="AB822" s="112" t="s">
        <v>1</v>
      </c>
    </row>
    <row r="823" spans="1:28" x14ac:dyDescent="0.25">
      <c r="A823" s="114" t="s">
        <v>17</v>
      </c>
      <c r="B823" s="114" t="s">
        <v>1753</v>
      </c>
      <c r="C823" s="114" t="s">
        <v>589</v>
      </c>
      <c r="D823" s="114" t="s">
        <v>1676</v>
      </c>
      <c r="E823" s="112">
        <f t="shared" ref="E823:M850" si="49">T823</f>
        <v>8784</v>
      </c>
      <c r="F823" s="112">
        <f t="shared" si="49"/>
        <v>0</v>
      </c>
      <c r="G823" s="112">
        <f t="shared" si="49"/>
        <v>0</v>
      </c>
      <c r="H823" s="112">
        <f t="shared" si="49"/>
        <v>0</v>
      </c>
      <c r="I823" s="112">
        <f t="shared" si="49"/>
        <v>3664</v>
      </c>
      <c r="J823" s="112">
        <f t="shared" si="49"/>
        <v>0</v>
      </c>
      <c r="K823" s="112">
        <f t="shared" si="49"/>
        <v>19897</v>
      </c>
      <c r="L823" s="112">
        <f t="shared" si="49"/>
        <v>0</v>
      </c>
      <c r="M823" s="112">
        <f t="shared" si="49"/>
        <v>32345</v>
      </c>
      <c r="O823" s="114" t="s">
        <v>17</v>
      </c>
      <c r="P823" s="114" t="s">
        <v>1753</v>
      </c>
      <c r="Q823" s="114" t="s">
        <v>589</v>
      </c>
      <c r="R823" s="114" t="s">
        <v>1676</v>
      </c>
      <c r="S823" s="114"/>
      <c r="T823" s="112">
        <v>8784</v>
      </c>
      <c r="U823" s="112">
        <v>0</v>
      </c>
      <c r="V823" s="112">
        <v>0</v>
      </c>
      <c r="W823" s="112">
        <v>0</v>
      </c>
      <c r="X823" s="112">
        <v>3664</v>
      </c>
      <c r="Y823" s="112">
        <v>0</v>
      </c>
      <c r="Z823" s="112">
        <v>19897</v>
      </c>
      <c r="AA823" s="112">
        <v>0</v>
      </c>
      <c r="AB823" s="112">
        <v>32345</v>
      </c>
    </row>
    <row r="824" spans="1:28" x14ac:dyDescent="0.25">
      <c r="A824" s="114" t="s">
        <v>17</v>
      </c>
      <c r="B824" s="114" t="s">
        <v>1753</v>
      </c>
      <c r="C824" s="114" t="s">
        <v>590</v>
      </c>
      <c r="D824" s="114" t="s">
        <v>1677</v>
      </c>
      <c r="E824" s="112">
        <f t="shared" si="49"/>
        <v>0</v>
      </c>
      <c r="F824" s="112">
        <f t="shared" si="49"/>
        <v>0</v>
      </c>
      <c r="G824" s="112">
        <f t="shared" si="49"/>
        <v>0</v>
      </c>
      <c r="H824" s="112">
        <f t="shared" si="49"/>
        <v>0</v>
      </c>
      <c r="I824" s="112">
        <f t="shared" si="49"/>
        <v>18720</v>
      </c>
      <c r="J824" s="112">
        <f t="shared" si="49"/>
        <v>0</v>
      </c>
      <c r="K824" s="112">
        <f t="shared" si="49"/>
        <v>31231</v>
      </c>
      <c r="L824" s="112">
        <f t="shared" si="49"/>
        <v>0</v>
      </c>
      <c r="M824" s="112">
        <f t="shared" si="49"/>
        <v>49951</v>
      </c>
      <c r="O824" s="114" t="s">
        <v>17</v>
      </c>
      <c r="P824" s="114" t="s">
        <v>1753</v>
      </c>
      <c r="Q824" s="114" t="s">
        <v>590</v>
      </c>
      <c r="R824" s="114" t="s">
        <v>1677</v>
      </c>
      <c r="S824" s="114"/>
      <c r="T824" s="112">
        <v>0</v>
      </c>
      <c r="U824" s="112">
        <v>0</v>
      </c>
      <c r="V824" s="112">
        <v>0</v>
      </c>
      <c r="W824" s="112">
        <v>0</v>
      </c>
      <c r="X824" s="112">
        <v>18720</v>
      </c>
      <c r="Y824" s="112">
        <v>0</v>
      </c>
      <c r="Z824" s="112">
        <v>31231</v>
      </c>
      <c r="AA824" s="112">
        <v>0</v>
      </c>
      <c r="AB824" s="112">
        <v>49951</v>
      </c>
    </row>
    <row r="825" spans="1:28" x14ac:dyDescent="0.25">
      <c r="A825" s="114" t="s">
        <v>17</v>
      </c>
      <c r="B825" s="114" t="s">
        <v>1753</v>
      </c>
      <c r="C825" s="114" t="s">
        <v>591</v>
      </c>
      <c r="D825" s="114" t="s">
        <v>1678</v>
      </c>
      <c r="E825" s="112">
        <f t="shared" si="49"/>
        <v>0</v>
      </c>
      <c r="F825" s="112">
        <f t="shared" si="49"/>
        <v>165312</v>
      </c>
      <c r="G825" s="112">
        <f t="shared" si="49"/>
        <v>0</v>
      </c>
      <c r="H825" s="112">
        <f t="shared" si="49"/>
        <v>0</v>
      </c>
      <c r="I825" s="112">
        <f t="shared" si="49"/>
        <v>0</v>
      </c>
      <c r="J825" s="112">
        <f t="shared" si="49"/>
        <v>0</v>
      </c>
      <c r="K825" s="112">
        <f t="shared" si="49"/>
        <v>0</v>
      </c>
      <c r="L825" s="112">
        <f t="shared" si="49"/>
        <v>0</v>
      </c>
      <c r="M825" s="112">
        <f t="shared" si="49"/>
        <v>165312</v>
      </c>
      <c r="O825" s="114" t="s">
        <v>17</v>
      </c>
      <c r="P825" s="114" t="s">
        <v>1753</v>
      </c>
      <c r="Q825" s="114" t="s">
        <v>591</v>
      </c>
      <c r="R825" s="114" t="s">
        <v>1678</v>
      </c>
      <c r="S825" s="114"/>
      <c r="T825" s="112">
        <v>0</v>
      </c>
      <c r="U825" s="112">
        <v>165312</v>
      </c>
      <c r="V825" s="112">
        <v>0</v>
      </c>
      <c r="W825" s="112">
        <v>0</v>
      </c>
      <c r="X825" s="112">
        <v>0</v>
      </c>
      <c r="Y825" s="112">
        <v>0</v>
      </c>
      <c r="Z825" s="112">
        <v>0</v>
      </c>
      <c r="AA825" s="112">
        <v>0</v>
      </c>
      <c r="AB825" s="112">
        <v>165312</v>
      </c>
    </row>
    <row r="826" spans="1:28" x14ac:dyDescent="0.25">
      <c r="A826" s="114" t="s">
        <v>17</v>
      </c>
      <c r="B826" s="114" t="s">
        <v>1753</v>
      </c>
      <c r="C826" s="114" t="s">
        <v>592</v>
      </c>
      <c r="D826" s="114" t="s">
        <v>1679</v>
      </c>
      <c r="E826" s="112">
        <f t="shared" si="49"/>
        <v>15856</v>
      </c>
      <c r="F826" s="112">
        <f t="shared" si="49"/>
        <v>7200</v>
      </c>
      <c r="G826" s="112">
        <f t="shared" si="49"/>
        <v>0</v>
      </c>
      <c r="H826" s="112">
        <f t="shared" si="49"/>
        <v>0</v>
      </c>
      <c r="I826" s="112">
        <f t="shared" si="49"/>
        <v>24352</v>
      </c>
      <c r="J826" s="112">
        <f t="shared" si="49"/>
        <v>832</v>
      </c>
      <c r="K826" s="112">
        <f t="shared" si="49"/>
        <v>68865</v>
      </c>
      <c r="L826" s="112">
        <f t="shared" si="49"/>
        <v>0</v>
      </c>
      <c r="M826" s="112">
        <f t="shared" si="49"/>
        <v>117105</v>
      </c>
      <c r="O826" s="114" t="s">
        <v>17</v>
      </c>
      <c r="P826" s="114" t="s">
        <v>1753</v>
      </c>
      <c r="Q826" s="114" t="s">
        <v>592</v>
      </c>
      <c r="R826" s="114" t="s">
        <v>1679</v>
      </c>
      <c r="S826" s="114"/>
      <c r="T826" s="112">
        <v>15856</v>
      </c>
      <c r="U826" s="112">
        <v>7200</v>
      </c>
      <c r="V826" s="112">
        <v>0</v>
      </c>
      <c r="W826" s="112">
        <v>0</v>
      </c>
      <c r="X826" s="112">
        <v>24352</v>
      </c>
      <c r="Y826" s="112">
        <v>832</v>
      </c>
      <c r="Z826" s="112">
        <v>68865</v>
      </c>
      <c r="AA826" s="112">
        <v>0</v>
      </c>
      <c r="AB826" s="112">
        <v>117105</v>
      </c>
    </row>
    <row r="827" spans="1:28" x14ac:dyDescent="0.25">
      <c r="A827" s="114" t="s">
        <v>17</v>
      </c>
      <c r="B827" s="114" t="s">
        <v>1753</v>
      </c>
      <c r="C827" s="114" t="s">
        <v>593</v>
      </c>
      <c r="D827" s="114" t="s">
        <v>1680</v>
      </c>
      <c r="E827" s="112">
        <f t="shared" si="49"/>
        <v>0</v>
      </c>
      <c r="F827" s="112">
        <f t="shared" si="49"/>
        <v>0</v>
      </c>
      <c r="G827" s="112">
        <f t="shared" si="49"/>
        <v>0</v>
      </c>
      <c r="H827" s="112">
        <f t="shared" si="49"/>
        <v>0</v>
      </c>
      <c r="I827" s="112">
        <f t="shared" si="49"/>
        <v>0</v>
      </c>
      <c r="J827" s="112">
        <f t="shared" si="49"/>
        <v>0</v>
      </c>
      <c r="K827" s="112">
        <f t="shared" si="49"/>
        <v>0</v>
      </c>
      <c r="L827" s="112">
        <f t="shared" si="49"/>
        <v>0</v>
      </c>
      <c r="M827" s="112">
        <f t="shared" si="49"/>
        <v>0</v>
      </c>
      <c r="O827" s="114" t="s">
        <v>17</v>
      </c>
      <c r="P827" s="114" t="s">
        <v>1753</v>
      </c>
      <c r="Q827" s="114" t="s">
        <v>593</v>
      </c>
      <c r="R827" s="114" t="s">
        <v>1680</v>
      </c>
      <c r="S827" s="114"/>
      <c r="T827" s="112">
        <v>0</v>
      </c>
      <c r="U827" s="112">
        <v>0</v>
      </c>
      <c r="V827" s="112">
        <v>0</v>
      </c>
      <c r="W827" s="112">
        <v>0</v>
      </c>
      <c r="X827" s="112">
        <v>0</v>
      </c>
      <c r="Y827" s="112">
        <v>0</v>
      </c>
      <c r="Z827" s="112">
        <v>0</v>
      </c>
      <c r="AA827" s="112">
        <v>0</v>
      </c>
      <c r="AB827" s="112">
        <v>0</v>
      </c>
    </row>
    <row r="828" spans="1:28" x14ac:dyDescent="0.25">
      <c r="A828" s="114" t="s">
        <v>17</v>
      </c>
      <c r="B828" s="114" t="s">
        <v>1753</v>
      </c>
      <c r="C828" s="114" t="s">
        <v>594</v>
      </c>
      <c r="D828" s="114" t="s">
        <v>1681</v>
      </c>
      <c r="E828" s="112">
        <f t="shared" si="49"/>
        <v>528</v>
      </c>
      <c r="F828" s="112">
        <f t="shared" si="49"/>
        <v>0</v>
      </c>
      <c r="G828" s="112">
        <f t="shared" si="49"/>
        <v>0</v>
      </c>
      <c r="H828" s="112">
        <f t="shared" si="49"/>
        <v>0</v>
      </c>
      <c r="I828" s="112">
        <f t="shared" si="49"/>
        <v>5952</v>
      </c>
      <c r="J828" s="112">
        <f t="shared" si="49"/>
        <v>0</v>
      </c>
      <c r="K828" s="112">
        <f t="shared" si="49"/>
        <v>7569</v>
      </c>
      <c r="L828" s="112">
        <f t="shared" si="49"/>
        <v>0</v>
      </c>
      <c r="M828" s="112">
        <f t="shared" si="49"/>
        <v>14049</v>
      </c>
      <c r="O828" s="114" t="s">
        <v>17</v>
      </c>
      <c r="P828" s="114" t="s">
        <v>1753</v>
      </c>
      <c r="Q828" s="114" t="s">
        <v>594</v>
      </c>
      <c r="R828" s="114" t="s">
        <v>1681</v>
      </c>
      <c r="S828" s="114"/>
      <c r="T828" s="112">
        <v>528</v>
      </c>
      <c r="U828" s="112">
        <v>0</v>
      </c>
      <c r="V828" s="112">
        <v>0</v>
      </c>
      <c r="W828" s="112">
        <v>0</v>
      </c>
      <c r="X828" s="112">
        <v>5952</v>
      </c>
      <c r="Y828" s="112">
        <v>0</v>
      </c>
      <c r="Z828" s="112">
        <v>7569</v>
      </c>
      <c r="AA828" s="112">
        <v>0</v>
      </c>
      <c r="AB828" s="112">
        <v>14049</v>
      </c>
    </row>
    <row r="829" spans="1:28" x14ac:dyDescent="0.25">
      <c r="A829" s="114" t="s">
        <v>17</v>
      </c>
      <c r="B829" s="114" t="s">
        <v>1753</v>
      </c>
      <c r="C829" s="114" t="s">
        <v>595</v>
      </c>
      <c r="D829" s="114" t="s">
        <v>1682</v>
      </c>
      <c r="E829" s="112">
        <f t="shared" si="49"/>
        <v>0</v>
      </c>
      <c r="F829" s="112">
        <f t="shared" si="49"/>
        <v>3312</v>
      </c>
      <c r="G829" s="112">
        <f t="shared" si="49"/>
        <v>0</v>
      </c>
      <c r="H829" s="112">
        <f t="shared" si="49"/>
        <v>0</v>
      </c>
      <c r="I829" s="112">
        <f t="shared" si="49"/>
        <v>0</v>
      </c>
      <c r="J829" s="112">
        <f t="shared" si="49"/>
        <v>36064</v>
      </c>
      <c r="K829" s="112">
        <f t="shared" si="49"/>
        <v>0</v>
      </c>
      <c r="L829" s="112">
        <f t="shared" si="49"/>
        <v>11887</v>
      </c>
      <c r="M829" s="112">
        <f t="shared" si="49"/>
        <v>51263</v>
      </c>
      <c r="O829" s="114" t="s">
        <v>17</v>
      </c>
      <c r="P829" s="114" t="s">
        <v>1753</v>
      </c>
      <c r="Q829" s="114" t="s">
        <v>595</v>
      </c>
      <c r="R829" s="114" t="s">
        <v>1682</v>
      </c>
      <c r="S829" s="114"/>
      <c r="T829" s="112">
        <v>0</v>
      </c>
      <c r="U829" s="112">
        <v>3312</v>
      </c>
      <c r="V829" s="112">
        <v>0</v>
      </c>
      <c r="W829" s="112">
        <v>0</v>
      </c>
      <c r="X829" s="112">
        <v>0</v>
      </c>
      <c r="Y829" s="112">
        <v>36064</v>
      </c>
      <c r="Z829" s="112">
        <v>0</v>
      </c>
      <c r="AA829" s="112">
        <v>11887</v>
      </c>
      <c r="AB829" s="112">
        <v>51263</v>
      </c>
    </row>
    <row r="830" spans="1:28" x14ac:dyDescent="0.25">
      <c r="A830" s="114" t="s">
        <v>17</v>
      </c>
      <c r="B830" s="114" t="s">
        <v>1753</v>
      </c>
      <c r="C830" s="114" t="s">
        <v>596</v>
      </c>
      <c r="D830" s="114" t="s">
        <v>1683</v>
      </c>
      <c r="E830" s="112">
        <f t="shared" si="49"/>
        <v>0</v>
      </c>
      <c r="F830" s="112">
        <f t="shared" si="49"/>
        <v>0</v>
      </c>
      <c r="G830" s="112">
        <f t="shared" si="49"/>
        <v>0</v>
      </c>
      <c r="H830" s="112">
        <f t="shared" si="49"/>
        <v>0</v>
      </c>
      <c r="I830" s="112">
        <f t="shared" si="49"/>
        <v>1280</v>
      </c>
      <c r="J830" s="112">
        <f t="shared" si="49"/>
        <v>0</v>
      </c>
      <c r="K830" s="112">
        <f t="shared" si="49"/>
        <v>105200</v>
      </c>
      <c r="L830" s="112">
        <f t="shared" si="49"/>
        <v>0</v>
      </c>
      <c r="M830" s="112">
        <f t="shared" si="49"/>
        <v>106480</v>
      </c>
      <c r="O830" s="114" t="s">
        <v>17</v>
      </c>
      <c r="P830" s="114" t="s">
        <v>1753</v>
      </c>
      <c r="Q830" s="114" t="s">
        <v>596</v>
      </c>
      <c r="R830" s="114" t="s">
        <v>1683</v>
      </c>
      <c r="S830" s="114"/>
      <c r="T830" s="112">
        <v>0</v>
      </c>
      <c r="U830" s="112">
        <v>0</v>
      </c>
      <c r="V830" s="112">
        <v>0</v>
      </c>
      <c r="W830" s="112">
        <v>0</v>
      </c>
      <c r="X830" s="112">
        <v>1280</v>
      </c>
      <c r="Y830" s="112">
        <v>0</v>
      </c>
      <c r="Z830" s="112">
        <v>105200</v>
      </c>
      <c r="AA830" s="112">
        <v>0</v>
      </c>
      <c r="AB830" s="112">
        <v>106480</v>
      </c>
    </row>
    <row r="831" spans="1:28" x14ac:dyDescent="0.25">
      <c r="A831" s="114" t="s">
        <v>17</v>
      </c>
      <c r="B831" s="114" t="s">
        <v>1753</v>
      </c>
      <c r="C831" s="114" t="s">
        <v>597</v>
      </c>
      <c r="D831" s="114" t="s">
        <v>1684</v>
      </c>
      <c r="E831" s="112">
        <f t="shared" si="49"/>
        <v>3072</v>
      </c>
      <c r="F831" s="112">
        <f t="shared" si="49"/>
        <v>3584</v>
      </c>
      <c r="G831" s="112">
        <f t="shared" si="49"/>
        <v>0</v>
      </c>
      <c r="H831" s="112">
        <f t="shared" si="49"/>
        <v>0</v>
      </c>
      <c r="I831" s="112">
        <f t="shared" si="49"/>
        <v>97216</v>
      </c>
      <c r="J831" s="112">
        <f t="shared" si="49"/>
        <v>288</v>
      </c>
      <c r="K831" s="112">
        <f t="shared" si="49"/>
        <v>64777</v>
      </c>
      <c r="L831" s="112">
        <f t="shared" si="49"/>
        <v>70</v>
      </c>
      <c r="M831" s="112">
        <f t="shared" si="49"/>
        <v>169007</v>
      </c>
      <c r="O831" s="114" t="s">
        <v>17</v>
      </c>
      <c r="P831" s="114" t="s">
        <v>1753</v>
      </c>
      <c r="Q831" s="114" t="s">
        <v>597</v>
      </c>
      <c r="R831" s="114" t="s">
        <v>1684</v>
      </c>
      <c r="S831" s="114"/>
      <c r="T831" s="112">
        <v>3072</v>
      </c>
      <c r="U831" s="112">
        <v>3584</v>
      </c>
      <c r="V831" s="112">
        <v>0</v>
      </c>
      <c r="W831" s="112">
        <v>0</v>
      </c>
      <c r="X831" s="112">
        <v>97216</v>
      </c>
      <c r="Y831" s="112">
        <v>288</v>
      </c>
      <c r="Z831" s="112">
        <v>64777</v>
      </c>
      <c r="AA831" s="112">
        <v>70</v>
      </c>
      <c r="AB831" s="112">
        <v>169007</v>
      </c>
    </row>
    <row r="832" spans="1:28" x14ac:dyDescent="0.25">
      <c r="A832" s="114" t="s">
        <v>17</v>
      </c>
      <c r="B832" s="114" t="s">
        <v>1753</v>
      </c>
      <c r="C832" s="114" t="s">
        <v>598</v>
      </c>
      <c r="D832" s="114" t="s">
        <v>1685</v>
      </c>
      <c r="E832" s="112">
        <f t="shared" si="49"/>
        <v>0</v>
      </c>
      <c r="F832" s="112">
        <f t="shared" si="49"/>
        <v>0</v>
      </c>
      <c r="G832" s="112">
        <f t="shared" si="49"/>
        <v>0</v>
      </c>
      <c r="H832" s="112">
        <f t="shared" si="49"/>
        <v>0</v>
      </c>
      <c r="I832" s="112">
        <f t="shared" si="49"/>
        <v>0</v>
      </c>
      <c r="J832" s="112">
        <f t="shared" si="49"/>
        <v>0</v>
      </c>
      <c r="K832" s="112">
        <f t="shared" si="49"/>
        <v>0</v>
      </c>
      <c r="L832" s="112">
        <f t="shared" si="49"/>
        <v>0</v>
      </c>
      <c r="M832" s="112">
        <f t="shared" si="49"/>
        <v>0</v>
      </c>
      <c r="O832" s="114" t="s">
        <v>17</v>
      </c>
      <c r="P832" s="114" t="s">
        <v>1753</v>
      </c>
      <c r="Q832" s="114" t="s">
        <v>598</v>
      </c>
      <c r="R832" s="114" t="s">
        <v>1685</v>
      </c>
      <c r="S832" s="114"/>
      <c r="T832" s="112">
        <v>0</v>
      </c>
      <c r="U832" s="112">
        <v>0</v>
      </c>
      <c r="V832" s="112">
        <v>0</v>
      </c>
      <c r="W832" s="112">
        <v>0</v>
      </c>
      <c r="X832" s="112">
        <v>0</v>
      </c>
      <c r="Y832" s="112">
        <v>0</v>
      </c>
      <c r="Z832" s="112">
        <v>0</v>
      </c>
      <c r="AA832" s="112">
        <v>0</v>
      </c>
      <c r="AB832" s="112">
        <v>0</v>
      </c>
    </row>
    <row r="833" spans="1:28" x14ac:dyDescent="0.25">
      <c r="A833" s="114" t="s">
        <v>17</v>
      </c>
      <c r="B833" s="114" t="s">
        <v>1753</v>
      </c>
      <c r="C833" s="114" t="s">
        <v>599</v>
      </c>
      <c r="D833" s="114" t="s">
        <v>1686</v>
      </c>
      <c r="E833" s="112">
        <f t="shared" si="49"/>
        <v>0</v>
      </c>
      <c r="F833" s="112">
        <f t="shared" si="49"/>
        <v>0</v>
      </c>
      <c r="G833" s="112">
        <f t="shared" si="49"/>
        <v>0</v>
      </c>
      <c r="H833" s="112">
        <f t="shared" si="49"/>
        <v>0</v>
      </c>
      <c r="I833" s="112">
        <f t="shared" si="49"/>
        <v>0</v>
      </c>
      <c r="J833" s="112">
        <f t="shared" si="49"/>
        <v>21024</v>
      </c>
      <c r="K833" s="112">
        <f t="shared" si="49"/>
        <v>0</v>
      </c>
      <c r="L833" s="112">
        <f t="shared" si="49"/>
        <v>92341</v>
      </c>
      <c r="M833" s="112">
        <f t="shared" si="49"/>
        <v>113365</v>
      </c>
      <c r="O833" s="114" t="s">
        <v>17</v>
      </c>
      <c r="P833" s="114" t="s">
        <v>1753</v>
      </c>
      <c r="Q833" s="114" t="s">
        <v>599</v>
      </c>
      <c r="R833" s="114" t="s">
        <v>1686</v>
      </c>
      <c r="S833" s="114"/>
      <c r="T833" s="112">
        <v>0</v>
      </c>
      <c r="U833" s="112">
        <v>0</v>
      </c>
      <c r="V833" s="112">
        <v>0</v>
      </c>
      <c r="W833" s="112">
        <v>0</v>
      </c>
      <c r="X833" s="112">
        <v>0</v>
      </c>
      <c r="Y833" s="112">
        <v>21024</v>
      </c>
      <c r="Z833" s="112">
        <v>0</v>
      </c>
      <c r="AA833" s="112">
        <v>92341</v>
      </c>
      <c r="AB833" s="112">
        <v>113365</v>
      </c>
    </row>
    <row r="834" spans="1:28" x14ac:dyDescent="0.25">
      <c r="A834" s="114" t="s">
        <v>17</v>
      </c>
      <c r="B834" s="114" t="s">
        <v>1753</v>
      </c>
      <c r="C834" s="114" t="s">
        <v>600</v>
      </c>
      <c r="D834" s="114" t="s">
        <v>1687</v>
      </c>
      <c r="E834" s="112">
        <f t="shared" si="49"/>
        <v>142704</v>
      </c>
      <c r="F834" s="112">
        <f t="shared" si="49"/>
        <v>0</v>
      </c>
      <c r="G834" s="112">
        <f t="shared" si="49"/>
        <v>0</v>
      </c>
      <c r="H834" s="112">
        <f t="shared" si="49"/>
        <v>16816</v>
      </c>
      <c r="I834" s="112">
        <f t="shared" si="49"/>
        <v>0</v>
      </c>
      <c r="J834" s="112">
        <f t="shared" si="49"/>
        <v>0</v>
      </c>
      <c r="K834" s="112">
        <f t="shared" si="49"/>
        <v>0</v>
      </c>
      <c r="L834" s="112">
        <f t="shared" si="49"/>
        <v>0</v>
      </c>
      <c r="M834" s="112">
        <f t="shared" si="49"/>
        <v>159520</v>
      </c>
      <c r="O834" s="114" t="s">
        <v>17</v>
      </c>
      <c r="P834" s="114" t="s">
        <v>1753</v>
      </c>
      <c r="Q834" s="114" t="s">
        <v>600</v>
      </c>
      <c r="R834" s="114" t="s">
        <v>1687</v>
      </c>
      <c r="S834" s="114"/>
      <c r="T834" s="112">
        <v>142704</v>
      </c>
      <c r="U834" s="112">
        <v>0</v>
      </c>
      <c r="V834" s="112">
        <v>0</v>
      </c>
      <c r="W834" s="112">
        <v>16816</v>
      </c>
      <c r="X834" s="112">
        <v>0</v>
      </c>
      <c r="Y834" s="112">
        <v>0</v>
      </c>
      <c r="Z834" s="112">
        <v>0</v>
      </c>
      <c r="AA834" s="112">
        <v>0</v>
      </c>
      <c r="AB834" s="112">
        <v>159520</v>
      </c>
    </row>
    <row r="835" spans="1:28" x14ac:dyDescent="0.25">
      <c r="A835" s="114" t="s">
        <v>17</v>
      </c>
      <c r="B835" s="114" t="s">
        <v>1753</v>
      </c>
      <c r="C835" s="114" t="s">
        <v>601</v>
      </c>
      <c r="D835" s="114" t="s">
        <v>1688</v>
      </c>
      <c r="E835" s="112">
        <f t="shared" si="49"/>
        <v>15824</v>
      </c>
      <c r="F835" s="112">
        <f t="shared" si="49"/>
        <v>0</v>
      </c>
      <c r="G835" s="112">
        <f t="shared" si="49"/>
        <v>0</v>
      </c>
      <c r="H835" s="112">
        <f t="shared" si="49"/>
        <v>0</v>
      </c>
      <c r="I835" s="112">
        <f t="shared" si="49"/>
        <v>0</v>
      </c>
      <c r="J835" s="112">
        <f t="shared" si="49"/>
        <v>0</v>
      </c>
      <c r="K835" s="112">
        <f t="shared" si="49"/>
        <v>0</v>
      </c>
      <c r="L835" s="112">
        <f t="shared" si="49"/>
        <v>0</v>
      </c>
      <c r="M835" s="112">
        <f t="shared" si="49"/>
        <v>15824</v>
      </c>
      <c r="O835" s="114" t="s">
        <v>17</v>
      </c>
      <c r="P835" s="114" t="s">
        <v>1753</v>
      </c>
      <c r="Q835" s="114" t="s">
        <v>601</v>
      </c>
      <c r="R835" s="114" t="s">
        <v>1688</v>
      </c>
      <c r="S835" s="114"/>
      <c r="T835" s="112">
        <v>15824</v>
      </c>
      <c r="U835" s="112">
        <v>0</v>
      </c>
      <c r="V835" s="112">
        <v>0</v>
      </c>
      <c r="W835" s="112">
        <v>0</v>
      </c>
      <c r="X835" s="112">
        <v>0</v>
      </c>
      <c r="Y835" s="112">
        <v>0</v>
      </c>
      <c r="Z835" s="112">
        <v>0</v>
      </c>
      <c r="AA835" s="112">
        <v>0</v>
      </c>
      <c r="AB835" s="112">
        <v>15824</v>
      </c>
    </row>
    <row r="836" spans="1:28" x14ac:dyDescent="0.25">
      <c r="A836" s="114" t="s">
        <v>17</v>
      </c>
      <c r="B836" s="114" t="s">
        <v>1753</v>
      </c>
      <c r="C836" s="114" t="s">
        <v>602</v>
      </c>
      <c r="D836" s="114" t="s">
        <v>1689</v>
      </c>
      <c r="E836" s="112">
        <f t="shared" si="49"/>
        <v>0</v>
      </c>
      <c r="F836" s="112">
        <f t="shared" si="49"/>
        <v>0</v>
      </c>
      <c r="G836" s="112">
        <f t="shared" si="49"/>
        <v>0</v>
      </c>
      <c r="H836" s="112">
        <f t="shared" si="49"/>
        <v>0</v>
      </c>
      <c r="I836" s="112">
        <f t="shared" si="49"/>
        <v>0</v>
      </c>
      <c r="J836" s="112">
        <f t="shared" si="49"/>
        <v>61104</v>
      </c>
      <c r="K836" s="112">
        <f t="shared" si="49"/>
        <v>0</v>
      </c>
      <c r="L836" s="112">
        <f t="shared" si="49"/>
        <v>2601</v>
      </c>
      <c r="M836" s="112">
        <f t="shared" si="49"/>
        <v>63705</v>
      </c>
      <c r="O836" s="114" t="s">
        <v>17</v>
      </c>
      <c r="P836" s="114" t="s">
        <v>1753</v>
      </c>
      <c r="Q836" s="114" t="s">
        <v>602</v>
      </c>
      <c r="R836" s="114" t="s">
        <v>1689</v>
      </c>
      <c r="S836" s="114"/>
      <c r="T836" s="112">
        <v>0</v>
      </c>
      <c r="U836" s="112">
        <v>0</v>
      </c>
      <c r="V836" s="112">
        <v>0</v>
      </c>
      <c r="W836" s="112">
        <v>0</v>
      </c>
      <c r="X836" s="112">
        <v>0</v>
      </c>
      <c r="Y836" s="112">
        <v>61104</v>
      </c>
      <c r="Z836" s="112">
        <v>0</v>
      </c>
      <c r="AA836" s="112">
        <v>2601</v>
      </c>
      <c r="AB836" s="112">
        <v>63705</v>
      </c>
    </row>
    <row r="837" spans="1:28" x14ac:dyDescent="0.25">
      <c r="A837" s="114" t="s">
        <v>17</v>
      </c>
      <c r="B837" s="114" t="s">
        <v>1753</v>
      </c>
      <c r="C837" s="114" t="s">
        <v>603</v>
      </c>
      <c r="D837" s="114" t="s">
        <v>1690</v>
      </c>
      <c r="E837" s="112">
        <f t="shared" si="49"/>
        <v>0</v>
      </c>
      <c r="F837" s="112">
        <f t="shared" si="49"/>
        <v>0</v>
      </c>
      <c r="G837" s="112">
        <f t="shared" si="49"/>
        <v>0</v>
      </c>
      <c r="H837" s="112">
        <f t="shared" si="49"/>
        <v>0</v>
      </c>
      <c r="I837" s="112">
        <f t="shared" si="49"/>
        <v>0</v>
      </c>
      <c r="J837" s="112">
        <f t="shared" si="49"/>
        <v>21536</v>
      </c>
      <c r="K837" s="112">
        <f t="shared" si="49"/>
        <v>0</v>
      </c>
      <c r="L837" s="112">
        <f t="shared" si="49"/>
        <v>0</v>
      </c>
      <c r="M837" s="112">
        <f t="shared" si="49"/>
        <v>21536</v>
      </c>
      <c r="O837" s="114" t="s">
        <v>17</v>
      </c>
      <c r="P837" s="114" t="s">
        <v>1753</v>
      </c>
      <c r="Q837" s="114" t="s">
        <v>603</v>
      </c>
      <c r="R837" s="114" t="s">
        <v>1690</v>
      </c>
      <c r="S837" s="114"/>
      <c r="T837" s="112">
        <v>0</v>
      </c>
      <c r="U837" s="112">
        <v>0</v>
      </c>
      <c r="V837" s="112">
        <v>0</v>
      </c>
      <c r="W837" s="112">
        <v>0</v>
      </c>
      <c r="X837" s="112">
        <v>0</v>
      </c>
      <c r="Y837" s="112">
        <v>21536</v>
      </c>
      <c r="Z837" s="112">
        <v>0</v>
      </c>
      <c r="AA837" s="112">
        <v>0</v>
      </c>
      <c r="AB837" s="112">
        <v>21536</v>
      </c>
    </row>
    <row r="838" spans="1:28" x14ac:dyDescent="0.25">
      <c r="A838" s="114" t="s">
        <v>17</v>
      </c>
      <c r="B838" s="114" t="s">
        <v>1753</v>
      </c>
      <c r="C838" s="114" t="s">
        <v>604</v>
      </c>
      <c r="D838" s="114" t="s">
        <v>1691</v>
      </c>
      <c r="E838" s="112">
        <f t="shared" si="49"/>
        <v>2352</v>
      </c>
      <c r="F838" s="112">
        <f t="shared" si="49"/>
        <v>960</v>
      </c>
      <c r="G838" s="112">
        <f t="shared" si="49"/>
        <v>0</v>
      </c>
      <c r="H838" s="112">
        <f t="shared" si="49"/>
        <v>0</v>
      </c>
      <c r="I838" s="112">
        <f t="shared" si="49"/>
        <v>0</v>
      </c>
      <c r="J838" s="112">
        <f t="shared" si="49"/>
        <v>120168</v>
      </c>
      <c r="K838" s="112">
        <f t="shared" si="49"/>
        <v>0</v>
      </c>
      <c r="L838" s="112">
        <f t="shared" si="49"/>
        <v>30558</v>
      </c>
      <c r="M838" s="112">
        <f t="shared" si="49"/>
        <v>154038</v>
      </c>
      <c r="O838" s="114" t="s">
        <v>17</v>
      </c>
      <c r="P838" s="114" t="s">
        <v>1753</v>
      </c>
      <c r="Q838" s="114" t="s">
        <v>604</v>
      </c>
      <c r="R838" s="114" t="s">
        <v>1691</v>
      </c>
      <c r="S838" s="114"/>
      <c r="T838" s="112">
        <v>2352</v>
      </c>
      <c r="U838" s="112">
        <v>960</v>
      </c>
      <c r="V838" s="112">
        <v>0</v>
      </c>
      <c r="W838" s="112">
        <v>0</v>
      </c>
      <c r="X838" s="112">
        <v>0</v>
      </c>
      <c r="Y838" s="112">
        <v>120168</v>
      </c>
      <c r="Z838" s="112">
        <v>0</v>
      </c>
      <c r="AA838" s="112">
        <v>30558</v>
      </c>
      <c r="AB838" s="112">
        <v>154038</v>
      </c>
    </row>
    <row r="839" spans="1:28" x14ac:dyDescent="0.25">
      <c r="A839" s="114" t="s">
        <v>17</v>
      </c>
      <c r="B839" s="114" t="s">
        <v>1753</v>
      </c>
      <c r="C839" s="114" t="s">
        <v>605</v>
      </c>
      <c r="D839" s="114" t="s">
        <v>1692</v>
      </c>
      <c r="E839" s="112">
        <f t="shared" si="49"/>
        <v>0</v>
      </c>
      <c r="F839" s="112">
        <f t="shared" si="49"/>
        <v>0</v>
      </c>
      <c r="G839" s="112">
        <f t="shared" si="49"/>
        <v>0</v>
      </c>
      <c r="H839" s="112">
        <f t="shared" si="49"/>
        <v>0</v>
      </c>
      <c r="I839" s="112">
        <f t="shared" si="49"/>
        <v>0</v>
      </c>
      <c r="J839" s="112">
        <f t="shared" si="49"/>
        <v>9152</v>
      </c>
      <c r="K839" s="112">
        <f t="shared" si="49"/>
        <v>0</v>
      </c>
      <c r="L839" s="112">
        <f t="shared" si="49"/>
        <v>0</v>
      </c>
      <c r="M839" s="112">
        <f t="shared" si="49"/>
        <v>9152</v>
      </c>
      <c r="O839" s="114" t="s">
        <v>17</v>
      </c>
      <c r="P839" s="114" t="s">
        <v>1753</v>
      </c>
      <c r="Q839" s="114" t="s">
        <v>605</v>
      </c>
      <c r="R839" s="114" t="s">
        <v>1692</v>
      </c>
      <c r="S839" s="114"/>
      <c r="T839" s="112">
        <v>0</v>
      </c>
      <c r="U839" s="112">
        <v>0</v>
      </c>
      <c r="V839" s="112">
        <v>0</v>
      </c>
      <c r="W839" s="112">
        <v>0</v>
      </c>
      <c r="X839" s="112">
        <v>0</v>
      </c>
      <c r="Y839" s="112">
        <v>9152</v>
      </c>
      <c r="Z839" s="112">
        <v>0</v>
      </c>
      <c r="AA839" s="112">
        <v>0</v>
      </c>
      <c r="AB839" s="112">
        <v>9152</v>
      </c>
    </row>
    <row r="840" spans="1:28" x14ac:dyDescent="0.25">
      <c r="A840" s="114" t="s">
        <v>17</v>
      </c>
      <c r="B840" s="114" t="s">
        <v>1753</v>
      </c>
      <c r="C840" s="114" t="s">
        <v>606</v>
      </c>
      <c r="D840" s="114" t="s">
        <v>1693</v>
      </c>
      <c r="E840" s="112">
        <f t="shared" si="49"/>
        <v>0</v>
      </c>
      <c r="F840" s="112">
        <f t="shared" si="49"/>
        <v>0</v>
      </c>
      <c r="G840" s="112">
        <f t="shared" si="49"/>
        <v>0</v>
      </c>
      <c r="H840" s="112">
        <f t="shared" si="49"/>
        <v>0</v>
      </c>
      <c r="I840" s="112">
        <f t="shared" si="49"/>
        <v>0</v>
      </c>
      <c r="J840" s="112">
        <f t="shared" si="49"/>
        <v>58304</v>
      </c>
      <c r="K840" s="112">
        <f t="shared" si="49"/>
        <v>0</v>
      </c>
      <c r="L840" s="112">
        <f t="shared" si="49"/>
        <v>0</v>
      </c>
      <c r="M840" s="112">
        <f t="shared" si="49"/>
        <v>58304</v>
      </c>
      <c r="O840" s="114" t="s">
        <v>17</v>
      </c>
      <c r="P840" s="114" t="s">
        <v>1753</v>
      </c>
      <c r="Q840" s="114" t="s">
        <v>606</v>
      </c>
      <c r="R840" s="114" t="s">
        <v>1693</v>
      </c>
      <c r="S840" s="114"/>
      <c r="T840" s="112">
        <v>0</v>
      </c>
      <c r="U840" s="112">
        <v>0</v>
      </c>
      <c r="V840" s="112">
        <v>0</v>
      </c>
      <c r="W840" s="112">
        <v>0</v>
      </c>
      <c r="X840" s="112">
        <v>0</v>
      </c>
      <c r="Y840" s="112">
        <v>58304</v>
      </c>
      <c r="Z840" s="112">
        <v>0</v>
      </c>
      <c r="AA840" s="112">
        <v>0</v>
      </c>
      <c r="AB840" s="112">
        <v>58304</v>
      </c>
    </row>
    <row r="841" spans="1:28" x14ac:dyDescent="0.25">
      <c r="A841" s="114" t="s">
        <v>17</v>
      </c>
      <c r="B841" s="114" t="s">
        <v>1753</v>
      </c>
      <c r="C841" s="114" t="s">
        <v>607</v>
      </c>
      <c r="D841" s="114" t="s">
        <v>1694</v>
      </c>
      <c r="E841" s="112">
        <f t="shared" si="49"/>
        <v>0</v>
      </c>
      <c r="F841" s="112">
        <f t="shared" si="49"/>
        <v>71104</v>
      </c>
      <c r="G841" s="112">
        <f t="shared" si="49"/>
        <v>49793</v>
      </c>
      <c r="H841" s="112">
        <f t="shared" si="49"/>
        <v>0</v>
      </c>
      <c r="I841" s="112">
        <f t="shared" si="49"/>
        <v>0</v>
      </c>
      <c r="J841" s="112">
        <f t="shared" si="49"/>
        <v>1104</v>
      </c>
      <c r="K841" s="112">
        <f t="shared" si="49"/>
        <v>0</v>
      </c>
      <c r="L841" s="112">
        <f t="shared" si="49"/>
        <v>0</v>
      </c>
      <c r="M841" s="112">
        <f t="shared" si="49"/>
        <v>122001</v>
      </c>
      <c r="O841" s="114" t="s">
        <v>17</v>
      </c>
      <c r="P841" s="114" t="s">
        <v>1753</v>
      </c>
      <c r="Q841" s="114" t="s">
        <v>607</v>
      </c>
      <c r="R841" s="114" t="s">
        <v>1694</v>
      </c>
      <c r="S841" s="114"/>
      <c r="T841" s="112">
        <v>0</v>
      </c>
      <c r="U841" s="112">
        <v>71104</v>
      </c>
      <c r="V841" s="112">
        <v>49793</v>
      </c>
      <c r="W841" s="112">
        <v>0</v>
      </c>
      <c r="X841" s="112">
        <v>0</v>
      </c>
      <c r="Y841" s="112">
        <v>1104</v>
      </c>
      <c r="Z841" s="112">
        <v>0</v>
      </c>
      <c r="AA841" s="112">
        <v>0</v>
      </c>
      <c r="AB841" s="112">
        <v>122001</v>
      </c>
    </row>
    <row r="842" spans="1:28" x14ac:dyDescent="0.25">
      <c r="A842" s="114" t="s">
        <v>17</v>
      </c>
      <c r="B842" s="114" t="s">
        <v>1753</v>
      </c>
      <c r="C842" s="114" t="s">
        <v>608</v>
      </c>
      <c r="D842" s="114" t="s">
        <v>1695</v>
      </c>
      <c r="E842" s="112">
        <f t="shared" si="49"/>
        <v>0</v>
      </c>
      <c r="F842" s="112">
        <f t="shared" si="49"/>
        <v>0</v>
      </c>
      <c r="G842" s="112">
        <f t="shared" si="49"/>
        <v>0</v>
      </c>
      <c r="H842" s="112">
        <f t="shared" si="49"/>
        <v>0</v>
      </c>
      <c r="I842" s="112">
        <f t="shared" si="49"/>
        <v>5680</v>
      </c>
      <c r="J842" s="112">
        <f t="shared" si="49"/>
        <v>0</v>
      </c>
      <c r="K842" s="112">
        <f t="shared" si="49"/>
        <v>192</v>
      </c>
      <c r="L842" s="112">
        <f t="shared" si="49"/>
        <v>0</v>
      </c>
      <c r="M842" s="112">
        <f t="shared" si="49"/>
        <v>5872</v>
      </c>
      <c r="O842" s="114" t="s">
        <v>17</v>
      </c>
      <c r="P842" s="114" t="s">
        <v>1753</v>
      </c>
      <c r="Q842" s="114" t="s">
        <v>608</v>
      </c>
      <c r="R842" s="114" t="s">
        <v>1695</v>
      </c>
      <c r="S842" s="114"/>
      <c r="T842" s="112">
        <v>0</v>
      </c>
      <c r="U842" s="112">
        <v>0</v>
      </c>
      <c r="V842" s="112">
        <v>0</v>
      </c>
      <c r="W842" s="112">
        <v>0</v>
      </c>
      <c r="X842" s="112">
        <v>5680</v>
      </c>
      <c r="Y842" s="112">
        <v>0</v>
      </c>
      <c r="Z842" s="112">
        <v>192</v>
      </c>
      <c r="AA842" s="112">
        <v>0</v>
      </c>
      <c r="AB842" s="112">
        <v>5872</v>
      </c>
    </row>
    <row r="843" spans="1:28" x14ac:dyDescent="0.25">
      <c r="A843" s="114" t="s">
        <v>17</v>
      </c>
      <c r="B843" s="114" t="s">
        <v>1753</v>
      </c>
      <c r="C843" s="114" t="s">
        <v>609</v>
      </c>
      <c r="D843" s="114" t="s">
        <v>1696</v>
      </c>
      <c r="E843" s="112">
        <f t="shared" si="49"/>
        <v>0</v>
      </c>
      <c r="F843" s="112">
        <f t="shared" si="49"/>
        <v>0</v>
      </c>
      <c r="G843" s="112">
        <f t="shared" si="49"/>
        <v>0</v>
      </c>
      <c r="H843" s="112">
        <f t="shared" si="49"/>
        <v>0</v>
      </c>
      <c r="I843" s="112">
        <f t="shared" si="49"/>
        <v>0</v>
      </c>
      <c r="J843" s="112">
        <f t="shared" si="49"/>
        <v>0</v>
      </c>
      <c r="K843" s="112">
        <f t="shared" si="49"/>
        <v>48865</v>
      </c>
      <c r="L843" s="112">
        <f t="shared" si="49"/>
        <v>0</v>
      </c>
      <c r="M843" s="112">
        <f t="shared" si="49"/>
        <v>48865</v>
      </c>
      <c r="O843" s="114" t="s">
        <v>17</v>
      </c>
      <c r="P843" s="114" t="s">
        <v>1753</v>
      </c>
      <c r="Q843" s="114" t="s">
        <v>609</v>
      </c>
      <c r="R843" s="114" t="s">
        <v>1696</v>
      </c>
      <c r="S843" s="114"/>
      <c r="T843" s="112">
        <v>0</v>
      </c>
      <c r="U843" s="112">
        <v>0</v>
      </c>
      <c r="V843" s="112">
        <v>0</v>
      </c>
      <c r="W843" s="112">
        <v>0</v>
      </c>
      <c r="X843" s="112">
        <v>0</v>
      </c>
      <c r="Y843" s="112">
        <v>0</v>
      </c>
      <c r="Z843" s="112">
        <v>48865</v>
      </c>
      <c r="AA843" s="112">
        <v>0</v>
      </c>
      <c r="AB843" s="112">
        <v>48865</v>
      </c>
    </row>
    <row r="844" spans="1:28" x14ac:dyDescent="0.25">
      <c r="A844" s="114" t="s">
        <v>17</v>
      </c>
      <c r="B844" s="114" t="s">
        <v>1753</v>
      </c>
      <c r="C844" s="114" t="s">
        <v>610</v>
      </c>
      <c r="D844" s="114" t="s">
        <v>1697</v>
      </c>
      <c r="E844" s="112">
        <f t="shared" si="49"/>
        <v>0</v>
      </c>
      <c r="F844" s="112">
        <f t="shared" si="49"/>
        <v>0</v>
      </c>
      <c r="G844" s="112">
        <f t="shared" si="49"/>
        <v>0</v>
      </c>
      <c r="H844" s="112">
        <f t="shared" si="49"/>
        <v>0</v>
      </c>
      <c r="I844" s="112">
        <f t="shared" si="49"/>
        <v>2176</v>
      </c>
      <c r="J844" s="112">
        <f t="shared" si="49"/>
        <v>0</v>
      </c>
      <c r="K844" s="112">
        <f t="shared" si="49"/>
        <v>9198</v>
      </c>
      <c r="L844" s="112">
        <f t="shared" si="49"/>
        <v>0</v>
      </c>
      <c r="M844" s="112">
        <f t="shared" si="49"/>
        <v>11374</v>
      </c>
      <c r="O844" s="114" t="s">
        <v>17</v>
      </c>
      <c r="P844" s="114" t="s">
        <v>1753</v>
      </c>
      <c r="Q844" s="114" t="s">
        <v>610</v>
      </c>
      <c r="R844" s="114" t="s">
        <v>1697</v>
      </c>
      <c r="S844" s="114"/>
      <c r="T844" s="112">
        <v>0</v>
      </c>
      <c r="U844" s="112">
        <v>0</v>
      </c>
      <c r="V844" s="112">
        <v>0</v>
      </c>
      <c r="W844" s="112">
        <v>0</v>
      </c>
      <c r="X844" s="112">
        <v>2176</v>
      </c>
      <c r="Y844" s="112">
        <v>0</v>
      </c>
      <c r="Z844" s="112">
        <v>9198</v>
      </c>
      <c r="AA844" s="112">
        <v>0</v>
      </c>
      <c r="AB844" s="112">
        <v>11374</v>
      </c>
    </row>
    <row r="845" spans="1:28" x14ac:dyDescent="0.25">
      <c r="A845" s="114" t="s">
        <v>17</v>
      </c>
      <c r="B845" s="114" t="s">
        <v>1753</v>
      </c>
      <c r="C845" s="114" t="s">
        <v>611</v>
      </c>
      <c r="D845" s="114" t="s">
        <v>1698</v>
      </c>
      <c r="E845" s="112">
        <f t="shared" si="49"/>
        <v>15360</v>
      </c>
      <c r="F845" s="112">
        <f t="shared" si="49"/>
        <v>0</v>
      </c>
      <c r="G845" s="112">
        <f t="shared" si="49"/>
        <v>0</v>
      </c>
      <c r="H845" s="112">
        <f t="shared" si="49"/>
        <v>0</v>
      </c>
      <c r="I845" s="112">
        <f t="shared" si="49"/>
        <v>0</v>
      </c>
      <c r="J845" s="112">
        <f t="shared" si="49"/>
        <v>0</v>
      </c>
      <c r="K845" s="112">
        <f t="shared" si="49"/>
        <v>0</v>
      </c>
      <c r="L845" s="112">
        <f t="shared" si="49"/>
        <v>0</v>
      </c>
      <c r="M845" s="112">
        <f t="shared" si="49"/>
        <v>15360</v>
      </c>
      <c r="O845" s="114" t="s">
        <v>17</v>
      </c>
      <c r="P845" s="114" t="s">
        <v>1753</v>
      </c>
      <c r="Q845" s="114" t="s">
        <v>611</v>
      </c>
      <c r="R845" s="114" t="s">
        <v>1698</v>
      </c>
      <c r="S845" s="114"/>
      <c r="T845" s="112">
        <v>15360</v>
      </c>
      <c r="U845" s="112">
        <v>0</v>
      </c>
      <c r="V845" s="112">
        <v>0</v>
      </c>
      <c r="W845" s="112">
        <v>0</v>
      </c>
      <c r="X845" s="112">
        <v>0</v>
      </c>
      <c r="Y845" s="112">
        <v>0</v>
      </c>
      <c r="Z845" s="112">
        <v>0</v>
      </c>
      <c r="AA845" s="112">
        <v>0</v>
      </c>
      <c r="AB845" s="112">
        <v>15360</v>
      </c>
    </row>
    <row r="846" spans="1:28" x14ac:dyDescent="0.25">
      <c r="A846" s="114" t="s">
        <v>17</v>
      </c>
      <c r="B846" s="114" t="s">
        <v>1753</v>
      </c>
      <c r="C846" s="114" t="s">
        <v>612</v>
      </c>
      <c r="D846" s="114" t="s">
        <v>1699</v>
      </c>
      <c r="E846" s="112">
        <f t="shared" si="49"/>
        <v>19728</v>
      </c>
      <c r="F846" s="112">
        <f t="shared" si="49"/>
        <v>0</v>
      </c>
      <c r="G846" s="112">
        <f t="shared" si="49"/>
        <v>0</v>
      </c>
      <c r="H846" s="112">
        <f t="shared" si="49"/>
        <v>0</v>
      </c>
      <c r="I846" s="112">
        <f t="shared" si="49"/>
        <v>5264</v>
      </c>
      <c r="J846" s="112">
        <f t="shared" si="49"/>
        <v>0</v>
      </c>
      <c r="K846" s="112">
        <f t="shared" si="49"/>
        <v>49942</v>
      </c>
      <c r="L846" s="112">
        <f t="shared" si="49"/>
        <v>0</v>
      </c>
      <c r="M846" s="112">
        <f t="shared" si="49"/>
        <v>74934</v>
      </c>
      <c r="O846" s="114" t="s">
        <v>17</v>
      </c>
      <c r="P846" s="114" t="s">
        <v>1753</v>
      </c>
      <c r="Q846" s="114" t="s">
        <v>612</v>
      </c>
      <c r="R846" s="114" t="s">
        <v>1699</v>
      </c>
      <c r="S846" s="114"/>
      <c r="T846" s="112">
        <v>19728</v>
      </c>
      <c r="U846" s="112">
        <v>0</v>
      </c>
      <c r="V846" s="112">
        <v>0</v>
      </c>
      <c r="W846" s="112">
        <v>0</v>
      </c>
      <c r="X846" s="112">
        <v>5264</v>
      </c>
      <c r="Y846" s="112">
        <v>0</v>
      </c>
      <c r="Z846" s="112">
        <v>49942</v>
      </c>
      <c r="AA846" s="112">
        <v>0</v>
      </c>
      <c r="AB846" s="112">
        <v>74934</v>
      </c>
    </row>
    <row r="847" spans="1:28" x14ac:dyDescent="0.25">
      <c r="A847" s="114" t="s">
        <v>17</v>
      </c>
      <c r="B847" s="114" t="s">
        <v>1753</v>
      </c>
      <c r="C847" s="114" t="s">
        <v>613</v>
      </c>
      <c r="D847" s="114" t="s">
        <v>1700</v>
      </c>
      <c r="E847" s="112">
        <f t="shared" si="49"/>
        <v>280720</v>
      </c>
      <c r="F847" s="112">
        <f t="shared" si="49"/>
        <v>0</v>
      </c>
      <c r="G847" s="112">
        <f t="shared" si="49"/>
        <v>0</v>
      </c>
      <c r="H847" s="112">
        <f t="shared" si="49"/>
        <v>0</v>
      </c>
      <c r="I847" s="112">
        <f t="shared" si="49"/>
        <v>0</v>
      </c>
      <c r="J847" s="112">
        <f t="shared" si="49"/>
        <v>0</v>
      </c>
      <c r="K847" s="112">
        <f t="shared" si="49"/>
        <v>0</v>
      </c>
      <c r="L847" s="112">
        <f t="shared" si="49"/>
        <v>0</v>
      </c>
      <c r="M847" s="112">
        <f t="shared" si="49"/>
        <v>280720</v>
      </c>
      <c r="O847" s="114" t="s">
        <v>17</v>
      </c>
      <c r="P847" s="114" t="s">
        <v>1753</v>
      </c>
      <c r="Q847" s="114" t="s">
        <v>613</v>
      </c>
      <c r="R847" s="114" t="s">
        <v>1700</v>
      </c>
      <c r="S847" s="114"/>
      <c r="T847" s="112">
        <v>280720</v>
      </c>
      <c r="U847" s="112">
        <v>0</v>
      </c>
      <c r="V847" s="112">
        <v>0</v>
      </c>
      <c r="W847" s="112">
        <v>0</v>
      </c>
      <c r="X847" s="112">
        <v>0</v>
      </c>
      <c r="Y847" s="112">
        <v>0</v>
      </c>
      <c r="Z847" s="112">
        <v>0</v>
      </c>
      <c r="AA847" s="112">
        <v>0</v>
      </c>
      <c r="AB847" s="112">
        <v>280720</v>
      </c>
    </row>
    <row r="848" spans="1:28" x14ac:dyDescent="0.25">
      <c r="A848" s="114" t="s">
        <v>17</v>
      </c>
      <c r="B848" s="114" t="s">
        <v>1753</v>
      </c>
      <c r="C848" s="114" t="s">
        <v>614</v>
      </c>
      <c r="D848" s="114" t="s">
        <v>1701</v>
      </c>
      <c r="E848" s="112">
        <f t="shared" si="49"/>
        <v>50624</v>
      </c>
      <c r="F848" s="112">
        <f t="shared" si="49"/>
        <v>0</v>
      </c>
      <c r="G848" s="112">
        <f t="shared" si="49"/>
        <v>0</v>
      </c>
      <c r="H848" s="112">
        <f t="shared" si="49"/>
        <v>0</v>
      </c>
      <c r="I848" s="112">
        <f t="shared" si="49"/>
        <v>2688</v>
      </c>
      <c r="J848" s="112">
        <f t="shared" si="49"/>
        <v>0</v>
      </c>
      <c r="K848" s="112">
        <f t="shared" si="49"/>
        <v>200</v>
      </c>
      <c r="L848" s="112">
        <f t="shared" si="49"/>
        <v>0</v>
      </c>
      <c r="M848" s="112">
        <f t="shared" si="49"/>
        <v>53512</v>
      </c>
      <c r="O848" s="114" t="s">
        <v>17</v>
      </c>
      <c r="P848" s="114" t="s">
        <v>1753</v>
      </c>
      <c r="Q848" s="114" t="s">
        <v>614</v>
      </c>
      <c r="R848" s="114" t="s">
        <v>1701</v>
      </c>
      <c r="S848" s="114"/>
      <c r="T848" s="112">
        <v>50624</v>
      </c>
      <c r="U848" s="112">
        <v>0</v>
      </c>
      <c r="V848" s="112">
        <v>0</v>
      </c>
      <c r="W848" s="112">
        <v>0</v>
      </c>
      <c r="X848" s="112">
        <v>2688</v>
      </c>
      <c r="Y848" s="112">
        <v>0</v>
      </c>
      <c r="Z848" s="112">
        <v>200</v>
      </c>
      <c r="AA848" s="112">
        <v>0</v>
      </c>
      <c r="AB848" s="112">
        <v>53512</v>
      </c>
    </row>
    <row r="849" spans="1:28" x14ac:dyDescent="0.25">
      <c r="A849" s="114" t="s">
        <v>17</v>
      </c>
      <c r="B849" s="114" t="s">
        <v>1753</v>
      </c>
      <c r="C849" s="114" t="s">
        <v>615</v>
      </c>
      <c r="D849" s="114" t="s">
        <v>1702</v>
      </c>
      <c r="E849" s="112">
        <f t="shared" si="49"/>
        <v>0</v>
      </c>
      <c r="F849" s="112">
        <f t="shared" si="49"/>
        <v>0</v>
      </c>
      <c r="G849" s="112">
        <f t="shared" si="49"/>
        <v>0</v>
      </c>
      <c r="H849" s="112">
        <f t="shared" si="49"/>
        <v>0</v>
      </c>
      <c r="I849" s="112">
        <f t="shared" si="49"/>
        <v>0</v>
      </c>
      <c r="J849" s="112">
        <f t="shared" si="49"/>
        <v>0</v>
      </c>
      <c r="K849" s="112">
        <f t="shared" si="49"/>
        <v>0</v>
      </c>
      <c r="L849" s="112">
        <f t="shared" si="49"/>
        <v>0</v>
      </c>
      <c r="M849" s="112">
        <f t="shared" si="49"/>
        <v>0</v>
      </c>
      <c r="O849" s="114" t="s">
        <v>17</v>
      </c>
      <c r="P849" s="114" t="s">
        <v>1753</v>
      </c>
      <c r="Q849" s="114" t="s">
        <v>615</v>
      </c>
      <c r="R849" s="114" t="s">
        <v>1702</v>
      </c>
      <c r="S849" s="114"/>
      <c r="T849" s="112">
        <v>0</v>
      </c>
      <c r="U849" s="112">
        <v>0</v>
      </c>
      <c r="V849" s="112">
        <v>0</v>
      </c>
      <c r="W849" s="112">
        <v>0</v>
      </c>
      <c r="X849" s="112">
        <v>0</v>
      </c>
      <c r="Y849" s="112">
        <v>0</v>
      </c>
      <c r="Z849" s="112">
        <v>0</v>
      </c>
      <c r="AA849" s="112">
        <v>0</v>
      </c>
      <c r="AB849" s="112">
        <v>0</v>
      </c>
    </row>
    <row r="850" spans="1:28" x14ac:dyDescent="0.25">
      <c r="A850" s="114" t="s">
        <v>17</v>
      </c>
      <c r="B850" s="114" t="s">
        <v>1753</v>
      </c>
      <c r="C850" s="114" t="s">
        <v>616</v>
      </c>
      <c r="D850" s="114" t="s">
        <v>1703</v>
      </c>
      <c r="E850" s="112">
        <f t="shared" si="49"/>
        <v>555552</v>
      </c>
      <c r="F850" s="112">
        <f t="shared" si="49"/>
        <v>251472</v>
      </c>
      <c r="G850" s="112">
        <f t="shared" si="49"/>
        <v>49793</v>
      </c>
      <c r="H850" s="112">
        <f t="shared" si="49"/>
        <v>16816</v>
      </c>
      <c r="I850" s="112">
        <f t="shared" si="49"/>
        <v>166992</v>
      </c>
      <c r="J850" s="112">
        <f t="shared" si="49"/>
        <v>329576</v>
      </c>
      <c r="K850" s="112">
        <f t="shared" si="49"/>
        <v>405936</v>
      </c>
      <c r="L850" s="112">
        <f t="shared" si="49"/>
        <v>137457</v>
      </c>
      <c r="M850" s="112">
        <f t="shared" si="49"/>
        <v>1913594</v>
      </c>
      <c r="O850" s="114" t="s">
        <v>17</v>
      </c>
      <c r="P850" s="114" t="s">
        <v>1753</v>
      </c>
      <c r="Q850" s="114" t="s">
        <v>616</v>
      </c>
      <c r="R850" s="114" t="s">
        <v>1703</v>
      </c>
      <c r="S850" s="114"/>
      <c r="T850" s="112">
        <v>555552</v>
      </c>
      <c r="U850" s="112">
        <v>251472</v>
      </c>
      <c r="V850" s="112">
        <v>49793</v>
      </c>
      <c r="W850" s="112">
        <v>16816</v>
      </c>
      <c r="X850" s="112">
        <v>166992</v>
      </c>
      <c r="Y850" s="112">
        <v>329576</v>
      </c>
      <c r="Z850" s="112">
        <v>405936</v>
      </c>
      <c r="AA850" s="112">
        <v>137457</v>
      </c>
      <c r="AB850" s="112">
        <v>1913594</v>
      </c>
    </row>
    <row r="851" spans="1:28" x14ac:dyDescent="0.25">
      <c r="D851" s="111" t="s">
        <v>617</v>
      </c>
      <c r="R851" s="111" t="s">
        <v>617</v>
      </c>
      <c r="S851" s="111"/>
    </row>
    <row r="852" spans="1:28" x14ac:dyDescent="0.25">
      <c r="A852" s="114" t="s">
        <v>17</v>
      </c>
      <c r="B852" s="114" t="s">
        <v>1753</v>
      </c>
      <c r="C852" s="114" t="s">
        <v>618</v>
      </c>
      <c r="D852" s="114" t="s">
        <v>1704</v>
      </c>
      <c r="E852" s="112">
        <f t="shared" ref="E852:M857" si="50">T852</f>
        <v>0</v>
      </c>
      <c r="F852" s="112">
        <f t="shared" si="50"/>
        <v>0</v>
      </c>
      <c r="G852" s="112">
        <f t="shared" si="50"/>
        <v>0</v>
      </c>
      <c r="H852" s="112">
        <f t="shared" si="50"/>
        <v>0</v>
      </c>
      <c r="I852" s="112">
        <f t="shared" si="50"/>
        <v>0</v>
      </c>
      <c r="J852" s="112">
        <f t="shared" si="50"/>
        <v>0</v>
      </c>
      <c r="K852" s="112">
        <f t="shared" si="50"/>
        <v>0</v>
      </c>
      <c r="L852" s="112">
        <f t="shared" si="50"/>
        <v>0</v>
      </c>
      <c r="M852" s="112">
        <f t="shared" si="50"/>
        <v>0</v>
      </c>
      <c r="O852" s="114" t="s">
        <v>17</v>
      </c>
      <c r="P852" s="114" t="s">
        <v>1753</v>
      </c>
      <c r="Q852" s="114" t="s">
        <v>618</v>
      </c>
      <c r="R852" s="114" t="s">
        <v>1704</v>
      </c>
      <c r="S852" s="114"/>
      <c r="T852" s="112">
        <v>0</v>
      </c>
      <c r="U852" s="112">
        <v>0</v>
      </c>
      <c r="V852" s="112">
        <v>0</v>
      </c>
      <c r="W852" s="112">
        <v>0</v>
      </c>
      <c r="X852" s="112">
        <v>0</v>
      </c>
      <c r="Y852" s="112">
        <v>0</v>
      </c>
      <c r="Z852" s="112">
        <v>0</v>
      </c>
      <c r="AA852" s="112">
        <v>0</v>
      </c>
      <c r="AB852" s="112">
        <v>0</v>
      </c>
    </row>
    <row r="853" spans="1:28" x14ac:dyDescent="0.25">
      <c r="A853" s="114" t="s">
        <v>17</v>
      </c>
      <c r="B853" s="114" t="s">
        <v>1753</v>
      </c>
      <c r="C853" s="114" t="s">
        <v>619</v>
      </c>
      <c r="D853" s="114" t="s">
        <v>1705</v>
      </c>
      <c r="E853" s="112">
        <f t="shared" si="50"/>
        <v>0</v>
      </c>
      <c r="F853" s="112">
        <f t="shared" si="50"/>
        <v>0</v>
      </c>
      <c r="G853" s="112">
        <f t="shared" si="50"/>
        <v>0</v>
      </c>
      <c r="H853" s="112">
        <f t="shared" si="50"/>
        <v>0</v>
      </c>
      <c r="I853" s="112">
        <f t="shared" si="50"/>
        <v>0</v>
      </c>
      <c r="J853" s="112">
        <f t="shared" si="50"/>
        <v>0</v>
      </c>
      <c r="K853" s="112">
        <f t="shared" si="50"/>
        <v>0</v>
      </c>
      <c r="L853" s="112">
        <f t="shared" si="50"/>
        <v>0</v>
      </c>
      <c r="M853" s="112">
        <f t="shared" si="50"/>
        <v>0</v>
      </c>
      <c r="O853" s="114" t="s">
        <v>17</v>
      </c>
      <c r="P853" s="114" t="s">
        <v>1753</v>
      </c>
      <c r="Q853" s="114" t="s">
        <v>619</v>
      </c>
      <c r="R853" s="114" t="s">
        <v>1705</v>
      </c>
      <c r="S853" s="114"/>
      <c r="T853" s="112">
        <v>0</v>
      </c>
      <c r="U853" s="112">
        <v>0</v>
      </c>
      <c r="V853" s="112">
        <v>0</v>
      </c>
      <c r="W853" s="112">
        <v>0</v>
      </c>
      <c r="X853" s="112">
        <v>0</v>
      </c>
      <c r="Y853" s="112">
        <v>0</v>
      </c>
      <c r="Z853" s="112">
        <v>0</v>
      </c>
      <c r="AA853" s="112">
        <v>0</v>
      </c>
      <c r="AB853" s="112">
        <v>0</v>
      </c>
    </row>
    <row r="854" spans="1:28" x14ac:dyDescent="0.25">
      <c r="A854" s="114" t="s">
        <v>17</v>
      </c>
      <c r="B854" s="114" t="s">
        <v>1753</v>
      </c>
      <c r="C854" s="114" t="s">
        <v>620</v>
      </c>
      <c r="D854" s="114" t="s">
        <v>1706</v>
      </c>
      <c r="E854" s="112">
        <f t="shared" si="50"/>
        <v>0</v>
      </c>
      <c r="F854" s="112">
        <f t="shared" si="50"/>
        <v>0</v>
      </c>
      <c r="G854" s="112">
        <f t="shared" si="50"/>
        <v>0</v>
      </c>
      <c r="H854" s="112">
        <f t="shared" si="50"/>
        <v>0</v>
      </c>
      <c r="I854" s="112">
        <f t="shared" si="50"/>
        <v>0</v>
      </c>
      <c r="J854" s="112">
        <f t="shared" si="50"/>
        <v>0</v>
      </c>
      <c r="K854" s="112">
        <f t="shared" si="50"/>
        <v>0</v>
      </c>
      <c r="L854" s="112">
        <f t="shared" si="50"/>
        <v>0</v>
      </c>
      <c r="M854" s="112">
        <f t="shared" si="50"/>
        <v>0</v>
      </c>
      <c r="O854" s="114" t="s">
        <v>17</v>
      </c>
      <c r="P854" s="114" t="s">
        <v>1753</v>
      </c>
      <c r="Q854" s="114" t="s">
        <v>620</v>
      </c>
      <c r="R854" s="114" t="s">
        <v>1706</v>
      </c>
      <c r="S854" s="114"/>
      <c r="T854" s="112">
        <v>0</v>
      </c>
      <c r="U854" s="112">
        <v>0</v>
      </c>
      <c r="V854" s="112">
        <v>0</v>
      </c>
      <c r="W854" s="112">
        <v>0</v>
      </c>
      <c r="X854" s="112">
        <v>0</v>
      </c>
      <c r="Y854" s="112">
        <v>0</v>
      </c>
      <c r="Z854" s="112">
        <v>0</v>
      </c>
      <c r="AA854" s="112">
        <v>0</v>
      </c>
      <c r="AB854" s="112">
        <v>0</v>
      </c>
    </row>
    <row r="855" spans="1:28" x14ac:dyDescent="0.25">
      <c r="A855" s="114" t="s">
        <v>17</v>
      </c>
      <c r="B855" s="114" t="s">
        <v>1753</v>
      </c>
      <c r="C855" s="114" t="s">
        <v>621</v>
      </c>
      <c r="D855" s="114" t="s">
        <v>1707</v>
      </c>
      <c r="E855" s="112">
        <f t="shared" si="50"/>
        <v>0</v>
      </c>
      <c r="F855" s="112">
        <f t="shared" si="50"/>
        <v>0</v>
      </c>
      <c r="G855" s="112">
        <f t="shared" si="50"/>
        <v>0</v>
      </c>
      <c r="H855" s="112">
        <f t="shared" si="50"/>
        <v>0</v>
      </c>
      <c r="I855" s="112">
        <f t="shared" si="50"/>
        <v>0</v>
      </c>
      <c r="J855" s="112">
        <f t="shared" si="50"/>
        <v>0</v>
      </c>
      <c r="K855" s="112">
        <f t="shared" si="50"/>
        <v>0</v>
      </c>
      <c r="L855" s="112">
        <f t="shared" si="50"/>
        <v>0</v>
      </c>
      <c r="M855" s="112">
        <f t="shared" si="50"/>
        <v>0</v>
      </c>
      <c r="O855" s="114" t="s">
        <v>17</v>
      </c>
      <c r="P855" s="114" t="s">
        <v>1753</v>
      </c>
      <c r="Q855" s="114" t="s">
        <v>621</v>
      </c>
      <c r="R855" s="114" t="s">
        <v>1707</v>
      </c>
      <c r="S855" s="114"/>
      <c r="T855" s="112">
        <v>0</v>
      </c>
      <c r="U855" s="112">
        <v>0</v>
      </c>
      <c r="V855" s="112">
        <v>0</v>
      </c>
      <c r="W855" s="112">
        <v>0</v>
      </c>
      <c r="X855" s="112">
        <v>0</v>
      </c>
      <c r="Y855" s="112">
        <v>0</v>
      </c>
      <c r="Z855" s="112">
        <v>0</v>
      </c>
      <c r="AA855" s="112">
        <v>0</v>
      </c>
      <c r="AB855" s="112">
        <v>0</v>
      </c>
    </row>
    <row r="856" spans="1:28" x14ac:dyDescent="0.25">
      <c r="A856" s="114" t="s">
        <v>17</v>
      </c>
      <c r="B856" s="114" t="s">
        <v>1753</v>
      </c>
      <c r="C856" s="114" t="s">
        <v>706</v>
      </c>
      <c r="D856" s="114" t="s">
        <v>1708</v>
      </c>
      <c r="E856" s="112">
        <f t="shared" si="50"/>
        <v>0</v>
      </c>
      <c r="F856" s="112">
        <f t="shared" si="50"/>
        <v>0</v>
      </c>
      <c r="G856" s="112">
        <f t="shared" si="50"/>
        <v>0</v>
      </c>
      <c r="H856" s="112">
        <f t="shared" si="50"/>
        <v>0</v>
      </c>
      <c r="I856" s="112">
        <f t="shared" si="50"/>
        <v>0</v>
      </c>
      <c r="J856" s="112">
        <f t="shared" si="50"/>
        <v>0</v>
      </c>
      <c r="K856" s="112">
        <f t="shared" si="50"/>
        <v>0</v>
      </c>
      <c r="L856" s="112">
        <f t="shared" si="50"/>
        <v>0</v>
      </c>
      <c r="M856" s="112">
        <f t="shared" si="50"/>
        <v>0</v>
      </c>
      <c r="O856" s="114" t="s">
        <v>17</v>
      </c>
      <c r="P856" s="114" t="s">
        <v>1753</v>
      </c>
      <c r="Q856" s="114" t="s">
        <v>706</v>
      </c>
      <c r="R856" s="114" t="s">
        <v>1708</v>
      </c>
      <c r="S856" s="114"/>
      <c r="T856" s="112">
        <v>0</v>
      </c>
      <c r="U856" s="112">
        <v>0</v>
      </c>
      <c r="V856" s="112">
        <v>0</v>
      </c>
      <c r="W856" s="112">
        <v>0</v>
      </c>
      <c r="X856" s="112">
        <v>0</v>
      </c>
      <c r="Y856" s="112">
        <v>0</v>
      </c>
      <c r="Z856" s="112">
        <v>0</v>
      </c>
      <c r="AA856" s="112">
        <v>0</v>
      </c>
      <c r="AB856" s="112">
        <v>0</v>
      </c>
    </row>
    <row r="857" spans="1:28" x14ac:dyDescent="0.25">
      <c r="A857" s="114" t="s">
        <v>17</v>
      </c>
      <c r="B857" s="114" t="s">
        <v>1753</v>
      </c>
      <c r="C857" s="114" t="s">
        <v>708</v>
      </c>
      <c r="D857" s="114" t="s">
        <v>1709</v>
      </c>
      <c r="E857" s="112">
        <f t="shared" si="50"/>
        <v>0</v>
      </c>
      <c r="F857" s="112">
        <f t="shared" si="50"/>
        <v>0</v>
      </c>
      <c r="G857" s="112">
        <f t="shared" si="50"/>
        <v>0</v>
      </c>
      <c r="H857" s="112">
        <f t="shared" si="50"/>
        <v>0</v>
      </c>
      <c r="I857" s="112">
        <f t="shared" si="50"/>
        <v>0</v>
      </c>
      <c r="J857" s="112">
        <f t="shared" si="50"/>
        <v>0</v>
      </c>
      <c r="K857" s="112">
        <f t="shared" si="50"/>
        <v>0</v>
      </c>
      <c r="L857" s="112">
        <f t="shared" si="50"/>
        <v>0</v>
      </c>
      <c r="M857" s="112">
        <f t="shared" si="50"/>
        <v>0</v>
      </c>
      <c r="O857" s="114" t="s">
        <v>17</v>
      </c>
      <c r="P857" s="114" t="s">
        <v>1753</v>
      </c>
      <c r="Q857" s="114" t="s">
        <v>708</v>
      </c>
      <c r="R857" s="114" t="s">
        <v>1709</v>
      </c>
      <c r="S857" s="114"/>
      <c r="T857" s="112">
        <v>0</v>
      </c>
      <c r="U857" s="112">
        <v>0</v>
      </c>
      <c r="V857" s="112">
        <v>0</v>
      </c>
      <c r="W857" s="112">
        <v>0</v>
      </c>
      <c r="X857" s="112">
        <v>0</v>
      </c>
      <c r="Y857" s="112">
        <v>0</v>
      </c>
      <c r="Z857" s="112">
        <v>0</v>
      </c>
      <c r="AA857" s="112">
        <v>0</v>
      </c>
      <c r="AB857" s="112">
        <v>0</v>
      </c>
    </row>
    <row r="860" spans="1:28" x14ac:dyDescent="0.25">
      <c r="A860" s="111" t="s">
        <v>1754</v>
      </c>
      <c r="O860" s="111" t="s">
        <v>1754</v>
      </c>
    </row>
    <row r="861" spans="1:28" x14ac:dyDescent="0.25">
      <c r="A861" s="114" t="s">
        <v>0</v>
      </c>
      <c r="B861" s="114" t="s">
        <v>1666</v>
      </c>
      <c r="C861" s="114" t="s">
        <v>112</v>
      </c>
      <c r="D861" s="111" t="s">
        <v>127</v>
      </c>
      <c r="E861" s="112" t="s">
        <v>1667</v>
      </c>
      <c r="F861" s="112" t="s">
        <v>1668</v>
      </c>
      <c r="G861" s="112" t="s">
        <v>1669</v>
      </c>
      <c r="H861" s="112" t="s">
        <v>1670</v>
      </c>
      <c r="I861" s="112" t="s">
        <v>1671</v>
      </c>
      <c r="J861" s="112" t="s">
        <v>1672</v>
      </c>
      <c r="K861" s="112" t="s">
        <v>1673</v>
      </c>
      <c r="L861" s="112" t="s">
        <v>1674</v>
      </c>
      <c r="M861" s="112" t="s">
        <v>1</v>
      </c>
      <c r="O861" s="114" t="s">
        <v>0</v>
      </c>
      <c r="P861" s="114" t="s">
        <v>1666</v>
      </c>
      <c r="Q861" s="114" t="s">
        <v>112</v>
      </c>
      <c r="R861" s="111" t="s">
        <v>127</v>
      </c>
      <c r="S861" s="111"/>
      <c r="T861" s="112" t="s">
        <v>1667</v>
      </c>
      <c r="U861" s="112" t="s">
        <v>1668</v>
      </c>
      <c r="V861" s="112" t="s">
        <v>1669</v>
      </c>
      <c r="W861" s="112" t="s">
        <v>1670</v>
      </c>
      <c r="X861" s="112" t="s">
        <v>1671</v>
      </c>
      <c r="Y861" s="112" t="s">
        <v>1672</v>
      </c>
      <c r="Z861" s="112" t="s">
        <v>1673</v>
      </c>
      <c r="AA861" s="112" t="s">
        <v>1674</v>
      </c>
      <c r="AB861" s="112" t="s">
        <v>1</v>
      </c>
    </row>
    <row r="862" spans="1:28" x14ac:dyDescent="0.25">
      <c r="A862" s="114" t="s">
        <v>18</v>
      </c>
      <c r="B862" s="114" t="s">
        <v>1755</v>
      </c>
      <c r="C862" s="114" t="s">
        <v>589</v>
      </c>
      <c r="D862" s="114" t="s">
        <v>1676</v>
      </c>
      <c r="E862" s="112">
        <f t="shared" ref="E862:M889" si="51">T862</f>
        <v>14976</v>
      </c>
      <c r="F862" s="112">
        <f t="shared" si="51"/>
        <v>0</v>
      </c>
      <c r="G862" s="112">
        <f t="shared" si="51"/>
        <v>0</v>
      </c>
      <c r="H862" s="112">
        <f t="shared" si="51"/>
        <v>0</v>
      </c>
      <c r="I862" s="112">
        <f t="shared" si="51"/>
        <v>0</v>
      </c>
      <c r="J862" s="112">
        <f t="shared" si="51"/>
        <v>0</v>
      </c>
      <c r="K862" s="112">
        <f t="shared" si="51"/>
        <v>126</v>
      </c>
      <c r="L862" s="112">
        <f t="shared" si="51"/>
        <v>0</v>
      </c>
      <c r="M862" s="112">
        <f t="shared" si="51"/>
        <v>15102</v>
      </c>
      <c r="O862" s="114" t="s">
        <v>18</v>
      </c>
      <c r="P862" s="114" t="s">
        <v>1755</v>
      </c>
      <c r="Q862" s="114" t="s">
        <v>589</v>
      </c>
      <c r="R862" s="114" t="s">
        <v>1676</v>
      </c>
      <c r="S862" s="114"/>
      <c r="T862" s="112">
        <v>14976</v>
      </c>
      <c r="U862" s="112">
        <v>0</v>
      </c>
      <c r="V862" s="112">
        <v>0</v>
      </c>
      <c r="W862" s="112">
        <v>0</v>
      </c>
      <c r="X862" s="112">
        <v>0</v>
      </c>
      <c r="Y862" s="112">
        <v>0</v>
      </c>
      <c r="Z862" s="112">
        <v>126</v>
      </c>
      <c r="AA862" s="112">
        <v>0</v>
      </c>
      <c r="AB862" s="112">
        <v>15102</v>
      </c>
    </row>
    <row r="863" spans="1:28" x14ac:dyDescent="0.25">
      <c r="A863" s="114" t="s">
        <v>18</v>
      </c>
      <c r="B863" s="114" t="s">
        <v>1755</v>
      </c>
      <c r="C863" s="114" t="s">
        <v>590</v>
      </c>
      <c r="D863" s="114" t="s">
        <v>1677</v>
      </c>
      <c r="E863" s="112">
        <f t="shared" si="51"/>
        <v>0</v>
      </c>
      <c r="F863" s="112">
        <f t="shared" si="51"/>
        <v>0</v>
      </c>
      <c r="G863" s="112">
        <f t="shared" si="51"/>
        <v>0</v>
      </c>
      <c r="H863" s="112">
        <f t="shared" si="51"/>
        <v>0</v>
      </c>
      <c r="I863" s="112">
        <f t="shared" si="51"/>
        <v>44400</v>
      </c>
      <c r="J863" s="112">
        <f t="shared" si="51"/>
        <v>0</v>
      </c>
      <c r="K863" s="112">
        <f t="shared" si="51"/>
        <v>2792</v>
      </c>
      <c r="L863" s="112">
        <f t="shared" si="51"/>
        <v>0</v>
      </c>
      <c r="M863" s="112">
        <f t="shared" si="51"/>
        <v>47192</v>
      </c>
      <c r="O863" s="114" t="s">
        <v>18</v>
      </c>
      <c r="P863" s="114" t="s">
        <v>1755</v>
      </c>
      <c r="Q863" s="114" t="s">
        <v>590</v>
      </c>
      <c r="R863" s="114" t="s">
        <v>1677</v>
      </c>
      <c r="S863" s="114"/>
      <c r="T863" s="112">
        <v>0</v>
      </c>
      <c r="U863" s="112">
        <v>0</v>
      </c>
      <c r="V863" s="112">
        <v>0</v>
      </c>
      <c r="W863" s="112">
        <v>0</v>
      </c>
      <c r="X863" s="112">
        <v>44400</v>
      </c>
      <c r="Y863" s="112">
        <v>0</v>
      </c>
      <c r="Z863" s="112">
        <v>2792</v>
      </c>
      <c r="AA863" s="112">
        <v>0</v>
      </c>
      <c r="AB863" s="112">
        <v>47192</v>
      </c>
    </row>
    <row r="864" spans="1:28" x14ac:dyDescent="0.25">
      <c r="A864" s="114" t="s">
        <v>18</v>
      </c>
      <c r="B864" s="114" t="s">
        <v>1755</v>
      </c>
      <c r="C864" s="114" t="s">
        <v>591</v>
      </c>
      <c r="D864" s="114" t="s">
        <v>1678</v>
      </c>
      <c r="E864" s="112">
        <f t="shared" si="51"/>
        <v>0</v>
      </c>
      <c r="F864" s="112">
        <f t="shared" si="51"/>
        <v>256176</v>
      </c>
      <c r="G864" s="112">
        <f t="shared" si="51"/>
        <v>0</v>
      </c>
      <c r="H864" s="112">
        <f t="shared" si="51"/>
        <v>0</v>
      </c>
      <c r="I864" s="112">
        <f t="shared" si="51"/>
        <v>38896</v>
      </c>
      <c r="J864" s="112">
        <f t="shared" si="51"/>
        <v>0</v>
      </c>
      <c r="K864" s="112">
        <f t="shared" si="51"/>
        <v>256</v>
      </c>
      <c r="L864" s="112">
        <f t="shared" si="51"/>
        <v>0</v>
      </c>
      <c r="M864" s="112">
        <f t="shared" si="51"/>
        <v>295328</v>
      </c>
      <c r="O864" s="114" t="s">
        <v>18</v>
      </c>
      <c r="P864" s="114" t="s">
        <v>1755</v>
      </c>
      <c r="Q864" s="114" t="s">
        <v>591</v>
      </c>
      <c r="R864" s="114" t="s">
        <v>1678</v>
      </c>
      <c r="S864" s="114"/>
      <c r="T864" s="112">
        <v>0</v>
      </c>
      <c r="U864" s="112">
        <v>256176</v>
      </c>
      <c r="V864" s="112">
        <v>0</v>
      </c>
      <c r="W864" s="112">
        <v>0</v>
      </c>
      <c r="X864" s="112">
        <v>38896</v>
      </c>
      <c r="Y864" s="112">
        <v>0</v>
      </c>
      <c r="Z864" s="112">
        <v>256</v>
      </c>
      <c r="AA864" s="112">
        <v>0</v>
      </c>
      <c r="AB864" s="112">
        <v>295328</v>
      </c>
    </row>
    <row r="865" spans="1:28" x14ac:dyDescent="0.25">
      <c r="A865" s="114" t="s">
        <v>18</v>
      </c>
      <c r="B865" s="114" t="s">
        <v>1755</v>
      </c>
      <c r="C865" s="114" t="s">
        <v>592</v>
      </c>
      <c r="D865" s="114" t="s">
        <v>1679</v>
      </c>
      <c r="E865" s="112">
        <f t="shared" si="51"/>
        <v>20016</v>
      </c>
      <c r="F865" s="112">
        <f t="shared" si="51"/>
        <v>29424</v>
      </c>
      <c r="G865" s="112">
        <f t="shared" si="51"/>
        <v>0</v>
      </c>
      <c r="H865" s="112">
        <f t="shared" si="51"/>
        <v>0</v>
      </c>
      <c r="I865" s="112">
        <f t="shared" si="51"/>
        <v>65872</v>
      </c>
      <c r="J865" s="112">
        <f t="shared" si="51"/>
        <v>3728</v>
      </c>
      <c r="K865" s="112">
        <f t="shared" si="51"/>
        <v>12239</v>
      </c>
      <c r="L865" s="112">
        <f t="shared" si="51"/>
        <v>0</v>
      </c>
      <c r="M865" s="112">
        <f t="shared" si="51"/>
        <v>131279</v>
      </c>
      <c r="O865" s="114" t="s">
        <v>18</v>
      </c>
      <c r="P865" s="114" t="s">
        <v>1755</v>
      </c>
      <c r="Q865" s="114" t="s">
        <v>592</v>
      </c>
      <c r="R865" s="114" t="s">
        <v>1679</v>
      </c>
      <c r="S865" s="114"/>
      <c r="T865" s="112">
        <v>20016</v>
      </c>
      <c r="U865" s="112">
        <v>29424</v>
      </c>
      <c r="V865" s="112">
        <v>0</v>
      </c>
      <c r="W865" s="112">
        <v>0</v>
      </c>
      <c r="X865" s="112">
        <v>65872</v>
      </c>
      <c r="Y865" s="112">
        <v>3728</v>
      </c>
      <c r="Z865" s="112">
        <v>12239</v>
      </c>
      <c r="AA865" s="112">
        <v>0</v>
      </c>
      <c r="AB865" s="112">
        <v>131279</v>
      </c>
    </row>
    <row r="866" spans="1:28" x14ac:dyDescent="0.25">
      <c r="A866" s="114" t="s">
        <v>18</v>
      </c>
      <c r="B866" s="114" t="s">
        <v>1755</v>
      </c>
      <c r="C866" s="114" t="s">
        <v>593</v>
      </c>
      <c r="D866" s="114" t="s">
        <v>1680</v>
      </c>
      <c r="E866" s="112">
        <f t="shared" si="51"/>
        <v>0</v>
      </c>
      <c r="F866" s="112">
        <f t="shared" si="51"/>
        <v>0</v>
      </c>
      <c r="G866" s="112">
        <f t="shared" si="51"/>
        <v>0</v>
      </c>
      <c r="H866" s="112">
        <f t="shared" si="51"/>
        <v>0</v>
      </c>
      <c r="I866" s="112">
        <f t="shared" si="51"/>
        <v>0</v>
      </c>
      <c r="J866" s="112">
        <f t="shared" si="51"/>
        <v>0</v>
      </c>
      <c r="K866" s="112">
        <f t="shared" si="51"/>
        <v>0</v>
      </c>
      <c r="L866" s="112">
        <f t="shared" si="51"/>
        <v>0</v>
      </c>
      <c r="M866" s="112">
        <f t="shared" si="51"/>
        <v>0</v>
      </c>
      <c r="O866" s="114" t="s">
        <v>18</v>
      </c>
      <c r="P866" s="114" t="s">
        <v>1755</v>
      </c>
      <c r="Q866" s="114" t="s">
        <v>593</v>
      </c>
      <c r="R866" s="114" t="s">
        <v>1680</v>
      </c>
      <c r="S866" s="114"/>
      <c r="T866" s="112">
        <v>0</v>
      </c>
      <c r="U866" s="112">
        <v>0</v>
      </c>
      <c r="V866" s="112">
        <v>0</v>
      </c>
      <c r="W866" s="112">
        <v>0</v>
      </c>
      <c r="X866" s="112">
        <v>0</v>
      </c>
      <c r="Y866" s="112">
        <v>0</v>
      </c>
      <c r="Z866" s="112">
        <v>0</v>
      </c>
      <c r="AA866" s="112">
        <v>0</v>
      </c>
      <c r="AB866" s="112">
        <v>0</v>
      </c>
    </row>
    <row r="867" spans="1:28" x14ac:dyDescent="0.25">
      <c r="A867" s="114" t="s">
        <v>18</v>
      </c>
      <c r="B867" s="114" t="s">
        <v>1755</v>
      </c>
      <c r="C867" s="114" t="s">
        <v>594</v>
      </c>
      <c r="D867" s="114" t="s">
        <v>1681</v>
      </c>
      <c r="E867" s="112">
        <f t="shared" si="51"/>
        <v>7040</v>
      </c>
      <c r="F867" s="112">
        <f t="shared" si="51"/>
        <v>0</v>
      </c>
      <c r="G867" s="112">
        <f t="shared" si="51"/>
        <v>0</v>
      </c>
      <c r="H867" s="112">
        <f t="shared" si="51"/>
        <v>0</v>
      </c>
      <c r="I867" s="112">
        <f t="shared" si="51"/>
        <v>0</v>
      </c>
      <c r="J867" s="112">
        <f t="shared" si="51"/>
        <v>0</v>
      </c>
      <c r="K867" s="112">
        <f t="shared" si="51"/>
        <v>0</v>
      </c>
      <c r="L867" s="112">
        <f t="shared" si="51"/>
        <v>0</v>
      </c>
      <c r="M867" s="112">
        <f t="shared" si="51"/>
        <v>7040</v>
      </c>
      <c r="O867" s="114" t="s">
        <v>18</v>
      </c>
      <c r="P867" s="114" t="s">
        <v>1755</v>
      </c>
      <c r="Q867" s="114" t="s">
        <v>594</v>
      </c>
      <c r="R867" s="114" t="s">
        <v>1681</v>
      </c>
      <c r="S867" s="114"/>
      <c r="T867" s="112">
        <v>7040</v>
      </c>
      <c r="U867" s="112">
        <v>0</v>
      </c>
      <c r="V867" s="112">
        <v>0</v>
      </c>
      <c r="W867" s="112">
        <v>0</v>
      </c>
      <c r="X867" s="112">
        <v>0</v>
      </c>
      <c r="Y867" s="112">
        <v>0</v>
      </c>
      <c r="Z867" s="112">
        <v>0</v>
      </c>
      <c r="AA867" s="112">
        <v>0</v>
      </c>
      <c r="AB867" s="112">
        <v>7040</v>
      </c>
    </row>
    <row r="868" spans="1:28" x14ac:dyDescent="0.25">
      <c r="A868" s="114" t="s">
        <v>18</v>
      </c>
      <c r="B868" s="114" t="s">
        <v>1755</v>
      </c>
      <c r="C868" s="114" t="s">
        <v>595</v>
      </c>
      <c r="D868" s="114" t="s">
        <v>1682</v>
      </c>
      <c r="E868" s="112">
        <f t="shared" si="51"/>
        <v>0</v>
      </c>
      <c r="F868" s="112">
        <f t="shared" si="51"/>
        <v>4800</v>
      </c>
      <c r="G868" s="112">
        <f t="shared" si="51"/>
        <v>0</v>
      </c>
      <c r="H868" s="112">
        <f t="shared" si="51"/>
        <v>0</v>
      </c>
      <c r="I868" s="112">
        <f t="shared" si="51"/>
        <v>0</v>
      </c>
      <c r="J868" s="112">
        <f t="shared" si="51"/>
        <v>20048</v>
      </c>
      <c r="K868" s="112">
        <f t="shared" si="51"/>
        <v>0</v>
      </c>
      <c r="L868" s="112">
        <f t="shared" si="51"/>
        <v>330</v>
      </c>
      <c r="M868" s="112">
        <f t="shared" si="51"/>
        <v>25178</v>
      </c>
      <c r="O868" s="114" t="s">
        <v>18</v>
      </c>
      <c r="P868" s="114" t="s">
        <v>1755</v>
      </c>
      <c r="Q868" s="114" t="s">
        <v>595</v>
      </c>
      <c r="R868" s="114" t="s">
        <v>1682</v>
      </c>
      <c r="S868" s="114"/>
      <c r="T868" s="112">
        <v>0</v>
      </c>
      <c r="U868" s="112">
        <v>4800</v>
      </c>
      <c r="V868" s="112">
        <v>0</v>
      </c>
      <c r="W868" s="112">
        <v>0</v>
      </c>
      <c r="X868" s="112">
        <v>0</v>
      </c>
      <c r="Y868" s="112">
        <v>20048</v>
      </c>
      <c r="Z868" s="112">
        <v>0</v>
      </c>
      <c r="AA868" s="112">
        <v>330</v>
      </c>
      <c r="AB868" s="112">
        <v>25178</v>
      </c>
    </row>
    <row r="869" spans="1:28" x14ac:dyDescent="0.25">
      <c r="A869" s="114" t="s">
        <v>18</v>
      </c>
      <c r="B869" s="114" t="s">
        <v>1755</v>
      </c>
      <c r="C869" s="114" t="s">
        <v>596</v>
      </c>
      <c r="D869" s="114" t="s">
        <v>1683</v>
      </c>
      <c r="E869" s="112">
        <f t="shared" si="51"/>
        <v>0</v>
      </c>
      <c r="F869" s="112">
        <f t="shared" si="51"/>
        <v>0</v>
      </c>
      <c r="G869" s="112">
        <f t="shared" si="51"/>
        <v>0</v>
      </c>
      <c r="H869" s="112">
        <f t="shared" si="51"/>
        <v>0</v>
      </c>
      <c r="I869" s="112">
        <f t="shared" si="51"/>
        <v>20784</v>
      </c>
      <c r="J869" s="112">
        <f t="shared" si="51"/>
        <v>0</v>
      </c>
      <c r="K869" s="112">
        <f t="shared" si="51"/>
        <v>17688</v>
      </c>
      <c r="L869" s="112">
        <f t="shared" si="51"/>
        <v>0</v>
      </c>
      <c r="M869" s="112">
        <f t="shared" si="51"/>
        <v>38472</v>
      </c>
      <c r="O869" s="114" t="s">
        <v>18</v>
      </c>
      <c r="P869" s="114" t="s">
        <v>1755</v>
      </c>
      <c r="Q869" s="114" t="s">
        <v>596</v>
      </c>
      <c r="R869" s="114" t="s">
        <v>1683</v>
      </c>
      <c r="S869" s="114"/>
      <c r="T869" s="112">
        <v>0</v>
      </c>
      <c r="U869" s="112">
        <v>0</v>
      </c>
      <c r="V869" s="112">
        <v>0</v>
      </c>
      <c r="W869" s="112">
        <v>0</v>
      </c>
      <c r="X869" s="112">
        <v>20784</v>
      </c>
      <c r="Y869" s="112">
        <v>0</v>
      </c>
      <c r="Z869" s="112">
        <v>17688</v>
      </c>
      <c r="AA869" s="112">
        <v>0</v>
      </c>
      <c r="AB869" s="112">
        <v>38472</v>
      </c>
    </row>
    <row r="870" spans="1:28" x14ac:dyDescent="0.25">
      <c r="A870" s="114" t="s">
        <v>18</v>
      </c>
      <c r="B870" s="114" t="s">
        <v>1755</v>
      </c>
      <c r="C870" s="114" t="s">
        <v>597</v>
      </c>
      <c r="D870" s="114" t="s">
        <v>1684</v>
      </c>
      <c r="E870" s="112">
        <f t="shared" si="51"/>
        <v>7632</v>
      </c>
      <c r="F870" s="112">
        <f t="shared" si="51"/>
        <v>11600</v>
      </c>
      <c r="G870" s="112">
        <f t="shared" si="51"/>
        <v>0</v>
      </c>
      <c r="H870" s="112">
        <f t="shared" si="51"/>
        <v>0</v>
      </c>
      <c r="I870" s="112">
        <f t="shared" si="51"/>
        <v>153744</v>
      </c>
      <c r="J870" s="112">
        <f t="shared" si="51"/>
        <v>0</v>
      </c>
      <c r="K870" s="112">
        <f t="shared" si="51"/>
        <v>3384</v>
      </c>
      <c r="L870" s="112">
        <f t="shared" si="51"/>
        <v>0</v>
      </c>
      <c r="M870" s="112">
        <f t="shared" si="51"/>
        <v>176360</v>
      </c>
      <c r="O870" s="114" t="s">
        <v>18</v>
      </c>
      <c r="P870" s="114" t="s">
        <v>1755</v>
      </c>
      <c r="Q870" s="114" t="s">
        <v>597</v>
      </c>
      <c r="R870" s="114" t="s">
        <v>1684</v>
      </c>
      <c r="S870" s="114"/>
      <c r="T870" s="112">
        <v>7632</v>
      </c>
      <c r="U870" s="112">
        <v>11600</v>
      </c>
      <c r="V870" s="112">
        <v>0</v>
      </c>
      <c r="W870" s="112">
        <v>0</v>
      </c>
      <c r="X870" s="112">
        <v>153744</v>
      </c>
      <c r="Y870" s="112">
        <v>0</v>
      </c>
      <c r="Z870" s="112">
        <v>3384</v>
      </c>
      <c r="AA870" s="112">
        <v>0</v>
      </c>
      <c r="AB870" s="112">
        <v>176360</v>
      </c>
    </row>
    <row r="871" spans="1:28" x14ac:dyDescent="0.25">
      <c r="A871" s="114" t="s">
        <v>18</v>
      </c>
      <c r="B871" s="114" t="s">
        <v>1755</v>
      </c>
      <c r="C871" s="114" t="s">
        <v>598</v>
      </c>
      <c r="D871" s="114" t="s">
        <v>1685</v>
      </c>
      <c r="E871" s="112">
        <f t="shared" si="51"/>
        <v>0</v>
      </c>
      <c r="F871" s="112">
        <f t="shared" si="51"/>
        <v>2848</v>
      </c>
      <c r="G871" s="112">
        <f t="shared" si="51"/>
        <v>0</v>
      </c>
      <c r="H871" s="112">
        <f t="shared" si="51"/>
        <v>0</v>
      </c>
      <c r="I871" s="112">
        <f t="shared" si="51"/>
        <v>0</v>
      </c>
      <c r="J871" s="112">
        <f t="shared" si="51"/>
        <v>0</v>
      </c>
      <c r="K871" s="112">
        <f t="shared" si="51"/>
        <v>0</v>
      </c>
      <c r="L871" s="112">
        <f t="shared" si="51"/>
        <v>0</v>
      </c>
      <c r="M871" s="112">
        <f t="shared" si="51"/>
        <v>2848</v>
      </c>
      <c r="O871" s="114" t="s">
        <v>18</v>
      </c>
      <c r="P871" s="114" t="s">
        <v>1755</v>
      </c>
      <c r="Q871" s="114" t="s">
        <v>598</v>
      </c>
      <c r="R871" s="114" t="s">
        <v>1685</v>
      </c>
      <c r="S871" s="114"/>
      <c r="T871" s="112">
        <v>0</v>
      </c>
      <c r="U871" s="112">
        <v>2848</v>
      </c>
      <c r="V871" s="112">
        <v>0</v>
      </c>
      <c r="W871" s="112">
        <v>0</v>
      </c>
      <c r="X871" s="112">
        <v>0</v>
      </c>
      <c r="Y871" s="112">
        <v>0</v>
      </c>
      <c r="Z871" s="112">
        <v>0</v>
      </c>
      <c r="AA871" s="112">
        <v>0</v>
      </c>
      <c r="AB871" s="112">
        <v>2848</v>
      </c>
    </row>
    <row r="872" spans="1:28" x14ac:dyDescent="0.25">
      <c r="A872" s="114" t="s">
        <v>18</v>
      </c>
      <c r="B872" s="114" t="s">
        <v>1755</v>
      </c>
      <c r="C872" s="114" t="s">
        <v>599</v>
      </c>
      <c r="D872" s="114" t="s">
        <v>1686</v>
      </c>
      <c r="E872" s="112">
        <f t="shared" si="51"/>
        <v>0</v>
      </c>
      <c r="F872" s="112">
        <f t="shared" si="51"/>
        <v>0</v>
      </c>
      <c r="G872" s="112">
        <f t="shared" si="51"/>
        <v>0</v>
      </c>
      <c r="H872" s="112">
        <f t="shared" si="51"/>
        <v>0</v>
      </c>
      <c r="I872" s="112">
        <f t="shared" si="51"/>
        <v>0</v>
      </c>
      <c r="J872" s="112">
        <f t="shared" si="51"/>
        <v>103120</v>
      </c>
      <c r="K872" s="112">
        <f t="shared" si="51"/>
        <v>0</v>
      </c>
      <c r="L872" s="112">
        <f t="shared" si="51"/>
        <v>10007</v>
      </c>
      <c r="M872" s="112">
        <f t="shared" si="51"/>
        <v>113127</v>
      </c>
      <c r="O872" s="114" t="s">
        <v>18</v>
      </c>
      <c r="P872" s="114" t="s">
        <v>1755</v>
      </c>
      <c r="Q872" s="114" t="s">
        <v>599</v>
      </c>
      <c r="R872" s="114" t="s">
        <v>1686</v>
      </c>
      <c r="S872" s="114"/>
      <c r="T872" s="112">
        <v>0</v>
      </c>
      <c r="U872" s="112">
        <v>0</v>
      </c>
      <c r="V872" s="112">
        <v>0</v>
      </c>
      <c r="W872" s="112">
        <v>0</v>
      </c>
      <c r="X872" s="112">
        <v>0</v>
      </c>
      <c r="Y872" s="112">
        <v>103120</v>
      </c>
      <c r="Z872" s="112">
        <v>0</v>
      </c>
      <c r="AA872" s="112">
        <v>10007</v>
      </c>
      <c r="AB872" s="112">
        <v>113127</v>
      </c>
    </row>
    <row r="873" spans="1:28" x14ac:dyDescent="0.25">
      <c r="A873" s="114" t="s">
        <v>18</v>
      </c>
      <c r="B873" s="114" t="s">
        <v>1755</v>
      </c>
      <c r="C873" s="114" t="s">
        <v>600</v>
      </c>
      <c r="D873" s="114" t="s">
        <v>1687</v>
      </c>
      <c r="E873" s="112">
        <f t="shared" si="51"/>
        <v>235408</v>
      </c>
      <c r="F873" s="112">
        <f t="shared" si="51"/>
        <v>0</v>
      </c>
      <c r="G873" s="112">
        <f t="shared" si="51"/>
        <v>0</v>
      </c>
      <c r="H873" s="112">
        <f t="shared" si="51"/>
        <v>33110</v>
      </c>
      <c r="I873" s="112">
        <f t="shared" si="51"/>
        <v>0</v>
      </c>
      <c r="J873" s="112">
        <f t="shared" si="51"/>
        <v>0</v>
      </c>
      <c r="K873" s="112">
        <f t="shared" si="51"/>
        <v>16</v>
      </c>
      <c r="L873" s="112">
        <f t="shared" si="51"/>
        <v>0</v>
      </c>
      <c r="M873" s="112">
        <f t="shared" si="51"/>
        <v>268534</v>
      </c>
      <c r="O873" s="114" t="s">
        <v>18</v>
      </c>
      <c r="P873" s="114" t="s">
        <v>1755</v>
      </c>
      <c r="Q873" s="114" t="s">
        <v>600</v>
      </c>
      <c r="R873" s="114" t="s">
        <v>1687</v>
      </c>
      <c r="S873" s="114"/>
      <c r="T873" s="112">
        <v>235408</v>
      </c>
      <c r="U873" s="112">
        <v>0</v>
      </c>
      <c r="V873" s="112">
        <v>0</v>
      </c>
      <c r="W873" s="112">
        <v>33110</v>
      </c>
      <c r="X873" s="112">
        <v>0</v>
      </c>
      <c r="Y873" s="112">
        <v>0</v>
      </c>
      <c r="Z873" s="112">
        <v>16</v>
      </c>
      <c r="AA873" s="112">
        <v>0</v>
      </c>
      <c r="AB873" s="112">
        <v>268534</v>
      </c>
    </row>
    <row r="874" spans="1:28" x14ac:dyDescent="0.25">
      <c r="A874" s="114" t="s">
        <v>18</v>
      </c>
      <c r="B874" s="114" t="s">
        <v>1755</v>
      </c>
      <c r="C874" s="114" t="s">
        <v>601</v>
      </c>
      <c r="D874" s="114" t="s">
        <v>1688</v>
      </c>
      <c r="E874" s="112">
        <f t="shared" si="51"/>
        <v>8560</v>
      </c>
      <c r="F874" s="112">
        <f t="shared" si="51"/>
        <v>0</v>
      </c>
      <c r="G874" s="112">
        <f t="shared" si="51"/>
        <v>0</v>
      </c>
      <c r="H874" s="112">
        <f t="shared" si="51"/>
        <v>0</v>
      </c>
      <c r="I874" s="112">
        <f t="shared" si="51"/>
        <v>0</v>
      </c>
      <c r="J874" s="112">
        <f t="shared" si="51"/>
        <v>0</v>
      </c>
      <c r="K874" s="112">
        <f t="shared" si="51"/>
        <v>656</v>
      </c>
      <c r="L874" s="112">
        <f t="shared" si="51"/>
        <v>0</v>
      </c>
      <c r="M874" s="112">
        <f t="shared" si="51"/>
        <v>9216</v>
      </c>
      <c r="O874" s="114" t="s">
        <v>18</v>
      </c>
      <c r="P874" s="114" t="s">
        <v>1755</v>
      </c>
      <c r="Q874" s="114" t="s">
        <v>601</v>
      </c>
      <c r="R874" s="114" t="s">
        <v>1688</v>
      </c>
      <c r="S874" s="114"/>
      <c r="T874" s="112">
        <v>8560</v>
      </c>
      <c r="U874" s="112">
        <v>0</v>
      </c>
      <c r="V874" s="112">
        <v>0</v>
      </c>
      <c r="W874" s="112">
        <v>0</v>
      </c>
      <c r="X874" s="112">
        <v>0</v>
      </c>
      <c r="Y874" s="112">
        <v>0</v>
      </c>
      <c r="Z874" s="112">
        <v>656</v>
      </c>
      <c r="AA874" s="112">
        <v>0</v>
      </c>
      <c r="AB874" s="112">
        <v>9216</v>
      </c>
    </row>
    <row r="875" spans="1:28" x14ac:dyDescent="0.25">
      <c r="A875" s="114" t="s">
        <v>18</v>
      </c>
      <c r="B875" s="114" t="s">
        <v>1755</v>
      </c>
      <c r="C875" s="114" t="s">
        <v>602</v>
      </c>
      <c r="D875" s="114" t="s">
        <v>1689</v>
      </c>
      <c r="E875" s="112">
        <f t="shared" si="51"/>
        <v>0</v>
      </c>
      <c r="F875" s="112">
        <f t="shared" si="51"/>
        <v>0</v>
      </c>
      <c r="G875" s="112">
        <f t="shared" si="51"/>
        <v>0</v>
      </c>
      <c r="H875" s="112">
        <f t="shared" si="51"/>
        <v>0</v>
      </c>
      <c r="I875" s="112">
        <f t="shared" si="51"/>
        <v>0</v>
      </c>
      <c r="J875" s="112">
        <f t="shared" si="51"/>
        <v>88976</v>
      </c>
      <c r="K875" s="112">
        <f t="shared" si="51"/>
        <v>0</v>
      </c>
      <c r="L875" s="112">
        <f t="shared" si="51"/>
        <v>10288</v>
      </c>
      <c r="M875" s="112">
        <f t="shared" si="51"/>
        <v>99264</v>
      </c>
      <c r="O875" s="114" t="s">
        <v>18</v>
      </c>
      <c r="P875" s="114" t="s">
        <v>1755</v>
      </c>
      <c r="Q875" s="114" t="s">
        <v>602</v>
      </c>
      <c r="R875" s="114" t="s">
        <v>1689</v>
      </c>
      <c r="S875" s="114"/>
      <c r="T875" s="112">
        <v>0</v>
      </c>
      <c r="U875" s="112">
        <v>0</v>
      </c>
      <c r="V875" s="112">
        <v>0</v>
      </c>
      <c r="W875" s="112">
        <v>0</v>
      </c>
      <c r="X875" s="112">
        <v>0</v>
      </c>
      <c r="Y875" s="112">
        <v>88976</v>
      </c>
      <c r="Z875" s="112">
        <v>0</v>
      </c>
      <c r="AA875" s="112">
        <v>10288</v>
      </c>
      <c r="AB875" s="112">
        <v>99264</v>
      </c>
    </row>
    <row r="876" spans="1:28" x14ac:dyDescent="0.25">
      <c r="A876" s="114" t="s">
        <v>18</v>
      </c>
      <c r="B876" s="114" t="s">
        <v>1755</v>
      </c>
      <c r="C876" s="114" t="s">
        <v>603</v>
      </c>
      <c r="D876" s="114" t="s">
        <v>1690</v>
      </c>
      <c r="E876" s="112">
        <f t="shared" si="51"/>
        <v>0</v>
      </c>
      <c r="F876" s="112">
        <f t="shared" si="51"/>
        <v>0</v>
      </c>
      <c r="G876" s="112">
        <f t="shared" si="51"/>
        <v>0</v>
      </c>
      <c r="H876" s="112">
        <f t="shared" si="51"/>
        <v>0</v>
      </c>
      <c r="I876" s="112">
        <f t="shared" si="51"/>
        <v>0</v>
      </c>
      <c r="J876" s="112">
        <f t="shared" si="51"/>
        <v>0</v>
      </c>
      <c r="K876" s="112">
        <f t="shared" si="51"/>
        <v>0</v>
      </c>
      <c r="L876" s="112">
        <f t="shared" si="51"/>
        <v>0</v>
      </c>
      <c r="M876" s="112">
        <f t="shared" si="51"/>
        <v>0</v>
      </c>
      <c r="O876" s="114" t="s">
        <v>18</v>
      </c>
      <c r="P876" s="114" t="s">
        <v>1755</v>
      </c>
      <c r="Q876" s="114" t="s">
        <v>603</v>
      </c>
      <c r="R876" s="114" t="s">
        <v>1690</v>
      </c>
      <c r="S876" s="114"/>
      <c r="T876" s="112">
        <v>0</v>
      </c>
      <c r="U876" s="112">
        <v>0</v>
      </c>
      <c r="V876" s="112">
        <v>0</v>
      </c>
      <c r="W876" s="112">
        <v>0</v>
      </c>
      <c r="X876" s="112">
        <v>0</v>
      </c>
      <c r="Y876" s="112">
        <v>0</v>
      </c>
      <c r="Z876" s="112">
        <v>0</v>
      </c>
      <c r="AA876" s="112">
        <v>0</v>
      </c>
      <c r="AB876" s="112">
        <v>0</v>
      </c>
    </row>
    <row r="877" spans="1:28" x14ac:dyDescent="0.25">
      <c r="A877" s="114" t="s">
        <v>18</v>
      </c>
      <c r="B877" s="114" t="s">
        <v>1755</v>
      </c>
      <c r="C877" s="114" t="s">
        <v>604</v>
      </c>
      <c r="D877" s="114" t="s">
        <v>1691</v>
      </c>
      <c r="E877" s="112">
        <f t="shared" si="51"/>
        <v>15024</v>
      </c>
      <c r="F877" s="112">
        <f t="shared" si="51"/>
        <v>624</v>
      </c>
      <c r="G877" s="112">
        <f t="shared" si="51"/>
        <v>0</v>
      </c>
      <c r="H877" s="112">
        <f t="shared" si="51"/>
        <v>0</v>
      </c>
      <c r="I877" s="112">
        <f t="shared" si="51"/>
        <v>0</v>
      </c>
      <c r="J877" s="112">
        <f t="shared" si="51"/>
        <v>126832</v>
      </c>
      <c r="K877" s="112">
        <f t="shared" si="51"/>
        <v>0</v>
      </c>
      <c r="L877" s="112">
        <f t="shared" si="51"/>
        <v>38288</v>
      </c>
      <c r="M877" s="112">
        <f t="shared" si="51"/>
        <v>180768</v>
      </c>
      <c r="O877" s="114" t="s">
        <v>18</v>
      </c>
      <c r="P877" s="114" t="s">
        <v>1755</v>
      </c>
      <c r="Q877" s="114" t="s">
        <v>604</v>
      </c>
      <c r="R877" s="114" t="s">
        <v>1691</v>
      </c>
      <c r="S877" s="114"/>
      <c r="T877" s="112">
        <v>15024</v>
      </c>
      <c r="U877" s="112">
        <v>624</v>
      </c>
      <c r="V877" s="112">
        <v>0</v>
      </c>
      <c r="W877" s="112">
        <v>0</v>
      </c>
      <c r="X877" s="112">
        <v>0</v>
      </c>
      <c r="Y877" s="112">
        <v>126832</v>
      </c>
      <c r="Z877" s="112">
        <v>0</v>
      </c>
      <c r="AA877" s="112">
        <v>38288</v>
      </c>
      <c r="AB877" s="112">
        <v>180768</v>
      </c>
    </row>
    <row r="878" spans="1:28" x14ac:dyDescent="0.25">
      <c r="A878" s="114" t="s">
        <v>18</v>
      </c>
      <c r="B878" s="114" t="s">
        <v>1755</v>
      </c>
      <c r="C878" s="114" t="s">
        <v>605</v>
      </c>
      <c r="D878" s="114" t="s">
        <v>1692</v>
      </c>
      <c r="E878" s="112">
        <f t="shared" si="51"/>
        <v>0</v>
      </c>
      <c r="F878" s="112">
        <f t="shared" si="51"/>
        <v>0</v>
      </c>
      <c r="G878" s="112">
        <f t="shared" si="51"/>
        <v>0</v>
      </c>
      <c r="H878" s="112">
        <f t="shared" si="51"/>
        <v>0</v>
      </c>
      <c r="I878" s="112">
        <f t="shared" si="51"/>
        <v>0</v>
      </c>
      <c r="J878" s="112">
        <f t="shared" si="51"/>
        <v>0</v>
      </c>
      <c r="K878" s="112">
        <f t="shared" si="51"/>
        <v>0</v>
      </c>
      <c r="L878" s="112">
        <f t="shared" si="51"/>
        <v>0</v>
      </c>
      <c r="M878" s="112">
        <f t="shared" si="51"/>
        <v>0</v>
      </c>
      <c r="O878" s="114" t="s">
        <v>18</v>
      </c>
      <c r="P878" s="114" t="s">
        <v>1755</v>
      </c>
      <c r="Q878" s="114" t="s">
        <v>605</v>
      </c>
      <c r="R878" s="114" t="s">
        <v>1692</v>
      </c>
      <c r="S878" s="114"/>
      <c r="T878" s="112">
        <v>0</v>
      </c>
      <c r="U878" s="112">
        <v>0</v>
      </c>
      <c r="V878" s="112">
        <v>0</v>
      </c>
      <c r="W878" s="112">
        <v>0</v>
      </c>
      <c r="X878" s="112">
        <v>0</v>
      </c>
      <c r="Y878" s="112">
        <v>0</v>
      </c>
      <c r="Z878" s="112">
        <v>0</v>
      </c>
      <c r="AA878" s="112">
        <v>0</v>
      </c>
      <c r="AB878" s="112">
        <v>0</v>
      </c>
    </row>
    <row r="879" spans="1:28" x14ac:dyDescent="0.25">
      <c r="A879" s="114" t="s">
        <v>18</v>
      </c>
      <c r="B879" s="114" t="s">
        <v>1755</v>
      </c>
      <c r="C879" s="114" t="s">
        <v>606</v>
      </c>
      <c r="D879" s="114" t="s">
        <v>1693</v>
      </c>
      <c r="E879" s="112">
        <f t="shared" si="51"/>
        <v>0</v>
      </c>
      <c r="F879" s="112">
        <f t="shared" si="51"/>
        <v>0</v>
      </c>
      <c r="G879" s="112">
        <f t="shared" si="51"/>
        <v>0</v>
      </c>
      <c r="H879" s="112">
        <f t="shared" si="51"/>
        <v>0</v>
      </c>
      <c r="I879" s="112">
        <f t="shared" si="51"/>
        <v>0</v>
      </c>
      <c r="J879" s="112">
        <f t="shared" si="51"/>
        <v>92944</v>
      </c>
      <c r="K879" s="112">
        <f t="shared" si="51"/>
        <v>0</v>
      </c>
      <c r="L879" s="112">
        <f t="shared" si="51"/>
        <v>0</v>
      </c>
      <c r="M879" s="112">
        <f t="shared" si="51"/>
        <v>92944</v>
      </c>
      <c r="O879" s="114" t="s">
        <v>18</v>
      </c>
      <c r="P879" s="114" t="s">
        <v>1755</v>
      </c>
      <c r="Q879" s="114" t="s">
        <v>606</v>
      </c>
      <c r="R879" s="114" t="s">
        <v>1693</v>
      </c>
      <c r="S879" s="114"/>
      <c r="T879" s="112">
        <v>0</v>
      </c>
      <c r="U879" s="112">
        <v>0</v>
      </c>
      <c r="V879" s="112">
        <v>0</v>
      </c>
      <c r="W879" s="112">
        <v>0</v>
      </c>
      <c r="X879" s="112">
        <v>0</v>
      </c>
      <c r="Y879" s="112">
        <v>92944</v>
      </c>
      <c r="Z879" s="112">
        <v>0</v>
      </c>
      <c r="AA879" s="112">
        <v>0</v>
      </c>
      <c r="AB879" s="112">
        <v>92944</v>
      </c>
    </row>
    <row r="880" spans="1:28" x14ac:dyDescent="0.25">
      <c r="A880" s="114" t="s">
        <v>18</v>
      </c>
      <c r="B880" s="114" t="s">
        <v>1755</v>
      </c>
      <c r="C880" s="114" t="s">
        <v>607</v>
      </c>
      <c r="D880" s="114" t="s">
        <v>1694</v>
      </c>
      <c r="E880" s="112">
        <f t="shared" si="51"/>
        <v>0</v>
      </c>
      <c r="F880" s="112">
        <f t="shared" si="51"/>
        <v>117480</v>
      </c>
      <c r="G880" s="112">
        <f t="shared" si="51"/>
        <v>62652</v>
      </c>
      <c r="H880" s="112">
        <f t="shared" si="51"/>
        <v>0</v>
      </c>
      <c r="I880" s="112">
        <f t="shared" si="51"/>
        <v>0</v>
      </c>
      <c r="J880" s="112">
        <f t="shared" si="51"/>
        <v>960</v>
      </c>
      <c r="K880" s="112">
        <f t="shared" si="51"/>
        <v>0</v>
      </c>
      <c r="L880" s="112">
        <f t="shared" si="51"/>
        <v>0</v>
      </c>
      <c r="M880" s="112">
        <f t="shared" si="51"/>
        <v>181092</v>
      </c>
      <c r="O880" s="114" t="s">
        <v>18</v>
      </c>
      <c r="P880" s="114" t="s">
        <v>1755</v>
      </c>
      <c r="Q880" s="114" t="s">
        <v>607</v>
      </c>
      <c r="R880" s="114" t="s">
        <v>1694</v>
      </c>
      <c r="S880" s="114"/>
      <c r="T880" s="112">
        <v>0</v>
      </c>
      <c r="U880" s="112">
        <v>117480</v>
      </c>
      <c r="V880" s="112">
        <v>62652</v>
      </c>
      <c r="W880" s="112">
        <v>0</v>
      </c>
      <c r="X880" s="112">
        <v>0</v>
      </c>
      <c r="Y880" s="112">
        <v>960</v>
      </c>
      <c r="Z880" s="112">
        <v>0</v>
      </c>
      <c r="AA880" s="112">
        <v>0</v>
      </c>
      <c r="AB880" s="112">
        <v>181092</v>
      </c>
    </row>
    <row r="881" spans="1:28" x14ac:dyDescent="0.25">
      <c r="A881" s="114" t="s">
        <v>18</v>
      </c>
      <c r="B881" s="114" t="s">
        <v>1755</v>
      </c>
      <c r="C881" s="114" t="s">
        <v>608</v>
      </c>
      <c r="D881" s="114" t="s">
        <v>1695</v>
      </c>
      <c r="E881" s="112">
        <f t="shared" si="51"/>
        <v>0</v>
      </c>
      <c r="F881" s="112">
        <f t="shared" si="51"/>
        <v>0</v>
      </c>
      <c r="G881" s="112">
        <f t="shared" si="51"/>
        <v>0</v>
      </c>
      <c r="H881" s="112">
        <f t="shared" si="51"/>
        <v>0</v>
      </c>
      <c r="I881" s="112">
        <f t="shared" si="51"/>
        <v>52832</v>
      </c>
      <c r="J881" s="112">
        <f t="shared" si="51"/>
        <v>0</v>
      </c>
      <c r="K881" s="112">
        <f t="shared" si="51"/>
        <v>0</v>
      </c>
      <c r="L881" s="112">
        <f t="shared" si="51"/>
        <v>0</v>
      </c>
      <c r="M881" s="112">
        <f t="shared" si="51"/>
        <v>52832</v>
      </c>
      <c r="O881" s="114" t="s">
        <v>18</v>
      </c>
      <c r="P881" s="114" t="s">
        <v>1755</v>
      </c>
      <c r="Q881" s="114" t="s">
        <v>608</v>
      </c>
      <c r="R881" s="114" t="s">
        <v>1695</v>
      </c>
      <c r="S881" s="114"/>
      <c r="T881" s="112">
        <v>0</v>
      </c>
      <c r="U881" s="112">
        <v>0</v>
      </c>
      <c r="V881" s="112">
        <v>0</v>
      </c>
      <c r="W881" s="112">
        <v>0</v>
      </c>
      <c r="X881" s="112">
        <v>52832</v>
      </c>
      <c r="Y881" s="112">
        <v>0</v>
      </c>
      <c r="Z881" s="112">
        <v>0</v>
      </c>
      <c r="AA881" s="112">
        <v>0</v>
      </c>
      <c r="AB881" s="112">
        <v>52832</v>
      </c>
    </row>
    <row r="882" spans="1:28" x14ac:dyDescent="0.25">
      <c r="A882" s="114" t="s">
        <v>18</v>
      </c>
      <c r="B882" s="114" t="s">
        <v>1755</v>
      </c>
      <c r="C882" s="114" t="s">
        <v>609</v>
      </c>
      <c r="D882" s="114" t="s">
        <v>1696</v>
      </c>
      <c r="E882" s="112">
        <f t="shared" si="51"/>
        <v>0</v>
      </c>
      <c r="F882" s="112">
        <f t="shared" si="51"/>
        <v>0</v>
      </c>
      <c r="G882" s="112">
        <f t="shared" si="51"/>
        <v>0</v>
      </c>
      <c r="H882" s="112">
        <f t="shared" si="51"/>
        <v>0</v>
      </c>
      <c r="I882" s="112">
        <f t="shared" si="51"/>
        <v>28032</v>
      </c>
      <c r="J882" s="112">
        <f t="shared" si="51"/>
        <v>0</v>
      </c>
      <c r="K882" s="112">
        <f t="shared" si="51"/>
        <v>2664</v>
      </c>
      <c r="L882" s="112">
        <f t="shared" si="51"/>
        <v>0</v>
      </c>
      <c r="M882" s="112">
        <f t="shared" si="51"/>
        <v>30696</v>
      </c>
      <c r="O882" s="114" t="s">
        <v>18</v>
      </c>
      <c r="P882" s="114" t="s">
        <v>1755</v>
      </c>
      <c r="Q882" s="114" t="s">
        <v>609</v>
      </c>
      <c r="R882" s="114" t="s">
        <v>1696</v>
      </c>
      <c r="S882" s="114"/>
      <c r="T882" s="112">
        <v>0</v>
      </c>
      <c r="U882" s="112">
        <v>0</v>
      </c>
      <c r="V882" s="112">
        <v>0</v>
      </c>
      <c r="W882" s="112">
        <v>0</v>
      </c>
      <c r="X882" s="112">
        <v>28032</v>
      </c>
      <c r="Y882" s="112">
        <v>0</v>
      </c>
      <c r="Z882" s="112">
        <v>2664</v>
      </c>
      <c r="AA882" s="112">
        <v>0</v>
      </c>
      <c r="AB882" s="112">
        <v>30696</v>
      </c>
    </row>
    <row r="883" spans="1:28" x14ac:dyDescent="0.25">
      <c r="A883" s="114" t="s">
        <v>18</v>
      </c>
      <c r="B883" s="114" t="s">
        <v>1755</v>
      </c>
      <c r="C883" s="114" t="s">
        <v>610</v>
      </c>
      <c r="D883" s="114" t="s">
        <v>1697</v>
      </c>
      <c r="E883" s="112">
        <f t="shared" si="51"/>
        <v>0</v>
      </c>
      <c r="F883" s="112">
        <f t="shared" si="51"/>
        <v>0</v>
      </c>
      <c r="G883" s="112">
        <f t="shared" si="51"/>
        <v>0</v>
      </c>
      <c r="H883" s="112">
        <f t="shared" si="51"/>
        <v>0</v>
      </c>
      <c r="I883" s="112">
        <f t="shared" si="51"/>
        <v>6208</v>
      </c>
      <c r="J883" s="112">
        <f t="shared" si="51"/>
        <v>0</v>
      </c>
      <c r="K883" s="112">
        <f t="shared" si="51"/>
        <v>32</v>
      </c>
      <c r="L883" s="112">
        <f t="shared" si="51"/>
        <v>0</v>
      </c>
      <c r="M883" s="112">
        <f t="shared" si="51"/>
        <v>6240</v>
      </c>
      <c r="O883" s="114" t="s">
        <v>18</v>
      </c>
      <c r="P883" s="114" t="s">
        <v>1755</v>
      </c>
      <c r="Q883" s="114" t="s">
        <v>610</v>
      </c>
      <c r="R883" s="114" t="s">
        <v>1697</v>
      </c>
      <c r="S883" s="114"/>
      <c r="T883" s="112">
        <v>0</v>
      </c>
      <c r="U883" s="112">
        <v>0</v>
      </c>
      <c r="V883" s="112">
        <v>0</v>
      </c>
      <c r="W883" s="112">
        <v>0</v>
      </c>
      <c r="X883" s="112">
        <v>6208</v>
      </c>
      <c r="Y883" s="112">
        <v>0</v>
      </c>
      <c r="Z883" s="112">
        <v>32</v>
      </c>
      <c r="AA883" s="112">
        <v>0</v>
      </c>
      <c r="AB883" s="112">
        <v>6240</v>
      </c>
    </row>
    <row r="884" spans="1:28" x14ac:dyDescent="0.25">
      <c r="A884" s="114" t="s">
        <v>18</v>
      </c>
      <c r="B884" s="114" t="s">
        <v>1755</v>
      </c>
      <c r="C884" s="114" t="s">
        <v>611</v>
      </c>
      <c r="D884" s="114" t="s">
        <v>1698</v>
      </c>
      <c r="E884" s="112">
        <f t="shared" si="51"/>
        <v>47040</v>
      </c>
      <c r="F884" s="112">
        <f t="shared" si="51"/>
        <v>0</v>
      </c>
      <c r="G884" s="112">
        <f t="shared" si="51"/>
        <v>0</v>
      </c>
      <c r="H884" s="112">
        <f t="shared" si="51"/>
        <v>0</v>
      </c>
      <c r="I884" s="112">
        <f t="shared" si="51"/>
        <v>0</v>
      </c>
      <c r="J884" s="112">
        <f t="shared" si="51"/>
        <v>0</v>
      </c>
      <c r="K884" s="112">
        <f t="shared" si="51"/>
        <v>0</v>
      </c>
      <c r="L884" s="112">
        <f t="shared" si="51"/>
        <v>0</v>
      </c>
      <c r="M884" s="112">
        <f t="shared" si="51"/>
        <v>47040</v>
      </c>
      <c r="O884" s="114" t="s">
        <v>18</v>
      </c>
      <c r="P884" s="114" t="s">
        <v>1755</v>
      </c>
      <c r="Q884" s="114" t="s">
        <v>611</v>
      </c>
      <c r="R884" s="114" t="s">
        <v>1698</v>
      </c>
      <c r="S884" s="114"/>
      <c r="T884" s="112">
        <v>47040</v>
      </c>
      <c r="U884" s="112">
        <v>0</v>
      </c>
      <c r="V884" s="112">
        <v>0</v>
      </c>
      <c r="W884" s="112">
        <v>0</v>
      </c>
      <c r="X884" s="112">
        <v>0</v>
      </c>
      <c r="Y884" s="112">
        <v>0</v>
      </c>
      <c r="Z884" s="112">
        <v>0</v>
      </c>
      <c r="AA884" s="112">
        <v>0</v>
      </c>
      <c r="AB884" s="112">
        <v>47040</v>
      </c>
    </row>
    <row r="885" spans="1:28" x14ac:dyDescent="0.25">
      <c r="A885" s="114" t="s">
        <v>18</v>
      </c>
      <c r="B885" s="114" t="s">
        <v>1755</v>
      </c>
      <c r="C885" s="114" t="s">
        <v>612</v>
      </c>
      <c r="D885" s="114" t="s">
        <v>1699</v>
      </c>
      <c r="E885" s="112">
        <f t="shared" si="51"/>
        <v>14304</v>
      </c>
      <c r="F885" s="112">
        <f t="shared" si="51"/>
        <v>0</v>
      </c>
      <c r="G885" s="112">
        <f t="shared" si="51"/>
        <v>0</v>
      </c>
      <c r="H885" s="112">
        <f t="shared" si="51"/>
        <v>0</v>
      </c>
      <c r="I885" s="112">
        <f t="shared" si="51"/>
        <v>12240</v>
      </c>
      <c r="J885" s="112">
        <f t="shared" si="51"/>
        <v>0</v>
      </c>
      <c r="K885" s="112">
        <f t="shared" si="51"/>
        <v>285394</v>
      </c>
      <c r="L885" s="112">
        <f t="shared" si="51"/>
        <v>0</v>
      </c>
      <c r="M885" s="112">
        <f t="shared" si="51"/>
        <v>311938</v>
      </c>
      <c r="O885" s="114" t="s">
        <v>18</v>
      </c>
      <c r="P885" s="114" t="s">
        <v>1755</v>
      </c>
      <c r="Q885" s="114" t="s">
        <v>612</v>
      </c>
      <c r="R885" s="114" t="s">
        <v>1699</v>
      </c>
      <c r="S885" s="114"/>
      <c r="T885" s="112">
        <v>14304</v>
      </c>
      <c r="U885" s="112">
        <v>0</v>
      </c>
      <c r="V885" s="112">
        <v>0</v>
      </c>
      <c r="W885" s="112">
        <v>0</v>
      </c>
      <c r="X885" s="112">
        <v>12240</v>
      </c>
      <c r="Y885" s="112">
        <v>0</v>
      </c>
      <c r="Z885" s="112">
        <v>285394</v>
      </c>
      <c r="AA885" s="112">
        <v>0</v>
      </c>
      <c r="AB885" s="112">
        <v>311938</v>
      </c>
    </row>
    <row r="886" spans="1:28" x14ac:dyDescent="0.25">
      <c r="A886" s="114" t="s">
        <v>18</v>
      </c>
      <c r="B886" s="114" t="s">
        <v>1755</v>
      </c>
      <c r="C886" s="114" t="s">
        <v>613</v>
      </c>
      <c r="D886" s="114" t="s">
        <v>1700</v>
      </c>
      <c r="E886" s="112">
        <f t="shared" si="51"/>
        <v>379584</v>
      </c>
      <c r="F886" s="112">
        <f t="shared" si="51"/>
        <v>0</v>
      </c>
      <c r="G886" s="112">
        <f t="shared" si="51"/>
        <v>0</v>
      </c>
      <c r="H886" s="112">
        <f t="shared" si="51"/>
        <v>0</v>
      </c>
      <c r="I886" s="112">
        <f t="shared" si="51"/>
        <v>0</v>
      </c>
      <c r="J886" s="112">
        <f t="shared" si="51"/>
        <v>0</v>
      </c>
      <c r="K886" s="112">
        <f t="shared" si="51"/>
        <v>0</v>
      </c>
      <c r="L886" s="112">
        <f t="shared" si="51"/>
        <v>0</v>
      </c>
      <c r="M886" s="112">
        <f t="shared" si="51"/>
        <v>379584</v>
      </c>
      <c r="O886" s="114" t="s">
        <v>18</v>
      </c>
      <c r="P886" s="114" t="s">
        <v>1755</v>
      </c>
      <c r="Q886" s="114" t="s">
        <v>613</v>
      </c>
      <c r="R886" s="114" t="s">
        <v>1700</v>
      </c>
      <c r="S886" s="114"/>
      <c r="T886" s="112">
        <v>379584</v>
      </c>
      <c r="U886" s="112">
        <v>0</v>
      </c>
      <c r="V886" s="112">
        <v>0</v>
      </c>
      <c r="W886" s="112">
        <v>0</v>
      </c>
      <c r="X886" s="112">
        <v>0</v>
      </c>
      <c r="Y886" s="112">
        <v>0</v>
      </c>
      <c r="Z886" s="112">
        <v>0</v>
      </c>
      <c r="AA886" s="112">
        <v>0</v>
      </c>
      <c r="AB886" s="112">
        <v>379584</v>
      </c>
    </row>
    <row r="887" spans="1:28" x14ac:dyDescent="0.25">
      <c r="A887" s="114" t="s">
        <v>18</v>
      </c>
      <c r="B887" s="114" t="s">
        <v>1755</v>
      </c>
      <c r="C887" s="114" t="s">
        <v>614</v>
      </c>
      <c r="D887" s="114" t="s">
        <v>1701</v>
      </c>
      <c r="E887" s="112">
        <f t="shared" si="51"/>
        <v>131416</v>
      </c>
      <c r="F887" s="112">
        <f t="shared" si="51"/>
        <v>0</v>
      </c>
      <c r="G887" s="112">
        <f t="shared" si="51"/>
        <v>0</v>
      </c>
      <c r="H887" s="112">
        <f t="shared" si="51"/>
        <v>0</v>
      </c>
      <c r="I887" s="112">
        <f t="shared" si="51"/>
        <v>27744</v>
      </c>
      <c r="J887" s="112">
        <f t="shared" si="51"/>
        <v>0</v>
      </c>
      <c r="K887" s="112">
        <f t="shared" si="51"/>
        <v>496</v>
      </c>
      <c r="L887" s="112">
        <f t="shared" si="51"/>
        <v>0</v>
      </c>
      <c r="M887" s="112">
        <f t="shared" si="51"/>
        <v>159656</v>
      </c>
      <c r="O887" s="114" t="s">
        <v>18</v>
      </c>
      <c r="P887" s="114" t="s">
        <v>1755</v>
      </c>
      <c r="Q887" s="114" t="s">
        <v>614</v>
      </c>
      <c r="R887" s="114" t="s">
        <v>1701</v>
      </c>
      <c r="S887" s="114"/>
      <c r="T887" s="112">
        <v>131416</v>
      </c>
      <c r="U887" s="112">
        <v>0</v>
      </c>
      <c r="V887" s="112">
        <v>0</v>
      </c>
      <c r="W887" s="112">
        <v>0</v>
      </c>
      <c r="X887" s="112">
        <v>27744</v>
      </c>
      <c r="Y887" s="112">
        <v>0</v>
      </c>
      <c r="Z887" s="112">
        <v>496</v>
      </c>
      <c r="AA887" s="112">
        <v>0</v>
      </c>
      <c r="AB887" s="112">
        <v>159656</v>
      </c>
    </row>
    <row r="888" spans="1:28" x14ac:dyDescent="0.25">
      <c r="A888" s="114" t="s">
        <v>18</v>
      </c>
      <c r="B888" s="114" t="s">
        <v>1755</v>
      </c>
      <c r="C888" s="114" t="s">
        <v>615</v>
      </c>
      <c r="D888" s="114" t="s">
        <v>1702</v>
      </c>
      <c r="E888" s="112">
        <f t="shared" si="51"/>
        <v>0</v>
      </c>
      <c r="F888" s="112">
        <f t="shared" si="51"/>
        <v>0</v>
      </c>
      <c r="G888" s="112">
        <f t="shared" si="51"/>
        <v>0</v>
      </c>
      <c r="H888" s="112">
        <f t="shared" si="51"/>
        <v>0</v>
      </c>
      <c r="I888" s="112">
        <f t="shared" si="51"/>
        <v>0</v>
      </c>
      <c r="J888" s="112">
        <f t="shared" si="51"/>
        <v>0</v>
      </c>
      <c r="K888" s="112">
        <f t="shared" si="51"/>
        <v>0</v>
      </c>
      <c r="L888" s="112">
        <f t="shared" si="51"/>
        <v>0</v>
      </c>
      <c r="M888" s="112">
        <f t="shared" si="51"/>
        <v>0</v>
      </c>
      <c r="O888" s="114" t="s">
        <v>18</v>
      </c>
      <c r="P888" s="114" t="s">
        <v>1755</v>
      </c>
      <c r="Q888" s="114" t="s">
        <v>615</v>
      </c>
      <c r="R888" s="114" t="s">
        <v>1702</v>
      </c>
      <c r="S888" s="114"/>
      <c r="T888" s="112">
        <v>0</v>
      </c>
      <c r="U888" s="112">
        <v>0</v>
      </c>
      <c r="V888" s="112">
        <v>0</v>
      </c>
      <c r="W888" s="112">
        <v>0</v>
      </c>
      <c r="X888" s="112">
        <v>0</v>
      </c>
      <c r="Y888" s="112">
        <v>0</v>
      </c>
      <c r="Z888" s="112">
        <v>0</v>
      </c>
      <c r="AA888" s="112">
        <v>0</v>
      </c>
      <c r="AB888" s="112">
        <v>0</v>
      </c>
    </row>
    <row r="889" spans="1:28" x14ac:dyDescent="0.25">
      <c r="A889" s="114" t="s">
        <v>18</v>
      </c>
      <c r="B889" s="114" t="s">
        <v>1755</v>
      </c>
      <c r="C889" s="114" t="s">
        <v>616</v>
      </c>
      <c r="D889" s="114" t="s">
        <v>1703</v>
      </c>
      <c r="E889" s="112">
        <f t="shared" si="51"/>
        <v>881000</v>
      </c>
      <c r="F889" s="112">
        <f t="shared" si="51"/>
        <v>422952</v>
      </c>
      <c r="G889" s="112">
        <f t="shared" si="51"/>
        <v>62652</v>
      </c>
      <c r="H889" s="112">
        <f t="shared" si="51"/>
        <v>33110</v>
      </c>
      <c r="I889" s="112">
        <f t="shared" si="51"/>
        <v>450752</v>
      </c>
      <c r="J889" s="112">
        <f t="shared" si="51"/>
        <v>436608</v>
      </c>
      <c r="K889" s="112">
        <f t="shared" si="51"/>
        <v>325743</v>
      </c>
      <c r="L889" s="112">
        <f t="shared" si="51"/>
        <v>58913</v>
      </c>
      <c r="M889" s="112">
        <f t="shared" si="51"/>
        <v>2671730</v>
      </c>
      <c r="O889" s="114" t="s">
        <v>18</v>
      </c>
      <c r="P889" s="114" t="s">
        <v>1755</v>
      </c>
      <c r="Q889" s="114" t="s">
        <v>616</v>
      </c>
      <c r="R889" s="114" t="s">
        <v>1703</v>
      </c>
      <c r="S889" s="114"/>
      <c r="T889" s="112">
        <v>881000</v>
      </c>
      <c r="U889" s="112">
        <v>422952</v>
      </c>
      <c r="V889" s="112">
        <v>62652</v>
      </c>
      <c r="W889" s="112">
        <v>33110</v>
      </c>
      <c r="X889" s="112">
        <v>450752</v>
      </c>
      <c r="Y889" s="112">
        <v>436608</v>
      </c>
      <c r="Z889" s="112">
        <v>325743</v>
      </c>
      <c r="AA889" s="112">
        <v>58913</v>
      </c>
      <c r="AB889" s="112">
        <v>2671730</v>
      </c>
    </row>
    <row r="890" spans="1:28" x14ac:dyDescent="0.25">
      <c r="D890" s="111" t="s">
        <v>617</v>
      </c>
      <c r="R890" s="111" t="s">
        <v>617</v>
      </c>
      <c r="S890" s="111"/>
    </row>
    <row r="891" spans="1:28" x14ac:dyDescent="0.25">
      <c r="A891" s="114" t="s">
        <v>18</v>
      </c>
      <c r="B891" s="114" t="s">
        <v>1755</v>
      </c>
      <c r="C891" s="114" t="s">
        <v>618</v>
      </c>
      <c r="D891" s="114" t="s">
        <v>1704</v>
      </c>
      <c r="E891" s="112">
        <f t="shared" ref="E891:M896" si="52">T891</f>
        <v>0</v>
      </c>
      <c r="F891" s="112">
        <f t="shared" si="52"/>
        <v>0</v>
      </c>
      <c r="G891" s="112">
        <f t="shared" si="52"/>
        <v>0</v>
      </c>
      <c r="H891" s="112">
        <f t="shared" si="52"/>
        <v>0</v>
      </c>
      <c r="I891" s="112">
        <f t="shared" si="52"/>
        <v>0</v>
      </c>
      <c r="J891" s="112">
        <f t="shared" si="52"/>
        <v>0</v>
      </c>
      <c r="K891" s="112">
        <f t="shared" si="52"/>
        <v>0</v>
      </c>
      <c r="L891" s="112">
        <f t="shared" si="52"/>
        <v>0</v>
      </c>
      <c r="M891" s="112">
        <f t="shared" si="52"/>
        <v>0</v>
      </c>
      <c r="O891" s="114" t="s">
        <v>18</v>
      </c>
      <c r="P891" s="114" t="s">
        <v>1755</v>
      </c>
      <c r="Q891" s="114" t="s">
        <v>618</v>
      </c>
      <c r="R891" s="114" t="s">
        <v>1704</v>
      </c>
      <c r="S891" s="114"/>
      <c r="T891" s="112">
        <v>0</v>
      </c>
      <c r="U891" s="112">
        <v>0</v>
      </c>
      <c r="V891" s="112">
        <v>0</v>
      </c>
      <c r="W891" s="112">
        <v>0</v>
      </c>
      <c r="X891" s="112">
        <v>0</v>
      </c>
      <c r="Y891" s="112">
        <v>0</v>
      </c>
      <c r="Z891" s="112">
        <v>0</v>
      </c>
      <c r="AA891" s="112">
        <v>0</v>
      </c>
      <c r="AB891" s="112">
        <v>0</v>
      </c>
    </row>
    <row r="892" spans="1:28" x14ac:dyDescent="0.25">
      <c r="A892" s="114" t="s">
        <v>18</v>
      </c>
      <c r="B892" s="114" t="s">
        <v>1755</v>
      </c>
      <c r="C892" s="114" t="s">
        <v>619</v>
      </c>
      <c r="D892" s="114" t="s">
        <v>1705</v>
      </c>
      <c r="E892" s="112">
        <f t="shared" si="52"/>
        <v>0</v>
      </c>
      <c r="F892" s="112">
        <f t="shared" si="52"/>
        <v>0</v>
      </c>
      <c r="G892" s="112">
        <f t="shared" si="52"/>
        <v>0</v>
      </c>
      <c r="H892" s="112">
        <f t="shared" si="52"/>
        <v>0</v>
      </c>
      <c r="I892" s="112">
        <f t="shared" si="52"/>
        <v>0</v>
      </c>
      <c r="J892" s="112">
        <f t="shared" si="52"/>
        <v>0</v>
      </c>
      <c r="K892" s="112">
        <f t="shared" si="52"/>
        <v>0</v>
      </c>
      <c r="L892" s="112">
        <f t="shared" si="52"/>
        <v>0</v>
      </c>
      <c r="M892" s="112">
        <f t="shared" si="52"/>
        <v>0</v>
      </c>
      <c r="O892" s="114" t="s">
        <v>18</v>
      </c>
      <c r="P892" s="114" t="s">
        <v>1755</v>
      </c>
      <c r="Q892" s="114" t="s">
        <v>619</v>
      </c>
      <c r="R892" s="114" t="s">
        <v>1705</v>
      </c>
      <c r="S892" s="114"/>
      <c r="T892" s="112">
        <v>0</v>
      </c>
      <c r="U892" s="112">
        <v>0</v>
      </c>
      <c r="V892" s="112">
        <v>0</v>
      </c>
      <c r="W892" s="112">
        <v>0</v>
      </c>
      <c r="X892" s="112">
        <v>0</v>
      </c>
      <c r="Y892" s="112">
        <v>0</v>
      </c>
      <c r="Z892" s="112">
        <v>0</v>
      </c>
      <c r="AA892" s="112">
        <v>0</v>
      </c>
      <c r="AB892" s="112">
        <v>0</v>
      </c>
    </row>
    <row r="893" spans="1:28" x14ac:dyDescent="0.25">
      <c r="A893" s="114" t="s">
        <v>18</v>
      </c>
      <c r="B893" s="114" t="s">
        <v>1755</v>
      </c>
      <c r="C893" s="114" t="s">
        <v>620</v>
      </c>
      <c r="D893" s="114" t="s">
        <v>1706</v>
      </c>
      <c r="E893" s="112">
        <f t="shared" si="52"/>
        <v>0</v>
      </c>
      <c r="F893" s="112">
        <f t="shared" si="52"/>
        <v>0</v>
      </c>
      <c r="G893" s="112">
        <f t="shared" si="52"/>
        <v>0</v>
      </c>
      <c r="H893" s="112">
        <f t="shared" si="52"/>
        <v>0</v>
      </c>
      <c r="I893" s="112">
        <f t="shared" si="52"/>
        <v>0</v>
      </c>
      <c r="J893" s="112">
        <f t="shared" si="52"/>
        <v>0</v>
      </c>
      <c r="K893" s="112">
        <f t="shared" si="52"/>
        <v>0</v>
      </c>
      <c r="L893" s="112">
        <f t="shared" si="52"/>
        <v>0</v>
      </c>
      <c r="M893" s="112">
        <f t="shared" si="52"/>
        <v>0</v>
      </c>
      <c r="O893" s="114" t="s">
        <v>18</v>
      </c>
      <c r="P893" s="114" t="s">
        <v>1755</v>
      </c>
      <c r="Q893" s="114" t="s">
        <v>620</v>
      </c>
      <c r="R893" s="114" t="s">
        <v>1706</v>
      </c>
      <c r="S893" s="114"/>
      <c r="T893" s="112">
        <v>0</v>
      </c>
      <c r="U893" s="112">
        <v>0</v>
      </c>
      <c r="V893" s="112">
        <v>0</v>
      </c>
      <c r="W893" s="112">
        <v>0</v>
      </c>
      <c r="X893" s="112">
        <v>0</v>
      </c>
      <c r="Y893" s="112">
        <v>0</v>
      </c>
      <c r="Z893" s="112">
        <v>0</v>
      </c>
      <c r="AA893" s="112">
        <v>0</v>
      </c>
      <c r="AB893" s="112">
        <v>0</v>
      </c>
    </row>
    <row r="894" spans="1:28" x14ac:dyDescent="0.25">
      <c r="A894" s="114" t="s">
        <v>18</v>
      </c>
      <c r="B894" s="114" t="s">
        <v>1755</v>
      </c>
      <c r="C894" s="114" t="s">
        <v>621</v>
      </c>
      <c r="D894" s="114" t="s">
        <v>1707</v>
      </c>
      <c r="E894" s="112">
        <f t="shared" si="52"/>
        <v>0</v>
      </c>
      <c r="F894" s="112">
        <f t="shared" si="52"/>
        <v>0</v>
      </c>
      <c r="G894" s="112">
        <f t="shared" si="52"/>
        <v>0</v>
      </c>
      <c r="H894" s="112">
        <f t="shared" si="52"/>
        <v>0</v>
      </c>
      <c r="I894" s="112">
        <f t="shared" si="52"/>
        <v>0</v>
      </c>
      <c r="J894" s="112">
        <f t="shared" si="52"/>
        <v>0</v>
      </c>
      <c r="K894" s="112">
        <f t="shared" si="52"/>
        <v>0</v>
      </c>
      <c r="L894" s="112">
        <f t="shared" si="52"/>
        <v>0</v>
      </c>
      <c r="M894" s="112">
        <f t="shared" si="52"/>
        <v>0</v>
      </c>
      <c r="O894" s="114" t="s">
        <v>18</v>
      </c>
      <c r="P894" s="114" t="s">
        <v>1755</v>
      </c>
      <c r="Q894" s="114" t="s">
        <v>621</v>
      </c>
      <c r="R894" s="114" t="s">
        <v>1707</v>
      </c>
      <c r="S894" s="114"/>
      <c r="T894" s="112">
        <v>0</v>
      </c>
      <c r="U894" s="112">
        <v>0</v>
      </c>
      <c r="V894" s="112">
        <v>0</v>
      </c>
      <c r="W894" s="112">
        <v>0</v>
      </c>
      <c r="X894" s="112">
        <v>0</v>
      </c>
      <c r="Y894" s="112">
        <v>0</v>
      </c>
      <c r="Z894" s="112">
        <v>0</v>
      </c>
      <c r="AA894" s="112">
        <v>0</v>
      </c>
      <c r="AB894" s="112">
        <v>0</v>
      </c>
    </row>
    <row r="895" spans="1:28" x14ac:dyDescent="0.25">
      <c r="A895" s="114" t="s">
        <v>18</v>
      </c>
      <c r="B895" s="114" t="s">
        <v>1755</v>
      </c>
      <c r="C895" s="114" t="s">
        <v>706</v>
      </c>
      <c r="D895" s="114" t="s">
        <v>1708</v>
      </c>
      <c r="E895" s="112">
        <f t="shared" si="52"/>
        <v>0</v>
      </c>
      <c r="F895" s="112">
        <f t="shared" si="52"/>
        <v>0</v>
      </c>
      <c r="G895" s="112">
        <f t="shared" si="52"/>
        <v>0</v>
      </c>
      <c r="H895" s="112">
        <f t="shared" si="52"/>
        <v>0</v>
      </c>
      <c r="I895" s="112">
        <f t="shared" si="52"/>
        <v>0</v>
      </c>
      <c r="J895" s="112">
        <f t="shared" si="52"/>
        <v>0</v>
      </c>
      <c r="K895" s="112">
        <f t="shared" si="52"/>
        <v>0</v>
      </c>
      <c r="L895" s="112">
        <f t="shared" si="52"/>
        <v>0</v>
      </c>
      <c r="M895" s="112">
        <f t="shared" si="52"/>
        <v>0</v>
      </c>
      <c r="O895" s="114" t="s">
        <v>18</v>
      </c>
      <c r="P895" s="114" t="s">
        <v>1755</v>
      </c>
      <c r="Q895" s="114" t="s">
        <v>706</v>
      </c>
      <c r="R895" s="114" t="s">
        <v>1708</v>
      </c>
      <c r="S895" s="114"/>
      <c r="T895" s="112">
        <v>0</v>
      </c>
      <c r="U895" s="112">
        <v>0</v>
      </c>
      <c r="V895" s="112">
        <v>0</v>
      </c>
      <c r="W895" s="112">
        <v>0</v>
      </c>
      <c r="X895" s="112">
        <v>0</v>
      </c>
      <c r="Y895" s="112">
        <v>0</v>
      </c>
      <c r="Z895" s="112">
        <v>0</v>
      </c>
      <c r="AA895" s="112">
        <v>0</v>
      </c>
      <c r="AB895" s="112">
        <v>0</v>
      </c>
    </row>
    <row r="896" spans="1:28" x14ac:dyDescent="0.25">
      <c r="A896" s="114" t="s">
        <v>18</v>
      </c>
      <c r="B896" s="114" t="s">
        <v>1755</v>
      </c>
      <c r="C896" s="114" t="s">
        <v>708</v>
      </c>
      <c r="D896" s="114" t="s">
        <v>1709</v>
      </c>
      <c r="E896" s="112">
        <f t="shared" si="52"/>
        <v>0</v>
      </c>
      <c r="F896" s="112">
        <f t="shared" si="52"/>
        <v>0</v>
      </c>
      <c r="G896" s="112">
        <f t="shared" si="52"/>
        <v>0</v>
      </c>
      <c r="H896" s="112">
        <f t="shared" si="52"/>
        <v>0</v>
      </c>
      <c r="I896" s="112">
        <f t="shared" si="52"/>
        <v>0</v>
      </c>
      <c r="J896" s="112">
        <f t="shared" si="52"/>
        <v>0</v>
      </c>
      <c r="K896" s="112">
        <f t="shared" si="52"/>
        <v>0</v>
      </c>
      <c r="L896" s="112">
        <f t="shared" si="52"/>
        <v>0</v>
      </c>
      <c r="M896" s="112">
        <f t="shared" si="52"/>
        <v>0</v>
      </c>
      <c r="O896" s="114" t="s">
        <v>18</v>
      </c>
      <c r="P896" s="114" t="s">
        <v>1755</v>
      </c>
      <c r="Q896" s="114" t="s">
        <v>708</v>
      </c>
      <c r="R896" s="114" t="s">
        <v>1709</v>
      </c>
      <c r="S896" s="114"/>
      <c r="T896" s="112">
        <v>0</v>
      </c>
      <c r="U896" s="112">
        <v>0</v>
      </c>
      <c r="V896" s="112">
        <v>0</v>
      </c>
      <c r="W896" s="112">
        <v>0</v>
      </c>
      <c r="X896" s="112">
        <v>0</v>
      </c>
      <c r="Y896" s="112">
        <v>0</v>
      </c>
      <c r="Z896" s="112">
        <v>0</v>
      </c>
      <c r="AA896" s="112">
        <v>0</v>
      </c>
      <c r="AB896" s="112">
        <v>0</v>
      </c>
    </row>
    <row r="899" spans="1:28" x14ac:dyDescent="0.25">
      <c r="A899" s="111" t="s">
        <v>1756</v>
      </c>
      <c r="O899" s="111" t="s">
        <v>1756</v>
      </c>
    </row>
    <row r="900" spans="1:28" x14ac:dyDescent="0.25">
      <c r="A900" s="114" t="s">
        <v>0</v>
      </c>
      <c r="B900" s="114" t="s">
        <v>1666</v>
      </c>
      <c r="C900" s="114" t="s">
        <v>112</v>
      </c>
      <c r="D900" s="111" t="s">
        <v>127</v>
      </c>
      <c r="E900" s="112" t="s">
        <v>1667</v>
      </c>
      <c r="F900" s="112" t="s">
        <v>1668</v>
      </c>
      <c r="G900" s="112" t="s">
        <v>1669</v>
      </c>
      <c r="H900" s="112" t="s">
        <v>1670</v>
      </c>
      <c r="I900" s="112" t="s">
        <v>1671</v>
      </c>
      <c r="J900" s="112" t="s">
        <v>1672</v>
      </c>
      <c r="K900" s="112" t="s">
        <v>1673</v>
      </c>
      <c r="L900" s="112" t="s">
        <v>1674</v>
      </c>
      <c r="M900" s="112" t="s">
        <v>1</v>
      </c>
      <c r="O900" s="114" t="s">
        <v>0</v>
      </c>
      <c r="P900" s="114" t="s">
        <v>1666</v>
      </c>
      <c r="Q900" s="114" t="s">
        <v>112</v>
      </c>
      <c r="R900" s="111" t="s">
        <v>127</v>
      </c>
      <c r="S900" s="111"/>
      <c r="T900" s="112" t="s">
        <v>1667</v>
      </c>
      <c r="U900" s="112" t="s">
        <v>1668</v>
      </c>
      <c r="V900" s="112" t="s">
        <v>1669</v>
      </c>
      <c r="W900" s="112" t="s">
        <v>1670</v>
      </c>
      <c r="X900" s="112" t="s">
        <v>1671</v>
      </c>
      <c r="Y900" s="112" t="s">
        <v>1672</v>
      </c>
      <c r="Z900" s="112" t="s">
        <v>1673</v>
      </c>
      <c r="AA900" s="112" t="s">
        <v>1674</v>
      </c>
      <c r="AB900" s="112" t="s">
        <v>1</v>
      </c>
    </row>
    <row r="901" spans="1:28" x14ac:dyDescent="0.25">
      <c r="A901" s="114" t="s">
        <v>19</v>
      </c>
      <c r="B901" s="114" t="s">
        <v>1757</v>
      </c>
      <c r="C901" s="114" t="s">
        <v>589</v>
      </c>
      <c r="D901" s="114" t="s">
        <v>1676</v>
      </c>
      <c r="E901" s="112">
        <f t="shared" ref="E901:M928" si="53">T901</f>
        <v>7488</v>
      </c>
      <c r="F901" s="112">
        <f t="shared" si="53"/>
        <v>0</v>
      </c>
      <c r="G901" s="112">
        <f t="shared" si="53"/>
        <v>0</v>
      </c>
      <c r="H901" s="112">
        <f t="shared" si="53"/>
        <v>0</v>
      </c>
      <c r="I901" s="112">
        <f t="shared" si="53"/>
        <v>0</v>
      </c>
      <c r="J901" s="112">
        <f t="shared" si="53"/>
        <v>0</v>
      </c>
      <c r="K901" s="112">
        <f t="shared" si="53"/>
        <v>0</v>
      </c>
      <c r="L901" s="112">
        <f t="shared" si="53"/>
        <v>0</v>
      </c>
      <c r="M901" s="112">
        <f t="shared" si="53"/>
        <v>7488</v>
      </c>
      <c r="O901" s="114" t="s">
        <v>19</v>
      </c>
      <c r="P901" s="114" t="s">
        <v>1757</v>
      </c>
      <c r="Q901" s="114" t="s">
        <v>589</v>
      </c>
      <c r="R901" s="114" t="s">
        <v>1676</v>
      </c>
      <c r="S901" s="114"/>
      <c r="T901" s="112">
        <v>7488</v>
      </c>
      <c r="U901" s="112">
        <v>0</v>
      </c>
      <c r="V901" s="112">
        <v>0</v>
      </c>
      <c r="W901" s="112">
        <v>0</v>
      </c>
      <c r="X901" s="112">
        <v>0</v>
      </c>
      <c r="Y901" s="112">
        <v>0</v>
      </c>
      <c r="Z901" s="112">
        <v>0</v>
      </c>
      <c r="AA901" s="112">
        <v>0</v>
      </c>
      <c r="AB901" s="112">
        <v>7488</v>
      </c>
    </row>
    <row r="902" spans="1:28" x14ac:dyDescent="0.25">
      <c r="A902" s="114" t="s">
        <v>19</v>
      </c>
      <c r="B902" s="114" t="s">
        <v>1757</v>
      </c>
      <c r="C902" s="114" t="s">
        <v>590</v>
      </c>
      <c r="D902" s="114" t="s">
        <v>1677</v>
      </c>
      <c r="E902" s="112">
        <f t="shared" si="53"/>
        <v>0</v>
      </c>
      <c r="F902" s="112">
        <f t="shared" si="53"/>
        <v>0</v>
      </c>
      <c r="G902" s="112">
        <f t="shared" si="53"/>
        <v>0</v>
      </c>
      <c r="H902" s="112">
        <f t="shared" si="53"/>
        <v>0</v>
      </c>
      <c r="I902" s="112">
        <f t="shared" si="53"/>
        <v>99504</v>
      </c>
      <c r="J902" s="112">
        <f t="shared" si="53"/>
        <v>0</v>
      </c>
      <c r="K902" s="112">
        <f t="shared" si="53"/>
        <v>0</v>
      </c>
      <c r="L902" s="112">
        <f t="shared" si="53"/>
        <v>0</v>
      </c>
      <c r="M902" s="112">
        <f t="shared" si="53"/>
        <v>99504</v>
      </c>
      <c r="O902" s="114" t="s">
        <v>19</v>
      </c>
      <c r="P902" s="114" t="s">
        <v>1757</v>
      </c>
      <c r="Q902" s="114" t="s">
        <v>590</v>
      </c>
      <c r="R902" s="114" t="s">
        <v>1677</v>
      </c>
      <c r="S902" s="114"/>
      <c r="T902" s="112">
        <v>0</v>
      </c>
      <c r="U902" s="112">
        <v>0</v>
      </c>
      <c r="V902" s="112">
        <v>0</v>
      </c>
      <c r="W902" s="112">
        <v>0</v>
      </c>
      <c r="X902" s="112">
        <v>99504</v>
      </c>
      <c r="Y902" s="112">
        <v>0</v>
      </c>
      <c r="Z902" s="112">
        <v>0</v>
      </c>
      <c r="AA902" s="112">
        <v>0</v>
      </c>
      <c r="AB902" s="112">
        <v>99504</v>
      </c>
    </row>
    <row r="903" spans="1:28" x14ac:dyDescent="0.25">
      <c r="A903" s="114" t="s">
        <v>19</v>
      </c>
      <c r="B903" s="114" t="s">
        <v>1757</v>
      </c>
      <c r="C903" s="114" t="s">
        <v>591</v>
      </c>
      <c r="D903" s="114" t="s">
        <v>1678</v>
      </c>
      <c r="E903" s="112">
        <f t="shared" si="53"/>
        <v>0</v>
      </c>
      <c r="F903" s="112">
        <f t="shared" si="53"/>
        <v>305504</v>
      </c>
      <c r="G903" s="112">
        <f t="shared" si="53"/>
        <v>0</v>
      </c>
      <c r="H903" s="112">
        <f t="shared" si="53"/>
        <v>0</v>
      </c>
      <c r="I903" s="112">
        <f t="shared" si="53"/>
        <v>0</v>
      </c>
      <c r="J903" s="112">
        <f t="shared" si="53"/>
        <v>0</v>
      </c>
      <c r="K903" s="112">
        <f t="shared" si="53"/>
        <v>0</v>
      </c>
      <c r="L903" s="112">
        <f t="shared" si="53"/>
        <v>0</v>
      </c>
      <c r="M903" s="112">
        <f t="shared" si="53"/>
        <v>305504</v>
      </c>
      <c r="O903" s="114" t="s">
        <v>19</v>
      </c>
      <c r="P903" s="114" t="s">
        <v>1757</v>
      </c>
      <c r="Q903" s="114" t="s">
        <v>591</v>
      </c>
      <c r="R903" s="114" t="s">
        <v>1678</v>
      </c>
      <c r="S903" s="114"/>
      <c r="T903" s="112">
        <v>0</v>
      </c>
      <c r="U903" s="112">
        <v>305504</v>
      </c>
      <c r="V903" s="112">
        <v>0</v>
      </c>
      <c r="W903" s="112">
        <v>0</v>
      </c>
      <c r="X903" s="112">
        <v>0</v>
      </c>
      <c r="Y903" s="112">
        <v>0</v>
      </c>
      <c r="Z903" s="112">
        <v>0</v>
      </c>
      <c r="AA903" s="112">
        <v>0</v>
      </c>
      <c r="AB903" s="112">
        <v>305504</v>
      </c>
    </row>
    <row r="904" spans="1:28" x14ac:dyDescent="0.25">
      <c r="A904" s="114" t="s">
        <v>19</v>
      </c>
      <c r="B904" s="114" t="s">
        <v>1757</v>
      </c>
      <c r="C904" s="114" t="s">
        <v>592</v>
      </c>
      <c r="D904" s="114" t="s">
        <v>1679</v>
      </c>
      <c r="E904" s="112">
        <f t="shared" si="53"/>
        <v>41280</v>
      </c>
      <c r="F904" s="112">
        <f t="shared" si="53"/>
        <v>9088</v>
      </c>
      <c r="G904" s="112">
        <f t="shared" si="53"/>
        <v>0</v>
      </c>
      <c r="H904" s="112">
        <f t="shared" si="53"/>
        <v>0</v>
      </c>
      <c r="I904" s="112">
        <f t="shared" si="53"/>
        <v>77376</v>
      </c>
      <c r="J904" s="112">
        <f t="shared" si="53"/>
        <v>2160</v>
      </c>
      <c r="K904" s="112">
        <f t="shared" si="53"/>
        <v>6181</v>
      </c>
      <c r="L904" s="112">
        <f t="shared" si="53"/>
        <v>0</v>
      </c>
      <c r="M904" s="112">
        <f t="shared" si="53"/>
        <v>136085</v>
      </c>
      <c r="O904" s="114" t="s">
        <v>19</v>
      </c>
      <c r="P904" s="114" t="s">
        <v>1757</v>
      </c>
      <c r="Q904" s="114" t="s">
        <v>592</v>
      </c>
      <c r="R904" s="114" t="s">
        <v>1679</v>
      </c>
      <c r="S904" s="114"/>
      <c r="T904" s="112">
        <v>41280</v>
      </c>
      <c r="U904" s="112">
        <v>9088</v>
      </c>
      <c r="V904" s="112">
        <v>0</v>
      </c>
      <c r="W904" s="112">
        <v>0</v>
      </c>
      <c r="X904" s="112">
        <v>77376</v>
      </c>
      <c r="Y904" s="112">
        <v>2160</v>
      </c>
      <c r="Z904" s="112">
        <v>6181</v>
      </c>
      <c r="AA904" s="112">
        <v>0</v>
      </c>
      <c r="AB904" s="112">
        <v>136085</v>
      </c>
    </row>
    <row r="905" spans="1:28" x14ac:dyDescent="0.25">
      <c r="A905" s="114" t="s">
        <v>19</v>
      </c>
      <c r="B905" s="114" t="s">
        <v>1757</v>
      </c>
      <c r="C905" s="114" t="s">
        <v>593</v>
      </c>
      <c r="D905" s="114" t="s">
        <v>1680</v>
      </c>
      <c r="E905" s="112">
        <f t="shared" si="53"/>
        <v>0</v>
      </c>
      <c r="F905" s="112">
        <f t="shared" si="53"/>
        <v>0</v>
      </c>
      <c r="G905" s="112">
        <f t="shared" si="53"/>
        <v>0</v>
      </c>
      <c r="H905" s="112">
        <f t="shared" si="53"/>
        <v>0</v>
      </c>
      <c r="I905" s="112">
        <f t="shared" si="53"/>
        <v>0</v>
      </c>
      <c r="J905" s="112">
        <f t="shared" si="53"/>
        <v>0</v>
      </c>
      <c r="K905" s="112">
        <f t="shared" si="53"/>
        <v>0</v>
      </c>
      <c r="L905" s="112">
        <f t="shared" si="53"/>
        <v>0</v>
      </c>
      <c r="M905" s="112">
        <f t="shared" si="53"/>
        <v>0</v>
      </c>
      <c r="O905" s="114" t="s">
        <v>19</v>
      </c>
      <c r="P905" s="114" t="s">
        <v>1757</v>
      </c>
      <c r="Q905" s="114" t="s">
        <v>593</v>
      </c>
      <c r="R905" s="114" t="s">
        <v>1680</v>
      </c>
      <c r="S905" s="114"/>
      <c r="T905" s="112">
        <v>0</v>
      </c>
      <c r="U905" s="112">
        <v>0</v>
      </c>
      <c r="V905" s="112">
        <v>0</v>
      </c>
      <c r="W905" s="112">
        <v>0</v>
      </c>
      <c r="X905" s="112">
        <v>0</v>
      </c>
      <c r="Y905" s="112">
        <v>0</v>
      </c>
      <c r="Z905" s="112">
        <v>0</v>
      </c>
      <c r="AA905" s="112">
        <v>0</v>
      </c>
      <c r="AB905" s="112">
        <v>0</v>
      </c>
    </row>
    <row r="906" spans="1:28" x14ac:dyDescent="0.25">
      <c r="A906" s="114" t="s">
        <v>19</v>
      </c>
      <c r="B906" s="114" t="s">
        <v>1757</v>
      </c>
      <c r="C906" s="114" t="s">
        <v>594</v>
      </c>
      <c r="D906" s="114" t="s">
        <v>1681</v>
      </c>
      <c r="E906" s="112">
        <f t="shared" si="53"/>
        <v>0</v>
      </c>
      <c r="F906" s="112">
        <f t="shared" si="53"/>
        <v>0</v>
      </c>
      <c r="G906" s="112">
        <f t="shared" si="53"/>
        <v>0</v>
      </c>
      <c r="H906" s="112">
        <f t="shared" si="53"/>
        <v>0</v>
      </c>
      <c r="I906" s="112">
        <f t="shared" si="53"/>
        <v>1120</v>
      </c>
      <c r="J906" s="112">
        <f t="shared" si="53"/>
        <v>0</v>
      </c>
      <c r="K906" s="112">
        <f t="shared" si="53"/>
        <v>0</v>
      </c>
      <c r="L906" s="112">
        <f t="shared" si="53"/>
        <v>0</v>
      </c>
      <c r="M906" s="112">
        <f t="shared" si="53"/>
        <v>1120</v>
      </c>
      <c r="O906" s="114" t="s">
        <v>19</v>
      </c>
      <c r="P906" s="114" t="s">
        <v>1757</v>
      </c>
      <c r="Q906" s="114" t="s">
        <v>594</v>
      </c>
      <c r="R906" s="114" t="s">
        <v>1681</v>
      </c>
      <c r="S906" s="114"/>
      <c r="T906" s="112">
        <v>0</v>
      </c>
      <c r="U906" s="112">
        <v>0</v>
      </c>
      <c r="V906" s="112">
        <v>0</v>
      </c>
      <c r="W906" s="112">
        <v>0</v>
      </c>
      <c r="X906" s="112">
        <v>1120</v>
      </c>
      <c r="Y906" s="112">
        <v>0</v>
      </c>
      <c r="Z906" s="112">
        <v>0</v>
      </c>
      <c r="AA906" s="112">
        <v>0</v>
      </c>
      <c r="AB906" s="112">
        <v>1120</v>
      </c>
    </row>
    <row r="907" spans="1:28" x14ac:dyDescent="0.25">
      <c r="A907" s="114" t="s">
        <v>19</v>
      </c>
      <c r="B907" s="114" t="s">
        <v>1757</v>
      </c>
      <c r="C907" s="114" t="s">
        <v>595</v>
      </c>
      <c r="D907" s="114" t="s">
        <v>1682</v>
      </c>
      <c r="E907" s="112">
        <f t="shared" si="53"/>
        <v>0</v>
      </c>
      <c r="F907" s="112">
        <f t="shared" si="53"/>
        <v>111040</v>
      </c>
      <c r="G907" s="112">
        <f t="shared" si="53"/>
        <v>0</v>
      </c>
      <c r="H907" s="112">
        <f t="shared" si="53"/>
        <v>0</v>
      </c>
      <c r="I907" s="112">
        <f t="shared" si="53"/>
        <v>0</v>
      </c>
      <c r="J907" s="112">
        <f t="shared" si="53"/>
        <v>42992</v>
      </c>
      <c r="K907" s="112">
        <f t="shared" si="53"/>
        <v>0</v>
      </c>
      <c r="L907" s="112">
        <f t="shared" si="53"/>
        <v>704</v>
      </c>
      <c r="M907" s="112">
        <f t="shared" si="53"/>
        <v>154736</v>
      </c>
      <c r="O907" s="114" t="s">
        <v>19</v>
      </c>
      <c r="P907" s="114" t="s">
        <v>1757</v>
      </c>
      <c r="Q907" s="114" t="s">
        <v>595</v>
      </c>
      <c r="R907" s="114" t="s">
        <v>1682</v>
      </c>
      <c r="S907" s="114"/>
      <c r="T907" s="112">
        <v>0</v>
      </c>
      <c r="U907" s="112">
        <v>111040</v>
      </c>
      <c r="V907" s="112">
        <v>0</v>
      </c>
      <c r="W907" s="112">
        <v>0</v>
      </c>
      <c r="X907" s="112">
        <v>0</v>
      </c>
      <c r="Y907" s="112">
        <v>42992</v>
      </c>
      <c r="Z907" s="112">
        <v>0</v>
      </c>
      <c r="AA907" s="112">
        <v>704</v>
      </c>
      <c r="AB907" s="112">
        <v>154736</v>
      </c>
    </row>
    <row r="908" spans="1:28" x14ac:dyDescent="0.25">
      <c r="A908" s="114" t="s">
        <v>19</v>
      </c>
      <c r="B908" s="114" t="s">
        <v>1757</v>
      </c>
      <c r="C908" s="114" t="s">
        <v>596</v>
      </c>
      <c r="D908" s="114" t="s">
        <v>1683</v>
      </c>
      <c r="E908" s="112">
        <f t="shared" si="53"/>
        <v>0</v>
      </c>
      <c r="F908" s="112">
        <f t="shared" si="53"/>
        <v>0</v>
      </c>
      <c r="G908" s="112">
        <f t="shared" si="53"/>
        <v>0</v>
      </c>
      <c r="H908" s="112">
        <f t="shared" si="53"/>
        <v>0</v>
      </c>
      <c r="I908" s="112">
        <f t="shared" si="53"/>
        <v>24784</v>
      </c>
      <c r="J908" s="112">
        <f t="shared" si="53"/>
        <v>0</v>
      </c>
      <c r="K908" s="112">
        <f t="shared" si="53"/>
        <v>0</v>
      </c>
      <c r="L908" s="112">
        <f t="shared" si="53"/>
        <v>0</v>
      </c>
      <c r="M908" s="112">
        <f t="shared" si="53"/>
        <v>24784</v>
      </c>
      <c r="O908" s="114" t="s">
        <v>19</v>
      </c>
      <c r="P908" s="114" t="s">
        <v>1757</v>
      </c>
      <c r="Q908" s="114" t="s">
        <v>596</v>
      </c>
      <c r="R908" s="114" t="s">
        <v>1683</v>
      </c>
      <c r="S908" s="114"/>
      <c r="T908" s="112">
        <v>0</v>
      </c>
      <c r="U908" s="112">
        <v>0</v>
      </c>
      <c r="V908" s="112">
        <v>0</v>
      </c>
      <c r="W908" s="112">
        <v>0</v>
      </c>
      <c r="X908" s="112">
        <v>24784</v>
      </c>
      <c r="Y908" s="112">
        <v>0</v>
      </c>
      <c r="Z908" s="112">
        <v>0</v>
      </c>
      <c r="AA908" s="112">
        <v>0</v>
      </c>
      <c r="AB908" s="112">
        <v>24784</v>
      </c>
    </row>
    <row r="909" spans="1:28" x14ac:dyDescent="0.25">
      <c r="A909" s="114" t="s">
        <v>19</v>
      </c>
      <c r="B909" s="114" t="s">
        <v>1757</v>
      </c>
      <c r="C909" s="114" t="s">
        <v>597</v>
      </c>
      <c r="D909" s="114" t="s">
        <v>1684</v>
      </c>
      <c r="E909" s="112">
        <f t="shared" si="53"/>
        <v>4464</v>
      </c>
      <c r="F909" s="112">
        <f t="shared" si="53"/>
        <v>20304</v>
      </c>
      <c r="G909" s="112">
        <f t="shared" si="53"/>
        <v>0</v>
      </c>
      <c r="H909" s="112">
        <f t="shared" si="53"/>
        <v>0</v>
      </c>
      <c r="I909" s="112">
        <f t="shared" si="53"/>
        <v>34832</v>
      </c>
      <c r="J909" s="112">
        <f t="shared" si="53"/>
        <v>0</v>
      </c>
      <c r="K909" s="112">
        <f t="shared" si="53"/>
        <v>688</v>
      </c>
      <c r="L909" s="112">
        <f t="shared" si="53"/>
        <v>3684</v>
      </c>
      <c r="M909" s="112">
        <f t="shared" si="53"/>
        <v>63972</v>
      </c>
      <c r="O909" s="114" t="s">
        <v>19</v>
      </c>
      <c r="P909" s="114" t="s">
        <v>1757</v>
      </c>
      <c r="Q909" s="114" t="s">
        <v>597</v>
      </c>
      <c r="R909" s="114" t="s">
        <v>1684</v>
      </c>
      <c r="S909" s="114"/>
      <c r="T909" s="112">
        <v>4464</v>
      </c>
      <c r="U909" s="112">
        <v>20304</v>
      </c>
      <c r="V909" s="112">
        <v>0</v>
      </c>
      <c r="W909" s="112">
        <v>0</v>
      </c>
      <c r="X909" s="112">
        <v>34832</v>
      </c>
      <c r="Y909" s="112">
        <v>0</v>
      </c>
      <c r="Z909" s="112">
        <v>688</v>
      </c>
      <c r="AA909" s="112">
        <v>3684</v>
      </c>
      <c r="AB909" s="112">
        <v>63972</v>
      </c>
    </row>
    <row r="910" spans="1:28" x14ac:dyDescent="0.25">
      <c r="A910" s="114" t="s">
        <v>19</v>
      </c>
      <c r="B910" s="114" t="s">
        <v>1757</v>
      </c>
      <c r="C910" s="114" t="s">
        <v>598</v>
      </c>
      <c r="D910" s="114" t="s">
        <v>1685</v>
      </c>
      <c r="E910" s="112">
        <f t="shared" si="53"/>
        <v>0</v>
      </c>
      <c r="F910" s="112">
        <f t="shared" si="53"/>
        <v>736</v>
      </c>
      <c r="G910" s="112">
        <f t="shared" si="53"/>
        <v>0</v>
      </c>
      <c r="H910" s="112">
        <f t="shared" si="53"/>
        <v>0</v>
      </c>
      <c r="I910" s="112">
        <f t="shared" si="53"/>
        <v>0</v>
      </c>
      <c r="J910" s="112">
        <f t="shared" si="53"/>
        <v>0</v>
      </c>
      <c r="K910" s="112">
        <f t="shared" si="53"/>
        <v>0</v>
      </c>
      <c r="L910" s="112">
        <f t="shared" si="53"/>
        <v>0</v>
      </c>
      <c r="M910" s="112">
        <f t="shared" si="53"/>
        <v>736</v>
      </c>
      <c r="O910" s="114" t="s">
        <v>19</v>
      </c>
      <c r="P910" s="114" t="s">
        <v>1757</v>
      </c>
      <c r="Q910" s="114" t="s">
        <v>598</v>
      </c>
      <c r="R910" s="114" t="s">
        <v>1685</v>
      </c>
      <c r="S910" s="114"/>
      <c r="T910" s="112">
        <v>0</v>
      </c>
      <c r="U910" s="112">
        <v>736</v>
      </c>
      <c r="V910" s="112">
        <v>0</v>
      </c>
      <c r="W910" s="112">
        <v>0</v>
      </c>
      <c r="X910" s="112">
        <v>0</v>
      </c>
      <c r="Y910" s="112">
        <v>0</v>
      </c>
      <c r="Z910" s="112">
        <v>0</v>
      </c>
      <c r="AA910" s="112">
        <v>0</v>
      </c>
      <c r="AB910" s="112">
        <v>736</v>
      </c>
    </row>
    <row r="911" spans="1:28" x14ac:dyDescent="0.25">
      <c r="A911" s="114" t="s">
        <v>19</v>
      </c>
      <c r="B911" s="114" t="s">
        <v>1757</v>
      </c>
      <c r="C911" s="114" t="s">
        <v>599</v>
      </c>
      <c r="D911" s="114" t="s">
        <v>1686</v>
      </c>
      <c r="E911" s="112">
        <f t="shared" si="53"/>
        <v>0</v>
      </c>
      <c r="F911" s="112">
        <f t="shared" si="53"/>
        <v>0</v>
      </c>
      <c r="G911" s="112">
        <f t="shared" si="53"/>
        <v>0</v>
      </c>
      <c r="H911" s="112">
        <f t="shared" si="53"/>
        <v>0</v>
      </c>
      <c r="I911" s="112">
        <f t="shared" si="53"/>
        <v>0</v>
      </c>
      <c r="J911" s="112">
        <f t="shared" si="53"/>
        <v>132896</v>
      </c>
      <c r="K911" s="112">
        <f t="shared" si="53"/>
        <v>0</v>
      </c>
      <c r="L911" s="112">
        <f t="shared" si="53"/>
        <v>3312</v>
      </c>
      <c r="M911" s="112">
        <f t="shared" si="53"/>
        <v>136208</v>
      </c>
      <c r="O911" s="114" t="s">
        <v>19</v>
      </c>
      <c r="P911" s="114" t="s">
        <v>1757</v>
      </c>
      <c r="Q911" s="114" t="s">
        <v>599</v>
      </c>
      <c r="R911" s="114" t="s">
        <v>1686</v>
      </c>
      <c r="S911" s="114"/>
      <c r="T911" s="112">
        <v>0</v>
      </c>
      <c r="U911" s="112">
        <v>0</v>
      </c>
      <c r="V911" s="112">
        <v>0</v>
      </c>
      <c r="W911" s="112">
        <v>0</v>
      </c>
      <c r="X911" s="112">
        <v>0</v>
      </c>
      <c r="Y911" s="112">
        <v>132896</v>
      </c>
      <c r="Z911" s="112">
        <v>0</v>
      </c>
      <c r="AA911" s="112">
        <v>3312</v>
      </c>
      <c r="AB911" s="112">
        <v>136208</v>
      </c>
    </row>
    <row r="912" spans="1:28" x14ac:dyDescent="0.25">
      <c r="A912" s="114" t="s">
        <v>19</v>
      </c>
      <c r="B912" s="114" t="s">
        <v>1757</v>
      </c>
      <c r="C912" s="114" t="s">
        <v>600</v>
      </c>
      <c r="D912" s="114" t="s">
        <v>1687</v>
      </c>
      <c r="E912" s="112">
        <f t="shared" si="53"/>
        <v>408912</v>
      </c>
      <c r="F912" s="112">
        <f t="shared" si="53"/>
        <v>0</v>
      </c>
      <c r="G912" s="112">
        <f t="shared" si="53"/>
        <v>0</v>
      </c>
      <c r="H912" s="112">
        <f t="shared" si="53"/>
        <v>62960</v>
      </c>
      <c r="I912" s="112">
        <f t="shared" si="53"/>
        <v>0</v>
      </c>
      <c r="J912" s="112">
        <f t="shared" si="53"/>
        <v>0</v>
      </c>
      <c r="K912" s="112">
        <f t="shared" si="53"/>
        <v>0</v>
      </c>
      <c r="L912" s="112">
        <f t="shared" si="53"/>
        <v>0</v>
      </c>
      <c r="M912" s="112">
        <f t="shared" si="53"/>
        <v>471872</v>
      </c>
      <c r="O912" s="114" t="s">
        <v>19</v>
      </c>
      <c r="P912" s="114" t="s">
        <v>1757</v>
      </c>
      <c r="Q912" s="114" t="s">
        <v>600</v>
      </c>
      <c r="R912" s="114" t="s">
        <v>1687</v>
      </c>
      <c r="S912" s="114"/>
      <c r="T912" s="112">
        <v>408912</v>
      </c>
      <c r="U912" s="112">
        <v>0</v>
      </c>
      <c r="V912" s="112">
        <v>0</v>
      </c>
      <c r="W912" s="112">
        <v>62960</v>
      </c>
      <c r="X912" s="112">
        <v>0</v>
      </c>
      <c r="Y912" s="112">
        <v>0</v>
      </c>
      <c r="Z912" s="112">
        <v>0</v>
      </c>
      <c r="AA912" s="112">
        <v>0</v>
      </c>
      <c r="AB912" s="112">
        <v>471872</v>
      </c>
    </row>
    <row r="913" spans="1:28" x14ac:dyDescent="0.25">
      <c r="A913" s="114" t="s">
        <v>19</v>
      </c>
      <c r="B913" s="114" t="s">
        <v>1757</v>
      </c>
      <c r="C913" s="114" t="s">
        <v>601</v>
      </c>
      <c r="D913" s="114" t="s">
        <v>1688</v>
      </c>
      <c r="E913" s="112">
        <f t="shared" si="53"/>
        <v>26032</v>
      </c>
      <c r="F913" s="112">
        <f t="shared" si="53"/>
        <v>0</v>
      </c>
      <c r="G913" s="112">
        <f t="shared" si="53"/>
        <v>0</v>
      </c>
      <c r="H913" s="112">
        <f t="shared" si="53"/>
        <v>0</v>
      </c>
      <c r="I913" s="112">
        <f t="shared" si="53"/>
        <v>0</v>
      </c>
      <c r="J913" s="112">
        <f t="shared" si="53"/>
        <v>0</v>
      </c>
      <c r="K913" s="112">
        <f t="shared" si="53"/>
        <v>0</v>
      </c>
      <c r="L913" s="112">
        <f t="shared" si="53"/>
        <v>0</v>
      </c>
      <c r="M913" s="112">
        <f t="shared" si="53"/>
        <v>26032</v>
      </c>
      <c r="O913" s="114" t="s">
        <v>19</v>
      </c>
      <c r="P913" s="114" t="s">
        <v>1757</v>
      </c>
      <c r="Q913" s="114" t="s">
        <v>601</v>
      </c>
      <c r="R913" s="114" t="s">
        <v>1688</v>
      </c>
      <c r="S913" s="114"/>
      <c r="T913" s="112">
        <v>26032</v>
      </c>
      <c r="U913" s="112">
        <v>0</v>
      </c>
      <c r="V913" s="112">
        <v>0</v>
      </c>
      <c r="W913" s="112">
        <v>0</v>
      </c>
      <c r="X913" s="112">
        <v>0</v>
      </c>
      <c r="Y913" s="112">
        <v>0</v>
      </c>
      <c r="Z913" s="112">
        <v>0</v>
      </c>
      <c r="AA913" s="112">
        <v>0</v>
      </c>
      <c r="AB913" s="112">
        <v>26032</v>
      </c>
    </row>
    <row r="914" spans="1:28" x14ac:dyDescent="0.25">
      <c r="A914" s="114" t="s">
        <v>19</v>
      </c>
      <c r="B914" s="114" t="s">
        <v>1757</v>
      </c>
      <c r="C914" s="114" t="s">
        <v>602</v>
      </c>
      <c r="D914" s="114" t="s">
        <v>1689</v>
      </c>
      <c r="E914" s="112">
        <f t="shared" si="53"/>
        <v>0</v>
      </c>
      <c r="F914" s="112">
        <f t="shared" si="53"/>
        <v>0</v>
      </c>
      <c r="G914" s="112">
        <f t="shared" si="53"/>
        <v>0</v>
      </c>
      <c r="H914" s="112">
        <f t="shared" si="53"/>
        <v>0</v>
      </c>
      <c r="I914" s="112">
        <f t="shared" si="53"/>
        <v>0</v>
      </c>
      <c r="J914" s="112">
        <f t="shared" si="53"/>
        <v>60976</v>
      </c>
      <c r="K914" s="112">
        <f t="shared" si="53"/>
        <v>0</v>
      </c>
      <c r="L914" s="112">
        <f t="shared" si="53"/>
        <v>4800</v>
      </c>
      <c r="M914" s="112">
        <f t="shared" si="53"/>
        <v>65776</v>
      </c>
      <c r="O914" s="114" t="s">
        <v>19</v>
      </c>
      <c r="P914" s="114" t="s">
        <v>1757</v>
      </c>
      <c r="Q914" s="114" t="s">
        <v>602</v>
      </c>
      <c r="R914" s="114" t="s">
        <v>1689</v>
      </c>
      <c r="S914" s="114"/>
      <c r="T914" s="112">
        <v>0</v>
      </c>
      <c r="U914" s="112">
        <v>0</v>
      </c>
      <c r="V914" s="112">
        <v>0</v>
      </c>
      <c r="W914" s="112">
        <v>0</v>
      </c>
      <c r="X914" s="112">
        <v>0</v>
      </c>
      <c r="Y914" s="112">
        <v>60976</v>
      </c>
      <c r="Z914" s="112">
        <v>0</v>
      </c>
      <c r="AA914" s="112">
        <v>4800</v>
      </c>
      <c r="AB914" s="112">
        <v>65776</v>
      </c>
    </row>
    <row r="915" spans="1:28" x14ac:dyDescent="0.25">
      <c r="A915" s="114" t="s">
        <v>19</v>
      </c>
      <c r="B915" s="114" t="s">
        <v>1757</v>
      </c>
      <c r="C915" s="114" t="s">
        <v>603</v>
      </c>
      <c r="D915" s="114" t="s">
        <v>1690</v>
      </c>
      <c r="E915" s="112">
        <f t="shared" si="53"/>
        <v>0</v>
      </c>
      <c r="F915" s="112">
        <f t="shared" si="53"/>
        <v>0</v>
      </c>
      <c r="G915" s="112">
        <f t="shared" si="53"/>
        <v>0</v>
      </c>
      <c r="H915" s="112">
        <f t="shared" si="53"/>
        <v>0</v>
      </c>
      <c r="I915" s="112">
        <f t="shared" si="53"/>
        <v>0</v>
      </c>
      <c r="J915" s="112">
        <f t="shared" si="53"/>
        <v>0</v>
      </c>
      <c r="K915" s="112">
        <f t="shared" si="53"/>
        <v>0</v>
      </c>
      <c r="L915" s="112">
        <f t="shared" si="53"/>
        <v>0</v>
      </c>
      <c r="M915" s="112">
        <f t="shared" si="53"/>
        <v>0</v>
      </c>
      <c r="O915" s="114" t="s">
        <v>19</v>
      </c>
      <c r="P915" s="114" t="s">
        <v>1757</v>
      </c>
      <c r="Q915" s="114" t="s">
        <v>603</v>
      </c>
      <c r="R915" s="114" t="s">
        <v>1690</v>
      </c>
      <c r="S915" s="114"/>
      <c r="T915" s="112">
        <v>0</v>
      </c>
      <c r="U915" s="112">
        <v>0</v>
      </c>
      <c r="V915" s="112">
        <v>0</v>
      </c>
      <c r="W915" s="112">
        <v>0</v>
      </c>
      <c r="X915" s="112">
        <v>0</v>
      </c>
      <c r="Y915" s="112">
        <v>0</v>
      </c>
      <c r="Z915" s="112">
        <v>0</v>
      </c>
      <c r="AA915" s="112">
        <v>0</v>
      </c>
      <c r="AB915" s="112">
        <v>0</v>
      </c>
    </row>
    <row r="916" spans="1:28" x14ac:dyDescent="0.25">
      <c r="A916" s="114" t="s">
        <v>19</v>
      </c>
      <c r="B916" s="114" t="s">
        <v>1757</v>
      </c>
      <c r="C916" s="114" t="s">
        <v>604</v>
      </c>
      <c r="D916" s="114" t="s">
        <v>1691</v>
      </c>
      <c r="E916" s="112">
        <f t="shared" si="53"/>
        <v>94320</v>
      </c>
      <c r="F916" s="112">
        <f t="shared" si="53"/>
        <v>0</v>
      </c>
      <c r="G916" s="112">
        <f t="shared" si="53"/>
        <v>0</v>
      </c>
      <c r="H916" s="112">
        <f t="shared" si="53"/>
        <v>0</v>
      </c>
      <c r="I916" s="112">
        <f t="shared" si="53"/>
        <v>0</v>
      </c>
      <c r="J916" s="112">
        <f t="shared" si="53"/>
        <v>205760</v>
      </c>
      <c r="K916" s="112">
        <f t="shared" si="53"/>
        <v>0</v>
      </c>
      <c r="L916" s="112">
        <f t="shared" si="53"/>
        <v>4782</v>
      </c>
      <c r="M916" s="112">
        <f t="shared" si="53"/>
        <v>304862</v>
      </c>
      <c r="O916" s="114" t="s">
        <v>19</v>
      </c>
      <c r="P916" s="114" t="s">
        <v>1757</v>
      </c>
      <c r="Q916" s="114" t="s">
        <v>604</v>
      </c>
      <c r="R916" s="114" t="s">
        <v>1691</v>
      </c>
      <c r="S916" s="114"/>
      <c r="T916" s="112">
        <v>94320</v>
      </c>
      <c r="U916" s="112">
        <v>0</v>
      </c>
      <c r="V916" s="112">
        <v>0</v>
      </c>
      <c r="W916" s="112">
        <v>0</v>
      </c>
      <c r="X916" s="112">
        <v>0</v>
      </c>
      <c r="Y916" s="112">
        <v>205760</v>
      </c>
      <c r="Z916" s="112">
        <v>0</v>
      </c>
      <c r="AA916" s="112">
        <v>4782</v>
      </c>
      <c r="AB916" s="112">
        <v>304862</v>
      </c>
    </row>
    <row r="917" spans="1:28" x14ac:dyDescent="0.25">
      <c r="A917" s="114" t="s">
        <v>19</v>
      </c>
      <c r="B917" s="114" t="s">
        <v>1757</v>
      </c>
      <c r="C917" s="114" t="s">
        <v>605</v>
      </c>
      <c r="D917" s="114" t="s">
        <v>1692</v>
      </c>
      <c r="E917" s="112">
        <f t="shared" si="53"/>
        <v>0</v>
      </c>
      <c r="F917" s="112">
        <f t="shared" si="53"/>
        <v>0</v>
      </c>
      <c r="G917" s="112">
        <f t="shared" si="53"/>
        <v>0</v>
      </c>
      <c r="H917" s="112">
        <f t="shared" si="53"/>
        <v>0</v>
      </c>
      <c r="I917" s="112">
        <f t="shared" si="53"/>
        <v>0</v>
      </c>
      <c r="J917" s="112">
        <f t="shared" si="53"/>
        <v>0</v>
      </c>
      <c r="K917" s="112">
        <f t="shared" si="53"/>
        <v>0</v>
      </c>
      <c r="L917" s="112">
        <f t="shared" si="53"/>
        <v>0</v>
      </c>
      <c r="M917" s="112">
        <f t="shared" si="53"/>
        <v>0</v>
      </c>
      <c r="O917" s="114" t="s">
        <v>19</v>
      </c>
      <c r="P917" s="114" t="s">
        <v>1757</v>
      </c>
      <c r="Q917" s="114" t="s">
        <v>605</v>
      </c>
      <c r="R917" s="114" t="s">
        <v>1692</v>
      </c>
      <c r="S917" s="114"/>
      <c r="T917" s="112">
        <v>0</v>
      </c>
      <c r="U917" s="112">
        <v>0</v>
      </c>
      <c r="V917" s="112">
        <v>0</v>
      </c>
      <c r="W917" s="112">
        <v>0</v>
      </c>
      <c r="X917" s="112">
        <v>0</v>
      </c>
      <c r="Y917" s="112">
        <v>0</v>
      </c>
      <c r="Z917" s="112">
        <v>0</v>
      </c>
      <c r="AA917" s="112">
        <v>0</v>
      </c>
      <c r="AB917" s="112">
        <v>0</v>
      </c>
    </row>
    <row r="918" spans="1:28" x14ac:dyDescent="0.25">
      <c r="A918" s="114" t="s">
        <v>19</v>
      </c>
      <c r="B918" s="114" t="s">
        <v>1757</v>
      </c>
      <c r="C918" s="114" t="s">
        <v>606</v>
      </c>
      <c r="D918" s="114" t="s">
        <v>1693</v>
      </c>
      <c r="E918" s="112">
        <f t="shared" si="53"/>
        <v>0</v>
      </c>
      <c r="F918" s="112">
        <f t="shared" si="53"/>
        <v>0</v>
      </c>
      <c r="G918" s="112">
        <f t="shared" si="53"/>
        <v>0</v>
      </c>
      <c r="H918" s="112">
        <f t="shared" si="53"/>
        <v>0</v>
      </c>
      <c r="I918" s="112">
        <f t="shared" si="53"/>
        <v>0</v>
      </c>
      <c r="J918" s="112">
        <f t="shared" si="53"/>
        <v>37840</v>
      </c>
      <c r="K918" s="112">
        <f t="shared" si="53"/>
        <v>0</v>
      </c>
      <c r="L918" s="112">
        <f t="shared" si="53"/>
        <v>0</v>
      </c>
      <c r="M918" s="112">
        <f t="shared" si="53"/>
        <v>37840</v>
      </c>
      <c r="O918" s="114" t="s">
        <v>19</v>
      </c>
      <c r="P918" s="114" t="s">
        <v>1757</v>
      </c>
      <c r="Q918" s="114" t="s">
        <v>606</v>
      </c>
      <c r="R918" s="114" t="s">
        <v>1693</v>
      </c>
      <c r="S918" s="114"/>
      <c r="T918" s="112">
        <v>0</v>
      </c>
      <c r="U918" s="112">
        <v>0</v>
      </c>
      <c r="V918" s="112">
        <v>0</v>
      </c>
      <c r="W918" s="112">
        <v>0</v>
      </c>
      <c r="X918" s="112">
        <v>0</v>
      </c>
      <c r="Y918" s="112">
        <v>37840</v>
      </c>
      <c r="Z918" s="112">
        <v>0</v>
      </c>
      <c r="AA918" s="112">
        <v>0</v>
      </c>
      <c r="AB918" s="112">
        <v>37840</v>
      </c>
    </row>
    <row r="919" spans="1:28" x14ac:dyDescent="0.25">
      <c r="A919" s="114" t="s">
        <v>19</v>
      </c>
      <c r="B919" s="114" t="s">
        <v>1757</v>
      </c>
      <c r="C919" s="114" t="s">
        <v>607</v>
      </c>
      <c r="D919" s="114" t="s">
        <v>1694</v>
      </c>
      <c r="E919" s="112">
        <f t="shared" si="53"/>
        <v>0</v>
      </c>
      <c r="F919" s="112">
        <f t="shared" si="53"/>
        <v>210816</v>
      </c>
      <c r="G919" s="112">
        <f t="shared" si="53"/>
        <v>107040</v>
      </c>
      <c r="H919" s="112">
        <f t="shared" si="53"/>
        <v>0</v>
      </c>
      <c r="I919" s="112">
        <f t="shared" si="53"/>
        <v>0</v>
      </c>
      <c r="J919" s="112">
        <f t="shared" si="53"/>
        <v>0</v>
      </c>
      <c r="K919" s="112">
        <f t="shared" si="53"/>
        <v>0</v>
      </c>
      <c r="L919" s="112">
        <f t="shared" si="53"/>
        <v>0</v>
      </c>
      <c r="M919" s="112">
        <f t="shared" si="53"/>
        <v>317856</v>
      </c>
      <c r="O919" s="114" t="s">
        <v>19</v>
      </c>
      <c r="P919" s="114" t="s">
        <v>1757</v>
      </c>
      <c r="Q919" s="114" t="s">
        <v>607</v>
      </c>
      <c r="R919" s="114" t="s">
        <v>1694</v>
      </c>
      <c r="S919" s="114"/>
      <c r="T919" s="112">
        <v>0</v>
      </c>
      <c r="U919" s="112">
        <v>210816</v>
      </c>
      <c r="V919" s="112">
        <v>107040</v>
      </c>
      <c r="W919" s="112">
        <v>0</v>
      </c>
      <c r="X919" s="112">
        <v>0</v>
      </c>
      <c r="Y919" s="112">
        <v>0</v>
      </c>
      <c r="Z919" s="112">
        <v>0</v>
      </c>
      <c r="AA919" s="112">
        <v>0</v>
      </c>
      <c r="AB919" s="112">
        <v>317856</v>
      </c>
    </row>
    <row r="920" spans="1:28" x14ac:dyDescent="0.25">
      <c r="A920" s="114" t="s">
        <v>19</v>
      </c>
      <c r="B920" s="114" t="s">
        <v>1757</v>
      </c>
      <c r="C920" s="114" t="s">
        <v>608</v>
      </c>
      <c r="D920" s="114" t="s">
        <v>1695</v>
      </c>
      <c r="E920" s="112">
        <f t="shared" si="53"/>
        <v>0</v>
      </c>
      <c r="F920" s="112">
        <f t="shared" si="53"/>
        <v>0</v>
      </c>
      <c r="G920" s="112">
        <f t="shared" si="53"/>
        <v>0</v>
      </c>
      <c r="H920" s="112">
        <f t="shared" si="53"/>
        <v>0</v>
      </c>
      <c r="I920" s="112">
        <f t="shared" si="53"/>
        <v>46016</v>
      </c>
      <c r="J920" s="112">
        <f t="shared" si="53"/>
        <v>0</v>
      </c>
      <c r="K920" s="112">
        <f t="shared" si="53"/>
        <v>0</v>
      </c>
      <c r="L920" s="112">
        <f t="shared" si="53"/>
        <v>0</v>
      </c>
      <c r="M920" s="112">
        <f t="shared" si="53"/>
        <v>46016</v>
      </c>
      <c r="O920" s="114" t="s">
        <v>19</v>
      </c>
      <c r="P920" s="114" t="s">
        <v>1757</v>
      </c>
      <c r="Q920" s="114" t="s">
        <v>608</v>
      </c>
      <c r="R920" s="114" t="s">
        <v>1695</v>
      </c>
      <c r="S920" s="114"/>
      <c r="T920" s="112">
        <v>0</v>
      </c>
      <c r="U920" s="112">
        <v>0</v>
      </c>
      <c r="V920" s="112">
        <v>0</v>
      </c>
      <c r="W920" s="112">
        <v>0</v>
      </c>
      <c r="X920" s="112">
        <v>46016</v>
      </c>
      <c r="Y920" s="112">
        <v>0</v>
      </c>
      <c r="Z920" s="112">
        <v>0</v>
      </c>
      <c r="AA920" s="112">
        <v>0</v>
      </c>
      <c r="AB920" s="112">
        <v>46016</v>
      </c>
    </row>
    <row r="921" spans="1:28" x14ac:dyDescent="0.25">
      <c r="A921" s="114" t="s">
        <v>19</v>
      </c>
      <c r="B921" s="114" t="s">
        <v>1757</v>
      </c>
      <c r="C921" s="114" t="s">
        <v>609</v>
      </c>
      <c r="D921" s="114" t="s">
        <v>1696</v>
      </c>
      <c r="E921" s="112">
        <f t="shared" si="53"/>
        <v>0</v>
      </c>
      <c r="F921" s="112">
        <f t="shared" si="53"/>
        <v>0</v>
      </c>
      <c r="G921" s="112">
        <f t="shared" si="53"/>
        <v>0</v>
      </c>
      <c r="H921" s="112">
        <f t="shared" si="53"/>
        <v>0</v>
      </c>
      <c r="I921" s="112">
        <f t="shared" si="53"/>
        <v>57120</v>
      </c>
      <c r="J921" s="112">
        <f t="shared" si="53"/>
        <v>0</v>
      </c>
      <c r="K921" s="112">
        <f t="shared" si="53"/>
        <v>10164</v>
      </c>
      <c r="L921" s="112">
        <f t="shared" si="53"/>
        <v>0</v>
      </c>
      <c r="M921" s="112">
        <f t="shared" si="53"/>
        <v>67284</v>
      </c>
      <c r="O921" s="114" t="s">
        <v>19</v>
      </c>
      <c r="P921" s="114" t="s">
        <v>1757</v>
      </c>
      <c r="Q921" s="114" t="s">
        <v>609</v>
      </c>
      <c r="R921" s="114" t="s">
        <v>1696</v>
      </c>
      <c r="S921" s="114"/>
      <c r="T921" s="112">
        <v>0</v>
      </c>
      <c r="U921" s="112">
        <v>0</v>
      </c>
      <c r="V921" s="112">
        <v>0</v>
      </c>
      <c r="W921" s="112">
        <v>0</v>
      </c>
      <c r="X921" s="112">
        <v>57120</v>
      </c>
      <c r="Y921" s="112">
        <v>0</v>
      </c>
      <c r="Z921" s="112">
        <v>10164</v>
      </c>
      <c r="AA921" s="112">
        <v>0</v>
      </c>
      <c r="AB921" s="112">
        <v>67284</v>
      </c>
    </row>
    <row r="922" spans="1:28" x14ac:dyDescent="0.25">
      <c r="A922" s="114" t="s">
        <v>19</v>
      </c>
      <c r="B922" s="114" t="s">
        <v>1757</v>
      </c>
      <c r="C922" s="114" t="s">
        <v>610</v>
      </c>
      <c r="D922" s="114" t="s">
        <v>1697</v>
      </c>
      <c r="E922" s="112">
        <f t="shared" si="53"/>
        <v>0</v>
      </c>
      <c r="F922" s="112">
        <f t="shared" si="53"/>
        <v>0</v>
      </c>
      <c r="G922" s="112">
        <f t="shared" si="53"/>
        <v>0</v>
      </c>
      <c r="H922" s="112">
        <f t="shared" si="53"/>
        <v>0</v>
      </c>
      <c r="I922" s="112">
        <f t="shared" si="53"/>
        <v>30352</v>
      </c>
      <c r="J922" s="112">
        <f t="shared" si="53"/>
        <v>0</v>
      </c>
      <c r="K922" s="112">
        <f t="shared" si="53"/>
        <v>0</v>
      </c>
      <c r="L922" s="112">
        <f t="shared" si="53"/>
        <v>0</v>
      </c>
      <c r="M922" s="112">
        <f t="shared" si="53"/>
        <v>30352</v>
      </c>
      <c r="O922" s="114" t="s">
        <v>19</v>
      </c>
      <c r="P922" s="114" t="s">
        <v>1757</v>
      </c>
      <c r="Q922" s="114" t="s">
        <v>610</v>
      </c>
      <c r="R922" s="114" t="s">
        <v>1697</v>
      </c>
      <c r="S922" s="114"/>
      <c r="T922" s="112">
        <v>0</v>
      </c>
      <c r="U922" s="112">
        <v>0</v>
      </c>
      <c r="V922" s="112">
        <v>0</v>
      </c>
      <c r="W922" s="112">
        <v>0</v>
      </c>
      <c r="X922" s="112">
        <v>30352</v>
      </c>
      <c r="Y922" s="112">
        <v>0</v>
      </c>
      <c r="Z922" s="112">
        <v>0</v>
      </c>
      <c r="AA922" s="112">
        <v>0</v>
      </c>
      <c r="AB922" s="112">
        <v>30352</v>
      </c>
    </row>
    <row r="923" spans="1:28" x14ac:dyDescent="0.25">
      <c r="A923" s="114" t="s">
        <v>19</v>
      </c>
      <c r="B923" s="114" t="s">
        <v>1757</v>
      </c>
      <c r="C923" s="114" t="s">
        <v>611</v>
      </c>
      <c r="D923" s="114" t="s">
        <v>1698</v>
      </c>
      <c r="E923" s="112">
        <f t="shared" si="53"/>
        <v>36480</v>
      </c>
      <c r="F923" s="112">
        <f t="shared" si="53"/>
        <v>0</v>
      </c>
      <c r="G923" s="112">
        <f t="shared" si="53"/>
        <v>0</v>
      </c>
      <c r="H923" s="112">
        <f t="shared" si="53"/>
        <v>0</v>
      </c>
      <c r="I923" s="112">
        <f t="shared" si="53"/>
        <v>0</v>
      </c>
      <c r="J923" s="112">
        <f t="shared" si="53"/>
        <v>0</v>
      </c>
      <c r="K923" s="112">
        <f t="shared" si="53"/>
        <v>112</v>
      </c>
      <c r="L923" s="112">
        <f t="shared" si="53"/>
        <v>0</v>
      </c>
      <c r="M923" s="112">
        <f t="shared" si="53"/>
        <v>36592</v>
      </c>
      <c r="O923" s="114" t="s">
        <v>19</v>
      </c>
      <c r="P923" s="114" t="s">
        <v>1757</v>
      </c>
      <c r="Q923" s="114" t="s">
        <v>611</v>
      </c>
      <c r="R923" s="114" t="s">
        <v>1698</v>
      </c>
      <c r="S923" s="114"/>
      <c r="T923" s="112">
        <v>36480</v>
      </c>
      <c r="U923" s="112">
        <v>0</v>
      </c>
      <c r="V923" s="112">
        <v>0</v>
      </c>
      <c r="W923" s="112">
        <v>0</v>
      </c>
      <c r="X923" s="112">
        <v>0</v>
      </c>
      <c r="Y923" s="112">
        <v>0</v>
      </c>
      <c r="Z923" s="112">
        <v>112</v>
      </c>
      <c r="AA923" s="112">
        <v>0</v>
      </c>
      <c r="AB923" s="112">
        <v>36592</v>
      </c>
    </row>
    <row r="924" spans="1:28" x14ac:dyDescent="0.25">
      <c r="A924" s="114" t="s">
        <v>19</v>
      </c>
      <c r="B924" s="114" t="s">
        <v>1757</v>
      </c>
      <c r="C924" s="114" t="s">
        <v>612</v>
      </c>
      <c r="D924" s="114" t="s">
        <v>1699</v>
      </c>
      <c r="E924" s="112">
        <f t="shared" si="53"/>
        <v>51888</v>
      </c>
      <c r="F924" s="112">
        <f t="shared" si="53"/>
        <v>0</v>
      </c>
      <c r="G924" s="112">
        <f t="shared" si="53"/>
        <v>0</v>
      </c>
      <c r="H924" s="112">
        <f t="shared" si="53"/>
        <v>0</v>
      </c>
      <c r="I924" s="112">
        <f t="shared" si="53"/>
        <v>51168</v>
      </c>
      <c r="J924" s="112">
        <f t="shared" si="53"/>
        <v>0</v>
      </c>
      <c r="K924" s="112">
        <f t="shared" si="53"/>
        <v>29448</v>
      </c>
      <c r="L924" s="112">
        <f t="shared" si="53"/>
        <v>0</v>
      </c>
      <c r="M924" s="112">
        <f t="shared" si="53"/>
        <v>132504</v>
      </c>
      <c r="O924" s="114" t="s">
        <v>19</v>
      </c>
      <c r="P924" s="114" t="s">
        <v>1757</v>
      </c>
      <c r="Q924" s="114" t="s">
        <v>612</v>
      </c>
      <c r="R924" s="114" t="s">
        <v>1699</v>
      </c>
      <c r="S924" s="114"/>
      <c r="T924" s="112">
        <v>51888</v>
      </c>
      <c r="U924" s="112">
        <v>0</v>
      </c>
      <c r="V924" s="112">
        <v>0</v>
      </c>
      <c r="W924" s="112">
        <v>0</v>
      </c>
      <c r="X924" s="112">
        <v>51168</v>
      </c>
      <c r="Y924" s="112">
        <v>0</v>
      </c>
      <c r="Z924" s="112">
        <v>29448</v>
      </c>
      <c r="AA924" s="112">
        <v>0</v>
      </c>
      <c r="AB924" s="112">
        <v>132504</v>
      </c>
    </row>
    <row r="925" spans="1:28" x14ac:dyDescent="0.25">
      <c r="A925" s="114" t="s">
        <v>19</v>
      </c>
      <c r="B925" s="114" t="s">
        <v>1757</v>
      </c>
      <c r="C925" s="114" t="s">
        <v>613</v>
      </c>
      <c r="D925" s="114" t="s">
        <v>1700</v>
      </c>
      <c r="E925" s="112">
        <f t="shared" si="53"/>
        <v>692832</v>
      </c>
      <c r="F925" s="112">
        <f t="shared" si="53"/>
        <v>0</v>
      </c>
      <c r="G925" s="112">
        <f t="shared" si="53"/>
        <v>0</v>
      </c>
      <c r="H925" s="112">
        <f t="shared" si="53"/>
        <v>0</v>
      </c>
      <c r="I925" s="112">
        <f t="shared" si="53"/>
        <v>5568</v>
      </c>
      <c r="J925" s="112">
        <f t="shared" si="53"/>
        <v>0</v>
      </c>
      <c r="K925" s="112">
        <f t="shared" si="53"/>
        <v>920</v>
      </c>
      <c r="L925" s="112">
        <f t="shared" si="53"/>
        <v>0</v>
      </c>
      <c r="M925" s="112">
        <f t="shared" si="53"/>
        <v>699320</v>
      </c>
      <c r="O925" s="114" t="s">
        <v>19</v>
      </c>
      <c r="P925" s="114" t="s">
        <v>1757</v>
      </c>
      <c r="Q925" s="114" t="s">
        <v>613</v>
      </c>
      <c r="R925" s="114" t="s">
        <v>1700</v>
      </c>
      <c r="S925" s="114"/>
      <c r="T925" s="112">
        <v>692832</v>
      </c>
      <c r="U925" s="112">
        <v>0</v>
      </c>
      <c r="V925" s="112">
        <v>0</v>
      </c>
      <c r="W925" s="112">
        <v>0</v>
      </c>
      <c r="X925" s="112">
        <v>5568</v>
      </c>
      <c r="Y925" s="112">
        <v>0</v>
      </c>
      <c r="Z925" s="112">
        <v>920</v>
      </c>
      <c r="AA925" s="112">
        <v>0</v>
      </c>
      <c r="AB925" s="112">
        <v>699320</v>
      </c>
    </row>
    <row r="926" spans="1:28" x14ac:dyDescent="0.25">
      <c r="A926" s="114" t="s">
        <v>19</v>
      </c>
      <c r="B926" s="114" t="s">
        <v>1757</v>
      </c>
      <c r="C926" s="114" t="s">
        <v>614</v>
      </c>
      <c r="D926" s="114" t="s">
        <v>1701</v>
      </c>
      <c r="E926" s="112">
        <f t="shared" si="53"/>
        <v>178720</v>
      </c>
      <c r="F926" s="112">
        <f t="shared" si="53"/>
        <v>0</v>
      </c>
      <c r="G926" s="112">
        <f t="shared" si="53"/>
        <v>0</v>
      </c>
      <c r="H926" s="112">
        <f t="shared" si="53"/>
        <v>0</v>
      </c>
      <c r="I926" s="112">
        <f t="shared" si="53"/>
        <v>0</v>
      </c>
      <c r="J926" s="112">
        <f t="shared" si="53"/>
        <v>0</v>
      </c>
      <c r="K926" s="112">
        <f t="shared" si="53"/>
        <v>0</v>
      </c>
      <c r="L926" s="112">
        <f t="shared" si="53"/>
        <v>0</v>
      </c>
      <c r="M926" s="112">
        <f t="shared" si="53"/>
        <v>178720</v>
      </c>
      <c r="O926" s="114" t="s">
        <v>19</v>
      </c>
      <c r="P926" s="114" t="s">
        <v>1757</v>
      </c>
      <c r="Q926" s="114" t="s">
        <v>614</v>
      </c>
      <c r="R926" s="114" t="s">
        <v>1701</v>
      </c>
      <c r="S926" s="114"/>
      <c r="T926" s="112">
        <v>178720</v>
      </c>
      <c r="U926" s="112">
        <v>0</v>
      </c>
      <c r="V926" s="112">
        <v>0</v>
      </c>
      <c r="W926" s="112">
        <v>0</v>
      </c>
      <c r="X926" s="112">
        <v>0</v>
      </c>
      <c r="Y926" s="112">
        <v>0</v>
      </c>
      <c r="Z926" s="112">
        <v>0</v>
      </c>
      <c r="AA926" s="112">
        <v>0</v>
      </c>
      <c r="AB926" s="112">
        <v>178720</v>
      </c>
    </row>
    <row r="927" spans="1:28" x14ac:dyDescent="0.25">
      <c r="A927" s="114" t="s">
        <v>19</v>
      </c>
      <c r="B927" s="114" t="s">
        <v>1757</v>
      </c>
      <c r="C927" s="114" t="s">
        <v>615</v>
      </c>
      <c r="D927" s="114" t="s">
        <v>1702</v>
      </c>
      <c r="E927" s="112">
        <f t="shared" si="53"/>
        <v>0</v>
      </c>
      <c r="F927" s="112">
        <f t="shared" si="53"/>
        <v>0</v>
      </c>
      <c r="G927" s="112">
        <f t="shared" si="53"/>
        <v>0</v>
      </c>
      <c r="H927" s="112">
        <f t="shared" si="53"/>
        <v>0</v>
      </c>
      <c r="I927" s="112">
        <f t="shared" si="53"/>
        <v>0</v>
      </c>
      <c r="J927" s="112">
        <f t="shared" si="53"/>
        <v>0</v>
      </c>
      <c r="K927" s="112">
        <f t="shared" si="53"/>
        <v>0</v>
      </c>
      <c r="L927" s="112">
        <f t="shared" si="53"/>
        <v>0</v>
      </c>
      <c r="M927" s="112">
        <f t="shared" si="53"/>
        <v>0</v>
      </c>
      <c r="O927" s="114" t="s">
        <v>19</v>
      </c>
      <c r="P927" s="114" t="s">
        <v>1757</v>
      </c>
      <c r="Q927" s="114" t="s">
        <v>615</v>
      </c>
      <c r="R927" s="114" t="s">
        <v>1702</v>
      </c>
      <c r="S927" s="114"/>
      <c r="T927" s="112">
        <v>0</v>
      </c>
      <c r="U927" s="112">
        <v>0</v>
      </c>
      <c r="V927" s="112">
        <v>0</v>
      </c>
      <c r="W927" s="112">
        <v>0</v>
      </c>
      <c r="X927" s="112">
        <v>0</v>
      </c>
      <c r="Y927" s="112">
        <v>0</v>
      </c>
      <c r="Z927" s="112">
        <v>0</v>
      </c>
      <c r="AA927" s="112">
        <v>0</v>
      </c>
      <c r="AB927" s="112">
        <v>0</v>
      </c>
    </row>
    <row r="928" spans="1:28" x14ac:dyDescent="0.25">
      <c r="A928" s="114" t="s">
        <v>19</v>
      </c>
      <c r="B928" s="114" t="s">
        <v>1757</v>
      </c>
      <c r="C928" s="114" t="s">
        <v>616</v>
      </c>
      <c r="D928" s="114" t="s">
        <v>1703</v>
      </c>
      <c r="E928" s="112">
        <f t="shared" si="53"/>
        <v>1542416</v>
      </c>
      <c r="F928" s="112">
        <f t="shared" si="53"/>
        <v>657488</v>
      </c>
      <c r="G928" s="112">
        <f t="shared" si="53"/>
        <v>107040</v>
      </c>
      <c r="H928" s="112">
        <f t="shared" si="53"/>
        <v>62960</v>
      </c>
      <c r="I928" s="112">
        <f t="shared" si="53"/>
        <v>427840</v>
      </c>
      <c r="J928" s="112">
        <f t="shared" si="53"/>
        <v>482624</v>
      </c>
      <c r="K928" s="112">
        <f t="shared" si="53"/>
        <v>47513</v>
      </c>
      <c r="L928" s="112">
        <f t="shared" si="53"/>
        <v>17282</v>
      </c>
      <c r="M928" s="112">
        <f t="shared" si="53"/>
        <v>3345163</v>
      </c>
      <c r="O928" s="114" t="s">
        <v>19</v>
      </c>
      <c r="P928" s="114" t="s">
        <v>1757</v>
      </c>
      <c r="Q928" s="114" t="s">
        <v>616</v>
      </c>
      <c r="R928" s="114" t="s">
        <v>1703</v>
      </c>
      <c r="S928" s="114"/>
      <c r="T928" s="112">
        <v>1542416</v>
      </c>
      <c r="U928" s="112">
        <v>657488</v>
      </c>
      <c r="V928" s="112">
        <v>107040</v>
      </c>
      <c r="W928" s="112">
        <v>62960</v>
      </c>
      <c r="X928" s="112">
        <v>427840</v>
      </c>
      <c r="Y928" s="112">
        <v>482624</v>
      </c>
      <c r="Z928" s="112">
        <v>47513</v>
      </c>
      <c r="AA928" s="112">
        <v>17282</v>
      </c>
      <c r="AB928" s="112">
        <v>3345163</v>
      </c>
    </row>
    <row r="929" spans="1:28" x14ac:dyDescent="0.25">
      <c r="D929" s="111" t="s">
        <v>617</v>
      </c>
      <c r="R929" s="111" t="s">
        <v>617</v>
      </c>
      <c r="S929" s="111"/>
    </row>
    <row r="930" spans="1:28" x14ac:dyDescent="0.25">
      <c r="A930" s="114" t="s">
        <v>19</v>
      </c>
      <c r="B930" s="114" t="s">
        <v>1757</v>
      </c>
      <c r="C930" s="114" t="s">
        <v>618</v>
      </c>
      <c r="D930" s="114" t="s">
        <v>1704</v>
      </c>
      <c r="E930" s="112">
        <f t="shared" ref="E930:M935" si="54">T930</f>
        <v>0</v>
      </c>
      <c r="F930" s="112">
        <f t="shared" si="54"/>
        <v>0</v>
      </c>
      <c r="G930" s="112">
        <f t="shared" si="54"/>
        <v>0</v>
      </c>
      <c r="H930" s="112">
        <f t="shared" si="54"/>
        <v>0</v>
      </c>
      <c r="I930" s="112">
        <f t="shared" si="54"/>
        <v>0</v>
      </c>
      <c r="J930" s="112">
        <f t="shared" si="54"/>
        <v>0</v>
      </c>
      <c r="K930" s="112">
        <f t="shared" si="54"/>
        <v>0</v>
      </c>
      <c r="L930" s="112">
        <f t="shared" si="54"/>
        <v>0</v>
      </c>
      <c r="M930" s="112">
        <f t="shared" si="54"/>
        <v>0</v>
      </c>
      <c r="O930" s="114" t="s">
        <v>19</v>
      </c>
      <c r="P930" s="114" t="s">
        <v>1757</v>
      </c>
      <c r="Q930" s="114" t="s">
        <v>618</v>
      </c>
      <c r="R930" s="114" t="s">
        <v>1704</v>
      </c>
      <c r="S930" s="114"/>
      <c r="T930" s="112">
        <v>0</v>
      </c>
      <c r="U930" s="112">
        <v>0</v>
      </c>
      <c r="V930" s="112">
        <v>0</v>
      </c>
      <c r="W930" s="112">
        <v>0</v>
      </c>
      <c r="X930" s="112">
        <v>0</v>
      </c>
      <c r="Y930" s="112">
        <v>0</v>
      </c>
      <c r="Z930" s="112">
        <v>0</v>
      </c>
      <c r="AA930" s="112">
        <v>0</v>
      </c>
      <c r="AB930" s="112">
        <v>0</v>
      </c>
    </row>
    <row r="931" spans="1:28" x14ac:dyDescent="0.25">
      <c r="A931" s="114" t="s">
        <v>19</v>
      </c>
      <c r="B931" s="114" t="s">
        <v>1757</v>
      </c>
      <c r="C931" s="114" t="s">
        <v>619</v>
      </c>
      <c r="D931" s="114" t="s">
        <v>1705</v>
      </c>
      <c r="E931" s="112">
        <f t="shared" si="54"/>
        <v>0</v>
      </c>
      <c r="F931" s="112">
        <f t="shared" si="54"/>
        <v>0</v>
      </c>
      <c r="G931" s="112">
        <f t="shared" si="54"/>
        <v>0</v>
      </c>
      <c r="H931" s="112">
        <f t="shared" si="54"/>
        <v>0</v>
      </c>
      <c r="I931" s="112">
        <f t="shared" si="54"/>
        <v>0</v>
      </c>
      <c r="J931" s="112">
        <f t="shared" si="54"/>
        <v>0</v>
      </c>
      <c r="K931" s="112">
        <f t="shared" si="54"/>
        <v>0</v>
      </c>
      <c r="L931" s="112">
        <f t="shared" si="54"/>
        <v>0</v>
      </c>
      <c r="M931" s="112">
        <f t="shared" si="54"/>
        <v>0</v>
      </c>
      <c r="O931" s="114" t="s">
        <v>19</v>
      </c>
      <c r="P931" s="114" t="s">
        <v>1757</v>
      </c>
      <c r="Q931" s="114" t="s">
        <v>619</v>
      </c>
      <c r="R931" s="114" t="s">
        <v>1705</v>
      </c>
      <c r="S931" s="114"/>
      <c r="T931" s="112">
        <v>0</v>
      </c>
      <c r="U931" s="112">
        <v>0</v>
      </c>
      <c r="V931" s="112">
        <v>0</v>
      </c>
      <c r="W931" s="112">
        <v>0</v>
      </c>
      <c r="X931" s="112">
        <v>0</v>
      </c>
      <c r="Y931" s="112">
        <v>0</v>
      </c>
      <c r="Z931" s="112">
        <v>0</v>
      </c>
      <c r="AA931" s="112">
        <v>0</v>
      </c>
      <c r="AB931" s="112">
        <v>0</v>
      </c>
    </row>
    <row r="932" spans="1:28" x14ac:dyDescent="0.25">
      <c r="A932" s="114" t="s">
        <v>19</v>
      </c>
      <c r="B932" s="114" t="s">
        <v>1757</v>
      </c>
      <c r="C932" s="114" t="s">
        <v>620</v>
      </c>
      <c r="D932" s="114" t="s">
        <v>1706</v>
      </c>
      <c r="E932" s="112">
        <f t="shared" si="54"/>
        <v>0</v>
      </c>
      <c r="F932" s="112">
        <f t="shared" si="54"/>
        <v>0</v>
      </c>
      <c r="G932" s="112">
        <f t="shared" si="54"/>
        <v>0</v>
      </c>
      <c r="H932" s="112">
        <f t="shared" si="54"/>
        <v>0</v>
      </c>
      <c r="I932" s="112">
        <f t="shared" si="54"/>
        <v>0</v>
      </c>
      <c r="J932" s="112">
        <f t="shared" si="54"/>
        <v>0</v>
      </c>
      <c r="K932" s="112">
        <f t="shared" si="54"/>
        <v>0</v>
      </c>
      <c r="L932" s="112">
        <f t="shared" si="54"/>
        <v>0</v>
      </c>
      <c r="M932" s="112">
        <f t="shared" si="54"/>
        <v>0</v>
      </c>
      <c r="O932" s="114" t="s">
        <v>19</v>
      </c>
      <c r="P932" s="114" t="s">
        <v>1757</v>
      </c>
      <c r="Q932" s="114" t="s">
        <v>620</v>
      </c>
      <c r="R932" s="114" t="s">
        <v>1706</v>
      </c>
      <c r="S932" s="114"/>
      <c r="T932" s="112">
        <v>0</v>
      </c>
      <c r="U932" s="112">
        <v>0</v>
      </c>
      <c r="V932" s="112">
        <v>0</v>
      </c>
      <c r="W932" s="112">
        <v>0</v>
      </c>
      <c r="X932" s="112">
        <v>0</v>
      </c>
      <c r="Y932" s="112">
        <v>0</v>
      </c>
      <c r="Z932" s="112">
        <v>0</v>
      </c>
      <c r="AA932" s="112">
        <v>0</v>
      </c>
      <c r="AB932" s="112">
        <v>0</v>
      </c>
    </row>
    <row r="933" spans="1:28" x14ac:dyDescent="0.25">
      <c r="A933" s="114" t="s">
        <v>19</v>
      </c>
      <c r="B933" s="114" t="s">
        <v>1757</v>
      </c>
      <c r="C933" s="114" t="s">
        <v>621</v>
      </c>
      <c r="D933" s="114" t="s">
        <v>1707</v>
      </c>
      <c r="E933" s="112">
        <f t="shared" si="54"/>
        <v>0</v>
      </c>
      <c r="F933" s="112">
        <f t="shared" si="54"/>
        <v>0</v>
      </c>
      <c r="G933" s="112">
        <f t="shared" si="54"/>
        <v>0</v>
      </c>
      <c r="H933" s="112">
        <f t="shared" si="54"/>
        <v>0</v>
      </c>
      <c r="I933" s="112">
        <f t="shared" si="54"/>
        <v>0</v>
      </c>
      <c r="J933" s="112">
        <f t="shared" si="54"/>
        <v>0</v>
      </c>
      <c r="K933" s="112">
        <f t="shared" si="54"/>
        <v>0</v>
      </c>
      <c r="L933" s="112">
        <f t="shared" si="54"/>
        <v>0</v>
      </c>
      <c r="M933" s="112">
        <f t="shared" si="54"/>
        <v>0</v>
      </c>
      <c r="O933" s="114" t="s">
        <v>19</v>
      </c>
      <c r="P933" s="114" t="s">
        <v>1757</v>
      </c>
      <c r="Q933" s="114" t="s">
        <v>621</v>
      </c>
      <c r="R933" s="114" t="s">
        <v>1707</v>
      </c>
      <c r="S933" s="114"/>
      <c r="T933" s="112">
        <v>0</v>
      </c>
      <c r="U933" s="112">
        <v>0</v>
      </c>
      <c r="V933" s="112">
        <v>0</v>
      </c>
      <c r="W933" s="112">
        <v>0</v>
      </c>
      <c r="X933" s="112">
        <v>0</v>
      </c>
      <c r="Y933" s="112">
        <v>0</v>
      </c>
      <c r="Z933" s="112">
        <v>0</v>
      </c>
      <c r="AA933" s="112">
        <v>0</v>
      </c>
      <c r="AB933" s="112">
        <v>0</v>
      </c>
    </row>
    <row r="934" spans="1:28" x14ac:dyDescent="0.25">
      <c r="A934" s="114" t="s">
        <v>19</v>
      </c>
      <c r="B934" s="114" t="s">
        <v>1757</v>
      </c>
      <c r="C934" s="114" t="s">
        <v>706</v>
      </c>
      <c r="D934" s="114" t="s">
        <v>1708</v>
      </c>
      <c r="E934" s="112">
        <f t="shared" si="54"/>
        <v>0</v>
      </c>
      <c r="F934" s="112">
        <f t="shared" si="54"/>
        <v>0</v>
      </c>
      <c r="G934" s="112">
        <f t="shared" si="54"/>
        <v>0</v>
      </c>
      <c r="H934" s="112">
        <f t="shared" si="54"/>
        <v>0</v>
      </c>
      <c r="I934" s="112">
        <f t="shared" si="54"/>
        <v>0</v>
      </c>
      <c r="J934" s="112">
        <f t="shared" si="54"/>
        <v>0</v>
      </c>
      <c r="K934" s="112">
        <f t="shared" si="54"/>
        <v>0</v>
      </c>
      <c r="L934" s="112">
        <f t="shared" si="54"/>
        <v>0</v>
      </c>
      <c r="M934" s="112">
        <f t="shared" si="54"/>
        <v>0</v>
      </c>
      <c r="O934" s="114" t="s">
        <v>19</v>
      </c>
      <c r="P934" s="114" t="s">
        <v>1757</v>
      </c>
      <c r="Q934" s="114" t="s">
        <v>706</v>
      </c>
      <c r="R934" s="114" t="s">
        <v>1708</v>
      </c>
      <c r="S934" s="114"/>
      <c r="T934" s="112">
        <v>0</v>
      </c>
      <c r="U934" s="112">
        <v>0</v>
      </c>
      <c r="V934" s="112">
        <v>0</v>
      </c>
      <c r="W934" s="112">
        <v>0</v>
      </c>
      <c r="X934" s="112">
        <v>0</v>
      </c>
      <c r="Y934" s="112">
        <v>0</v>
      </c>
      <c r="Z934" s="112">
        <v>0</v>
      </c>
      <c r="AA934" s="112">
        <v>0</v>
      </c>
      <c r="AB934" s="112">
        <v>0</v>
      </c>
    </row>
    <row r="935" spans="1:28" x14ac:dyDescent="0.25">
      <c r="A935" s="114" t="s">
        <v>19</v>
      </c>
      <c r="B935" s="114" t="s">
        <v>1757</v>
      </c>
      <c r="C935" s="114" t="s">
        <v>708</v>
      </c>
      <c r="D935" s="114" t="s">
        <v>1709</v>
      </c>
      <c r="E935" s="112">
        <f t="shared" si="54"/>
        <v>0</v>
      </c>
      <c r="F935" s="112">
        <f t="shared" si="54"/>
        <v>0</v>
      </c>
      <c r="G935" s="112">
        <f t="shared" si="54"/>
        <v>0</v>
      </c>
      <c r="H935" s="112">
        <f t="shared" si="54"/>
        <v>0</v>
      </c>
      <c r="I935" s="112">
        <f t="shared" si="54"/>
        <v>0</v>
      </c>
      <c r="J935" s="112">
        <f t="shared" si="54"/>
        <v>0</v>
      </c>
      <c r="K935" s="112">
        <f t="shared" si="54"/>
        <v>0</v>
      </c>
      <c r="L935" s="112">
        <f t="shared" si="54"/>
        <v>0</v>
      </c>
      <c r="M935" s="112">
        <f t="shared" si="54"/>
        <v>0</v>
      </c>
      <c r="O935" s="114" t="s">
        <v>19</v>
      </c>
      <c r="P935" s="114" t="s">
        <v>1757</v>
      </c>
      <c r="Q935" s="114" t="s">
        <v>708</v>
      </c>
      <c r="R935" s="114" t="s">
        <v>1709</v>
      </c>
      <c r="S935" s="114"/>
      <c r="T935" s="112">
        <v>0</v>
      </c>
      <c r="U935" s="112">
        <v>0</v>
      </c>
      <c r="V935" s="112">
        <v>0</v>
      </c>
      <c r="W935" s="112">
        <v>0</v>
      </c>
      <c r="X935" s="112">
        <v>0</v>
      </c>
      <c r="Y935" s="112">
        <v>0</v>
      </c>
      <c r="Z935" s="112">
        <v>0</v>
      </c>
      <c r="AA935" s="112">
        <v>0</v>
      </c>
      <c r="AB935" s="112">
        <v>0</v>
      </c>
    </row>
    <row r="938" spans="1:28" x14ac:dyDescent="0.25">
      <c r="A938" s="111" t="s">
        <v>1758</v>
      </c>
      <c r="O938" s="111" t="s">
        <v>1758</v>
      </c>
    </row>
    <row r="939" spans="1:28" x14ac:dyDescent="0.25">
      <c r="A939" s="114" t="s">
        <v>0</v>
      </c>
      <c r="B939" s="114" t="s">
        <v>1666</v>
      </c>
      <c r="C939" s="114" t="s">
        <v>112</v>
      </c>
      <c r="D939" s="111" t="s">
        <v>127</v>
      </c>
      <c r="E939" s="112" t="s">
        <v>1667</v>
      </c>
      <c r="F939" s="112" t="s">
        <v>1668</v>
      </c>
      <c r="G939" s="112" t="s">
        <v>1669</v>
      </c>
      <c r="H939" s="112" t="s">
        <v>1670</v>
      </c>
      <c r="I939" s="112" t="s">
        <v>1671</v>
      </c>
      <c r="J939" s="112" t="s">
        <v>1672</v>
      </c>
      <c r="K939" s="112" t="s">
        <v>1673</v>
      </c>
      <c r="L939" s="112" t="s">
        <v>1674</v>
      </c>
      <c r="M939" s="112" t="s">
        <v>1</v>
      </c>
      <c r="O939" s="114" t="s">
        <v>0</v>
      </c>
      <c r="P939" s="114" t="s">
        <v>1666</v>
      </c>
      <c r="Q939" s="114" t="s">
        <v>112</v>
      </c>
      <c r="R939" s="111" t="s">
        <v>127</v>
      </c>
      <c r="S939" s="111"/>
      <c r="T939" s="112" t="s">
        <v>1667</v>
      </c>
      <c r="U939" s="112" t="s">
        <v>1668</v>
      </c>
      <c r="V939" s="112" t="s">
        <v>1669</v>
      </c>
      <c r="W939" s="112" t="s">
        <v>1670</v>
      </c>
      <c r="X939" s="112" t="s">
        <v>1671</v>
      </c>
      <c r="Y939" s="112" t="s">
        <v>1672</v>
      </c>
      <c r="Z939" s="112" t="s">
        <v>1673</v>
      </c>
      <c r="AA939" s="112" t="s">
        <v>1674</v>
      </c>
      <c r="AB939" s="112" t="s">
        <v>1</v>
      </c>
    </row>
    <row r="940" spans="1:28" x14ac:dyDescent="0.25">
      <c r="A940" s="114" t="s">
        <v>20</v>
      </c>
      <c r="B940" s="114" t="s">
        <v>1759</v>
      </c>
      <c r="C940" s="114" t="s">
        <v>589</v>
      </c>
      <c r="D940" s="114" t="s">
        <v>1676</v>
      </c>
      <c r="E940" s="112">
        <f t="shared" ref="E940:M967" si="55">T940</f>
        <v>28224</v>
      </c>
      <c r="F940" s="112">
        <f t="shared" si="55"/>
        <v>0</v>
      </c>
      <c r="G940" s="112">
        <f t="shared" si="55"/>
        <v>0</v>
      </c>
      <c r="H940" s="112">
        <f t="shared" si="55"/>
        <v>0</v>
      </c>
      <c r="I940" s="112">
        <f t="shared" si="55"/>
        <v>68624</v>
      </c>
      <c r="J940" s="112">
        <f t="shared" si="55"/>
        <v>0</v>
      </c>
      <c r="K940" s="112">
        <f t="shared" si="55"/>
        <v>0</v>
      </c>
      <c r="L940" s="112">
        <f t="shared" si="55"/>
        <v>0</v>
      </c>
      <c r="M940" s="112">
        <f t="shared" si="55"/>
        <v>96848</v>
      </c>
      <c r="O940" s="114" t="s">
        <v>20</v>
      </c>
      <c r="P940" s="114" t="s">
        <v>1759</v>
      </c>
      <c r="Q940" s="114" t="s">
        <v>589</v>
      </c>
      <c r="R940" s="114" t="s">
        <v>1676</v>
      </c>
      <c r="S940" s="114"/>
      <c r="T940" s="112">
        <v>28224</v>
      </c>
      <c r="U940" s="112">
        <v>0</v>
      </c>
      <c r="V940" s="112">
        <v>0</v>
      </c>
      <c r="W940" s="112">
        <v>0</v>
      </c>
      <c r="X940" s="112">
        <v>68624</v>
      </c>
      <c r="Y940" s="112">
        <v>0</v>
      </c>
      <c r="Z940" s="112">
        <v>0</v>
      </c>
      <c r="AA940" s="112">
        <v>0</v>
      </c>
      <c r="AB940" s="112">
        <v>96848</v>
      </c>
    </row>
    <row r="941" spans="1:28" x14ac:dyDescent="0.25">
      <c r="A941" s="114" t="s">
        <v>20</v>
      </c>
      <c r="B941" s="114" t="s">
        <v>1759</v>
      </c>
      <c r="C941" s="114" t="s">
        <v>590</v>
      </c>
      <c r="D941" s="114" t="s">
        <v>1677</v>
      </c>
      <c r="E941" s="112">
        <f t="shared" si="55"/>
        <v>4176</v>
      </c>
      <c r="F941" s="112">
        <f t="shared" si="55"/>
        <v>0</v>
      </c>
      <c r="G941" s="112">
        <f t="shared" si="55"/>
        <v>0</v>
      </c>
      <c r="H941" s="112">
        <f t="shared" si="55"/>
        <v>0</v>
      </c>
      <c r="I941" s="112">
        <f t="shared" si="55"/>
        <v>153456</v>
      </c>
      <c r="J941" s="112">
        <f t="shared" si="55"/>
        <v>0</v>
      </c>
      <c r="K941" s="112">
        <f t="shared" si="55"/>
        <v>9184</v>
      </c>
      <c r="L941" s="112">
        <f t="shared" si="55"/>
        <v>0</v>
      </c>
      <c r="M941" s="112">
        <f t="shared" si="55"/>
        <v>166816</v>
      </c>
      <c r="O941" s="114" t="s">
        <v>20</v>
      </c>
      <c r="P941" s="114" t="s">
        <v>1759</v>
      </c>
      <c r="Q941" s="114" t="s">
        <v>590</v>
      </c>
      <c r="R941" s="114" t="s">
        <v>1677</v>
      </c>
      <c r="S941" s="114"/>
      <c r="T941" s="112">
        <v>4176</v>
      </c>
      <c r="U941" s="112">
        <v>0</v>
      </c>
      <c r="V941" s="112">
        <v>0</v>
      </c>
      <c r="W941" s="112">
        <v>0</v>
      </c>
      <c r="X941" s="112">
        <v>153456</v>
      </c>
      <c r="Y941" s="112">
        <v>0</v>
      </c>
      <c r="Z941" s="112">
        <v>9184</v>
      </c>
      <c r="AA941" s="112">
        <v>0</v>
      </c>
      <c r="AB941" s="112">
        <v>166816</v>
      </c>
    </row>
    <row r="942" spans="1:28" x14ac:dyDescent="0.25">
      <c r="A942" s="114" t="s">
        <v>20</v>
      </c>
      <c r="B942" s="114" t="s">
        <v>1759</v>
      </c>
      <c r="C942" s="114" t="s">
        <v>591</v>
      </c>
      <c r="D942" s="114" t="s">
        <v>1678</v>
      </c>
      <c r="E942" s="112">
        <f t="shared" si="55"/>
        <v>0</v>
      </c>
      <c r="F942" s="112">
        <f t="shared" si="55"/>
        <v>276048</v>
      </c>
      <c r="G942" s="112">
        <f t="shared" si="55"/>
        <v>0</v>
      </c>
      <c r="H942" s="112">
        <f t="shared" si="55"/>
        <v>0</v>
      </c>
      <c r="I942" s="112">
        <f t="shared" si="55"/>
        <v>132240</v>
      </c>
      <c r="J942" s="112">
        <f t="shared" si="55"/>
        <v>18528</v>
      </c>
      <c r="K942" s="112">
        <f t="shared" si="55"/>
        <v>0</v>
      </c>
      <c r="L942" s="112">
        <f t="shared" si="55"/>
        <v>284</v>
      </c>
      <c r="M942" s="112">
        <f t="shared" si="55"/>
        <v>427100</v>
      </c>
      <c r="O942" s="114" t="s">
        <v>20</v>
      </c>
      <c r="P942" s="114" t="s">
        <v>1759</v>
      </c>
      <c r="Q942" s="114" t="s">
        <v>591</v>
      </c>
      <c r="R942" s="114" t="s">
        <v>1678</v>
      </c>
      <c r="S942" s="114"/>
      <c r="T942" s="112">
        <v>0</v>
      </c>
      <c r="U942" s="112">
        <v>276048</v>
      </c>
      <c r="V942" s="112">
        <v>0</v>
      </c>
      <c r="W942" s="112">
        <v>0</v>
      </c>
      <c r="X942" s="112">
        <v>132240</v>
      </c>
      <c r="Y942" s="112">
        <v>18528</v>
      </c>
      <c r="Z942" s="112">
        <v>0</v>
      </c>
      <c r="AA942" s="112">
        <v>284</v>
      </c>
      <c r="AB942" s="112">
        <v>427100</v>
      </c>
    </row>
    <row r="943" spans="1:28" x14ac:dyDescent="0.25">
      <c r="A943" s="114" t="s">
        <v>20</v>
      </c>
      <c r="B943" s="114" t="s">
        <v>1759</v>
      </c>
      <c r="C943" s="114" t="s">
        <v>592</v>
      </c>
      <c r="D943" s="114" t="s">
        <v>1679</v>
      </c>
      <c r="E943" s="112">
        <f t="shared" si="55"/>
        <v>61920</v>
      </c>
      <c r="F943" s="112">
        <f t="shared" si="55"/>
        <v>56880</v>
      </c>
      <c r="G943" s="112">
        <f t="shared" si="55"/>
        <v>0</v>
      </c>
      <c r="H943" s="112">
        <f t="shared" si="55"/>
        <v>0</v>
      </c>
      <c r="I943" s="112">
        <f t="shared" si="55"/>
        <v>215232</v>
      </c>
      <c r="J943" s="112">
        <f t="shared" si="55"/>
        <v>17632</v>
      </c>
      <c r="K943" s="112">
        <f t="shared" si="55"/>
        <v>616</v>
      </c>
      <c r="L943" s="112">
        <f t="shared" si="55"/>
        <v>0</v>
      </c>
      <c r="M943" s="112">
        <f t="shared" si="55"/>
        <v>352280</v>
      </c>
      <c r="O943" s="114" t="s">
        <v>20</v>
      </c>
      <c r="P943" s="114" t="s">
        <v>1759</v>
      </c>
      <c r="Q943" s="114" t="s">
        <v>592</v>
      </c>
      <c r="R943" s="114" t="s">
        <v>1679</v>
      </c>
      <c r="S943" s="114"/>
      <c r="T943" s="112">
        <v>61920</v>
      </c>
      <c r="U943" s="112">
        <v>56880</v>
      </c>
      <c r="V943" s="112">
        <v>0</v>
      </c>
      <c r="W943" s="112">
        <v>0</v>
      </c>
      <c r="X943" s="112">
        <v>215232</v>
      </c>
      <c r="Y943" s="112">
        <v>17632</v>
      </c>
      <c r="Z943" s="112">
        <v>616</v>
      </c>
      <c r="AA943" s="112">
        <v>0</v>
      </c>
      <c r="AB943" s="112">
        <v>352280</v>
      </c>
    </row>
    <row r="944" spans="1:28" x14ac:dyDescent="0.25">
      <c r="A944" s="114" t="s">
        <v>20</v>
      </c>
      <c r="B944" s="114" t="s">
        <v>1759</v>
      </c>
      <c r="C944" s="114" t="s">
        <v>593</v>
      </c>
      <c r="D944" s="114" t="s">
        <v>1680</v>
      </c>
      <c r="E944" s="112">
        <f t="shared" si="55"/>
        <v>0</v>
      </c>
      <c r="F944" s="112">
        <f t="shared" si="55"/>
        <v>0</v>
      </c>
      <c r="G944" s="112">
        <f t="shared" si="55"/>
        <v>0</v>
      </c>
      <c r="H944" s="112">
        <f t="shared" si="55"/>
        <v>0</v>
      </c>
      <c r="I944" s="112">
        <f t="shared" si="55"/>
        <v>0</v>
      </c>
      <c r="J944" s="112">
        <f t="shared" si="55"/>
        <v>0</v>
      </c>
      <c r="K944" s="112">
        <f t="shared" si="55"/>
        <v>0</v>
      </c>
      <c r="L944" s="112">
        <f t="shared" si="55"/>
        <v>0</v>
      </c>
      <c r="M944" s="112">
        <f t="shared" si="55"/>
        <v>0</v>
      </c>
      <c r="O944" s="114" t="s">
        <v>20</v>
      </c>
      <c r="P944" s="114" t="s">
        <v>1759</v>
      </c>
      <c r="Q944" s="114" t="s">
        <v>593</v>
      </c>
      <c r="R944" s="114" t="s">
        <v>1680</v>
      </c>
      <c r="S944" s="114"/>
      <c r="T944" s="112">
        <v>0</v>
      </c>
      <c r="U944" s="112">
        <v>0</v>
      </c>
      <c r="V944" s="112">
        <v>0</v>
      </c>
      <c r="W944" s="112">
        <v>0</v>
      </c>
      <c r="X944" s="112">
        <v>0</v>
      </c>
      <c r="Y944" s="112">
        <v>0</v>
      </c>
      <c r="Z944" s="112">
        <v>0</v>
      </c>
      <c r="AA944" s="112">
        <v>0</v>
      </c>
      <c r="AB944" s="112">
        <v>0</v>
      </c>
    </row>
    <row r="945" spans="1:28" x14ac:dyDescent="0.25">
      <c r="A945" s="114" t="s">
        <v>20</v>
      </c>
      <c r="B945" s="114" t="s">
        <v>1759</v>
      </c>
      <c r="C945" s="114" t="s">
        <v>594</v>
      </c>
      <c r="D945" s="114" t="s">
        <v>1681</v>
      </c>
      <c r="E945" s="112">
        <f t="shared" si="55"/>
        <v>0</v>
      </c>
      <c r="F945" s="112">
        <f t="shared" si="55"/>
        <v>0</v>
      </c>
      <c r="G945" s="112">
        <f t="shared" si="55"/>
        <v>0</v>
      </c>
      <c r="H945" s="112">
        <f t="shared" si="55"/>
        <v>0</v>
      </c>
      <c r="I945" s="112">
        <f t="shared" si="55"/>
        <v>12944</v>
      </c>
      <c r="J945" s="112">
        <f t="shared" si="55"/>
        <v>0</v>
      </c>
      <c r="K945" s="112">
        <f t="shared" si="55"/>
        <v>0</v>
      </c>
      <c r="L945" s="112">
        <f t="shared" si="55"/>
        <v>0</v>
      </c>
      <c r="M945" s="112">
        <f t="shared" si="55"/>
        <v>12944</v>
      </c>
      <c r="O945" s="114" t="s">
        <v>20</v>
      </c>
      <c r="P945" s="114" t="s">
        <v>1759</v>
      </c>
      <c r="Q945" s="114" t="s">
        <v>594</v>
      </c>
      <c r="R945" s="114" t="s">
        <v>1681</v>
      </c>
      <c r="S945" s="114"/>
      <c r="T945" s="112">
        <v>0</v>
      </c>
      <c r="U945" s="112">
        <v>0</v>
      </c>
      <c r="V945" s="112">
        <v>0</v>
      </c>
      <c r="W945" s="112">
        <v>0</v>
      </c>
      <c r="X945" s="112">
        <v>12944</v>
      </c>
      <c r="Y945" s="112">
        <v>0</v>
      </c>
      <c r="Z945" s="112">
        <v>0</v>
      </c>
      <c r="AA945" s="112">
        <v>0</v>
      </c>
      <c r="AB945" s="112">
        <v>12944</v>
      </c>
    </row>
    <row r="946" spans="1:28" x14ac:dyDescent="0.25">
      <c r="A946" s="114" t="s">
        <v>20</v>
      </c>
      <c r="B946" s="114" t="s">
        <v>1759</v>
      </c>
      <c r="C946" s="114" t="s">
        <v>595</v>
      </c>
      <c r="D946" s="114" t="s">
        <v>1682</v>
      </c>
      <c r="E946" s="112">
        <f t="shared" si="55"/>
        <v>0</v>
      </c>
      <c r="F946" s="112">
        <f t="shared" si="55"/>
        <v>7440</v>
      </c>
      <c r="G946" s="112">
        <f t="shared" si="55"/>
        <v>0</v>
      </c>
      <c r="H946" s="112">
        <f t="shared" si="55"/>
        <v>0</v>
      </c>
      <c r="I946" s="112">
        <f t="shared" si="55"/>
        <v>0</v>
      </c>
      <c r="J946" s="112">
        <f t="shared" si="55"/>
        <v>64464</v>
      </c>
      <c r="K946" s="112">
        <f t="shared" si="55"/>
        <v>0</v>
      </c>
      <c r="L946" s="112">
        <f t="shared" si="55"/>
        <v>24</v>
      </c>
      <c r="M946" s="112">
        <f t="shared" si="55"/>
        <v>71928</v>
      </c>
      <c r="O946" s="114" t="s">
        <v>20</v>
      </c>
      <c r="P946" s="114" t="s">
        <v>1759</v>
      </c>
      <c r="Q946" s="114" t="s">
        <v>595</v>
      </c>
      <c r="R946" s="114" t="s">
        <v>1682</v>
      </c>
      <c r="S946" s="114"/>
      <c r="T946" s="112">
        <v>0</v>
      </c>
      <c r="U946" s="112">
        <v>7440</v>
      </c>
      <c r="V946" s="112">
        <v>0</v>
      </c>
      <c r="W946" s="112">
        <v>0</v>
      </c>
      <c r="X946" s="112">
        <v>0</v>
      </c>
      <c r="Y946" s="112">
        <v>64464</v>
      </c>
      <c r="Z946" s="112">
        <v>0</v>
      </c>
      <c r="AA946" s="112">
        <v>24</v>
      </c>
      <c r="AB946" s="112">
        <v>71928</v>
      </c>
    </row>
    <row r="947" spans="1:28" x14ac:dyDescent="0.25">
      <c r="A947" s="114" t="s">
        <v>20</v>
      </c>
      <c r="B947" s="114" t="s">
        <v>1759</v>
      </c>
      <c r="C947" s="114" t="s">
        <v>596</v>
      </c>
      <c r="D947" s="114" t="s">
        <v>1683</v>
      </c>
      <c r="E947" s="112">
        <f t="shared" si="55"/>
        <v>0</v>
      </c>
      <c r="F947" s="112">
        <f t="shared" si="55"/>
        <v>0</v>
      </c>
      <c r="G947" s="112">
        <f t="shared" si="55"/>
        <v>0</v>
      </c>
      <c r="H947" s="112">
        <f t="shared" si="55"/>
        <v>0</v>
      </c>
      <c r="I947" s="112">
        <f t="shared" si="55"/>
        <v>60240</v>
      </c>
      <c r="J947" s="112">
        <f t="shared" si="55"/>
        <v>0</v>
      </c>
      <c r="K947" s="112">
        <f t="shared" si="55"/>
        <v>20786</v>
      </c>
      <c r="L947" s="112">
        <f t="shared" si="55"/>
        <v>0</v>
      </c>
      <c r="M947" s="112">
        <f t="shared" si="55"/>
        <v>81026</v>
      </c>
      <c r="O947" s="114" t="s">
        <v>20</v>
      </c>
      <c r="P947" s="114" t="s">
        <v>1759</v>
      </c>
      <c r="Q947" s="114" t="s">
        <v>596</v>
      </c>
      <c r="R947" s="114" t="s">
        <v>1683</v>
      </c>
      <c r="S947" s="114"/>
      <c r="T947" s="112">
        <v>0</v>
      </c>
      <c r="U947" s="112">
        <v>0</v>
      </c>
      <c r="V947" s="112">
        <v>0</v>
      </c>
      <c r="W947" s="112">
        <v>0</v>
      </c>
      <c r="X947" s="112">
        <v>60240</v>
      </c>
      <c r="Y947" s="112">
        <v>0</v>
      </c>
      <c r="Z947" s="112">
        <v>20786</v>
      </c>
      <c r="AA947" s="112">
        <v>0</v>
      </c>
      <c r="AB947" s="112">
        <v>81026</v>
      </c>
    </row>
    <row r="948" spans="1:28" x14ac:dyDescent="0.25">
      <c r="A948" s="114" t="s">
        <v>20</v>
      </c>
      <c r="B948" s="114" t="s">
        <v>1759</v>
      </c>
      <c r="C948" s="114" t="s">
        <v>597</v>
      </c>
      <c r="D948" s="114" t="s">
        <v>1684</v>
      </c>
      <c r="E948" s="112">
        <f t="shared" si="55"/>
        <v>7776</v>
      </c>
      <c r="F948" s="112">
        <f t="shared" si="55"/>
        <v>17072</v>
      </c>
      <c r="G948" s="112">
        <f t="shared" si="55"/>
        <v>0</v>
      </c>
      <c r="H948" s="112">
        <f t="shared" si="55"/>
        <v>0</v>
      </c>
      <c r="I948" s="112">
        <f t="shared" si="55"/>
        <v>191296</v>
      </c>
      <c r="J948" s="112">
        <f t="shared" si="55"/>
        <v>0</v>
      </c>
      <c r="K948" s="112">
        <f t="shared" si="55"/>
        <v>0</v>
      </c>
      <c r="L948" s="112">
        <f t="shared" si="55"/>
        <v>0</v>
      </c>
      <c r="M948" s="112">
        <f t="shared" si="55"/>
        <v>216144</v>
      </c>
      <c r="O948" s="114" t="s">
        <v>20</v>
      </c>
      <c r="P948" s="114" t="s">
        <v>1759</v>
      </c>
      <c r="Q948" s="114" t="s">
        <v>597</v>
      </c>
      <c r="R948" s="114" t="s">
        <v>1684</v>
      </c>
      <c r="S948" s="114"/>
      <c r="T948" s="112">
        <v>7776</v>
      </c>
      <c r="U948" s="112">
        <v>17072</v>
      </c>
      <c r="V948" s="112">
        <v>0</v>
      </c>
      <c r="W948" s="112">
        <v>0</v>
      </c>
      <c r="X948" s="112">
        <v>191296</v>
      </c>
      <c r="Y948" s="112">
        <v>0</v>
      </c>
      <c r="Z948" s="112">
        <v>0</v>
      </c>
      <c r="AA948" s="112">
        <v>0</v>
      </c>
      <c r="AB948" s="112">
        <v>216144</v>
      </c>
    </row>
    <row r="949" spans="1:28" x14ac:dyDescent="0.25">
      <c r="A949" s="114" t="s">
        <v>20</v>
      </c>
      <c r="B949" s="114" t="s">
        <v>1759</v>
      </c>
      <c r="C949" s="114" t="s">
        <v>598</v>
      </c>
      <c r="D949" s="114" t="s">
        <v>1685</v>
      </c>
      <c r="E949" s="112">
        <f t="shared" si="55"/>
        <v>0</v>
      </c>
      <c r="F949" s="112">
        <f t="shared" si="55"/>
        <v>768</v>
      </c>
      <c r="G949" s="112">
        <f t="shared" si="55"/>
        <v>0</v>
      </c>
      <c r="H949" s="112">
        <f t="shared" si="55"/>
        <v>0</v>
      </c>
      <c r="I949" s="112">
        <f t="shared" si="55"/>
        <v>0</v>
      </c>
      <c r="J949" s="112">
        <f t="shared" si="55"/>
        <v>0</v>
      </c>
      <c r="K949" s="112">
        <f t="shared" si="55"/>
        <v>0</v>
      </c>
      <c r="L949" s="112">
        <f t="shared" si="55"/>
        <v>0</v>
      </c>
      <c r="M949" s="112">
        <f t="shared" si="55"/>
        <v>768</v>
      </c>
      <c r="O949" s="114" t="s">
        <v>20</v>
      </c>
      <c r="P949" s="114" t="s">
        <v>1759</v>
      </c>
      <c r="Q949" s="114" t="s">
        <v>598</v>
      </c>
      <c r="R949" s="114" t="s">
        <v>1685</v>
      </c>
      <c r="S949" s="114"/>
      <c r="T949" s="112">
        <v>0</v>
      </c>
      <c r="U949" s="112">
        <v>768</v>
      </c>
      <c r="V949" s="112">
        <v>0</v>
      </c>
      <c r="W949" s="112">
        <v>0</v>
      </c>
      <c r="X949" s="112">
        <v>0</v>
      </c>
      <c r="Y949" s="112">
        <v>0</v>
      </c>
      <c r="Z949" s="112">
        <v>0</v>
      </c>
      <c r="AA949" s="112">
        <v>0</v>
      </c>
      <c r="AB949" s="112">
        <v>768</v>
      </c>
    </row>
    <row r="950" spans="1:28" x14ac:dyDescent="0.25">
      <c r="A950" s="114" t="s">
        <v>20</v>
      </c>
      <c r="B950" s="114" t="s">
        <v>1759</v>
      </c>
      <c r="C950" s="114" t="s">
        <v>599</v>
      </c>
      <c r="D950" s="114" t="s">
        <v>1686</v>
      </c>
      <c r="E950" s="112">
        <f t="shared" si="55"/>
        <v>0</v>
      </c>
      <c r="F950" s="112">
        <f t="shared" si="55"/>
        <v>1680</v>
      </c>
      <c r="G950" s="112">
        <f t="shared" si="55"/>
        <v>0</v>
      </c>
      <c r="H950" s="112">
        <f t="shared" si="55"/>
        <v>0</v>
      </c>
      <c r="I950" s="112">
        <f t="shared" si="55"/>
        <v>0</v>
      </c>
      <c r="J950" s="112">
        <f t="shared" si="55"/>
        <v>205184</v>
      </c>
      <c r="K950" s="112">
        <f t="shared" si="55"/>
        <v>0</v>
      </c>
      <c r="L950" s="112">
        <f t="shared" si="55"/>
        <v>27536</v>
      </c>
      <c r="M950" s="112">
        <f t="shared" si="55"/>
        <v>234400</v>
      </c>
      <c r="O950" s="114" t="s">
        <v>20</v>
      </c>
      <c r="P950" s="114" t="s">
        <v>1759</v>
      </c>
      <c r="Q950" s="114" t="s">
        <v>599</v>
      </c>
      <c r="R950" s="114" t="s">
        <v>1686</v>
      </c>
      <c r="S950" s="114"/>
      <c r="T950" s="112">
        <v>0</v>
      </c>
      <c r="U950" s="112">
        <v>1680</v>
      </c>
      <c r="V950" s="112">
        <v>0</v>
      </c>
      <c r="W950" s="112">
        <v>0</v>
      </c>
      <c r="X950" s="112">
        <v>0</v>
      </c>
      <c r="Y950" s="112">
        <v>205184</v>
      </c>
      <c r="Z950" s="112">
        <v>0</v>
      </c>
      <c r="AA950" s="112">
        <v>27536</v>
      </c>
      <c r="AB950" s="112">
        <v>234400</v>
      </c>
    </row>
    <row r="951" spans="1:28" x14ac:dyDescent="0.25">
      <c r="A951" s="114" t="s">
        <v>20</v>
      </c>
      <c r="B951" s="114" t="s">
        <v>1759</v>
      </c>
      <c r="C951" s="114" t="s">
        <v>600</v>
      </c>
      <c r="D951" s="114" t="s">
        <v>1687</v>
      </c>
      <c r="E951" s="112">
        <f t="shared" si="55"/>
        <v>290688</v>
      </c>
      <c r="F951" s="112">
        <f t="shared" si="55"/>
        <v>0</v>
      </c>
      <c r="G951" s="112">
        <f t="shared" si="55"/>
        <v>0</v>
      </c>
      <c r="H951" s="112">
        <f t="shared" si="55"/>
        <v>104136</v>
      </c>
      <c r="I951" s="112">
        <f t="shared" si="55"/>
        <v>0</v>
      </c>
      <c r="J951" s="112">
        <f t="shared" si="55"/>
        <v>0</v>
      </c>
      <c r="K951" s="112">
        <f t="shared" si="55"/>
        <v>0</v>
      </c>
      <c r="L951" s="112">
        <f t="shared" si="55"/>
        <v>0</v>
      </c>
      <c r="M951" s="112">
        <f t="shared" si="55"/>
        <v>394824</v>
      </c>
      <c r="O951" s="114" t="s">
        <v>20</v>
      </c>
      <c r="P951" s="114" t="s">
        <v>1759</v>
      </c>
      <c r="Q951" s="114" t="s">
        <v>600</v>
      </c>
      <c r="R951" s="114" t="s">
        <v>1687</v>
      </c>
      <c r="S951" s="114"/>
      <c r="T951" s="112">
        <v>290688</v>
      </c>
      <c r="U951" s="112">
        <v>0</v>
      </c>
      <c r="V951" s="112">
        <v>0</v>
      </c>
      <c r="W951" s="112">
        <v>104136</v>
      </c>
      <c r="X951" s="112">
        <v>0</v>
      </c>
      <c r="Y951" s="112">
        <v>0</v>
      </c>
      <c r="Z951" s="112">
        <v>0</v>
      </c>
      <c r="AA951" s="112">
        <v>0</v>
      </c>
      <c r="AB951" s="112">
        <v>394824</v>
      </c>
    </row>
    <row r="952" spans="1:28" x14ac:dyDescent="0.25">
      <c r="A952" s="114" t="s">
        <v>20</v>
      </c>
      <c r="B952" s="114" t="s">
        <v>1759</v>
      </c>
      <c r="C952" s="114" t="s">
        <v>601</v>
      </c>
      <c r="D952" s="114" t="s">
        <v>1688</v>
      </c>
      <c r="E952" s="112">
        <f t="shared" si="55"/>
        <v>6960</v>
      </c>
      <c r="F952" s="112">
        <f t="shared" si="55"/>
        <v>0</v>
      </c>
      <c r="G952" s="112">
        <f t="shared" si="55"/>
        <v>0</v>
      </c>
      <c r="H952" s="112">
        <f t="shared" si="55"/>
        <v>0</v>
      </c>
      <c r="I952" s="112">
        <f t="shared" si="55"/>
        <v>0</v>
      </c>
      <c r="J952" s="112">
        <f t="shared" si="55"/>
        <v>0</v>
      </c>
      <c r="K952" s="112">
        <f t="shared" si="55"/>
        <v>0</v>
      </c>
      <c r="L952" s="112">
        <f t="shared" si="55"/>
        <v>0</v>
      </c>
      <c r="M952" s="112">
        <f t="shared" si="55"/>
        <v>6960</v>
      </c>
      <c r="O952" s="114" t="s">
        <v>20</v>
      </c>
      <c r="P952" s="114" t="s">
        <v>1759</v>
      </c>
      <c r="Q952" s="114" t="s">
        <v>601</v>
      </c>
      <c r="R952" s="114" t="s">
        <v>1688</v>
      </c>
      <c r="S952" s="114"/>
      <c r="T952" s="112">
        <v>6960</v>
      </c>
      <c r="U952" s="112">
        <v>0</v>
      </c>
      <c r="V952" s="112">
        <v>0</v>
      </c>
      <c r="W952" s="112">
        <v>0</v>
      </c>
      <c r="X952" s="112">
        <v>0</v>
      </c>
      <c r="Y952" s="112">
        <v>0</v>
      </c>
      <c r="Z952" s="112">
        <v>0</v>
      </c>
      <c r="AA952" s="112">
        <v>0</v>
      </c>
      <c r="AB952" s="112">
        <v>6960</v>
      </c>
    </row>
    <row r="953" spans="1:28" x14ac:dyDescent="0.25">
      <c r="A953" s="114" t="s">
        <v>20</v>
      </c>
      <c r="B953" s="114" t="s">
        <v>1759</v>
      </c>
      <c r="C953" s="114" t="s">
        <v>602</v>
      </c>
      <c r="D953" s="114" t="s">
        <v>1689</v>
      </c>
      <c r="E953" s="112">
        <f t="shared" si="55"/>
        <v>0</v>
      </c>
      <c r="F953" s="112">
        <f t="shared" si="55"/>
        <v>0</v>
      </c>
      <c r="G953" s="112">
        <f t="shared" si="55"/>
        <v>0</v>
      </c>
      <c r="H953" s="112">
        <f t="shared" si="55"/>
        <v>0</v>
      </c>
      <c r="I953" s="112">
        <f t="shared" si="55"/>
        <v>0</v>
      </c>
      <c r="J953" s="112">
        <f t="shared" si="55"/>
        <v>103136</v>
      </c>
      <c r="K953" s="112">
        <f t="shared" si="55"/>
        <v>0</v>
      </c>
      <c r="L953" s="112">
        <f t="shared" si="55"/>
        <v>9732</v>
      </c>
      <c r="M953" s="112">
        <f t="shared" si="55"/>
        <v>112868</v>
      </c>
      <c r="O953" s="114" t="s">
        <v>20</v>
      </c>
      <c r="P953" s="114" t="s">
        <v>1759</v>
      </c>
      <c r="Q953" s="114" t="s">
        <v>602</v>
      </c>
      <c r="R953" s="114" t="s">
        <v>1689</v>
      </c>
      <c r="S953" s="114"/>
      <c r="T953" s="112">
        <v>0</v>
      </c>
      <c r="U953" s="112">
        <v>0</v>
      </c>
      <c r="V953" s="112">
        <v>0</v>
      </c>
      <c r="W953" s="112">
        <v>0</v>
      </c>
      <c r="X953" s="112">
        <v>0</v>
      </c>
      <c r="Y953" s="112">
        <v>103136</v>
      </c>
      <c r="Z953" s="112">
        <v>0</v>
      </c>
      <c r="AA953" s="112">
        <v>9732</v>
      </c>
      <c r="AB953" s="112">
        <v>112868</v>
      </c>
    </row>
    <row r="954" spans="1:28" x14ac:dyDescent="0.25">
      <c r="A954" s="114" t="s">
        <v>20</v>
      </c>
      <c r="B954" s="114" t="s">
        <v>1759</v>
      </c>
      <c r="C954" s="114" t="s">
        <v>603</v>
      </c>
      <c r="D954" s="114" t="s">
        <v>1690</v>
      </c>
      <c r="E954" s="112">
        <f t="shared" si="55"/>
        <v>0</v>
      </c>
      <c r="F954" s="112">
        <f t="shared" si="55"/>
        <v>0</v>
      </c>
      <c r="G954" s="112">
        <f t="shared" si="55"/>
        <v>0</v>
      </c>
      <c r="H954" s="112">
        <f t="shared" si="55"/>
        <v>0</v>
      </c>
      <c r="I954" s="112">
        <f t="shared" si="55"/>
        <v>0</v>
      </c>
      <c r="J954" s="112">
        <f t="shared" si="55"/>
        <v>0</v>
      </c>
      <c r="K954" s="112">
        <f t="shared" si="55"/>
        <v>0</v>
      </c>
      <c r="L954" s="112">
        <f t="shared" si="55"/>
        <v>0</v>
      </c>
      <c r="M954" s="112">
        <f t="shared" si="55"/>
        <v>0</v>
      </c>
      <c r="O954" s="114" t="s">
        <v>20</v>
      </c>
      <c r="P954" s="114" t="s">
        <v>1759</v>
      </c>
      <c r="Q954" s="114" t="s">
        <v>603</v>
      </c>
      <c r="R954" s="114" t="s">
        <v>1690</v>
      </c>
      <c r="S954" s="114"/>
      <c r="T954" s="112">
        <v>0</v>
      </c>
      <c r="U954" s="112">
        <v>0</v>
      </c>
      <c r="V954" s="112">
        <v>0</v>
      </c>
      <c r="W954" s="112">
        <v>0</v>
      </c>
      <c r="X954" s="112">
        <v>0</v>
      </c>
      <c r="Y954" s="112">
        <v>0</v>
      </c>
      <c r="Z954" s="112">
        <v>0</v>
      </c>
      <c r="AA954" s="112">
        <v>0</v>
      </c>
      <c r="AB954" s="112">
        <v>0</v>
      </c>
    </row>
    <row r="955" spans="1:28" x14ac:dyDescent="0.25">
      <c r="A955" s="114" t="s">
        <v>20</v>
      </c>
      <c r="B955" s="114" t="s">
        <v>1759</v>
      </c>
      <c r="C955" s="114" t="s">
        <v>604</v>
      </c>
      <c r="D955" s="114" t="s">
        <v>1691</v>
      </c>
      <c r="E955" s="112">
        <f t="shared" si="55"/>
        <v>27456</v>
      </c>
      <c r="F955" s="112">
        <f t="shared" si="55"/>
        <v>0</v>
      </c>
      <c r="G955" s="112">
        <f t="shared" si="55"/>
        <v>0</v>
      </c>
      <c r="H955" s="112">
        <f t="shared" si="55"/>
        <v>0</v>
      </c>
      <c r="I955" s="112">
        <f t="shared" si="55"/>
        <v>0</v>
      </c>
      <c r="J955" s="112">
        <f t="shared" si="55"/>
        <v>8848</v>
      </c>
      <c r="K955" s="112">
        <f t="shared" si="55"/>
        <v>0</v>
      </c>
      <c r="L955" s="112">
        <f t="shared" si="55"/>
        <v>7779</v>
      </c>
      <c r="M955" s="112">
        <f t="shared" si="55"/>
        <v>44083</v>
      </c>
      <c r="O955" s="114" t="s">
        <v>20</v>
      </c>
      <c r="P955" s="114" t="s">
        <v>1759</v>
      </c>
      <c r="Q955" s="114" t="s">
        <v>604</v>
      </c>
      <c r="R955" s="114" t="s">
        <v>1691</v>
      </c>
      <c r="S955" s="114"/>
      <c r="T955" s="112">
        <v>27456</v>
      </c>
      <c r="U955" s="112">
        <v>0</v>
      </c>
      <c r="V955" s="112">
        <v>0</v>
      </c>
      <c r="W955" s="112">
        <v>0</v>
      </c>
      <c r="X955" s="112">
        <v>0</v>
      </c>
      <c r="Y955" s="112">
        <v>8848</v>
      </c>
      <c r="Z955" s="112">
        <v>0</v>
      </c>
      <c r="AA955" s="112">
        <v>7779</v>
      </c>
      <c r="AB955" s="112">
        <v>44083</v>
      </c>
    </row>
    <row r="956" spans="1:28" x14ac:dyDescent="0.25">
      <c r="A956" s="114" t="s">
        <v>20</v>
      </c>
      <c r="B956" s="114" t="s">
        <v>1759</v>
      </c>
      <c r="C956" s="114" t="s">
        <v>605</v>
      </c>
      <c r="D956" s="114" t="s">
        <v>1692</v>
      </c>
      <c r="E956" s="112">
        <f t="shared" si="55"/>
        <v>0</v>
      </c>
      <c r="F956" s="112">
        <f t="shared" si="55"/>
        <v>0</v>
      </c>
      <c r="G956" s="112">
        <f t="shared" si="55"/>
        <v>0</v>
      </c>
      <c r="H956" s="112">
        <f t="shared" si="55"/>
        <v>0</v>
      </c>
      <c r="I956" s="112">
        <f t="shared" si="55"/>
        <v>0</v>
      </c>
      <c r="J956" s="112">
        <f t="shared" si="55"/>
        <v>0</v>
      </c>
      <c r="K956" s="112">
        <f t="shared" si="55"/>
        <v>0</v>
      </c>
      <c r="L956" s="112">
        <f t="shared" si="55"/>
        <v>0</v>
      </c>
      <c r="M956" s="112">
        <f t="shared" si="55"/>
        <v>0</v>
      </c>
      <c r="O956" s="114" t="s">
        <v>20</v>
      </c>
      <c r="P956" s="114" t="s">
        <v>1759</v>
      </c>
      <c r="Q956" s="114" t="s">
        <v>605</v>
      </c>
      <c r="R956" s="114" t="s">
        <v>1692</v>
      </c>
      <c r="S956" s="114"/>
      <c r="T956" s="112">
        <v>0</v>
      </c>
      <c r="U956" s="112">
        <v>0</v>
      </c>
      <c r="V956" s="112">
        <v>0</v>
      </c>
      <c r="W956" s="112">
        <v>0</v>
      </c>
      <c r="X956" s="112">
        <v>0</v>
      </c>
      <c r="Y956" s="112">
        <v>0</v>
      </c>
      <c r="Z956" s="112">
        <v>0</v>
      </c>
      <c r="AA956" s="112">
        <v>0</v>
      </c>
      <c r="AB956" s="112">
        <v>0</v>
      </c>
    </row>
    <row r="957" spans="1:28" x14ac:dyDescent="0.25">
      <c r="A957" s="114" t="s">
        <v>20</v>
      </c>
      <c r="B957" s="114" t="s">
        <v>1759</v>
      </c>
      <c r="C957" s="114" t="s">
        <v>606</v>
      </c>
      <c r="D957" s="114" t="s">
        <v>1693</v>
      </c>
      <c r="E957" s="112">
        <f t="shared" si="55"/>
        <v>0</v>
      </c>
      <c r="F957" s="112">
        <f t="shared" si="55"/>
        <v>0</v>
      </c>
      <c r="G957" s="112">
        <f t="shared" si="55"/>
        <v>0</v>
      </c>
      <c r="H957" s="112">
        <f t="shared" si="55"/>
        <v>0</v>
      </c>
      <c r="I957" s="112">
        <f t="shared" si="55"/>
        <v>0</v>
      </c>
      <c r="J957" s="112">
        <f t="shared" si="55"/>
        <v>44960</v>
      </c>
      <c r="K957" s="112">
        <f t="shared" si="55"/>
        <v>0</v>
      </c>
      <c r="L957" s="112">
        <f t="shared" si="55"/>
        <v>0</v>
      </c>
      <c r="M957" s="112">
        <f t="shared" si="55"/>
        <v>44960</v>
      </c>
      <c r="O957" s="114" t="s">
        <v>20</v>
      </c>
      <c r="P957" s="114" t="s">
        <v>1759</v>
      </c>
      <c r="Q957" s="114" t="s">
        <v>606</v>
      </c>
      <c r="R957" s="114" t="s">
        <v>1693</v>
      </c>
      <c r="S957" s="114"/>
      <c r="T957" s="112">
        <v>0</v>
      </c>
      <c r="U957" s="112">
        <v>0</v>
      </c>
      <c r="V957" s="112">
        <v>0</v>
      </c>
      <c r="W957" s="112">
        <v>0</v>
      </c>
      <c r="X957" s="112">
        <v>0</v>
      </c>
      <c r="Y957" s="112">
        <v>44960</v>
      </c>
      <c r="Z957" s="112">
        <v>0</v>
      </c>
      <c r="AA957" s="112">
        <v>0</v>
      </c>
      <c r="AB957" s="112">
        <v>44960</v>
      </c>
    </row>
    <row r="958" spans="1:28" x14ac:dyDescent="0.25">
      <c r="A958" s="114" t="s">
        <v>20</v>
      </c>
      <c r="B958" s="114" t="s">
        <v>1759</v>
      </c>
      <c r="C958" s="114" t="s">
        <v>607</v>
      </c>
      <c r="D958" s="114" t="s">
        <v>1694</v>
      </c>
      <c r="E958" s="112">
        <f t="shared" si="55"/>
        <v>0</v>
      </c>
      <c r="F958" s="112">
        <f t="shared" si="55"/>
        <v>134576</v>
      </c>
      <c r="G958" s="112">
        <f t="shared" si="55"/>
        <v>57800</v>
      </c>
      <c r="H958" s="112">
        <f t="shared" si="55"/>
        <v>0</v>
      </c>
      <c r="I958" s="112">
        <f t="shared" si="55"/>
        <v>0</v>
      </c>
      <c r="J958" s="112">
        <f t="shared" si="55"/>
        <v>27408</v>
      </c>
      <c r="K958" s="112">
        <f t="shared" si="55"/>
        <v>0</v>
      </c>
      <c r="L958" s="112">
        <f t="shared" si="55"/>
        <v>0</v>
      </c>
      <c r="M958" s="112">
        <f t="shared" si="55"/>
        <v>219784</v>
      </c>
      <c r="O958" s="114" t="s">
        <v>20</v>
      </c>
      <c r="P958" s="114" t="s">
        <v>1759</v>
      </c>
      <c r="Q958" s="114" t="s">
        <v>607</v>
      </c>
      <c r="R958" s="114" t="s">
        <v>1694</v>
      </c>
      <c r="S958" s="114"/>
      <c r="T958" s="112">
        <v>0</v>
      </c>
      <c r="U958" s="112">
        <v>134576</v>
      </c>
      <c r="V958" s="112">
        <v>57800</v>
      </c>
      <c r="W958" s="112">
        <v>0</v>
      </c>
      <c r="X958" s="112">
        <v>0</v>
      </c>
      <c r="Y958" s="112">
        <v>27408</v>
      </c>
      <c r="Z958" s="112">
        <v>0</v>
      </c>
      <c r="AA958" s="112">
        <v>0</v>
      </c>
      <c r="AB958" s="112">
        <v>219784</v>
      </c>
    </row>
    <row r="959" spans="1:28" x14ac:dyDescent="0.25">
      <c r="A959" s="114" t="s">
        <v>20</v>
      </c>
      <c r="B959" s="114" t="s">
        <v>1759</v>
      </c>
      <c r="C959" s="114" t="s">
        <v>608</v>
      </c>
      <c r="D959" s="114" t="s">
        <v>1695</v>
      </c>
      <c r="E959" s="112">
        <f t="shared" si="55"/>
        <v>0</v>
      </c>
      <c r="F959" s="112">
        <f t="shared" si="55"/>
        <v>0</v>
      </c>
      <c r="G959" s="112">
        <f t="shared" si="55"/>
        <v>0</v>
      </c>
      <c r="H959" s="112">
        <f t="shared" si="55"/>
        <v>0</v>
      </c>
      <c r="I959" s="112">
        <f t="shared" si="55"/>
        <v>52848</v>
      </c>
      <c r="J959" s="112">
        <f t="shared" si="55"/>
        <v>0</v>
      </c>
      <c r="K959" s="112">
        <f t="shared" si="55"/>
        <v>32</v>
      </c>
      <c r="L959" s="112">
        <f t="shared" si="55"/>
        <v>0</v>
      </c>
      <c r="M959" s="112">
        <f t="shared" si="55"/>
        <v>52880</v>
      </c>
      <c r="O959" s="114" t="s">
        <v>20</v>
      </c>
      <c r="P959" s="114" t="s">
        <v>1759</v>
      </c>
      <c r="Q959" s="114" t="s">
        <v>608</v>
      </c>
      <c r="R959" s="114" t="s">
        <v>1695</v>
      </c>
      <c r="S959" s="114"/>
      <c r="T959" s="112">
        <v>0</v>
      </c>
      <c r="U959" s="112">
        <v>0</v>
      </c>
      <c r="V959" s="112">
        <v>0</v>
      </c>
      <c r="W959" s="112">
        <v>0</v>
      </c>
      <c r="X959" s="112">
        <v>52848</v>
      </c>
      <c r="Y959" s="112">
        <v>0</v>
      </c>
      <c r="Z959" s="112">
        <v>32</v>
      </c>
      <c r="AA959" s="112">
        <v>0</v>
      </c>
      <c r="AB959" s="112">
        <v>52880</v>
      </c>
    </row>
    <row r="960" spans="1:28" x14ac:dyDescent="0.25">
      <c r="A960" s="114" t="s">
        <v>20</v>
      </c>
      <c r="B960" s="114" t="s">
        <v>1759</v>
      </c>
      <c r="C960" s="114" t="s">
        <v>609</v>
      </c>
      <c r="D960" s="114" t="s">
        <v>1696</v>
      </c>
      <c r="E960" s="112">
        <f t="shared" si="55"/>
        <v>0</v>
      </c>
      <c r="F960" s="112">
        <f t="shared" si="55"/>
        <v>0</v>
      </c>
      <c r="G960" s="112">
        <f t="shared" si="55"/>
        <v>0</v>
      </c>
      <c r="H960" s="112">
        <f t="shared" si="55"/>
        <v>0</v>
      </c>
      <c r="I960" s="112">
        <f t="shared" si="55"/>
        <v>31024</v>
      </c>
      <c r="J960" s="112">
        <f t="shared" si="55"/>
        <v>0</v>
      </c>
      <c r="K960" s="112">
        <f t="shared" si="55"/>
        <v>0</v>
      </c>
      <c r="L960" s="112">
        <f t="shared" si="55"/>
        <v>0</v>
      </c>
      <c r="M960" s="112">
        <f t="shared" si="55"/>
        <v>31024</v>
      </c>
      <c r="O960" s="114" t="s">
        <v>20</v>
      </c>
      <c r="P960" s="114" t="s">
        <v>1759</v>
      </c>
      <c r="Q960" s="114" t="s">
        <v>609</v>
      </c>
      <c r="R960" s="114" t="s">
        <v>1696</v>
      </c>
      <c r="S960" s="114"/>
      <c r="T960" s="112">
        <v>0</v>
      </c>
      <c r="U960" s="112">
        <v>0</v>
      </c>
      <c r="V960" s="112">
        <v>0</v>
      </c>
      <c r="W960" s="112">
        <v>0</v>
      </c>
      <c r="X960" s="112">
        <v>31024</v>
      </c>
      <c r="Y960" s="112">
        <v>0</v>
      </c>
      <c r="Z960" s="112">
        <v>0</v>
      </c>
      <c r="AA960" s="112">
        <v>0</v>
      </c>
      <c r="AB960" s="112">
        <v>31024</v>
      </c>
    </row>
    <row r="961" spans="1:28" x14ac:dyDescent="0.25">
      <c r="A961" s="114" t="s">
        <v>20</v>
      </c>
      <c r="B961" s="114" t="s">
        <v>1759</v>
      </c>
      <c r="C961" s="114" t="s">
        <v>610</v>
      </c>
      <c r="D961" s="114" t="s">
        <v>1697</v>
      </c>
      <c r="E961" s="112">
        <f t="shared" si="55"/>
        <v>0</v>
      </c>
      <c r="F961" s="112">
        <f t="shared" si="55"/>
        <v>0</v>
      </c>
      <c r="G961" s="112">
        <f t="shared" si="55"/>
        <v>0</v>
      </c>
      <c r="H961" s="112">
        <f t="shared" si="55"/>
        <v>0</v>
      </c>
      <c r="I961" s="112">
        <f t="shared" si="55"/>
        <v>16144</v>
      </c>
      <c r="J961" s="112">
        <f t="shared" si="55"/>
        <v>0</v>
      </c>
      <c r="K961" s="112">
        <f t="shared" si="55"/>
        <v>0</v>
      </c>
      <c r="L961" s="112">
        <f t="shared" si="55"/>
        <v>0</v>
      </c>
      <c r="M961" s="112">
        <f t="shared" si="55"/>
        <v>16144</v>
      </c>
      <c r="O961" s="114" t="s">
        <v>20</v>
      </c>
      <c r="P961" s="114" t="s">
        <v>1759</v>
      </c>
      <c r="Q961" s="114" t="s">
        <v>610</v>
      </c>
      <c r="R961" s="114" t="s">
        <v>1697</v>
      </c>
      <c r="S961" s="114"/>
      <c r="T961" s="112">
        <v>0</v>
      </c>
      <c r="U961" s="112">
        <v>0</v>
      </c>
      <c r="V961" s="112">
        <v>0</v>
      </c>
      <c r="W961" s="112">
        <v>0</v>
      </c>
      <c r="X961" s="112">
        <v>16144</v>
      </c>
      <c r="Y961" s="112">
        <v>0</v>
      </c>
      <c r="Z961" s="112">
        <v>0</v>
      </c>
      <c r="AA961" s="112">
        <v>0</v>
      </c>
      <c r="AB961" s="112">
        <v>16144</v>
      </c>
    </row>
    <row r="962" spans="1:28" x14ac:dyDescent="0.25">
      <c r="A962" s="114" t="s">
        <v>20</v>
      </c>
      <c r="B962" s="114" t="s">
        <v>1759</v>
      </c>
      <c r="C962" s="114" t="s">
        <v>611</v>
      </c>
      <c r="D962" s="114" t="s">
        <v>1698</v>
      </c>
      <c r="E962" s="112">
        <f t="shared" si="55"/>
        <v>30885</v>
      </c>
      <c r="F962" s="112">
        <f t="shared" si="55"/>
        <v>0</v>
      </c>
      <c r="G962" s="112">
        <f t="shared" si="55"/>
        <v>0</v>
      </c>
      <c r="H962" s="112">
        <f t="shared" si="55"/>
        <v>0</v>
      </c>
      <c r="I962" s="112">
        <f t="shared" si="55"/>
        <v>0</v>
      </c>
      <c r="J962" s="112">
        <f t="shared" si="55"/>
        <v>0</v>
      </c>
      <c r="K962" s="112">
        <f t="shared" si="55"/>
        <v>0</v>
      </c>
      <c r="L962" s="112">
        <f t="shared" si="55"/>
        <v>0</v>
      </c>
      <c r="M962" s="112">
        <f t="shared" si="55"/>
        <v>30885</v>
      </c>
      <c r="O962" s="114" t="s">
        <v>20</v>
      </c>
      <c r="P962" s="114" t="s">
        <v>1759</v>
      </c>
      <c r="Q962" s="114" t="s">
        <v>611</v>
      </c>
      <c r="R962" s="114" t="s">
        <v>1698</v>
      </c>
      <c r="S962" s="114"/>
      <c r="T962" s="112">
        <v>30885</v>
      </c>
      <c r="U962" s="112">
        <v>0</v>
      </c>
      <c r="V962" s="112">
        <v>0</v>
      </c>
      <c r="W962" s="112">
        <v>0</v>
      </c>
      <c r="X962" s="112">
        <v>0</v>
      </c>
      <c r="Y962" s="112">
        <v>0</v>
      </c>
      <c r="Z962" s="112">
        <v>0</v>
      </c>
      <c r="AA962" s="112">
        <v>0</v>
      </c>
      <c r="AB962" s="112">
        <v>30885</v>
      </c>
    </row>
    <row r="963" spans="1:28" x14ac:dyDescent="0.25">
      <c r="A963" s="114" t="s">
        <v>20</v>
      </c>
      <c r="B963" s="114" t="s">
        <v>1759</v>
      </c>
      <c r="C963" s="114" t="s">
        <v>612</v>
      </c>
      <c r="D963" s="114" t="s">
        <v>1699</v>
      </c>
      <c r="E963" s="112">
        <f t="shared" si="55"/>
        <v>33888</v>
      </c>
      <c r="F963" s="112">
        <f t="shared" si="55"/>
        <v>0</v>
      </c>
      <c r="G963" s="112">
        <f t="shared" si="55"/>
        <v>0</v>
      </c>
      <c r="H963" s="112">
        <f t="shared" si="55"/>
        <v>0</v>
      </c>
      <c r="I963" s="112">
        <f t="shared" si="55"/>
        <v>0</v>
      </c>
      <c r="J963" s="112">
        <f t="shared" si="55"/>
        <v>0</v>
      </c>
      <c r="K963" s="112">
        <f t="shared" si="55"/>
        <v>0</v>
      </c>
      <c r="L963" s="112">
        <f t="shared" si="55"/>
        <v>0</v>
      </c>
      <c r="M963" s="112">
        <f t="shared" si="55"/>
        <v>33888</v>
      </c>
      <c r="O963" s="114" t="s">
        <v>20</v>
      </c>
      <c r="P963" s="114" t="s">
        <v>1759</v>
      </c>
      <c r="Q963" s="114" t="s">
        <v>612</v>
      </c>
      <c r="R963" s="114" t="s">
        <v>1699</v>
      </c>
      <c r="S963" s="114"/>
      <c r="T963" s="112">
        <v>33888</v>
      </c>
      <c r="U963" s="112">
        <v>0</v>
      </c>
      <c r="V963" s="112">
        <v>0</v>
      </c>
      <c r="W963" s="112">
        <v>0</v>
      </c>
      <c r="X963" s="112">
        <v>0</v>
      </c>
      <c r="Y963" s="112">
        <v>0</v>
      </c>
      <c r="Z963" s="112">
        <v>0</v>
      </c>
      <c r="AA963" s="112">
        <v>0</v>
      </c>
      <c r="AB963" s="112">
        <v>33888</v>
      </c>
    </row>
    <row r="964" spans="1:28" x14ac:dyDescent="0.25">
      <c r="A964" s="114" t="s">
        <v>20</v>
      </c>
      <c r="B964" s="114" t="s">
        <v>1759</v>
      </c>
      <c r="C964" s="114" t="s">
        <v>613</v>
      </c>
      <c r="D964" s="114" t="s">
        <v>1700</v>
      </c>
      <c r="E964" s="112">
        <f t="shared" si="55"/>
        <v>362544</v>
      </c>
      <c r="F964" s="112">
        <f t="shared" si="55"/>
        <v>0</v>
      </c>
      <c r="G964" s="112">
        <f t="shared" si="55"/>
        <v>0</v>
      </c>
      <c r="H964" s="112">
        <f t="shared" si="55"/>
        <v>0</v>
      </c>
      <c r="I964" s="112">
        <f t="shared" si="55"/>
        <v>0</v>
      </c>
      <c r="J964" s="112">
        <f t="shared" si="55"/>
        <v>0</v>
      </c>
      <c r="K964" s="112">
        <f t="shared" si="55"/>
        <v>0</v>
      </c>
      <c r="L964" s="112">
        <f t="shared" si="55"/>
        <v>0</v>
      </c>
      <c r="M964" s="112">
        <f t="shared" si="55"/>
        <v>362544</v>
      </c>
      <c r="O964" s="114" t="s">
        <v>20</v>
      </c>
      <c r="P964" s="114" t="s">
        <v>1759</v>
      </c>
      <c r="Q964" s="114" t="s">
        <v>613</v>
      </c>
      <c r="R964" s="114" t="s">
        <v>1700</v>
      </c>
      <c r="S964" s="114"/>
      <c r="T964" s="112">
        <v>362544</v>
      </c>
      <c r="U964" s="112">
        <v>0</v>
      </c>
      <c r="V964" s="112">
        <v>0</v>
      </c>
      <c r="W964" s="112">
        <v>0</v>
      </c>
      <c r="X964" s="112">
        <v>0</v>
      </c>
      <c r="Y964" s="112">
        <v>0</v>
      </c>
      <c r="Z964" s="112">
        <v>0</v>
      </c>
      <c r="AA964" s="112">
        <v>0</v>
      </c>
      <c r="AB964" s="112">
        <v>362544</v>
      </c>
    </row>
    <row r="965" spans="1:28" x14ac:dyDescent="0.25">
      <c r="A965" s="114" t="s">
        <v>20</v>
      </c>
      <c r="B965" s="114" t="s">
        <v>1759</v>
      </c>
      <c r="C965" s="114" t="s">
        <v>614</v>
      </c>
      <c r="D965" s="114" t="s">
        <v>1701</v>
      </c>
      <c r="E965" s="112">
        <f t="shared" si="55"/>
        <v>108608</v>
      </c>
      <c r="F965" s="112">
        <f t="shared" si="55"/>
        <v>0</v>
      </c>
      <c r="G965" s="112">
        <f t="shared" si="55"/>
        <v>0</v>
      </c>
      <c r="H965" s="112">
        <f t="shared" si="55"/>
        <v>0</v>
      </c>
      <c r="I965" s="112">
        <f t="shared" si="55"/>
        <v>4832</v>
      </c>
      <c r="J965" s="112">
        <f t="shared" si="55"/>
        <v>0</v>
      </c>
      <c r="K965" s="112">
        <f t="shared" si="55"/>
        <v>448</v>
      </c>
      <c r="L965" s="112">
        <f t="shared" si="55"/>
        <v>0</v>
      </c>
      <c r="M965" s="112">
        <f t="shared" si="55"/>
        <v>113888</v>
      </c>
      <c r="O965" s="114" t="s">
        <v>20</v>
      </c>
      <c r="P965" s="114" t="s">
        <v>1759</v>
      </c>
      <c r="Q965" s="114" t="s">
        <v>614</v>
      </c>
      <c r="R965" s="114" t="s">
        <v>1701</v>
      </c>
      <c r="S965" s="114"/>
      <c r="T965" s="112">
        <v>108608</v>
      </c>
      <c r="U965" s="112">
        <v>0</v>
      </c>
      <c r="V965" s="112">
        <v>0</v>
      </c>
      <c r="W965" s="112">
        <v>0</v>
      </c>
      <c r="X965" s="112">
        <v>4832</v>
      </c>
      <c r="Y965" s="112">
        <v>0</v>
      </c>
      <c r="Z965" s="112">
        <v>448</v>
      </c>
      <c r="AA965" s="112">
        <v>0</v>
      </c>
      <c r="AB965" s="112">
        <v>113888</v>
      </c>
    </row>
    <row r="966" spans="1:28" x14ac:dyDescent="0.25">
      <c r="A966" s="114" t="s">
        <v>20</v>
      </c>
      <c r="B966" s="114" t="s">
        <v>1759</v>
      </c>
      <c r="C966" s="114" t="s">
        <v>615</v>
      </c>
      <c r="D966" s="114" t="s">
        <v>1702</v>
      </c>
      <c r="E966" s="112">
        <f t="shared" si="55"/>
        <v>0</v>
      </c>
      <c r="F966" s="112">
        <f t="shared" si="55"/>
        <v>0</v>
      </c>
      <c r="G966" s="112">
        <f t="shared" si="55"/>
        <v>0</v>
      </c>
      <c r="H966" s="112">
        <f t="shared" si="55"/>
        <v>0</v>
      </c>
      <c r="I966" s="112">
        <f t="shared" si="55"/>
        <v>0</v>
      </c>
      <c r="J966" s="112">
        <f t="shared" si="55"/>
        <v>0</v>
      </c>
      <c r="K966" s="112">
        <f t="shared" si="55"/>
        <v>0</v>
      </c>
      <c r="L966" s="112">
        <f t="shared" si="55"/>
        <v>0</v>
      </c>
      <c r="M966" s="112">
        <f t="shared" si="55"/>
        <v>0</v>
      </c>
      <c r="O966" s="114" t="s">
        <v>20</v>
      </c>
      <c r="P966" s="114" t="s">
        <v>1759</v>
      </c>
      <c r="Q966" s="114" t="s">
        <v>615</v>
      </c>
      <c r="R966" s="114" t="s">
        <v>1702</v>
      </c>
      <c r="S966" s="114"/>
      <c r="T966" s="112">
        <v>0</v>
      </c>
      <c r="U966" s="112">
        <v>0</v>
      </c>
      <c r="V966" s="112">
        <v>0</v>
      </c>
      <c r="W966" s="112">
        <v>0</v>
      </c>
      <c r="X966" s="112">
        <v>0</v>
      </c>
      <c r="Y966" s="112">
        <v>0</v>
      </c>
      <c r="Z966" s="112">
        <v>0</v>
      </c>
      <c r="AA966" s="112">
        <v>0</v>
      </c>
      <c r="AB966" s="112">
        <v>0</v>
      </c>
    </row>
    <row r="967" spans="1:28" x14ac:dyDescent="0.25">
      <c r="A967" s="114" t="s">
        <v>20</v>
      </c>
      <c r="B967" s="114" t="s">
        <v>1759</v>
      </c>
      <c r="C967" s="114" t="s">
        <v>616</v>
      </c>
      <c r="D967" s="114" t="s">
        <v>1703</v>
      </c>
      <c r="E967" s="112">
        <f t="shared" si="55"/>
        <v>963125</v>
      </c>
      <c r="F967" s="112">
        <f t="shared" si="55"/>
        <v>494464</v>
      </c>
      <c r="G967" s="112">
        <f t="shared" si="55"/>
        <v>57800</v>
      </c>
      <c r="H967" s="112">
        <f t="shared" si="55"/>
        <v>104136</v>
      </c>
      <c r="I967" s="112">
        <f t="shared" si="55"/>
        <v>938880</v>
      </c>
      <c r="J967" s="112">
        <f t="shared" si="55"/>
        <v>490160</v>
      </c>
      <c r="K967" s="112">
        <f t="shared" si="55"/>
        <v>31066</v>
      </c>
      <c r="L967" s="112">
        <f t="shared" si="55"/>
        <v>45355</v>
      </c>
      <c r="M967" s="112">
        <f t="shared" si="55"/>
        <v>3124986</v>
      </c>
      <c r="O967" s="114" t="s">
        <v>20</v>
      </c>
      <c r="P967" s="114" t="s">
        <v>1759</v>
      </c>
      <c r="Q967" s="114" t="s">
        <v>616</v>
      </c>
      <c r="R967" s="114" t="s">
        <v>1703</v>
      </c>
      <c r="S967" s="114"/>
      <c r="T967" s="112">
        <v>963125</v>
      </c>
      <c r="U967" s="112">
        <v>494464</v>
      </c>
      <c r="V967" s="112">
        <v>57800</v>
      </c>
      <c r="W967" s="112">
        <v>104136</v>
      </c>
      <c r="X967" s="112">
        <v>938880</v>
      </c>
      <c r="Y967" s="112">
        <v>490160</v>
      </c>
      <c r="Z967" s="112">
        <v>31066</v>
      </c>
      <c r="AA967" s="112">
        <v>45355</v>
      </c>
      <c r="AB967" s="112">
        <v>3124986</v>
      </c>
    </row>
    <row r="968" spans="1:28" x14ac:dyDescent="0.25">
      <c r="D968" s="111" t="s">
        <v>617</v>
      </c>
      <c r="R968" s="111" t="s">
        <v>617</v>
      </c>
      <c r="S968" s="111"/>
    </row>
    <row r="969" spans="1:28" x14ac:dyDescent="0.25">
      <c r="A969" s="114" t="s">
        <v>20</v>
      </c>
      <c r="B969" s="114" t="s">
        <v>1759</v>
      </c>
      <c r="C969" s="114" t="s">
        <v>618</v>
      </c>
      <c r="D969" s="114" t="s">
        <v>1704</v>
      </c>
      <c r="E969" s="112">
        <f t="shared" ref="E969:M974" si="56">T969</f>
        <v>0</v>
      </c>
      <c r="F969" s="112">
        <f t="shared" si="56"/>
        <v>0</v>
      </c>
      <c r="G969" s="112">
        <f t="shared" si="56"/>
        <v>0</v>
      </c>
      <c r="H969" s="112">
        <f t="shared" si="56"/>
        <v>0</v>
      </c>
      <c r="I969" s="112">
        <f t="shared" si="56"/>
        <v>0</v>
      </c>
      <c r="J969" s="112">
        <f t="shared" si="56"/>
        <v>0</v>
      </c>
      <c r="K969" s="112">
        <f t="shared" si="56"/>
        <v>0</v>
      </c>
      <c r="L969" s="112">
        <f t="shared" si="56"/>
        <v>0</v>
      </c>
      <c r="M969" s="112">
        <f t="shared" si="56"/>
        <v>0</v>
      </c>
      <c r="O969" s="114" t="s">
        <v>20</v>
      </c>
      <c r="P969" s="114" t="s">
        <v>1759</v>
      </c>
      <c r="Q969" s="114" t="s">
        <v>618</v>
      </c>
      <c r="R969" s="114" t="s">
        <v>1704</v>
      </c>
      <c r="S969" s="114"/>
      <c r="T969" s="112">
        <v>0</v>
      </c>
      <c r="U969" s="112">
        <v>0</v>
      </c>
      <c r="V969" s="112">
        <v>0</v>
      </c>
      <c r="W969" s="112">
        <v>0</v>
      </c>
      <c r="X969" s="112">
        <v>0</v>
      </c>
      <c r="Y969" s="112">
        <v>0</v>
      </c>
      <c r="Z969" s="112">
        <v>0</v>
      </c>
      <c r="AA969" s="112">
        <v>0</v>
      </c>
      <c r="AB969" s="112">
        <v>0</v>
      </c>
    </row>
    <row r="970" spans="1:28" x14ac:dyDescent="0.25">
      <c r="A970" s="114" t="s">
        <v>20</v>
      </c>
      <c r="B970" s="114" t="s">
        <v>1759</v>
      </c>
      <c r="C970" s="114" t="s">
        <v>619</v>
      </c>
      <c r="D970" s="114" t="s">
        <v>1705</v>
      </c>
      <c r="E970" s="112">
        <f t="shared" si="56"/>
        <v>0</v>
      </c>
      <c r="F970" s="112">
        <f t="shared" si="56"/>
        <v>0</v>
      </c>
      <c r="G970" s="112">
        <f t="shared" si="56"/>
        <v>0</v>
      </c>
      <c r="H970" s="112">
        <f t="shared" si="56"/>
        <v>0</v>
      </c>
      <c r="I970" s="112">
        <f t="shared" si="56"/>
        <v>0</v>
      </c>
      <c r="J970" s="112">
        <f t="shared" si="56"/>
        <v>0</v>
      </c>
      <c r="K970" s="112">
        <f t="shared" si="56"/>
        <v>0</v>
      </c>
      <c r="L970" s="112">
        <f t="shared" si="56"/>
        <v>0</v>
      </c>
      <c r="M970" s="112">
        <f t="shared" si="56"/>
        <v>0</v>
      </c>
      <c r="O970" s="114" t="s">
        <v>20</v>
      </c>
      <c r="P970" s="114" t="s">
        <v>1759</v>
      </c>
      <c r="Q970" s="114" t="s">
        <v>619</v>
      </c>
      <c r="R970" s="114" t="s">
        <v>1705</v>
      </c>
      <c r="S970" s="114"/>
      <c r="T970" s="112">
        <v>0</v>
      </c>
      <c r="U970" s="112">
        <v>0</v>
      </c>
      <c r="V970" s="112">
        <v>0</v>
      </c>
      <c r="W970" s="112">
        <v>0</v>
      </c>
      <c r="X970" s="112">
        <v>0</v>
      </c>
      <c r="Y970" s="112">
        <v>0</v>
      </c>
      <c r="Z970" s="112">
        <v>0</v>
      </c>
      <c r="AA970" s="112">
        <v>0</v>
      </c>
      <c r="AB970" s="112">
        <v>0</v>
      </c>
    </row>
    <row r="971" spans="1:28" x14ac:dyDescent="0.25">
      <c r="A971" s="114" t="s">
        <v>20</v>
      </c>
      <c r="B971" s="114" t="s">
        <v>1759</v>
      </c>
      <c r="C971" s="114" t="s">
        <v>620</v>
      </c>
      <c r="D971" s="114" t="s">
        <v>1706</v>
      </c>
      <c r="E971" s="112">
        <f t="shared" si="56"/>
        <v>0</v>
      </c>
      <c r="F971" s="112">
        <f t="shared" si="56"/>
        <v>0</v>
      </c>
      <c r="G971" s="112">
        <f t="shared" si="56"/>
        <v>0</v>
      </c>
      <c r="H971" s="112">
        <f t="shared" si="56"/>
        <v>0</v>
      </c>
      <c r="I971" s="112">
        <f t="shared" si="56"/>
        <v>0</v>
      </c>
      <c r="J971" s="112">
        <f t="shared" si="56"/>
        <v>0</v>
      </c>
      <c r="K971" s="112">
        <f t="shared" si="56"/>
        <v>0</v>
      </c>
      <c r="L971" s="112">
        <f t="shared" si="56"/>
        <v>0</v>
      </c>
      <c r="M971" s="112">
        <f t="shared" si="56"/>
        <v>0</v>
      </c>
      <c r="O971" s="114" t="s">
        <v>20</v>
      </c>
      <c r="P971" s="114" t="s">
        <v>1759</v>
      </c>
      <c r="Q971" s="114" t="s">
        <v>620</v>
      </c>
      <c r="R971" s="114" t="s">
        <v>1706</v>
      </c>
      <c r="S971" s="114"/>
      <c r="T971" s="112">
        <v>0</v>
      </c>
      <c r="U971" s="112">
        <v>0</v>
      </c>
      <c r="V971" s="112">
        <v>0</v>
      </c>
      <c r="W971" s="112">
        <v>0</v>
      </c>
      <c r="X971" s="112">
        <v>0</v>
      </c>
      <c r="Y971" s="112">
        <v>0</v>
      </c>
      <c r="Z971" s="112">
        <v>0</v>
      </c>
      <c r="AA971" s="112">
        <v>0</v>
      </c>
      <c r="AB971" s="112">
        <v>0</v>
      </c>
    </row>
    <row r="972" spans="1:28" x14ac:dyDescent="0.25">
      <c r="A972" s="114" t="s">
        <v>20</v>
      </c>
      <c r="B972" s="114" t="s">
        <v>1759</v>
      </c>
      <c r="C972" s="114" t="s">
        <v>621</v>
      </c>
      <c r="D972" s="114" t="s">
        <v>1707</v>
      </c>
      <c r="E972" s="112">
        <f t="shared" si="56"/>
        <v>0</v>
      </c>
      <c r="F972" s="112">
        <f t="shared" si="56"/>
        <v>0</v>
      </c>
      <c r="G972" s="112">
        <f t="shared" si="56"/>
        <v>0</v>
      </c>
      <c r="H972" s="112">
        <f t="shared" si="56"/>
        <v>0</v>
      </c>
      <c r="I972" s="112">
        <f t="shared" si="56"/>
        <v>0</v>
      </c>
      <c r="J972" s="112">
        <f t="shared" si="56"/>
        <v>0</v>
      </c>
      <c r="K972" s="112">
        <f t="shared" si="56"/>
        <v>0</v>
      </c>
      <c r="L972" s="112">
        <f t="shared" si="56"/>
        <v>0</v>
      </c>
      <c r="M972" s="112">
        <f t="shared" si="56"/>
        <v>0</v>
      </c>
      <c r="O972" s="114" t="s">
        <v>20</v>
      </c>
      <c r="P972" s="114" t="s">
        <v>1759</v>
      </c>
      <c r="Q972" s="114" t="s">
        <v>621</v>
      </c>
      <c r="R972" s="114" t="s">
        <v>1707</v>
      </c>
      <c r="S972" s="114"/>
      <c r="T972" s="112">
        <v>0</v>
      </c>
      <c r="U972" s="112">
        <v>0</v>
      </c>
      <c r="V972" s="112">
        <v>0</v>
      </c>
      <c r="W972" s="112">
        <v>0</v>
      </c>
      <c r="X972" s="112">
        <v>0</v>
      </c>
      <c r="Y972" s="112">
        <v>0</v>
      </c>
      <c r="Z972" s="112">
        <v>0</v>
      </c>
      <c r="AA972" s="112">
        <v>0</v>
      </c>
      <c r="AB972" s="112">
        <v>0</v>
      </c>
    </row>
    <row r="973" spans="1:28" x14ac:dyDescent="0.25">
      <c r="A973" s="114" t="s">
        <v>20</v>
      </c>
      <c r="B973" s="114" t="s">
        <v>1759</v>
      </c>
      <c r="C973" s="114" t="s">
        <v>706</v>
      </c>
      <c r="D973" s="114" t="s">
        <v>1708</v>
      </c>
      <c r="E973" s="112">
        <f t="shared" si="56"/>
        <v>0</v>
      </c>
      <c r="F973" s="112">
        <f t="shared" si="56"/>
        <v>0</v>
      </c>
      <c r="G973" s="112">
        <f t="shared" si="56"/>
        <v>0</v>
      </c>
      <c r="H973" s="112">
        <f t="shared" si="56"/>
        <v>0</v>
      </c>
      <c r="I973" s="112">
        <f t="shared" si="56"/>
        <v>0</v>
      </c>
      <c r="J973" s="112">
        <f t="shared" si="56"/>
        <v>0</v>
      </c>
      <c r="K973" s="112">
        <f t="shared" si="56"/>
        <v>0</v>
      </c>
      <c r="L973" s="112">
        <f t="shared" si="56"/>
        <v>0</v>
      </c>
      <c r="M973" s="112">
        <f t="shared" si="56"/>
        <v>0</v>
      </c>
      <c r="O973" s="114" t="s">
        <v>20</v>
      </c>
      <c r="P973" s="114" t="s">
        <v>1759</v>
      </c>
      <c r="Q973" s="114" t="s">
        <v>706</v>
      </c>
      <c r="R973" s="114" t="s">
        <v>1708</v>
      </c>
      <c r="S973" s="114"/>
      <c r="T973" s="112">
        <v>0</v>
      </c>
      <c r="U973" s="112">
        <v>0</v>
      </c>
      <c r="V973" s="112">
        <v>0</v>
      </c>
      <c r="W973" s="112">
        <v>0</v>
      </c>
      <c r="X973" s="112">
        <v>0</v>
      </c>
      <c r="Y973" s="112">
        <v>0</v>
      </c>
      <c r="Z973" s="112">
        <v>0</v>
      </c>
      <c r="AA973" s="112">
        <v>0</v>
      </c>
      <c r="AB973" s="112">
        <v>0</v>
      </c>
    </row>
    <row r="974" spans="1:28" x14ac:dyDescent="0.25">
      <c r="A974" s="114" t="s">
        <v>20</v>
      </c>
      <c r="B974" s="114" t="s">
        <v>1759</v>
      </c>
      <c r="C974" s="114" t="s">
        <v>708</v>
      </c>
      <c r="D974" s="114" t="s">
        <v>1709</v>
      </c>
      <c r="E974" s="112">
        <f t="shared" si="56"/>
        <v>0</v>
      </c>
      <c r="F974" s="112">
        <f t="shared" si="56"/>
        <v>0</v>
      </c>
      <c r="G974" s="112">
        <f t="shared" si="56"/>
        <v>0</v>
      </c>
      <c r="H974" s="112">
        <f t="shared" si="56"/>
        <v>0</v>
      </c>
      <c r="I974" s="112">
        <f t="shared" si="56"/>
        <v>0</v>
      </c>
      <c r="J974" s="112">
        <f t="shared" si="56"/>
        <v>0</v>
      </c>
      <c r="K974" s="112">
        <f t="shared" si="56"/>
        <v>0</v>
      </c>
      <c r="L974" s="112">
        <f t="shared" si="56"/>
        <v>0</v>
      </c>
      <c r="M974" s="112">
        <f t="shared" si="56"/>
        <v>0</v>
      </c>
      <c r="O974" s="114" t="s">
        <v>20</v>
      </c>
      <c r="P974" s="114" t="s">
        <v>1759</v>
      </c>
      <c r="Q974" s="114" t="s">
        <v>708</v>
      </c>
      <c r="R974" s="114" t="s">
        <v>1709</v>
      </c>
      <c r="S974" s="114"/>
      <c r="T974" s="112">
        <v>0</v>
      </c>
      <c r="U974" s="112">
        <v>0</v>
      </c>
      <c r="V974" s="112">
        <v>0</v>
      </c>
      <c r="W974" s="112">
        <v>0</v>
      </c>
      <c r="X974" s="112">
        <v>0</v>
      </c>
      <c r="Y974" s="112">
        <v>0</v>
      </c>
      <c r="Z974" s="112">
        <v>0</v>
      </c>
      <c r="AA974" s="112">
        <v>0</v>
      </c>
      <c r="AB974" s="112">
        <v>0</v>
      </c>
    </row>
    <row r="977" spans="1:28" x14ac:dyDescent="0.25">
      <c r="A977" s="111" t="s">
        <v>1760</v>
      </c>
      <c r="O977" s="111" t="s">
        <v>1760</v>
      </c>
    </row>
    <row r="978" spans="1:28" x14ac:dyDescent="0.25">
      <c r="A978" s="114" t="s">
        <v>0</v>
      </c>
      <c r="B978" s="114" t="s">
        <v>1666</v>
      </c>
      <c r="C978" s="114" t="s">
        <v>112</v>
      </c>
      <c r="D978" s="111" t="s">
        <v>127</v>
      </c>
      <c r="E978" s="112" t="s">
        <v>1667</v>
      </c>
      <c r="F978" s="112" t="s">
        <v>1668</v>
      </c>
      <c r="G978" s="112" t="s">
        <v>1669</v>
      </c>
      <c r="H978" s="112" t="s">
        <v>1670</v>
      </c>
      <c r="I978" s="112" t="s">
        <v>1671</v>
      </c>
      <c r="J978" s="112" t="s">
        <v>1672</v>
      </c>
      <c r="K978" s="112" t="s">
        <v>1673</v>
      </c>
      <c r="L978" s="112" t="s">
        <v>1674</v>
      </c>
      <c r="M978" s="112" t="s">
        <v>1</v>
      </c>
      <c r="O978" s="114" t="s">
        <v>0</v>
      </c>
      <c r="P978" s="114" t="s">
        <v>1666</v>
      </c>
      <c r="Q978" s="114" t="s">
        <v>112</v>
      </c>
      <c r="R978" s="111" t="s">
        <v>127</v>
      </c>
      <c r="S978" s="111"/>
      <c r="T978" s="112" t="s">
        <v>1667</v>
      </c>
      <c r="U978" s="112" t="s">
        <v>1668</v>
      </c>
      <c r="V978" s="112" t="s">
        <v>1669</v>
      </c>
      <c r="W978" s="112" t="s">
        <v>1670</v>
      </c>
      <c r="X978" s="112" t="s">
        <v>1671</v>
      </c>
      <c r="Y978" s="112" t="s">
        <v>1672</v>
      </c>
      <c r="Z978" s="112" t="s">
        <v>1673</v>
      </c>
      <c r="AA978" s="112" t="s">
        <v>1674</v>
      </c>
      <c r="AB978" s="112" t="s">
        <v>1</v>
      </c>
    </row>
    <row r="979" spans="1:28" x14ac:dyDescent="0.25">
      <c r="A979" s="114" t="s">
        <v>21</v>
      </c>
      <c r="B979" s="114" t="s">
        <v>1761</v>
      </c>
      <c r="C979" s="114" t="s">
        <v>589</v>
      </c>
      <c r="D979" s="114" t="s">
        <v>1676</v>
      </c>
      <c r="E979" s="112">
        <f t="shared" ref="E979:M1006" si="57">T979</f>
        <v>60704</v>
      </c>
      <c r="F979" s="112">
        <f t="shared" si="57"/>
        <v>0</v>
      </c>
      <c r="G979" s="112">
        <f t="shared" si="57"/>
        <v>0</v>
      </c>
      <c r="H979" s="112">
        <f t="shared" si="57"/>
        <v>0</v>
      </c>
      <c r="I979" s="112">
        <f t="shared" si="57"/>
        <v>0</v>
      </c>
      <c r="J979" s="112">
        <f t="shared" si="57"/>
        <v>0</v>
      </c>
      <c r="K979" s="112">
        <f t="shared" si="57"/>
        <v>2156</v>
      </c>
      <c r="L979" s="112">
        <f t="shared" si="57"/>
        <v>0</v>
      </c>
      <c r="M979" s="112">
        <f t="shared" si="57"/>
        <v>62860</v>
      </c>
      <c r="O979" s="114" t="s">
        <v>21</v>
      </c>
      <c r="P979" s="114" t="s">
        <v>1761</v>
      </c>
      <c r="Q979" s="114" t="s">
        <v>589</v>
      </c>
      <c r="R979" s="114" t="s">
        <v>1676</v>
      </c>
      <c r="S979" s="114"/>
      <c r="T979" s="112">
        <v>60704</v>
      </c>
      <c r="U979" s="112">
        <v>0</v>
      </c>
      <c r="V979" s="112">
        <v>0</v>
      </c>
      <c r="W979" s="112">
        <v>0</v>
      </c>
      <c r="X979" s="112">
        <v>0</v>
      </c>
      <c r="Y979" s="112">
        <v>0</v>
      </c>
      <c r="Z979" s="112">
        <v>2156</v>
      </c>
      <c r="AA979" s="112">
        <v>0</v>
      </c>
      <c r="AB979" s="112">
        <v>62860</v>
      </c>
    </row>
    <row r="980" spans="1:28" x14ac:dyDescent="0.25">
      <c r="A980" s="114" t="s">
        <v>21</v>
      </c>
      <c r="B980" s="114" t="s">
        <v>1761</v>
      </c>
      <c r="C980" s="114" t="s">
        <v>590</v>
      </c>
      <c r="D980" s="114" t="s">
        <v>1677</v>
      </c>
      <c r="E980" s="112">
        <f t="shared" si="57"/>
        <v>0</v>
      </c>
      <c r="F980" s="112">
        <f t="shared" si="57"/>
        <v>0</v>
      </c>
      <c r="G980" s="112">
        <f t="shared" si="57"/>
        <v>0</v>
      </c>
      <c r="H980" s="112">
        <f t="shared" si="57"/>
        <v>0</v>
      </c>
      <c r="I980" s="112">
        <f t="shared" si="57"/>
        <v>0</v>
      </c>
      <c r="J980" s="112">
        <f t="shared" si="57"/>
        <v>0</v>
      </c>
      <c r="K980" s="112">
        <f t="shared" si="57"/>
        <v>0</v>
      </c>
      <c r="L980" s="112">
        <f t="shared" si="57"/>
        <v>0</v>
      </c>
      <c r="M980" s="112">
        <f t="shared" si="57"/>
        <v>0</v>
      </c>
      <c r="O980" s="114" t="s">
        <v>21</v>
      </c>
      <c r="P980" s="114" t="s">
        <v>1761</v>
      </c>
      <c r="Q980" s="114" t="s">
        <v>590</v>
      </c>
      <c r="R980" s="114" t="s">
        <v>1677</v>
      </c>
      <c r="S980" s="114"/>
      <c r="T980" s="112">
        <v>0</v>
      </c>
      <c r="U980" s="112">
        <v>0</v>
      </c>
      <c r="V980" s="112">
        <v>0</v>
      </c>
      <c r="W980" s="112">
        <v>0</v>
      </c>
      <c r="X980" s="112">
        <v>0</v>
      </c>
      <c r="Y980" s="112">
        <v>0</v>
      </c>
      <c r="Z980" s="112">
        <v>0</v>
      </c>
      <c r="AA980" s="112">
        <v>0</v>
      </c>
      <c r="AB980" s="112">
        <v>0</v>
      </c>
    </row>
    <row r="981" spans="1:28" x14ac:dyDescent="0.25">
      <c r="A981" s="114" t="s">
        <v>21</v>
      </c>
      <c r="B981" s="114" t="s">
        <v>1761</v>
      </c>
      <c r="C981" s="114" t="s">
        <v>591</v>
      </c>
      <c r="D981" s="114" t="s">
        <v>1678</v>
      </c>
      <c r="E981" s="112">
        <f t="shared" si="57"/>
        <v>0</v>
      </c>
      <c r="F981" s="112">
        <f t="shared" si="57"/>
        <v>517024</v>
      </c>
      <c r="G981" s="112">
        <f t="shared" si="57"/>
        <v>0</v>
      </c>
      <c r="H981" s="112">
        <f t="shared" si="57"/>
        <v>0</v>
      </c>
      <c r="I981" s="112">
        <f t="shared" si="57"/>
        <v>0</v>
      </c>
      <c r="J981" s="112">
        <f t="shared" si="57"/>
        <v>0</v>
      </c>
      <c r="K981" s="112">
        <f t="shared" si="57"/>
        <v>0</v>
      </c>
      <c r="L981" s="112">
        <f t="shared" si="57"/>
        <v>0</v>
      </c>
      <c r="M981" s="112">
        <f t="shared" si="57"/>
        <v>517024</v>
      </c>
      <c r="O981" s="114" t="s">
        <v>21</v>
      </c>
      <c r="P981" s="114" t="s">
        <v>1761</v>
      </c>
      <c r="Q981" s="114" t="s">
        <v>591</v>
      </c>
      <c r="R981" s="114" t="s">
        <v>1678</v>
      </c>
      <c r="S981" s="114"/>
      <c r="T981" s="112">
        <v>0</v>
      </c>
      <c r="U981" s="112">
        <v>517024</v>
      </c>
      <c r="V981" s="112">
        <v>0</v>
      </c>
      <c r="W981" s="112">
        <v>0</v>
      </c>
      <c r="X981" s="112">
        <v>0</v>
      </c>
      <c r="Y981" s="112">
        <v>0</v>
      </c>
      <c r="Z981" s="112">
        <v>0</v>
      </c>
      <c r="AA981" s="112">
        <v>0</v>
      </c>
      <c r="AB981" s="112">
        <v>517024</v>
      </c>
    </row>
    <row r="982" spans="1:28" x14ac:dyDescent="0.25">
      <c r="A982" s="114" t="s">
        <v>21</v>
      </c>
      <c r="B982" s="114" t="s">
        <v>1761</v>
      </c>
      <c r="C982" s="114" t="s">
        <v>592</v>
      </c>
      <c r="D982" s="114" t="s">
        <v>1679</v>
      </c>
      <c r="E982" s="112">
        <f t="shared" si="57"/>
        <v>47184</v>
      </c>
      <c r="F982" s="112">
        <f t="shared" si="57"/>
        <v>32896</v>
      </c>
      <c r="G982" s="112">
        <f t="shared" si="57"/>
        <v>0</v>
      </c>
      <c r="H982" s="112">
        <f t="shared" si="57"/>
        <v>0</v>
      </c>
      <c r="I982" s="112">
        <f t="shared" si="57"/>
        <v>118448</v>
      </c>
      <c r="J982" s="112">
        <f t="shared" si="57"/>
        <v>64176</v>
      </c>
      <c r="K982" s="112">
        <f t="shared" si="57"/>
        <v>4527</v>
      </c>
      <c r="L982" s="112">
        <f t="shared" si="57"/>
        <v>432</v>
      </c>
      <c r="M982" s="112">
        <f t="shared" si="57"/>
        <v>267663</v>
      </c>
      <c r="O982" s="114" t="s">
        <v>21</v>
      </c>
      <c r="P982" s="114" t="s">
        <v>1761</v>
      </c>
      <c r="Q982" s="114" t="s">
        <v>592</v>
      </c>
      <c r="R982" s="114" t="s">
        <v>1679</v>
      </c>
      <c r="S982" s="114"/>
      <c r="T982" s="112">
        <v>47184</v>
      </c>
      <c r="U982" s="112">
        <v>32896</v>
      </c>
      <c r="V982" s="112">
        <v>0</v>
      </c>
      <c r="W982" s="112">
        <v>0</v>
      </c>
      <c r="X982" s="112">
        <v>118448</v>
      </c>
      <c r="Y982" s="112">
        <v>64176</v>
      </c>
      <c r="Z982" s="112">
        <v>4527</v>
      </c>
      <c r="AA982" s="112">
        <v>432</v>
      </c>
      <c r="AB982" s="112">
        <v>267663</v>
      </c>
    </row>
    <row r="983" spans="1:28" x14ac:dyDescent="0.25">
      <c r="A983" s="114" t="s">
        <v>21</v>
      </c>
      <c r="B983" s="114" t="s">
        <v>1761</v>
      </c>
      <c r="C983" s="114" t="s">
        <v>593</v>
      </c>
      <c r="D983" s="114" t="s">
        <v>1680</v>
      </c>
      <c r="E983" s="112">
        <f t="shared" si="57"/>
        <v>0</v>
      </c>
      <c r="F983" s="112">
        <f t="shared" si="57"/>
        <v>0</v>
      </c>
      <c r="G983" s="112">
        <f t="shared" si="57"/>
        <v>0</v>
      </c>
      <c r="H983" s="112">
        <f t="shared" si="57"/>
        <v>0</v>
      </c>
      <c r="I983" s="112">
        <f t="shared" si="57"/>
        <v>0</v>
      </c>
      <c r="J983" s="112">
        <f t="shared" si="57"/>
        <v>0</v>
      </c>
      <c r="K983" s="112">
        <f t="shared" si="57"/>
        <v>0</v>
      </c>
      <c r="L983" s="112">
        <f t="shared" si="57"/>
        <v>0</v>
      </c>
      <c r="M983" s="112">
        <f t="shared" si="57"/>
        <v>0</v>
      </c>
      <c r="O983" s="114" t="s">
        <v>21</v>
      </c>
      <c r="P983" s="114" t="s">
        <v>1761</v>
      </c>
      <c r="Q983" s="114" t="s">
        <v>593</v>
      </c>
      <c r="R983" s="114" t="s">
        <v>1680</v>
      </c>
      <c r="S983" s="114"/>
      <c r="T983" s="112">
        <v>0</v>
      </c>
      <c r="U983" s="112">
        <v>0</v>
      </c>
      <c r="V983" s="112">
        <v>0</v>
      </c>
      <c r="W983" s="112">
        <v>0</v>
      </c>
      <c r="X983" s="112">
        <v>0</v>
      </c>
      <c r="Y983" s="112">
        <v>0</v>
      </c>
      <c r="Z983" s="112">
        <v>0</v>
      </c>
      <c r="AA983" s="112">
        <v>0</v>
      </c>
      <c r="AB983" s="112">
        <v>0</v>
      </c>
    </row>
    <row r="984" spans="1:28" x14ac:dyDescent="0.25">
      <c r="A984" s="114" t="s">
        <v>21</v>
      </c>
      <c r="B984" s="114" t="s">
        <v>1761</v>
      </c>
      <c r="C984" s="114" t="s">
        <v>594</v>
      </c>
      <c r="D984" s="114" t="s">
        <v>1681</v>
      </c>
      <c r="E984" s="112">
        <f t="shared" si="57"/>
        <v>10320</v>
      </c>
      <c r="F984" s="112">
        <f t="shared" si="57"/>
        <v>0</v>
      </c>
      <c r="G984" s="112">
        <f t="shared" si="57"/>
        <v>0</v>
      </c>
      <c r="H984" s="112">
        <f t="shared" si="57"/>
        <v>0</v>
      </c>
      <c r="I984" s="112">
        <f t="shared" si="57"/>
        <v>9456</v>
      </c>
      <c r="J984" s="112">
        <f t="shared" si="57"/>
        <v>0</v>
      </c>
      <c r="K984" s="112">
        <f t="shared" si="57"/>
        <v>128</v>
      </c>
      <c r="L984" s="112">
        <f t="shared" si="57"/>
        <v>0</v>
      </c>
      <c r="M984" s="112">
        <f t="shared" si="57"/>
        <v>19904</v>
      </c>
      <c r="O984" s="114" t="s">
        <v>21</v>
      </c>
      <c r="P984" s="114" t="s">
        <v>1761</v>
      </c>
      <c r="Q984" s="114" t="s">
        <v>594</v>
      </c>
      <c r="R984" s="114" t="s">
        <v>1681</v>
      </c>
      <c r="S984" s="114"/>
      <c r="T984" s="112">
        <v>10320</v>
      </c>
      <c r="U984" s="112">
        <v>0</v>
      </c>
      <c r="V984" s="112">
        <v>0</v>
      </c>
      <c r="W984" s="112">
        <v>0</v>
      </c>
      <c r="X984" s="112">
        <v>9456</v>
      </c>
      <c r="Y984" s="112">
        <v>0</v>
      </c>
      <c r="Z984" s="112">
        <v>128</v>
      </c>
      <c r="AA984" s="112">
        <v>0</v>
      </c>
      <c r="AB984" s="112">
        <v>19904</v>
      </c>
    </row>
    <row r="985" spans="1:28" x14ac:dyDescent="0.25">
      <c r="A985" s="114" t="s">
        <v>21</v>
      </c>
      <c r="B985" s="114" t="s">
        <v>1761</v>
      </c>
      <c r="C985" s="114" t="s">
        <v>595</v>
      </c>
      <c r="D985" s="114" t="s">
        <v>1682</v>
      </c>
      <c r="E985" s="112">
        <f t="shared" si="57"/>
        <v>0</v>
      </c>
      <c r="F985" s="112">
        <f t="shared" si="57"/>
        <v>26608</v>
      </c>
      <c r="G985" s="112">
        <f t="shared" si="57"/>
        <v>0</v>
      </c>
      <c r="H985" s="112">
        <f t="shared" si="57"/>
        <v>0</v>
      </c>
      <c r="I985" s="112">
        <f t="shared" si="57"/>
        <v>0</v>
      </c>
      <c r="J985" s="112">
        <f t="shared" si="57"/>
        <v>24368</v>
      </c>
      <c r="K985" s="112">
        <f t="shared" si="57"/>
        <v>0</v>
      </c>
      <c r="L985" s="112">
        <f t="shared" si="57"/>
        <v>3538</v>
      </c>
      <c r="M985" s="112">
        <f t="shared" si="57"/>
        <v>54514</v>
      </c>
      <c r="O985" s="114" t="s">
        <v>21</v>
      </c>
      <c r="P985" s="114" t="s">
        <v>1761</v>
      </c>
      <c r="Q985" s="114" t="s">
        <v>595</v>
      </c>
      <c r="R985" s="114" t="s">
        <v>1682</v>
      </c>
      <c r="S985" s="114"/>
      <c r="T985" s="112">
        <v>0</v>
      </c>
      <c r="U985" s="112">
        <v>26608</v>
      </c>
      <c r="V985" s="112">
        <v>0</v>
      </c>
      <c r="W985" s="112">
        <v>0</v>
      </c>
      <c r="X985" s="112">
        <v>0</v>
      </c>
      <c r="Y985" s="112">
        <v>24368</v>
      </c>
      <c r="Z985" s="112">
        <v>0</v>
      </c>
      <c r="AA985" s="112">
        <v>3538</v>
      </c>
      <c r="AB985" s="112">
        <v>54514</v>
      </c>
    </row>
    <row r="986" spans="1:28" x14ac:dyDescent="0.25">
      <c r="A986" s="114" t="s">
        <v>21</v>
      </c>
      <c r="B986" s="114" t="s">
        <v>1761</v>
      </c>
      <c r="C986" s="114" t="s">
        <v>596</v>
      </c>
      <c r="D986" s="114" t="s">
        <v>1683</v>
      </c>
      <c r="E986" s="112">
        <f t="shared" si="57"/>
        <v>0</v>
      </c>
      <c r="F986" s="112">
        <f t="shared" si="57"/>
        <v>0</v>
      </c>
      <c r="G986" s="112">
        <f t="shared" si="57"/>
        <v>0</v>
      </c>
      <c r="H986" s="112">
        <f t="shared" si="57"/>
        <v>0</v>
      </c>
      <c r="I986" s="112">
        <f t="shared" si="57"/>
        <v>0</v>
      </c>
      <c r="J986" s="112">
        <f t="shared" si="57"/>
        <v>0</v>
      </c>
      <c r="K986" s="112">
        <f t="shared" si="57"/>
        <v>312</v>
      </c>
      <c r="L986" s="112">
        <f t="shared" si="57"/>
        <v>0</v>
      </c>
      <c r="M986" s="112">
        <f t="shared" si="57"/>
        <v>312</v>
      </c>
      <c r="O986" s="114" t="s">
        <v>21</v>
      </c>
      <c r="P986" s="114" t="s">
        <v>1761</v>
      </c>
      <c r="Q986" s="114" t="s">
        <v>596</v>
      </c>
      <c r="R986" s="114" t="s">
        <v>1683</v>
      </c>
      <c r="S986" s="114"/>
      <c r="T986" s="112">
        <v>0</v>
      </c>
      <c r="U986" s="112">
        <v>0</v>
      </c>
      <c r="V986" s="112">
        <v>0</v>
      </c>
      <c r="W986" s="112">
        <v>0</v>
      </c>
      <c r="X986" s="112">
        <v>0</v>
      </c>
      <c r="Y986" s="112">
        <v>0</v>
      </c>
      <c r="Z986" s="112">
        <v>312</v>
      </c>
      <c r="AA986" s="112">
        <v>0</v>
      </c>
      <c r="AB986" s="112">
        <v>312</v>
      </c>
    </row>
    <row r="987" spans="1:28" x14ac:dyDescent="0.25">
      <c r="A987" s="114" t="s">
        <v>21</v>
      </c>
      <c r="B987" s="114" t="s">
        <v>1761</v>
      </c>
      <c r="C987" s="114" t="s">
        <v>597</v>
      </c>
      <c r="D987" s="114" t="s">
        <v>1684</v>
      </c>
      <c r="E987" s="112">
        <f t="shared" si="57"/>
        <v>16176</v>
      </c>
      <c r="F987" s="112">
        <f t="shared" si="57"/>
        <v>27456</v>
      </c>
      <c r="G987" s="112">
        <f t="shared" si="57"/>
        <v>0</v>
      </c>
      <c r="H987" s="112">
        <f t="shared" si="57"/>
        <v>0</v>
      </c>
      <c r="I987" s="112">
        <f t="shared" si="57"/>
        <v>92064</v>
      </c>
      <c r="J987" s="112">
        <f t="shared" si="57"/>
        <v>0</v>
      </c>
      <c r="K987" s="112">
        <f t="shared" si="57"/>
        <v>3494</v>
      </c>
      <c r="L987" s="112">
        <f t="shared" si="57"/>
        <v>812</v>
      </c>
      <c r="M987" s="112">
        <f t="shared" si="57"/>
        <v>140002</v>
      </c>
      <c r="O987" s="114" t="s">
        <v>21</v>
      </c>
      <c r="P987" s="114" t="s">
        <v>1761</v>
      </c>
      <c r="Q987" s="114" t="s">
        <v>597</v>
      </c>
      <c r="R987" s="114" t="s">
        <v>1684</v>
      </c>
      <c r="S987" s="114"/>
      <c r="T987" s="112">
        <v>16176</v>
      </c>
      <c r="U987" s="112">
        <v>27456</v>
      </c>
      <c r="V987" s="112">
        <v>0</v>
      </c>
      <c r="W987" s="112">
        <v>0</v>
      </c>
      <c r="X987" s="112">
        <v>92064</v>
      </c>
      <c r="Y987" s="112">
        <v>0</v>
      </c>
      <c r="Z987" s="112">
        <v>3494</v>
      </c>
      <c r="AA987" s="112">
        <v>812</v>
      </c>
      <c r="AB987" s="112">
        <v>140002</v>
      </c>
    </row>
    <row r="988" spans="1:28" x14ac:dyDescent="0.25">
      <c r="A988" s="114" t="s">
        <v>21</v>
      </c>
      <c r="B988" s="114" t="s">
        <v>1761</v>
      </c>
      <c r="C988" s="114" t="s">
        <v>598</v>
      </c>
      <c r="D988" s="114" t="s">
        <v>1685</v>
      </c>
      <c r="E988" s="112">
        <f t="shared" si="57"/>
        <v>0</v>
      </c>
      <c r="F988" s="112">
        <f t="shared" si="57"/>
        <v>11024</v>
      </c>
      <c r="G988" s="112">
        <f t="shared" si="57"/>
        <v>0</v>
      </c>
      <c r="H988" s="112">
        <f t="shared" si="57"/>
        <v>0</v>
      </c>
      <c r="I988" s="112">
        <f t="shared" si="57"/>
        <v>0</v>
      </c>
      <c r="J988" s="112">
        <f t="shared" si="57"/>
        <v>0</v>
      </c>
      <c r="K988" s="112">
        <f t="shared" si="57"/>
        <v>0</v>
      </c>
      <c r="L988" s="112">
        <f t="shared" si="57"/>
        <v>0</v>
      </c>
      <c r="M988" s="112">
        <f t="shared" si="57"/>
        <v>11024</v>
      </c>
      <c r="O988" s="114" t="s">
        <v>21</v>
      </c>
      <c r="P988" s="114" t="s">
        <v>1761</v>
      </c>
      <c r="Q988" s="114" t="s">
        <v>598</v>
      </c>
      <c r="R988" s="114" t="s">
        <v>1685</v>
      </c>
      <c r="S988" s="114"/>
      <c r="T988" s="112">
        <v>0</v>
      </c>
      <c r="U988" s="112">
        <v>11024</v>
      </c>
      <c r="V988" s="112">
        <v>0</v>
      </c>
      <c r="W988" s="112">
        <v>0</v>
      </c>
      <c r="X988" s="112">
        <v>0</v>
      </c>
      <c r="Y988" s="112">
        <v>0</v>
      </c>
      <c r="Z988" s="112">
        <v>0</v>
      </c>
      <c r="AA988" s="112">
        <v>0</v>
      </c>
      <c r="AB988" s="112">
        <v>11024</v>
      </c>
    </row>
    <row r="989" spans="1:28" x14ac:dyDescent="0.25">
      <c r="A989" s="114" t="s">
        <v>21</v>
      </c>
      <c r="B989" s="114" t="s">
        <v>1761</v>
      </c>
      <c r="C989" s="114" t="s">
        <v>599</v>
      </c>
      <c r="D989" s="114" t="s">
        <v>1686</v>
      </c>
      <c r="E989" s="112">
        <f t="shared" si="57"/>
        <v>0</v>
      </c>
      <c r="F989" s="112">
        <f t="shared" si="57"/>
        <v>5680</v>
      </c>
      <c r="G989" s="112">
        <f t="shared" si="57"/>
        <v>0</v>
      </c>
      <c r="H989" s="112">
        <f t="shared" si="57"/>
        <v>0</v>
      </c>
      <c r="I989" s="112">
        <f t="shared" si="57"/>
        <v>0</v>
      </c>
      <c r="J989" s="112">
        <f t="shared" si="57"/>
        <v>768</v>
      </c>
      <c r="K989" s="112">
        <f t="shared" si="57"/>
        <v>0</v>
      </c>
      <c r="L989" s="112">
        <f t="shared" si="57"/>
        <v>1656</v>
      </c>
      <c r="M989" s="112">
        <f t="shared" si="57"/>
        <v>8104</v>
      </c>
      <c r="O989" s="114" t="s">
        <v>21</v>
      </c>
      <c r="P989" s="114" t="s">
        <v>1761</v>
      </c>
      <c r="Q989" s="114" t="s">
        <v>599</v>
      </c>
      <c r="R989" s="114" t="s">
        <v>1686</v>
      </c>
      <c r="S989" s="114"/>
      <c r="T989" s="112">
        <v>0</v>
      </c>
      <c r="U989" s="112">
        <v>5680</v>
      </c>
      <c r="V989" s="112">
        <v>0</v>
      </c>
      <c r="W989" s="112">
        <v>0</v>
      </c>
      <c r="X989" s="112">
        <v>0</v>
      </c>
      <c r="Y989" s="112">
        <v>768</v>
      </c>
      <c r="Z989" s="112">
        <v>0</v>
      </c>
      <c r="AA989" s="112">
        <v>1656</v>
      </c>
      <c r="AB989" s="112">
        <v>8104</v>
      </c>
    </row>
    <row r="990" spans="1:28" x14ac:dyDescent="0.25">
      <c r="A990" s="114" t="s">
        <v>21</v>
      </c>
      <c r="B990" s="114" t="s">
        <v>1761</v>
      </c>
      <c r="C990" s="114" t="s">
        <v>600</v>
      </c>
      <c r="D990" s="114" t="s">
        <v>1687</v>
      </c>
      <c r="E990" s="112">
        <f t="shared" si="57"/>
        <v>473968</v>
      </c>
      <c r="F990" s="112">
        <f t="shared" si="57"/>
        <v>0</v>
      </c>
      <c r="G990" s="112">
        <f t="shared" si="57"/>
        <v>0</v>
      </c>
      <c r="H990" s="112">
        <f t="shared" si="57"/>
        <v>89224</v>
      </c>
      <c r="I990" s="112">
        <f t="shared" si="57"/>
        <v>1248</v>
      </c>
      <c r="J990" s="112">
        <f t="shared" si="57"/>
        <v>0</v>
      </c>
      <c r="K990" s="112">
        <f t="shared" si="57"/>
        <v>0</v>
      </c>
      <c r="L990" s="112">
        <f t="shared" si="57"/>
        <v>0</v>
      </c>
      <c r="M990" s="112">
        <f t="shared" si="57"/>
        <v>564440</v>
      </c>
      <c r="O990" s="114" t="s">
        <v>21</v>
      </c>
      <c r="P990" s="114" t="s">
        <v>1761</v>
      </c>
      <c r="Q990" s="114" t="s">
        <v>600</v>
      </c>
      <c r="R990" s="114" t="s">
        <v>1687</v>
      </c>
      <c r="S990" s="114"/>
      <c r="T990" s="112">
        <v>473968</v>
      </c>
      <c r="U990" s="112">
        <v>0</v>
      </c>
      <c r="V990" s="112">
        <v>0</v>
      </c>
      <c r="W990" s="112">
        <v>89224</v>
      </c>
      <c r="X990" s="112">
        <v>1248</v>
      </c>
      <c r="Y990" s="112">
        <v>0</v>
      </c>
      <c r="Z990" s="112">
        <v>0</v>
      </c>
      <c r="AA990" s="112">
        <v>0</v>
      </c>
      <c r="AB990" s="112">
        <v>564440</v>
      </c>
    </row>
    <row r="991" spans="1:28" x14ac:dyDescent="0.25">
      <c r="A991" s="114" t="s">
        <v>21</v>
      </c>
      <c r="B991" s="114" t="s">
        <v>1761</v>
      </c>
      <c r="C991" s="114" t="s">
        <v>601</v>
      </c>
      <c r="D991" s="114" t="s">
        <v>1688</v>
      </c>
      <c r="E991" s="112">
        <f t="shared" si="57"/>
        <v>56896</v>
      </c>
      <c r="F991" s="112">
        <f t="shared" si="57"/>
        <v>0</v>
      </c>
      <c r="G991" s="112">
        <f t="shared" si="57"/>
        <v>0</v>
      </c>
      <c r="H991" s="112">
        <f t="shared" si="57"/>
        <v>0</v>
      </c>
      <c r="I991" s="112">
        <f t="shared" si="57"/>
        <v>13360</v>
      </c>
      <c r="J991" s="112">
        <f t="shared" si="57"/>
        <v>0</v>
      </c>
      <c r="K991" s="112">
        <f t="shared" si="57"/>
        <v>72</v>
      </c>
      <c r="L991" s="112">
        <f t="shared" si="57"/>
        <v>0</v>
      </c>
      <c r="M991" s="112">
        <f t="shared" si="57"/>
        <v>70328</v>
      </c>
      <c r="O991" s="114" t="s">
        <v>21</v>
      </c>
      <c r="P991" s="114" t="s">
        <v>1761</v>
      </c>
      <c r="Q991" s="114" t="s">
        <v>601</v>
      </c>
      <c r="R991" s="114" t="s">
        <v>1688</v>
      </c>
      <c r="S991" s="114"/>
      <c r="T991" s="112">
        <v>56896</v>
      </c>
      <c r="U991" s="112">
        <v>0</v>
      </c>
      <c r="V991" s="112">
        <v>0</v>
      </c>
      <c r="W991" s="112">
        <v>0</v>
      </c>
      <c r="X991" s="112">
        <v>13360</v>
      </c>
      <c r="Y991" s="112">
        <v>0</v>
      </c>
      <c r="Z991" s="112">
        <v>72</v>
      </c>
      <c r="AA991" s="112">
        <v>0</v>
      </c>
      <c r="AB991" s="112">
        <v>70328</v>
      </c>
    </row>
    <row r="992" spans="1:28" x14ac:dyDescent="0.25">
      <c r="A992" s="114" t="s">
        <v>21</v>
      </c>
      <c r="B992" s="114" t="s">
        <v>1761</v>
      </c>
      <c r="C992" s="114" t="s">
        <v>602</v>
      </c>
      <c r="D992" s="114" t="s">
        <v>1689</v>
      </c>
      <c r="E992" s="112">
        <f t="shared" si="57"/>
        <v>0</v>
      </c>
      <c r="F992" s="112">
        <f t="shared" si="57"/>
        <v>0</v>
      </c>
      <c r="G992" s="112">
        <f t="shared" si="57"/>
        <v>0</v>
      </c>
      <c r="H992" s="112">
        <f t="shared" si="57"/>
        <v>0</v>
      </c>
      <c r="I992" s="112">
        <f t="shared" si="57"/>
        <v>0</v>
      </c>
      <c r="J992" s="112">
        <f t="shared" si="57"/>
        <v>123208</v>
      </c>
      <c r="K992" s="112">
        <f t="shared" si="57"/>
        <v>0</v>
      </c>
      <c r="L992" s="112">
        <f t="shared" si="57"/>
        <v>1744</v>
      </c>
      <c r="M992" s="112">
        <f t="shared" si="57"/>
        <v>124952</v>
      </c>
      <c r="O992" s="114" t="s">
        <v>21</v>
      </c>
      <c r="P992" s="114" t="s">
        <v>1761</v>
      </c>
      <c r="Q992" s="114" t="s">
        <v>602</v>
      </c>
      <c r="R992" s="114" t="s">
        <v>1689</v>
      </c>
      <c r="S992" s="114"/>
      <c r="T992" s="112">
        <v>0</v>
      </c>
      <c r="U992" s="112">
        <v>0</v>
      </c>
      <c r="V992" s="112">
        <v>0</v>
      </c>
      <c r="W992" s="112">
        <v>0</v>
      </c>
      <c r="X992" s="112">
        <v>0</v>
      </c>
      <c r="Y992" s="112">
        <v>123208</v>
      </c>
      <c r="Z992" s="112">
        <v>0</v>
      </c>
      <c r="AA992" s="112">
        <v>1744</v>
      </c>
      <c r="AB992" s="112">
        <v>124952</v>
      </c>
    </row>
    <row r="993" spans="1:28" x14ac:dyDescent="0.25">
      <c r="A993" s="114" t="s">
        <v>21</v>
      </c>
      <c r="B993" s="114" t="s">
        <v>1761</v>
      </c>
      <c r="C993" s="114" t="s">
        <v>603</v>
      </c>
      <c r="D993" s="114" t="s">
        <v>1690</v>
      </c>
      <c r="E993" s="112">
        <f t="shared" si="57"/>
        <v>0</v>
      </c>
      <c r="F993" s="112">
        <f t="shared" si="57"/>
        <v>0</v>
      </c>
      <c r="G993" s="112">
        <f t="shared" si="57"/>
        <v>0</v>
      </c>
      <c r="H993" s="112">
        <f t="shared" si="57"/>
        <v>0</v>
      </c>
      <c r="I993" s="112">
        <f t="shared" si="57"/>
        <v>0</v>
      </c>
      <c r="J993" s="112">
        <f t="shared" si="57"/>
        <v>0</v>
      </c>
      <c r="K993" s="112">
        <f t="shared" si="57"/>
        <v>0</v>
      </c>
      <c r="L993" s="112">
        <f t="shared" si="57"/>
        <v>0</v>
      </c>
      <c r="M993" s="112">
        <f t="shared" si="57"/>
        <v>0</v>
      </c>
      <c r="O993" s="114" t="s">
        <v>21</v>
      </c>
      <c r="P993" s="114" t="s">
        <v>1761</v>
      </c>
      <c r="Q993" s="114" t="s">
        <v>603</v>
      </c>
      <c r="R993" s="114" t="s">
        <v>1690</v>
      </c>
      <c r="S993" s="114"/>
      <c r="T993" s="112">
        <v>0</v>
      </c>
      <c r="U993" s="112">
        <v>0</v>
      </c>
      <c r="V993" s="112">
        <v>0</v>
      </c>
      <c r="W993" s="112">
        <v>0</v>
      </c>
      <c r="X993" s="112">
        <v>0</v>
      </c>
      <c r="Y993" s="112">
        <v>0</v>
      </c>
      <c r="Z993" s="112">
        <v>0</v>
      </c>
      <c r="AA993" s="112">
        <v>0</v>
      </c>
      <c r="AB993" s="112">
        <v>0</v>
      </c>
    </row>
    <row r="994" spans="1:28" x14ac:dyDescent="0.25">
      <c r="A994" s="114" t="s">
        <v>21</v>
      </c>
      <c r="B994" s="114" t="s">
        <v>1761</v>
      </c>
      <c r="C994" s="114" t="s">
        <v>604</v>
      </c>
      <c r="D994" s="114" t="s">
        <v>1691</v>
      </c>
      <c r="E994" s="112">
        <f t="shared" si="57"/>
        <v>1296</v>
      </c>
      <c r="F994" s="112">
        <f t="shared" si="57"/>
        <v>896</v>
      </c>
      <c r="G994" s="112">
        <f t="shared" si="57"/>
        <v>0</v>
      </c>
      <c r="H994" s="112">
        <f t="shared" si="57"/>
        <v>0</v>
      </c>
      <c r="I994" s="112">
        <f t="shared" si="57"/>
        <v>4464</v>
      </c>
      <c r="J994" s="112">
        <f t="shared" si="57"/>
        <v>277136</v>
      </c>
      <c r="K994" s="112">
        <f t="shared" si="57"/>
        <v>5352</v>
      </c>
      <c r="L994" s="112">
        <f t="shared" si="57"/>
        <v>52357</v>
      </c>
      <c r="M994" s="112">
        <f t="shared" si="57"/>
        <v>341501</v>
      </c>
      <c r="O994" s="114" t="s">
        <v>21</v>
      </c>
      <c r="P994" s="114" t="s">
        <v>1761</v>
      </c>
      <c r="Q994" s="114" t="s">
        <v>604</v>
      </c>
      <c r="R994" s="114" t="s">
        <v>1691</v>
      </c>
      <c r="S994" s="114"/>
      <c r="T994" s="112">
        <v>1296</v>
      </c>
      <c r="U994" s="112">
        <v>896</v>
      </c>
      <c r="V994" s="112">
        <v>0</v>
      </c>
      <c r="W994" s="112">
        <v>0</v>
      </c>
      <c r="X994" s="112">
        <v>4464</v>
      </c>
      <c r="Y994" s="112">
        <v>277136</v>
      </c>
      <c r="Z994" s="112">
        <v>5352</v>
      </c>
      <c r="AA994" s="112">
        <v>52357</v>
      </c>
      <c r="AB994" s="112">
        <v>341501</v>
      </c>
    </row>
    <row r="995" spans="1:28" x14ac:dyDescent="0.25">
      <c r="A995" s="114" t="s">
        <v>21</v>
      </c>
      <c r="B995" s="114" t="s">
        <v>1761</v>
      </c>
      <c r="C995" s="114" t="s">
        <v>605</v>
      </c>
      <c r="D995" s="114" t="s">
        <v>1692</v>
      </c>
      <c r="E995" s="112">
        <f t="shared" si="57"/>
        <v>0</v>
      </c>
      <c r="F995" s="112">
        <f t="shared" si="57"/>
        <v>0</v>
      </c>
      <c r="G995" s="112">
        <f t="shared" si="57"/>
        <v>0</v>
      </c>
      <c r="H995" s="112">
        <f t="shared" si="57"/>
        <v>0</v>
      </c>
      <c r="I995" s="112">
        <f t="shared" si="57"/>
        <v>0</v>
      </c>
      <c r="J995" s="112">
        <f t="shared" si="57"/>
        <v>44192</v>
      </c>
      <c r="K995" s="112">
        <f t="shared" si="57"/>
        <v>0</v>
      </c>
      <c r="L995" s="112">
        <f t="shared" si="57"/>
        <v>0</v>
      </c>
      <c r="M995" s="112">
        <f t="shared" si="57"/>
        <v>44192</v>
      </c>
      <c r="O995" s="114" t="s">
        <v>21</v>
      </c>
      <c r="P995" s="114" t="s">
        <v>1761</v>
      </c>
      <c r="Q995" s="114" t="s">
        <v>605</v>
      </c>
      <c r="R995" s="114" t="s">
        <v>1692</v>
      </c>
      <c r="S995" s="114"/>
      <c r="T995" s="112">
        <v>0</v>
      </c>
      <c r="U995" s="112">
        <v>0</v>
      </c>
      <c r="V995" s="112">
        <v>0</v>
      </c>
      <c r="W995" s="112">
        <v>0</v>
      </c>
      <c r="X995" s="112">
        <v>0</v>
      </c>
      <c r="Y995" s="112">
        <v>44192</v>
      </c>
      <c r="Z995" s="112">
        <v>0</v>
      </c>
      <c r="AA995" s="112">
        <v>0</v>
      </c>
      <c r="AB995" s="112">
        <v>44192</v>
      </c>
    </row>
    <row r="996" spans="1:28" x14ac:dyDescent="0.25">
      <c r="A996" s="114" t="s">
        <v>21</v>
      </c>
      <c r="B996" s="114" t="s">
        <v>1761</v>
      </c>
      <c r="C996" s="114" t="s">
        <v>606</v>
      </c>
      <c r="D996" s="114" t="s">
        <v>1693</v>
      </c>
      <c r="E996" s="112">
        <f t="shared" si="57"/>
        <v>0</v>
      </c>
      <c r="F996" s="112">
        <f t="shared" si="57"/>
        <v>0</v>
      </c>
      <c r="G996" s="112">
        <f t="shared" si="57"/>
        <v>0</v>
      </c>
      <c r="H996" s="112">
        <f t="shared" si="57"/>
        <v>0</v>
      </c>
      <c r="I996" s="112">
        <f t="shared" si="57"/>
        <v>0</v>
      </c>
      <c r="J996" s="112">
        <f t="shared" si="57"/>
        <v>61728</v>
      </c>
      <c r="K996" s="112">
        <f t="shared" si="57"/>
        <v>0</v>
      </c>
      <c r="L996" s="112">
        <f t="shared" si="57"/>
        <v>0</v>
      </c>
      <c r="M996" s="112">
        <f t="shared" si="57"/>
        <v>61728</v>
      </c>
      <c r="O996" s="114" t="s">
        <v>21</v>
      </c>
      <c r="P996" s="114" t="s">
        <v>1761</v>
      </c>
      <c r="Q996" s="114" t="s">
        <v>606</v>
      </c>
      <c r="R996" s="114" t="s">
        <v>1693</v>
      </c>
      <c r="S996" s="114"/>
      <c r="T996" s="112">
        <v>0</v>
      </c>
      <c r="U996" s="112">
        <v>0</v>
      </c>
      <c r="V996" s="112">
        <v>0</v>
      </c>
      <c r="W996" s="112">
        <v>0</v>
      </c>
      <c r="X996" s="112">
        <v>0</v>
      </c>
      <c r="Y996" s="112">
        <v>61728</v>
      </c>
      <c r="Z996" s="112">
        <v>0</v>
      </c>
      <c r="AA996" s="112">
        <v>0</v>
      </c>
      <c r="AB996" s="112">
        <v>61728</v>
      </c>
    </row>
    <row r="997" spans="1:28" x14ac:dyDescent="0.25">
      <c r="A997" s="114" t="s">
        <v>21</v>
      </c>
      <c r="B997" s="114" t="s">
        <v>1761</v>
      </c>
      <c r="C997" s="114" t="s">
        <v>607</v>
      </c>
      <c r="D997" s="114" t="s">
        <v>1694</v>
      </c>
      <c r="E997" s="112">
        <f t="shared" si="57"/>
        <v>0</v>
      </c>
      <c r="F997" s="112">
        <f t="shared" si="57"/>
        <v>216880</v>
      </c>
      <c r="G997" s="112">
        <f t="shared" si="57"/>
        <v>89392</v>
      </c>
      <c r="H997" s="112">
        <f t="shared" si="57"/>
        <v>0</v>
      </c>
      <c r="I997" s="112">
        <f t="shared" si="57"/>
        <v>0</v>
      </c>
      <c r="J997" s="112">
        <f t="shared" si="57"/>
        <v>0</v>
      </c>
      <c r="K997" s="112">
        <f t="shared" si="57"/>
        <v>0</v>
      </c>
      <c r="L997" s="112">
        <f t="shared" si="57"/>
        <v>0</v>
      </c>
      <c r="M997" s="112">
        <f t="shared" si="57"/>
        <v>306272</v>
      </c>
      <c r="O997" s="114" t="s">
        <v>21</v>
      </c>
      <c r="P997" s="114" t="s">
        <v>1761</v>
      </c>
      <c r="Q997" s="114" t="s">
        <v>607</v>
      </c>
      <c r="R997" s="114" t="s">
        <v>1694</v>
      </c>
      <c r="S997" s="114"/>
      <c r="T997" s="112">
        <v>0</v>
      </c>
      <c r="U997" s="112">
        <v>216880</v>
      </c>
      <c r="V997" s="112">
        <v>89392</v>
      </c>
      <c r="W997" s="112">
        <v>0</v>
      </c>
      <c r="X997" s="112">
        <v>0</v>
      </c>
      <c r="Y997" s="112">
        <v>0</v>
      </c>
      <c r="Z997" s="112">
        <v>0</v>
      </c>
      <c r="AA997" s="112">
        <v>0</v>
      </c>
      <c r="AB997" s="112">
        <v>306272</v>
      </c>
    </row>
    <row r="998" spans="1:28" x14ac:dyDescent="0.25">
      <c r="A998" s="114" t="s">
        <v>21</v>
      </c>
      <c r="B998" s="114" t="s">
        <v>1761</v>
      </c>
      <c r="C998" s="114" t="s">
        <v>608</v>
      </c>
      <c r="D998" s="114" t="s">
        <v>1695</v>
      </c>
      <c r="E998" s="112">
        <f t="shared" si="57"/>
        <v>0</v>
      </c>
      <c r="F998" s="112">
        <f t="shared" si="57"/>
        <v>0</v>
      </c>
      <c r="G998" s="112">
        <f t="shared" si="57"/>
        <v>0</v>
      </c>
      <c r="H998" s="112">
        <f t="shared" si="57"/>
        <v>0</v>
      </c>
      <c r="I998" s="112">
        <f t="shared" si="57"/>
        <v>0</v>
      </c>
      <c r="J998" s="112">
        <f t="shared" si="57"/>
        <v>0</v>
      </c>
      <c r="K998" s="112">
        <f t="shared" si="57"/>
        <v>0</v>
      </c>
      <c r="L998" s="112">
        <f t="shared" si="57"/>
        <v>0</v>
      </c>
      <c r="M998" s="112">
        <f t="shared" si="57"/>
        <v>0</v>
      </c>
      <c r="O998" s="114" t="s">
        <v>21</v>
      </c>
      <c r="P998" s="114" t="s">
        <v>1761</v>
      </c>
      <c r="Q998" s="114" t="s">
        <v>608</v>
      </c>
      <c r="R998" s="114" t="s">
        <v>1695</v>
      </c>
      <c r="S998" s="114"/>
      <c r="T998" s="112">
        <v>0</v>
      </c>
      <c r="U998" s="112">
        <v>0</v>
      </c>
      <c r="V998" s="112">
        <v>0</v>
      </c>
      <c r="W998" s="112">
        <v>0</v>
      </c>
      <c r="X998" s="112">
        <v>0</v>
      </c>
      <c r="Y998" s="112">
        <v>0</v>
      </c>
      <c r="Z998" s="112">
        <v>0</v>
      </c>
      <c r="AA998" s="112">
        <v>0</v>
      </c>
      <c r="AB998" s="112">
        <v>0</v>
      </c>
    </row>
    <row r="999" spans="1:28" x14ac:dyDescent="0.25">
      <c r="A999" s="114" t="s">
        <v>21</v>
      </c>
      <c r="B999" s="114" t="s">
        <v>1761</v>
      </c>
      <c r="C999" s="114" t="s">
        <v>609</v>
      </c>
      <c r="D999" s="114" t="s">
        <v>1696</v>
      </c>
      <c r="E999" s="112">
        <f t="shared" si="57"/>
        <v>0</v>
      </c>
      <c r="F999" s="112">
        <f t="shared" si="57"/>
        <v>0</v>
      </c>
      <c r="G999" s="112">
        <f t="shared" si="57"/>
        <v>0</v>
      </c>
      <c r="H999" s="112">
        <f t="shared" si="57"/>
        <v>0</v>
      </c>
      <c r="I999" s="112">
        <f t="shared" si="57"/>
        <v>0</v>
      </c>
      <c r="J999" s="112">
        <f t="shared" si="57"/>
        <v>0</v>
      </c>
      <c r="K999" s="112">
        <f t="shared" si="57"/>
        <v>18510</v>
      </c>
      <c r="L999" s="112">
        <f t="shared" si="57"/>
        <v>0</v>
      </c>
      <c r="M999" s="112">
        <f t="shared" si="57"/>
        <v>18510</v>
      </c>
      <c r="O999" s="114" t="s">
        <v>21</v>
      </c>
      <c r="P999" s="114" t="s">
        <v>1761</v>
      </c>
      <c r="Q999" s="114" t="s">
        <v>609</v>
      </c>
      <c r="R999" s="114" t="s">
        <v>1696</v>
      </c>
      <c r="S999" s="114"/>
      <c r="T999" s="112">
        <v>0</v>
      </c>
      <c r="U999" s="112">
        <v>0</v>
      </c>
      <c r="V999" s="112">
        <v>0</v>
      </c>
      <c r="W999" s="112">
        <v>0</v>
      </c>
      <c r="X999" s="112">
        <v>0</v>
      </c>
      <c r="Y999" s="112">
        <v>0</v>
      </c>
      <c r="Z999" s="112">
        <v>18510</v>
      </c>
      <c r="AA999" s="112">
        <v>0</v>
      </c>
      <c r="AB999" s="112">
        <v>18510</v>
      </c>
    </row>
    <row r="1000" spans="1:28" x14ac:dyDescent="0.25">
      <c r="A1000" s="114" t="s">
        <v>21</v>
      </c>
      <c r="B1000" s="114" t="s">
        <v>1761</v>
      </c>
      <c r="C1000" s="114" t="s">
        <v>610</v>
      </c>
      <c r="D1000" s="114" t="s">
        <v>1697</v>
      </c>
      <c r="E1000" s="112">
        <f t="shared" si="57"/>
        <v>0</v>
      </c>
      <c r="F1000" s="112">
        <f t="shared" si="57"/>
        <v>0</v>
      </c>
      <c r="G1000" s="112">
        <f t="shared" si="57"/>
        <v>0</v>
      </c>
      <c r="H1000" s="112">
        <f t="shared" si="57"/>
        <v>0</v>
      </c>
      <c r="I1000" s="112">
        <f t="shared" si="57"/>
        <v>1088</v>
      </c>
      <c r="J1000" s="112">
        <f t="shared" si="57"/>
        <v>0</v>
      </c>
      <c r="K1000" s="112">
        <f t="shared" si="57"/>
        <v>0</v>
      </c>
      <c r="L1000" s="112">
        <f t="shared" si="57"/>
        <v>0</v>
      </c>
      <c r="M1000" s="112">
        <f t="shared" si="57"/>
        <v>1088</v>
      </c>
      <c r="O1000" s="114" t="s">
        <v>21</v>
      </c>
      <c r="P1000" s="114" t="s">
        <v>1761</v>
      </c>
      <c r="Q1000" s="114" t="s">
        <v>610</v>
      </c>
      <c r="R1000" s="114" t="s">
        <v>1697</v>
      </c>
      <c r="S1000" s="114"/>
      <c r="T1000" s="112">
        <v>0</v>
      </c>
      <c r="U1000" s="112">
        <v>0</v>
      </c>
      <c r="V1000" s="112">
        <v>0</v>
      </c>
      <c r="W1000" s="112">
        <v>0</v>
      </c>
      <c r="X1000" s="112">
        <v>1088</v>
      </c>
      <c r="Y1000" s="112">
        <v>0</v>
      </c>
      <c r="Z1000" s="112">
        <v>0</v>
      </c>
      <c r="AA1000" s="112">
        <v>0</v>
      </c>
      <c r="AB1000" s="112">
        <v>1088</v>
      </c>
    </row>
    <row r="1001" spans="1:28" x14ac:dyDescent="0.25">
      <c r="A1001" s="114" t="s">
        <v>21</v>
      </c>
      <c r="B1001" s="114" t="s">
        <v>1761</v>
      </c>
      <c r="C1001" s="114" t="s">
        <v>611</v>
      </c>
      <c r="D1001" s="114" t="s">
        <v>1698</v>
      </c>
      <c r="E1001" s="112">
        <f t="shared" si="57"/>
        <v>49936</v>
      </c>
      <c r="F1001" s="112">
        <f t="shared" si="57"/>
        <v>0</v>
      </c>
      <c r="G1001" s="112">
        <f t="shared" si="57"/>
        <v>0</v>
      </c>
      <c r="H1001" s="112">
        <f t="shared" si="57"/>
        <v>0</v>
      </c>
      <c r="I1001" s="112">
        <f t="shared" si="57"/>
        <v>0</v>
      </c>
      <c r="J1001" s="112">
        <f t="shared" si="57"/>
        <v>0</v>
      </c>
      <c r="K1001" s="112">
        <f t="shared" si="57"/>
        <v>955</v>
      </c>
      <c r="L1001" s="112">
        <f t="shared" si="57"/>
        <v>0</v>
      </c>
      <c r="M1001" s="112">
        <f t="shared" si="57"/>
        <v>50891</v>
      </c>
      <c r="O1001" s="114" t="s">
        <v>21</v>
      </c>
      <c r="P1001" s="114" t="s">
        <v>1761</v>
      </c>
      <c r="Q1001" s="114" t="s">
        <v>611</v>
      </c>
      <c r="R1001" s="114" t="s">
        <v>1698</v>
      </c>
      <c r="S1001" s="114"/>
      <c r="T1001" s="112">
        <v>49936</v>
      </c>
      <c r="U1001" s="112">
        <v>0</v>
      </c>
      <c r="V1001" s="112">
        <v>0</v>
      </c>
      <c r="W1001" s="112">
        <v>0</v>
      </c>
      <c r="X1001" s="112">
        <v>0</v>
      </c>
      <c r="Y1001" s="112">
        <v>0</v>
      </c>
      <c r="Z1001" s="112">
        <v>955</v>
      </c>
      <c r="AA1001" s="112">
        <v>0</v>
      </c>
      <c r="AB1001" s="112">
        <v>50891</v>
      </c>
    </row>
    <row r="1002" spans="1:28" x14ac:dyDescent="0.25">
      <c r="A1002" s="114" t="s">
        <v>21</v>
      </c>
      <c r="B1002" s="114" t="s">
        <v>1761</v>
      </c>
      <c r="C1002" s="114" t="s">
        <v>612</v>
      </c>
      <c r="D1002" s="114" t="s">
        <v>1699</v>
      </c>
      <c r="E1002" s="112">
        <f t="shared" si="57"/>
        <v>59376</v>
      </c>
      <c r="F1002" s="112">
        <f t="shared" si="57"/>
        <v>0</v>
      </c>
      <c r="G1002" s="112">
        <f t="shared" si="57"/>
        <v>0</v>
      </c>
      <c r="H1002" s="112">
        <f t="shared" si="57"/>
        <v>0</v>
      </c>
      <c r="I1002" s="112">
        <f t="shared" si="57"/>
        <v>42512</v>
      </c>
      <c r="J1002" s="112">
        <f t="shared" si="57"/>
        <v>0</v>
      </c>
      <c r="K1002" s="112">
        <f t="shared" si="57"/>
        <v>52898</v>
      </c>
      <c r="L1002" s="112">
        <f t="shared" si="57"/>
        <v>0</v>
      </c>
      <c r="M1002" s="112">
        <f t="shared" si="57"/>
        <v>154786</v>
      </c>
      <c r="O1002" s="114" t="s">
        <v>21</v>
      </c>
      <c r="P1002" s="114" t="s">
        <v>1761</v>
      </c>
      <c r="Q1002" s="114" t="s">
        <v>612</v>
      </c>
      <c r="R1002" s="114" t="s">
        <v>1699</v>
      </c>
      <c r="S1002" s="114"/>
      <c r="T1002" s="112">
        <v>59376</v>
      </c>
      <c r="U1002" s="112">
        <v>0</v>
      </c>
      <c r="V1002" s="112">
        <v>0</v>
      </c>
      <c r="W1002" s="112">
        <v>0</v>
      </c>
      <c r="X1002" s="112">
        <v>42512</v>
      </c>
      <c r="Y1002" s="112">
        <v>0</v>
      </c>
      <c r="Z1002" s="112">
        <v>52898</v>
      </c>
      <c r="AA1002" s="112">
        <v>0</v>
      </c>
      <c r="AB1002" s="112">
        <v>154786</v>
      </c>
    </row>
    <row r="1003" spans="1:28" x14ac:dyDescent="0.25">
      <c r="A1003" s="114" t="s">
        <v>21</v>
      </c>
      <c r="B1003" s="114" t="s">
        <v>1761</v>
      </c>
      <c r="C1003" s="114" t="s">
        <v>613</v>
      </c>
      <c r="D1003" s="114" t="s">
        <v>1700</v>
      </c>
      <c r="E1003" s="112">
        <f t="shared" si="57"/>
        <v>717808</v>
      </c>
      <c r="F1003" s="112">
        <f t="shared" si="57"/>
        <v>0</v>
      </c>
      <c r="G1003" s="112">
        <f t="shared" si="57"/>
        <v>0</v>
      </c>
      <c r="H1003" s="112">
        <f t="shared" si="57"/>
        <v>0</v>
      </c>
      <c r="I1003" s="112">
        <f t="shared" si="57"/>
        <v>3408</v>
      </c>
      <c r="J1003" s="112">
        <f t="shared" si="57"/>
        <v>0</v>
      </c>
      <c r="K1003" s="112">
        <f t="shared" si="57"/>
        <v>0</v>
      </c>
      <c r="L1003" s="112">
        <f t="shared" si="57"/>
        <v>0</v>
      </c>
      <c r="M1003" s="112">
        <f t="shared" si="57"/>
        <v>721216</v>
      </c>
      <c r="O1003" s="114" t="s">
        <v>21</v>
      </c>
      <c r="P1003" s="114" t="s">
        <v>1761</v>
      </c>
      <c r="Q1003" s="114" t="s">
        <v>613</v>
      </c>
      <c r="R1003" s="114" t="s">
        <v>1700</v>
      </c>
      <c r="S1003" s="114"/>
      <c r="T1003" s="112">
        <v>717808</v>
      </c>
      <c r="U1003" s="112">
        <v>0</v>
      </c>
      <c r="V1003" s="112">
        <v>0</v>
      </c>
      <c r="W1003" s="112">
        <v>0</v>
      </c>
      <c r="X1003" s="112">
        <v>3408</v>
      </c>
      <c r="Y1003" s="112">
        <v>0</v>
      </c>
      <c r="Z1003" s="112">
        <v>0</v>
      </c>
      <c r="AA1003" s="112">
        <v>0</v>
      </c>
      <c r="AB1003" s="112">
        <v>721216</v>
      </c>
    </row>
    <row r="1004" spans="1:28" x14ac:dyDescent="0.25">
      <c r="A1004" s="114" t="s">
        <v>21</v>
      </c>
      <c r="B1004" s="114" t="s">
        <v>1761</v>
      </c>
      <c r="C1004" s="114" t="s">
        <v>614</v>
      </c>
      <c r="D1004" s="114" t="s">
        <v>1701</v>
      </c>
      <c r="E1004" s="112">
        <f t="shared" si="57"/>
        <v>203648</v>
      </c>
      <c r="F1004" s="112">
        <f t="shared" si="57"/>
        <v>0</v>
      </c>
      <c r="G1004" s="112">
        <f t="shared" si="57"/>
        <v>0</v>
      </c>
      <c r="H1004" s="112">
        <f t="shared" si="57"/>
        <v>0</v>
      </c>
      <c r="I1004" s="112">
        <f t="shared" si="57"/>
        <v>23168</v>
      </c>
      <c r="J1004" s="112">
        <f t="shared" si="57"/>
        <v>0</v>
      </c>
      <c r="K1004" s="112">
        <f t="shared" si="57"/>
        <v>1719</v>
      </c>
      <c r="L1004" s="112">
        <f t="shared" si="57"/>
        <v>0</v>
      </c>
      <c r="M1004" s="112">
        <f t="shared" si="57"/>
        <v>228535</v>
      </c>
      <c r="O1004" s="114" t="s">
        <v>21</v>
      </c>
      <c r="P1004" s="114" t="s">
        <v>1761</v>
      </c>
      <c r="Q1004" s="114" t="s">
        <v>614</v>
      </c>
      <c r="R1004" s="114" t="s">
        <v>1701</v>
      </c>
      <c r="S1004" s="114"/>
      <c r="T1004" s="112">
        <v>203648</v>
      </c>
      <c r="U1004" s="112">
        <v>0</v>
      </c>
      <c r="V1004" s="112">
        <v>0</v>
      </c>
      <c r="W1004" s="112">
        <v>0</v>
      </c>
      <c r="X1004" s="112">
        <v>23168</v>
      </c>
      <c r="Y1004" s="112">
        <v>0</v>
      </c>
      <c r="Z1004" s="112">
        <v>1719</v>
      </c>
      <c r="AA1004" s="112">
        <v>0</v>
      </c>
      <c r="AB1004" s="112">
        <v>228535</v>
      </c>
    </row>
    <row r="1005" spans="1:28" x14ac:dyDescent="0.25">
      <c r="A1005" s="114" t="s">
        <v>21</v>
      </c>
      <c r="B1005" s="114" t="s">
        <v>1761</v>
      </c>
      <c r="C1005" s="114" t="s">
        <v>615</v>
      </c>
      <c r="D1005" s="114" t="s">
        <v>1702</v>
      </c>
      <c r="E1005" s="112">
        <f t="shared" si="57"/>
        <v>0</v>
      </c>
      <c r="F1005" s="112">
        <f t="shared" si="57"/>
        <v>0</v>
      </c>
      <c r="G1005" s="112">
        <f t="shared" si="57"/>
        <v>0</v>
      </c>
      <c r="H1005" s="112">
        <f t="shared" si="57"/>
        <v>0</v>
      </c>
      <c r="I1005" s="112">
        <f t="shared" si="57"/>
        <v>0</v>
      </c>
      <c r="J1005" s="112">
        <f t="shared" si="57"/>
        <v>0</v>
      </c>
      <c r="K1005" s="112">
        <f t="shared" si="57"/>
        <v>0</v>
      </c>
      <c r="L1005" s="112">
        <f t="shared" si="57"/>
        <v>0</v>
      </c>
      <c r="M1005" s="112">
        <f t="shared" si="57"/>
        <v>0</v>
      </c>
      <c r="O1005" s="114" t="s">
        <v>21</v>
      </c>
      <c r="P1005" s="114" t="s">
        <v>1761</v>
      </c>
      <c r="Q1005" s="114" t="s">
        <v>615</v>
      </c>
      <c r="R1005" s="114" t="s">
        <v>1702</v>
      </c>
      <c r="S1005" s="114"/>
      <c r="T1005" s="112">
        <v>0</v>
      </c>
      <c r="U1005" s="112">
        <v>0</v>
      </c>
      <c r="V1005" s="112">
        <v>0</v>
      </c>
      <c r="W1005" s="112">
        <v>0</v>
      </c>
      <c r="X1005" s="112">
        <v>0</v>
      </c>
      <c r="Y1005" s="112">
        <v>0</v>
      </c>
      <c r="Z1005" s="112">
        <v>0</v>
      </c>
      <c r="AA1005" s="112">
        <v>0</v>
      </c>
      <c r="AB1005" s="112">
        <v>0</v>
      </c>
    </row>
    <row r="1006" spans="1:28" x14ac:dyDescent="0.25">
      <c r="A1006" s="114" t="s">
        <v>21</v>
      </c>
      <c r="B1006" s="114" t="s">
        <v>1761</v>
      </c>
      <c r="C1006" s="114" t="s">
        <v>616</v>
      </c>
      <c r="D1006" s="114" t="s">
        <v>1703</v>
      </c>
      <c r="E1006" s="112">
        <f t="shared" si="57"/>
        <v>1697312</v>
      </c>
      <c r="F1006" s="112">
        <f t="shared" si="57"/>
        <v>838464</v>
      </c>
      <c r="G1006" s="112">
        <f t="shared" si="57"/>
        <v>89392</v>
      </c>
      <c r="H1006" s="112">
        <f t="shared" si="57"/>
        <v>89224</v>
      </c>
      <c r="I1006" s="112">
        <f t="shared" si="57"/>
        <v>309216</v>
      </c>
      <c r="J1006" s="112">
        <f t="shared" si="57"/>
        <v>595576</v>
      </c>
      <c r="K1006" s="112">
        <f t="shared" si="57"/>
        <v>90123</v>
      </c>
      <c r="L1006" s="112">
        <f t="shared" si="57"/>
        <v>60539</v>
      </c>
      <c r="M1006" s="112">
        <f t="shared" si="57"/>
        <v>3769846</v>
      </c>
      <c r="O1006" s="114" t="s">
        <v>21</v>
      </c>
      <c r="P1006" s="114" t="s">
        <v>1761</v>
      </c>
      <c r="Q1006" s="114" t="s">
        <v>616</v>
      </c>
      <c r="R1006" s="114" t="s">
        <v>1703</v>
      </c>
      <c r="S1006" s="114"/>
      <c r="T1006" s="112">
        <v>1697312</v>
      </c>
      <c r="U1006" s="112">
        <v>838464</v>
      </c>
      <c r="V1006" s="112">
        <v>89392</v>
      </c>
      <c r="W1006" s="112">
        <v>89224</v>
      </c>
      <c r="X1006" s="112">
        <v>309216</v>
      </c>
      <c r="Y1006" s="112">
        <v>595576</v>
      </c>
      <c r="Z1006" s="112">
        <v>90123</v>
      </c>
      <c r="AA1006" s="112">
        <v>60539</v>
      </c>
      <c r="AB1006" s="112">
        <v>3769846</v>
      </c>
    </row>
    <row r="1007" spans="1:28" x14ac:dyDescent="0.25">
      <c r="D1007" s="111" t="s">
        <v>617</v>
      </c>
      <c r="R1007" s="111" t="s">
        <v>617</v>
      </c>
      <c r="S1007" s="111"/>
    </row>
    <row r="1008" spans="1:28" x14ac:dyDescent="0.25">
      <c r="A1008" s="114" t="s">
        <v>21</v>
      </c>
      <c r="B1008" s="114" t="s">
        <v>1761</v>
      </c>
      <c r="C1008" s="114" t="s">
        <v>618</v>
      </c>
      <c r="D1008" s="114" t="s">
        <v>1704</v>
      </c>
      <c r="E1008" s="112">
        <f t="shared" ref="E1008:M1013" si="58">T1008</f>
        <v>0</v>
      </c>
      <c r="F1008" s="112">
        <f t="shared" si="58"/>
        <v>0</v>
      </c>
      <c r="G1008" s="112">
        <f t="shared" si="58"/>
        <v>0</v>
      </c>
      <c r="H1008" s="112">
        <f t="shared" si="58"/>
        <v>0</v>
      </c>
      <c r="I1008" s="112">
        <f t="shared" si="58"/>
        <v>0</v>
      </c>
      <c r="J1008" s="112">
        <f t="shared" si="58"/>
        <v>0</v>
      </c>
      <c r="K1008" s="112">
        <f t="shared" si="58"/>
        <v>0</v>
      </c>
      <c r="L1008" s="112">
        <f t="shared" si="58"/>
        <v>0</v>
      </c>
      <c r="M1008" s="112">
        <f t="shared" si="58"/>
        <v>0</v>
      </c>
      <c r="O1008" s="114" t="s">
        <v>21</v>
      </c>
      <c r="P1008" s="114" t="s">
        <v>1761</v>
      </c>
      <c r="Q1008" s="114" t="s">
        <v>618</v>
      </c>
      <c r="R1008" s="114" t="s">
        <v>1704</v>
      </c>
      <c r="S1008" s="114"/>
      <c r="T1008" s="112">
        <v>0</v>
      </c>
      <c r="U1008" s="112">
        <v>0</v>
      </c>
      <c r="V1008" s="112">
        <v>0</v>
      </c>
      <c r="W1008" s="112">
        <v>0</v>
      </c>
      <c r="X1008" s="112">
        <v>0</v>
      </c>
      <c r="Y1008" s="112">
        <v>0</v>
      </c>
      <c r="Z1008" s="112">
        <v>0</v>
      </c>
      <c r="AA1008" s="112">
        <v>0</v>
      </c>
      <c r="AB1008" s="112">
        <v>0</v>
      </c>
    </row>
    <row r="1009" spans="1:28" x14ac:dyDescent="0.25">
      <c r="A1009" s="114" t="s">
        <v>21</v>
      </c>
      <c r="B1009" s="114" t="s">
        <v>1761</v>
      </c>
      <c r="C1009" s="114" t="s">
        <v>619</v>
      </c>
      <c r="D1009" s="114" t="s">
        <v>1705</v>
      </c>
      <c r="E1009" s="112">
        <f t="shared" si="58"/>
        <v>0</v>
      </c>
      <c r="F1009" s="112">
        <f t="shared" si="58"/>
        <v>0</v>
      </c>
      <c r="G1009" s="112">
        <f t="shared" si="58"/>
        <v>0</v>
      </c>
      <c r="H1009" s="112">
        <f t="shared" si="58"/>
        <v>0</v>
      </c>
      <c r="I1009" s="112">
        <f t="shared" si="58"/>
        <v>0</v>
      </c>
      <c r="J1009" s="112">
        <f t="shared" si="58"/>
        <v>0</v>
      </c>
      <c r="K1009" s="112">
        <f t="shared" si="58"/>
        <v>0</v>
      </c>
      <c r="L1009" s="112">
        <f t="shared" si="58"/>
        <v>0</v>
      </c>
      <c r="M1009" s="112">
        <f t="shared" si="58"/>
        <v>0</v>
      </c>
      <c r="O1009" s="114" t="s">
        <v>21</v>
      </c>
      <c r="P1009" s="114" t="s">
        <v>1761</v>
      </c>
      <c r="Q1009" s="114" t="s">
        <v>619</v>
      </c>
      <c r="R1009" s="114" t="s">
        <v>1705</v>
      </c>
      <c r="S1009" s="114"/>
      <c r="T1009" s="112">
        <v>0</v>
      </c>
      <c r="U1009" s="112">
        <v>0</v>
      </c>
      <c r="V1009" s="112">
        <v>0</v>
      </c>
      <c r="W1009" s="112">
        <v>0</v>
      </c>
      <c r="X1009" s="112">
        <v>0</v>
      </c>
      <c r="Y1009" s="112">
        <v>0</v>
      </c>
      <c r="Z1009" s="112">
        <v>0</v>
      </c>
      <c r="AA1009" s="112">
        <v>0</v>
      </c>
      <c r="AB1009" s="112">
        <v>0</v>
      </c>
    </row>
    <row r="1010" spans="1:28" x14ac:dyDescent="0.25">
      <c r="A1010" s="114" t="s">
        <v>21</v>
      </c>
      <c r="B1010" s="114" t="s">
        <v>1761</v>
      </c>
      <c r="C1010" s="114" t="s">
        <v>620</v>
      </c>
      <c r="D1010" s="114" t="s">
        <v>1706</v>
      </c>
      <c r="E1010" s="112">
        <f t="shared" si="58"/>
        <v>0</v>
      </c>
      <c r="F1010" s="112">
        <f t="shared" si="58"/>
        <v>0</v>
      </c>
      <c r="G1010" s="112">
        <f t="shared" si="58"/>
        <v>0</v>
      </c>
      <c r="H1010" s="112">
        <f t="shared" si="58"/>
        <v>0</v>
      </c>
      <c r="I1010" s="112">
        <f t="shared" si="58"/>
        <v>0</v>
      </c>
      <c r="J1010" s="112">
        <f t="shared" si="58"/>
        <v>0</v>
      </c>
      <c r="K1010" s="112">
        <f t="shared" si="58"/>
        <v>0</v>
      </c>
      <c r="L1010" s="112">
        <f t="shared" si="58"/>
        <v>0</v>
      </c>
      <c r="M1010" s="112">
        <f t="shared" si="58"/>
        <v>0</v>
      </c>
      <c r="O1010" s="114" t="s">
        <v>21</v>
      </c>
      <c r="P1010" s="114" t="s">
        <v>1761</v>
      </c>
      <c r="Q1010" s="114" t="s">
        <v>620</v>
      </c>
      <c r="R1010" s="114" t="s">
        <v>1706</v>
      </c>
      <c r="S1010" s="114"/>
      <c r="T1010" s="112">
        <v>0</v>
      </c>
      <c r="U1010" s="112">
        <v>0</v>
      </c>
      <c r="V1010" s="112">
        <v>0</v>
      </c>
      <c r="W1010" s="112">
        <v>0</v>
      </c>
      <c r="X1010" s="112">
        <v>0</v>
      </c>
      <c r="Y1010" s="112">
        <v>0</v>
      </c>
      <c r="Z1010" s="112">
        <v>0</v>
      </c>
      <c r="AA1010" s="112">
        <v>0</v>
      </c>
      <c r="AB1010" s="112">
        <v>0</v>
      </c>
    </row>
    <row r="1011" spans="1:28" x14ac:dyDescent="0.25">
      <c r="A1011" s="114" t="s">
        <v>21</v>
      </c>
      <c r="B1011" s="114" t="s">
        <v>1761</v>
      </c>
      <c r="C1011" s="114" t="s">
        <v>621</v>
      </c>
      <c r="D1011" s="114" t="s">
        <v>1707</v>
      </c>
      <c r="E1011" s="112">
        <f t="shared" si="58"/>
        <v>0</v>
      </c>
      <c r="F1011" s="112">
        <f t="shared" si="58"/>
        <v>0</v>
      </c>
      <c r="G1011" s="112">
        <f t="shared" si="58"/>
        <v>0</v>
      </c>
      <c r="H1011" s="112">
        <f t="shared" si="58"/>
        <v>0</v>
      </c>
      <c r="I1011" s="112">
        <f t="shared" si="58"/>
        <v>0</v>
      </c>
      <c r="J1011" s="112">
        <f t="shared" si="58"/>
        <v>0</v>
      </c>
      <c r="K1011" s="112">
        <f t="shared" si="58"/>
        <v>0</v>
      </c>
      <c r="L1011" s="112">
        <f t="shared" si="58"/>
        <v>0</v>
      </c>
      <c r="M1011" s="112">
        <f t="shared" si="58"/>
        <v>0</v>
      </c>
      <c r="O1011" s="114" t="s">
        <v>21</v>
      </c>
      <c r="P1011" s="114" t="s">
        <v>1761</v>
      </c>
      <c r="Q1011" s="114" t="s">
        <v>621</v>
      </c>
      <c r="R1011" s="114" t="s">
        <v>1707</v>
      </c>
      <c r="S1011" s="114"/>
      <c r="T1011" s="112">
        <v>0</v>
      </c>
      <c r="U1011" s="112">
        <v>0</v>
      </c>
      <c r="V1011" s="112">
        <v>0</v>
      </c>
      <c r="W1011" s="112">
        <v>0</v>
      </c>
      <c r="X1011" s="112">
        <v>0</v>
      </c>
      <c r="Y1011" s="112">
        <v>0</v>
      </c>
      <c r="Z1011" s="112">
        <v>0</v>
      </c>
      <c r="AA1011" s="112">
        <v>0</v>
      </c>
      <c r="AB1011" s="112">
        <v>0</v>
      </c>
    </row>
    <row r="1012" spans="1:28" x14ac:dyDescent="0.25">
      <c r="A1012" s="114" t="s">
        <v>21</v>
      </c>
      <c r="B1012" s="114" t="s">
        <v>1761</v>
      </c>
      <c r="C1012" s="114" t="s">
        <v>706</v>
      </c>
      <c r="D1012" s="114" t="s">
        <v>1708</v>
      </c>
      <c r="E1012" s="112">
        <f t="shared" si="58"/>
        <v>0</v>
      </c>
      <c r="F1012" s="112">
        <f t="shared" si="58"/>
        <v>0</v>
      </c>
      <c r="G1012" s="112">
        <f t="shared" si="58"/>
        <v>0</v>
      </c>
      <c r="H1012" s="112">
        <f t="shared" si="58"/>
        <v>0</v>
      </c>
      <c r="I1012" s="112">
        <f t="shared" si="58"/>
        <v>0</v>
      </c>
      <c r="J1012" s="112">
        <f t="shared" si="58"/>
        <v>0</v>
      </c>
      <c r="K1012" s="112">
        <f t="shared" si="58"/>
        <v>0</v>
      </c>
      <c r="L1012" s="112">
        <f t="shared" si="58"/>
        <v>0</v>
      </c>
      <c r="M1012" s="112">
        <f t="shared" si="58"/>
        <v>0</v>
      </c>
      <c r="O1012" s="114" t="s">
        <v>21</v>
      </c>
      <c r="P1012" s="114" t="s">
        <v>1761</v>
      </c>
      <c r="Q1012" s="114" t="s">
        <v>706</v>
      </c>
      <c r="R1012" s="114" t="s">
        <v>1708</v>
      </c>
      <c r="S1012" s="114"/>
      <c r="T1012" s="112">
        <v>0</v>
      </c>
      <c r="U1012" s="112">
        <v>0</v>
      </c>
      <c r="V1012" s="112">
        <v>0</v>
      </c>
      <c r="W1012" s="112">
        <v>0</v>
      </c>
      <c r="X1012" s="112">
        <v>0</v>
      </c>
      <c r="Y1012" s="112">
        <v>0</v>
      </c>
      <c r="Z1012" s="112">
        <v>0</v>
      </c>
      <c r="AA1012" s="112">
        <v>0</v>
      </c>
      <c r="AB1012" s="112">
        <v>0</v>
      </c>
    </row>
    <row r="1013" spans="1:28" x14ac:dyDescent="0.25">
      <c r="A1013" s="114" t="s">
        <v>21</v>
      </c>
      <c r="B1013" s="114" t="s">
        <v>1761</v>
      </c>
      <c r="C1013" s="114" t="s">
        <v>708</v>
      </c>
      <c r="D1013" s="114" t="s">
        <v>1709</v>
      </c>
      <c r="E1013" s="112">
        <f t="shared" si="58"/>
        <v>0</v>
      </c>
      <c r="F1013" s="112">
        <f t="shared" si="58"/>
        <v>0</v>
      </c>
      <c r="G1013" s="112">
        <f t="shared" si="58"/>
        <v>0</v>
      </c>
      <c r="H1013" s="112">
        <f t="shared" si="58"/>
        <v>0</v>
      </c>
      <c r="I1013" s="112">
        <f t="shared" si="58"/>
        <v>0</v>
      </c>
      <c r="J1013" s="112">
        <f t="shared" si="58"/>
        <v>0</v>
      </c>
      <c r="K1013" s="112">
        <f t="shared" si="58"/>
        <v>0</v>
      </c>
      <c r="L1013" s="112">
        <f t="shared" si="58"/>
        <v>0</v>
      </c>
      <c r="M1013" s="112">
        <f t="shared" si="58"/>
        <v>0</v>
      </c>
      <c r="O1013" s="114" t="s">
        <v>21</v>
      </c>
      <c r="P1013" s="114" t="s">
        <v>1761</v>
      </c>
      <c r="Q1013" s="114" t="s">
        <v>708</v>
      </c>
      <c r="R1013" s="114" t="s">
        <v>1709</v>
      </c>
      <c r="S1013" s="114"/>
      <c r="T1013" s="112">
        <v>0</v>
      </c>
      <c r="U1013" s="112">
        <v>0</v>
      </c>
      <c r="V1013" s="112">
        <v>0</v>
      </c>
      <c r="W1013" s="112">
        <v>0</v>
      </c>
      <c r="X1013" s="112">
        <v>0</v>
      </c>
      <c r="Y1013" s="112">
        <v>0</v>
      </c>
      <c r="Z1013" s="112">
        <v>0</v>
      </c>
      <c r="AA1013" s="112">
        <v>0</v>
      </c>
      <c r="AB1013" s="112">
        <v>0</v>
      </c>
    </row>
    <row r="1016" spans="1:28" x14ac:dyDescent="0.25">
      <c r="A1016" s="111" t="s">
        <v>1762</v>
      </c>
      <c r="O1016" s="111" t="s">
        <v>1762</v>
      </c>
    </row>
    <row r="1017" spans="1:28" x14ac:dyDescent="0.25">
      <c r="A1017" s="114" t="s">
        <v>0</v>
      </c>
      <c r="B1017" s="114" t="s">
        <v>1666</v>
      </c>
      <c r="C1017" s="114" t="s">
        <v>112</v>
      </c>
      <c r="D1017" s="111" t="s">
        <v>127</v>
      </c>
      <c r="E1017" s="112" t="s">
        <v>1667</v>
      </c>
      <c r="F1017" s="112" t="s">
        <v>1668</v>
      </c>
      <c r="G1017" s="112" t="s">
        <v>1669</v>
      </c>
      <c r="H1017" s="112" t="s">
        <v>1670</v>
      </c>
      <c r="I1017" s="112" t="s">
        <v>1671</v>
      </c>
      <c r="J1017" s="112" t="s">
        <v>1672</v>
      </c>
      <c r="K1017" s="112" t="s">
        <v>1673</v>
      </c>
      <c r="L1017" s="112" t="s">
        <v>1674</v>
      </c>
      <c r="M1017" s="112" t="s">
        <v>1</v>
      </c>
      <c r="O1017" s="114" t="s">
        <v>0</v>
      </c>
      <c r="P1017" s="114" t="s">
        <v>1666</v>
      </c>
      <c r="Q1017" s="114" t="s">
        <v>112</v>
      </c>
      <c r="R1017" s="111" t="s">
        <v>127</v>
      </c>
      <c r="S1017" s="111"/>
      <c r="T1017" s="112" t="s">
        <v>1667</v>
      </c>
      <c r="U1017" s="112" t="s">
        <v>1668</v>
      </c>
      <c r="V1017" s="112" t="s">
        <v>1669</v>
      </c>
      <c r="W1017" s="112" t="s">
        <v>1670</v>
      </c>
      <c r="X1017" s="112" t="s">
        <v>1671</v>
      </c>
      <c r="Y1017" s="112" t="s">
        <v>1672</v>
      </c>
      <c r="Z1017" s="112" t="s">
        <v>1673</v>
      </c>
      <c r="AA1017" s="112" t="s">
        <v>1674</v>
      </c>
      <c r="AB1017" s="112" t="s">
        <v>1</v>
      </c>
    </row>
    <row r="1018" spans="1:28" x14ac:dyDescent="0.25">
      <c r="A1018" s="114" t="s">
        <v>45</v>
      </c>
      <c r="B1018" s="114" t="s">
        <v>1763</v>
      </c>
      <c r="C1018" s="114" t="s">
        <v>589</v>
      </c>
      <c r="D1018" s="114" t="s">
        <v>1676</v>
      </c>
      <c r="E1018" s="112">
        <f t="shared" ref="E1018:M1045" si="59">T1018</f>
        <v>9216</v>
      </c>
      <c r="F1018" s="112">
        <f t="shared" si="59"/>
        <v>0</v>
      </c>
      <c r="G1018" s="112">
        <f t="shared" si="59"/>
        <v>0</v>
      </c>
      <c r="H1018" s="112">
        <f t="shared" si="59"/>
        <v>0</v>
      </c>
      <c r="I1018" s="112">
        <f t="shared" si="59"/>
        <v>0</v>
      </c>
      <c r="J1018" s="112">
        <f t="shared" si="59"/>
        <v>0</v>
      </c>
      <c r="K1018" s="112">
        <f t="shared" si="59"/>
        <v>0</v>
      </c>
      <c r="L1018" s="112">
        <f t="shared" si="59"/>
        <v>0</v>
      </c>
      <c r="M1018" s="112">
        <f t="shared" si="59"/>
        <v>9216</v>
      </c>
      <c r="O1018" s="114" t="s">
        <v>45</v>
      </c>
      <c r="P1018" s="114" t="s">
        <v>1763</v>
      </c>
      <c r="Q1018" s="114" t="s">
        <v>589</v>
      </c>
      <c r="R1018" s="114" t="s">
        <v>1676</v>
      </c>
      <c r="S1018" s="114"/>
      <c r="T1018" s="112">
        <v>9216</v>
      </c>
      <c r="U1018" s="112">
        <v>0</v>
      </c>
      <c r="V1018" s="112">
        <v>0</v>
      </c>
      <c r="W1018" s="112">
        <v>0</v>
      </c>
      <c r="X1018" s="112">
        <v>0</v>
      </c>
      <c r="Y1018" s="112">
        <v>0</v>
      </c>
      <c r="Z1018" s="112">
        <v>0</v>
      </c>
      <c r="AA1018" s="112">
        <v>0</v>
      </c>
      <c r="AB1018" s="112">
        <v>9216</v>
      </c>
    </row>
    <row r="1019" spans="1:28" x14ac:dyDescent="0.25">
      <c r="A1019" s="114" t="s">
        <v>45</v>
      </c>
      <c r="B1019" s="114" t="s">
        <v>1763</v>
      </c>
      <c r="C1019" s="114" t="s">
        <v>590</v>
      </c>
      <c r="D1019" s="114" t="s">
        <v>1677</v>
      </c>
      <c r="E1019" s="112">
        <f t="shared" si="59"/>
        <v>0</v>
      </c>
      <c r="F1019" s="112">
        <f t="shared" si="59"/>
        <v>0</v>
      </c>
      <c r="G1019" s="112">
        <f t="shared" si="59"/>
        <v>0</v>
      </c>
      <c r="H1019" s="112">
        <f t="shared" si="59"/>
        <v>0</v>
      </c>
      <c r="I1019" s="112">
        <f t="shared" si="59"/>
        <v>38704</v>
      </c>
      <c r="J1019" s="112">
        <f t="shared" si="59"/>
        <v>0</v>
      </c>
      <c r="K1019" s="112">
        <f t="shared" si="59"/>
        <v>672</v>
      </c>
      <c r="L1019" s="112">
        <f t="shared" si="59"/>
        <v>0</v>
      </c>
      <c r="M1019" s="112">
        <f t="shared" si="59"/>
        <v>39376</v>
      </c>
      <c r="O1019" s="114" t="s">
        <v>45</v>
      </c>
      <c r="P1019" s="114" t="s">
        <v>1763</v>
      </c>
      <c r="Q1019" s="114" t="s">
        <v>590</v>
      </c>
      <c r="R1019" s="114" t="s">
        <v>1677</v>
      </c>
      <c r="S1019" s="114"/>
      <c r="T1019" s="112">
        <v>0</v>
      </c>
      <c r="U1019" s="112">
        <v>0</v>
      </c>
      <c r="V1019" s="112">
        <v>0</v>
      </c>
      <c r="W1019" s="112">
        <v>0</v>
      </c>
      <c r="X1019" s="112">
        <v>38704</v>
      </c>
      <c r="Y1019" s="112">
        <v>0</v>
      </c>
      <c r="Z1019" s="112">
        <v>672</v>
      </c>
      <c r="AA1019" s="112">
        <v>0</v>
      </c>
      <c r="AB1019" s="112">
        <v>39376</v>
      </c>
    </row>
    <row r="1020" spans="1:28" x14ac:dyDescent="0.25">
      <c r="A1020" s="114" t="s">
        <v>45</v>
      </c>
      <c r="B1020" s="114" t="s">
        <v>1763</v>
      </c>
      <c r="C1020" s="114" t="s">
        <v>591</v>
      </c>
      <c r="D1020" s="114" t="s">
        <v>1678</v>
      </c>
      <c r="E1020" s="112">
        <f t="shared" si="59"/>
        <v>0</v>
      </c>
      <c r="F1020" s="112">
        <f t="shared" si="59"/>
        <v>210928</v>
      </c>
      <c r="G1020" s="112">
        <f t="shared" si="59"/>
        <v>0</v>
      </c>
      <c r="H1020" s="112">
        <f t="shared" si="59"/>
        <v>0</v>
      </c>
      <c r="I1020" s="112">
        <f t="shared" si="59"/>
        <v>0</v>
      </c>
      <c r="J1020" s="112">
        <f t="shared" si="59"/>
        <v>0</v>
      </c>
      <c r="K1020" s="112">
        <f t="shared" si="59"/>
        <v>0</v>
      </c>
      <c r="L1020" s="112">
        <f t="shared" si="59"/>
        <v>0</v>
      </c>
      <c r="M1020" s="112">
        <f t="shared" si="59"/>
        <v>210928</v>
      </c>
      <c r="O1020" s="114" t="s">
        <v>45</v>
      </c>
      <c r="P1020" s="114" t="s">
        <v>1763</v>
      </c>
      <c r="Q1020" s="114" t="s">
        <v>591</v>
      </c>
      <c r="R1020" s="114" t="s">
        <v>1678</v>
      </c>
      <c r="S1020" s="114"/>
      <c r="T1020" s="112">
        <v>0</v>
      </c>
      <c r="U1020" s="112">
        <v>210928</v>
      </c>
      <c r="V1020" s="112">
        <v>0</v>
      </c>
      <c r="W1020" s="112">
        <v>0</v>
      </c>
      <c r="X1020" s="112">
        <v>0</v>
      </c>
      <c r="Y1020" s="112">
        <v>0</v>
      </c>
      <c r="Z1020" s="112">
        <v>0</v>
      </c>
      <c r="AA1020" s="112">
        <v>0</v>
      </c>
      <c r="AB1020" s="112">
        <v>210928</v>
      </c>
    </row>
    <row r="1021" spans="1:28" x14ac:dyDescent="0.25">
      <c r="A1021" s="114" t="s">
        <v>45</v>
      </c>
      <c r="B1021" s="114" t="s">
        <v>1763</v>
      </c>
      <c r="C1021" s="114" t="s">
        <v>592</v>
      </c>
      <c r="D1021" s="114" t="s">
        <v>1679</v>
      </c>
      <c r="E1021" s="112">
        <f t="shared" si="59"/>
        <v>23152</v>
      </c>
      <c r="F1021" s="112">
        <f t="shared" si="59"/>
        <v>14592</v>
      </c>
      <c r="G1021" s="112">
        <f t="shared" si="59"/>
        <v>0</v>
      </c>
      <c r="H1021" s="112">
        <f t="shared" si="59"/>
        <v>0</v>
      </c>
      <c r="I1021" s="112">
        <f t="shared" si="59"/>
        <v>23904</v>
      </c>
      <c r="J1021" s="112">
        <f t="shared" si="59"/>
        <v>21376</v>
      </c>
      <c r="K1021" s="112">
        <f t="shared" si="59"/>
        <v>10851</v>
      </c>
      <c r="L1021" s="112">
        <f t="shared" si="59"/>
        <v>0</v>
      </c>
      <c r="M1021" s="112">
        <f t="shared" si="59"/>
        <v>93875</v>
      </c>
      <c r="O1021" s="114" t="s">
        <v>45</v>
      </c>
      <c r="P1021" s="114" t="s">
        <v>1763</v>
      </c>
      <c r="Q1021" s="114" t="s">
        <v>592</v>
      </c>
      <c r="R1021" s="114" t="s">
        <v>1679</v>
      </c>
      <c r="S1021" s="114"/>
      <c r="T1021" s="112">
        <v>23152</v>
      </c>
      <c r="U1021" s="112">
        <v>14592</v>
      </c>
      <c r="V1021" s="112">
        <v>0</v>
      </c>
      <c r="W1021" s="112">
        <v>0</v>
      </c>
      <c r="X1021" s="112">
        <v>23904</v>
      </c>
      <c r="Y1021" s="112">
        <v>21376</v>
      </c>
      <c r="Z1021" s="112">
        <v>10851</v>
      </c>
      <c r="AA1021" s="112">
        <v>0</v>
      </c>
      <c r="AB1021" s="112">
        <v>93875</v>
      </c>
    </row>
    <row r="1022" spans="1:28" x14ac:dyDescent="0.25">
      <c r="A1022" s="114" t="s">
        <v>45</v>
      </c>
      <c r="B1022" s="114" t="s">
        <v>1763</v>
      </c>
      <c r="C1022" s="114" t="s">
        <v>593</v>
      </c>
      <c r="D1022" s="114" t="s">
        <v>1680</v>
      </c>
      <c r="E1022" s="112">
        <f t="shared" si="59"/>
        <v>0</v>
      </c>
      <c r="F1022" s="112">
        <f t="shared" si="59"/>
        <v>0</v>
      </c>
      <c r="G1022" s="112">
        <f t="shared" si="59"/>
        <v>0</v>
      </c>
      <c r="H1022" s="112">
        <f t="shared" si="59"/>
        <v>0</v>
      </c>
      <c r="I1022" s="112">
        <f t="shared" si="59"/>
        <v>0</v>
      </c>
      <c r="J1022" s="112">
        <f t="shared" si="59"/>
        <v>0</v>
      </c>
      <c r="K1022" s="112">
        <f t="shared" si="59"/>
        <v>0</v>
      </c>
      <c r="L1022" s="112">
        <f t="shared" si="59"/>
        <v>0</v>
      </c>
      <c r="M1022" s="112">
        <f t="shared" si="59"/>
        <v>0</v>
      </c>
      <c r="O1022" s="114" t="s">
        <v>45</v>
      </c>
      <c r="P1022" s="114" t="s">
        <v>1763</v>
      </c>
      <c r="Q1022" s="114" t="s">
        <v>593</v>
      </c>
      <c r="R1022" s="114" t="s">
        <v>1680</v>
      </c>
      <c r="S1022" s="114"/>
      <c r="T1022" s="112">
        <v>0</v>
      </c>
      <c r="U1022" s="112">
        <v>0</v>
      </c>
      <c r="V1022" s="112">
        <v>0</v>
      </c>
      <c r="W1022" s="112">
        <v>0</v>
      </c>
      <c r="X1022" s="112">
        <v>0</v>
      </c>
      <c r="Y1022" s="112">
        <v>0</v>
      </c>
      <c r="Z1022" s="112">
        <v>0</v>
      </c>
      <c r="AA1022" s="112">
        <v>0</v>
      </c>
      <c r="AB1022" s="112">
        <v>0</v>
      </c>
    </row>
    <row r="1023" spans="1:28" x14ac:dyDescent="0.25">
      <c r="A1023" s="114" t="s">
        <v>45</v>
      </c>
      <c r="B1023" s="114" t="s">
        <v>1763</v>
      </c>
      <c r="C1023" s="114" t="s">
        <v>594</v>
      </c>
      <c r="D1023" s="114" t="s">
        <v>1681</v>
      </c>
      <c r="E1023" s="112">
        <f t="shared" si="59"/>
        <v>3552</v>
      </c>
      <c r="F1023" s="112">
        <f t="shared" si="59"/>
        <v>0</v>
      </c>
      <c r="G1023" s="112">
        <f t="shared" si="59"/>
        <v>0</v>
      </c>
      <c r="H1023" s="112">
        <f t="shared" si="59"/>
        <v>0</v>
      </c>
      <c r="I1023" s="112">
        <f t="shared" si="59"/>
        <v>0</v>
      </c>
      <c r="J1023" s="112">
        <f t="shared" si="59"/>
        <v>0</v>
      </c>
      <c r="K1023" s="112">
        <f t="shared" si="59"/>
        <v>2844</v>
      </c>
      <c r="L1023" s="112">
        <f t="shared" si="59"/>
        <v>0</v>
      </c>
      <c r="M1023" s="112">
        <f t="shared" si="59"/>
        <v>6396</v>
      </c>
      <c r="O1023" s="114" t="s">
        <v>45</v>
      </c>
      <c r="P1023" s="114" t="s">
        <v>1763</v>
      </c>
      <c r="Q1023" s="114" t="s">
        <v>594</v>
      </c>
      <c r="R1023" s="114" t="s">
        <v>1681</v>
      </c>
      <c r="S1023" s="114"/>
      <c r="T1023" s="112">
        <v>3552</v>
      </c>
      <c r="U1023" s="112">
        <v>0</v>
      </c>
      <c r="V1023" s="112">
        <v>0</v>
      </c>
      <c r="W1023" s="112">
        <v>0</v>
      </c>
      <c r="X1023" s="112">
        <v>0</v>
      </c>
      <c r="Y1023" s="112">
        <v>0</v>
      </c>
      <c r="Z1023" s="112">
        <v>2844</v>
      </c>
      <c r="AA1023" s="112">
        <v>0</v>
      </c>
      <c r="AB1023" s="112">
        <v>6396</v>
      </c>
    </row>
    <row r="1024" spans="1:28" x14ac:dyDescent="0.25">
      <c r="A1024" s="114" t="s">
        <v>45</v>
      </c>
      <c r="B1024" s="114" t="s">
        <v>1763</v>
      </c>
      <c r="C1024" s="114" t="s">
        <v>595</v>
      </c>
      <c r="D1024" s="114" t="s">
        <v>1682</v>
      </c>
      <c r="E1024" s="112">
        <f t="shared" si="59"/>
        <v>0</v>
      </c>
      <c r="F1024" s="112">
        <f t="shared" si="59"/>
        <v>1856</v>
      </c>
      <c r="G1024" s="112">
        <f t="shared" si="59"/>
        <v>0</v>
      </c>
      <c r="H1024" s="112">
        <f t="shared" si="59"/>
        <v>0</v>
      </c>
      <c r="I1024" s="112">
        <f t="shared" si="59"/>
        <v>0</v>
      </c>
      <c r="J1024" s="112">
        <f t="shared" si="59"/>
        <v>33312</v>
      </c>
      <c r="K1024" s="112">
        <f t="shared" si="59"/>
        <v>0</v>
      </c>
      <c r="L1024" s="112">
        <f t="shared" si="59"/>
        <v>778</v>
      </c>
      <c r="M1024" s="112">
        <f t="shared" si="59"/>
        <v>35946</v>
      </c>
      <c r="O1024" s="114" t="s">
        <v>45</v>
      </c>
      <c r="P1024" s="114" t="s">
        <v>1763</v>
      </c>
      <c r="Q1024" s="114" t="s">
        <v>595</v>
      </c>
      <c r="R1024" s="114" t="s">
        <v>1682</v>
      </c>
      <c r="S1024" s="114"/>
      <c r="T1024" s="112">
        <v>0</v>
      </c>
      <c r="U1024" s="112">
        <v>1856</v>
      </c>
      <c r="V1024" s="112">
        <v>0</v>
      </c>
      <c r="W1024" s="112">
        <v>0</v>
      </c>
      <c r="X1024" s="112">
        <v>0</v>
      </c>
      <c r="Y1024" s="112">
        <v>33312</v>
      </c>
      <c r="Z1024" s="112">
        <v>0</v>
      </c>
      <c r="AA1024" s="112">
        <v>778</v>
      </c>
      <c r="AB1024" s="112">
        <v>35946</v>
      </c>
    </row>
    <row r="1025" spans="1:28" x14ac:dyDescent="0.25">
      <c r="A1025" s="114" t="s">
        <v>45</v>
      </c>
      <c r="B1025" s="114" t="s">
        <v>1763</v>
      </c>
      <c r="C1025" s="114" t="s">
        <v>596</v>
      </c>
      <c r="D1025" s="114" t="s">
        <v>1683</v>
      </c>
      <c r="E1025" s="112">
        <f t="shared" si="59"/>
        <v>0</v>
      </c>
      <c r="F1025" s="112">
        <f t="shared" si="59"/>
        <v>0</v>
      </c>
      <c r="G1025" s="112">
        <f t="shared" si="59"/>
        <v>0</v>
      </c>
      <c r="H1025" s="112">
        <f t="shared" si="59"/>
        <v>0</v>
      </c>
      <c r="I1025" s="112">
        <f t="shared" si="59"/>
        <v>0</v>
      </c>
      <c r="J1025" s="112">
        <f t="shared" si="59"/>
        <v>0</v>
      </c>
      <c r="K1025" s="112">
        <f t="shared" si="59"/>
        <v>672</v>
      </c>
      <c r="L1025" s="112">
        <f t="shared" si="59"/>
        <v>0</v>
      </c>
      <c r="M1025" s="112">
        <f t="shared" si="59"/>
        <v>672</v>
      </c>
      <c r="O1025" s="114" t="s">
        <v>45</v>
      </c>
      <c r="P1025" s="114" t="s">
        <v>1763</v>
      </c>
      <c r="Q1025" s="114" t="s">
        <v>596</v>
      </c>
      <c r="R1025" s="114" t="s">
        <v>1683</v>
      </c>
      <c r="S1025" s="114"/>
      <c r="T1025" s="112">
        <v>0</v>
      </c>
      <c r="U1025" s="112">
        <v>0</v>
      </c>
      <c r="V1025" s="112">
        <v>0</v>
      </c>
      <c r="W1025" s="112">
        <v>0</v>
      </c>
      <c r="X1025" s="112">
        <v>0</v>
      </c>
      <c r="Y1025" s="112">
        <v>0</v>
      </c>
      <c r="Z1025" s="112">
        <v>672</v>
      </c>
      <c r="AA1025" s="112">
        <v>0</v>
      </c>
      <c r="AB1025" s="112">
        <v>672</v>
      </c>
    </row>
    <row r="1026" spans="1:28" x14ac:dyDescent="0.25">
      <c r="A1026" s="114" t="s">
        <v>45</v>
      </c>
      <c r="B1026" s="114" t="s">
        <v>1763</v>
      </c>
      <c r="C1026" s="114" t="s">
        <v>597</v>
      </c>
      <c r="D1026" s="114" t="s">
        <v>1684</v>
      </c>
      <c r="E1026" s="112">
        <f t="shared" si="59"/>
        <v>3744</v>
      </c>
      <c r="F1026" s="112">
        <f t="shared" si="59"/>
        <v>4960</v>
      </c>
      <c r="G1026" s="112">
        <f t="shared" si="59"/>
        <v>0</v>
      </c>
      <c r="H1026" s="112">
        <f t="shared" si="59"/>
        <v>0</v>
      </c>
      <c r="I1026" s="112">
        <f t="shared" si="59"/>
        <v>61248</v>
      </c>
      <c r="J1026" s="112">
        <f t="shared" si="59"/>
        <v>0</v>
      </c>
      <c r="K1026" s="112">
        <f t="shared" si="59"/>
        <v>24</v>
      </c>
      <c r="L1026" s="112">
        <f t="shared" si="59"/>
        <v>0</v>
      </c>
      <c r="M1026" s="112">
        <f t="shared" si="59"/>
        <v>69976</v>
      </c>
      <c r="O1026" s="114" t="s">
        <v>45</v>
      </c>
      <c r="P1026" s="114" t="s">
        <v>1763</v>
      </c>
      <c r="Q1026" s="114" t="s">
        <v>597</v>
      </c>
      <c r="R1026" s="114" t="s">
        <v>1684</v>
      </c>
      <c r="S1026" s="114"/>
      <c r="T1026" s="112">
        <v>3744</v>
      </c>
      <c r="U1026" s="112">
        <v>4960</v>
      </c>
      <c r="V1026" s="112">
        <v>0</v>
      </c>
      <c r="W1026" s="112">
        <v>0</v>
      </c>
      <c r="X1026" s="112">
        <v>61248</v>
      </c>
      <c r="Y1026" s="112">
        <v>0</v>
      </c>
      <c r="Z1026" s="112">
        <v>24</v>
      </c>
      <c r="AA1026" s="112">
        <v>0</v>
      </c>
      <c r="AB1026" s="112">
        <v>69976</v>
      </c>
    </row>
    <row r="1027" spans="1:28" x14ac:dyDescent="0.25">
      <c r="A1027" s="114" t="s">
        <v>45</v>
      </c>
      <c r="B1027" s="114" t="s">
        <v>1763</v>
      </c>
      <c r="C1027" s="114" t="s">
        <v>598</v>
      </c>
      <c r="D1027" s="114" t="s">
        <v>1685</v>
      </c>
      <c r="E1027" s="112">
        <f t="shared" si="59"/>
        <v>0</v>
      </c>
      <c r="F1027" s="112">
        <f t="shared" si="59"/>
        <v>3600</v>
      </c>
      <c r="G1027" s="112">
        <f t="shared" si="59"/>
        <v>0</v>
      </c>
      <c r="H1027" s="112">
        <f t="shared" si="59"/>
        <v>0</v>
      </c>
      <c r="I1027" s="112">
        <f t="shared" si="59"/>
        <v>0</v>
      </c>
      <c r="J1027" s="112">
        <f t="shared" si="59"/>
        <v>0</v>
      </c>
      <c r="K1027" s="112">
        <f t="shared" si="59"/>
        <v>0</v>
      </c>
      <c r="L1027" s="112">
        <f t="shared" si="59"/>
        <v>488</v>
      </c>
      <c r="M1027" s="112">
        <f t="shared" si="59"/>
        <v>4088</v>
      </c>
      <c r="O1027" s="114" t="s">
        <v>45</v>
      </c>
      <c r="P1027" s="114" t="s">
        <v>1763</v>
      </c>
      <c r="Q1027" s="114" t="s">
        <v>598</v>
      </c>
      <c r="R1027" s="114" t="s">
        <v>1685</v>
      </c>
      <c r="S1027" s="114"/>
      <c r="T1027" s="112">
        <v>0</v>
      </c>
      <c r="U1027" s="112">
        <v>3600</v>
      </c>
      <c r="V1027" s="112">
        <v>0</v>
      </c>
      <c r="W1027" s="112">
        <v>0</v>
      </c>
      <c r="X1027" s="112">
        <v>0</v>
      </c>
      <c r="Y1027" s="112">
        <v>0</v>
      </c>
      <c r="Z1027" s="112">
        <v>0</v>
      </c>
      <c r="AA1027" s="112">
        <v>488</v>
      </c>
      <c r="AB1027" s="112">
        <v>4088</v>
      </c>
    </row>
    <row r="1028" spans="1:28" x14ac:dyDescent="0.25">
      <c r="A1028" s="114" t="s">
        <v>45</v>
      </c>
      <c r="B1028" s="114" t="s">
        <v>1763</v>
      </c>
      <c r="C1028" s="114" t="s">
        <v>599</v>
      </c>
      <c r="D1028" s="114" t="s">
        <v>1686</v>
      </c>
      <c r="E1028" s="112">
        <f t="shared" si="59"/>
        <v>0</v>
      </c>
      <c r="F1028" s="112">
        <f t="shared" si="59"/>
        <v>1632</v>
      </c>
      <c r="G1028" s="112">
        <f t="shared" si="59"/>
        <v>0</v>
      </c>
      <c r="H1028" s="112">
        <f t="shared" si="59"/>
        <v>0</v>
      </c>
      <c r="I1028" s="112">
        <f t="shared" si="59"/>
        <v>0</v>
      </c>
      <c r="J1028" s="112">
        <f t="shared" si="59"/>
        <v>66112</v>
      </c>
      <c r="K1028" s="112">
        <f t="shared" si="59"/>
        <v>0</v>
      </c>
      <c r="L1028" s="112">
        <f t="shared" si="59"/>
        <v>14475</v>
      </c>
      <c r="M1028" s="112">
        <f t="shared" si="59"/>
        <v>82219</v>
      </c>
      <c r="O1028" s="114" t="s">
        <v>45</v>
      </c>
      <c r="P1028" s="114" t="s">
        <v>1763</v>
      </c>
      <c r="Q1028" s="114" t="s">
        <v>599</v>
      </c>
      <c r="R1028" s="114" t="s">
        <v>1686</v>
      </c>
      <c r="S1028" s="114"/>
      <c r="T1028" s="112">
        <v>0</v>
      </c>
      <c r="U1028" s="112">
        <v>1632</v>
      </c>
      <c r="V1028" s="112">
        <v>0</v>
      </c>
      <c r="W1028" s="112">
        <v>0</v>
      </c>
      <c r="X1028" s="112">
        <v>0</v>
      </c>
      <c r="Y1028" s="112">
        <v>66112</v>
      </c>
      <c r="Z1028" s="112">
        <v>0</v>
      </c>
      <c r="AA1028" s="112">
        <v>14475</v>
      </c>
      <c r="AB1028" s="112">
        <v>82219</v>
      </c>
    </row>
    <row r="1029" spans="1:28" x14ac:dyDescent="0.25">
      <c r="A1029" s="114" t="s">
        <v>45</v>
      </c>
      <c r="B1029" s="114" t="s">
        <v>1763</v>
      </c>
      <c r="C1029" s="114" t="s">
        <v>600</v>
      </c>
      <c r="D1029" s="114" t="s">
        <v>1687</v>
      </c>
      <c r="E1029" s="112">
        <f t="shared" si="59"/>
        <v>235296</v>
      </c>
      <c r="F1029" s="112">
        <f t="shared" si="59"/>
        <v>0</v>
      </c>
      <c r="G1029" s="112">
        <f t="shared" si="59"/>
        <v>0</v>
      </c>
      <c r="H1029" s="112">
        <f t="shared" si="59"/>
        <v>35477</v>
      </c>
      <c r="I1029" s="112">
        <f t="shared" si="59"/>
        <v>0</v>
      </c>
      <c r="J1029" s="112">
        <f t="shared" si="59"/>
        <v>0</v>
      </c>
      <c r="K1029" s="112">
        <f t="shared" si="59"/>
        <v>630</v>
      </c>
      <c r="L1029" s="112">
        <f t="shared" si="59"/>
        <v>0</v>
      </c>
      <c r="M1029" s="112">
        <f t="shared" si="59"/>
        <v>271403</v>
      </c>
      <c r="O1029" s="114" t="s">
        <v>45</v>
      </c>
      <c r="P1029" s="114" t="s">
        <v>1763</v>
      </c>
      <c r="Q1029" s="114" t="s">
        <v>600</v>
      </c>
      <c r="R1029" s="114" t="s">
        <v>1687</v>
      </c>
      <c r="S1029" s="114"/>
      <c r="T1029" s="112">
        <v>235296</v>
      </c>
      <c r="U1029" s="112">
        <v>0</v>
      </c>
      <c r="V1029" s="112">
        <v>0</v>
      </c>
      <c r="W1029" s="112">
        <v>35477</v>
      </c>
      <c r="X1029" s="112">
        <v>0</v>
      </c>
      <c r="Y1029" s="112">
        <v>0</v>
      </c>
      <c r="Z1029" s="112">
        <v>630</v>
      </c>
      <c r="AA1029" s="112">
        <v>0</v>
      </c>
      <c r="AB1029" s="112">
        <v>271403</v>
      </c>
    </row>
    <row r="1030" spans="1:28" x14ac:dyDescent="0.25">
      <c r="A1030" s="114" t="s">
        <v>45</v>
      </c>
      <c r="B1030" s="114" t="s">
        <v>1763</v>
      </c>
      <c r="C1030" s="114" t="s">
        <v>601</v>
      </c>
      <c r="D1030" s="114" t="s">
        <v>1688</v>
      </c>
      <c r="E1030" s="112">
        <f t="shared" si="59"/>
        <v>142304</v>
      </c>
      <c r="F1030" s="112">
        <f t="shared" si="59"/>
        <v>0</v>
      </c>
      <c r="G1030" s="112">
        <f t="shared" si="59"/>
        <v>0</v>
      </c>
      <c r="H1030" s="112">
        <f t="shared" si="59"/>
        <v>0</v>
      </c>
      <c r="I1030" s="112">
        <f t="shared" si="59"/>
        <v>0</v>
      </c>
      <c r="J1030" s="112">
        <f t="shared" si="59"/>
        <v>0</v>
      </c>
      <c r="K1030" s="112">
        <f t="shared" si="59"/>
        <v>0</v>
      </c>
      <c r="L1030" s="112">
        <f t="shared" si="59"/>
        <v>0</v>
      </c>
      <c r="M1030" s="112">
        <f t="shared" si="59"/>
        <v>142304</v>
      </c>
      <c r="O1030" s="114" t="s">
        <v>45</v>
      </c>
      <c r="P1030" s="114" t="s">
        <v>1763</v>
      </c>
      <c r="Q1030" s="114" t="s">
        <v>601</v>
      </c>
      <c r="R1030" s="114" t="s">
        <v>1688</v>
      </c>
      <c r="S1030" s="114"/>
      <c r="T1030" s="112">
        <v>142304</v>
      </c>
      <c r="U1030" s="112">
        <v>0</v>
      </c>
      <c r="V1030" s="112">
        <v>0</v>
      </c>
      <c r="W1030" s="112">
        <v>0</v>
      </c>
      <c r="X1030" s="112">
        <v>0</v>
      </c>
      <c r="Y1030" s="112">
        <v>0</v>
      </c>
      <c r="Z1030" s="112">
        <v>0</v>
      </c>
      <c r="AA1030" s="112">
        <v>0</v>
      </c>
      <c r="AB1030" s="112">
        <v>142304</v>
      </c>
    </row>
    <row r="1031" spans="1:28" x14ac:dyDescent="0.25">
      <c r="A1031" s="114" t="s">
        <v>45</v>
      </c>
      <c r="B1031" s="114" t="s">
        <v>1763</v>
      </c>
      <c r="C1031" s="114" t="s">
        <v>602</v>
      </c>
      <c r="D1031" s="114" t="s">
        <v>1689</v>
      </c>
      <c r="E1031" s="112">
        <f t="shared" si="59"/>
        <v>0</v>
      </c>
      <c r="F1031" s="112">
        <f t="shared" si="59"/>
        <v>0</v>
      </c>
      <c r="G1031" s="112">
        <f t="shared" si="59"/>
        <v>0</v>
      </c>
      <c r="H1031" s="112">
        <f t="shared" si="59"/>
        <v>0</v>
      </c>
      <c r="I1031" s="112">
        <f t="shared" si="59"/>
        <v>0</v>
      </c>
      <c r="J1031" s="112">
        <f t="shared" si="59"/>
        <v>87168</v>
      </c>
      <c r="K1031" s="112">
        <f t="shared" si="59"/>
        <v>0</v>
      </c>
      <c r="L1031" s="112">
        <f t="shared" si="59"/>
        <v>32676</v>
      </c>
      <c r="M1031" s="112">
        <f t="shared" si="59"/>
        <v>119844</v>
      </c>
      <c r="O1031" s="114" t="s">
        <v>45</v>
      </c>
      <c r="P1031" s="114" t="s">
        <v>1763</v>
      </c>
      <c r="Q1031" s="114" t="s">
        <v>602</v>
      </c>
      <c r="R1031" s="114" t="s">
        <v>1689</v>
      </c>
      <c r="S1031" s="114"/>
      <c r="T1031" s="112">
        <v>0</v>
      </c>
      <c r="U1031" s="112">
        <v>0</v>
      </c>
      <c r="V1031" s="112">
        <v>0</v>
      </c>
      <c r="W1031" s="112">
        <v>0</v>
      </c>
      <c r="X1031" s="112">
        <v>0</v>
      </c>
      <c r="Y1031" s="112">
        <v>87168</v>
      </c>
      <c r="Z1031" s="112">
        <v>0</v>
      </c>
      <c r="AA1031" s="112">
        <v>32676</v>
      </c>
      <c r="AB1031" s="112">
        <v>119844</v>
      </c>
    </row>
    <row r="1032" spans="1:28" x14ac:dyDescent="0.25">
      <c r="A1032" s="114" t="s">
        <v>45</v>
      </c>
      <c r="B1032" s="114" t="s">
        <v>1763</v>
      </c>
      <c r="C1032" s="114" t="s">
        <v>603</v>
      </c>
      <c r="D1032" s="114" t="s">
        <v>1690</v>
      </c>
      <c r="E1032" s="112">
        <f t="shared" si="59"/>
        <v>0</v>
      </c>
      <c r="F1032" s="112">
        <f t="shared" si="59"/>
        <v>0</v>
      </c>
      <c r="G1032" s="112">
        <f t="shared" si="59"/>
        <v>0</v>
      </c>
      <c r="H1032" s="112">
        <f t="shared" si="59"/>
        <v>0</v>
      </c>
      <c r="I1032" s="112">
        <f t="shared" si="59"/>
        <v>0</v>
      </c>
      <c r="J1032" s="112">
        <f t="shared" si="59"/>
        <v>0</v>
      </c>
      <c r="K1032" s="112">
        <f t="shared" si="59"/>
        <v>0</v>
      </c>
      <c r="L1032" s="112">
        <f t="shared" si="59"/>
        <v>0</v>
      </c>
      <c r="M1032" s="112">
        <f t="shared" si="59"/>
        <v>0</v>
      </c>
      <c r="O1032" s="114" t="s">
        <v>45</v>
      </c>
      <c r="P1032" s="114" t="s">
        <v>1763</v>
      </c>
      <c r="Q1032" s="114" t="s">
        <v>603</v>
      </c>
      <c r="R1032" s="114" t="s">
        <v>1690</v>
      </c>
      <c r="S1032" s="114"/>
      <c r="T1032" s="112">
        <v>0</v>
      </c>
      <c r="U1032" s="112">
        <v>0</v>
      </c>
      <c r="V1032" s="112">
        <v>0</v>
      </c>
      <c r="W1032" s="112">
        <v>0</v>
      </c>
      <c r="X1032" s="112">
        <v>0</v>
      </c>
      <c r="Y1032" s="112">
        <v>0</v>
      </c>
      <c r="Z1032" s="112">
        <v>0</v>
      </c>
      <c r="AA1032" s="112">
        <v>0</v>
      </c>
      <c r="AB1032" s="112">
        <v>0</v>
      </c>
    </row>
    <row r="1033" spans="1:28" x14ac:dyDescent="0.25">
      <c r="A1033" s="114" t="s">
        <v>45</v>
      </c>
      <c r="B1033" s="114" t="s">
        <v>1763</v>
      </c>
      <c r="C1033" s="114" t="s">
        <v>604</v>
      </c>
      <c r="D1033" s="114" t="s">
        <v>1691</v>
      </c>
      <c r="E1033" s="112">
        <f t="shared" si="59"/>
        <v>1584</v>
      </c>
      <c r="F1033" s="112">
        <f t="shared" si="59"/>
        <v>528</v>
      </c>
      <c r="G1033" s="112">
        <f t="shared" si="59"/>
        <v>0</v>
      </c>
      <c r="H1033" s="112">
        <f t="shared" si="59"/>
        <v>0</v>
      </c>
      <c r="I1033" s="112">
        <f t="shared" si="59"/>
        <v>0</v>
      </c>
      <c r="J1033" s="112">
        <f t="shared" si="59"/>
        <v>97408</v>
      </c>
      <c r="K1033" s="112">
        <f t="shared" si="59"/>
        <v>4273</v>
      </c>
      <c r="L1033" s="112">
        <f t="shared" si="59"/>
        <v>37186</v>
      </c>
      <c r="M1033" s="112">
        <f t="shared" si="59"/>
        <v>140979</v>
      </c>
      <c r="O1033" s="114" t="s">
        <v>45</v>
      </c>
      <c r="P1033" s="114" t="s">
        <v>1763</v>
      </c>
      <c r="Q1033" s="114" t="s">
        <v>604</v>
      </c>
      <c r="R1033" s="114" t="s">
        <v>1691</v>
      </c>
      <c r="S1033" s="114"/>
      <c r="T1033" s="112">
        <v>1584</v>
      </c>
      <c r="U1033" s="112">
        <v>528</v>
      </c>
      <c r="V1033" s="112">
        <v>0</v>
      </c>
      <c r="W1033" s="112">
        <v>0</v>
      </c>
      <c r="X1033" s="112">
        <v>0</v>
      </c>
      <c r="Y1033" s="112">
        <v>97408</v>
      </c>
      <c r="Z1033" s="112">
        <v>4273</v>
      </c>
      <c r="AA1033" s="112">
        <v>37186</v>
      </c>
      <c r="AB1033" s="112">
        <v>140979</v>
      </c>
    </row>
    <row r="1034" spans="1:28" x14ac:dyDescent="0.25">
      <c r="A1034" s="114" t="s">
        <v>45</v>
      </c>
      <c r="B1034" s="114" t="s">
        <v>1763</v>
      </c>
      <c r="C1034" s="114" t="s">
        <v>605</v>
      </c>
      <c r="D1034" s="114" t="s">
        <v>1692</v>
      </c>
      <c r="E1034" s="112">
        <f t="shared" si="59"/>
        <v>0</v>
      </c>
      <c r="F1034" s="112">
        <f t="shared" si="59"/>
        <v>0</v>
      </c>
      <c r="G1034" s="112">
        <f t="shared" si="59"/>
        <v>0</v>
      </c>
      <c r="H1034" s="112">
        <f t="shared" si="59"/>
        <v>0</v>
      </c>
      <c r="I1034" s="112">
        <f t="shared" si="59"/>
        <v>0</v>
      </c>
      <c r="J1034" s="112">
        <f t="shared" si="59"/>
        <v>15472</v>
      </c>
      <c r="K1034" s="112">
        <f t="shared" si="59"/>
        <v>0</v>
      </c>
      <c r="L1034" s="112">
        <f t="shared" si="59"/>
        <v>576</v>
      </c>
      <c r="M1034" s="112">
        <f t="shared" si="59"/>
        <v>16048</v>
      </c>
      <c r="O1034" s="114" t="s">
        <v>45</v>
      </c>
      <c r="P1034" s="114" t="s">
        <v>1763</v>
      </c>
      <c r="Q1034" s="114" t="s">
        <v>605</v>
      </c>
      <c r="R1034" s="114" t="s">
        <v>1692</v>
      </c>
      <c r="S1034" s="114"/>
      <c r="T1034" s="112">
        <v>0</v>
      </c>
      <c r="U1034" s="112">
        <v>0</v>
      </c>
      <c r="V1034" s="112">
        <v>0</v>
      </c>
      <c r="W1034" s="112">
        <v>0</v>
      </c>
      <c r="X1034" s="112">
        <v>0</v>
      </c>
      <c r="Y1034" s="112">
        <v>15472</v>
      </c>
      <c r="Z1034" s="112">
        <v>0</v>
      </c>
      <c r="AA1034" s="112">
        <v>576</v>
      </c>
      <c r="AB1034" s="112">
        <v>16048</v>
      </c>
    </row>
    <row r="1035" spans="1:28" x14ac:dyDescent="0.25">
      <c r="A1035" s="114" t="s">
        <v>45</v>
      </c>
      <c r="B1035" s="114" t="s">
        <v>1763</v>
      </c>
      <c r="C1035" s="114" t="s">
        <v>606</v>
      </c>
      <c r="D1035" s="114" t="s">
        <v>1693</v>
      </c>
      <c r="E1035" s="112">
        <f t="shared" si="59"/>
        <v>0</v>
      </c>
      <c r="F1035" s="112">
        <f t="shared" si="59"/>
        <v>0</v>
      </c>
      <c r="G1035" s="112">
        <f t="shared" si="59"/>
        <v>0</v>
      </c>
      <c r="H1035" s="112">
        <f t="shared" si="59"/>
        <v>0</v>
      </c>
      <c r="I1035" s="112">
        <f t="shared" si="59"/>
        <v>0</v>
      </c>
      <c r="J1035" s="112">
        <f t="shared" si="59"/>
        <v>35056</v>
      </c>
      <c r="K1035" s="112">
        <f t="shared" si="59"/>
        <v>0</v>
      </c>
      <c r="L1035" s="112">
        <f t="shared" si="59"/>
        <v>0</v>
      </c>
      <c r="M1035" s="112">
        <f t="shared" si="59"/>
        <v>35056</v>
      </c>
      <c r="O1035" s="114" t="s">
        <v>45</v>
      </c>
      <c r="P1035" s="114" t="s">
        <v>1763</v>
      </c>
      <c r="Q1035" s="114" t="s">
        <v>606</v>
      </c>
      <c r="R1035" s="114" t="s">
        <v>1693</v>
      </c>
      <c r="S1035" s="114"/>
      <c r="T1035" s="112">
        <v>0</v>
      </c>
      <c r="U1035" s="112">
        <v>0</v>
      </c>
      <c r="V1035" s="112">
        <v>0</v>
      </c>
      <c r="W1035" s="112">
        <v>0</v>
      </c>
      <c r="X1035" s="112">
        <v>0</v>
      </c>
      <c r="Y1035" s="112">
        <v>35056</v>
      </c>
      <c r="Z1035" s="112">
        <v>0</v>
      </c>
      <c r="AA1035" s="112">
        <v>0</v>
      </c>
      <c r="AB1035" s="112">
        <v>35056</v>
      </c>
    </row>
    <row r="1036" spans="1:28" x14ac:dyDescent="0.25">
      <c r="A1036" s="114" t="s">
        <v>45</v>
      </c>
      <c r="B1036" s="114" t="s">
        <v>1763</v>
      </c>
      <c r="C1036" s="114" t="s">
        <v>607</v>
      </c>
      <c r="D1036" s="114" t="s">
        <v>1694</v>
      </c>
      <c r="E1036" s="112">
        <f t="shared" si="59"/>
        <v>0</v>
      </c>
      <c r="F1036" s="112">
        <f t="shared" si="59"/>
        <v>115744</v>
      </c>
      <c r="G1036" s="112">
        <f t="shared" si="59"/>
        <v>55536</v>
      </c>
      <c r="H1036" s="112">
        <f t="shared" si="59"/>
        <v>0</v>
      </c>
      <c r="I1036" s="112">
        <f t="shared" si="59"/>
        <v>0</v>
      </c>
      <c r="J1036" s="112">
        <f t="shared" si="59"/>
        <v>2352</v>
      </c>
      <c r="K1036" s="112">
        <f t="shared" si="59"/>
        <v>0</v>
      </c>
      <c r="L1036" s="112">
        <f t="shared" si="59"/>
        <v>48</v>
      </c>
      <c r="M1036" s="112">
        <f t="shared" si="59"/>
        <v>173680</v>
      </c>
      <c r="O1036" s="114" t="s">
        <v>45</v>
      </c>
      <c r="P1036" s="114" t="s">
        <v>1763</v>
      </c>
      <c r="Q1036" s="114" t="s">
        <v>607</v>
      </c>
      <c r="R1036" s="114" t="s">
        <v>1694</v>
      </c>
      <c r="S1036" s="114"/>
      <c r="T1036" s="112">
        <v>0</v>
      </c>
      <c r="U1036" s="112">
        <v>115744</v>
      </c>
      <c r="V1036" s="112">
        <v>55536</v>
      </c>
      <c r="W1036" s="112">
        <v>0</v>
      </c>
      <c r="X1036" s="112">
        <v>0</v>
      </c>
      <c r="Y1036" s="112">
        <v>2352</v>
      </c>
      <c r="Z1036" s="112">
        <v>0</v>
      </c>
      <c r="AA1036" s="112">
        <v>48</v>
      </c>
      <c r="AB1036" s="112">
        <v>173680</v>
      </c>
    </row>
    <row r="1037" spans="1:28" x14ac:dyDescent="0.25">
      <c r="A1037" s="114" t="s">
        <v>45</v>
      </c>
      <c r="B1037" s="114" t="s">
        <v>1763</v>
      </c>
      <c r="C1037" s="114" t="s">
        <v>608</v>
      </c>
      <c r="D1037" s="114" t="s">
        <v>1695</v>
      </c>
      <c r="E1037" s="112">
        <f t="shared" si="59"/>
        <v>0</v>
      </c>
      <c r="F1037" s="112">
        <f t="shared" si="59"/>
        <v>0</v>
      </c>
      <c r="G1037" s="112">
        <f t="shared" si="59"/>
        <v>0</v>
      </c>
      <c r="H1037" s="112">
        <f t="shared" si="59"/>
        <v>0</v>
      </c>
      <c r="I1037" s="112">
        <f t="shared" si="59"/>
        <v>25440</v>
      </c>
      <c r="J1037" s="112">
        <f t="shared" si="59"/>
        <v>0</v>
      </c>
      <c r="K1037" s="112">
        <f t="shared" si="59"/>
        <v>96</v>
      </c>
      <c r="L1037" s="112">
        <f t="shared" si="59"/>
        <v>0</v>
      </c>
      <c r="M1037" s="112">
        <f t="shared" si="59"/>
        <v>25536</v>
      </c>
      <c r="O1037" s="114" t="s">
        <v>45</v>
      </c>
      <c r="P1037" s="114" t="s">
        <v>1763</v>
      </c>
      <c r="Q1037" s="114" t="s">
        <v>608</v>
      </c>
      <c r="R1037" s="114" t="s">
        <v>1695</v>
      </c>
      <c r="S1037" s="114"/>
      <c r="T1037" s="112">
        <v>0</v>
      </c>
      <c r="U1037" s="112">
        <v>0</v>
      </c>
      <c r="V1037" s="112">
        <v>0</v>
      </c>
      <c r="W1037" s="112">
        <v>0</v>
      </c>
      <c r="X1037" s="112">
        <v>25440</v>
      </c>
      <c r="Y1037" s="112">
        <v>0</v>
      </c>
      <c r="Z1037" s="112">
        <v>96</v>
      </c>
      <c r="AA1037" s="112">
        <v>0</v>
      </c>
      <c r="AB1037" s="112">
        <v>25536</v>
      </c>
    </row>
    <row r="1038" spans="1:28" x14ac:dyDescent="0.25">
      <c r="A1038" s="114" t="s">
        <v>45</v>
      </c>
      <c r="B1038" s="114" t="s">
        <v>1763</v>
      </c>
      <c r="C1038" s="114" t="s">
        <v>609</v>
      </c>
      <c r="D1038" s="114" t="s">
        <v>1696</v>
      </c>
      <c r="E1038" s="112">
        <f t="shared" si="59"/>
        <v>0</v>
      </c>
      <c r="F1038" s="112">
        <f t="shared" si="59"/>
        <v>0</v>
      </c>
      <c r="G1038" s="112">
        <f t="shared" si="59"/>
        <v>0</v>
      </c>
      <c r="H1038" s="112">
        <f t="shared" si="59"/>
        <v>0</v>
      </c>
      <c r="I1038" s="112">
        <f t="shared" si="59"/>
        <v>43264</v>
      </c>
      <c r="J1038" s="112">
        <f t="shared" si="59"/>
        <v>0</v>
      </c>
      <c r="K1038" s="112">
        <f t="shared" si="59"/>
        <v>14199</v>
      </c>
      <c r="L1038" s="112">
        <f t="shared" si="59"/>
        <v>0</v>
      </c>
      <c r="M1038" s="112">
        <f t="shared" si="59"/>
        <v>57463</v>
      </c>
      <c r="O1038" s="114" t="s">
        <v>45</v>
      </c>
      <c r="P1038" s="114" t="s">
        <v>1763</v>
      </c>
      <c r="Q1038" s="114" t="s">
        <v>609</v>
      </c>
      <c r="R1038" s="114" t="s">
        <v>1696</v>
      </c>
      <c r="S1038" s="114"/>
      <c r="T1038" s="112">
        <v>0</v>
      </c>
      <c r="U1038" s="112">
        <v>0</v>
      </c>
      <c r="V1038" s="112">
        <v>0</v>
      </c>
      <c r="W1038" s="112">
        <v>0</v>
      </c>
      <c r="X1038" s="112">
        <v>43264</v>
      </c>
      <c r="Y1038" s="112">
        <v>0</v>
      </c>
      <c r="Z1038" s="112">
        <v>14199</v>
      </c>
      <c r="AA1038" s="112">
        <v>0</v>
      </c>
      <c r="AB1038" s="112">
        <v>57463</v>
      </c>
    </row>
    <row r="1039" spans="1:28" x14ac:dyDescent="0.25">
      <c r="A1039" s="114" t="s">
        <v>45</v>
      </c>
      <c r="B1039" s="114" t="s">
        <v>1763</v>
      </c>
      <c r="C1039" s="114" t="s">
        <v>610</v>
      </c>
      <c r="D1039" s="114" t="s">
        <v>1697</v>
      </c>
      <c r="E1039" s="112">
        <f t="shared" si="59"/>
        <v>0</v>
      </c>
      <c r="F1039" s="112">
        <f t="shared" si="59"/>
        <v>0</v>
      </c>
      <c r="G1039" s="112">
        <f t="shared" si="59"/>
        <v>0</v>
      </c>
      <c r="H1039" s="112">
        <f t="shared" si="59"/>
        <v>0</v>
      </c>
      <c r="I1039" s="112">
        <f t="shared" si="59"/>
        <v>1456</v>
      </c>
      <c r="J1039" s="112">
        <f t="shared" si="59"/>
        <v>0</v>
      </c>
      <c r="K1039" s="112">
        <f t="shared" si="59"/>
        <v>0</v>
      </c>
      <c r="L1039" s="112">
        <f t="shared" si="59"/>
        <v>0</v>
      </c>
      <c r="M1039" s="112">
        <f t="shared" si="59"/>
        <v>1456</v>
      </c>
      <c r="O1039" s="114" t="s">
        <v>45</v>
      </c>
      <c r="P1039" s="114" t="s">
        <v>1763</v>
      </c>
      <c r="Q1039" s="114" t="s">
        <v>610</v>
      </c>
      <c r="R1039" s="114" t="s">
        <v>1697</v>
      </c>
      <c r="S1039" s="114"/>
      <c r="T1039" s="112">
        <v>0</v>
      </c>
      <c r="U1039" s="112">
        <v>0</v>
      </c>
      <c r="V1039" s="112">
        <v>0</v>
      </c>
      <c r="W1039" s="112">
        <v>0</v>
      </c>
      <c r="X1039" s="112">
        <v>1456</v>
      </c>
      <c r="Y1039" s="112">
        <v>0</v>
      </c>
      <c r="Z1039" s="112">
        <v>0</v>
      </c>
      <c r="AA1039" s="112">
        <v>0</v>
      </c>
      <c r="AB1039" s="112">
        <v>1456</v>
      </c>
    </row>
    <row r="1040" spans="1:28" x14ac:dyDescent="0.25">
      <c r="A1040" s="114" t="s">
        <v>45</v>
      </c>
      <c r="B1040" s="114" t="s">
        <v>1763</v>
      </c>
      <c r="C1040" s="114" t="s">
        <v>611</v>
      </c>
      <c r="D1040" s="114" t="s">
        <v>1698</v>
      </c>
      <c r="E1040" s="112">
        <f t="shared" si="59"/>
        <v>37296</v>
      </c>
      <c r="F1040" s="112">
        <f t="shared" si="59"/>
        <v>0</v>
      </c>
      <c r="G1040" s="112">
        <f t="shared" si="59"/>
        <v>0</v>
      </c>
      <c r="H1040" s="112">
        <f t="shared" si="59"/>
        <v>0</v>
      </c>
      <c r="I1040" s="112">
        <f t="shared" si="59"/>
        <v>0</v>
      </c>
      <c r="J1040" s="112">
        <f t="shared" si="59"/>
        <v>0</v>
      </c>
      <c r="K1040" s="112">
        <f t="shared" si="59"/>
        <v>120</v>
      </c>
      <c r="L1040" s="112">
        <f t="shared" si="59"/>
        <v>0</v>
      </c>
      <c r="M1040" s="112">
        <f t="shared" si="59"/>
        <v>37416</v>
      </c>
      <c r="O1040" s="114" t="s">
        <v>45</v>
      </c>
      <c r="P1040" s="114" t="s">
        <v>1763</v>
      </c>
      <c r="Q1040" s="114" t="s">
        <v>611</v>
      </c>
      <c r="R1040" s="114" t="s">
        <v>1698</v>
      </c>
      <c r="S1040" s="114"/>
      <c r="T1040" s="112">
        <v>37296</v>
      </c>
      <c r="U1040" s="112">
        <v>0</v>
      </c>
      <c r="V1040" s="112">
        <v>0</v>
      </c>
      <c r="W1040" s="112">
        <v>0</v>
      </c>
      <c r="X1040" s="112">
        <v>0</v>
      </c>
      <c r="Y1040" s="112">
        <v>0</v>
      </c>
      <c r="Z1040" s="112">
        <v>120</v>
      </c>
      <c r="AA1040" s="112">
        <v>0</v>
      </c>
      <c r="AB1040" s="112">
        <v>37416</v>
      </c>
    </row>
    <row r="1041" spans="1:28" x14ac:dyDescent="0.25">
      <c r="A1041" s="114" t="s">
        <v>45</v>
      </c>
      <c r="B1041" s="114" t="s">
        <v>1763</v>
      </c>
      <c r="C1041" s="114" t="s">
        <v>612</v>
      </c>
      <c r="D1041" s="114" t="s">
        <v>1699</v>
      </c>
      <c r="E1041" s="112">
        <f t="shared" si="59"/>
        <v>10992</v>
      </c>
      <c r="F1041" s="112">
        <f t="shared" si="59"/>
        <v>0</v>
      </c>
      <c r="G1041" s="112">
        <f t="shared" si="59"/>
        <v>0</v>
      </c>
      <c r="H1041" s="112">
        <f t="shared" si="59"/>
        <v>0</v>
      </c>
      <c r="I1041" s="112">
        <f t="shared" si="59"/>
        <v>6576</v>
      </c>
      <c r="J1041" s="112">
        <f t="shared" si="59"/>
        <v>0</v>
      </c>
      <c r="K1041" s="112">
        <f t="shared" si="59"/>
        <v>10559</v>
      </c>
      <c r="L1041" s="112">
        <f t="shared" si="59"/>
        <v>0</v>
      </c>
      <c r="M1041" s="112">
        <f t="shared" si="59"/>
        <v>28127</v>
      </c>
      <c r="O1041" s="114" t="s">
        <v>45</v>
      </c>
      <c r="P1041" s="114" t="s">
        <v>1763</v>
      </c>
      <c r="Q1041" s="114" t="s">
        <v>612</v>
      </c>
      <c r="R1041" s="114" t="s">
        <v>1699</v>
      </c>
      <c r="S1041" s="114"/>
      <c r="T1041" s="112">
        <v>10992</v>
      </c>
      <c r="U1041" s="112">
        <v>0</v>
      </c>
      <c r="V1041" s="112">
        <v>0</v>
      </c>
      <c r="W1041" s="112">
        <v>0</v>
      </c>
      <c r="X1041" s="112">
        <v>6576</v>
      </c>
      <c r="Y1041" s="112">
        <v>0</v>
      </c>
      <c r="Z1041" s="112">
        <v>10559</v>
      </c>
      <c r="AA1041" s="112">
        <v>0</v>
      </c>
      <c r="AB1041" s="112">
        <v>28127</v>
      </c>
    </row>
    <row r="1042" spans="1:28" x14ac:dyDescent="0.25">
      <c r="A1042" s="114" t="s">
        <v>45</v>
      </c>
      <c r="B1042" s="114" t="s">
        <v>1763</v>
      </c>
      <c r="C1042" s="114" t="s">
        <v>613</v>
      </c>
      <c r="D1042" s="114" t="s">
        <v>1700</v>
      </c>
      <c r="E1042" s="112">
        <f t="shared" si="59"/>
        <v>320784</v>
      </c>
      <c r="F1042" s="112">
        <f t="shared" si="59"/>
        <v>0</v>
      </c>
      <c r="G1042" s="112">
        <f t="shared" si="59"/>
        <v>0</v>
      </c>
      <c r="H1042" s="112">
        <f t="shared" si="59"/>
        <v>0</v>
      </c>
      <c r="I1042" s="112">
        <f t="shared" si="59"/>
        <v>336</v>
      </c>
      <c r="J1042" s="112">
        <f t="shared" si="59"/>
        <v>0</v>
      </c>
      <c r="K1042" s="112">
        <f t="shared" si="59"/>
        <v>0</v>
      </c>
      <c r="L1042" s="112">
        <f t="shared" si="59"/>
        <v>0</v>
      </c>
      <c r="M1042" s="112">
        <f t="shared" si="59"/>
        <v>321120</v>
      </c>
      <c r="O1042" s="114" t="s">
        <v>45</v>
      </c>
      <c r="P1042" s="114" t="s">
        <v>1763</v>
      </c>
      <c r="Q1042" s="114" t="s">
        <v>613</v>
      </c>
      <c r="R1042" s="114" t="s">
        <v>1700</v>
      </c>
      <c r="S1042" s="114"/>
      <c r="T1042" s="112">
        <v>320784</v>
      </c>
      <c r="U1042" s="112">
        <v>0</v>
      </c>
      <c r="V1042" s="112">
        <v>0</v>
      </c>
      <c r="W1042" s="112">
        <v>0</v>
      </c>
      <c r="X1042" s="112">
        <v>336</v>
      </c>
      <c r="Y1042" s="112">
        <v>0</v>
      </c>
      <c r="Z1042" s="112">
        <v>0</v>
      </c>
      <c r="AA1042" s="112">
        <v>0</v>
      </c>
      <c r="AB1042" s="112">
        <v>321120</v>
      </c>
    </row>
    <row r="1043" spans="1:28" x14ac:dyDescent="0.25">
      <c r="A1043" s="114" t="s">
        <v>45</v>
      </c>
      <c r="B1043" s="114" t="s">
        <v>1763</v>
      </c>
      <c r="C1043" s="114" t="s">
        <v>614</v>
      </c>
      <c r="D1043" s="114" t="s">
        <v>1701</v>
      </c>
      <c r="E1043" s="112">
        <f t="shared" si="59"/>
        <v>83952</v>
      </c>
      <c r="F1043" s="112">
        <f t="shared" si="59"/>
        <v>0</v>
      </c>
      <c r="G1043" s="112">
        <f t="shared" si="59"/>
        <v>0</v>
      </c>
      <c r="H1043" s="112">
        <f t="shared" si="59"/>
        <v>0</v>
      </c>
      <c r="I1043" s="112">
        <f t="shared" si="59"/>
        <v>0</v>
      </c>
      <c r="J1043" s="112">
        <f t="shared" si="59"/>
        <v>0</v>
      </c>
      <c r="K1043" s="112">
        <f t="shared" si="59"/>
        <v>0</v>
      </c>
      <c r="L1043" s="112">
        <f t="shared" si="59"/>
        <v>0</v>
      </c>
      <c r="M1043" s="112">
        <f t="shared" si="59"/>
        <v>83952</v>
      </c>
      <c r="O1043" s="114" t="s">
        <v>45</v>
      </c>
      <c r="P1043" s="114" t="s">
        <v>1763</v>
      </c>
      <c r="Q1043" s="114" t="s">
        <v>614</v>
      </c>
      <c r="R1043" s="114" t="s">
        <v>1701</v>
      </c>
      <c r="S1043" s="114"/>
      <c r="T1043" s="112">
        <v>83952</v>
      </c>
      <c r="U1043" s="112">
        <v>0</v>
      </c>
      <c r="V1043" s="112">
        <v>0</v>
      </c>
      <c r="W1043" s="112">
        <v>0</v>
      </c>
      <c r="X1043" s="112">
        <v>0</v>
      </c>
      <c r="Y1043" s="112">
        <v>0</v>
      </c>
      <c r="Z1043" s="112">
        <v>0</v>
      </c>
      <c r="AA1043" s="112">
        <v>0</v>
      </c>
      <c r="AB1043" s="112">
        <v>83952</v>
      </c>
    </row>
    <row r="1044" spans="1:28" x14ac:dyDescent="0.25">
      <c r="A1044" s="114" t="s">
        <v>45</v>
      </c>
      <c r="B1044" s="114" t="s">
        <v>1763</v>
      </c>
      <c r="C1044" s="114" t="s">
        <v>615</v>
      </c>
      <c r="D1044" s="114" t="s">
        <v>1702</v>
      </c>
      <c r="E1044" s="112">
        <f t="shared" si="59"/>
        <v>0</v>
      </c>
      <c r="F1044" s="112">
        <f t="shared" si="59"/>
        <v>0</v>
      </c>
      <c r="G1044" s="112">
        <f t="shared" si="59"/>
        <v>0</v>
      </c>
      <c r="H1044" s="112">
        <f t="shared" si="59"/>
        <v>0</v>
      </c>
      <c r="I1044" s="112">
        <f t="shared" si="59"/>
        <v>0</v>
      </c>
      <c r="J1044" s="112">
        <f t="shared" si="59"/>
        <v>0</v>
      </c>
      <c r="K1044" s="112">
        <f t="shared" si="59"/>
        <v>0</v>
      </c>
      <c r="L1044" s="112">
        <f t="shared" si="59"/>
        <v>0</v>
      </c>
      <c r="M1044" s="112">
        <f t="shared" si="59"/>
        <v>0</v>
      </c>
      <c r="O1044" s="114" t="s">
        <v>45</v>
      </c>
      <c r="P1044" s="114" t="s">
        <v>1763</v>
      </c>
      <c r="Q1044" s="114" t="s">
        <v>615</v>
      </c>
      <c r="R1044" s="114" t="s">
        <v>1702</v>
      </c>
      <c r="S1044" s="114"/>
      <c r="T1044" s="112">
        <v>0</v>
      </c>
      <c r="U1044" s="112">
        <v>0</v>
      </c>
      <c r="V1044" s="112">
        <v>0</v>
      </c>
      <c r="W1044" s="112">
        <v>0</v>
      </c>
      <c r="X1044" s="112">
        <v>0</v>
      </c>
      <c r="Y1044" s="112">
        <v>0</v>
      </c>
      <c r="Z1044" s="112">
        <v>0</v>
      </c>
      <c r="AA1044" s="112">
        <v>0</v>
      </c>
      <c r="AB1044" s="112">
        <v>0</v>
      </c>
    </row>
    <row r="1045" spans="1:28" x14ac:dyDescent="0.25">
      <c r="A1045" s="114" t="s">
        <v>45</v>
      </c>
      <c r="B1045" s="114" t="s">
        <v>1763</v>
      </c>
      <c r="C1045" s="114" t="s">
        <v>616</v>
      </c>
      <c r="D1045" s="114" t="s">
        <v>1703</v>
      </c>
      <c r="E1045" s="112">
        <f t="shared" si="59"/>
        <v>871872</v>
      </c>
      <c r="F1045" s="112">
        <f t="shared" si="59"/>
        <v>353840</v>
      </c>
      <c r="G1045" s="112">
        <f t="shared" si="59"/>
        <v>55536</v>
      </c>
      <c r="H1045" s="112">
        <f t="shared" si="59"/>
        <v>35477</v>
      </c>
      <c r="I1045" s="112">
        <f t="shared" si="59"/>
        <v>200928</v>
      </c>
      <c r="J1045" s="112">
        <f t="shared" si="59"/>
        <v>358256</v>
      </c>
      <c r="K1045" s="112">
        <f t="shared" si="59"/>
        <v>44940</v>
      </c>
      <c r="L1045" s="112">
        <f t="shared" si="59"/>
        <v>86227</v>
      </c>
      <c r="M1045" s="112">
        <f t="shared" si="59"/>
        <v>2007076</v>
      </c>
      <c r="O1045" s="114" t="s">
        <v>45</v>
      </c>
      <c r="P1045" s="114" t="s">
        <v>1763</v>
      </c>
      <c r="Q1045" s="114" t="s">
        <v>616</v>
      </c>
      <c r="R1045" s="114" t="s">
        <v>1703</v>
      </c>
      <c r="S1045" s="114"/>
      <c r="T1045" s="112">
        <v>871872</v>
      </c>
      <c r="U1045" s="112">
        <v>353840</v>
      </c>
      <c r="V1045" s="112">
        <v>55536</v>
      </c>
      <c r="W1045" s="112">
        <v>35477</v>
      </c>
      <c r="X1045" s="112">
        <v>200928</v>
      </c>
      <c r="Y1045" s="112">
        <v>358256</v>
      </c>
      <c r="Z1045" s="112">
        <v>44940</v>
      </c>
      <c r="AA1045" s="112">
        <v>86227</v>
      </c>
      <c r="AB1045" s="112">
        <v>2007076</v>
      </c>
    </row>
    <row r="1046" spans="1:28" x14ac:dyDescent="0.25">
      <c r="D1046" s="111" t="s">
        <v>617</v>
      </c>
      <c r="R1046" s="111" t="s">
        <v>617</v>
      </c>
      <c r="S1046" s="111"/>
    </row>
    <row r="1047" spans="1:28" x14ac:dyDescent="0.25">
      <c r="A1047" s="114" t="s">
        <v>45</v>
      </c>
      <c r="B1047" s="114" t="s">
        <v>1763</v>
      </c>
      <c r="C1047" s="114" t="s">
        <v>618</v>
      </c>
      <c r="D1047" s="114" t="s">
        <v>1704</v>
      </c>
      <c r="E1047" s="112">
        <f t="shared" ref="E1047:M1052" si="60">T1047</f>
        <v>126</v>
      </c>
      <c r="F1047" s="112">
        <f t="shared" si="60"/>
        <v>0</v>
      </c>
      <c r="G1047" s="112">
        <f t="shared" si="60"/>
        <v>0</v>
      </c>
      <c r="H1047" s="112">
        <f t="shared" si="60"/>
        <v>0</v>
      </c>
      <c r="I1047" s="112">
        <f t="shared" si="60"/>
        <v>0</v>
      </c>
      <c r="J1047" s="112">
        <f t="shared" si="60"/>
        <v>0</v>
      </c>
      <c r="K1047" s="112">
        <f t="shared" si="60"/>
        <v>0</v>
      </c>
      <c r="L1047" s="112">
        <f t="shared" si="60"/>
        <v>0</v>
      </c>
      <c r="M1047" s="112">
        <f t="shared" si="60"/>
        <v>126</v>
      </c>
      <c r="O1047" s="114" t="s">
        <v>45</v>
      </c>
      <c r="P1047" s="114" t="s">
        <v>1763</v>
      </c>
      <c r="Q1047" s="114" t="s">
        <v>618</v>
      </c>
      <c r="R1047" s="114" t="s">
        <v>1704</v>
      </c>
      <c r="S1047" s="114"/>
      <c r="T1047" s="112">
        <v>126</v>
      </c>
      <c r="U1047" s="112">
        <v>0</v>
      </c>
      <c r="V1047" s="112">
        <v>0</v>
      </c>
      <c r="W1047" s="112">
        <v>0</v>
      </c>
      <c r="X1047" s="112">
        <v>0</v>
      </c>
      <c r="Y1047" s="112">
        <v>0</v>
      </c>
      <c r="Z1047" s="112">
        <v>0</v>
      </c>
      <c r="AA1047" s="112">
        <v>0</v>
      </c>
      <c r="AB1047" s="112">
        <v>126</v>
      </c>
    </row>
    <row r="1048" spans="1:28" x14ac:dyDescent="0.25">
      <c r="A1048" s="114" t="s">
        <v>45</v>
      </c>
      <c r="B1048" s="114" t="s">
        <v>1763</v>
      </c>
      <c r="C1048" s="114" t="s">
        <v>619</v>
      </c>
      <c r="D1048" s="114" t="s">
        <v>1705</v>
      </c>
      <c r="E1048" s="112">
        <f t="shared" si="60"/>
        <v>0</v>
      </c>
      <c r="F1048" s="112">
        <f t="shared" si="60"/>
        <v>0</v>
      </c>
      <c r="G1048" s="112">
        <f t="shared" si="60"/>
        <v>0</v>
      </c>
      <c r="H1048" s="112">
        <f t="shared" si="60"/>
        <v>0</v>
      </c>
      <c r="I1048" s="112">
        <f t="shared" si="60"/>
        <v>0</v>
      </c>
      <c r="J1048" s="112">
        <f t="shared" si="60"/>
        <v>0</v>
      </c>
      <c r="K1048" s="112">
        <f t="shared" si="60"/>
        <v>0</v>
      </c>
      <c r="L1048" s="112">
        <f t="shared" si="60"/>
        <v>0</v>
      </c>
      <c r="M1048" s="112">
        <f t="shared" si="60"/>
        <v>0</v>
      </c>
      <c r="O1048" s="114" t="s">
        <v>45</v>
      </c>
      <c r="P1048" s="114" t="s">
        <v>1763</v>
      </c>
      <c r="Q1048" s="114" t="s">
        <v>619</v>
      </c>
      <c r="R1048" s="114" t="s">
        <v>1705</v>
      </c>
      <c r="S1048" s="114"/>
      <c r="T1048" s="112">
        <v>0</v>
      </c>
      <c r="U1048" s="112">
        <v>0</v>
      </c>
      <c r="V1048" s="112">
        <v>0</v>
      </c>
      <c r="W1048" s="112">
        <v>0</v>
      </c>
      <c r="X1048" s="112">
        <v>0</v>
      </c>
      <c r="Y1048" s="112">
        <v>0</v>
      </c>
      <c r="Z1048" s="112">
        <v>0</v>
      </c>
      <c r="AA1048" s="112">
        <v>0</v>
      </c>
      <c r="AB1048" s="112">
        <v>0</v>
      </c>
    </row>
    <row r="1049" spans="1:28" x14ac:dyDescent="0.25">
      <c r="A1049" s="114" t="s">
        <v>45</v>
      </c>
      <c r="B1049" s="114" t="s">
        <v>1763</v>
      </c>
      <c r="C1049" s="114" t="s">
        <v>620</v>
      </c>
      <c r="D1049" s="114" t="s">
        <v>1706</v>
      </c>
      <c r="E1049" s="112">
        <f t="shared" si="60"/>
        <v>894</v>
      </c>
      <c r="F1049" s="112">
        <f t="shared" si="60"/>
        <v>245</v>
      </c>
      <c r="G1049" s="112">
        <f t="shared" si="60"/>
        <v>0</v>
      </c>
      <c r="H1049" s="112">
        <f t="shared" si="60"/>
        <v>0</v>
      </c>
      <c r="I1049" s="112">
        <f t="shared" si="60"/>
        <v>0</v>
      </c>
      <c r="J1049" s="112">
        <f t="shared" si="60"/>
        <v>0</v>
      </c>
      <c r="K1049" s="112">
        <f t="shared" si="60"/>
        <v>0</v>
      </c>
      <c r="L1049" s="112">
        <f t="shared" si="60"/>
        <v>0</v>
      </c>
      <c r="M1049" s="112">
        <f t="shared" si="60"/>
        <v>1139</v>
      </c>
      <c r="O1049" s="114" t="s">
        <v>45</v>
      </c>
      <c r="P1049" s="114" t="s">
        <v>1763</v>
      </c>
      <c r="Q1049" s="114" t="s">
        <v>620</v>
      </c>
      <c r="R1049" s="114" t="s">
        <v>1706</v>
      </c>
      <c r="S1049" s="114"/>
      <c r="T1049" s="112">
        <v>894</v>
      </c>
      <c r="U1049" s="112">
        <v>245</v>
      </c>
      <c r="V1049" s="112">
        <v>0</v>
      </c>
      <c r="W1049" s="112">
        <v>0</v>
      </c>
      <c r="X1049" s="112">
        <v>0</v>
      </c>
      <c r="Y1049" s="112">
        <v>0</v>
      </c>
      <c r="Z1049" s="112">
        <v>0</v>
      </c>
      <c r="AA1049" s="112">
        <v>0</v>
      </c>
      <c r="AB1049" s="112">
        <v>1139</v>
      </c>
    </row>
    <row r="1050" spans="1:28" x14ac:dyDescent="0.25">
      <c r="A1050" s="114" t="s">
        <v>45</v>
      </c>
      <c r="B1050" s="114" t="s">
        <v>1763</v>
      </c>
      <c r="C1050" s="114" t="s">
        <v>621</v>
      </c>
      <c r="D1050" s="114" t="s">
        <v>1707</v>
      </c>
      <c r="E1050" s="112">
        <f t="shared" si="60"/>
        <v>0</v>
      </c>
      <c r="F1050" s="112">
        <f t="shared" si="60"/>
        <v>0</v>
      </c>
      <c r="G1050" s="112">
        <f t="shared" si="60"/>
        <v>0</v>
      </c>
      <c r="H1050" s="112">
        <f t="shared" si="60"/>
        <v>0</v>
      </c>
      <c r="I1050" s="112">
        <f t="shared" si="60"/>
        <v>0</v>
      </c>
      <c r="J1050" s="112">
        <f t="shared" si="60"/>
        <v>0</v>
      </c>
      <c r="K1050" s="112">
        <f t="shared" si="60"/>
        <v>0</v>
      </c>
      <c r="L1050" s="112">
        <f t="shared" si="60"/>
        <v>0</v>
      </c>
      <c r="M1050" s="112">
        <f t="shared" si="60"/>
        <v>0</v>
      </c>
      <c r="O1050" s="114" t="s">
        <v>45</v>
      </c>
      <c r="P1050" s="114" t="s">
        <v>1763</v>
      </c>
      <c r="Q1050" s="114" t="s">
        <v>621</v>
      </c>
      <c r="R1050" s="114" t="s">
        <v>1707</v>
      </c>
      <c r="S1050" s="114"/>
      <c r="T1050" s="112">
        <v>0</v>
      </c>
      <c r="U1050" s="112">
        <v>0</v>
      </c>
      <c r="V1050" s="112">
        <v>0</v>
      </c>
      <c r="W1050" s="112">
        <v>0</v>
      </c>
      <c r="X1050" s="112">
        <v>0</v>
      </c>
      <c r="Y1050" s="112">
        <v>0</v>
      </c>
      <c r="Z1050" s="112">
        <v>0</v>
      </c>
      <c r="AA1050" s="112">
        <v>0</v>
      </c>
      <c r="AB1050" s="112">
        <v>0</v>
      </c>
    </row>
    <row r="1051" spans="1:28" x14ac:dyDescent="0.25">
      <c r="A1051" s="114" t="s">
        <v>45</v>
      </c>
      <c r="B1051" s="114" t="s">
        <v>1763</v>
      </c>
      <c r="C1051" s="114" t="s">
        <v>706</v>
      </c>
      <c r="D1051" s="114" t="s">
        <v>1708</v>
      </c>
      <c r="E1051" s="112">
        <f t="shared" si="60"/>
        <v>0</v>
      </c>
      <c r="F1051" s="112">
        <f t="shared" si="60"/>
        <v>0</v>
      </c>
      <c r="G1051" s="112">
        <f t="shared" si="60"/>
        <v>0</v>
      </c>
      <c r="H1051" s="112">
        <f t="shared" si="60"/>
        <v>0</v>
      </c>
      <c r="I1051" s="112">
        <f t="shared" si="60"/>
        <v>0</v>
      </c>
      <c r="J1051" s="112">
        <f t="shared" si="60"/>
        <v>0</v>
      </c>
      <c r="K1051" s="112">
        <f t="shared" si="60"/>
        <v>0</v>
      </c>
      <c r="L1051" s="112">
        <f t="shared" si="60"/>
        <v>0</v>
      </c>
      <c r="M1051" s="112">
        <f t="shared" si="60"/>
        <v>0</v>
      </c>
      <c r="O1051" s="114" t="s">
        <v>45</v>
      </c>
      <c r="P1051" s="114" t="s">
        <v>1763</v>
      </c>
      <c r="Q1051" s="114" t="s">
        <v>706</v>
      </c>
      <c r="R1051" s="114" t="s">
        <v>1708</v>
      </c>
      <c r="S1051" s="114"/>
      <c r="T1051" s="112">
        <v>0</v>
      </c>
      <c r="U1051" s="112">
        <v>0</v>
      </c>
      <c r="V1051" s="112">
        <v>0</v>
      </c>
      <c r="W1051" s="112">
        <v>0</v>
      </c>
      <c r="X1051" s="112">
        <v>0</v>
      </c>
      <c r="Y1051" s="112">
        <v>0</v>
      </c>
      <c r="Z1051" s="112">
        <v>0</v>
      </c>
      <c r="AA1051" s="112">
        <v>0</v>
      </c>
      <c r="AB1051" s="112">
        <v>0</v>
      </c>
    </row>
    <row r="1052" spans="1:28" x14ac:dyDescent="0.25">
      <c r="A1052" s="114" t="s">
        <v>45</v>
      </c>
      <c r="B1052" s="114" t="s">
        <v>1763</v>
      </c>
      <c r="C1052" s="114" t="s">
        <v>708</v>
      </c>
      <c r="D1052" s="114" t="s">
        <v>1709</v>
      </c>
      <c r="E1052" s="112">
        <f t="shared" si="60"/>
        <v>1020</v>
      </c>
      <c r="F1052" s="112">
        <f t="shared" si="60"/>
        <v>245</v>
      </c>
      <c r="G1052" s="112">
        <f t="shared" si="60"/>
        <v>0</v>
      </c>
      <c r="H1052" s="112">
        <f t="shared" si="60"/>
        <v>0</v>
      </c>
      <c r="I1052" s="112">
        <f t="shared" si="60"/>
        <v>0</v>
      </c>
      <c r="J1052" s="112">
        <f t="shared" si="60"/>
        <v>0</v>
      </c>
      <c r="K1052" s="112">
        <f t="shared" si="60"/>
        <v>0</v>
      </c>
      <c r="L1052" s="112">
        <f t="shared" si="60"/>
        <v>0</v>
      </c>
      <c r="M1052" s="112">
        <f t="shared" si="60"/>
        <v>1265</v>
      </c>
      <c r="O1052" s="114" t="s">
        <v>45</v>
      </c>
      <c r="P1052" s="114" t="s">
        <v>1763</v>
      </c>
      <c r="Q1052" s="114" t="s">
        <v>708</v>
      </c>
      <c r="R1052" s="114" t="s">
        <v>1709</v>
      </c>
      <c r="S1052" s="114"/>
      <c r="T1052" s="112">
        <v>1020</v>
      </c>
      <c r="U1052" s="112">
        <v>245</v>
      </c>
      <c r="V1052" s="112">
        <v>0</v>
      </c>
      <c r="W1052" s="112">
        <v>0</v>
      </c>
      <c r="X1052" s="112">
        <v>0</v>
      </c>
      <c r="Y1052" s="112">
        <v>0</v>
      </c>
      <c r="Z1052" s="112">
        <v>0</v>
      </c>
      <c r="AA1052" s="112">
        <v>0</v>
      </c>
      <c r="AB1052" s="112">
        <v>1265</v>
      </c>
    </row>
    <row r="1055" spans="1:28" x14ac:dyDescent="0.25">
      <c r="A1055" s="111" t="s">
        <v>1764</v>
      </c>
      <c r="O1055" s="111" t="s">
        <v>1764</v>
      </c>
    </row>
    <row r="1056" spans="1:28" x14ac:dyDescent="0.25">
      <c r="A1056" s="114" t="s">
        <v>0</v>
      </c>
      <c r="B1056" s="114" t="s">
        <v>1666</v>
      </c>
      <c r="C1056" s="114" t="s">
        <v>112</v>
      </c>
      <c r="D1056" s="111" t="s">
        <v>127</v>
      </c>
      <c r="E1056" s="112" t="s">
        <v>1667</v>
      </c>
      <c r="F1056" s="112" t="s">
        <v>1668</v>
      </c>
      <c r="G1056" s="112" t="s">
        <v>1669</v>
      </c>
      <c r="H1056" s="112" t="s">
        <v>1670</v>
      </c>
      <c r="I1056" s="112" t="s">
        <v>1671</v>
      </c>
      <c r="J1056" s="112" t="s">
        <v>1672</v>
      </c>
      <c r="K1056" s="112" t="s">
        <v>1673</v>
      </c>
      <c r="L1056" s="112" t="s">
        <v>1674</v>
      </c>
      <c r="M1056" s="112" t="s">
        <v>1</v>
      </c>
      <c r="O1056" s="114" t="s">
        <v>0</v>
      </c>
      <c r="P1056" s="114" t="s">
        <v>1666</v>
      </c>
      <c r="Q1056" s="114" t="s">
        <v>112</v>
      </c>
      <c r="R1056" s="111" t="s">
        <v>127</v>
      </c>
      <c r="S1056" s="111"/>
      <c r="T1056" s="112" t="s">
        <v>1667</v>
      </c>
      <c r="U1056" s="112" t="s">
        <v>1668</v>
      </c>
      <c r="V1056" s="112" t="s">
        <v>1669</v>
      </c>
      <c r="W1056" s="112" t="s">
        <v>1670</v>
      </c>
      <c r="X1056" s="112" t="s">
        <v>1671</v>
      </c>
      <c r="Y1056" s="112" t="s">
        <v>1672</v>
      </c>
      <c r="Z1056" s="112" t="s">
        <v>1673</v>
      </c>
      <c r="AA1056" s="112" t="s">
        <v>1674</v>
      </c>
      <c r="AB1056" s="112" t="s">
        <v>1</v>
      </c>
    </row>
    <row r="1057" spans="1:28" x14ac:dyDescent="0.25">
      <c r="A1057" s="114" t="s">
        <v>22</v>
      </c>
      <c r="B1057" s="114" t="s">
        <v>1765</v>
      </c>
      <c r="C1057" s="114" t="s">
        <v>589</v>
      </c>
      <c r="D1057" s="114" t="s">
        <v>1676</v>
      </c>
      <c r="E1057" s="112">
        <f t="shared" ref="E1057:M1084" si="61">T1057</f>
        <v>24384</v>
      </c>
      <c r="F1057" s="112">
        <f t="shared" si="61"/>
        <v>0</v>
      </c>
      <c r="G1057" s="112">
        <f t="shared" si="61"/>
        <v>0</v>
      </c>
      <c r="H1057" s="112">
        <f t="shared" si="61"/>
        <v>0</v>
      </c>
      <c r="I1057" s="112">
        <f t="shared" si="61"/>
        <v>1120</v>
      </c>
      <c r="J1057" s="112">
        <f t="shared" si="61"/>
        <v>0</v>
      </c>
      <c r="K1057" s="112">
        <f t="shared" si="61"/>
        <v>0</v>
      </c>
      <c r="L1057" s="112">
        <f t="shared" si="61"/>
        <v>0</v>
      </c>
      <c r="M1057" s="112">
        <f t="shared" si="61"/>
        <v>25504</v>
      </c>
      <c r="O1057" s="114" t="s">
        <v>22</v>
      </c>
      <c r="P1057" s="114" t="s">
        <v>1765</v>
      </c>
      <c r="Q1057" s="114" t="s">
        <v>589</v>
      </c>
      <c r="R1057" s="114" t="s">
        <v>1676</v>
      </c>
      <c r="S1057" s="114"/>
      <c r="T1057" s="112">
        <v>24384</v>
      </c>
      <c r="U1057" s="112">
        <v>0</v>
      </c>
      <c r="V1057" s="112">
        <v>0</v>
      </c>
      <c r="W1057" s="112">
        <v>0</v>
      </c>
      <c r="X1057" s="112">
        <v>1120</v>
      </c>
      <c r="Y1057" s="112">
        <v>0</v>
      </c>
      <c r="Z1057" s="112">
        <v>0</v>
      </c>
      <c r="AA1057" s="112">
        <v>0</v>
      </c>
      <c r="AB1057" s="112">
        <v>25504</v>
      </c>
    </row>
    <row r="1058" spans="1:28" x14ac:dyDescent="0.25">
      <c r="A1058" s="114" t="s">
        <v>22</v>
      </c>
      <c r="B1058" s="114" t="s">
        <v>1765</v>
      </c>
      <c r="C1058" s="114" t="s">
        <v>590</v>
      </c>
      <c r="D1058" s="114" t="s">
        <v>1677</v>
      </c>
      <c r="E1058" s="112">
        <f t="shared" si="61"/>
        <v>0</v>
      </c>
      <c r="F1058" s="112">
        <f t="shared" si="61"/>
        <v>0</v>
      </c>
      <c r="G1058" s="112">
        <f t="shared" si="61"/>
        <v>0</v>
      </c>
      <c r="H1058" s="112">
        <f t="shared" si="61"/>
        <v>0</v>
      </c>
      <c r="I1058" s="112">
        <f t="shared" si="61"/>
        <v>78384</v>
      </c>
      <c r="J1058" s="112">
        <f t="shared" si="61"/>
        <v>0</v>
      </c>
      <c r="K1058" s="112">
        <f t="shared" si="61"/>
        <v>0</v>
      </c>
      <c r="L1058" s="112">
        <f t="shared" si="61"/>
        <v>0</v>
      </c>
      <c r="M1058" s="112">
        <f t="shared" si="61"/>
        <v>78384</v>
      </c>
      <c r="O1058" s="114" t="s">
        <v>22</v>
      </c>
      <c r="P1058" s="114" t="s">
        <v>1765</v>
      </c>
      <c r="Q1058" s="114" t="s">
        <v>590</v>
      </c>
      <c r="R1058" s="114" t="s">
        <v>1677</v>
      </c>
      <c r="S1058" s="114"/>
      <c r="T1058" s="112">
        <v>0</v>
      </c>
      <c r="U1058" s="112">
        <v>0</v>
      </c>
      <c r="V1058" s="112">
        <v>0</v>
      </c>
      <c r="W1058" s="112">
        <v>0</v>
      </c>
      <c r="X1058" s="112">
        <v>78384</v>
      </c>
      <c r="Y1058" s="112">
        <v>0</v>
      </c>
      <c r="Z1058" s="112">
        <v>0</v>
      </c>
      <c r="AA1058" s="112">
        <v>0</v>
      </c>
      <c r="AB1058" s="112">
        <v>78384</v>
      </c>
    </row>
    <row r="1059" spans="1:28" x14ac:dyDescent="0.25">
      <c r="A1059" s="114" t="s">
        <v>22</v>
      </c>
      <c r="B1059" s="114" t="s">
        <v>1765</v>
      </c>
      <c r="C1059" s="114" t="s">
        <v>591</v>
      </c>
      <c r="D1059" s="114" t="s">
        <v>1678</v>
      </c>
      <c r="E1059" s="112">
        <f t="shared" si="61"/>
        <v>0</v>
      </c>
      <c r="F1059" s="112">
        <f t="shared" si="61"/>
        <v>481536</v>
      </c>
      <c r="G1059" s="112">
        <f t="shared" si="61"/>
        <v>0</v>
      </c>
      <c r="H1059" s="112">
        <f t="shared" si="61"/>
        <v>0</v>
      </c>
      <c r="I1059" s="112">
        <f t="shared" si="61"/>
        <v>0</v>
      </c>
      <c r="J1059" s="112">
        <f t="shared" si="61"/>
        <v>0</v>
      </c>
      <c r="K1059" s="112">
        <f t="shared" si="61"/>
        <v>0</v>
      </c>
      <c r="L1059" s="112">
        <f t="shared" si="61"/>
        <v>0</v>
      </c>
      <c r="M1059" s="112">
        <f t="shared" si="61"/>
        <v>481536</v>
      </c>
      <c r="O1059" s="114" t="s">
        <v>22</v>
      </c>
      <c r="P1059" s="114" t="s">
        <v>1765</v>
      </c>
      <c r="Q1059" s="114" t="s">
        <v>591</v>
      </c>
      <c r="R1059" s="114" t="s">
        <v>1678</v>
      </c>
      <c r="S1059" s="114"/>
      <c r="T1059" s="112">
        <v>0</v>
      </c>
      <c r="U1059" s="112">
        <v>481536</v>
      </c>
      <c r="V1059" s="112">
        <v>0</v>
      </c>
      <c r="W1059" s="112">
        <v>0</v>
      </c>
      <c r="X1059" s="112">
        <v>0</v>
      </c>
      <c r="Y1059" s="112">
        <v>0</v>
      </c>
      <c r="Z1059" s="112">
        <v>0</v>
      </c>
      <c r="AA1059" s="112">
        <v>0</v>
      </c>
      <c r="AB1059" s="112">
        <v>481536</v>
      </c>
    </row>
    <row r="1060" spans="1:28" x14ac:dyDescent="0.25">
      <c r="A1060" s="114" t="s">
        <v>22</v>
      </c>
      <c r="B1060" s="114" t="s">
        <v>1765</v>
      </c>
      <c r="C1060" s="114" t="s">
        <v>592</v>
      </c>
      <c r="D1060" s="114" t="s">
        <v>1679</v>
      </c>
      <c r="E1060" s="112">
        <f t="shared" si="61"/>
        <v>49536</v>
      </c>
      <c r="F1060" s="112">
        <f t="shared" si="61"/>
        <v>0</v>
      </c>
      <c r="G1060" s="112">
        <f t="shared" si="61"/>
        <v>0</v>
      </c>
      <c r="H1060" s="112">
        <f t="shared" si="61"/>
        <v>0</v>
      </c>
      <c r="I1060" s="112">
        <f t="shared" si="61"/>
        <v>66064</v>
      </c>
      <c r="J1060" s="112">
        <f t="shared" si="61"/>
        <v>6672</v>
      </c>
      <c r="K1060" s="112">
        <f t="shared" si="61"/>
        <v>2656</v>
      </c>
      <c r="L1060" s="112">
        <f t="shared" si="61"/>
        <v>0</v>
      </c>
      <c r="M1060" s="112">
        <f t="shared" si="61"/>
        <v>124928</v>
      </c>
      <c r="O1060" s="114" t="s">
        <v>22</v>
      </c>
      <c r="P1060" s="114" t="s">
        <v>1765</v>
      </c>
      <c r="Q1060" s="114" t="s">
        <v>592</v>
      </c>
      <c r="R1060" s="114" t="s">
        <v>1679</v>
      </c>
      <c r="S1060" s="114"/>
      <c r="T1060" s="112">
        <v>49536</v>
      </c>
      <c r="U1060" s="112">
        <v>0</v>
      </c>
      <c r="V1060" s="112">
        <v>0</v>
      </c>
      <c r="W1060" s="112">
        <v>0</v>
      </c>
      <c r="X1060" s="112">
        <v>66064</v>
      </c>
      <c r="Y1060" s="112">
        <v>6672</v>
      </c>
      <c r="Z1060" s="112">
        <v>2656</v>
      </c>
      <c r="AA1060" s="112">
        <v>0</v>
      </c>
      <c r="AB1060" s="112">
        <v>124928</v>
      </c>
    </row>
    <row r="1061" spans="1:28" x14ac:dyDescent="0.25">
      <c r="A1061" s="114" t="s">
        <v>22</v>
      </c>
      <c r="B1061" s="114" t="s">
        <v>1765</v>
      </c>
      <c r="C1061" s="114" t="s">
        <v>593</v>
      </c>
      <c r="D1061" s="114" t="s">
        <v>1680</v>
      </c>
      <c r="E1061" s="112">
        <f t="shared" si="61"/>
        <v>0</v>
      </c>
      <c r="F1061" s="112">
        <f t="shared" si="61"/>
        <v>0</v>
      </c>
      <c r="G1061" s="112">
        <f t="shared" si="61"/>
        <v>0</v>
      </c>
      <c r="H1061" s="112">
        <f t="shared" si="61"/>
        <v>0</v>
      </c>
      <c r="I1061" s="112">
        <f t="shared" si="61"/>
        <v>0</v>
      </c>
      <c r="J1061" s="112">
        <f t="shared" si="61"/>
        <v>0</v>
      </c>
      <c r="K1061" s="112">
        <f t="shared" si="61"/>
        <v>0</v>
      </c>
      <c r="L1061" s="112">
        <f t="shared" si="61"/>
        <v>0</v>
      </c>
      <c r="M1061" s="112">
        <f t="shared" si="61"/>
        <v>0</v>
      </c>
      <c r="O1061" s="114" t="s">
        <v>22</v>
      </c>
      <c r="P1061" s="114" t="s">
        <v>1765</v>
      </c>
      <c r="Q1061" s="114" t="s">
        <v>593</v>
      </c>
      <c r="R1061" s="114" t="s">
        <v>1680</v>
      </c>
      <c r="S1061" s="114"/>
      <c r="T1061" s="112">
        <v>0</v>
      </c>
      <c r="U1061" s="112">
        <v>0</v>
      </c>
      <c r="V1061" s="112">
        <v>0</v>
      </c>
      <c r="W1061" s="112">
        <v>0</v>
      </c>
      <c r="X1061" s="112">
        <v>0</v>
      </c>
      <c r="Y1061" s="112">
        <v>0</v>
      </c>
      <c r="Z1061" s="112">
        <v>0</v>
      </c>
      <c r="AA1061" s="112">
        <v>0</v>
      </c>
      <c r="AB1061" s="112">
        <v>0</v>
      </c>
    </row>
    <row r="1062" spans="1:28" x14ac:dyDescent="0.25">
      <c r="A1062" s="114" t="s">
        <v>22</v>
      </c>
      <c r="B1062" s="114" t="s">
        <v>1765</v>
      </c>
      <c r="C1062" s="114" t="s">
        <v>594</v>
      </c>
      <c r="D1062" s="114" t="s">
        <v>1681</v>
      </c>
      <c r="E1062" s="112">
        <f t="shared" si="61"/>
        <v>0</v>
      </c>
      <c r="F1062" s="112">
        <f t="shared" si="61"/>
        <v>0</v>
      </c>
      <c r="G1062" s="112">
        <f t="shared" si="61"/>
        <v>0</v>
      </c>
      <c r="H1062" s="112">
        <f t="shared" si="61"/>
        <v>0</v>
      </c>
      <c r="I1062" s="112">
        <f t="shared" si="61"/>
        <v>0</v>
      </c>
      <c r="J1062" s="112">
        <f t="shared" si="61"/>
        <v>0</v>
      </c>
      <c r="K1062" s="112">
        <f t="shared" si="61"/>
        <v>832</v>
      </c>
      <c r="L1062" s="112">
        <f t="shared" si="61"/>
        <v>0</v>
      </c>
      <c r="M1062" s="112">
        <f t="shared" si="61"/>
        <v>832</v>
      </c>
      <c r="O1062" s="114" t="s">
        <v>22</v>
      </c>
      <c r="P1062" s="114" t="s">
        <v>1765</v>
      </c>
      <c r="Q1062" s="114" t="s">
        <v>594</v>
      </c>
      <c r="R1062" s="114" t="s">
        <v>1681</v>
      </c>
      <c r="S1062" s="114"/>
      <c r="T1062" s="112">
        <v>0</v>
      </c>
      <c r="U1062" s="112">
        <v>0</v>
      </c>
      <c r="V1062" s="112">
        <v>0</v>
      </c>
      <c r="W1062" s="112">
        <v>0</v>
      </c>
      <c r="X1062" s="112">
        <v>0</v>
      </c>
      <c r="Y1062" s="112">
        <v>0</v>
      </c>
      <c r="Z1062" s="112">
        <v>832</v>
      </c>
      <c r="AA1062" s="112">
        <v>0</v>
      </c>
      <c r="AB1062" s="112">
        <v>832</v>
      </c>
    </row>
    <row r="1063" spans="1:28" x14ac:dyDescent="0.25">
      <c r="A1063" s="114" t="s">
        <v>22</v>
      </c>
      <c r="B1063" s="114" t="s">
        <v>1765</v>
      </c>
      <c r="C1063" s="114" t="s">
        <v>595</v>
      </c>
      <c r="D1063" s="114" t="s">
        <v>1682</v>
      </c>
      <c r="E1063" s="112">
        <f t="shared" si="61"/>
        <v>0</v>
      </c>
      <c r="F1063" s="112">
        <f t="shared" si="61"/>
        <v>146224</v>
      </c>
      <c r="G1063" s="112">
        <f t="shared" si="61"/>
        <v>0</v>
      </c>
      <c r="H1063" s="112">
        <f t="shared" si="61"/>
        <v>0</v>
      </c>
      <c r="I1063" s="112">
        <f t="shared" si="61"/>
        <v>0</v>
      </c>
      <c r="J1063" s="112">
        <f t="shared" si="61"/>
        <v>10768</v>
      </c>
      <c r="K1063" s="112">
        <f t="shared" si="61"/>
        <v>0</v>
      </c>
      <c r="L1063" s="112">
        <f t="shared" si="61"/>
        <v>32</v>
      </c>
      <c r="M1063" s="112">
        <f t="shared" si="61"/>
        <v>157024</v>
      </c>
      <c r="O1063" s="114" t="s">
        <v>22</v>
      </c>
      <c r="P1063" s="114" t="s">
        <v>1765</v>
      </c>
      <c r="Q1063" s="114" t="s">
        <v>595</v>
      </c>
      <c r="R1063" s="114" t="s">
        <v>1682</v>
      </c>
      <c r="S1063" s="114"/>
      <c r="T1063" s="112">
        <v>0</v>
      </c>
      <c r="U1063" s="112">
        <v>146224</v>
      </c>
      <c r="V1063" s="112">
        <v>0</v>
      </c>
      <c r="W1063" s="112">
        <v>0</v>
      </c>
      <c r="X1063" s="112">
        <v>0</v>
      </c>
      <c r="Y1063" s="112">
        <v>10768</v>
      </c>
      <c r="Z1063" s="112">
        <v>0</v>
      </c>
      <c r="AA1063" s="112">
        <v>32</v>
      </c>
      <c r="AB1063" s="112">
        <v>157024</v>
      </c>
    </row>
    <row r="1064" spans="1:28" x14ac:dyDescent="0.25">
      <c r="A1064" s="114" t="s">
        <v>22</v>
      </c>
      <c r="B1064" s="114" t="s">
        <v>1765</v>
      </c>
      <c r="C1064" s="114" t="s">
        <v>596</v>
      </c>
      <c r="D1064" s="114" t="s">
        <v>1683</v>
      </c>
      <c r="E1064" s="112">
        <f t="shared" si="61"/>
        <v>0</v>
      </c>
      <c r="F1064" s="112">
        <f t="shared" si="61"/>
        <v>0</v>
      </c>
      <c r="G1064" s="112">
        <f t="shared" si="61"/>
        <v>0</v>
      </c>
      <c r="H1064" s="112">
        <f t="shared" si="61"/>
        <v>0</v>
      </c>
      <c r="I1064" s="112">
        <f t="shared" si="61"/>
        <v>944</v>
      </c>
      <c r="J1064" s="112">
        <f t="shared" si="61"/>
        <v>0</v>
      </c>
      <c r="K1064" s="112">
        <f t="shared" si="61"/>
        <v>280</v>
      </c>
      <c r="L1064" s="112">
        <f t="shared" si="61"/>
        <v>0</v>
      </c>
      <c r="M1064" s="112">
        <f t="shared" si="61"/>
        <v>1224</v>
      </c>
      <c r="O1064" s="114" t="s">
        <v>22</v>
      </c>
      <c r="P1064" s="114" t="s">
        <v>1765</v>
      </c>
      <c r="Q1064" s="114" t="s">
        <v>596</v>
      </c>
      <c r="R1064" s="114" t="s">
        <v>1683</v>
      </c>
      <c r="S1064" s="114"/>
      <c r="T1064" s="112">
        <v>0</v>
      </c>
      <c r="U1064" s="112">
        <v>0</v>
      </c>
      <c r="V1064" s="112">
        <v>0</v>
      </c>
      <c r="W1064" s="112">
        <v>0</v>
      </c>
      <c r="X1064" s="112">
        <v>944</v>
      </c>
      <c r="Y1064" s="112">
        <v>0</v>
      </c>
      <c r="Z1064" s="112">
        <v>280</v>
      </c>
      <c r="AA1064" s="112">
        <v>0</v>
      </c>
      <c r="AB1064" s="112">
        <v>1224</v>
      </c>
    </row>
    <row r="1065" spans="1:28" x14ac:dyDescent="0.25">
      <c r="A1065" s="114" t="s">
        <v>22</v>
      </c>
      <c r="B1065" s="114" t="s">
        <v>1765</v>
      </c>
      <c r="C1065" s="114" t="s">
        <v>597</v>
      </c>
      <c r="D1065" s="114" t="s">
        <v>1684</v>
      </c>
      <c r="E1065" s="112">
        <f t="shared" si="61"/>
        <v>8400</v>
      </c>
      <c r="F1065" s="112">
        <f t="shared" si="61"/>
        <v>15760</v>
      </c>
      <c r="G1065" s="112">
        <f t="shared" si="61"/>
        <v>0</v>
      </c>
      <c r="H1065" s="112">
        <f t="shared" si="61"/>
        <v>0</v>
      </c>
      <c r="I1065" s="112">
        <f t="shared" si="61"/>
        <v>302480</v>
      </c>
      <c r="J1065" s="112">
        <f t="shared" si="61"/>
        <v>0</v>
      </c>
      <c r="K1065" s="112">
        <f t="shared" si="61"/>
        <v>1064</v>
      </c>
      <c r="L1065" s="112">
        <f t="shared" si="61"/>
        <v>0</v>
      </c>
      <c r="M1065" s="112">
        <f t="shared" si="61"/>
        <v>327704</v>
      </c>
      <c r="O1065" s="114" t="s">
        <v>22</v>
      </c>
      <c r="P1065" s="114" t="s">
        <v>1765</v>
      </c>
      <c r="Q1065" s="114" t="s">
        <v>597</v>
      </c>
      <c r="R1065" s="114" t="s">
        <v>1684</v>
      </c>
      <c r="S1065" s="114"/>
      <c r="T1065" s="112">
        <v>8400</v>
      </c>
      <c r="U1065" s="112">
        <v>15760</v>
      </c>
      <c r="V1065" s="112">
        <v>0</v>
      </c>
      <c r="W1065" s="112">
        <v>0</v>
      </c>
      <c r="X1065" s="112">
        <v>302480</v>
      </c>
      <c r="Y1065" s="112">
        <v>0</v>
      </c>
      <c r="Z1065" s="112">
        <v>1064</v>
      </c>
      <c r="AA1065" s="112">
        <v>0</v>
      </c>
      <c r="AB1065" s="112">
        <v>327704</v>
      </c>
    </row>
    <row r="1066" spans="1:28" x14ac:dyDescent="0.25">
      <c r="A1066" s="114" t="s">
        <v>22</v>
      </c>
      <c r="B1066" s="114" t="s">
        <v>1765</v>
      </c>
      <c r="C1066" s="114" t="s">
        <v>598</v>
      </c>
      <c r="D1066" s="114" t="s">
        <v>1685</v>
      </c>
      <c r="E1066" s="112">
        <f t="shared" si="61"/>
        <v>0</v>
      </c>
      <c r="F1066" s="112">
        <f t="shared" si="61"/>
        <v>192</v>
      </c>
      <c r="G1066" s="112">
        <f t="shared" si="61"/>
        <v>0</v>
      </c>
      <c r="H1066" s="112">
        <f t="shared" si="61"/>
        <v>0</v>
      </c>
      <c r="I1066" s="112">
        <f t="shared" si="61"/>
        <v>0</v>
      </c>
      <c r="J1066" s="112">
        <f t="shared" si="61"/>
        <v>0</v>
      </c>
      <c r="K1066" s="112">
        <f t="shared" si="61"/>
        <v>0</v>
      </c>
      <c r="L1066" s="112">
        <f t="shared" si="61"/>
        <v>0</v>
      </c>
      <c r="M1066" s="112">
        <f t="shared" si="61"/>
        <v>192</v>
      </c>
      <c r="O1066" s="114" t="s">
        <v>22</v>
      </c>
      <c r="P1066" s="114" t="s">
        <v>1765</v>
      </c>
      <c r="Q1066" s="114" t="s">
        <v>598</v>
      </c>
      <c r="R1066" s="114" t="s">
        <v>1685</v>
      </c>
      <c r="S1066" s="114"/>
      <c r="T1066" s="112">
        <v>0</v>
      </c>
      <c r="U1066" s="112">
        <v>192</v>
      </c>
      <c r="V1066" s="112">
        <v>0</v>
      </c>
      <c r="W1066" s="112">
        <v>0</v>
      </c>
      <c r="X1066" s="112">
        <v>0</v>
      </c>
      <c r="Y1066" s="112">
        <v>0</v>
      </c>
      <c r="Z1066" s="112">
        <v>0</v>
      </c>
      <c r="AA1066" s="112">
        <v>0</v>
      </c>
      <c r="AB1066" s="112">
        <v>192</v>
      </c>
    </row>
    <row r="1067" spans="1:28" x14ac:dyDescent="0.25">
      <c r="A1067" s="114" t="s">
        <v>22</v>
      </c>
      <c r="B1067" s="114" t="s">
        <v>1765</v>
      </c>
      <c r="C1067" s="114" t="s">
        <v>599</v>
      </c>
      <c r="D1067" s="114" t="s">
        <v>1686</v>
      </c>
      <c r="E1067" s="112">
        <f t="shared" si="61"/>
        <v>0</v>
      </c>
      <c r="F1067" s="112">
        <f t="shared" si="61"/>
        <v>0</v>
      </c>
      <c r="G1067" s="112">
        <f t="shared" si="61"/>
        <v>0</v>
      </c>
      <c r="H1067" s="112">
        <f t="shared" si="61"/>
        <v>0</v>
      </c>
      <c r="I1067" s="112">
        <f t="shared" si="61"/>
        <v>0</v>
      </c>
      <c r="J1067" s="112">
        <f t="shared" si="61"/>
        <v>14304</v>
      </c>
      <c r="K1067" s="112">
        <f t="shared" si="61"/>
        <v>0</v>
      </c>
      <c r="L1067" s="112">
        <f t="shared" si="61"/>
        <v>7005</v>
      </c>
      <c r="M1067" s="112">
        <f t="shared" si="61"/>
        <v>21309</v>
      </c>
      <c r="O1067" s="114" t="s">
        <v>22</v>
      </c>
      <c r="P1067" s="114" t="s">
        <v>1765</v>
      </c>
      <c r="Q1067" s="114" t="s">
        <v>599</v>
      </c>
      <c r="R1067" s="114" t="s">
        <v>1686</v>
      </c>
      <c r="S1067" s="114"/>
      <c r="T1067" s="112">
        <v>0</v>
      </c>
      <c r="U1067" s="112">
        <v>0</v>
      </c>
      <c r="V1067" s="112">
        <v>0</v>
      </c>
      <c r="W1067" s="112">
        <v>0</v>
      </c>
      <c r="X1067" s="112">
        <v>0</v>
      </c>
      <c r="Y1067" s="112">
        <v>14304</v>
      </c>
      <c r="Z1067" s="112">
        <v>0</v>
      </c>
      <c r="AA1067" s="112">
        <v>7005</v>
      </c>
      <c r="AB1067" s="112">
        <v>21309</v>
      </c>
    </row>
    <row r="1068" spans="1:28" x14ac:dyDescent="0.25">
      <c r="A1068" s="114" t="s">
        <v>22</v>
      </c>
      <c r="B1068" s="114" t="s">
        <v>1765</v>
      </c>
      <c r="C1068" s="114" t="s">
        <v>600</v>
      </c>
      <c r="D1068" s="114" t="s">
        <v>1687</v>
      </c>
      <c r="E1068" s="112">
        <f t="shared" si="61"/>
        <v>554096</v>
      </c>
      <c r="F1068" s="112">
        <f t="shared" si="61"/>
        <v>0</v>
      </c>
      <c r="G1068" s="112">
        <f t="shared" si="61"/>
        <v>0</v>
      </c>
      <c r="H1068" s="112">
        <f t="shared" si="61"/>
        <v>54752</v>
      </c>
      <c r="I1068" s="112">
        <f t="shared" si="61"/>
        <v>0</v>
      </c>
      <c r="J1068" s="112">
        <f t="shared" si="61"/>
        <v>0</v>
      </c>
      <c r="K1068" s="112">
        <f t="shared" si="61"/>
        <v>0</v>
      </c>
      <c r="L1068" s="112">
        <f t="shared" si="61"/>
        <v>0</v>
      </c>
      <c r="M1068" s="112">
        <f t="shared" si="61"/>
        <v>608848</v>
      </c>
      <c r="O1068" s="114" t="s">
        <v>22</v>
      </c>
      <c r="P1068" s="114" t="s">
        <v>1765</v>
      </c>
      <c r="Q1068" s="114" t="s">
        <v>600</v>
      </c>
      <c r="R1068" s="114" t="s">
        <v>1687</v>
      </c>
      <c r="S1068" s="114"/>
      <c r="T1068" s="112">
        <v>554096</v>
      </c>
      <c r="U1068" s="112">
        <v>0</v>
      </c>
      <c r="V1068" s="112">
        <v>0</v>
      </c>
      <c r="W1068" s="112">
        <v>54752</v>
      </c>
      <c r="X1068" s="112">
        <v>0</v>
      </c>
      <c r="Y1068" s="112">
        <v>0</v>
      </c>
      <c r="Z1068" s="112">
        <v>0</v>
      </c>
      <c r="AA1068" s="112">
        <v>0</v>
      </c>
      <c r="AB1068" s="112">
        <v>608848</v>
      </c>
    </row>
    <row r="1069" spans="1:28" x14ac:dyDescent="0.25">
      <c r="A1069" s="114" t="s">
        <v>22</v>
      </c>
      <c r="B1069" s="114" t="s">
        <v>1765</v>
      </c>
      <c r="C1069" s="114" t="s">
        <v>601</v>
      </c>
      <c r="D1069" s="114" t="s">
        <v>1688</v>
      </c>
      <c r="E1069" s="112">
        <f t="shared" si="61"/>
        <v>52224</v>
      </c>
      <c r="F1069" s="112">
        <f t="shared" si="61"/>
        <v>0</v>
      </c>
      <c r="G1069" s="112">
        <f t="shared" si="61"/>
        <v>0</v>
      </c>
      <c r="H1069" s="112">
        <f t="shared" si="61"/>
        <v>0</v>
      </c>
      <c r="I1069" s="112">
        <f t="shared" si="61"/>
        <v>0</v>
      </c>
      <c r="J1069" s="112">
        <f t="shared" si="61"/>
        <v>0</v>
      </c>
      <c r="K1069" s="112">
        <f t="shared" si="61"/>
        <v>300</v>
      </c>
      <c r="L1069" s="112">
        <f t="shared" si="61"/>
        <v>0</v>
      </c>
      <c r="M1069" s="112">
        <f t="shared" si="61"/>
        <v>52524</v>
      </c>
      <c r="O1069" s="114" t="s">
        <v>22</v>
      </c>
      <c r="P1069" s="114" t="s">
        <v>1765</v>
      </c>
      <c r="Q1069" s="114" t="s">
        <v>601</v>
      </c>
      <c r="R1069" s="114" t="s">
        <v>1688</v>
      </c>
      <c r="S1069" s="114"/>
      <c r="T1069" s="112">
        <v>52224</v>
      </c>
      <c r="U1069" s="112">
        <v>0</v>
      </c>
      <c r="V1069" s="112">
        <v>0</v>
      </c>
      <c r="W1069" s="112">
        <v>0</v>
      </c>
      <c r="X1069" s="112">
        <v>0</v>
      </c>
      <c r="Y1069" s="112">
        <v>0</v>
      </c>
      <c r="Z1069" s="112">
        <v>300</v>
      </c>
      <c r="AA1069" s="112">
        <v>0</v>
      </c>
      <c r="AB1069" s="112">
        <v>52524</v>
      </c>
    </row>
    <row r="1070" spans="1:28" x14ac:dyDescent="0.25">
      <c r="A1070" s="114" t="s">
        <v>22</v>
      </c>
      <c r="B1070" s="114" t="s">
        <v>1765</v>
      </c>
      <c r="C1070" s="114" t="s">
        <v>602</v>
      </c>
      <c r="D1070" s="114" t="s">
        <v>1689</v>
      </c>
      <c r="E1070" s="112">
        <f t="shared" si="61"/>
        <v>0</v>
      </c>
      <c r="F1070" s="112">
        <f t="shared" si="61"/>
        <v>0</v>
      </c>
      <c r="G1070" s="112">
        <f t="shared" si="61"/>
        <v>0</v>
      </c>
      <c r="H1070" s="112">
        <f t="shared" si="61"/>
        <v>0</v>
      </c>
      <c r="I1070" s="112">
        <f t="shared" si="61"/>
        <v>0</v>
      </c>
      <c r="J1070" s="112">
        <f t="shared" si="61"/>
        <v>153280</v>
      </c>
      <c r="K1070" s="112">
        <f t="shared" si="61"/>
        <v>0</v>
      </c>
      <c r="L1070" s="112">
        <f t="shared" si="61"/>
        <v>6684</v>
      </c>
      <c r="M1070" s="112">
        <f t="shared" si="61"/>
        <v>159964</v>
      </c>
      <c r="O1070" s="114" t="s">
        <v>22</v>
      </c>
      <c r="P1070" s="114" t="s">
        <v>1765</v>
      </c>
      <c r="Q1070" s="114" t="s">
        <v>602</v>
      </c>
      <c r="R1070" s="114" t="s">
        <v>1689</v>
      </c>
      <c r="S1070" s="114"/>
      <c r="T1070" s="112">
        <v>0</v>
      </c>
      <c r="U1070" s="112">
        <v>0</v>
      </c>
      <c r="V1070" s="112">
        <v>0</v>
      </c>
      <c r="W1070" s="112">
        <v>0</v>
      </c>
      <c r="X1070" s="112">
        <v>0</v>
      </c>
      <c r="Y1070" s="112">
        <v>153280</v>
      </c>
      <c r="Z1070" s="112">
        <v>0</v>
      </c>
      <c r="AA1070" s="112">
        <v>6684</v>
      </c>
      <c r="AB1070" s="112">
        <v>159964</v>
      </c>
    </row>
    <row r="1071" spans="1:28" x14ac:dyDescent="0.25">
      <c r="A1071" s="114" t="s">
        <v>22</v>
      </c>
      <c r="B1071" s="114" t="s">
        <v>1765</v>
      </c>
      <c r="C1071" s="114" t="s">
        <v>603</v>
      </c>
      <c r="D1071" s="114" t="s">
        <v>1690</v>
      </c>
      <c r="E1071" s="112">
        <f t="shared" si="61"/>
        <v>0</v>
      </c>
      <c r="F1071" s="112">
        <f t="shared" si="61"/>
        <v>0</v>
      </c>
      <c r="G1071" s="112">
        <f t="shared" si="61"/>
        <v>0</v>
      </c>
      <c r="H1071" s="112">
        <f t="shared" si="61"/>
        <v>0</v>
      </c>
      <c r="I1071" s="112">
        <f t="shared" si="61"/>
        <v>0</v>
      </c>
      <c r="J1071" s="112">
        <f t="shared" si="61"/>
        <v>0</v>
      </c>
      <c r="K1071" s="112">
        <f t="shared" si="61"/>
        <v>0</v>
      </c>
      <c r="L1071" s="112">
        <f t="shared" si="61"/>
        <v>0</v>
      </c>
      <c r="M1071" s="112">
        <f t="shared" si="61"/>
        <v>0</v>
      </c>
      <c r="O1071" s="114" t="s">
        <v>22</v>
      </c>
      <c r="P1071" s="114" t="s">
        <v>1765</v>
      </c>
      <c r="Q1071" s="114" t="s">
        <v>603</v>
      </c>
      <c r="R1071" s="114" t="s">
        <v>1690</v>
      </c>
      <c r="S1071" s="114"/>
      <c r="T1071" s="112">
        <v>0</v>
      </c>
      <c r="U1071" s="112">
        <v>0</v>
      </c>
      <c r="V1071" s="112">
        <v>0</v>
      </c>
      <c r="W1071" s="112">
        <v>0</v>
      </c>
      <c r="X1071" s="112">
        <v>0</v>
      </c>
      <c r="Y1071" s="112">
        <v>0</v>
      </c>
      <c r="Z1071" s="112">
        <v>0</v>
      </c>
      <c r="AA1071" s="112">
        <v>0</v>
      </c>
      <c r="AB1071" s="112">
        <v>0</v>
      </c>
    </row>
    <row r="1072" spans="1:28" x14ac:dyDescent="0.25">
      <c r="A1072" s="114" t="s">
        <v>22</v>
      </c>
      <c r="B1072" s="114" t="s">
        <v>1765</v>
      </c>
      <c r="C1072" s="114" t="s">
        <v>604</v>
      </c>
      <c r="D1072" s="114" t="s">
        <v>1691</v>
      </c>
      <c r="E1072" s="112">
        <f t="shared" si="61"/>
        <v>6000</v>
      </c>
      <c r="F1072" s="112">
        <f t="shared" si="61"/>
        <v>0</v>
      </c>
      <c r="G1072" s="112">
        <f t="shared" si="61"/>
        <v>0</v>
      </c>
      <c r="H1072" s="112">
        <f t="shared" si="61"/>
        <v>0</v>
      </c>
      <c r="I1072" s="112">
        <f t="shared" si="61"/>
        <v>7520</v>
      </c>
      <c r="J1072" s="112">
        <f t="shared" si="61"/>
        <v>203104</v>
      </c>
      <c r="K1072" s="112">
        <f t="shared" si="61"/>
        <v>0</v>
      </c>
      <c r="L1072" s="112">
        <f t="shared" si="61"/>
        <v>53302</v>
      </c>
      <c r="M1072" s="112">
        <f t="shared" si="61"/>
        <v>269926</v>
      </c>
      <c r="O1072" s="114" t="s">
        <v>22</v>
      </c>
      <c r="P1072" s="114" t="s">
        <v>1765</v>
      </c>
      <c r="Q1072" s="114" t="s">
        <v>604</v>
      </c>
      <c r="R1072" s="114" t="s">
        <v>1691</v>
      </c>
      <c r="S1072" s="114"/>
      <c r="T1072" s="112">
        <v>6000</v>
      </c>
      <c r="U1072" s="112">
        <v>0</v>
      </c>
      <c r="V1072" s="112">
        <v>0</v>
      </c>
      <c r="W1072" s="112">
        <v>0</v>
      </c>
      <c r="X1072" s="112">
        <v>7520</v>
      </c>
      <c r="Y1072" s="112">
        <v>203104</v>
      </c>
      <c r="Z1072" s="112">
        <v>0</v>
      </c>
      <c r="AA1072" s="112">
        <v>53302</v>
      </c>
      <c r="AB1072" s="112">
        <v>269926</v>
      </c>
    </row>
    <row r="1073" spans="1:28" x14ac:dyDescent="0.25">
      <c r="A1073" s="114" t="s">
        <v>22</v>
      </c>
      <c r="B1073" s="114" t="s">
        <v>1765</v>
      </c>
      <c r="C1073" s="114" t="s">
        <v>605</v>
      </c>
      <c r="D1073" s="114" t="s">
        <v>1692</v>
      </c>
      <c r="E1073" s="112">
        <f t="shared" si="61"/>
        <v>0</v>
      </c>
      <c r="F1073" s="112">
        <f t="shared" si="61"/>
        <v>0</v>
      </c>
      <c r="G1073" s="112">
        <f t="shared" si="61"/>
        <v>0</v>
      </c>
      <c r="H1073" s="112">
        <f t="shared" si="61"/>
        <v>0</v>
      </c>
      <c r="I1073" s="112">
        <f t="shared" si="61"/>
        <v>0</v>
      </c>
      <c r="J1073" s="112">
        <f t="shared" si="61"/>
        <v>0</v>
      </c>
      <c r="K1073" s="112">
        <f t="shared" si="61"/>
        <v>0</v>
      </c>
      <c r="L1073" s="112">
        <f t="shared" si="61"/>
        <v>0</v>
      </c>
      <c r="M1073" s="112">
        <f t="shared" si="61"/>
        <v>0</v>
      </c>
      <c r="O1073" s="114" t="s">
        <v>22</v>
      </c>
      <c r="P1073" s="114" t="s">
        <v>1765</v>
      </c>
      <c r="Q1073" s="114" t="s">
        <v>605</v>
      </c>
      <c r="R1073" s="114" t="s">
        <v>1692</v>
      </c>
      <c r="S1073" s="114"/>
      <c r="T1073" s="112">
        <v>0</v>
      </c>
      <c r="U1073" s="112">
        <v>0</v>
      </c>
      <c r="V1073" s="112">
        <v>0</v>
      </c>
      <c r="W1073" s="112">
        <v>0</v>
      </c>
      <c r="X1073" s="112">
        <v>0</v>
      </c>
      <c r="Y1073" s="112">
        <v>0</v>
      </c>
      <c r="Z1073" s="112">
        <v>0</v>
      </c>
      <c r="AA1073" s="112">
        <v>0</v>
      </c>
      <c r="AB1073" s="112">
        <v>0</v>
      </c>
    </row>
    <row r="1074" spans="1:28" x14ac:dyDescent="0.25">
      <c r="A1074" s="114" t="s">
        <v>22</v>
      </c>
      <c r="B1074" s="114" t="s">
        <v>1765</v>
      </c>
      <c r="C1074" s="114" t="s">
        <v>606</v>
      </c>
      <c r="D1074" s="114" t="s">
        <v>1693</v>
      </c>
      <c r="E1074" s="112">
        <f t="shared" si="61"/>
        <v>0</v>
      </c>
      <c r="F1074" s="112">
        <f t="shared" si="61"/>
        <v>0</v>
      </c>
      <c r="G1074" s="112">
        <f t="shared" si="61"/>
        <v>0</v>
      </c>
      <c r="H1074" s="112">
        <f t="shared" si="61"/>
        <v>0</v>
      </c>
      <c r="I1074" s="112">
        <f t="shared" si="61"/>
        <v>0</v>
      </c>
      <c r="J1074" s="112">
        <f t="shared" si="61"/>
        <v>184688</v>
      </c>
      <c r="K1074" s="112">
        <f t="shared" si="61"/>
        <v>0</v>
      </c>
      <c r="L1074" s="112">
        <f t="shared" si="61"/>
        <v>0</v>
      </c>
      <c r="M1074" s="112">
        <f t="shared" si="61"/>
        <v>184688</v>
      </c>
      <c r="O1074" s="114" t="s">
        <v>22</v>
      </c>
      <c r="P1074" s="114" t="s">
        <v>1765</v>
      </c>
      <c r="Q1074" s="114" t="s">
        <v>606</v>
      </c>
      <c r="R1074" s="114" t="s">
        <v>1693</v>
      </c>
      <c r="S1074" s="114"/>
      <c r="T1074" s="112">
        <v>0</v>
      </c>
      <c r="U1074" s="112">
        <v>0</v>
      </c>
      <c r="V1074" s="112">
        <v>0</v>
      </c>
      <c r="W1074" s="112">
        <v>0</v>
      </c>
      <c r="X1074" s="112">
        <v>0</v>
      </c>
      <c r="Y1074" s="112">
        <v>184688</v>
      </c>
      <c r="Z1074" s="112">
        <v>0</v>
      </c>
      <c r="AA1074" s="112">
        <v>0</v>
      </c>
      <c r="AB1074" s="112">
        <v>184688</v>
      </c>
    </row>
    <row r="1075" spans="1:28" x14ac:dyDescent="0.25">
      <c r="A1075" s="114" t="s">
        <v>22</v>
      </c>
      <c r="B1075" s="114" t="s">
        <v>1765</v>
      </c>
      <c r="C1075" s="114" t="s">
        <v>607</v>
      </c>
      <c r="D1075" s="114" t="s">
        <v>1694</v>
      </c>
      <c r="E1075" s="112">
        <f t="shared" si="61"/>
        <v>0</v>
      </c>
      <c r="F1075" s="112">
        <f t="shared" si="61"/>
        <v>222000</v>
      </c>
      <c r="G1075" s="112">
        <f t="shared" si="61"/>
        <v>104640</v>
      </c>
      <c r="H1075" s="112">
        <f t="shared" si="61"/>
        <v>0</v>
      </c>
      <c r="I1075" s="112">
        <f t="shared" si="61"/>
        <v>0</v>
      </c>
      <c r="J1075" s="112">
        <f t="shared" si="61"/>
        <v>0</v>
      </c>
      <c r="K1075" s="112">
        <f t="shared" si="61"/>
        <v>0</v>
      </c>
      <c r="L1075" s="112">
        <f t="shared" si="61"/>
        <v>0</v>
      </c>
      <c r="M1075" s="112">
        <f t="shared" si="61"/>
        <v>326640</v>
      </c>
      <c r="O1075" s="114" t="s">
        <v>22</v>
      </c>
      <c r="P1075" s="114" t="s">
        <v>1765</v>
      </c>
      <c r="Q1075" s="114" t="s">
        <v>607</v>
      </c>
      <c r="R1075" s="114" t="s">
        <v>1694</v>
      </c>
      <c r="S1075" s="114"/>
      <c r="T1075" s="112">
        <v>0</v>
      </c>
      <c r="U1075" s="112">
        <v>222000</v>
      </c>
      <c r="V1075" s="112">
        <v>104640</v>
      </c>
      <c r="W1075" s="112">
        <v>0</v>
      </c>
      <c r="X1075" s="112">
        <v>0</v>
      </c>
      <c r="Y1075" s="112">
        <v>0</v>
      </c>
      <c r="Z1075" s="112">
        <v>0</v>
      </c>
      <c r="AA1075" s="112">
        <v>0</v>
      </c>
      <c r="AB1075" s="112">
        <v>326640</v>
      </c>
    </row>
    <row r="1076" spans="1:28" x14ac:dyDescent="0.25">
      <c r="A1076" s="114" t="s">
        <v>22</v>
      </c>
      <c r="B1076" s="114" t="s">
        <v>1765</v>
      </c>
      <c r="C1076" s="114" t="s">
        <v>608</v>
      </c>
      <c r="D1076" s="114" t="s">
        <v>1695</v>
      </c>
      <c r="E1076" s="112">
        <f t="shared" si="61"/>
        <v>0</v>
      </c>
      <c r="F1076" s="112">
        <f t="shared" si="61"/>
        <v>0</v>
      </c>
      <c r="G1076" s="112">
        <f t="shared" si="61"/>
        <v>0</v>
      </c>
      <c r="H1076" s="112">
        <f t="shared" si="61"/>
        <v>0</v>
      </c>
      <c r="I1076" s="112">
        <f t="shared" si="61"/>
        <v>0</v>
      </c>
      <c r="J1076" s="112">
        <f t="shared" si="61"/>
        <v>0</v>
      </c>
      <c r="K1076" s="112">
        <f t="shared" si="61"/>
        <v>0</v>
      </c>
      <c r="L1076" s="112">
        <f t="shared" si="61"/>
        <v>0</v>
      </c>
      <c r="M1076" s="112">
        <f t="shared" si="61"/>
        <v>0</v>
      </c>
      <c r="O1076" s="114" t="s">
        <v>22</v>
      </c>
      <c r="P1076" s="114" t="s">
        <v>1765</v>
      </c>
      <c r="Q1076" s="114" t="s">
        <v>608</v>
      </c>
      <c r="R1076" s="114" t="s">
        <v>1695</v>
      </c>
      <c r="S1076" s="114"/>
      <c r="T1076" s="112">
        <v>0</v>
      </c>
      <c r="U1076" s="112">
        <v>0</v>
      </c>
      <c r="V1076" s="112">
        <v>0</v>
      </c>
      <c r="W1076" s="112">
        <v>0</v>
      </c>
      <c r="X1076" s="112">
        <v>0</v>
      </c>
      <c r="Y1076" s="112">
        <v>0</v>
      </c>
      <c r="Z1076" s="112">
        <v>0</v>
      </c>
      <c r="AA1076" s="112">
        <v>0</v>
      </c>
      <c r="AB1076" s="112">
        <v>0</v>
      </c>
    </row>
    <row r="1077" spans="1:28" x14ac:dyDescent="0.25">
      <c r="A1077" s="114" t="s">
        <v>22</v>
      </c>
      <c r="B1077" s="114" t="s">
        <v>1765</v>
      </c>
      <c r="C1077" s="114" t="s">
        <v>609</v>
      </c>
      <c r="D1077" s="114" t="s">
        <v>1696</v>
      </c>
      <c r="E1077" s="112">
        <f t="shared" si="61"/>
        <v>0</v>
      </c>
      <c r="F1077" s="112">
        <f t="shared" si="61"/>
        <v>0</v>
      </c>
      <c r="G1077" s="112">
        <f t="shared" si="61"/>
        <v>0</v>
      </c>
      <c r="H1077" s="112">
        <f t="shared" si="61"/>
        <v>0</v>
      </c>
      <c r="I1077" s="112">
        <f t="shared" si="61"/>
        <v>29064</v>
      </c>
      <c r="J1077" s="112">
        <f t="shared" si="61"/>
        <v>0</v>
      </c>
      <c r="K1077" s="112">
        <f t="shared" si="61"/>
        <v>0</v>
      </c>
      <c r="L1077" s="112">
        <f t="shared" si="61"/>
        <v>0</v>
      </c>
      <c r="M1077" s="112">
        <f t="shared" si="61"/>
        <v>29064</v>
      </c>
      <c r="O1077" s="114" t="s">
        <v>22</v>
      </c>
      <c r="P1077" s="114" t="s">
        <v>1765</v>
      </c>
      <c r="Q1077" s="114" t="s">
        <v>609</v>
      </c>
      <c r="R1077" s="114" t="s">
        <v>1696</v>
      </c>
      <c r="S1077" s="114"/>
      <c r="T1077" s="112">
        <v>0</v>
      </c>
      <c r="U1077" s="112">
        <v>0</v>
      </c>
      <c r="V1077" s="112">
        <v>0</v>
      </c>
      <c r="W1077" s="112">
        <v>0</v>
      </c>
      <c r="X1077" s="112">
        <v>29064</v>
      </c>
      <c r="Y1077" s="112">
        <v>0</v>
      </c>
      <c r="Z1077" s="112">
        <v>0</v>
      </c>
      <c r="AA1077" s="112">
        <v>0</v>
      </c>
      <c r="AB1077" s="112">
        <v>29064</v>
      </c>
    </row>
    <row r="1078" spans="1:28" x14ac:dyDescent="0.25">
      <c r="A1078" s="114" t="s">
        <v>22</v>
      </c>
      <c r="B1078" s="114" t="s">
        <v>1765</v>
      </c>
      <c r="C1078" s="114" t="s">
        <v>610</v>
      </c>
      <c r="D1078" s="114" t="s">
        <v>1697</v>
      </c>
      <c r="E1078" s="112">
        <f t="shared" si="61"/>
        <v>0</v>
      </c>
      <c r="F1078" s="112">
        <f t="shared" si="61"/>
        <v>0</v>
      </c>
      <c r="G1078" s="112">
        <f t="shared" si="61"/>
        <v>0</v>
      </c>
      <c r="H1078" s="112">
        <f t="shared" si="61"/>
        <v>0</v>
      </c>
      <c r="I1078" s="112">
        <f t="shared" si="61"/>
        <v>864</v>
      </c>
      <c r="J1078" s="112">
        <f t="shared" si="61"/>
        <v>0</v>
      </c>
      <c r="K1078" s="112">
        <f t="shared" si="61"/>
        <v>0</v>
      </c>
      <c r="L1078" s="112">
        <f t="shared" si="61"/>
        <v>0</v>
      </c>
      <c r="M1078" s="112">
        <f t="shared" si="61"/>
        <v>864</v>
      </c>
      <c r="O1078" s="114" t="s">
        <v>22</v>
      </c>
      <c r="P1078" s="114" t="s">
        <v>1765</v>
      </c>
      <c r="Q1078" s="114" t="s">
        <v>610</v>
      </c>
      <c r="R1078" s="114" t="s">
        <v>1697</v>
      </c>
      <c r="S1078" s="114"/>
      <c r="T1078" s="112">
        <v>0</v>
      </c>
      <c r="U1078" s="112">
        <v>0</v>
      </c>
      <c r="V1078" s="112">
        <v>0</v>
      </c>
      <c r="W1078" s="112">
        <v>0</v>
      </c>
      <c r="X1078" s="112">
        <v>864</v>
      </c>
      <c r="Y1078" s="112">
        <v>0</v>
      </c>
      <c r="Z1078" s="112">
        <v>0</v>
      </c>
      <c r="AA1078" s="112">
        <v>0</v>
      </c>
      <c r="AB1078" s="112">
        <v>864</v>
      </c>
    </row>
    <row r="1079" spans="1:28" x14ac:dyDescent="0.25">
      <c r="A1079" s="114" t="s">
        <v>22</v>
      </c>
      <c r="B1079" s="114" t="s">
        <v>1765</v>
      </c>
      <c r="C1079" s="114" t="s">
        <v>611</v>
      </c>
      <c r="D1079" s="114" t="s">
        <v>1698</v>
      </c>
      <c r="E1079" s="112">
        <f t="shared" si="61"/>
        <v>92880</v>
      </c>
      <c r="F1079" s="112">
        <f t="shared" si="61"/>
        <v>0</v>
      </c>
      <c r="G1079" s="112">
        <f t="shared" si="61"/>
        <v>0</v>
      </c>
      <c r="H1079" s="112">
        <f t="shared" si="61"/>
        <v>0</v>
      </c>
      <c r="I1079" s="112">
        <f t="shared" si="61"/>
        <v>0</v>
      </c>
      <c r="J1079" s="112">
        <f t="shared" si="61"/>
        <v>0</v>
      </c>
      <c r="K1079" s="112">
        <f t="shared" si="61"/>
        <v>0</v>
      </c>
      <c r="L1079" s="112">
        <f t="shared" si="61"/>
        <v>0</v>
      </c>
      <c r="M1079" s="112">
        <f t="shared" si="61"/>
        <v>92880</v>
      </c>
      <c r="O1079" s="114" t="s">
        <v>22</v>
      </c>
      <c r="P1079" s="114" t="s">
        <v>1765</v>
      </c>
      <c r="Q1079" s="114" t="s">
        <v>611</v>
      </c>
      <c r="R1079" s="114" t="s">
        <v>1698</v>
      </c>
      <c r="S1079" s="114"/>
      <c r="T1079" s="112">
        <v>92880</v>
      </c>
      <c r="U1079" s="112">
        <v>0</v>
      </c>
      <c r="V1079" s="112">
        <v>0</v>
      </c>
      <c r="W1079" s="112">
        <v>0</v>
      </c>
      <c r="X1079" s="112">
        <v>0</v>
      </c>
      <c r="Y1079" s="112">
        <v>0</v>
      </c>
      <c r="Z1079" s="112">
        <v>0</v>
      </c>
      <c r="AA1079" s="112">
        <v>0</v>
      </c>
      <c r="AB1079" s="112">
        <v>92880</v>
      </c>
    </row>
    <row r="1080" spans="1:28" x14ac:dyDescent="0.25">
      <c r="A1080" s="114" t="s">
        <v>22</v>
      </c>
      <c r="B1080" s="114" t="s">
        <v>1765</v>
      </c>
      <c r="C1080" s="114" t="s">
        <v>612</v>
      </c>
      <c r="D1080" s="114" t="s">
        <v>1699</v>
      </c>
      <c r="E1080" s="112">
        <f t="shared" si="61"/>
        <v>23904</v>
      </c>
      <c r="F1080" s="112">
        <f t="shared" si="61"/>
        <v>0</v>
      </c>
      <c r="G1080" s="112">
        <f t="shared" si="61"/>
        <v>0</v>
      </c>
      <c r="H1080" s="112">
        <f t="shared" si="61"/>
        <v>0</v>
      </c>
      <c r="I1080" s="112">
        <f t="shared" si="61"/>
        <v>65424</v>
      </c>
      <c r="J1080" s="112">
        <f t="shared" si="61"/>
        <v>0</v>
      </c>
      <c r="K1080" s="112">
        <f t="shared" si="61"/>
        <v>121847</v>
      </c>
      <c r="L1080" s="112">
        <f t="shared" si="61"/>
        <v>0</v>
      </c>
      <c r="M1080" s="112">
        <f t="shared" si="61"/>
        <v>211175</v>
      </c>
      <c r="O1080" s="114" t="s">
        <v>22</v>
      </c>
      <c r="P1080" s="114" t="s">
        <v>1765</v>
      </c>
      <c r="Q1080" s="114" t="s">
        <v>612</v>
      </c>
      <c r="R1080" s="114" t="s">
        <v>1699</v>
      </c>
      <c r="S1080" s="114"/>
      <c r="T1080" s="112">
        <v>23904</v>
      </c>
      <c r="U1080" s="112">
        <v>0</v>
      </c>
      <c r="V1080" s="112">
        <v>0</v>
      </c>
      <c r="W1080" s="112">
        <v>0</v>
      </c>
      <c r="X1080" s="112">
        <v>65424</v>
      </c>
      <c r="Y1080" s="112">
        <v>0</v>
      </c>
      <c r="Z1080" s="112">
        <v>121847</v>
      </c>
      <c r="AA1080" s="112">
        <v>0</v>
      </c>
      <c r="AB1080" s="112">
        <v>211175</v>
      </c>
    </row>
    <row r="1081" spans="1:28" x14ac:dyDescent="0.25">
      <c r="A1081" s="114" t="s">
        <v>22</v>
      </c>
      <c r="B1081" s="114" t="s">
        <v>1765</v>
      </c>
      <c r="C1081" s="114" t="s">
        <v>613</v>
      </c>
      <c r="D1081" s="114" t="s">
        <v>1700</v>
      </c>
      <c r="E1081" s="112">
        <f t="shared" si="61"/>
        <v>625632</v>
      </c>
      <c r="F1081" s="112">
        <f t="shared" si="61"/>
        <v>0</v>
      </c>
      <c r="G1081" s="112">
        <f t="shared" si="61"/>
        <v>0</v>
      </c>
      <c r="H1081" s="112">
        <f t="shared" si="61"/>
        <v>0</v>
      </c>
      <c r="I1081" s="112">
        <f t="shared" si="61"/>
        <v>0</v>
      </c>
      <c r="J1081" s="112">
        <f t="shared" si="61"/>
        <v>0</v>
      </c>
      <c r="K1081" s="112">
        <f t="shared" si="61"/>
        <v>2168</v>
      </c>
      <c r="L1081" s="112">
        <f t="shared" si="61"/>
        <v>0</v>
      </c>
      <c r="M1081" s="112">
        <f t="shared" si="61"/>
        <v>627800</v>
      </c>
      <c r="O1081" s="114" t="s">
        <v>22</v>
      </c>
      <c r="P1081" s="114" t="s">
        <v>1765</v>
      </c>
      <c r="Q1081" s="114" t="s">
        <v>613</v>
      </c>
      <c r="R1081" s="114" t="s">
        <v>1700</v>
      </c>
      <c r="S1081" s="114"/>
      <c r="T1081" s="112">
        <v>625632</v>
      </c>
      <c r="U1081" s="112">
        <v>0</v>
      </c>
      <c r="V1081" s="112">
        <v>0</v>
      </c>
      <c r="W1081" s="112">
        <v>0</v>
      </c>
      <c r="X1081" s="112">
        <v>0</v>
      </c>
      <c r="Y1081" s="112">
        <v>0</v>
      </c>
      <c r="Z1081" s="112">
        <v>2168</v>
      </c>
      <c r="AA1081" s="112">
        <v>0</v>
      </c>
      <c r="AB1081" s="112">
        <v>627800</v>
      </c>
    </row>
    <row r="1082" spans="1:28" x14ac:dyDescent="0.25">
      <c r="A1082" s="114" t="s">
        <v>22</v>
      </c>
      <c r="B1082" s="114" t="s">
        <v>1765</v>
      </c>
      <c r="C1082" s="114" t="s">
        <v>614</v>
      </c>
      <c r="D1082" s="114" t="s">
        <v>1701</v>
      </c>
      <c r="E1082" s="112">
        <f t="shared" si="61"/>
        <v>192688</v>
      </c>
      <c r="F1082" s="112">
        <f t="shared" si="61"/>
        <v>0</v>
      </c>
      <c r="G1082" s="112">
        <f t="shared" si="61"/>
        <v>0</v>
      </c>
      <c r="H1082" s="112">
        <f t="shared" si="61"/>
        <v>0</v>
      </c>
      <c r="I1082" s="112">
        <f t="shared" si="61"/>
        <v>0</v>
      </c>
      <c r="J1082" s="112">
        <f t="shared" si="61"/>
        <v>0</v>
      </c>
      <c r="K1082" s="112">
        <f t="shared" si="61"/>
        <v>0</v>
      </c>
      <c r="L1082" s="112">
        <f t="shared" si="61"/>
        <v>0</v>
      </c>
      <c r="M1082" s="112">
        <f t="shared" si="61"/>
        <v>192688</v>
      </c>
      <c r="O1082" s="114" t="s">
        <v>22</v>
      </c>
      <c r="P1082" s="114" t="s">
        <v>1765</v>
      </c>
      <c r="Q1082" s="114" t="s">
        <v>614</v>
      </c>
      <c r="R1082" s="114" t="s">
        <v>1701</v>
      </c>
      <c r="S1082" s="114"/>
      <c r="T1082" s="112">
        <v>192688</v>
      </c>
      <c r="U1082" s="112">
        <v>0</v>
      </c>
      <c r="V1082" s="112">
        <v>0</v>
      </c>
      <c r="W1082" s="112">
        <v>0</v>
      </c>
      <c r="X1082" s="112">
        <v>0</v>
      </c>
      <c r="Y1082" s="112">
        <v>0</v>
      </c>
      <c r="Z1082" s="112">
        <v>0</v>
      </c>
      <c r="AA1082" s="112">
        <v>0</v>
      </c>
      <c r="AB1082" s="112">
        <v>192688</v>
      </c>
    </row>
    <row r="1083" spans="1:28" x14ac:dyDescent="0.25">
      <c r="A1083" s="114" t="s">
        <v>22</v>
      </c>
      <c r="B1083" s="114" t="s">
        <v>1765</v>
      </c>
      <c r="C1083" s="114" t="s">
        <v>615</v>
      </c>
      <c r="D1083" s="114" t="s">
        <v>1702</v>
      </c>
      <c r="E1083" s="112">
        <f t="shared" si="61"/>
        <v>0</v>
      </c>
      <c r="F1083" s="112">
        <f t="shared" si="61"/>
        <v>0</v>
      </c>
      <c r="G1083" s="112">
        <f t="shared" si="61"/>
        <v>0</v>
      </c>
      <c r="H1083" s="112">
        <f t="shared" si="61"/>
        <v>0</v>
      </c>
      <c r="I1083" s="112">
        <f t="shared" si="61"/>
        <v>0</v>
      </c>
      <c r="J1083" s="112">
        <f t="shared" si="61"/>
        <v>0</v>
      </c>
      <c r="K1083" s="112">
        <f t="shared" si="61"/>
        <v>0</v>
      </c>
      <c r="L1083" s="112">
        <f t="shared" si="61"/>
        <v>0</v>
      </c>
      <c r="M1083" s="112">
        <f t="shared" si="61"/>
        <v>0</v>
      </c>
      <c r="O1083" s="114" t="s">
        <v>22</v>
      </c>
      <c r="P1083" s="114" t="s">
        <v>1765</v>
      </c>
      <c r="Q1083" s="114" t="s">
        <v>615</v>
      </c>
      <c r="R1083" s="114" t="s">
        <v>1702</v>
      </c>
      <c r="S1083" s="114"/>
      <c r="T1083" s="112">
        <v>0</v>
      </c>
      <c r="U1083" s="112">
        <v>0</v>
      </c>
      <c r="V1083" s="112">
        <v>0</v>
      </c>
      <c r="W1083" s="112">
        <v>0</v>
      </c>
      <c r="X1083" s="112">
        <v>0</v>
      </c>
      <c r="Y1083" s="112">
        <v>0</v>
      </c>
      <c r="Z1083" s="112">
        <v>0</v>
      </c>
      <c r="AA1083" s="112">
        <v>0</v>
      </c>
      <c r="AB1083" s="112">
        <v>0</v>
      </c>
    </row>
    <row r="1084" spans="1:28" x14ac:dyDescent="0.25">
      <c r="A1084" s="114" t="s">
        <v>22</v>
      </c>
      <c r="B1084" s="114" t="s">
        <v>1765</v>
      </c>
      <c r="C1084" s="114" t="s">
        <v>616</v>
      </c>
      <c r="D1084" s="114" t="s">
        <v>1703</v>
      </c>
      <c r="E1084" s="112">
        <f t="shared" si="61"/>
        <v>1629744</v>
      </c>
      <c r="F1084" s="112">
        <f t="shared" si="61"/>
        <v>865712</v>
      </c>
      <c r="G1084" s="112">
        <f t="shared" si="61"/>
        <v>104640</v>
      </c>
      <c r="H1084" s="112">
        <f t="shared" si="61"/>
        <v>54752</v>
      </c>
      <c r="I1084" s="112">
        <f t="shared" si="61"/>
        <v>551864</v>
      </c>
      <c r="J1084" s="112">
        <f t="shared" si="61"/>
        <v>572816</v>
      </c>
      <c r="K1084" s="112">
        <f t="shared" si="61"/>
        <v>129147</v>
      </c>
      <c r="L1084" s="112">
        <f t="shared" si="61"/>
        <v>67023</v>
      </c>
      <c r="M1084" s="112">
        <f t="shared" si="61"/>
        <v>3975698</v>
      </c>
      <c r="O1084" s="114" t="s">
        <v>22</v>
      </c>
      <c r="P1084" s="114" t="s">
        <v>1765</v>
      </c>
      <c r="Q1084" s="114" t="s">
        <v>616</v>
      </c>
      <c r="R1084" s="114" t="s">
        <v>1703</v>
      </c>
      <c r="S1084" s="114"/>
      <c r="T1084" s="112">
        <v>1629744</v>
      </c>
      <c r="U1084" s="112">
        <v>865712</v>
      </c>
      <c r="V1084" s="112">
        <v>104640</v>
      </c>
      <c r="W1084" s="112">
        <v>54752</v>
      </c>
      <c r="X1084" s="112">
        <v>551864</v>
      </c>
      <c r="Y1084" s="112">
        <v>572816</v>
      </c>
      <c r="Z1084" s="112">
        <v>129147</v>
      </c>
      <c r="AA1084" s="112">
        <v>67023</v>
      </c>
      <c r="AB1084" s="112">
        <v>3975698</v>
      </c>
    </row>
    <row r="1085" spans="1:28" x14ac:dyDescent="0.25">
      <c r="D1085" s="111" t="s">
        <v>617</v>
      </c>
      <c r="R1085" s="111" t="s">
        <v>617</v>
      </c>
      <c r="S1085" s="111"/>
    </row>
    <row r="1086" spans="1:28" x14ac:dyDescent="0.25">
      <c r="A1086" s="114" t="s">
        <v>22</v>
      </c>
      <c r="B1086" s="114" t="s">
        <v>1765</v>
      </c>
      <c r="C1086" s="114" t="s">
        <v>618</v>
      </c>
      <c r="D1086" s="114" t="s">
        <v>1704</v>
      </c>
      <c r="E1086" s="112">
        <f t="shared" ref="E1086:M1091" si="62">T1086</f>
        <v>0</v>
      </c>
      <c r="F1086" s="112">
        <f t="shared" si="62"/>
        <v>0</v>
      </c>
      <c r="G1086" s="112">
        <f t="shared" si="62"/>
        <v>0</v>
      </c>
      <c r="H1086" s="112">
        <f t="shared" si="62"/>
        <v>0</v>
      </c>
      <c r="I1086" s="112">
        <f t="shared" si="62"/>
        <v>0</v>
      </c>
      <c r="J1086" s="112">
        <f t="shared" si="62"/>
        <v>0</v>
      </c>
      <c r="K1086" s="112">
        <f t="shared" si="62"/>
        <v>0</v>
      </c>
      <c r="L1086" s="112">
        <f t="shared" si="62"/>
        <v>0</v>
      </c>
      <c r="M1086" s="112">
        <f t="shared" si="62"/>
        <v>0</v>
      </c>
      <c r="O1086" s="114" t="s">
        <v>22</v>
      </c>
      <c r="P1086" s="114" t="s">
        <v>1765</v>
      </c>
      <c r="Q1086" s="114" t="s">
        <v>618</v>
      </c>
      <c r="R1086" s="114" t="s">
        <v>1704</v>
      </c>
      <c r="S1086" s="114"/>
      <c r="T1086" s="112">
        <v>0</v>
      </c>
      <c r="U1086" s="112">
        <v>0</v>
      </c>
      <c r="V1086" s="112">
        <v>0</v>
      </c>
      <c r="W1086" s="112">
        <v>0</v>
      </c>
      <c r="X1086" s="112">
        <v>0</v>
      </c>
      <c r="Y1086" s="112">
        <v>0</v>
      </c>
      <c r="Z1086" s="112">
        <v>0</v>
      </c>
      <c r="AA1086" s="112">
        <v>0</v>
      </c>
      <c r="AB1086" s="112">
        <v>0</v>
      </c>
    </row>
    <row r="1087" spans="1:28" x14ac:dyDescent="0.25">
      <c r="A1087" s="114" t="s">
        <v>22</v>
      </c>
      <c r="B1087" s="114" t="s">
        <v>1765</v>
      </c>
      <c r="C1087" s="114" t="s">
        <v>619</v>
      </c>
      <c r="D1087" s="114" t="s">
        <v>1705</v>
      </c>
      <c r="E1087" s="112">
        <f t="shared" si="62"/>
        <v>0</v>
      </c>
      <c r="F1087" s="112">
        <f t="shared" si="62"/>
        <v>0</v>
      </c>
      <c r="G1087" s="112">
        <f t="shared" si="62"/>
        <v>0</v>
      </c>
      <c r="H1087" s="112">
        <f t="shared" si="62"/>
        <v>0</v>
      </c>
      <c r="I1087" s="112">
        <f t="shared" si="62"/>
        <v>0</v>
      </c>
      <c r="J1087" s="112">
        <f t="shared" si="62"/>
        <v>0</v>
      </c>
      <c r="K1087" s="112">
        <f t="shared" si="62"/>
        <v>0</v>
      </c>
      <c r="L1087" s="112">
        <f t="shared" si="62"/>
        <v>0</v>
      </c>
      <c r="M1087" s="112">
        <f t="shared" si="62"/>
        <v>0</v>
      </c>
      <c r="O1087" s="114" t="s">
        <v>22</v>
      </c>
      <c r="P1087" s="114" t="s">
        <v>1765</v>
      </c>
      <c r="Q1087" s="114" t="s">
        <v>619</v>
      </c>
      <c r="R1087" s="114" t="s">
        <v>1705</v>
      </c>
      <c r="S1087" s="114"/>
      <c r="T1087" s="112">
        <v>0</v>
      </c>
      <c r="U1087" s="112">
        <v>0</v>
      </c>
      <c r="V1087" s="112">
        <v>0</v>
      </c>
      <c r="W1087" s="112">
        <v>0</v>
      </c>
      <c r="X1087" s="112">
        <v>0</v>
      </c>
      <c r="Y1087" s="112">
        <v>0</v>
      </c>
      <c r="Z1087" s="112">
        <v>0</v>
      </c>
      <c r="AA1087" s="112">
        <v>0</v>
      </c>
      <c r="AB1087" s="112">
        <v>0</v>
      </c>
    </row>
    <row r="1088" spans="1:28" x14ac:dyDescent="0.25">
      <c r="A1088" s="114" t="s">
        <v>22</v>
      </c>
      <c r="B1088" s="114" t="s">
        <v>1765</v>
      </c>
      <c r="C1088" s="114" t="s">
        <v>620</v>
      </c>
      <c r="D1088" s="114" t="s">
        <v>1706</v>
      </c>
      <c r="E1088" s="112">
        <f t="shared" si="62"/>
        <v>0</v>
      </c>
      <c r="F1088" s="112">
        <f t="shared" si="62"/>
        <v>0</v>
      </c>
      <c r="G1088" s="112">
        <f t="shared" si="62"/>
        <v>0</v>
      </c>
      <c r="H1088" s="112">
        <f t="shared" si="62"/>
        <v>0</v>
      </c>
      <c r="I1088" s="112">
        <f t="shared" si="62"/>
        <v>0</v>
      </c>
      <c r="J1088" s="112">
        <f t="shared" si="62"/>
        <v>0</v>
      </c>
      <c r="K1088" s="112">
        <f t="shared" si="62"/>
        <v>0</v>
      </c>
      <c r="L1088" s="112">
        <f t="shared" si="62"/>
        <v>0</v>
      </c>
      <c r="M1088" s="112">
        <f t="shared" si="62"/>
        <v>0</v>
      </c>
      <c r="O1088" s="114" t="s">
        <v>22</v>
      </c>
      <c r="P1088" s="114" t="s">
        <v>1765</v>
      </c>
      <c r="Q1088" s="114" t="s">
        <v>620</v>
      </c>
      <c r="R1088" s="114" t="s">
        <v>1706</v>
      </c>
      <c r="S1088" s="114"/>
      <c r="T1088" s="112">
        <v>0</v>
      </c>
      <c r="U1088" s="112">
        <v>0</v>
      </c>
      <c r="V1088" s="112">
        <v>0</v>
      </c>
      <c r="W1088" s="112">
        <v>0</v>
      </c>
      <c r="X1088" s="112">
        <v>0</v>
      </c>
      <c r="Y1088" s="112">
        <v>0</v>
      </c>
      <c r="Z1088" s="112">
        <v>0</v>
      </c>
      <c r="AA1088" s="112">
        <v>0</v>
      </c>
      <c r="AB1088" s="112">
        <v>0</v>
      </c>
    </row>
    <row r="1089" spans="1:28" x14ac:dyDescent="0.25">
      <c r="A1089" s="114" t="s">
        <v>22</v>
      </c>
      <c r="B1089" s="114" t="s">
        <v>1765</v>
      </c>
      <c r="C1089" s="114" t="s">
        <v>621</v>
      </c>
      <c r="D1089" s="114" t="s">
        <v>1707</v>
      </c>
      <c r="E1089" s="112">
        <f t="shared" si="62"/>
        <v>0</v>
      </c>
      <c r="F1089" s="112">
        <f t="shared" si="62"/>
        <v>0</v>
      </c>
      <c r="G1089" s="112">
        <f t="shared" si="62"/>
        <v>0</v>
      </c>
      <c r="H1089" s="112">
        <f t="shared" si="62"/>
        <v>0</v>
      </c>
      <c r="I1089" s="112">
        <f t="shared" si="62"/>
        <v>0</v>
      </c>
      <c r="J1089" s="112">
        <f t="shared" si="62"/>
        <v>0</v>
      </c>
      <c r="K1089" s="112">
        <f t="shared" si="62"/>
        <v>0</v>
      </c>
      <c r="L1089" s="112">
        <f t="shared" si="62"/>
        <v>0</v>
      </c>
      <c r="M1089" s="112">
        <f t="shared" si="62"/>
        <v>0</v>
      </c>
      <c r="O1089" s="114" t="s">
        <v>22</v>
      </c>
      <c r="P1089" s="114" t="s">
        <v>1765</v>
      </c>
      <c r="Q1089" s="114" t="s">
        <v>621</v>
      </c>
      <c r="R1089" s="114" t="s">
        <v>1707</v>
      </c>
      <c r="S1089" s="114"/>
      <c r="T1089" s="112">
        <v>0</v>
      </c>
      <c r="U1089" s="112">
        <v>0</v>
      </c>
      <c r="V1089" s="112">
        <v>0</v>
      </c>
      <c r="W1089" s="112">
        <v>0</v>
      </c>
      <c r="X1089" s="112">
        <v>0</v>
      </c>
      <c r="Y1089" s="112">
        <v>0</v>
      </c>
      <c r="Z1089" s="112">
        <v>0</v>
      </c>
      <c r="AA1089" s="112">
        <v>0</v>
      </c>
      <c r="AB1089" s="112">
        <v>0</v>
      </c>
    </row>
    <row r="1090" spans="1:28" x14ac:dyDescent="0.25">
      <c r="A1090" s="114" t="s">
        <v>22</v>
      </c>
      <c r="B1090" s="114" t="s">
        <v>1765</v>
      </c>
      <c r="C1090" s="114" t="s">
        <v>706</v>
      </c>
      <c r="D1090" s="114" t="s">
        <v>1708</v>
      </c>
      <c r="E1090" s="112">
        <f t="shared" si="62"/>
        <v>0</v>
      </c>
      <c r="F1090" s="112">
        <f t="shared" si="62"/>
        <v>0</v>
      </c>
      <c r="G1090" s="112">
        <f t="shared" si="62"/>
        <v>0</v>
      </c>
      <c r="H1090" s="112">
        <f t="shared" si="62"/>
        <v>0</v>
      </c>
      <c r="I1090" s="112">
        <f t="shared" si="62"/>
        <v>0</v>
      </c>
      <c r="J1090" s="112">
        <f t="shared" si="62"/>
        <v>0</v>
      </c>
      <c r="K1090" s="112">
        <f t="shared" si="62"/>
        <v>0</v>
      </c>
      <c r="L1090" s="112">
        <f t="shared" si="62"/>
        <v>0</v>
      </c>
      <c r="M1090" s="112">
        <f t="shared" si="62"/>
        <v>0</v>
      </c>
      <c r="O1090" s="114" t="s">
        <v>22</v>
      </c>
      <c r="P1090" s="114" t="s">
        <v>1765</v>
      </c>
      <c r="Q1090" s="114" t="s">
        <v>706</v>
      </c>
      <c r="R1090" s="114" t="s">
        <v>1708</v>
      </c>
      <c r="S1090" s="114"/>
      <c r="T1090" s="112">
        <v>0</v>
      </c>
      <c r="U1090" s="112">
        <v>0</v>
      </c>
      <c r="V1090" s="112">
        <v>0</v>
      </c>
      <c r="W1090" s="112">
        <v>0</v>
      </c>
      <c r="X1090" s="112">
        <v>0</v>
      </c>
      <c r="Y1090" s="112">
        <v>0</v>
      </c>
      <c r="Z1090" s="112">
        <v>0</v>
      </c>
      <c r="AA1090" s="112">
        <v>0</v>
      </c>
      <c r="AB1090" s="112">
        <v>0</v>
      </c>
    </row>
    <row r="1091" spans="1:28" x14ac:dyDescent="0.25">
      <c r="A1091" s="114" t="s">
        <v>22</v>
      </c>
      <c r="B1091" s="114" t="s">
        <v>1765</v>
      </c>
      <c r="C1091" s="114" t="s">
        <v>708</v>
      </c>
      <c r="D1091" s="114" t="s">
        <v>1709</v>
      </c>
      <c r="E1091" s="112">
        <f t="shared" si="62"/>
        <v>0</v>
      </c>
      <c r="F1091" s="112">
        <f t="shared" si="62"/>
        <v>0</v>
      </c>
      <c r="G1091" s="112">
        <f t="shared" si="62"/>
        <v>0</v>
      </c>
      <c r="H1091" s="112">
        <f t="shared" si="62"/>
        <v>0</v>
      </c>
      <c r="I1091" s="112">
        <f t="shared" si="62"/>
        <v>0</v>
      </c>
      <c r="J1091" s="112">
        <f t="shared" si="62"/>
        <v>0</v>
      </c>
      <c r="K1091" s="112">
        <f t="shared" si="62"/>
        <v>0</v>
      </c>
      <c r="L1091" s="112">
        <f t="shared" si="62"/>
        <v>0</v>
      </c>
      <c r="M1091" s="112">
        <f t="shared" si="62"/>
        <v>0</v>
      </c>
      <c r="O1091" s="114" t="s">
        <v>22</v>
      </c>
      <c r="P1091" s="114" t="s">
        <v>1765</v>
      </c>
      <c r="Q1091" s="114" t="s">
        <v>708</v>
      </c>
      <c r="R1091" s="114" t="s">
        <v>1709</v>
      </c>
      <c r="S1091" s="114"/>
      <c r="T1091" s="112">
        <v>0</v>
      </c>
      <c r="U1091" s="112">
        <v>0</v>
      </c>
      <c r="V1091" s="112">
        <v>0</v>
      </c>
      <c r="W1091" s="112">
        <v>0</v>
      </c>
      <c r="X1091" s="112">
        <v>0</v>
      </c>
      <c r="Y1091" s="112">
        <v>0</v>
      </c>
      <c r="Z1091" s="112">
        <v>0</v>
      </c>
      <c r="AA1091" s="112">
        <v>0</v>
      </c>
      <c r="AB1091" s="112">
        <v>0</v>
      </c>
    </row>
    <row r="1094" spans="1:28" x14ac:dyDescent="0.25">
      <c r="A1094" s="111" t="s">
        <v>1766</v>
      </c>
      <c r="O1094" s="111" t="s">
        <v>1766</v>
      </c>
    </row>
    <row r="1095" spans="1:28" x14ac:dyDescent="0.25">
      <c r="A1095" s="114" t="s">
        <v>0</v>
      </c>
      <c r="B1095" s="114" t="s">
        <v>1666</v>
      </c>
      <c r="C1095" s="114" t="s">
        <v>112</v>
      </c>
      <c r="D1095" s="111" t="s">
        <v>127</v>
      </c>
      <c r="E1095" s="112" t="s">
        <v>1667</v>
      </c>
      <c r="F1095" s="112" t="s">
        <v>1668</v>
      </c>
      <c r="G1095" s="112" t="s">
        <v>1669</v>
      </c>
      <c r="H1095" s="112" t="s">
        <v>1670</v>
      </c>
      <c r="I1095" s="112" t="s">
        <v>1671</v>
      </c>
      <c r="J1095" s="112" t="s">
        <v>1672</v>
      </c>
      <c r="K1095" s="112" t="s">
        <v>1673</v>
      </c>
      <c r="L1095" s="112" t="s">
        <v>1674</v>
      </c>
      <c r="M1095" s="112" t="s">
        <v>1</v>
      </c>
      <c r="O1095" s="114" t="s">
        <v>0</v>
      </c>
      <c r="P1095" s="114" t="s">
        <v>1666</v>
      </c>
      <c r="Q1095" s="114" t="s">
        <v>112</v>
      </c>
      <c r="R1095" s="111" t="s">
        <v>127</v>
      </c>
      <c r="S1095" s="111"/>
      <c r="T1095" s="112" t="s">
        <v>1667</v>
      </c>
      <c r="U1095" s="112" t="s">
        <v>1668</v>
      </c>
      <c r="V1095" s="112" t="s">
        <v>1669</v>
      </c>
      <c r="W1095" s="112" t="s">
        <v>1670</v>
      </c>
      <c r="X1095" s="112" t="s">
        <v>1671</v>
      </c>
      <c r="Y1095" s="112" t="s">
        <v>1672</v>
      </c>
      <c r="Z1095" s="112" t="s">
        <v>1673</v>
      </c>
      <c r="AA1095" s="112" t="s">
        <v>1674</v>
      </c>
      <c r="AB1095" s="112" t="s">
        <v>1</v>
      </c>
    </row>
    <row r="1096" spans="1:28" x14ac:dyDescent="0.25">
      <c r="A1096" s="114" t="s">
        <v>11</v>
      </c>
      <c r="B1096" s="114" t="s">
        <v>1767</v>
      </c>
      <c r="C1096" s="114" t="s">
        <v>589</v>
      </c>
      <c r="D1096" s="114" t="s">
        <v>1676</v>
      </c>
      <c r="E1096" s="112">
        <f t="shared" ref="E1096:M1123" si="63">T1096</f>
        <v>66064</v>
      </c>
      <c r="F1096" s="112">
        <f t="shared" si="63"/>
        <v>0</v>
      </c>
      <c r="G1096" s="112">
        <f t="shared" si="63"/>
        <v>0</v>
      </c>
      <c r="H1096" s="112">
        <f t="shared" si="63"/>
        <v>0</v>
      </c>
      <c r="I1096" s="112">
        <f t="shared" si="63"/>
        <v>38896</v>
      </c>
      <c r="J1096" s="112">
        <f t="shared" si="63"/>
        <v>0</v>
      </c>
      <c r="K1096" s="112">
        <f t="shared" si="63"/>
        <v>0</v>
      </c>
      <c r="L1096" s="112">
        <f t="shared" si="63"/>
        <v>0</v>
      </c>
      <c r="M1096" s="112">
        <f t="shared" si="63"/>
        <v>104960</v>
      </c>
      <c r="O1096" s="114" t="s">
        <v>11</v>
      </c>
      <c r="P1096" s="114" t="s">
        <v>1767</v>
      </c>
      <c r="Q1096" s="114" t="s">
        <v>589</v>
      </c>
      <c r="R1096" s="114" t="s">
        <v>1676</v>
      </c>
      <c r="S1096" s="114"/>
      <c r="T1096" s="112">
        <v>66064</v>
      </c>
      <c r="U1096" s="112">
        <v>0</v>
      </c>
      <c r="V1096" s="112">
        <v>0</v>
      </c>
      <c r="W1096" s="112">
        <v>0</v>
      </c>
      <c r="X1096" s="112">
        <v>38896</v>
      </c>
      <c r="Y1096" s="112">
        <v>0</v>
      </c>
      <c r="Z1096" s="112">
        <v>0</v>
      </c>
      <c r="AA1096" s="112">
        <v>0</v>
      </c>
      <c r="AB1096" s="112">
        <v>104960</v>
      </c>
    </row>
    <row r="1097" spans="1:28" x14ac:dyDescent="0.25">
      <c r="A1097" s="114" t="s">
        <v>11</v>
      </c>
      <c r="B1097" s="114" t="s">
        <v>1767</v>
      </c>
      <c r="C1097" s="114" t="s">
        <v>590</v>
      </c>
      <c r="D1097" s="114" t="s">
        <v>1677</v>
      </c>
      <c r="E1097" s="112">
        <f t="shared" si="63"/>
        <v>0</v>
      </c>
      <c r="F1097" s="112">
        <f t="shared" si="63"/>
        <v>0</v>
      </c>
      <c r="G1097" s="112">
        <f t="shared" si="63"/>
        <v>0</v>
      </c>
      <c r="H1097" s="112">
        <f t="shared" si="63"/>
        <v>0</v>
      </c>
      <c r="I1097" s="112">
        <f t="shared" si="63"/>
        <v>64416</v>
      </c>
      <c r="J1097" s="112">
        <f t="shared" si="63"/>
        <v>0</v>
      </c>
      <c r="K1097" s="112">
        <f t="shared" si="63"/>
        <v>0</v>
      </c>
      <c r="L1097" s="112">
        <f t="shared" si="63"/>
        <v>0</v>
      </c>
      <c r="M1097" s="112">
        <f t="shared" si="63"/>
        <v>64416</v>
      </c>
      <c r="O1097" s="114" t="s">
        <v>11</v>
      </c>
      <c r="P1097" s="114" t="s">
        <v>1767</v>
      </c>
      <c r="Q1097" s="114" t="s">
        <v>590</v>
      </c>
      <c r="R1097" s="114" t="s">
        <v>1677</v>
      </c>
      <c r="S1097" s="114"/>
      <c r="T1097" s="112">
        <v>0</v>
      </c>
      <c r="U1097" s="112">
        <v>0</v>
      </c>
      <c r="V1097" s="112">
        <v>0</v>
      </c>
      <c r="W1097" s="112">
        <v>0</v>
      </c>
      <c r="X1097" s="112">
        <v>64416</v>
      </c>
      <c r="Y1097" s="112">
        <v>0</v>
      </c>
      <c r="Z1097" s="112">
        <v>0</v>
      </c>
      <c r="AA1097" s="112">
        <v>0</v>
      </c>
      <c r="AB1097" s="112">
        <v>64416</v>
      </c>
    </row>
    <row r="1098" spans="1:28" x14ac:dyDescent="0.25">
      <c r="A1098" s="114" t="s">
        <v>11</v>
      </c>
      <c r="B1098" s="114" t="s">
        <v>1767</v>
      </c>
      <c r="C1098" s="114" t="s">
        <v>591</v>
      </c>
      <c r="D1098" s="114" t="s">
        <v>1678</v>
      </c>
      <c r="E1098" s="112">
        <f t="shared" si="63"/>
        <v>0</v>
      </c>
      <c r="F1098" s="112">
        <f t="shared" si="63"/>
        <v>340752</v>
      </c>
      <c r="G1098" s="112">
        <f t="shared" si="63"/>
        <v>0</v>
      </c>
      <c r="H1098" s="112">
        <f t="shared" si="63"/>
        <v>0</v>
      </c>
      <c r="I1098" s="112">
        <f t="shared" si="63"/>
        <v>0</v>
      </c>
      <c r="J1098" s="112">
        <f t="shared" si="63"/>
        <v>640</v>
      </c>
      <c r="K1098" s="112">
        <f t="shared" si="63"/>
        <v>0</v>
      </c>
      <c r="L1098" s="112">
        <f t="shared" si="63"/>
        <v>0</v>
      </c>
      <c r="M1098" s="112">
        <f t="shared" si="63"/>
        <v>341392</v>
      </c>
      <c r="O1098" s="114" t="s">
        <v>11</v>
      </c>
      <c r="P1098" s="114" t="s">
        <v>1767</v>
      </c>
      <c r="Q1098" s="114" t="s">
        <v>591</v>
      </c>
      <c r="R1098" s="114" t="s">
        <v>1678</v>
      </c>
      <c r="S1098" s="114"/>
      <c r="T1098" s="112">
        <v>0</v>
      </c>
      <c r="U1098" s="112">
        <v>340752</v>
      </c>
      <c r="V1098" s="112">
        <v>0</v>
      </c>
      <c r="W1098" s="112">
        <v>0</v>
      </c>
      <c r="X1098" s="112">
        <v>0</v>
      </c>
      <c r="Y1098" s="112">
        <v>640</v>
      </c>
      <c r="Z1098" s="112">
        <v>0</v>
      </c>
      <c r="AA1098" s="112">
        <v>0</v>
      </c>
      <c r="AB1098" s="112">
        <v>341392</v>
      </c>
    </row>
    <row r="1099" spans="1:28" x14ac:dyDescent="0.25">
      <c r="A1099" s="114" t="s">
        <v>11</v>
      </c>
      <c r="B1099" s="114" t="s">
        <v>1767</v>
      </c>
      <c r="C1099" s="114" t="s">
        <v>592</v>
      </c>
      <c r="D1099" s="114" t="s">
        <v>1679</v>
      </c>
      <c r="E1099" s="112">
        <f t="shared" si="63"/>
        <v>32976</v>
      </c>
      <c r="F1099" s="112">
        <f t="shared" si="63"/>
        <v>23584</v>
      </c>
      <c r="G1099" s="112">
        <f t="shared" si="63"/>
        <v>0</v>
      </c>
      <c r="H1099" s="112">
        <f t="shared" si="63"/>
        <v>0</v>
      </c>
      <c r="I1099" s="112">
        <f t="shared" si="63"/>
        <v>76672</v>
      </c>
      <c r="J1099" s="112">
        <f t="shared" si="63"/>
        <v>22576</v>
      </c>
      <c r="K1099" s="112">
        <f t="shared" si="63"/>
        <v>2928</v>
      </c>
      <c r="L1099" s="112">
        <f t="shared" si="63"/>
        <v>1850</v>
      </c>
      <c r="M1099" s="112">
        <f t="shared" si="63"/>
        <v>160586</v>
      </c>
      <c r="O1099" s="114" t="s">
        <v>11</v>
      </c>
      <c r="P1099" s="114" t="s">
        <v>1767</v>
      </c>
      <c r="Q1099" s="114" t="s">
        <v>592</v>
      </c>
      <c r="R1099" s="114" t="s">
        <v>1679</v>
      </c>
      <c r="S1099" s="114"/>
      <c r="T1099" s="112">
        <v>32976</v>
      </c>
      <c r="U1099" s="112">
        <v>23584</v>
      </c>
      <c r="V1099" s="112">
        <v>0</v>
      </c>
      <c r="W1099" s="112">
        <v>0</v>
      </c>
      <c r="X1099" s="112">
        <v>76672</v>
      </c>
      <c r="Y1099" s="112">
        <v>22576</v>
      </c>
      <c r="Z1099" s="112">
        <v>2928</v>
      </c>
      <c r="AA1099" s="112">
        <v>1850</v>
      </c>
      <c r="AB1099" s="112">
        <v>160586</v>
      </c>
    </row>
    <row r="1100" spans="1:28" x14ac:dyDescent="0.25">
      <c r="A1100" s="114" t="s">
        <v>11</v>
      </c>
      <c r="B1100" s="114" t="s">
        <v>1767</v>
      </c>
      <c r="C1100" s="114" t="s">
        <v>593</v>
      </c>
      <c r="D1100" s="114" t="s">
        <v>1680</v>
      </c>
      <c r="E1100" s="112">
        <f t="shared" si="63"/>
        <v>0</v>
      </c>
      <c r="F1100" s="112">
        <f t="shared" si="63"/>
        <v>0</v>
      </c>
      <c r="G1100" s="112">
        <f t="shared" si="63"/>
        <v>0</v>
      </c>
      <c r="H1100" s="112">
        <f t="shared" si="63"/>
        <v>0</v>
      </c>
      <c r="I1100" s="112">
        <f t="shared" si="63"/>
        <v>0</v>
      </c>
      <c r="J1100" s="112">
        <f t="shared" si="63"/>
        <v>0</v>
      </c>
      <c r="K1100" s="112">
        <f t="shared" si="63"/>
        <v>0</v>
      </c>
      <c r="L1100" s="112">
        <f t="shared" si="63"/>
        <v>0</v>
      </c>
      <c r="M1100" s="112">
        <f t="shared" si="63"/>
        <v>0</v>
      </c>
      <c r="O1100" s="114" t="s">
        <v>11</v>
      </c>
      <c r="P1100" s="114" t="s">
        <v>1767</v>
      </c>
      <c r="Q1100" s="114" t="s">
        <v>593</v>
      </c>
      <c r="R1100" s="114" t="s">
        <v>1680</v>
      </c>
      <c r="S1100" s="114"/>
      <c r="T1100" s="112">
        <v>0</v>
      </c>
      <c r="U1100" s="112">
        <v>0</v>
      </c>
      <c r="V1100" s="112">
        <v>0</v>
      </c>
      <c r="W1100" s="112">
        <v>0</v>
      </c>
      <c r="X1100" s="112">
        <v>0</v>
      </c>
      <c r="Y1100" s="112">
        <v>0</v>
      </c>
      <c r="Z1100" s="112">
        <v>0</v>
      </c>
      <c r="AA1100" s="112">
        <v>0</v>
      </c>
      <c r="AB1100" s="112">
        <v>0</v>
      </c>
    </row>
    <row r="1101" spans="1:28" x14ac:dyDescent="0.25">
      <c r="A1101" s="114" t="s">
        <v>11</v>
      </c>
      <c r="B1101" s="114" t="s">
        <v>1767</v>
      </c>
      <c r="C1101" s="114" t="s">
        <v>594</v>
      </c>
      <c r="D1101" s="114" t="s">
        <v>1681</v>
      </c>
      <c r="E1101" s="112">
        <f t="shared" si="63"/>
        <v>0</v>
      </c>
      <c r="F1101" s="112">
        <f t="shared" si="63"/>
        <v>0</v>
      </c>
      <c r="G1101" s="112">
        <f t="shared" si="63"/>
        <v>0</v>
      </c>
      <c r="H1101" s="112">
        <f t="shared" si="63"/>
        <v>0</v>
      </c>
      <c r="I1101" s="112">
        <f t="shared" si="63"/>
        <v>7872</v>
      </c>
      <c r="J1101" s="112">
        <f t="shared" si="63"/>
        <v>0</v>
      </c>
      <c r="K1101" s="112">
        <f t="shared" si="63"/>
        <v>3408</v>
      </c>
      <c r="L1101" s="112">
        <f t="shared" si="63"/>
        <v>0</v>
      </c>
      <c r="M1101" s="112">
        <f t="shared" si="63"/>
        <v>11280</v>
      </c>
      <c r="O1101" s="114" t="s">
        <v>11</v>
      </c>
      <c r="P1101" s="114" t="s">
        <v>1767</v>
      </c>
      <c r="Q1101" s="114" t="s">
        <v>594</v>
      </c>
      <c r="R1101" s="114" t="s">
        <v>1681</v>
      </c>
      <c r="S1101" s="114"/>
      <c r="T1101" s="112">
        <v>0</v>
      </c>
      <c r="U1101" s="112">
        <v>0</v>
      </c>
      <c r="V1101" s="112">
        <v>0</v>
      </c>
      <c r="W1101" s="112">
        <v>0</v>
      </c>
      <c r="X1101" s="112">
        <v>7872</v>
      </c>
      <c r="Y1101" s="112">
        <v>0</v>
      </c>
      <c r="Z1101" s="112">
        <v>3408</v>
      </c>
      <c r="AA1101" s="112">
        <v>0</v>
      </c>
      <c r="AB1101" s="112">
        <v>11280</v>
      </c>
    </row>
    <row r="1102" spans="1:28" x14ac:dyDescent="0.25">
      <c r="A1102" s="114" t="s">
        <v>11</v>
      </c>
      <c r="B1102" s="114" t="s">
        <v>1767</v>
      </c>
      <c r="C1102" s="114" t="s">
        <v>595</v>
      </c>
      <c r="D1102" s="114" t="s">
        <v>1682</v>
      </c>
      <c r="E1102" s="112">
        <f t="shared" si="63"/>
        <v>0</v>
      </c>
      <c r="F1102" s="112">
        <f t="shared" si="63"/>
        <v>12800</v>
      </c>
      <c r="G1102" s="112">
        <f t="shared" si="63"/>
        <v>0</v>
      </c>
      <c r="H1102" s="112">
        <f t="shared" si="63"/>
        <v>0</v>
      </c>
      <c r="I1102" s="112">
        <f t="shared" si="63"/>
        <v>0</v>
      </c>
      <c r="J1102" s="112">
        <f t="shared" si="63"/>
        <v>78768</v>
      </c>
      <c r="K1102" s="112">
        <f t="shared" si="63"/>
        <v>0</v>
      </c>
      <c r="L1102" s="112">
        <f t="shared" si="63"/>
        <v>1695</v>
      </c>
      <c r="M1102" s="112">
        <f t="shared" si="63"/>
        <v>93263</v>
      </c>
      <c r="O1102" s="114" t="s">
        <v>11</v>
      </c>
      <c r="P1102" s="114" t="s">
        <v>1767</v>
      </c>
      <c r="Q1102" s="114" t="s">
        <v>595</v>
      </c>
      <c r="R1102" s="114" t="s">
        <v>1682</v>
      </c>
      <c r="S1102" s="114"/>
      <c r="T1102" s="112">
        <v>0</v>
      </c>
      <c r="U1102" s="112">
        <v>12800</v>
      </c>
      <c r="V1102" s="112">
        <v>0</v>
      </c>
      <c r="W1102" s="112">
        <v>0</v>
      </c>
      <c r="X1102" s="112">
        <v>0</v>
      </c>
      <c r="Y1102" s="112">
        <v>78768</v>
      </c>
      <c r="Z1102" s="112">
        <v>0</v>
      </c>
      <c r="AA1102" s="112">
        <v>1695</v>
      </c>
      <c r="AB1102" s="112">
        <v>93263</v>
      </c>
    </row>
    <row r="1103" spans="1:28" x14ac:dyDescent="0.25">
      <c r="A1103" s="114" t="s">
        <v>11</v>
      </c>
      <c r="B1103" s="114" t="s">
        <v>1767</v>
      </c>
      <c r="C1103" s="114" t="s">
        <v>596</v>
      </c>
      <c r="D1103" s="114" t="s">
        <v>1683</v>
      </c>
      <c r="E1103" s="112">
        <f t="shared" si="63"/>
        <v>0</v>
      </c>
      <c r="F1103" s="112">
        <f t="shared" si="63"/>
        <v>0</v>
      </c>
      <c r="G1103" s="112">
        <f t="shared" si="63"/>
        <v>0</v>
      </c>
      <c r="H1103" s="112">
        <f t="shared" si="63"/>
        <v>0</v>
      </c>
      <c r="I1103" s="112">
        <f t="shared" si="63"/>
        <v>4096</v>
      </c>
      <c r="J1103" s="112">
        <f t="shared" si="63"/>
        <v>0</v>
      </c>
      <c r="K1103" s="112">
        <f t="shared" si="63"/>
        <v>0</v>
      </c>
      <c r="L1103" s="112">
        <f t="shared" si="63"/>
        <v>0</v>
      </c>
      <c r="M1103" s="112">
        <f t="shared" si="63"/>
        <v>4096</v>
      </c>
      <c r="O1103" s="114" t="s">
        <v>11</v>
      </c>
      <c r="P1103" s="114" t="s">
        <v>1767</v>
      </c>
      <c r="Q1103" s="114" t="s">
        <v>596</v>
      </c>
      <c r="R1103" s="114" t="s">
        <v>1683</v>
      </c>
      <c r="S1103" s="114"/>
      <c r="T1103" s="112">
        <v>0</v>
      </c>
      <c r="U1103" s="112">
        <v>0</v>
      </c>
      <c r="V1103" s="112">
        <v>0</v>
      </c>
      <c r="W1103" s="112">
        <v>0</v>
      </c>
      <c r="X1103" s="112">
        <v>4096</v>
      </c>
      <c r="Y1103" s="112">
        <v>0</v>
      </c>
      <c r="Z1103" s="112">
        <v>0</v>
      </c>
      <c r="AA1103" s="112">
        <v>0</v>
      </c>
      <c r="AB1103" s="112">
        <v>4096</v>
      </c>
    </row>
    <row r="1104" spans="1:28" x14ac:dyDescent="0.25">
      <c r="A1104" s="114" t="s">
        <v>11</v>
      </c>
      <c r="B1104" s="114" t="s">
        <v>1767</v>
      </c>
      <c r="C1104" s="114" t="s">
        <v>597</v>
      </c>
      <c r="D1104" s="114" t="s">
        <v>1684</v>
      </c>
      <c r="E1104" s="112">
        <f t="shared" si="63"/>
        <v>19392</v>
      </c>
      <c r="F1104" s="112">
        <f t="shared" si="63"/>
        <v>17328</v>
      </c>
      <c r="G1104" s="112">
        <f t="shared" si="63"/>
        <v>0</v>
      </c>
      <c r="H1104" s="112">
        <f t="shared" si="63"/>
        <v>0</v>
      </c>
      <c r="I1104" s="112">
        <f t="shared" si="63"/>
        <v>72256</v>
      </c>
      <c r="J1104" s="112">
        <f t="shared" si="63"/>
        <v>0</v>
      </c>
      <c r="K1104" s="112">
        <f t="shared" si="63"/>
        <v>0</v>
      </c>
      <c r="L1104" s="112">
        <f t="shared" si="63"/>
        <v>0</v>
      </c>
      <c r="M1104" s="112">
        <f t="shared" si="63"/>
        <v>108976</v>
      </c>
      <c r="O1104" s="114" t="s">
        <v>11</v>
      </c>
      <c r="P1104" s="114" t="s">
        <v>1767</v>
      </c>
      <c r="Q1104" s="114" t="s">
        <v>597</v>
      </c>
      <c r="R1104" s="114" t="s">
        <v>1684</v>
      </c>
      <c r="S1104" s="114"/>
      <c r="T1104" s="112">
        <v>19392</v>
      </c>
      <c r="U1104" s="112">
        <v>17328</v>
      </c>
      <c r="V1104" s="112">
        <v>0</v>
      </c>
      <c r="W1104" s="112">
        <v>0</v>
      </c>
      <c r="X1104" s="112">
        <v>72256</v>
      </c>
      <c r="Y1104" s="112">
        <v>0</v>
      </c>
      <c r="Z1104" s="112">
        <v>0</v>
      </c>
      <c r="AA1104" s="112">
        <v>0</v>
      </c>
      <c r="AB1104" s="112">
        <v>108976</v>
      </c>
    </row>
    <row r="1105" spans="1:28" x14ac:dyDescent="0.25">
      <c r="A1105" s="114" t="s">
        <v>11</v>
      </c>
      <c r="B1105" s="114" t="s">
        <v>1767</v>
      </c>
      <c r="C1105" s="114" t="s">
        <v>598</v>
      </c>
      <c r="D1105" s="114" t="s">
        <v>1685</v>
      </c>
      <c r="E1105" s="112">
        <f t="shared" si="63"/>
        <v>0</v>
      </c>
      <c r="F1105" s="112">
        <f t="shared" si="63"/>
        <v>0</v>
      </c>
      <c r="G1105" s="112">
        <f t="shared" si="63"/>
        <v>0</v>
      </c>
      <c r="H1105" s="112">
        <f t="shared" si="63"/>
        <v>0</v>
      </c>
      <c r="I1105" s="112">
        <f t="shared" si="63"/>
        <v>0</v>
      </c>
      <c r="J1105" s="112">
        <f t="shared" si="63"/>
        <v>0</v>
      </c>
      <c r="K1105" s="112">
        <f t="shared" si="63"/>
        <v>0</v>
      </c>
      <c r="L1105" s="112">
        <f t="shared" si="63"/>
        <v>0</v>
      </c>
      <c r="M1105" s="112">
        <f t="shared" si="63"/>
        <v>0</v>
      </c>
      <c r="O1105" s="114" t="s">
        <v>11</v>
      </c>
      <c r="P1105" s="114" t="s">
        <v>1767</v>
      </c>
      <c r="Q1105" s="114" t="s">
        <v>598</v>
      </c>
      <c r="R1105" s="114" t="s">
        <v>1685</v>
      </c>
      <c r="S1105" s="114"/>
      <c r="T1105" s="112">
        <v>0</v>
      </c>
      <c r="U1105" s="112">
        <v>0</v>
      </c>
      <c r="V1105" s="112">
        <v>0</v>
      </c>
      <c r="W1105" s="112">
        <v>0</v>
      </c>
      <c r="X1105" s="112">
        <v>0</v>
      </c>
      <c r="Y1105" s="112">
        <v>0</v>
      </c>
      <c r="Z1105" s="112">
        <v>0</v>
      </c>
      <c r="AA1105" s="112">
        <v>0</v>
      </c>
      <c r="AB1105" s="112">
        <v>0</v>
      </c>
    </row>
    <row r="1106" spans="1:28" x14ac:dyDescent="0.25">
      <c r="A1106" s="114" t="s">
        <v>11</v>
      </c>
      <c r="B1106" s="114" t="s">
        <v>1767</v>
      </c>
      <c r="C1106" s="114" t="s">
        <v>599</v>
      </c>
      <c r="D1106" s="114" t="s">
        <v>1686</v>
      </c>
      <c r="E1106" s="112">
        <f t="shared" si="63"/>
        <v>0</v>
      </c>
      <c r="F1106" s="112">
        <f t="shared" si="63"/>
        <v>0</v>
      </c>
      <c r="G1106" s="112">
        <f t="shared" si="63"/>
        <v>0</v>
      </c>
      <c r="H1106" s="112">
        <f t="shared" si="63"/>
        <v>0</v>
      </c>
      <c r="I1106" s="112">
        <f t="shared" si="63"/>
        <v>0</v>
      </c>
      <c r="J1106" s="112">
        <f t="shared" si="63"/>
        <v>46096</v>
      </c>
      <c r="K1106" s="112">
        <f t="shared" si="63"/>
        <v>0</v>
      </c>
      <c r="L1106" s="112">
        <f t="shared" si="63"/>
        <v>524</v>
      </c>
      <c r="M1106" s="112">
        <f t="shared" si="63"/>
        <v>46620</v>
      </c>
      <c r="O1106" s="114" t="s">
        <v>11</v>
      </c>
      <c r="P1106" s="114" t="s">
        <v>1767</v>
      </c>
      <c r="Q1106" s="114" t="s">
        <v>599</v>
      </c>
      <c r="R1106" s="114" t="s">
        <v>1686</v>
      </c>
      <c r="S1106" s="114"/>
      <c r="T1106" s="112">
        <v>0</v>
      </c>
      <c r="U1106" s="112">
        <v>0</v>
      </c>
      <c r="V1106" s="112">
        <v>0</v>
      </c>
      <c r="W1106" s="112">
        <v>0</v>
      </c>
      <c r="X1106" s="112">
        <v>0</v>
      </c>
      <c r="Y1106" s="112">
        <v>46096</v>
      </c>
      <c r="Z1106" s="112">
        <v>0</v>
      </c>
      <c r="AA1106" s="112">
        <v>524</v>
      </c>
      <c r="AB1106" s="112">
        <v>46620</v>
      </c>
    </row>
    <row r="1107" spans="1:28" x14ac:dyDescent="0.25">
      <c r="A1107" s="114" t="s">
        <v>11</v>
      </c>
      <c r="B1107" s="114" t="s">
        <v>1767</v>
      </c>
      <c r="C1107" s="114" t="s">
        <v>600</v>
      </c>
      <c r="D1107" s="114" t="s">
        <v>1687</v>
      </c>
      <c r="E1107" s="112">
        <f t="shared" si="63"/>
        <v>502848</v>
      </c>
      <c r="F1107" s="112">
        <f t="shared" si="63"/>
        <v>0</v>
      </c>
      <c r="G1107" s="112">
        <f t="shared" si="63"/>
        <v>0</v>
      </c>
      <c r="H1107" s="112">
        <f t="shared" si="63"/>
        <v>23936</v>
      </c>
      <c r="I1107" s="112">
        <f t="shared" si="63"/>
        <v>0</v>
      </c>
      <c r="J1107" s="112">
        <f t="shared" si="63"/>
        <v>0</v>
      </c>
      <c r="K1107" s="112">
        <f t="shared" si="63"/>
        <v>0</v>
      </c>
      <c r="L1107" s="112">
        <f t="shared" si="63"/>
        <v>0</v>
      </c>
      <c r="M1107" s="112">
        <f t="shared" si="63"/>
        <v>526784</v>
      </c>
      <c r="O1107" s="114" t="s">
        <v>11</v>
      </c>
      <c r="P1107" s="114" t="s">
        <v>1767</v>
      </c>
      <c r="Q1107" s="114" t="s">
        <v>600</v>
      </c>
      <c r="R1107" s="114" t="s">
        <v>1687</v>
      </c>
      <c r="S1107" s="114"/>
      <c r="T1107" s="112">
        <v>502848</v>
      </c>
      <c r="U1107" s="112">
        <v>0</v>
      </c>
      <c r="V1107" s="112">
        <v>0</v>
      </c>
      <c r="W1107" s="112">
        <v>23936</v>
      </c>
      <c r="X1107" s="112">
        <v>0</v>
      </c>
      <c r="Y1107" s="112">
        <v>0</v>
      </c>
      <c r="Z1107" s="112">
        <v>0</v>
      </c>
      <c r="AA1107" s="112">
        <v>0</v>
      </c>
      <c r="AB1107" s="112">
        <v>526784</v>
      </c>
    </row>
    <row r="1108" spans="1:28" x14ac:dyDescent="0.25">
      <c r="A1108" s="114" t="s">
        <v>11</v>
      </c>
      <c r="B1108" s="114" t="s">
        <v>1767</v>
      </c>
      <c r="C1108" s="114" t="s">
        <v>601</v>
      </c>
      <c r="D1108" s="114" t="s">
        <v>1688</v>
      </c>
      <c r="E1108" s="112">
        <f t="shared" si="63"/>
        <v>39008</v>
      </c>
      <c r="F1108" s="112">
        <f t="shared" si="63"/>
        <v>0</v>
      </c>
      <c r="G1108" s="112">
        <f t="shared" si="63"/>
        <v>0</v>
      </c>
      <c r="H1108" s="112">
        <f t="shared" si="63"/>
        <v>0</v>
      </c>
      <c r="I1108" s="112">
        <f t="shared" si="63"/>
        <v>0</v>
      </c>
      <c r="J1108" s="112">
        <f t="shared" si="63"/>
        <v>0</v>
      </c>
      <c r="K1108" s="112">
        <f t="shared" si="63"/>
        <v>0</v>
      </c>
      <c r="L1108" s="112">
        <f t="shared" si="63"/>
        <v>0</v>
      </c>
      <c r="M1108" s="112">
        <f t="shared" si="63"/>
        <v>39008</v>
      </c>
      <c r="O1108" s="114" t="s">
        <v>11</v>
      </c>
      <c r="P1108" s="114" t="s">
        <v>1767</v>
      </c>
      <c r="Q1108" s="114" t="s">
        <v>601</v>
      </c>
      <c r="R1108" s="114" t="s">
        <v>1688</v>
      </c>
      <c r="S1108" s="114"/>
      <c r="T1108" s="112">
        <v>39008</v>
      </c>
      <c r="U1108" s="112">
        <v>0</v>
      </c>
      <c r="V1108" s="112">
        <v>0</v>
      </c>
      <c r="W1108" s="112">
        <v>0</v>
      </c>
      <c r="X1108" s="112">
        <v>0</v>
      </c>
      <c r="Y1108" s="112">
        <v>0</v>
      </c>
      <c r="Z1108" s="112">
        <v>0</v>
      </c>
      <c r="AA1108" s="112">
        <v>0</v>
      </c>
      <c r="AB1108" s="112">
        <v>39008</v>
      </c>
    </row>
    <row r="1109" spans="1:28" x14ac:dyDescent="0.25">
      <c r="A1109" s="114" t="s">
        <v>11</v>
      </c>
      <c r="B1109" s="114" t="s">
        <v>1767</v>
      </c>
      <c r="C1109" s="114" t="s">
        <v>602</v>
      </c>
      <c r="D1109" s="114" t="s">
        <v>1689</v>
      </c>
      <c r="E1109" s="112">
        <f t="shared" si="63"/>
        <v>0</v>
      </c>
      <c r="F1109" s="112">
        <f t="shared" si="63"/>
        <v>0</v>
      </c>
      <c r="G1109" s="112">
        <f t="shared" si="63"/>
        <v>0</v>
      </c>
      <c r="H1109" s="112">
        <f t="shared" si="63"/>
        <v>0</v>
      </c>
      <c r="I1109" s="112">
        <f t="shared" si="63"/>
        <v>0</v>
      </c>
      <c r="J1109" s="112">
        <f t="shared" si="63"/>
        <v>149872</v>
      </c>
      <c r="K1109" s="112">
        <f t="shared" si="63"/>
        <v>0</v>
      </c>
      <c r="L1109" s="112">
        <f t="shared" si="63"/>
        <v>11614</v>
      </c>
      <c r="M1109" s="112">
        <f t="shared" si="63"/>
        <v>161486</v>
      </c>
      <c r="O1109" s="114" t="s">
        <v>11</v>
      </c>
      <c r="P1109" s="114" t="s">
        <v>1767</v>
      </c>
      <c r="Q1109" s="114" t="s">
        <v>602</v>
      </c>
      <c r="R1109" s="114" t="s">
        <v>1689</v>
      </c>
      <c r="S1109" s="114"/>
      <c r="T1109" s="112">
        <v>0</v>
      </c>
      <c r="U1109" s="112">
        <v>0</v>
      </c>
      <c r="V1109" s="112">
        <v>0</v>
      </c>
      <c r="W1109" s="112">
        <v>0</v>
      </c>
      <c r="X1109" s="112">
        <v>0</v>
      </c>
      <c r="Y1109" s="112">
        <v>149872</v>
      </c>
      <c r="Z1109" s="112">
        <v>0</v>
      </c>
      <c r="AA1109" s="112">
        <v>11614</v>
      </c>
      <c r="AB1109" s="112">
        <v>161486</v>
      </c>
    </row>
    <row r="1110" spans="1:28" x14ac:dyDescent="0.25">
      <c r="A1110" s="114" t="s">
        <v>11</v>
      </c>
      <c r="B1110" s="114" t="s">
        <v>1767</v>
      </c>
      <c r="C1110" s="114" t="s">
        <v>603</v>
      </c>
      <c r="D1110" s="114" t="s">
        <v>1690</v>
      </c>
      <c r="E1110" s="112">
        <f t="shared" si="63"/>
        <v>0</v>
      </c>
      <c r="F1110" s="112">
        <f t="shared" si="63"/>
        <v>0</v>
      </c>
      <c r="G1110" s="112">
        <f t="shared" si="63"/>
        <v>0</v>
      </c>
      <c r="H1110" s="112">
        <f t="shared" si="63"/>
        <v>0</v>
      </c>
      <c r="I1110" s="112">
        <f t="shared" si="63"/>
        <v>0</v>
      </c>
      <c r="J1110" s="112">
        <f t="shared" si="63"/>
        <v>0</v>
      </c>
      <c r="K1110" s="112">
        <f t="shared" si="63"/>
        <v>0</v>
      </c>
      <c r="L1110" s="112">
        <f t="shared" si="63"/>
        <v>0</v>
      </c>
      <c r="M1110" s="112">
        <f t="shared" si="63"/>
        <v>0</v>
      </c>
      <c r="O1110" s="114" t="s">
        <v>11</v>
      </c>
      <c r="P1110" s="114" t="s">
        <v>1767</v>
      </c>
      <c r="Q1110" s="114" t="s">
        <v>603</v>
      </c>
      <c r="R1110" s="114" t="s">
        <v>1690</v>
      </c>
      <c r="S1110" s="114"/>
      <c r="T1110" s="112">
        <v>0</v>
      </c>
      <c r="U1110" s="112">
        <v>0</v>
      </c>
      <c r="V1110" s="112">
        <v>0</v>
      </c>
      <c r="W1110" s="112">
        <v>0</v>
      </c>
      <c r="X1110" s="112">
        <v>0</v>
      </c>
      <c r="Y1110" s="112">
        <v>0</v>
      </c>
      <c r="Z1110" s="112">
        <v>0</v>
      </c>
      <c r="AA1110" s="112">
        <v>0</v>
      </c>
      <c r="AB1110" s="112">
        <v>0</v>
      </c>
    </row>
    <row r="1111" spans="1:28" x14ac:dyDescent="0.25">
      <c r="A1111" s="114" t="s">
        <v>11</v>
      </c>
      <c r="B1111" s="114" t="s">
        <v>1767</v>
      </c>
      <c r="C1111" s="114" t="s">
        <v>604</v>
      </c>
      <c r="D1111" s="114" t="s">
        <v>1691</v>
      </c>
      <c r="E1111" s="112">
        <f t="shared" si="63"/>
        <v>0</v>
      </c>
      <c r="F1111" s="112">
        <f t="shared" si="63"/>
        <v>0</v>
      </c>
      <c r="G1111" s="112">
        <f t="shared" si="63"/>
        <v>0</v>
      </c>
      <c r="H1111" s="112">
        <f t="shared" si="63"/>
        <v>0</v>
      </c>
      <c r="I1111" s="112">
        <f t="shared" si="63"/>
        <v>0</v>
      </c>
      <c r="J1111" s="112">
        <f t="shared" si="63"/>
        <v>88384</v>
      </c>
      <c r="K1111" s="112">
        <f t="shared" si="63"/>
        <v>0</v>
      </c>
      <c r="L1111" s="112">
        <f t="shared" si="63"/>
        <v>16223</v>
      </c>
      <c r="M1111" s="112">
        <f t="shared" si="63"/>
        <v>104607</v>
      </c>
      <c r="O1111" s="114" t="s">
        <v>11</v>
      </c>
      <c r="P1111" s="114" t="s">
        <v>1767</v>
      </c>
      <c r="Q1111" s="114" t="s">
        <v>604</v>
      </c>
      <c r="R1111" s="114" t="s">
        <v>1691</v>
      </c>
      <c r="S1111" s="114"/>
      <c r="T1111" s="112">
        <v>0</v>
      </c>
      <c r="U1111" s="112">
        <v>0</v>
      </c>
      <c r="V1111" s="112">
        <v>0</v>
      </c>
      <c r="W1111" s="112">
        <v>0</v>
      </c>
      <c r="X1111" s="112">
        <v>0</v>
      </c>
      <c r="Y1111" s="112">
        <v>88384</v>
      </c>
      <c r="Z1111" s="112">
        <v>0</v>
      </c>
      <c r="AA1111" s="112">
        <v>16223</v>
      </c>
      <c r="AB1111" s="112">
        <v>104607</v>
      </c>
    </row>
    <row r="1112" spans="1:28" x14ac:dyDescent="0.25">
      <c r="A1112" s="114" t="s">
        <v>11</v>
      </c>
      <c r="B1112" s="114" t="s">
        <v>1767</v>
      </c>
      <c r="C1112" s="114" t="s">
        <v>605</v>
      </c>
      <c r="D1112" s="114" t="s">
        <v>1692</v>
      </c>
      <c r="E1112" s="112">
        <f t="shared" si="63"/>
        <v>0</v>
      </c>
      <c r="F1112" s="112">
        <f t="shared" si="63"/>
        <v>0</v>
      </c>
      <c r="G1112" s="112">
        <f t="shared" si="63"/>
        <v>0</v>
      </c>
      <c r="H1112" s="112">
        <f t="shared" si="63"/>
        <v>0</v>
      </c>
      <c r="I1112" s="112">
        <f t="shared" si="63"/>
        <v>0</v>
      </c>
      <c r="J1112" s="112">
        <f t="shared" si="63"/>
        <v>0</v>
      </c>
      <c r="K1112" s="112">
        <f t="shared" si="63"/>
        <v>0</v>
      </c>
      <c r="L1112" s="112">
        <f t="shared" si="63"/>
        <v>0</v>
      </c>
      <c r="M1112" s="112">
        <f t="shared" si="63"/>
        <v>0</v>
      </c>
      <c r="O1112" s="114" t="s">
        <v>11</v>
      </c>
      <c r="P1112" s="114" t="s">
        <v>1767</v>
      </c>
      <c r="Q1112" s="114" t="s">
        <v>605</v>
      </c>
      <c r="R1112" s="114" t="s">
        <v>1692</v>
      </c>
      <c r="S1112" s="114"/>
      <c r="T1112" s="112">
        <v>0</v>
      </c>
      <c r="U1112" s="112">
        <v>0</v>
      </c>
      <c r="V1112" s="112">
        <v>0</v>
      </c>
      <c r="W1112" s="112">
        <v>0</v>
      </c>
      <c r="X1112" s="112">
        <v>0</v>
      </c>
      <c r="Y1112" s="112">
        <v>0</v>
      </c>
      <c r="Z1112" s="112">
        <v>0</v>
      </c>
      <c r="AA1112" s="112">
        <v>0</v>
      </c>
      <c r="AB1112" s="112">
        <v>0</v>
      </c>
    </row>
    <row r="1113" spans="1:28" x14ac:dyDescent="0.25">
      <c r="A1113" s="114" t="s">
        <v>11</v>
      </c>
      <c r="B1113" s="114" t="s">
        <v>1767</v>
      </c>
      <c r="C1113" s="114" t="s">
        <v>606</v>
      </c>
      <c r="D1113" s="114" t="s">
        <v>1693</v>
      </c>
      <c r="E1113" s="112">
        <f t="shared" si="63"/>
        <v>0</v>
      </c>
      <c r="F1113" s="112">
        <f t="shared" si="63"/>
        <v>0</v>
      </c>
      <c r="G1113" s="112">
        <f t="shared" si="63"/>
        <v>0</v>
      </c>
      <c r="H1113" s="112">
        <f t="shared" si="63"/>
        <v>0</v>
      </c>
      <c r="I1113" s="112">
        <f t="shared" si="63"/>
        <v>0</v>
      </c>
      <c r="J1113" s="112">
        <f t="shared" si="63"/>
        <v>171920</v>
      </c>
      <c r="K1113" s="112">
        <f t="shared" si="63"/>
        <v>0</v>
      </c>
      <c r="L1113" s="112">
        <f t="shared" si="63"/>
        <v>0</v>
      </c>
      <c r="M1113" s="112">
        <f t="shared" si="63"/>
        <v>171920</v>
      </c>
      <c r="O1113" s="114" t="s">
        <v>11</v>
      </c>
      <c r="P1113" s="114" t="s">
        <v>1767</v>
      </c>
      <c r="Q1113" s="114" t="s">
        <v>606</v>
      </c>
      <c r="R1113" s="114" t="s">
        <v>1693</v>
      </c>
      <c r="S1113" s="114"/>
      <c r="T1113" s="112">
        <v>0</v>
      </c>
      <c r="U1113" s="112">
        <v>0</v>
      </c>
      <c r="V1113" s="112">
        <v>0</v>
      </c>
      <c r="W1113" s="112">
        <v>0</v>
      </c>
      <c r="X1113" s="112">
        <v>0</v>
      </c>
      <c r="Y1113" s="112">
        <v>171920</v>
      </c>
      <c r="Z1113" s="112">
        <v>0</v>
      </c>
      <c r="AA1113" s="112">
        <v>0</v>
      </c>
      <c r="AB1113" s="112">
        <v>171920</v>
      </c>
    </row>
    <row r="1114" spans="1:28" x14ac:dyDescent="0.25">
      <c r="A1114" s="114" t="s">
        <v>11</v>
      </c>
      <c r="B1114" s="114" t="s">
        <v>1767</v>
      </c>
      <c r="C1114" s="114" t="s">
        <v>607</v>
      </c>
      <c r="D1114" s="114" t="s">
        <v>1694</v>
      </c>
      <c r="E1114" s="112">
        <f t="shared" si="63"/>
        <v>0</v>
      </c>
      <c r="F1114" s="112">
        <f t="shared" si="63"/>
        <v>298272</v>
      </c>
      <c r="G1114" s="112">
        <f t="shared" si="63"/>
        <v>118864</v>
      </c>
      <c r="H1114" s="112">
        <f t="shared" si="63"/>
        <v>0</v>
      </c>
      <c r="I1114" s="112">
        <f t="shared" si="63"/>
        <v>0</v>
      </c>
      <c r="J1114" s="112">
        <f t="shared" si="63"/>
        <v>4560</v>
      </c>
      <c r="K1114" s="112">
        <f t="shared" si="63"/>
        <v>0</v>
      </c>
      <c r="L1114" s="112">
        <f t="shared" si="63"/>
        <v>0</v>
      </c>
      <c r="M1114" s="112">
        <f t="shared" si="63"/>
        <v>421696</v>
      </c>
      <c r="O1114" s="114" t="s">
        <v>11</v>
      </c>
      <c r="P1114" s="114" t="s">
        <v>1767</v>
      </c>
      <c r="Q1114" s="114" t="s">
        <v>607</v>
      </c>
      <c r="R1114" s="114" t="s">
        <v>1694</v>
      </c>
      <c r="S1114" s="114"/>
      <c r="T1114" s="112">
        <v>0</v>
      </c>
      <c r="U1114" s="112">
        <v>298272</v>
      </c>
      <c r="V1114" s="112">
        <v>118864</v>
      </c>
      <c r="W1114" s="112">
        <v>0</v>
      </c>
      <c r="X1114" s="112">
        <v>0</v>
      </c>
      <c r="Y1114" s="112">
        <v>4560</v>
      </c>
      <c r="Z1114" s="112">
        <v>0</v>
      </c>
      <c r="AA1114" s="112">
        <v>0</v>
      </c>
      <c r="AB1114" s="112">
        <v>421696</v>
      </c>
    </row>
    <row r="1115" spans="1:28" x14ac:dyDescent="0.25">
      <c r="A1115" s="114" t="s">
        <v>11</v>
      </c>
      <c r="B1115" s="114" t="s">
        <v>1767</v>
      </c>
      <c r="C1115" s="114" t="s">
        <v>608</v>
      </c>
      <c r="D1115" s="114" t="s">
        <v>1695</v>
      </c>
      <c r="E1115" s="112">
        <f t="shared" si="63"/>
        <v>0</v>
      </c>
      <c r="F1115" s="112">
        <f t="shared" si="63"/>
        <v>0</v>
      </c>
      <c r="G1115" s="112">
        <f t="shared" si="63"/>
        <v>0</v>
      </c>
      <c r="H1115" s="112">
        <f t="shared" si="63"/>
        <v>0</v>
      </c>
      <c r="I1115" s="112">
        <f t="shared" si="63"/>
        <v>0</v>
      </c>
      <c r="J1115" s="112">
        <f t="shared" si="63"/>
        <v>0</v>
      </c>
      <c r="K1115" s="112">
        <f t="shared" si="63"/>
        <v>0</v>
      </c>
      <c r="L1115" s="112">
        <f t="shared" si="63"/>
        <v>0</v>
      </c>
      <c r="M1115" s="112">
        <f t="shared" si="63"/>
        <v>0</v>
      </c>
      <c r="O1115" s="114" t="s">
        <v>11</v>
      </c>
      <c r="P1115" s="114" t="s">
        <v>1767</v>
      </c>
      <c r="Q1115" s="114" t="s">
        <v>608</v>
      </c>
      <c r="R1115" s="114" t="s">
        <v>1695</v>
      </c>
      <c r="S1115" s="114"/>
      <c r="T1115" s="112">
        <v>0</v>
      </c>
      <c r="U1115" s="112">
        <v>0</v>
      </c>
      <c r="V1115" s="112">
        <v>0</v>
      </c>
      <c r="W1115" s="112">
        <v>0</v>
      </c>
      <c r="X1115" s="112">
        <v>0</v>
      </c>
      <c r="Y1115" s="112">
        <v>0</v>
      </c>
      <c r="Z1115" s="112">
        <v>0</v>
      </c>
      <c r="AA1115" s="112">
        <v>0</v>
      </c>
      <c r="AB1115" s="112">
        <v>0</v>
      </c>
    </row>
    <row r="1116" spans="1:28" x14ac:dyDescent="0.25">
      <c r="A1116" s="114" t="s">
        <v>11</v>
      </c>
      <c r="B1116" s="114" t="s">
        <v>1767</v>
      </c>
      <c r="C1116" s="114" t="s">
        <v>609</v>
      </c>
      <c r="D1116" s="114" t="s">
        <v>1696</v>
      </c>
      <c r="E1116" s="112">
        <f t="shared" si="63"/>
        <v>0</v>
      </c>
      <c r="F1116" s="112">
        <f t="shared" si="63"/>
        <v>0</v>
      </c>
      <c r="G1116" s="112">
        <f t="shared" si="63"/>
        <v>0</v>
      </c>
      <c r="H1116" s="112">
        <f t="shared" si="63"/>
        <v>0</v>
      </c>
      <c r="I1116" s="112">
        <f t="shared" si="63"/>
        <v>0</v>
      </c>
      <c r="J1116" s="112">
        <f t="shared" si="63"/>
        <v>0</v>
      </c>
      <c r="K1116" s="112">
        <f t="shared" si="63"/>
        <v>360</v>
      </c>
      <c r="L1116" s="112">
        <f t="shared" si="63"/>
        <v>0</v>
      </c>
      <c r="M1116" s="112">
        <f t="shared" si="63"/>
        <v>360</v>
      </c>
      <c r="O1116" s="114" t="s">
        <v>11</v>
      </c>
      <c r="P1116" s="114" t="s">
        <v>1767</v>
      </c>
      <c r="Q1116" s="114" t="s">
        <v>609</v>
      </c>
      <c r="R1116" s="114" t="s">
        <v>1696</v>
      </c>
      <c r="S1116" s="114"/>
      <c r="T1116" s="112">
        <v>0</v>
      </c>
      <c r="U1116" s="112">
        <v>0</v>
      </c>
      <c r="V1116" s="112">
        <v>0</v>
      </c>
      <c r="W1116" s="112">
        <v>0</v>
      </c>
      <c r="X1116" s="112">
        <v>0</v>
      </c>
      <c r="Y1116" s="112">
        <v>0</v>
      </c>
      <c r="Z1116" s="112">
        <v>360</v>
      </c>
      <c r="AA1116" s="112">
        <v>0</v>
      </c>
      <c r="AB1116" s="112">
        <v>360</v>
      </c>
    </row>
    <row r="1117" spans="1:28" x14ac:dyDescent="0.25">
      <c r="A1117" s="114" t="s">
        <v>11</v>
      </c>
      <c r="B1117" s="114" t="s">
        <v>1767</v>
      </c>
      <c r="C1117" s="114" t="s">
        <v>610</v>
      </c>
      <c r="D1117" s="114" t="s">
        <v>1697</v>
      </c>
      <c r="E1117" s="112">
        <f t="shared" si="63"/>
        <v>0</v>
      </c>
      <c r="F1117" s="112">
        <f t="shared" si="63"/>
        <v>0</v>
      </c>
      <c r="G1117" s="112">
        <f t="shared" si="63"/>
        <v>0</v>
      </c>
      <c r="H1117" s="112">
        <f t="shared" si="63"/>
        <v>0</v>
      </c>
      <c r="I1117" s="112">
        <f t="shared" si="63"/>
        <v>4288</v>
      </c>
      <c r="J1117" s="112">
        <f t="shared" si="63"/>
        <v>0</v>
      </c>
      <c r="K1117" s="112">
        <f t="shared" si="63"/>
        <v>0</v>
      </c>
      <c r="L1117" s="112">
        <f t="shared" si="63"/>
        <v>0</v>
      </c>
      <c r="M1117" s="112">
        <f t="shared" si="63"/>
        <v>4288</v>
      </c>
      <c r="O1117" s="114" t="s">
        <v>11</v>
      </c>
      <c r="P1117" s="114" t="s">
        <v>1767</v>
      </c>
      <c r="Q1117" s="114" t="s">
        <v>610</v>
      </c>
      <c r="R1117" s="114" t="s">
        <v>1697</v>
      </c>
      <c r="S1117" s="114"/>
      <c r="T1117" s="112">
        <v>0</v>
      </c>
      <c r="U1117" s="112">
        <v>0</v>
      </c>
      <c r="V1117" s="112">
        <v>0</v>
      </c>
      <c r="W1117" s="112">
        <v>0</v>
      </c>
      <c r="X1117" s="112">
        <v>4288</v>
      </c>
      <c r="Y1117" s="112">
        <v>0</v>
      </c>
      <c r="Z1117" s="112">
        <v>0</v>
      </c>
      <c r="AA1117" s="112">
        <v>0</v>
      </c>
      <c r="AB1117" s="112">
        <v>4288</v>
      </c>
    </row>
    <row r="1118" spans="1:28" x14ac:dyDescent="0.25">
      <c r="A1118" s="114" t="s">
        <v>11</v>
      </c>
      <c r="B1118" s="114" t="s">
        <v>1767</v>
      </c>
      <c r="C1118" s="114" t="s">
        <v>611</v>
      </c>
      <c r="D1118" s="114" t="s">
        <v>1698</v>
      </c>
      <c r="E1118" s="112">
        <f t="shared" si="63"/>
        <v>30672</v>
      </c>
      <c r="F1118" s="112">
        <f t="shared" si="63"/>
        <v>0</v>
      </c>
      <c r="G1118" s="112">
        <f t="shared" si="63"/>
        <v>0</v>
      </c>
      <c r="H1118" s="112">
        <f t="shared" si="63"/>
        <v>0</v>
      </c>
      <c r="I1118" s="112">
        <f t="shared" si="63"/>
        <v>0</v>
      </c>
      <c r="J1118" s="112">
        <f t="shared" si="63"/>
        <v>0</v>
      </c>
      <c r="K1118" s="112">
        <f t="shared" si="63"/>
        <v>0</v>
      </c>
      <c r="L1118" s="112">
        <f t="shared" si="63"/>
        <v>0</v>
      </c>
      <c r="M1118" s="112">
        <f t="shared" si="63"/>
        <v>30672</v>
      </c>
      <c r="O1118" s="114" t="s">
        <v>11</v>
      </c>
      <c r="P1118" s="114" t="s">
        <v>1767</v>
      </c>
      <c r="Q1118" s="114" t="s">
        <v>611</v>
      </c>
      <c r="R1118" s="114" t="s">
        <v>1698</v>
      </c>
      <c r="S1118" s="114"/>
      <c r="T1118" s="112">
        <v>30672</v>
      </c>
      <c r="U1118" s="112">
        <v>0</v>
      </c>
      <c r="V1118" s="112">
        <v>0</v>
      </c>
      <c r="W1118" s="112">
        <v>0</v>
      </c>
      <c r="X1118" s="112">
        <v>0</v>
      </c>
      <c r="Y1118" s="112">
        <v>0</v>
      </c>
      <c r="Z1118" s="112">
        <v>0</v>
      </c>
      <c r="AA1118" s="112">
        <v>0</v>
      </c>
      <c r="AB1118" s="112">
        <v>30672</v>
      </c>
    </row>
    <row r="1119" spans="1:28" x14ac:dyDescent="0.25">
      <c r="A1119" s="114" t="s">
        <v>11</v>
      </c>
      <c r="B1119" s="114" t="s">
        <v>1767</v>
      </c>
      <c r="C1119" s="114" t="s">
        <v>612</v>
      </c>
      <c r="D1119" s="114" t="s">
        <v>1699</v>
      </c>
      <c r="E1119" s="112">
        <f t="shared" si="63"/>
        <v>18192</v>
      </c>
      <c r="F1119" s="112">
        <f t="shared" si="63"/>
        <v>0</v>
      </c>
      <c r="G1119" s="112">
        <f t="shared" si="63"/>
        <v>0</v>
      </c>
      <c r="H1119" s="112">
        <f t="shared" si="63"/>
        <v>0</v>
      </c>
      <c r="I1119" s="112">
        <f t="shared" si="63"/>
        <v>69872</v>
      </c>
      <c r="J1119" s="112">
        <f t="shared" si="63"/>
        <v>0</v>
      </c>
      <c r="K1119" s="112">
        <f t="shared" si="63"/>
        <v>1920</v>
      </c>
      <c r="L1119" s="112">
        <f t="shared" si="63"/>
        <v>0</v>
      </c>
      <c r="M1119" s="112">
        <f t="shared" si="63"/>
        <v>89984</v>
      </c>
      <c r="O1119" s="114" t="s">
        <v>11</v>
      </c>
      <c r="P1119" s="114" t="s">
        <v>1767</v>
      </c>
      <c r="Q1119" s="114" t="s">
        <v>612</v>
      </c>
      <c r="R1119" s="114" t="s">
        <v>1699</v>
      </c>
      <c r="S1119" s="114"/>
      <c r="T1119" s="112">
        <v>18192</v>
      </c>
      <c r="U1119" s="112">
        <v>0</v>
      </c>
      <c r="V1119" s="112">
        <v>0</v>
      </c>
      <c r="W1119" s="112">
        <v>0</v>
      </c>
      <c r="X1119" s="112">
        <v>69872</v>
      </c>
      <c r="Y1119" s="112">
        <v>0</v>
      </c>
      <c r="Z1119" s="112">
        <v>1920</v>
      </c>
      <c r="AA1119" s="112">
        <v>0</v>
      </c>
      <c r="AB1119" s="112">
        <v>89984</v>
      </c>
    </row>
    <row r="1120" spans="1:28" x14ac:dyDescent="0.25">
      <c r="A1120" s="114" t="s">
        <v>11</v>
      </c>
      <c r="B1120" s="114" t="s">
        <v>1767</v>
      </c>
      <c r="C1120" s="114" t="s">
        <v>613</v>
      </c>
      <c r="D1120" s="114" t="s">
        <v>1700</v>
      </c>
      <c r="E1120" s="112">
        <f t="shared" si="63"/>
        <v>857136</v>
      </c>
      <c r="F1120" s="112">
        <f t="shared" si="63"/>
        <v>0</v>
      </c>
      <c r="G1120" s="112">
        <f t="shared" si="63"/>
        <v>0</v>
      </c>
      <c r="H1120" s="112">
        <f t="shared" si="63"/>
        <v>0</v>
      </c>
      <c r="I1120" s="112">
        <f t="shared" si="63"/>
        <v>0</v>
      </c>
      <c r="J1120" s="112">
        <f t="shared" si="63"/>
        <v>0</v>
      </c>
      <c r="K1120" s="112">
        <f t="shared" si="63"/>
        <v>0</v>
      </c>
      <c r="L1120" s="112">
        <f t="shared" si="63"/>
        <v>0</v>
      </c>
      <c r="M1120" s="112">
        <f t="shared" si="63"/>
        <v>857136</v>
      </c>
      <c r="O1120" s="114" t="s">
        <v>11</v>
      </c>
      <c r="P1120" s="114" t="s">
        <v>1767</v>
      </c>
      <c r="Q1120" s="114" t="s">
        <v>613</v>
      </c>
      <c r="R1120" s="114" t="s">
        <v>1700</v>
      </c>
      <c r="S1120" s="114"/>
      <c r="T1120" s="112">
        <v>857136</v>
      </c>
      <c r="U1120" s="112">
        <v>0</v>
      </c>
      <c r="V1120" s="112">
        <v>0</v>
      </c>
      <c r="W1120" s="112">
        <v>0</v>
      </c>
      <c r="X1120" s="112">
        <v>0</v>
      </c>
      <c r="Y1120" s="112">
        <v>0</v>
      </c>
      <c r="Z1120" s="112">
        <v>0</v>
      </c>
      <c r="AA1120" s="112">
        <v>0</v>
      </c>
      <c r="AB1120" s="112">
        <v>857136</v>
      </c>
    </row>
    <row r="1121" spans="1:28" x14ac:dyDescent="0.25">
      <c r="A1121" s="114" t="s">
        <v>11</v>
      </c>
      <c r="B1121" s="114" t="s">
        <v>1767</v>
      </c>
      <c r="C1121" s="114" t="s">
        <v>614</v>
      </c>
      <c r="D1121" s="114" t="s">
        <v>1701</v>
      </c>
      <c r="E1121" s="112">
        <f t="shared" si="63"/>
        <v>170368</v>
      </c>
      <c r="F1121" s="112">
        <f t="shared" si="63"/>
        <v>0</v>
      </c>
      <c r="G1121" s="112">
        <f t="shared" si="63"/>
        <v>0</v>
      </c>
      <c r="H1121" s="112">
        <f t="shared" si="63"/>
        <v>0</v>
      </c>
      <c r="I1121" s="112">
        <f t="shared" si="63"/>
        <v>10496</v>
      </c>
      <c r="J1121" s="112">
        <f t="shared" si="63"/>
        <v>0</v>
      </c>
      <c r="K1121" s="112">
        <f t="shared" si="63"/>
        <v>0</v>
      </c>
      <c r="L1121" s="112">
        <f t="shared" si="63"/>
        <v>0</v>
      </c>
      <c r="M1121" s="112">
        <f t="shared" si="63"/>
        <v>180864</v>
      </c>
      <c r="O1121" s="114" t="s">
        <v>11</v>
      </c>
      <c r="P1121" s="114" t="s">
        <v>1767</v>
      </c>
      <c r="Q1121" s="114" t="s">
        <v>614</v>
      </c>
      <c r="R1121" s="114" t="s">
        <v>1701</v>
      </c>
      <c r="S1121" s="114"/>
      <c r="T1121" s="112">
        <v>170368</v>
      </c>
      <c r="U1121" s="112">
        <v>0</v>
      </c>
      <c r="V1121" s="112">
        <v>0</v>
      </c>
      <c r="W1121" s="112">
        <v>0</v>
      </c>
      <c r="X1121" s="112">
        <v>10496</v>
      </c>
      <c r="Y1121" s="112">
        <v>0</v>
      </c>
      <c r="Z1121" s="112">
        <v>0</v>
      </c>
      <c r="AA1121" s="112">
        <v>0</v>
      </c>
      <c r="AB1121" s="112">
        <v>180864</v>
      </c>
    </row>
    <row r="1122" spans="1:28" x14ac:dyDescent="0.25">
      <c r="A1122" s="114" t="s">
        <v>11</v>
      </c>
      <c r="B1122" s="114" t="s">
        <v>1767</v>
      </c>
      <c r="C1122" s="114" t="s">
        <v>615</v>
      </c>
      <c r="D1122" s="114" t="s">
        <v>1702</v>
      </c>
      <c r="E1122" s="112">
        <f t="shared" si="63"/>
        <v>0</v>
      </c>
      <c r="F1122" s="112">
        <f t="shared" si="63"/>
        <v>0</v>
      </c>
      <c r="G1122" s="112">
        <f t="shared" si="63"/>
        <v>0</v>
      </c>
      <c r="H1122" s="112">
        <f t="shared" si="63"/>
        <v>0</v>
      </c>
      <c r="I1122" s="112">
        <f t="shared" si="63"/>
        <v>0</v>
      </c>
      <c r="J1122" s="112">
        <f t="shared" si="63"/>
        <v>0</v>
      </c>
      <c r="K1122" s="112">
        <f t="shared" si="63"/>
        <v>0</v>
      </c>
      <c r="L1122" s="112">
        <f t="shared" si="63"/>
        <v>0</v>
      </c>
      <c r="M1122" s="112">
        <f t="shared" si="63"/>
        <v>0</v>
      </c>
      <c r="O1122" s="114" t="s">
        <v>11</v>
      </c>
      <c r="P1122" s="114" t="s">
        <v>1767</v>
      </c>
      <c r="Q1122" s="114" t="s">
        <v>615</v>
      </c>
      <c r="R1122" s="114" t="s">
        <v>1702</v>
      </c>
      <c r="S1122" s="114"/>
      <c r="T1122" s="112">
        <v>0</v>
      </c>
      <c r="U1122" s="112">
        <v>0</v>
      </c>
      <c r="V1122" s="112">
        <v>0</v>
      </c>
      <c r="W1122" s="112">
        <v>0</v>
      </c>
      <c r="X1122" s="112">
        <v>0</v>
      </c>
      <c r="Y1122" s="112">
        <v>0</v>
      </c>
      <c r="Z1122" s="112">
        <v>0</v>
      </c>
      <c r="AA1122" s="112">
        <v>0</v>
      </c>
      <c r="AB1122" s="112">
        <v>0</v>
      </c>
    </row>
    <row r="1123" spans="1:28" x14ac:dyDescent="0.25">
      <c r="A1123" s="114" t="s">
        <v>11</v>
      </c>
      <c r="B1123" s="114" t="s">
        <v>1767</v>
      </c>
      <c r="C1123" s="114" t="s">
        <v>616</v>
      </c>
      <c r="D1123" s="114" t="s">
        <v>1703</v>
      </c>
      <c r="E1123" s="112">
        <f t="shared" si="63"/>
        <v>1736656</v>
      </c>
      <c r="F1123" s="112">
        <f t="shared" si="63"/>
        <v>692736</v>
      </c>
      <c r="G1123" s="112">
        <f t="shared" si="63"/>
        <v>118864</v>
      </c>
      <c r="H1123" s="112">
        <f t="shared" si="63"/>
        <v>23936</v>
      </c>
      <c r="I1123" s="112">
        <f t="shared" si="63"/>
        <v>348864</v>
      </c>
      <c r="J1123" s="112">
        <f t="shared" si="63"/>
        <v>562816</v>
      </c>
      <c r="K1123" s="112">
        <f t="shared" si="63"/>
        <v>8616</v>
      </c>
      <c r="L1123" s="112">
        <f t="shared" si="63"/>
        <v>31906</v>
      </c>
      <c r="M1123" s="112">
        <f t="shared" si="63"/>
        <v>3524394</v>
      </c>
      <c r="O1123" s="114" t="s">
        <v>11</v>
      </c>
      <c r="P1123" s="114" t="s">
        <v>1767</v>
      </c>
      <c r="Q1123" s="114" t="s">
        <v>616</v>
      </c>
      <c r="R1123" s="114" t="s">
        <v>1703</v>
      </c>
      <c r="S1123" s="114"/>
      <c r="T1123" s="112">
        <v>1736656</v>
      </c>
      <c r="U1123" s="112">
        <v>692736</v>
      </c>
      <c r="V1123" s="112">
        <v>118864</v>
      </c>
      <c r="W1123" s="112">
        <v>23936</v>
      </c>
      <c r="X1123" s="112">
        <v>348864</v>
      </c>
      <c r="Y1123" s="112">
        <v>562816</v>
      </c>
      <c r="Z1123" s="112">
        <v>8616</v>
      </c>
      <c r="AA1123" s="112">
        <v>31906</v>
      </c>
      <c r="AB1123" s="112">
        <v>3524394</v>
      </c>
    </row>
    <row r="1124" spans="1:28" x14ac:dyDescent="0.25">
      <c r="D1124" s="111" t="s">
        <v>617</v>
      </c>
      <c r="R1124" s="111" t="s">
        <v>617</v>
      </c>
      <c r="S1124" s="111"/>
    </row>
    <row r="1125" spans="1:28" x14ac:dyDescent="0.25">
      <c r="A1125" s="114" t="s">
        <v>11</v>
      </c>
      <c r="B1125" s="114" t="s">
        <v>1767</v>
      </c>
      <c r="C1125" s="114" t="s">
        <v>618</v>
      </c>
      <c r="D1125" s="114" t="s">
        <v>1704</v>
      </c>
      <c r="E1125" s="112">
        <f t="shared" ref="E1125:M1130" si="64">T1125</f>
        <v>0</v>
      </c>
      <c r="F1125" s="112">
        <f t="shared" si="64"/>
        <v>0</v>
      </c>
      <c r="G1125" s="112">
        <f t="shared" si="64"/>
        <v>0</v>
      </c>
      <c r="H1125" s="112">
        <f t="shared" si="64"/>
        <v>0</v>
      </c>
      <c r="I1125" s="112">
        <f t="shared" si="64"/>
        <v>0</v>
      </c>
      <c r="J1125" s="112">
        <f t="shared" si="64"/>
        <v>0</v>
      </c>
      <c r="K1125" s="112">
        <f t="shared" si="64"/>
        <v>0</v>
      </c>
      <c r="L1125" s="112">
        <f t="shared" si="64"/>
        <v>0</v>
      </c>
      <c r="M1125" s="112">
        <f t="shared" si="64"/>
        <v>0</v>
      </c>
      <c r="O1125" s="114" t="s">
        <v>11</v>
      </c>
      <c r="P1125" s="114" t="s">
        <v>1767</v>
      </c>
      <c r="Q1125" s="114" t="s">
        <v>618</v>
      </c>
      <c r="R1125" s="114" t="s">
        <v>1704</v>
      </c>
      <c r="S1125" s="114"/>
      <c r="T1125" s="112">
        <v>0</v>
      </c>
      <c r="U1125" s="112">
        <v>0</v>
      </c>
      <c r="V1125" s="112">
        <v>0</v>
      </c>
      <c r="W1125" s="112">
        <v>0</v>
      </c>
      <c r="X1125" s="112">
        <v>0</v>
      </c>
      <c r="Y1125" s="112">
        <v>0</v>
      </c>
      <c r="Z1125" s="112">
        <v>0</v>
      </c>
      <c r="AA1125" s="112">
        <v>0</v>
      </c>
      <c r="AB1125" s="112">
        <v>0</v>
      </c>
    </row>
    <row r="1126" spans="1:28" x14ac:dyDescent="0.25">
      <c r="A1126" s="114" t="s">
        <v>11</v>
      </c>
      <c r="B1126" s="114" t="s">
        <v>1767</v>
      </c>
      <c r="C1126" s="114" t="s">
        <v>619</v>
      </c>
      <c r="D1126" s="114" t="s">
        <v>1705</v>
      </c>
      <c r="E1126" s="112">
        <f t="shared" si="64"/>
        <v>0</v>
      </c>
      <c r="F1126" s="112">
        <f t="shared" si="64"/>
        <v>0</v>
      </c>
      <c r="G1126" s="112">
        <f t="shared" si="64"/>
        <v>0</v>
      </c>
      <c r="H1126" s="112">
        <f t="shared" si="64"/>
        <v>0</v>
      </c>
      <c r="I1126" s="112">
        <f t="shared" si="64"/>
        <v>0</v>
      </c>
      <c r="J1126" s="112">
        <f t="shared" si="64"/>
        <v>0</v>
      </c>
      <c r="K1126" s="112">
        <f t="shared" si="64"/>
        <v>0</v>
      </c>
      <c r="L1126" s="112">
        <f t="shared" si="64"/>
        <v>0</v>
      </c>
      <c r="M1126" s="112">
        <f t="shared" si="64"/>
        <v>0</v>
      </c>
      <c r="O1126" s="114" t="s">
        <v>11</v>
      </c>
      <c r="P1126" s="114" t="s">
        <v>1767</v>
      </c>
      <c r="Q1126" s="114" t="s">
        <v>619</v>
      </c>
      <c r="R1126" s="114" t="s">
        <v>1705</v>
      </c>
      <c r="S1126" s="114"/>
      <c r="T1126" s="112">
        <v>0</v>
      </c>
      <c r="U1126" s="112">
        <v>0</v>
      </c>
      <c r="V1126" s="112">
        <v>0</v>
      </c>
      <c r="W1126" s="112">
        <v>0</v>
      </c>
      <c r="X1126" s="112">
        <v>0</v>
      </c>
      <c r="Y1126" s="112">
        <v>0</v>
      </c>
      <c r="Z1126" s="112">
        <v>0</v>
      </c>
      <c r="AA1126" s="112">
        <v>0</v>
      </c>
      <c r="AB1126" s="112">
        <v>0</v>
      </c>
    </row>
    <row r="1127" spans="1:28" x14ac:dyDescent="0.25">
      <c r="A1127" s="114" t="s">
        <v>11</v>
      </c>
      <c r="B1127" s="114" t="s">
        <v>1767</v>
      </c>
      <c r="C1127" s="114" t="s">
        <v>620</v>
      </c>
      <c r="D1127" s="114" t="s">
        <v>1706</v>
      </c>
      <c r="E1127" s="112">
        <f t="shared" si="64"/>
        <v>0</v>
      </c>
      <c r="F1127" s="112">
        <f t="shared" si="64"/>
        <v>0</v>
      </c>
      <c r="G1127" s="112">
        <f t="shared" si="64"/>
        <v>0</v>
      </c>
      <c r="H1127" s="112">
        <f t="shared" si="64"/>
        <v>0</v>
      </c>
      <c r="I1127" s="112">
        <f t="shared" si="64"/>
        <v>0</v>
      </c>
      <c r="J1127" s="112">
        <f t="shared" si="64"/>
        <v>0</v>
      </c>
      <c r="K1127" s="112">
        <f t="shared" si="64"/>
        <v>0</v>
      </c>
      <c r="L1127" s="112">
        <f t="shared" si="64"/>
        <v>0</v>
      </c>
      <c r="M1127" s="112">
        <f t="shared" si="64"/>
        <v>0</v>
      </c>
      <c r="O1127" s="114" t="s">
        <v>11</v>
      </c>
      <c r="P1127" s="114" t="s">
        <v>1767</v>
      </c>
      <c r="Q1127" s="114" t="s">
        <v>620</v>
      </c>
      <c r="R1127" s="114" t="s">
        <v>1706</v>
      </c>
      <c r="S1127" s="114"/>
      <c r="T1127" s="112">
        <v>0</v>
      </c>
      <c r="U1127" s="112">
        <v>0</v>
      </c>
      <c r="V1127" s="112">
        <v>0</v>
      </c>
      <c r="W1127" s="112">
        <v>0</v>
      </c>
      <c r="X1127" s="112">
        <v>0</v>
      </c>
      <c r="Y1127" s="112">
        <v>0</v>
      </c>
      <c r="Z1127" s="112">
        <v>0</v>
      </c>
      <c r="AA1127" s="112">
        <v>0</v>
      </c>
      <c r="AB1127" s="112">
        <v>0</v>
      </c>
    </row>
    <row r="1128" spans="1:28" x14ac:dyDescent="0.25">
      <c r="A1128" s="114" t="s">
        <v>11</v>
      </c>
      <c r="B1128" s="114" t="s">
        <v>1767</v>
      </c>
      <c r="C1128" s="114" t="s">
        <v>621</v>
      </c>
      <c r="D1128" s="114" t="s">
        <v>1707</v>
      </c>
      <c r="E1128" s="112">
        <f t="shared" si="64"/>
        <v>0</v>
      </c>
      <c r="F1128" s="112">
        <f t="shared" si="64"/>
        <v>0</v>
      </c>
      <c r="G1128" s="112">
        <f t="shared" si="64"/>
        <v>0</v>
      </c>
      <c r="H1128" s="112">
        <f t="shared" si="64"/>
        <v>0</v>
      </c>
      <c r="I1128" s="112">
        <f t="shared" si="64"/>
        <v>0</v>
      </c>
      <c r="J1128" s="112">
        <f t="shared" si="64"/>
        <v>0</v>
      </c>
      <c r="K1128" s="112">
        <f t="shared" si="64"/>
        <v>0</v>
      </c>
      <c r="L1128" s="112">
        <f t="shared" si="64"/>
        <v>0</v>
      </c>
      <c r="M1128" s="112">
        <f t="shared" si="64"/>
        <v>0</v>
      </c>
      <c r="O1128" s="114" t="s">
        <v>11</v>
      </c>
      <c r="P1128" s="114" t="s">
        <v>1767</v>
      </c>
      <c r="Q1128" s="114" t="s">
        <v>621</v>
      </c>
      <c r="R1128" s="114" t="s">
        <v>1707</v>
      </c>
      <c r="S1128" s="114"/>
      <c r="T1128" s="112">
        <v>0</v>
      </c>
      <c r="U1128" s="112">
        <v>0</v>
      </c>
      <c r="V1128" s="112">
        <v>0</v>
      </c>
      <c r="W1128" s="112">
        <v>0</v>
      </c>
      <c r="X1128" s="112">
        <v>0</v>
      </c>
      <c r="Y1128" s="112">
        <v>0</v>
      </c>
      <c r="Z1128" s="112">
        <v>0</v>
      </c>
      <c r="AA1128" s="112">
        <v>0</v>
      </c>
      <c r="AB1128" s="112">
        <v>0</v>
      </c>
    </row>
    <row r="1129" spans="1:28" x14ac:dyDescent="0.25">
      <c r="A1129" s="114" t="s">
        <v>11</v>
      </c>
      <c r="B1129" s="114" t="s">
        <v>1767</v>
      </c>
      <c r="C1129" s="114" t="s">
        <v>706</v>
      </c>
      <c r="D1129" s="114" t="s">
        <v>1708</v>
      </c>
      <c r="E1129" s="112">
        <f t="shared" si="64"/>
        <v>0</v>
      </c>
      <c r="F1129" s="112">
        <f t="shared" si="64"/>
        <v>0</v>
      </c>
      <c r="G1129" s="112">
        <f t="shared" si="64"/>
        <v>0</v>
      </c>
      <c r="H1129" s="112">
        <f t="shared" si="64"/>
        <v>0</v>
      </c>
      <c r="I1129" s="112">
        <f t="shared" si="64"/>
        <v>0</v>
      </c>
      <c r="J1129" s="112">
        <f t="shared" si="64"/>
        <v>0</v>
      </c>
      <c r="K1129" s="112">
        <f t="shared" si="64"/>
        <v>0</v>
      </c>
      <c r="L1129" s="112">
        <f t="shared" si="64"/>
        <v>0</v>
      </c>
      <c r="M1129" s="112">
        <f t="shared" si="64"/>
        <v>0</v>
      </c>
      <c r="O1129" s="114" t="s">
        <v>11</v>
      </c>
      <c r="P1129" s="114" t="s">
        <v>1767</v>
      </c>
      <c r="Q1129" s="114" t="s">
        <v>706</v>
      </c>
      <c r="R1129" s="114" t="s">
        <v>1708</v>
      </c>
      <c r="S1129" s="114"/>
      <c r="T1129" s="112">
        <v>0</v>
      </c>
      <c r="U1129" s="112">
        <v>0</v>
      </c>
      <c r="V1129" s="112">
        <v>0</v>
      </c>
      <c r="W1129" s="112">
        <v>0</v>
      </c>
      <c r="X1129" s="112">
        <v>0</v>
      </c>
      <c r="Y1129" s="112">
        <v>0</v>
      </c>
      <c r="Z1129" s="112">
        <v>0</v>
      </c>
      <c r="AA1129" s="112">
        <v>0</v>
      </c>
      <c r="AB1129" s="112">
        <v>0</v>
      </c>
    </row>
    <row r="1130" spans="1:28" x14ac:dyDescent="0.25">
      <c r="A1130" s="114" t="s">
        <v>11</v>
      </c>
      <c r="B1130" s="114" t="s">
        <v>1767</v>
      </c>
      <c r="C1130" s="114" t="s">
        <v>708</v>
      </c>
      <c r="D1130" s="114" t="s">
        <v>1709</v>
      </c>
      <c r="E1130" s="112">
        <f t="shared" si="64"/>
        <v>0</v>
      </c>
      <c r="F1130" s="112">
        <f t="shared" si="64"/>
        <v>0</v>
      </c>
      <c r="G1130" s="112">
        <f t="shared" si="64"/>
        <v>0</v>
      </c>
      <c r="H1130" s="112">
        <f t="shared" si="64"/>
        <v>0</v>
      </c>
      <c r="I1130" s="112">
        <f t="shared" si="64"/>
        <v>0</v>
      </c>
      <c r="J1130" s="112">
        <f t="shared" si="64"/>
        <v>0</v>
      </c>
      <c r="K1130" s="112">
        <f t="shared" si="64"/>
        <v>0</v>
      </c>
      <c r="L1130" s="112">
        <f t="shared" si="64"/>
        <v>0</v>
      </c>
      <c r="M1130" s="112">
        <f t="shared" si="64"/>
        <v>0</v>
      </c>
      <c r="O1130" s="114" t="s">
        <v>11</v>
      </c>
      <c r="P1130" s="114" t="s">
        <v>1767</v>
      </c>
      <c r="Q1130" s="114" t="s">
        <v>708</v>
      </c>
      <c r="R1130" s="114" t="s">
        <v>1709</v>
      </c>
      <c r="S1130" s="114"/>
      <c r="T1130" s="112">
        <v>0</v>
      </c>
      <c r="U1130" s="112">
        <v>0</v>
      </c>
      <c r="V1130" s="112">
        <v>0</v>
      </c>
      <c r="W1130" s="112">
        <v>0</v>
      </c>
      <c r="X1130" s="112">
        <v>0</v>
      </c>
      <c r="Y1130" s="112">
        <v>0</v>
      </c>
      <c r="Z1130" s="112">
        <v>0</v>
      </c>
      <c r="AA1130" s="112">
        <v>0</v>
      </c>
      <c r="AB1130" s="112">
        <v>0</v>
      </c>
    </row>
    <row r="1133" spans="1:28" x14ac:dyDescent="0.25">
      <c r="A1133" s="111" t="s">
        <v>1768</v>
      </c>
      <c r="O1133" s="111" t="s">
        <v>1768</v>
      </c>
    </row>
    <row r="1134" spans="1:28" x14ac:dyDescent="0.25">
      <c r="A1134" s="114" t="s">
        <v>0</v>
      </c>
      <c r="B1134" s="114" t="s">
        <v>1666</v>
      </c>
      <c r="C1134" s="114" t="s">
        <v>112</v>
      </c>
      <c r="D1134" s="111" t="s">
        <v>127</v>
      </c>
      <c r="E1134" s="112" t="s">
        <v>1667</v>
      </c>
      <c r="F1134" s="112" t="s">
        <v>1668</v>
      </c>
      <c r="G1134" s="112" t="s">
        <v>1669</v>
      </c>
      <c r="H1134" s="112" t="s">
        <v>1670</v>
      </c>
      <c r="I1134" s="112" t="s">
        <v>1671</v>
      </c>
      <c r="J1134" s="112" t="s">
        <v>1672</v>
      </c>
      <c r="K1134" s="112" t="s">
        <v>1673</v>
      </c>
      <c r="L1134" s="112" t="s">
        <v>1674</v>
      </c>
      <c r="M1134" s="112" t="s">
        <v>1</v>
      </c>
      <c r="O1134" s="114" t="s">
        <v>0</v>
      </c>
      <c r="P1134" s="114" t="s">
        <v>1666</v>
      </c>
      <c r="Q1134" s="114" t="s">
        <v>112</v>
      </c>
      <c r="R1134" s="111" t="s">
        <v>127</v>
      </c>
      <c r="S1134" s="111"/>
      <c r="T1134" s="112" t="s">
        <v>1667</v>
      </c>
      <c r="U1134" s="112" t="s">
        <v>1668</v>
      </c>
      <c r="V1134" s="112" t="s">
        <v>1669</v>
      </c>
      <c r="W1134" s="112" t="s">
        <v>1670</v>
      </c>
      <c r="X1134" s="112" t="s">
        <v>1671</v>
      </c>
      <c r="Y1134" s="112" t="s">
        <v>1672</v>
      </c>
      <c r="Z1134" s="112" t="s">
        <v>1673</v>
      </c>
      <c r="AA1134" s="112" t="s">
        <v>1674</v>
      </c>
      <c r="AB1134" s="112" t="s">
        <v>1</v>
      </c>
    </row>
    <row r="1135" spans="1:28" x14ac:dyDescent="0.25">
      <c r="A1135" s="114" t="s">
        <v>49</v>
      </c>
      <c r="B1135" s="114" t="s">
        <v>1769</v>
      </c>
      <c r="C1135" s="114" t="s">
        <v>589</v>
      </c>
      <c r="D1135" s="114" t="s">
        <v>1676</v>
      </c>
      <c r="E1135" s="112">
        <f t="shared" ref="E1135:M1162" si="65">T1135</f>
        <v>149472</v>
      </c>
      <c r="F1135" s="112">
        <f t="shared" si="65"/>
        <v>0</v>
      </c>
      <c r="G1135" s="112">
        <f t="shared" si="65"/>
        <v>0</v>
      </c>
      <c r="H1135" s="112">
        <f t="shared" si="65"/>
        <v>0</v>
      </c>
      <c r="I1135" s="112">
        <f t="shared" si="65"/>
        <v>0</v>
      </c>
      <c r="J1135" s="112">
        <f t="shared" si="65"/>
        <v>0</v>
      </c>
      <c r="K1135" s="112">
        <f t="shared" si="65"/>
        <v>1324</v>
      </c>
      <c r="L1135" s="112">
        <f t="shared" si="65"/>
        <v>0</v>
      </c>
      <c r="M1135" s="112">
        <f t="shared" si="65"/>
        <v>150796</v>
      </c>
      <c r="O1135" s="114" t="s">
        <v>49</v>
      </c>
      <c r="P1135" s="114" t="s">
        <v>1769</v>
      </c>
      <c r="Q1135" s="114" t="s">
        <v>589</v>
      </c>
      <c r="R1135" s="114" t="s">
        <v>1676</v>
      </c>
      <c r="S1135" s="114"/>
      <c r="T1135" s="112">
        <v>149472</v>
      </c>
      <c r="U1135" s="112">
        <v>0</v>
      </c>
      <c r="V1135" s="112">
        <v>0</v>
      </c>
      <c r="W1135" s="112">
        <v>0</v>
      </c>
      <c r="X1135" s="112">
        <v>0</v>
      </c>
      <c r="Y1135" s="112">
        <v>0</v>
      </c>
      <c r="Z1135" s="112">
        <v>1324</v>
      </c>
      <c r="AA1135" s="112">
        <v>0</v>
      </c>
      <c r="AB1135" s="112">
        <v>150796</v>
      </c>
    </row>
    <row r="1136" spans="1:28" x14ac:dyDescent="0.25">
      <c r="A1136" s="114" t="s">
        <v>49</v>
      </c>
      <c r="B1136" s="114" t="s">
        <v>1769</v>
      </c>
      <c r="C1136" s="114" t="s">
        <v>590</v>
      </c>
      <c r="D1136" s="114" t="s">
        <v>1677</v>
      </c>
      <c r="E1136" s="112">
        <f t="shared" si="65"/>
        <v>0</v>
      </c>
      <c r="F1136" s="112">
        <f t="shared" si="65"/>
        <v>0</v>
      </c>
      <c r="G1136" s="112">
        <f t="shared" si="65"/>
        <v>0</v>
      </c>
      <c r="H1136" s="112">
        <f t="shared" si="65"/>
        <v>0</v>
      </c>
      <c r="I1136" s="112">
        <f t="shared" si="65"/>
        <v>284240</v>
      </c>
      <c r="J1136" s="112">
        <f t="shared" si="65"/>
        <v>0</v>
      </c>
      <c r="K1136" s="112">
        <f t="shared" si="65"/>
        <v>14108</v>
      </c>
      <c r="L1136" s="112">
        <f t="shared" si="65"/>
        <v>0</v>
      </c>
      <c r="M1136" s="112">
        <f t="shared" si="65"/>
        <v>298348</v>
      </c>
      <c r="O1136" s="114" t="s">
        <v>49</v>
      </c>
      <c r="P1136" s="114" t="s">
        <v>1769</v>
      </c>
      <c r="Q1136" s="114" t="s">
        <v>590</v>
      </c>
      <c r="R1136" s="114" t="s">
        <v>1677</v>
      </c>
      <c r="S1136" s="114"/>
      <c r="T1136" s="112">
        <v>0</v>
      </c>
      <c r="U1136" s="112">
        <v>0</v>
      </c>
      <c r="V1136" s="112">
        <v>0</v>
      </c>
      <c r="W1136" s="112">
        <v>0</v>
      </c>
      <c r="X1136" s="112">
        <v>284240</v>
      </c>
      <c r="Y1136" s="112">
        <v>0</v>
      </c>
      <c r="Z1136" s="112">
        <v>14108</v>
      </c>
      <c r="AA1136" s="112">
        <v>0</v>
      </c>
      <c r="AB1136" s="112">
        <v>298348</v>
      </c>
    </row>
    <row r="1137" spans="1:28" x14ac:dyDescent="0.25">
      <c r="A1137" s="114" t="s">
        <v>49</v>
      </c>
      <c r="B1137" s="114" t="s">
        <v>1769</v>
      </c>
      <c r="C1137" s="114" t="s">
        <v>591</v>
      </c>
      <c r="D1137" s="114" t="s">
        <v>1678</v>
      </c>
      <c r="E1137" s="112">
        <f t="shared" si="65"/>
        <v>0</v>
      </c>
      <c r="F1137" s="112">
        <f t="shared" si="65"/>
        <v>4262512</v>
      </c>
      <c r="G1137" s="112">
        <f t="shared" si="65"/>
        <v>0</v>
      </c>
      <c r="H1137" s="112">
        <f t="shared" si="65"/>
        <v>0</v>
      </c>
      <c r="I1137" s="112">
        <f t="shared" si="65"/>
        <v>68288</v>
      </c>
      <c r="J1137" s="112">
        <f t="shared" si="65"/>
        <v>5376</v>
      </c>
      <c r="K1137" s="112">
        <f t="shared" si="65"/>
        <v>0</v>
      </c>
      <c r="L1137" s="112">
        <f t="shared" si="65"/>
        <v>3440</v>
      </c>
      <c r="M1137" s="112">
        <f t="shared" si="65"/>
        <v>4339616</v>
      </c>
      <c r="O1137" s="114" t="s">
        <v>49</v>
      </c>
      <c r="P1137" s="114" t="s">
        <v>1769</v>
      </c>
      <c r="Q1137" s="114" t="s">
        <v>591</v>
      </c>
      <c r="R1137" s="114" t="s">
        <v>1678</v>
      </c>
      <c r="S1137" s="114"/>
      <c r="T1137" s="112">
        <v>0</v>
      </c>
      <c r="U1137" s="112">
        <v>4262512</v>
      </c>
      <c r="V1137" s="112">
        <v>0</v>
      </c>
      <c r="W1137" s="112">
        <v>0</v>
      </c>
      <c r="X1137" s="112">
        <v>68288</v>
      </c>
      <c r="Y1137" s="112">
        <v>5376</v>
      </c>
      <c r="Z1137" s="112">
        <v>0</v>
      </c>
      <c r="AA1137" s="112">
        <v>3440</v>
      </c>
      <c r="AB1137" s="112">
        <v>4339616</v>
      </c>
    </row>
    <row r="1138" spans="1:28" x14ac:dyDescent="0.25">
      <c r="A1138" s="114" t="s">
        <v>49</v>
      </c>
      <c r="B1138" s="114" t="s">
        <v>1769</v>
      </c>
      <c r="C1138" s="114" t="s">
        <v>592</v>
      </c>
      <c r="D1138" s="114" t="s">
        <v>1679</v>
      </c>
      <c r="E1138" s="112">
        <f t="shared" si="65"/>
        <v>480592</v>
      </c>
      <c r="F1138" s="112">
        <f t="shared" si="65"/>
        <v>230480</v>
      </c>
      <c r="G1138" s="112">
        <f t="shared" si="65"/>
        <v>0</v>
      </c>
      <c r="H1138" s="112">
        <f t="shared" si="65"/>
        <v>0</v>
      </c>
      <c r="I1138" s="112">
        <f t="shared" si="65"/>
        <v>595296</v>
      </c>
      <c r="J1138" s="112">
        <f t="shared" si="65"/>
        <v>80080</v>
      </c>
      <c r="K1138" s="112">
        <f t="shared" si="65"/>
        <v>20209</v>
      </c>
      <c r="L1138" s="112">
        <f t="shared" si="65"/>
        <v>1552</v>
      </c>
      <c r="M1138" s="112">
        <f t="shared" si="65"/>
        <v>1408209</v>
      </c>
      <c r="O1138" s="114" t="s">
        <v>49</v>
      </c>
      <c r="P1138" s="114" t="s">
        <v>1769</v>
      </c>
      <c r="Q1138" s="114" t="s">
        <v>592</v>
      </c>
      <c r="R1138" s="114" t="s">
        <v>1679</v>
      </c>
      <c r="S1138" s="114"/>
      <c r="T1138" s="112">
        <v>480592</v>
      </c>
      <c r="U1138" s="112">
        <v>230480</v>
      </c>
      <c r="V1138" s="112">
        <v>0</v>
      </c>
      <c r="W1138" s="112">
        <v>0</v>
      </c>
      <c r="X1138" s="112">
        <v>595296</v>
      </c>
      <c r="Y1138" s="112">
        <v>80080</v>
      </c>
      <c r="Z1138" s="112">
        <v>20209</v>
      </c>
      <c r="AA1138" s="112">
        <v>1552</v>
      </c>
      <c r="AB1138" s="112">
        <v>1408209</v>
      </c>
    </row>
    <row r="1139" spans="1:28" x14ac:dyDescent="0.25">
      <c r="A1139" s="114" t="s">
        <v>49</v>
      </c>
      <c r="B1139" s="114" t="s">
        <v>1769</v>
      </c>
      <c r="C1139" s="114" t="s">
        <v>593</v>
      </c>
      <c r="D1139" s="114" t="s">
        <v>1680</v>
      </c>
      <c r="E1139" s="112">
        <f t="shared" si="65"/>
        <v>0</v>
      </c>
      <c r="F1139" s="112">
        <f t="shared" si="65"/>
        <v>0</v>
      </c>
      <c r="G1139" s="112">
        <f t="shared" si="65"/>
        <v>0</v>
      </c>
      <c r="H1139" s="112">
        <f t="shared" si="65"/>
        <v>0</v>
      </c>
      <c r="I1139" s="112">
        <f t="shared" si="65"/>
        <v>0</v>
      </c>
      <c r="J1139" s="112">
        <f t="shared" si="65"/>
        <v>0</v>
      </c>
      <c r="K1139" s="112">
        <f t="shared" si="65"/>
        <v>0</v>
      </c>
      <c r="L1139" s="112">
        <f t="shared" si="65"/>
        <v>0</v>
      </c>
      <c r="M1139" s="112">
        <f t="shared" si="65"/>
        <v>0</v>
      </c>
      <c r="O1139" s="114" t="s">
        <v>49</v>
      </c>
      <c r="P1139" s="114" t="s">
        <v>1769</v>
      </c>
      <c r="Q1139" s="114" t="s">
        <v>593</v>
      </c>
      <c r="R1139" s="114" t="s">
        <v>1680</v>
      </c>
      <c r="S1139" s="114"/>
      <c r="T1139" s="112">
        <v>0</v>
      </c>
      <c r="U1139" s="112">
        <v>0</v>
      </c>
      <c r="V1139" s="112">
        <v>0</v>
      </c>
      <c r="W1139" s="112">
        <v>0</v>
      </c>
      <c r="X1139" s="112">
        <v>0</v>
      </c>
      <c r="Y1139" s="112">
        <v>0</v>
      </c>
      <c r="Z1139" s="112">
        <v>0</v>
      </c>
      <c r="AA1139" s="112">
        <v>0</v>
      </c>
      <c r="AB1139" s="112">
        <v>0</v>
      </c>
    </row>
    <row r="1140" spans="1:28" x14ac:dyDescent="0.25">
      <c r="A1140" s="114" t="s">
        <v>49</v>
      </c>
      <c r="B1140" s="114" t="s">
        <v>1769</v>
      </c>
      <c r="C1140" s="114" t="s">
        <v>594</v>
      </c>
      <c r="D1140" s="114" t="s">
        <v>1681</v>
      </c>
      <c r="E1140" s="112">
        <f t="shared" si="65"/>
        <v>15696</v>
      </c>
      <c r="F1140" s="112">
        <f t="shared" si="65"/>
        <v>0</v>
      </c>
      <c r="G1140" s="112">
        <f t="shared" si="65"/>
        <v>0</v>
      </c>
      <c r="H1140" s="112">
        <f t="shared" si="65"/>
        <v>0</v>
      </c>
      <c r="I1140" s="112">
        <f t="shared" si="65"/>
        <v>98608</v>
      </c>
      <c r="J1140" s="112">
        <f t="shared" si="65"/>
        <v>0</v>
      </c>
      <c r="K1140" s="112">
        <f t="shared" si="65"/>
        <v>568</v>
      </c>
      <c r="L1140" s="112">
        <f t="shared" si="65"/>
        <v>0</v>
      </c>
      <c r="M1140" s="112">
        <f t="shared" si="65"/>
        <v>114872</v>
      </c>
      <c r="O1140" s="114" t="s">
        <v>49</v>
      </c>
      <c r="P1140" s="114" t="s">
        <v>1769</v>
      </c>
      <c r="Q1140" s="114" t="s">
        <v>594</v>
      </c>
      <c r="R1140" s="114" t="s">
        <v>1681</v>
      </c>
      <c r="S1140" s="114"/>
      <c r="T1140" s="112">
        <v>15696</v>
      </c>
      <c r="U1140" s="112">
        <v>0</v>
      </c>
      <c r="V1140" s="112">
        <v>0</v>
      </c>
      <c r="W1140" s="112">
        <v>0</v>
      </c>
      <c r="X1140" s="112">
        <v>98608</v>
      </c>
      <c r="Y1140" s="112">
        <v>0</v>
      </c>
      <c r="Z1140" s="112">
        <v>568</v>
      </c>
      <c r="AA1140" s="112">
        <v>0</v>
      </c>
      <c r="AB1140" s="112">
        <v>114872</v>
      </c>
    </row>
    <row r="1141" spans="1:28" x14ac:dyDescent="0.25">
      <c r="A1141" s="114" t="s">
        <v>49</v>
      </c>
      <c r="B1141" s="114" t="s">
        <v>1769</v>
      </c>
      <c r="C1141" s="114" t="s">
        <v>595</v>
      </c>
      <c r="D1141" s="114" t="s">
        <v>1682</v>
      </c>
      <c r="E1141" s="112">
        <f t="shared" si="65"/>
        <v>0</v>
      </c>
      <c r="F1141" s="112">
        <f t="shared" si="65"/>
        <v>262880</v>
      </c>
      <c r="G1141" s="112">
        <f t="shared" si="65"/>
        <v>0</v>
      </c>
      <c r="H1141" s="112">
        <f t="shared" si="65"/>
        <v>0</v>
      </c>
      <c r="I1141" s="112">
        <f t="shared" si="65"/>
        <v>0</v>
      </c>
      <c r="J1141" s="112">
        <f t="shared" si="65"/>
        <v>361264</v>
      </c>
      <c r="K1141" s="112">
        <f t="shared" si="65"/>
        <v>0</v>
      </c>
      <c r="L1141" s="112">
        <f t="shared" si="65"/>
        <v>12944</v>
      </c>
      <c r="M1141" s="112">
        <f t="shared" si="65"/>
        <v>637088</v>
      </c>
      <c r="O1141" s="114" t="s">
        <v>49</v>
      </c>
      <c r="P1141" s="114" t="s">
        <v>1769</v>
      </c>
      <c r="Q1141" s="114" t="s">
        <v>595</v>
      </c>
      <c r="R1141" s="114" t="s">
        <v>1682</v>
      </c>
      <c r="S1141" s="114"/>
      <c r="T1141" s="112">
        <v>0</v>
      </c>
      <c r="U1141" s="112">
        <v>262880</v>
      </c>
      <c r="V1141" s="112">
        <v>0</v>
      </c>
      <c r="W1141" s="112">
        <v>0</v>
      </c>
      <c r="X1141" s="112">
        <v>0</v>
      </c>
      <c r="Y1141" s="112">
        <v>361264</v>
      </c>
      <c r="Z1141" s="112">
        <v>0</v>
      </c>
      <c r="AA1141" s="112">
        <v>12944</v>
      </c>
      <c r="AB1141" s="112">
        <v>637088</v>
      </c>
    </row>
    <row r="1142" spans="1:28" x14ac:dyDescent="0.25">
      <c r="A1142" s="114" t="s">
        <v>49</v>
      </c>
      <c r="B1142" s="114" t="s">
        <v>1769</v>
      </c>
      <c r="C1142" s="114" t="s">
        <v>596</v>
      </c>
      <c r="D1142" s="114" t="s">
        <v>1683</v>
      </c>
      <c r="E1142" s="112">
        <f t="shared" si="65"/>
        <v>0</v>
      </c>
      <c r="F1142" s="112">
        <f t="shared" si="65"/>
        <v>0</v>
      </c>
      <c r="G1142" s="112">
        <f t="shared" si="65"/>
        <v>0</v>
      </c>
      <c r="H1142" s="112">
        <f t="shared" si="65"/>
        <v>0</v>
      </c>
      <c r="I1142" s="112">
        <f t="shared" si="65"/>
        <v>43104</v>
      </c>
      <c r="J1142" s="112">
        <f t="shared" si="65"/>
        <v>0</v>
      </c>
      <c r="K1142" s="112">
        <f t="shared" si="65"/>
        <v>9343</v>
      </c>
      <c r="L1142" s="112">
        <f t="shared" si="65"/>
        <v>0</v>
      </c>
      <c r="M1142" s="112">
        <f t="shared" si="65"/>
        <v>52447</v>
      </c>
      <c r="O1142" s="114" t="s">
        <v>49</v>
      </c>
      <c r="P1142" s="114" t="s">
        <v>1769</v>
      </c>
      <c r="Q1142" s="114" t="s">
        <v>596</v>
      </c>
      <c r="R1142" s="114" t="s">
        <v>1683</v>
      </c>
      <c r="S1142" s="114"/>
      <c r="T1142" s="112">
        <v>0</v>
      </c>
      <c r="U1142" s="112">
        <v>0</v>
      </c>
      <c r="V1142" s="112">
        <v>0</v>
      </c>
      <c r="W1142" s="112">
        <v>0</v>
      </c>
      <c r="X1142" s="112">
        <v>43104</v>
      </c>
      <c r="Y1142" s="112">
        <v>0</v>
      </c>
      <c r="Z1142" s="112">
        <v>9343</v>
      </c>
      <c r="AA1142" s="112">
        <v>0</v>
      </c>
      <c r="AB1142" s="112">
        <v>52447</v>
      </c>
    </row>
    <row r="1143" spans="1:28" x14ac:dyDescent="0.25">
      <c r="A1143" s="114" t="s">
        <v>49</v>
      </c>
      <c r="B1143" s="114" t="s">
        <v>1769</v>
      </c>
      <c r="C1143" s="114" t="s">
        <v>597</v>
      </c>
      <c r="D1143" s="114" t="s">
        <v>1684</v>
      </c>
      <c r="E1143" s="112">
        <f t="shared" si="65"/>
        <v>142944</v>
      </c>
      <c r="F1143" s="112">
        <f t="shared" si="65"/>
        <v>127328</v>
      </c>
      <c r="G1143" s="112">
        <f t="shared" si="65"/>
        <v>0</v>
      </c>
      <c r="H1143" s="112">
        <f t="shared" si="65"/>
        <v>0</v>
      </c>
      <c r="I1143" s="112">
        <f t="shared" si="65"/>
        <v>114080</v>
      </c>
      <c r="J1143" s="112">
        <f t="shared" si="65"/>
        <v>0</v>
      </c>
      <c r="K1143" s="112">
        <f t="shared" si="65"/>
        <v>6120</v>
      </c>
      <c r="L1143" s="112">
        <f t="shared" si="65"/>
        <v>552</v>
      </c>
      <c r="M1143" s="112">
        <f t="shared" si="65"/>
        <v>391024</v>
      </c>
      <c r="O1143" s="114" t="s">
        <v>49</v>
      </c>
      <c r="P1143" s="114" t="s">
        <v>1769</v>
      </c>
      <c r="Q1143" s="114" t="s">
        <v>597</v>
      </c>
      <c r="R1143" s="114" t="s">
        <v>1684</v>
      </c>
      <c r="S1143" s="114"/>
      <c r="T1143" s="112">
        <v>142944</v>
      </c>
      <c r="U1143" s="112">
        <v>127328</v>
      </c>
      <c r="V1143" s="112">
        <v>0</v>
      </c>
      <c r="W1143" s="112">
        <v>0</v>
      </c>
      <c r="X1143" s="112">
        <v>114080</v>
      </c>
      <c r="Y1143" s="112">
        <v>0</v>
      </c>
      <c r="Z1143" s="112">
        <v>6120</v>
      </c>
      <c r="AA1143" s="112">
        <v>552</v>
      </c>
      <c r="AB1143" s="112">
        <v>391024</v>
      </c>
    </row>
    <row r="1144" spans="1:28" x14ac:dyDescent="0.25">
      <c r="A1144" s="114" t="s">
        <v>49</v>
      </c>
      <c r="B1144" s="114" t="s">
        <v>1769</v>
      </c>
      <c r="C1144" s="114" t="s">
        <v>598</v>
      </c>
      <c r="D1144" s="114" t="s">
        <v>1685</v>
      </c>
      <c r="E1144" s="112">
        <f t="shared" si="65"/>
        <v>0</v>
      </c>
      <c r="F1144" s="112">
        <f t="shared" si="65"/>
        <v>49328</v>
      </c>
      <c r="G1144" s="112">
        <f t="shared" si="65"/>
        <v>0</v>
      </c>
      <c r="H1144" s="112">
        <f t="shared" si="65"/>
        <v>0</v>
      </c>
      <c r="I1144" s="112">
        <f t="shared" si="65"/>
        <v>0</v>
      </c>
      <c r="J1144" s="112">
        <f t="shared" si="65"/>
        <v>0</v>
      </c>
      <c r="K1144" s="112">
        <f t="shared" si="65"/>
        <v>0</v>
      </c>
      <c r="L1144" s="112">
        <f t="shared" si="65"/>
        <v>0</v>
      </c>
      <c r="M1144" s="112">
        <f t="shared" si="65"/>
        <v>49328</v>
      </c>
      <c r="O1144" s="114" t="s">
        <v>49</v>
      </c>
      <c r="P1144" s="114" t="s">
        <v>1769</v>
      </c>
      <c r="Q1144" s="114" t="s">
        <v>598</v>
      </c>
      <c r="R1144" s="114" t="s">
        <v>1685</v>
      </c>
      <c r="S1144" s="114"/>
      <c r="T1144" s="112">
        <v>0</v>
      </c>
      <c r="U1144" s="112">
        <v>49328</v>
      </c>
      <c r="V1144" s="112">
        <v>0</v>
      </c>
      <c r="W1144" s="112">
        <v>0</v>
      </c>
      <c r="X1144" s="112">
        <v>0</v>
      </c>
      <c r="Y1144" s="112">
        <v>0</v>
      </c>
      <c r="Z1144" s="112">
        <v>0</v>
      </c>
      <c r="AA1144" s="112">
        <v>0</v>
      </c>
      <c r="AB1144" s="112">
        <v>49328</v>
      </c>
    </row>
    <row r="1145" spans="1:28" x14ac:dyDescent="0.25">
      <c r="A1145" s="114" t="s">
        <v>49</v>
      </c>
      <c r="B1145" s="114" t="s">
        <v>1769</v>
      </c>
      <c r="C1145" s="114" t="s">
        <v>599</v>
      </c>
      <c r="D1145" s="114" t="s">
        <v>1686</v>
      </c>
      <c r="E1145" s="112">
        <f t="shared" si="65"/>
        <v>0</v>
      </c>
      <c r="F1145" s="112">
        <f t="shared" si="65"/>
        <v>16320</v>
      </c>
      <c r="G1145" s="112">
        <f t="shared" si="65"/>
        <v>0</v>
      </c>
      <c r="H1145" s="112">
        <f t="shared" si="65"/>
        <v>0</v>
      </c>
      <c r="I1145" s="112">
        <f t="shared" si="65"/>
        <v>0</v>
      </c>
      <c r="J1145" s="112">
        <f t="shared" si="65"/>
        <v>300448</v>
      </c>
      <c r="K1145" s="112">
        <f t="shared" si="65"/>
        <v>0</v>
      </c>
      <c r="L1145" s="112">
        <f t="shared" si="65"/>
        <v>39395</v>
      </c>
      <c r="M1145" s="112">
        <f t="shared" si="65"/>
        <v>356163</v>
      </c>
      <c r="O1145" s="114" t="s">
        <v>49</v>
      </c>
      <c r="P1145" s="114" t="s">
        <v>1769</v>
      </c>
      <c r="Q1145" s="114" t="s">
        <v>599</v>
      </c>
      <c r="R1145" s="114" t="s">
        <v>1686</v>
      </c>
      <c r="S1145" s="114"/>
      <c r="T1145" s="112">
        <v>0</v>
      </c>
      <c r="U1145" s="112">
        <v>16320</v>
      </c>
      <c r="V1145" s="112">
        <v>0</v>
      </c>
      <c r="W1145" s="112">
        <v>0</v>
      </c>
      <c r="X1145" s="112">
        <v>0</v>
      </c>
      <c r="Y1145" s="112">
        <v>300448</v>
      </c>
      <c r="Z1145" s="112">
        <v>0</v>
      </c>
      <c r="AA1145" s="112">
        <v>39395</v>
      </c>
      <c r="AB1145" s="112">
        <v>356163</v>
      </c>
    </row>
    <row r="1146" spans="1:28" x14ac:dyDescent="0.25">
      <c r="A1146" s="114" t="s">
        <v>49</v>
      </c>
      <c r="B1146" s="114" t="s">
        <v>1769</v>
      </c>
      <c r="C1146" s="114" t="s">
        <v>600</v>
      </c>
      <c r="D1146" s="114" t="s">
        <v>1687</v>
      </c>
      <c r="E1146" s="112">
        <f t="shared" si="65"/>
        <v>3934560</v>
      </c>
      <c r="F1146" s="112">
        <f t="shared" si="65"/>
        <v>0</v>
      </c>
      <c r="G1146" s="112">
        <f t="shared" si="65"/>
        <v>0</v>
      </c>
      <c r="H1146" s="112">
        <f t="shared" si="65"/>
        <v>387429</v>
      </c>
      <c r="I1146" s="112">
        <f t="shared" si="65"/>
        <v>0</v>
      </c>
      <c r="J1146" s="112">
        <f t="shared" si="65"/>
        <v>0</v>
      </c>
      <c r="K1146" s="112">
        <f t="shared" si="65"/>
        <v>0</v>
      </c>
      <c r="L1146" s="112">
        <f t="shared" si="65"/>
        <v>0</v>
      </c>
      <c r="M1146" s="112">
        <f t="shared" si="65"/>
        <v>4321989</v>
      </c>
      <c r="O1146" s="114" t="s">
        <v>49</v>
      </c>
      <c r="P1146" s="114" t="s">
        <v>1769</v>
      </c>
      <c r="Q1146" s="114" t="s">
        <v>600</v>
      </c>
      <c r="R1146" s="114" t="s">
        <v>1687</v>
      </c>
      <c r="S1146" s="114"/>
      <c r="T1146" s="112">
        <v>3934560</v>
      </c>
      <c r="U1146" s="112">
        <v>0</v>
      </c>
      <c r="V1146" s="112">
        <v>0</v>
      </c>
      <c r="W1146" s="112">
        <v>387429</v>
      </c>
      <c r="X1146" s="112">
        <v>0</v>
      </c>
      <c r="Y1146" s="112">
        <v>0</v>
      </c>
      <c r="Z1146" s="112">
        <v>0</v>
      </c>
      <c r="AA1146" s="112">
        <v>0</v>
      </c>
      <c r="AB1146" s="112">
        <v>4321989</v>
      </c>
    </row>
    <row r="1147" spans="1:28" x14ac:dyDescent="0.25">
      <c r="A1147" s="114" t="s">
        <v>49</v>
      </c>
      <c r="B1147" s="114" t="s">
        <v>1769</v>
      </c>
      <c r="C1147" s="114" t="s">
        <v>601</v>
      </c>
      <c r="D1147" s="114" t="s">
        <v>1688</v>
      </c>
      <c r="E1147" s="112">
        <f t="shared" si="65"/>
        <v>445232</v>
      </c>
      <c r="F1147" s="112">
        <f t="shared" si="65"/>
        <v>0</v>
      </c>
      <c r="G1147" s="112">
        <f t="shared" si="65"/>
        <v>0</v>
      </c>
      <c r="H1147" s="112">
        <f t="shared" si="65"/>
        <v>0</v>
      </c>
      <c r="I1147" s="112">
        <f t="shared" si="65"/>
        <v>43872</v>
      </c>
      <c r="J1147" s="112">
        <f t="shared" si="65"/>
        <v>0</v>
      </c>
      <c r="K1147" s="112">
        <f t="shared" si="65"/>
        <v>1776</v>
      </c>
      <c r="L1147" s="112">
        <f t="shared" si="65"/>
        <v>0</v>
      </c>
      <c r="M1147" s="112">
        <f t="shared" si="65"/>
        <v>490880</v>
      </c>
      <c r="O1147" s="114" t="s">
        <v>49</v>
      </c>
      <c r="P1147" s="114" t="s">
        <v>1769</v>
      </c>
      <c r="Q1147" s="114" t="s">
        <v>601</v>
      </c>
      <c r="R1147" s="114" t="s">
        <v>1688</v>
      </c>
      <c r="S1147" s="114"/>
      <c r="T1147" s="112">
        <v>445232</v>
      </c>
      <c r="U1147" s="112">
        <v>0</v>
      </c>
      <c r="V1147" s="112">
        <v>0</v>
      </c>
      <c r="W1147" s="112">
        <v>0</v>
      </c>
      <c r="X1147" s="112">
        <v>43872</v>
      </c>
      <c r="Y1147" s="112">
        <v>0</v>
      </c>
      <c r="Z1147" s="112">
        <v>1776</v>
      </c>
      <c r="AA1147" s="112">
        <v>0</v>
      </c>
      <c r="AB1147" s="112">
        <v>490880</v>
      </c>
    </row>
    <row r="1148" spans="1:28" x14ac:dyDescent="0.25">
      <c r="A1148" s="114" t="s">
        <v>49</v>
      </c>
      <c r="B1148" s="114" t="s">
        <v>1769</v>
      </c>
      <c r="C1148" s="114" t="s">
        <v>602</v>
      </c>
      <c r="D1148" s="114" t="s">
        <v>1689</v>
      </c>
      <c r="E1148" s="112">
        <f t="shared" si="65"/>
        <v>0</v>
      </c>
      <c r="F1148" s="112">
        <f t="shared" si="65"/>
        <v>0</v>
      </c>
      <c r="G1148" s="112">
        <f t="shared" si="65"/>
        <v>0</v>
      </c>
      <c r="H1148" s="112">
        <f t="shared" si="65"/>
        <v>0</v>
      </c>
      <c r="I1148" s="112">
        <f t="shared" si="65"/>
        <v>0</v>
      </c>
      <c r="J1148" s="112">
        <f t="shared" si="65"/>
        <v>514272</v>
      </c>
      <c r="K1148" s="112">
        <f t="shared" si="65"/>
        <v>0</v>
      </c>
      <c r="L1148" s="112">
        <f t="shared" si="65"/>
        <v>67192</v>
      </c>
      <c r="M1148" s="112">
        <f t="shared" si="65"/>
        <v>581464</v>
      </c>
      <c r="O1148" s="114" t="s">
        <v>49</v>
      </c>
      <c r="P1148" s="114" t="s">
        <v>1769</v>
      </c>
      <c r="Q1148" s="114" t="s">
        <v>602</v>
      </c>
      <c r="R1148" s="114" t="s">
        <v>1689</v>
      </c>
      <c r="S1148" s="114"/>
      <c r="T1148" s="112">
        <v>0</v>
      </c>
      <c r="U1148" s="112">
        <v>0</v>
      </c>
      <c r="V1148" s="112">
        <v>0</v>
      </c>
      <c r="W1148" s="112">
        <v>0</v>
      </c>
      <c r="X1148" s="112">
        <v>0</v>
      </c>
      <c r="Y1148" s="112">
        <v>514272</v>
      </c>
      <c r="Z1148" s="112">
        <v>0</v>
      </c>
      <c r="AA1148" s="112">
        <v>67192</v>
      </c>
      <c r="AB1148" s="112">
        <v>581464</v>
      </c>
    </row>
    <row r="1149" spans="1:28" x14ac:dyDescent="0.25">
      <c r="A1149" s="114" t="s">
        <v>49</v>
      </c>
      <c r="B1149" s="114" t="s">
        <v>1769</v>
      </c>
      <c r="C1149" s="114" t="s">
        <v>603</v>
      </c>
      <c r="D1149" s="114" t="s">
        <v>1690</v>
      </c>
      <c r="E1149" s="112">
        <f t="shared" si="65"/>
        <v>0</v>
      </c>
      <c r="F1149" s="112">
        <f t="shared" si="65"/>
        <v>0</v>
      </c>
      <c r="G1149" s="112">
        <f t="shared" si="65"/>
        <v>0</v>
      </c>
      <c r="H1149" s="112">
        <f t="shared" si="65"/>
        <v>0</v>
      </c>
      <c r="I1149" s="112">
        <f t="shared" si="65"/>
        <v>0</v>
      </c>
      <c r="J1149" s="112">
        <f t="shared" si="65"/>
        <v>26384</v>
      </c>
      <c r="K1149" s="112">
        <f t="shared" si="65"/>
        <v>0</v>
      </c>
      <c r="L1149" s="112">
        <f t="shared" si="65"/>
        <v>0</v>
      </c>
      <c r="M1149" s="112">
        <f t="shared" si="65"/>
        <v>26384</v>
      </c>
      <c r="O1149" s="114" t="s">
        <v>49</v>
      </c>
      <c r="P1149" s="114" t="s">
        <v>1769</v>
      </c>
      <c r="Q1149" s="114" t="s">
        <v>603</v>
      </c>
      <c r="R1149" s="114" t="s">
        <v>1690</v>
      </c>
      <c r="S1149" s="114"/>
      <c r="T1149" s="112">
        <v>0</v>
      </c>
      <c r="U1149" s="112">
        <v>0</v>
      </c>
      <c r="V1149" s="112">
        <v>0</v>
      </c>
      <c r="W1149" s="112">
        <v>0</v>
      </c>
      <c r="X1149" s="112">
        <v>0</v>
      </c>
      <c r="Y1149" s="112">
        <v>26384</v>
      </c>
      <c r="Z1149" s="112">
        <v>0</v>
      </c>
      <c r="AA1149" s="112">
        <v>0</v>
      </c>
      <c r="AB1149" s="112">
        <v>26384</v>
      </c>
    </row>
    <row r="1150" spans="1:28" x14ac:dyDescent="0.25">
      <c r="A1150" s="114" t="s">
        <v>49</v>
      </c>
      <c r="B1150" s="114" t="s">
        <v>1769</v>
      </c>
      <c r="C1150" s="114" t="s">
        <v>604</v>
      </c>
      <c r="D1150" s="114" t="s">
        <v>1691</v>
      </c>
      <c r="E1150" s="112">
        <f t="shared" si="65"/>
        <v>8640</v>
      </c>
      <c r="F1150" s="112">
        <f t="shared" si="65"/>
        <v>0</v>
      </c>
      <c r="G1150" s="112">
        <f t="shared" si="65"/>
        <v>0</v>
      </c>
      <c r="H1150" s="112">
        <f t="shared" si="65"/>
        <v>0</v>
      </c>
      <c r="I1150" s="112">
        <f t="shared" si="65"/>
        <v>23600</v>
      </c>
      <c r="J1150" s="112">
        <f t="shared" si="65"/>
        <v>670592</v>
      </c>
      <c r="K1150" s="112">
        <f t="shared" si="65"/>
        <v>0</v>
      </c>
      <c r="L1150" s="112">
        <f t="shared" si="65"/>
        <v>67702</v>
      </c>
      <c r="M1150" s="112">
        <f t="shared" si="65"/>
        <v>770534</v>
      </c>
      <c r="O1150" s="114" t="s">
        <v>49</v>
      </c>
      <c r="P1150" s="114" t="s">
        <v>1769</v>
      </c>
      <c r="Q1150" s="114" t="s">
        <v>604</v>
      </c>
      <c r="R1150" s="114" t="s">
        <v>1691</v>
      </c>
      <c r="S1150" s="114"/>
      <c r="T1150" s="112">
        <v>8640</v>
      </c>
      <c r="U1150" s="112">
        <v>0</v>
      </c>
      <c r="V1150" s="112">
        <v>0</v>
      </c>
      <c r="W1150" s="112">
        <v>0</v>
      </c>
      <c r="X1150" s="112">
        <v>23600</v>
      </c>
      <c r="Y1150" s="112">
        <v>670592</v>
      </c>
      <c r="Z1150" s="112">
        <v>0</v>
      </c>
      <c r="AA1150" s="112">
        <v>67702</v>
      </c>
      <c r="AB1150" s="112">
        <v>770534</v>
      </c>
    </row>
    <row r="1151" spans="1:28" x14ac:dyDescent="0.25">
      <c r="A1151" s="114" t="s">
        <v>49</v>
      </c>
      <c r="B1151" s="114" t="s">
        <v>1769</v>
      </c>
      <c r="C1151" s="114" t="s">
        <v>605</v>
      </c>
      <c r="D1151" s="114" t="s">
        <v>1692</v>
      </c>
      <c r="E1151" s="112">
        <f t="shared" si="65"/>
        <v>0</v>
      </c>
      <c r="F1151" s="112">
        <f t="shared" si="65"/>
        <v>0</v>
      </c>
      <c r="G1151" s="112">
        <f t="shared" si="65"/>
        <v>0</v>
      </c>
      <c r="H1151" s="112">
        <f t="shared" si="65"/>
        <v>0</v>
      </c>
      <c r="I1151" s="112">
        <f t="shared" si="65"/>
        <v>0</v>
      </c>
      <c r="J1151" s="112">
        <f t="shared" si="65"/>
        <v>80832</v>
      </c>
      <c r="K1151" s="112">
        <f t="shared" si="65"/>
        <v>0</v>
      </c>
      <c r="L1151" s="112">
        <f t="shared" si="65"/>
        <v>0</v>
      </c>
      <c r="M1151" s="112">
        <f t="shared" si="65"/>
        <v>80832</v>
      </c>
      <c r="O1151" s="114" t="s">
        <v>49</v>
      </c>
      <c r="P1151" s="114" t="s">
        <v>1769</v>
      </c>
      <c r="Q1151" s="114" t="s">
        <v>605</v>
      </c>
      <c r="R1151" s="114" t="s">
        <v>1692</v>
      </c>
      <c r="S1151" s="114"/>
      <c r="T1151" s="112">
        <v>0</v>
      </c>
      <c r="U1151" s="112">
        <v>0</v>
      </c>
      <c r="V1151" s="112">
        <v>0</v>
      </c>
      <c r="W1151" s="112">
        <v>0</v>
      </c>
      <c r="X1151" s="112">
        <v>0</v>
      </c>
      <c r="Y1151" s="112">
        <v>80832</v>
      </c>
      <c r="Z1151" s="112">
        <v>0</v>
      </c>
      <c r="AA1151" s="112">
        <v>0</v>
      </c>
      <c r="AB1151" s="112">
        <v>80832</v>
      </c>
    </row>
    <row r="1152" spans="1:28" x14ac:dyDescent="0.25">
      <c r="A1152" s="114" t="s">
        <v>49</v>
      </c>
      <c r="B1152" s="114" t="s">
        <v>1769</v>
      </c>
      <c r="C1152" s="114" t="s">
        <v>606</v>
      </c>
      <c r="D1152" s="114" t="s">
        <v>1693</v>
      </c>
      <c r="E1152" s="112">
        <f t="shared" si="65"/>
        <v>0</v>
      </c>
      <c r="F1152" s="112">
        <f t="shared" si="65"/>
        <v>0</v>
      </c>
      <c r="G1152" s="112">
        <f t="shared" si="65"/>
        <v>0</v>
      </c>
      <c r="H1152" s="112">
        <f t="shared" si="65"/>
        <v>0</v>
      </c>
      <c r="I1152" s="112">
        <f t="shared" si="65"/>
        <v>0</v>
      </c>
      <c r="J1152" s="112">
        <f t="shared" si="65"/>
        <v>111024</v>
      </c>
      <c r="K1152" s="112">
        <f t="shared" si="65"/>
        <v>0</v>
      </c>
      <c r="L1152" s="112">
        <f t="shared" si="65"/>
        <v>0</v>
      </c>
      <c r="M1152" s="112">
        <f t="shared" si="65"/>
        <v>111024</v>
      </c>
      <c r="O1152" s="114" t="s">
        <v>49</v>
      </c>
      <c r="P1152" s="114" t="s">
        <v>1769</v>
      </c>
      <c r="Q1152" s="114" t="s">
        <v>606</v>
      </c>
      <c r="R1152" s="114" t="s">
        <v>1693</v>
      </c>
      <c r="S1152" s="114"/>
      <c r="T1152" s="112">
        <v>0</v>
      </c>
      <c r="U1152" s="112">
        <v>0</v>
      </c>
      <c r="V1152" s="112">
        <v>0</v>
      </c>
      <c r="W1152" s="112">
        <v>0</v>
      </c>
      <c r="X1152" s="112">
        <v>0</v>
      </c>
      <c r="Y1152" s="112">
        <v>111024</v>
      </c>
      <c r="Z1152" s="112">
        <v>0</v>
      </c>
      <c r="AA1152" s="112">
        <v>0</v>
      </c>
      <c r="AB1152" s="112">
        <v>111024</v>
      </c>
    </row>
    <row r="1153" spans="1:28" x14ac:dyDescent="0.25">
      <c r="A1153" s="114" t="s">
        <v>49</v>
      </c>
      <c r="B1153" s="114" t="s">
        <v>1769</v>
      </c>
      <c r="C1153" s="114" t="s">
        <v>607</v>
      </c>
      <c r="D1153" s="114" t="s">
        <v>1694</v>
      </c>
      <c r="E1153" s="112">
        <f t="shared" si="65"/>
        <v>0</v>
      </c>
      <c r="F1153" s="112">
        <f t="shared" si="65"/>
        <v>2430064</v>
      </c>
      <c r="G1153" s="112">
        <f t="shared" si="65"/>
        <v>860812</v>
      </c>
      <c r="H1153" s="112">
        <f t="shared" si="65"/>
        <v>0</v>
      </c>
      <c r="I1153" s="112">
        <f t="shared" si="65"/>
        <v>0</v>
      </c>
      <c r="J1153" s="112">
        <f t="shared" si="65"/>
        <v>704</v>
      </c>
      <c r="K1153" s="112">
        <f t="shared" si="65"/>
        <v>0</v>
      </c>
      <c r="L1153" s="112">
        <f t="shared" si="65"/>
        <v>0</v>
      </c>
      <c r="M1153" s="112">
        <f t="shared" si="65"/>
        <v>3291580</v>
      </c>
      <c r="O1153" s="114" t="s">
        <v>49</v>
      </c>
      <c r="P1153" s="114" t="s">
        <v>1769</v>
      </c>
      <c r="Q1153" s="114" t="s">
        <v>607</v>
      </c>
      <c r="R1153" s="114" t="s">
        <v>1694</v>
      </c>
      <c r="S1153" s="114"/>
      <c r="T1153" s="112">
        <v>0</v>
      </c>
      <c r="U1153" s="112">
        <v>2430064</v>
      </c>
      <c r="V1153" s="112">
        <v>860812</v>
      </c>
      <c r="W1153" s="112">
        <v>0</v>
      </c>
      <c r="X1153" s="112">
        <v>0</v>
      </c>
      <c r="Y1153" s="112">
        <v>704</v>
      </c>
      <c r="Z1153" s="112">
        <v>0</v>
      </c>
      <c r="AA1153" s="112">
        <v>0</v>
      </c>
      <c r="AB1153" s="112">
        <v>3291580</v>
      </c>
    </row>
    <row r="1154" spans="1:28" x14ac:dyDescent="0.25">
      <c r="A1154" s="114" t="s">
        <v>49</v>
      </c>
      <c r="B1154" s="114" t="s">
        <v>1769</v>
      </c>
      <c r="C1154" s="114" t="s">
        <v>608</v>
      </c>
      <c r="D1154" s="114" t="s">
        <v>1695</v>
      </c>
      <c r="E1154" s="112">
        <f t="shared" si="65"/>
        <v>0</v>
      </c>
      <c r="F1154" s="112">
        <f t="shared" si="65"/>
        <v>0</v>
      </c>
      <c r="G1154" s="112">
        <f t="shared" si="65"/>
        <v>0</v>
      </c>
      <c r="H1154" s="112">
        <f t="shared" si="65"/>
        <v>0</v>
      </c>
      <c r="I1154" s="112">
        <f t="shared" si="65"/>
        <v>128176</v>
      </c>
      <c r="J1154" s="112">
        <f t="shared" si="65"/>
        <v>0</v>
      </c>
      <c r="K1154" s="112">
        <f t="shared" si="65"/>
        <v>672</v>
      </c>
      <c r="L1154" s="112">
        <f t="shared" si="65"/>
        <v>0</v>
      </c>
      <c r="M1154" s="112">
        <f t="shared" si="65"/>
        <v>128848</v>
      </c>
      <c r="O1154" s="114" t="s">
        <v>49</v>
      </c>
      <c r="P1154" s="114" t="s">
        <v>1769</v>
      </c>
      <c r="Q1154" s="114" t="s">
        <v>608</v>
      </c>
      <c r="R1154" s="114" t="s">
        <v>1695</v>
      </c>
      <c r="S1154" s="114"/>
      <c r="T1154" s="112">
        <v>0</v>
      </c>
      <c r="U1154" s="112">
        <v>0</v>
      </c>
      <c r="V1154" s="112">
        <v>0</v>
      </c>
      <c r="W1154" s="112">
        <v>0</v>
      </c>
      <c r="X1154" s="112">
        <v>128176</v>
      </c>
      <c r="Y1154" s="112">
        <v>0</v>
      </c>
      <c r="Z1154" s="112">
        <v>672</v>
      </c>
      <c r="AA1154" s="112">
        <v>0</v>
      </c>
      <c r="AB1154" s="112">
        <v>128848</v>
      </c>
    </row>
    <row r="1155" spans="1:28" x14ac:dyDescent="0.25">
      <c r="A1155" s="114" t="s">
        <v>49</v>
      </c>
      <c r="B1155" s="114" t="s">
        <v>1769</v>
      </c>
      <c r="C1155" s="114" t="s">
        <v>609</v>
      </c>
      <c r="D1155" s="114" t="s">
        <v>1696</v>
      </c>
      <c r="E1155" s="112">
        <f t="shared" si="65"/>
        <v>0</v>
      </c>
      <c r="F1155" s="112">
        <f t="shared" si="65"/>
        <v>0</v>
      </c>
      <c r="G1155" s="112">
        <f t="shared" si="65"/>
        <v>0</v>
      </c>
      <c r="H1155" s="112">
        <f t="shared" si="65"/>
        <v>0</v>
      </c>
      <c r="I1155" s="112">
        <f t="shared" si="65"/>
        <v>30992</v>
      </c>
      <c r="J1155" s="112">
        <f t="shared" si="65"/>
        <v>0</v>
      </c>
      <c r="K1155" s="112">
        <f t="shared" si="65"/>
        <v>73968</v>
      </c>
      <c r="L1155" s="112">
        <f t="shared" si="65"/>
        <v>0</v>
      </c>
      <c r="M1155" s="112">
        <f t="shared" si="65"/>
        <v>104960</v>
      </c>
      <c r="O1155" s="114" t="s">
        <v>49</v>
      </c>
      <c r="P1155" s="114" t="s">
        <v>1769</v>
      </c>
      <c r="Q1155" s="114" t="s">
        <v>609</v>
      </c>
      <c r="R1155" s="114" t="s">
        <v>1696</v>
      </c>
      <c r="S1155" s="114"/>
      <c r="T1155" s="112">
        <v>0</v>
      </c>
      <c r="U1155" s="112">
        <v>0</v>
      </c>
      <c r="V1155" s="112">
        <v>0</v>
      </c>
      <c r="W1155" s="112">
        <v>0</v>
      </c>
      <c r="X1155" s="112">
        <v>30992</v>
      </c>
      <c r="Y1155" s="112">
        <v>0</v>
      </c>
      <c r="Z1155" s="112">
        <v>73968</v>
      </c>
      <c r="AA1155" s="112">
        <v>0</v>
      </c>
      <c r="AB1155" s="112">
        <v>104960</v>
      </c>
    </row>
    <row r="1156" spans="1:28" x14ac:dyDescent="0.25">
      <c r="A1156" s="114" t="s">
        <v>49</v>
      </c>
      <c r="B1156" s="114" t="s">
        <v>1769</v>
      </c>
      <c r="C1156" s="114" t="s">
        <v>610</v>
      </c>
      <c r="D1156" s="114" t="s">
        <v>1697</v>
      </c>
      <c r="E1156" s="112">
        <f t="shared" si="65"/>
        <v>0</v>
      </c>
      <c r="F1156" s="112">
        <f t="shared" si="65"/>
        <v>0</v>
      </c>
      <c r="G1156" s="112">
        <f t="shared" si="65"/>
        <v>0</v>
      </c>
      <c r="H1156" s="112">
        <f t="shared" si="65"/>
        <v>0</v>
      </c>
      <c r="I1156" s="112">
        <f t="shared" si="65"/>
        <v>5280</v>
      </c>
      <c r="J1156" s="112">
        <f t="shared" si="65"/>
        <v>0</v>
      </c>
      <c r="K1156" s="112">
        <f t="shared" si="65"/>
        <v>4368</v>
      </c>
      <c r="L1156" s="112">
        <f t="shared" si="65"/>
        <v>0</v>
      </c>
      <c r="M1156" s="112">
        <f t="shared" si="65"/>
        <v>9648</v>
      </c>
      <c r="O1156" s="114" t="s">
        <v>49</v>
      </c>
      <c r="P1156" s="114" t="s">
        <v>1769</v>
      </c>
      <c r="Q1156" s="114" t="s">
        <v>610</v>
      </c>
      <c r="R1156" s="114" t="s">
        <v>1697</v>
      </c>
      <c r="S1156" s="114"/>
      <c r="T1156" s="112">
        <v>0</v>
      </c>
      <c r="U1156" s="112">
        <v>0</v>
      </c>
      <c r="V1156" s="112">
        <v>0</v>
      </c>
      <c r="W1156" s="112">
        <v>0</v>
      </c>
      <c r="X1156" s="112">
        <v>5280</v>
      </c>
      <c r="Y1156" s="112">
        <v>0</v>
      </c>
      <c r="Z1156" s="112">
        <v>4368</v>
      </c>
      <c r="AA1156" s="112">
        <v>0</v>
      </c>
      <c r="AB1156" s="112">
        <v>9648</v>
      </c>
    </row>
    <row r="1157" spans="1:28" x14ac:dyDescent="0.25">
      <c r="A1157" s="114" t="s">
        <v>49</v>
      </c>
      <c r="B1157" s="114" t="s">
        <v>1769</v>
      </c>
      <c r="C1157" s="114" t="s">
        <v>611</v>
      </c>
      <c r="D1157" s="114" t="s">
        <v>1698</v>
      </c>
      <c r="E1157" s="112">
        <f t="shared" si="65"/>
        <v>530112</v>
      </c>
      <c r="F1157" s="112">
        <f t="shared" si="65"/>
        <v>0</v>
      </c>
      <c r="G1157" s="112">
        <f t="shared" si="65"/>
        <v>0</v>
      </c>
      <c r="H1157" s="112">
        <f t="shared" si="65"/>
        <v>0</v>
      </c>
      <c r="I1157" s="112">
        <f t="shared" si="65"/>
        <v>0</v>
      </c>
      <c r="J1157" s="112">
        <f t="shared" si="65"/>
        <v>0</v>
      </c>
      <c r="K1157" s="112">
        <f t="shared" si="65"/>
        <v>4400</v>
      </c>
      <c r="L1157" s="112">
        <f t="shared" si="65"/>
        <v>0</v>
      </c>
      <c r="M1157" s="112">
        <f t="shared" si="65"/>
        <v>534512</v>
      </c>
      <c r="O1157" s="114" t="s">
        <v>49</v>
      </c>
      <c r="P1157" s="114" t="s">
        <v>1769</v>
      </c>
      <c r="Q1157" s="114" t="s">
        <v>611</v>
      </c>
      <c r="R1157" s="114" t="s">
        <v>1698</v>
      </c>
      <c r="S1157" s="114"/>
      <c r="T1157" s="112">
        <v>530112</v>
      </c>
      <c r="U1157" s="112">
        <v>0</v>
      </c>
      <c r="V1157" s="112">
        <v>0</v>
      </c>
      <c r="W1157" s="112">
        <v>0</v>
      </c>
      <c r="X1157" s="112">
        <v>0</v>
      </c>
      <c r="Y1157" s="112">
        <v>0</v>
      </c>
      <c r="Z1157" s="112">
        <v>4400</v>
      </c>
      <c r="AA1157" s="112">
        <v>0</v>
      </c>
      <c r="AB1157" s="112">
        <v>534512</v>
      </c>
    </row>
    <row r="1158" spans="1:28" x14ac:dyDescent="0.25">
      <c r="A1158" s="114" t="s">
        <v>49</v>
      </c>
      <c r="B1158" s="114" t="s">
        <v>1769</v>
      </c>
      <c r="C1158" s="114" t="s">
        <v>612</v>
      </c>
      <c r="D1158" s="114" t="s">
        <v>1699</v>
      </c>
      <c r="E1158" s="112">
        <f t="shared" si="65"/>
        <v>198672</v>
      </c>
      <c r="F1158" s="112">
        <f t="shared" si="65"/>
        <v>0</v>
      </c>
      <c r="G1158" s="112">
        <f t="shared" si="65"/>
        <v>0</v>
      </c>
      <c r="H1158" s="112">
        <f t="shared" si="65"/>
        <v>0</v>
      </c>
      <c r="I1158" s="112">
        <f t="shared" si="65"/>
        <v>106112</v>
      </c>
      <c r="J1158" s="112">
        <f t="shared" si="65"/>
        <v>0</v>
      </c>
      <c r="K1158" s="112">
        <f t="shared" si="65"/>
        <v>0</v>
      </c>
      <c r="L1158" s="112">
        <f t="shared" si="65"/>
        <v>0</v>
      </c>
      <c r="M1158" s="112">
        <f t="shared" si="65"/>
        <v>304784</v>
      </c>
      <c r="O1158" s="114" t="s">
        <v>49</v>
      </c>
      <c r="P1158" s="114" t="s">
        <v>1769</v>
      </c>
      <c r="Q1158" s="114" t="s">
        <v>612</v>
      </c>
      <c r="R1158" s="114" t="s">
        <v>1699</v>
      </c>
      <c r="S1158" s="114"/>
      <c r="T1158" s="112">
        <v>198672</v>
      </c>
      <c r="U1158" s="112">
        <v>0</v>
      </c>
      <c r="V1158" s="112">
        <v>0</v>
      </c>
      <c r="W1158" s="112">
        <v>0</v>
      </c>
      <c r="X1158" s="112">
        <v>106112</v>
      </c>
      <c r="Y1158" s="112">
        <v>0</v>
      </c>
      <c r="Z1158" s="112">
        <v>0</v>
      </c>
      <c r="AA1158" s="112">
        <v>0</v>
      </c>
      <c r="AB1158" s="112">
        <v>304784</v>
      </c>
    </row>
    <row r="1159" spans="1:28" x14ac:dyDescent="0.25">
      <c r="A1159" s="114" t="s">
        <v>49</v>
      </c>
      <c r="B1159" s="114" t="s">
        <v>1769</v>
      </c>
      <c r="C1159" s="114" t="s">
        <v>613</v>
      </c>
      <c r="D1159" s="114" t="s">
        <v>1700</v>
      </c>
      <c r="E1159" s="112">
        <f t="shared" si="65"/>
        <v>5766912</v>
      </c>
      <c r="F1159" s="112">
        <f t="shared" si="65"/>
        <v>0</v>
      </c>
      <c r="G1159" s="112">
        <f t="shared" si="65"/>
        <v>0</v>
      </c>
      <c r="H1159" s="112">
        <f t="shared" si="65"/>
        <v>0</v>
      </c>
      <c r="I1159" s="112">
        <f t="shared" si="65"/>
        <v>11808</v>
      </c>
      <c r="J1159" s="112">
        <f t="shared" si="65"/>
        <v>0</v>
      </c>
      <c r="K1159" s="112">
        <f t="shared" si="65"/>
        <v>0</v>
      </c>
      <c r="L1159" s="112">
        <f t="shared" si="65"/>
        <v>0</v>
      </c>
      <c r="M1159" s="112">
        <f t="shared" si="65"/>
        <v>5778720</v>
      </c>
      <c r="O1159" s="114" t="s">
        <v>49</v>
      </c>
      <c r="P1159" s="114" t="s">
        <v>1769</v>
      </c>
      <c r="Q1159" s="114" t="s">
        <v>613</v>
      </c>
      <c r="R1159" s="114" t="s">
        <v>1700</v>
      </c>
      <c r="S1159" s="114"/>
      <c r="T1159" s="112">
        <v>5766912</v>
      </c>
      <c r="U1159" s="112">
        <v>0</v>
      </c>
      <c r="V1159" s="112">
        <v>0</v>
      </c>
      <c r="W1159" s="112">
        <v>0</v>
      </c>
      <c r="X1159" s="112">
        <v>11808</v>
      </c>
      <c r="Y1159" s="112">
        <v>0</v>
      </c>
      <c r="Z1159" s="112">
        <v>0</v>
      </c>
      <c r="AA1159" s="112">
        <v>0</v>
      </c>
      <c r="AB1159" s="112">
        <v>5778720</v>
      </c>
    </row>
    <row r="1160" spans="1:28" x14ac:dyDescent="0.25">
      <c r="A1160" s="114" t="s">
        <v>49</v>
      </c>
      <c r="B1160" s="114" t="s">
        <v>1769</v>
      </c>
      <c r="C1160" s="114" t="s">
        <v>614</v>
      </c>
      <c r="D1160" s="114" t="s">
        <v>1701</v>
      </c>
      <c r="E1160" s="112">
        <f t="shared" si="65"/>
        <v>1116694</v>
      </c>
      <c r="F1160" s="112">
        <f t="shared" si="65"/>
        <v>0</v>
      </c>
      <c r="G1160" s="112">
        <f t="shared" si="65"/>
        <v>0</v>
      </c>
      <c r="H1160" s="112">
        <f t="shared" si="65"/>
        <v>0</v>
      </c>
      <c r="I1160" s="112">
        <f t="shared" si="65"/>
        <v>98736</v>
      </c>
      <c r="J1160" s="112">
        <f t="shared" si="65"/>
        <v>0</v>
      </c>
      <c r="K1160" s="112">
        <f t="shared" si="65"/>
        <v>144</v>
      </c>
      <c r="L1160" s="112">
        <f t="shared" si="65"/>
        <v>0</v>
      </c>
      <c r="M1160" s="112">
        <f t="shared" si="65"/>
        <v>1215574</v>
      </c>
      <c r="O1160" s="114" t="s">
        <v>49</v>
      </c>
      <c r="P1160" s="114" t="s">
        <v>1769</v>
      </c>
      <c r="Q1160" s="114" t="s">
        <v>614</v>
      </c>
      <c r="R1160" s="114" t="s">
        <v>1701</v>
      </c>
      <c r="S1160" s="114"/>
      <c r="T1160" s="112">
        <v>1116694</v>
      </c>
      <c r="U1160" s="112">
        <v>0</v>
      </c>
      <c r="V1160" s="112">
        <v>0</v>
      </c>
      <c r="W1160" s="112">
        <v>0</v>
      </c>
      <c r="X1160" s="112">
        <v>98736</v>
      </c>
      <c r="Y1160" s="112">
        <v>0</v>
      </c>
      <c r="Z1160" s="112">
        <v>144</v>
      </c>
      <c r="AA1160" s="112">
        <v>0</v>
      </c>
      <c r="AB1160" s="112">
        <v>1215574</v>
      </c>
    </row>
    <row r="1161" spans="1:28" x14ac:dyDescent="0.25">
      <c r="A1161" s="114" t="s">
        <v>49</v>
      </c>
      <c r="B1161" s="114" t="s">
        <v>1769</v>
      </c>
      <c r="C1161" s="114" t="s">
        <v>615</v>
      </c>
      <c r="D1161" s="114" t="s">
        <v>1702</v>
      </c>
      <c r="E1161" s="112">
        <f t="shared" si="65"/>
        <v>0</v>
      </c>
      <c r="F1161" s="112">
        <f t="shared" si="65"/>
        <v>0</v>
      </c>
      <c r="G1161" s="112">
        <f t="shared" si="65"/>
        <v>0</v>
      </c>
      <c r="H1161" s="112">
        <f t="shared" si="65"/>
        <v>0</v>
      </c>
      <c r="I1161" s="112">
        <f t="shared" si="65"/>
        <v>0</v>
      </c>
      <c r="J1161" s="112">
        <f t="shared" si="65"/>
        <v>0</v>
      </c>
      <c r="K1161" s="112">
        <f t="shared" si="65"/>
        <v>0</v>
      </c>
      <c r="L1161" s="112">
        <f t="shared" si="65"/>
        <v>0</v>
      </c>
      <c r="M1161" s="112">
        <f t="shared" si="65"/>
        <v>0</v>
      </c>
      <c r="O1161" s="114" t="s">
        <v>49</v>
      </c>
      <c r="P1161" s="114" t="s">
        <v>1769</v>
      </c>
      <c r="Q1161" s="114" t="s">
        <v>615</v>
      </c>
      <c r="R1161" s="114" t="s">
        <v>1702</v>
      </c>
      <c r="S1161" s="114"/>
      <c r="T1161" s="112">
        <v>0</v>
      </c>
      <c r="U1161" s="112">
        <v>0</v>
      </c>
      <c r="V1161" s="112">
        <v>0</v>
      </c>
      <c r="W1161" s="112">
        <v>0</v>
      </c>
      <c r="X1161" s="112">
        <v>0</v>
      </c>
      <c r="Y1161" s="112">
        <v>0</v>
      </c>
      <c r="Z1161" s="112">
        <v>0</v>
      </c>
      <c r="AA1161" s="112">
        <v>0</v>
      </c>
      <c r="AB1161" s="112">
        <v>0</v>
      </c>
    </row>
    <row r="1162" spans="1:28" x14ac:dyDescent="0.25">
      <c r="A1162" s="114" t="s">
        <v>49</v>
      </c>
      <c r="B1162" s="114" t="s">
        <v>1769</v>
      </c>
      <c r="C1162" s="114" t="s">
        <v>616</v>
      </c>
      <c r="D1162" s="114" t="s">
        <v>1703</v>
      </c>
      <c r="E1162" s="112">
        <f t="shared" si="65"/>
        <v>12789526</v>
      </c>
      <c r="F1162" s="112">
        <f t="shared" si="65"/>
        <v>7378912</v>
      </c>
      <c r="G1162" s="112">
        <f t="shared" si="65"/>
        <v>860812</v>
      </c>
      <c r="H1162" s="112">
        <f t="shared" si="65"/>
        <v>387429</v>
      </c>
      <c r="I1162" s="112">
        <f t="shared" si="65"/>
        <v>1652192</v>
      </c>
      <c r="J1162" s="112">
        <f t="shared" si="65"/>
        <v>2150976</v>
      </c>
      <c r="K1162" s="112">
        <f t="shared" si="65"/>
        <v>137000</v>
      </c>
      <c r="L1162" s="112">
        <f t="shared" si="65"/>
        <v>192777</v>
      </c>
      <c r="M1162" s="112">
        <f t="shared" si="65"/>
        <v>25549624</v>
      </c>
      <c r="O1162" s="114" t="s">
        <v>49</v>
      </c>
      <c r="P1162" s="114" t="s">
        <v>1769</v>
      </c>
      <c r="Q1162" s="114" t="s">
        <v>616</v>
      </c>
      <c r="R1162" s="114" t="s">
        <v>1703</v>
      </c>
      <c r="S1162" s="114"/>
      <c r="T1162" s="112">
        <v>12789526</v>
      </c>
      <c r="U1162" s="112">
        <v>7378912</v>
      </c>
      <c r="V1162" s="112">
        <v>860812</v>
      </c>
      <c r="W1162" s="112">
        <v>387429</v>
      </c>
      <c r="X1162" s="112">
        <v>1652192</v>
      </c>
      <c r="Y1162" s="112">
        <v>2150976</v>
      </c>
      <c r="Z1162" s="112">
        <v>137000</v>
      </c>
      <c r="AA1162" s="112">
        <v>192777</v>
      </c>
      <c r="AB1162" s="112">
        <v>25549624</v>
      </c>
    </row>
    <row r="1163" spans="1:28" x14ac:dyDescent="0.25">
      <c r="D1163" s="111" t="s">
        <v>617</v>
      </c>
      <c r="R1163" s="111" t="s">
        <v>617</v>
      </c>
      <c r="S1163" s="111"/>
    </row>
    <row r="1164" spans="1:28" x14ac:dyDescent="0.25">
      <c r="A1164" s="114" t="s">
        <v>49</v>
      </c>
      <c r="B1164" s="114" t="s">
        <v>1769</v>
      </c>
      <c r="C1164" s="114" t="s">
        <v>618</v>
      </c>
      <c r="D1164" s="114" t="s">
        <v>1704</v>
      </c>
      <c r="E1164" s="112">
        <f t="shared" ref="E1164:M1169" si="66">T1164</f>
        <v>0</v>
      </c>
      <c r="F1164" s="112">
        <f t="shared" si="66"/>
        <v>0</v>
      </c>
      <c r="G1164" s="112">
        <f t="shared" si="66"/>
        <v>0</v>
      </c>
      <c r="H1164" s="112">
        <f t="shared" si="66"/>
        <v>0</v>
      </c>
      <c r="I1164" s="112">
        <f t="shared" si="66"/>
        <v>0</v>
      </c>
      <c r="J1164" s="112">
        <f t="shared" si="66"/>
        <v>0</v>
      </c>
      <c r="K1164" s="112">
        <f t="shared" si="66"/>
        <v>0</v>
      </c>
      <c r="L1164" s="112">
        <f t="shared" si="66"/>
        <v>0</v>
      </c>
      <c r="M1164" s="112">
        <f t="shared" si="66"/>
        <v>0</v>
      </c>
      <c r="O1164" s="114" t="s">
        <v>49</v>
      </c>
      <c r="P1164" s="114" t="s">
        <v>1769</v>
      </c>
      <c r="Q1164" s="114" t="s">
        <v>618</v>
      </c>
      <c r="R1164" s="114" t="s">
        <v>1704</v>
      </c>
      <c r="S1164" s="114"/>
      <c r="T1164" s="112">
        <v>0</v>
      </c>
      <c r="U1164" s="112">
        <v>0</v>
      </c>
      <c r="V1164" s="112">
        <v>0</v>
      </c>
      <c r="W1164" s="112">
        <v>0</v>
      </c>
      <c r="X1164" s="112">
        <v>0</v>
      </c>
      <c r="Y1164" s="112">
        <v>0</v>
      </c>
      <c r="Z1164" s="112">
        <v>0</v>
      </c>
      <c r="AA1164" s="112">
        <v>0</v>
      </c>
      <c r="AB1164" s="112">
        <v>0</v>
      </c>
    </row>
    <row r="1165" spans="1:28" x14ac:dyDescent="0.25">
      <c r="A1165" s="114" t="s">
        <v>49</v>
      </c>
      <c r="B1165" s="114" t="s">
        <v>1769</v>
      </c>
      <c r="C1165" s="114" t="s">
        <v>619</v>
      </c>
      <c r="D1165" s="114" t="s">
        <v>1705</v>
      </c>
      <c r="E1165" s="112">
        <f t="shared" si="66"/>
        <v>0</v>
      </c>
      <c r="F1165" s="112">
        <f t="shared" si="66"/>
        <v>0</v>
      </c>
      <c r="G1165" s="112">
        <f t="shared" si="66"/>
        <v>0</v>
      </c>
      <c r="H1165" s="112">
        <f t="shared" si="66"/>
        <v>0</v>
      </c>
      <c r="I1165" s="112">
        <f t="shared" si="66"/>
        <v>0</v>
      </c>
      <c r="J1165" s="112">
        <f t="shared" si="66"/>
        <v>0</v>
      </c>
      <c r="K1165" s="112">
        <f t="shared" si="66"/>
        <v>0</v>
      </c>
      <c r="L1165" s="112">
        <f t="shared" si="66"/>
        <v>0</v>
      </c>
      <c r="M1165" s="112">
        <f t="shared" si="66"/>
        <v>0</v>
      </c>
      <c r="O1165" s="114" t="s">
        <v>49</v>
      </c>
      <c r="P1165" s="114" t="s">
        <v>1769</v>
      </c>
      <c r="Q1165" s="114" t="s">
        <v>619</v>
      </c>
      <c r="R1165" s="114" t="s">
        <v>1705</v>
      </c>
      <c r="S1165" s="114"/>
      <c r="T1165" s="112">
        <v>0</v>
      </c>
      <c r="U1165" s="112">
        <v>0</v>
      </c>
      <c r="V1165" s="112">
        <v>0</v>
      </c>
      <c r="W1165" s="112">
        <v>0</v>
      </c>
      <c r="X1165" s="112">
        <v>0</v>
      </c>
      <c r="Y1165" s="112">
        <v>0</v>
      </c>
      <c r="Z1165" s="112">
        <v>0</v>
      </c>
      <c r="AA1165" s="112">
        <v>0</v>
      </c>
      <c r="AB1165" s="112">
        <v>0</v>
      </c>
    </row>
    <row r="1166" spans="1:28" x14ac:dyDescent="0.25">
      <c r="A1166" s="114" t="s">
        <v>49</v>
      </c>
      <c r="B1166" s="114" t="s">
        <v>1769</v>
      </c>
      <c r="C1166" s="114" t="s">
        <v>620</v>
      </c>
      <c r="D1166" s="114" t="s">
        <v>1706</v>
      </c>
      <c r="E1166" s="112">
        <f t="shared" si="66"/>
        <v>0</v>
      </c>
      <c r="F1166" s="112">
        <f t="shared" si="66"/>
        <v>0</v>
      </c>
      <c r="G1166" s="112">
        <f t="shared" si="66"/>
        <v>0</v>
      </c>
      <c r="H1166" s="112">
        <f t="shared" si="66"/>
        <v>0</v>
      </c>
      <c r="I1166" s="112">
        <f t="shared" si="66"/>
        <v>0</v>
      </c>
      <c r="J1166" s="112">
        <f t="shared" si="66"/>
        <v>0</v>
      </c>
      <c r="K1166" s="112">
        <f t="shared" si="66"/>
        <v>0</v>
      </c>
      <c r="L1166" s="112">
        <f t="shared" si="66"/>
        <v>0</v>
      </c>
      <c r="M1166" s="112">
        <f t="shared" si="66"/>
        <v>0</v>
      </c>
      <c r="O1166" s="114" t="s">
        <v>49</v>
      </c>
      <c r="P1166" s="114" t="s">
        <v>1769</v>
      </c>
      <c r="Q1166" s="114" t="s">
        <v>620</v>
      </c>
      <c r="R1166" s="114" t="s">
        <v>1706</v>
      </c>
      <c r="S1166" s="114"/>
      <c r="T1166" s="112">
        <v>0</v>
      </c>
      <c r="U1166" s="112">
        <v>0</v>
      </c>
      <c r="V1166" s="112">
        <v>0</v>
      </c>
      <c r="W1166" s="112">
        <v>0</v>
      </c>
      <c r="X1166" s="112">
        <v>0</v>
      </c>
      <c r="Y1166" s="112">
        <v>0</v>
      </c>
      <c r="Z1166" s="112">
        <v>0</v>
      </c>
      <c r="AA1166" s="112">
        <v>0</v>
      </c>
      <c r="AB1166" s="112">
        <v>0</v>
      </c>
    </row>
    <row r="1167" spans="1:28" x14ac:dyDescent="0.25">
      <c r="A1167" s="114" t="s">
        <v>49</v>
      </c>
      <c r="B1167" s="114" t="s">
        <v>1769</v>
      </c>
      <c r="C1167" s="114" t="s">
        <v>621</v>
      </c>
      <c r="D1167" s="114" t="s">
        <v>1707</v>
      </c>
      <c r="E1167" s="112">
        <f t="shared" si="66"/>
        <v>0</v>
      </c>
      <c r="F1167" s="112">
        <f t="shared" si="66"/>
        <v>0</v>
      </c>
      <c r="G1167" s="112">
        <f t="shared" si="66"/>
        <v>0</v>
      </c>
      <c r="H1167" s="112">
        <f t="shared" si="66"/>
        <v>0</v>
      </c>
      <c r="I1167" s="112">
        <f t="shared" si="66"/>
        <v>0</v>
      </c>
      <c r="J1167" s="112">
        <f t="shared" si="66"/>
        <v>0</v>
      </c>
      <c r="K1167" s="112">
        <f t="shared" si="66"/>
        <v>0</v>
      </c>
      <c r="L1167" s="112">
        <f t="shared" si="66"/>
        <v>0</v>
      </c>
      <c r="M1167" s="112">
        <f t="shared" si="66"/>
        <v>0</v>
      </c>
      <c r="O1167" s="114" t="s">
        <v>49</v>
      </c>
      <c r="P1167" s="114" t="s">
        <v>1769</v>
      </c>
      <c r="Q1167" s="114" t="s">
        <v>621</v>
      </c>
      <c r="R1167" s="114" t="s">
        <v>1707</v>
      </c>
      <c r="S1167" s="114"/>
      <c r="T1167" s="112">
        <v>0</v>
      </c>
      <c r="U1167" s="112">
        <v>0</v>
      </c>
      <c r="V1167" s="112">
        <v>0</v>
      </c>
      <c r="W1167" s="112">
        <v>0</v>
      </c>
      <c r="X1167" s="112">
        <v>0</v>
      </c>
      <c r="Y1167" s="112">
        <v>0</v>
      </c>
      <c r="Z1167" s="112">
        <v>0</v>
      </c>
      <c r="AA1167" s="112">
        <v>0</v>
      </c>
      <c r="AB1167" s="112">
        <v>0</v>
      </c>
    </row>
    <row r="1168" spans="1:28" x14ac:dyDescent="0.25">
      <c r="A1168" s="114" t="s">
        <v>49</v>
      </c>
      <c r="B1168" s="114" t="s">
        <v>1769</v>
      </c>
      <c r="C1168" s="114" t="s">
        <v>706</v>
      </c>
      <c r="D1168" s="114" t="s">
        <v>1708</v>
      </c>
      <c r="E1168" s="112">
        <f t="shared" si="66"/>
        <v>0</v>
      </c>
      <c r="F1168" s="112">
        <f t="shared" si="66"/>
        <v>0</v>
      </c>
      <c r="G1168" s="112">
        <f t="shared" si="66"/>
        <v>0</v>
      </c>
      <c r="H1168" s="112">
        <f t="shared" si="66"/>
        <v>0</v>
      </c>
      <c r="I1168" s="112">
        <f t="shared" si="66"/>
        <v>0</v>
      </c>
      <c r="J1168" s="112">
        <f t="shared" si="66"/>
        <v>0</v>
      </c>
      <c r="K1168" s="112">
        <f t="shared" si="66"/>
        <v>0</v>
      </c>
      <c r="L1168" s="112">
        <f t="shared" si="66"/>
        <v>0</v>
      </c>
      <c r="M1168" s="112">
        <f t="shared" si="66"/>
        <v>0</v>
      </c>
      <c r="O1168" s="114" t="s">
        <v>49</v>
      </c>
      <c r="P1168" s="114" t="s">
        <v>1769</v>
      </c>
      <c r="Q1168" s="114" t="s">
        <v>706</v>
      </c>
      <c r="R1168" s="114" t="s">
        <v>1708</v>
      </c>
      <c r="S1168" s="114"/>
      <c r="T1168" s="112">
        <v>0</v>
      </c>
      <c r="U1168" s="112">
        <v>0</v>
      </c>
      <c r="V1168" s="112">
        <v>0</v>
      </c>
      <c r="W1168" s="112">
        <v>0</v>
      </c>
      <c r="X1168" s="112">
        <v>0</v>
      </c>
      <c r="Y1168" s="112">
        <v>0</v>
      </c>
      <c r="Z1168" s="112">
        <v>0</v>
      </c>
      <c r="AA1168" s="112">
        <v>0</v>
      </c>
      <c r="AB1168" s="112">
        <v>0</v>
      </c>
    </row>
    <row r="1169" spans="1:28" x14ac:dyDescent="0.25">
      <c r="A1169" s="114" t="s">
        <v>49</v>
      </c>
      <c r="B1169" s="114" t="s">
        <v>1769</v>
      </c>
      <c r="C1169" s="114" t="s">
        <v>708</v>
      </c>
      <c r="D1169" s="114" t="s">
        <v>1709</v>
      </c>
      <c r="E1169" s="112">
        <f t="shared" si="66"/>
        <v>0</v>
      </c>
      <c r="F1169" s="112">
        <f t="shared" si="66"/>
        <v>0</v>
      </c>
      <c r="G1169" s="112">
        <f t="shared" si="66"/>
        <v>0</v>
      </c>
      <c r="H1169" s="112">
        <f t="shared" si="66"/>
        <v>0</v>
      </c>
      <c r="I1169" s="112">
        <f t="shared" si="66"/>
        <v>0</v>
      </c>
      <c r="J1169" s="112">
        <f t="shared" si="66"/>
        <v>0</v>
      </c>
      <c r="K1169" s="112">
        <f t="shared" si="66"/>
        <v>0</v>
      </c>
      <c r="L1169" s="112">
        <f t="shared" si="66"/>
        <v>0</v>
      </c>
      <c r="M1169" s="112">
        <f t="shared" si="66"/>
        <v>0</v>
      </c>
      <c r="O1169" s="114" t="s">
        <v>49</v>
      </c>
      <c r="P1169" s="114" t="s">
        <v>1769</v>
      </c>
      <c r="Q1169" s="114" t="s">
        <v>708</v>
      </c>
      <c r="R1169" s="114" t="s">
        <v>1709</v>
      </c>
      <c r="S1169" s="114"/>
      <c r="T1169" s="112">
        <v>0</v>
      </c>
      <c r="U1169" s="112">
        <v>0</v>
      </c>
      <c r="V1169" s="112">
        <v>0</v>
      </c>
      <c r="W1169" s="112">
        <v>0</v>
      </c>
      <c r="X1169" s="112">
        <v>0</v>
      </c>
      <c r="Y1169" s="112">
        <v>0</v>
      </c>
      <c r="Z1169" s="112">
        <v>0</v>
      </c>
      <c r="AA1169" s="112">
        <v>0</v>
      </c>
      <c r="AB1169" s="112">
        <v>0</v>
      </c>
    </row>
    <row r="1172" spans="1:28" x14ac:dyDescent="0.25">
      <c r="A1172" s="111" t="s">
        <v>1770</v>
      </c>
      <c r="O1172" s="111" t="s">
        <v>1770</v>
      </c>
    </row>
    <row r="1173" spans="1:28" x14ac:dyDescent="0.25">
      <c r="A1173" s="114" t="s">
        <v>0</v>
      </c>
      <c r="B1173" s="114" t="s">
        <v>1666</v>
      </c>
      <c r="C1173" s="114" t="s">
        <v>112</v>
      </c>
      <c r="D1173" s="111" t="s">
        <v>127</v>
      </c>
      <c r="E1173" s="112" t="s">
        <v>1667</v>
      </c>
      <c r="F1173" s="112" t="s">
        <v>1668</v>
      </c>
      <c r="G1173" s="112" t="s">
        <v>1669</v>
      </c>
      <c r="H1173" s="112" t="s">
        <v>1670</v>
      </c>
      <c r="I1173" s="112" t="s">
        <v>1671</v>
      </c>
      <c r="J1173" s="112" t="s">
        <v>1672</v>
      </c>
      <c r="K1173" s="112" t="s">
        <v>1673</v>
      </c>
      <c r="L1173" s="112" t="s">
        <v>1674</v>
      </c>
      <c r="M1173" s="112" t="s">
        <v>1</v>
      </c>
      <c r="O1173" s="114" t="s">
        <v>0</v>
      </c>
      <c r="P1173" s="114" t="s">
        <v>1666</v>
      </c>
      <c r="Q1173" s="114" t="s">
        <v>112</v>
      </c>
      <c r="R1173" s="111" t="s">
        <v>127</v>
      </c>
      <c r="S1173" s="111"/>
      <c r="T1173" s="112" t="s">
        <v>1667</v>
      </c>
      <c r="U1173" s="112" t="s">
        <v>1668</v>
      </c>
      <c r="V1173" s="112" t="s">
        <v>1669</v>
      </c>
      <c r="W1173" s="112" t="s">
        <v>1670</v>
      </c>
      <c r="X1173" s="112" t="s">
        <v>1671</v>
      </c>
      <c r="Y1173" s="112" t="s">
        <v>1672</v>
      </c>
      <c r="Z1173" s="112" t="s">
        <v>1673</v>
      </c>
      <c r="AA1173" s="112" t="s">
        <v>1674</v>
      </c>
      <c r="AB1173" s="112" t="s">
        <v>1</v>
      </c>
    </row>
    <row r="1174" spans="1:28" x14ac:dyDescent="0.25">
      <c r="A1174" s="114" t="s">
        <v>51</v>
      </c>
      <c r="B1174" s="114" t="s">
        <v>1771</v>
      </c>
      <c r="C1174" s="114" t="s">
        <v>589</v>
      </c>
      <c r="D1174" s="114" t="s">
        <v>1676</v>
      </c>
      <c r="E1174" s="112">
        <f t="shared" ref="E1174:M1201" si="67">T1174</f>
        <v>13008</v>
      </c>
      <c r="F1174" s="112">
        <f t="shared" si="67"/>
        <v>0</v>
      </c>
      <c r="G1174" s="112">
        <f t="shared" si="67"/>
        <v>0</v>
      </c>
      <c r="H1174" s="112">
        <f t="shared" si="67"/>
        <v>0</v>
      </c>
      <c r="I1174" s="112">
        <f t="shared" si="67"/>
        <v>7008</v>
      </c>
      <c r="J1174" s="112">
        <f t="shared" si="67"/>
        <v>0</v>
      </c>
      <c r="K1174" s="112">
        <f t="shared" si="67"/>
        <v>0</v>
      </c>
      <c r="L1174" s="112">
        <f t="shared" si="67"/>
        <v>0</v>
      </c>
      <c r="M1174" s="112">
        <f t="shared" si="67"/>
        <v>20016</v>
      </c>
      <c r="O1174" s="114" t="s">
        <v>51</v>
      </c>
      <c r="P1174" s="114" t="s">
        <v>1771</v>
      </c>
      <c r="Q1174" s="114" t="s">
        <v>589</v>
      </c>
      <c r="R1174" s="114" t="s">
        <v>1676</v>
      </c>
      <c r="S1174" s="114"/>
      <c r="T1174" s="112">
        <v>13008</v>
      </c>
      <c r="U1174" s="112">
        <v>0</v>
      </c>
      <c r="V1174" s="112">
        <v>0</v>
      </c>
      <c r="W1174" s="112">
        <v>0</v>
      </c>
      <c r="X1174" s="112">
        <v>7008</v>
      </c>
      <c r="Y1174" s="112">
        <v>0</v>
      </c>
      <c r="Z1174" s="112">
        <v>0</v>
      </c>
      <c r="AA1174" s="112">
        <v>0</v>
      </c>
      <c r="AB1174" s="112">
        <v>20016</v>
      </c>
    </row>
    <row r="1175" spans="1:28" x14ac:dyDescent="0.25">
      <c r="A1175" s="114" t="s">
        <v>51</v>
      </c>
      <c r="B1175" s="114" t="s">
        <v>1771</v>
      </c>
      <c r="C1175" s="114" t="s">
        <v>590</v>
      </c>
      <c r="D1175" s="114" t="s">
        <v>1677</v>
      </c>
      <c r="E1175" s="112">
        <f t="shared" si="67"/>
        <v>0</v>
      </c>
      <c r="F1175" s="112">
        <f t="shared" si="67"/>
        <v>0</v>
      </c>
      <c r="G1175" s="112">
        <f t="shared" si="67"/>
        <v>0</v>
      </c>
      <c r="H1175" s="112">
        <f t="shared" si="67"/>
        <v>0</v>
      </c>
      <c r="I1175" s="112">
        <f t="shared" si="67"/>
        <v>30288</v>
      </c>
      <c r="J1175" s="112">
        <f t="shared" si="67"/>
        <v>0</v>
      </c>
      <c r="K1175" s="112">
        <f t="shared" si="67"/>
        <v>3576</v>
      </c>
      <c r="L1175" s="112">
        <f t="shared" si="67"/>
        <v>0</v>
      </c>
      <c r="M1175" s="112">
        <f t="shared" si="67"/>
        <v>33864</v>
      </c>
      <c r="O1175" s="114" t="s">
        <v>51</v>
      </c>
      <c r="P1175" s="114" t="s">
        <v>1771</v>
      </c>
      <c r="Q1175" s="114" t="s">
        <v>590</v>
      </c>
      <c r="R1175" s="114" t="s">
        <v>1677</v>
      </c>
      <c r="S1175" s="114"/>
      <c r="T1175" s="112">
        <v>0</v>
      </c>
      <c r="U1175" s="112">
        <v>0</v>
      </c>
      <c r="V1175" s="112">
        <v>0</v>
      </c>
      <c r="W1175" s="112">
        <v>0</v>
      </c>
      <c r="X1175" s="112">
        <v>30288</v>
      </c>
      <c r="Y1175" s="112">
        <v>0</v>
      </c>
      <c r="Z1175" s="112">
        <v>3576</v>
      </c>
      <c r="AA1175" s="112">
        <v>0</v>
      </c>
      <c r="AB1175" s="112">
        <v>33864</v>
      </c>
    </row>
    <row r="1176" spans="1:28" x14ac:dyDescent="0.25">
      <c r="A1176" s="114" t="s">
        <v>51</v>
      </c>
      <c r="B1176" s="114" t="s">
        <v>1771</v>
      </c>
      <c r="C1176" s="114" t="s">
        <v>591</v>
      </c>
      <c r="D1176" s="114" t="s">
        <v>1678</v>
      </c>
      <c r="E1176" s="112">
        <f t="shared" si="67"/>
        <v>0</v>
      </c>
      <c r="F1176" s="112">
        <f t="shared" si="67"/>
        <v>169952</v>
      </c>
      <c r="G1176" s="112">
        <f t="shared" si="67"/>
        <v>0</v>
      </c>
      <c r="H1176" s="112">
        <f t="shared" si="67"/>
        <v>0</v>
      </c>
      <c r="I1176" s="112">
        <f t="shared" si="67"/>
        <v>0</v>
      </c>
      <c r="J1176" s="112">
        <f t="shared" si="67"/>
        <v>2784</v>
      </c>
      <c r="K1176" s="112">
        <f t="shared" si="67"/>
        <v>0</v>
      </c>
      <c r="L1176" s="112">
        <f t="shared" si="67"/>
        <v>0</v>
      </c>
      <c r="M1176" s="112">
        <f t="shared" si="67"/>
        <v>172736</v>
      </c>
      <c r="O1176" s="114" t="s">
        <v>51</v>
      </c>
      <c r="P1176" s="114" t="s">
        <v>1771</v>
      </c>
      <c r="Q1176" s="114" t="s">
        <v>591</v>
      </c>
      <c r="R1176" s="114" t="s">
        <v>1678</v>
      </c>
      <c r="S1176" s="114"/>
      <c r="T1176" s="112">
        <v>0</v>
      </c>
      <c r="U1176" s="112">
        <v>169952</v>
      </c>
      <c r="V1176" s="112">
        <v>0</v>
      </c>
      <c r="W1176" s="112">
        <v>0</v>
      </c>
      <c r="X1176" s="112">
        <v>0</v>
      </c>
      <c r="Y1176" s="112">
        <v>2784</v>
      </c>
      <c r="Z1176" s="112">
        <v>0</v>
      </c>
      <c r="AA1176" s="112">
        <v>0</v>
      </c>
      <c r="AB1176" s="112">
        <v>172736</v>
      </c>
    </row>
    <row r="1177" spans="1:28" x14ac:dyDescent="0.25">
      <c r="A1177" s="114" t="s">
        <v>51</v>
      </c>
      <c r="B1177" s="114" t="s">
        <v>1771</v>
      </c>
      <c r="C1177" s="114" t="s">
        <v>592</v>
      </c>
      <c r="D1177" s="114" t="s">
        <v>1679</v>
      </c>
      <c r="E1177" s="112">
        <f t="shared" si="67"/>
        <v>22080</v>
      </c>
      <c r="F1177" s="112">
        <f t="shared" si="67"/>
        <v>9792</v>
      </c>
      <c r="G1177" s="112">
        <f t="shared" si="67"/>
        <v>0</v>
      </c>
      <c r="H1177" s="112">
        <f t="shared" si="67"/>
        <v>0</v>
      </c>
      <c r="I1177" s="112">
        <f t="shared" si="67"/>
        <v>20688</v>
      </c>
      <c r="J1177" s="112">
        <f t="shared" si="67"/>
        <v>4080</v>
      </c>
      <c r="K1177" s="112">
        <f t="shared" si="67"/>
        <v>504</v>
      </c>
      <c r="L1177" s="112">
        <f t="shared" si="67"/>
        <v>0</v>
      </c>
      <c r="M1177" s="112">
        <f t="shared" si="67"/>
        <v>57144</v>
      </c>
      <c r="O1177" s="114" t="s">
        <v>51</v>
      </c>
      <c r="P1177" s="114" t="s">
        <v>1771</v>
      </c>
      <c r="Q1177" s="114" t="s">
        <v>592</v>
      </c>
      <c r="R1177" s="114" t="s">
        <v>1679</v>
      </c>
      <c r="S1177" s="114"/>
      <c r="T1177" s="112">
        <v>22080</v>
      </c>
      <c r="U1177" s="112">
        <v>9792</v>
      </c>
      <c r="V1177" s="112">
        <v>0</v>
      </c>
      <c r="W1177" s="112">
        <v>0</v>
      </c>
      <c r="X1177" s="112">
        <v>20688</v>
      </c>
      <c r="Y1177" s="112">
        <v>4080</v>
      </c>
      <c r="Z1177" s="112">
        <v>504</v>
      </c>
      <c r="AA1177" s="112">
        <v>0</v>
      </c>
      <c r="AB1177" s="112">
        <v>57144</v>
      </c>
    </row>
    <row r="1178" spans="1:28" x14ac:dyDescent="0.25">
      <c r="A1178" s="114" t="s">
        <v>51</v>
      </c>
      <c r="B1178" s="114" t="s">
        <v>1771</v>
      </c>
      <c r="C1178" s="114" t="s">
        <v>593</v>
      </c>
      <c r="D1178" s="114" t="s">
        <v>1680</v>
      </c>
      <c r="E1178" s="112">
        <f t="shared" si="67"/>
        <v>0</v>
      </c>
      <c r="F1178" s="112">
        <f t="shared" si="67"/>
        <v>0</v>
      </c>
      <c r="G1178" s="112">
        <f t="shared" si="67"/>
        <v>0</v>
      </c>
      <c r="H1178" s="112">
        <f t="shared" si="67"/>
        <v>0</v>
      </c>
      <c r="I1178" s="112">
        <f t="shared" si="67"/>
        <v>0</v>
      </c>
      <c r="J1178" s="112">
        <f t="shared" si="67"/>
        <v>0</v>
      </c>
      <c r="K1178" s="112">
        <f t="shared" si="67"/>
        <v>0</v>
      </c>
      <c r="L1178" s="112">
        <f t="shared" si="67"/>
        <v>0</v>
      </c>
      <c r="M1178" s="112">
        <f t="shared" si="67"/>
        <v>0</v>
      </c>
      <c r="O1178" s="114" t="s">
        <v>51</v>
      </c>
      <c r="P1178" s="114" t="s">
        <v>1771</v>
      </c>
      <c r="Q1178" s="114" t="s">
        <v>593</v>
      </c>
      <c r="R1178" s="114" t="s">
        <v>1680</v>
      </c>
      <c r="S1178" s="114"/>
      <c r="T1178" s="112">
        <v>0</v>
      </c>
      <c r="U1178" s="112">
        <v>0</v>
      </c>
      <c r="V1178" s="112">
        <v>0</v>
      </c>
      <c r="W1178" s="112">
        <v>0</v>
      </c>
      <c r="X1178" s="112">
        <v>0</v>
      </c>
      <c r="Y1178" s="112">
        <v>0</v>
      </c>
      <c r="Z1178" s="112">
        <v>0</v>
      </c>
      <c r="AA1178" s="112">
        <v>0</v>
      </c>
      <c r="AB1178" s="112">
        <v>0</v>
      </c>
    </row>
    <row r="1179" spans="1:28" x14ac:dyDescent="0.25">
      <c r="A1179" s="114" t="s">
        <v>51</v>
      </c>
      <c r="B1179" s="114" t="s">
        <v>1771</v>
      </c>
      <c r="C1179" s="114" t="s">
        <v>594</v>
      </c>
      <c r="D1179" s="114" t="s">
        <v>1681</v>
      </c>
      <c r="E1179" s="112">
        <f t="shared" si="67"/>
        <v>1056</v>
      </c>
      <c r="F1179" s="112">
        <f t="shared" si="67"/>
        <v>0</v>
      </c>
      <c r="G1179" s="112">
        <f t="shared" si="67"/>
        <v>0</v>
      </c>
      <c r="H1179" s="112">
        <f t="shared" si="67"/>
        <v>0</v>
      </c>
      <c r="I1179" s="112">
        <f t="shared" si="67"/>
        <v>0</v>
      </c>
      <c r="J1179" s="112">
        <f t="shared" si="67"/>
        <v>0</v>
      </c>
      <c r="K1179" s="112">
        <f t="shared" si="67"/>
        <v>0</v>
      </c>
      <c r="L1179" s="112">
        <f t="shared" si="67"/>
        <v>0</v>
      </c>
      <c r="M1179" s="112">
        <f t="shared" si="67"/>
        <v>1056</v>
      </c>
      <c r="O1179" s="114" t="s">
        <v>51</v>
      </c>
      <c r="P1179" s="114" t="s">
        <v>1771</v>
      </c>
      <c r="Q1179" s="114" t="s">
        <v>594</v>
      </c>
      <c r="R1179" s="114" t="s">
        <v>1681</v>
      </c>
      <c r="S1179" s="114"/>
      <c r="T1179" s="112">
        <v>1056</v>
      </c>
      <c r="U1179" s="112">
        <v>0</v>
      </c>
      <c r="V1179" s="112">
        <v>0</v>
      </c>
      <c r="W1179" s="112">
        <v>0</v>
      </c>
      <c r="X1179" s="112">
        <v>0</v>
      </c>
      <c r="Y1179" s="112">
        <v>0</v>
      </c>
      <c r="Z1179" s="112">
        <v>0</v>
      </c>
      <c r="AA1179" s="112">
        <v>0</v>
      </c>
      <c r="AB1179" s="112">
        <v>1056</v>
      </c>
    </row>
    <row r="1180" spans="1:28" x14ac:dyDescent="0.25">
      <c r="A1180" s="114" t="s">
        <v>51</v>
      </c>
      <c r="B1180" s="114" t="s">
        <v>1771</v>
      </c>
      <c r="C1180" s="114" t="s">
        <v>595</v>
      </c>
      <c r="D1180" s="114" t="s">
        <v>1682</v>
      </c>
      <c r="E1180" s="112">
        <f t="shared" si="67"/>
        <v>0</v>
      </c>
      <c r="F1180" s="112">
        <f t="shared" si="67"/>
        <v>5152</v>
      </c>
      <c r="G1180" s="112">
        <f t="shared" si="67"/>
        <v>0</v>
      </c>
      <c r="H1180" s="112">
        <f t="shared" si="67"/>
        <v>0</v>
      </c>
      <c r="I1180" s="112">
        <f t="shared" si="67"/>
        <v>0</v>
      </c>
      <c r="J1180" s="112">
        <f t="shared" si="67"/>
        <v>5328</v>
      </c>
      <c r="K1180" s="112">
        <f t="shared" si="67"/>
        <v>0</v>
      </c>
      <c r="L1180" s="112">
        <f t="shared" si="67"/>
        <v>104</v>
      </c>
      <c r="M1180" s="112">
        <f t="shared" si="67"/>
        <v>10584</v>
      </c>
      <c r="O1180" s="114" t="s">
        <v>51</v>
      </c>
      <c r="P1180" s="114" t="s">
        <v>1771</v>
      </c>
      <c r="Q1180" s="114" t="s">
        <v>595</v>
      </c>
      <c r="R1180" s="114" t="s">
        <v>1682</v>
      </c>
      <c r="S1180" s="114"/>
      <c r="T1180" s="112">
        <v>0</v>
      </c>
      <c r="U1180" s="112">
        <v>5152</v>
      </c>
      <c r="V1180" s="112">
        <v>0</v>
      </c>
      <c r="W1180" s="112">
        <v>0</v>
      </c>
      <c r="X1180" s="112">
        <v>0</v>
      </c>
      <c r="Y1180" s="112">
        <v>5328</v>
      </c>
      <c r="Z1180" s="112">
        <v>0</v>
      </c>
      <c r="AA1180" s="112">
        <v>104</v>
      </c>
      <c r="AB1180" s="112">
        <v>10584</v>
      </c>
    </row>
    <row r="1181" spans="1:28" x14ac:dyDescent="0.25">
      <c r="A1181" s="114" t="s">
        <v>51</v>
      </c>
      <c r="B1181" s="114" t="s">
        <v>1771</v>
      </c>
      <c r="C1181" s="114" t="s">
        <v>596</v>
      </c>
      <c r="D1181" s="114" t="s">
        <v>1683</v>
      </c>
      <c r="E1181" s="112">
        <f t="shared" si="67"/>
        <v>0</v>
      </c>
      <c r="F1181" s="112">
        <f t="shared" si="67"/>
        <v>0</v>
      </c>
      <c r="G1181" s="112">
        <f t="shared" si="67"/>
        <v>0</v>
      </c>
      <c r="H1181" s="112">
        <f t="shared" si="67"/>
        <v>0</v>
      </c>
      <c r="I1181" s="112">
        <f t="shared" si="67"/>
        <v>26480</v>
      </c>
      <c r="J1181" s="112">
        <f t="shared" si="67"/>
        <v>0</v>
      </c>
      <c r="K1181" s="112">
        <f t="shared" si="67"/>
        <v>240</v>
      </c>
      <c r="L1181" s="112">
        <f t="shared" si="67"/>
        <v>0</v>
      </c>
      <c r="M1181" s="112">
        <f t="shared" si="67"/>
        <v>26720</v>
      </c>
      <c r="O1181" s="114" t="s">
        <v>51</v>
      </c>
      <c r="P1181" s="114" t="s">
        <v>1771</v>
      </c>
      <c r="Q1181" s="114" t="s">
        <v>596</v>
      </c>
      <c r="R1181" s="114" t="s">
        <v>1683</v>
      </c>
      <c r="S1181" s="114"/>
      <c r="T1181" s="112">
        <v>0</v>
      </c>
      <c r="U1181" s="112">
        <v>0</v>
      </c>
      <c r="V1181" s="112">
        <v>0</v>
      </c>
      <c r="W1181" s="112">
        <v>0</v>
      </c>
      <c r="X1181" s="112">
        <v>26480</v>
      </c>
      <c r="Y1181" s="112">
        <v>0</v>
      </c>
      <c r="Z1181" s="112">
        <v>240</v>
      </c>
      <c r="AA1181" s="112">
        <v>0</v>
      </c>
      <c r="AB1181" s="112">
        <v>26720</v>
      </c>
    </row>
    <row r="1182" spans="1:28" x14ac:dyDescent="0.25">
      <c r="A1182" s="114" t="s">
        <v>51</v>
      </c>
      <c r="B1182" s="114" t="s">
        <v>1771</v>
      </c>
      <c r="C1182" s="114" t="s">
        <v>597</v>
      </c>
      <c r="D1182" s="114" t="s">
        <v>1684</v>
      </c>
      <c r="E1182" s="112">
        <f t="shared" si="67"/>
        <v>11472</v>
      </c>
      <c r="F1182" s="112">
        <f t="shared" si="67"/>
        <v>5472</v>
      </c>
      <c r="G1182" s="112">
        <f t="shared" si="67"/>
        <v>0</v>
      </c>
      <c r="H1182" s="112">
        <f t="shared" si="67"/>
        <v>0</v>
      </c>
      <c r="I1182" s="112">
        <f t="shared" si="67"/>
        <v>59520</v>
      </c>
      <c r="J1182" s="112">
        <f t="shared" si="67"/>
        <v>0</v>
      </c>
      <c r="K1182" s="112">
        <f t="shared" si="67"/>
        <v>1816</v>
      </c>
      <c r="L1182" s="112">
        <f t="shared" si="67"/>
        <v>0</v>
      </c>
      <c r="M1182" s="112">
        <f t="shared" si="67"/>
        <v>78280</v>
      </c>
      <c r="O1182" s="114" t="s">
        <v>51</v>
      </c>
      <c r="P1182" s="114" t="s">
        <v>1771</v>
      </c>
      <c r="Q1182" s="114" t="s">
        <v>597</v>
      </c>
      <c r="R1182" s="114" t="s">
        <v>1684</v>
      </c>
      <c r="S1182" s="114"/>
      <c r="T1182" s="112">
        <v>11472</v>
      </c>
      <c r="U1182" s="112">
        <v>5472</v>
      </c>
      <c r="V1182" s="112">
        <v>0</v>
      </c>
      <c r="W1182" s="112">
        <v>0</v>
      </c>
      <c r="X1182" s="112">
        <v>59520</v>
      </c>
      <c r="Y1182" s="112">
        <v>0</v>
      </c>
      <c r="Z1182" s="112">
        <v>1816</v>
      </c>
      <c r="AA1182" s="112">
        <v>0</v>
      </c>
      <c r="AB1182" s="112">
        <v>78280</v>
      </c>
    </row>
    <row r="1183" spans="1:28" x14ac:dyDescent="0.25">
      <c r="A1183" s="114" t="s">
        <v>51</v>
      </c>
      <c r="B1183" s="114" t="s">
        <v>1771</v>
      </c>
      <c r="C1183" s="114" t="s">
        <v>598</v>
      </c>
      <c r="D1183" s="114" t="s">
        <v>1685</v>
      </c>
      <c r="E1183" s="112">
        <f t="shared" si="67"/>
        <v>0</v>
      </c>
      <c r="F1183" s="112">
        <f t="shared" si="67"/>
        <v>896</v>
      </c>
      <c r="G1183" s="112">
        <f t="shared" si="67"/>
        <v>0</v>
      </c>
      <c r="H1183" s="112">
        <f t="shared" si="67"/>
        <v>0</v>
      </c>
      <c r="I1183" s="112">
        <f t="shared" si="67"/>
        <v>0</v>
      </c>
      <c r="J1183" s="112">
        <f t="shared" si="67"/>
        <v>0</v>
      </c>
      <c r="K1183" s="112">
        <f t="shared" si="67"/>
        <v>0</v>
      </c>
      <c r="L1183" s="112">
        <f t="shared" si="67"/>
        <v>0</v>
      </c>
      <c r="M1183" s="112">
        <f t="shared" si="67"/>
        <v>896</v>
      </c>
      <c r="O1183" s="114" t="s">
        <v>51</v>
      </c>
      <c r="P1183" s="114" t="s">
        <v>1771</v>
      </c>
      <c r="Q1183" s="114" t="s">
        <v>598</v>
      </c>
      <c r="R1183" s="114" t="s">
        <v>1685</v>
      </c>
      <c r="S1183" s="114"/>
      <c r="T1183" s="112">
        <v>0</v>
      </c>
      <c r="U1183" s="112">
        <v>896</v>
      </c>
      <c r="V1183" s="112">
        <v>0</v>
      </c>
      <c r="W1183" s="112">
        <v>0</v>
      </c>
      <c r="X1183" s="112">
        <v>0</v>
      </c>
      <c r="Y1183" s="112">
        <v>0</v>
      </c>
      <c r="Z1183" s="112">
        <v>0</v>
      </c>
      <c r="AA1183" s="112">
        <v>0</v>
      </c>
      <c r="AB1183" s="112">
        <v>896</v>
      </c>
    </row>
    <row r="1184" spans="1:28" x14ac:dyDescent="0.25">
      <c r="A1184" s="114" t="s">
        <v>51</v>
      </c>
      <c r="B1184" s="114" t="s">
        <v>1771</v>
      </c>
      <c r="C1184" s="114" t="s">
        <v>599</v>
      </c>
      <c r="D1184" s="114" t="s">
        <v>1686</v>
      </c>
      <c r="E1184" s="112">
        <f t="shared" si="67"/>
        <v>0</v>
      </c>
      <c r="F1184" s="112">
        <f t="shared" si="67"/>
        <v>864</v>
      </c>
      <c r="G1184" s="112">
        <f t="shared" si="67"/>
        <v>0</v>
      </c>
      <c r="H1184" s="112">
        <f t="shared" si="67"/>
        <v>0</v>
      </c>
      <c r="I1184" s="112">
        <f t="shared" si="67"/>
        <v>0</v>
      </c>
      <c r="J1184" s="112">
        <f t="shared" si="67"/>
        <v>8224</v>
      </c>
      <c r="K1184" s="112">
        <f t="shared" si="67"/>
        <v>0</v>
      </c>
      <c r="L1184" s="112">
        <f t="shared" si="67"/>
        <v>1740</v>
      </c>
      <c r="M1184" s="112">
        <f t="shared" si="67"/>
        <v>10828</v>
      </c>
      <c r="O1184" s="114" t="s">
        <v>51</v>
      </c>
      <c r="P1184" s="114" t="s">
        <v>1771</v>
      </c>
      <c r="Q1184" s="114" t="s">
        <v>599</v>
      </c>
      <c r="R1184" s="114" t="s">
        <v>1686</v>
      </c>
      <c r="S1184" s="114"/>
      <c r="T1184" s="112">
        <v>0</v>
      </c>
      <c r="U1184" s="112">
        <v>864</v>
      </c>
      <c r="V1184" s="112">
        <v>0</v>
      </c>
      <c r="W1184" s="112">
        <v>0</v>
      </c>
      <c r="X1184" s="112">
        <v>0</v>
      </c>
      <c r="Y1184" s="112">
        <v>8224</v>
      </c>
      <c r="Z1184" s="112">
        <v>0</v>
      </c>
      <c r="AA1184" s="112">
        <v>1740</v>
      </c>
      <c r="AB1184" s="112">
        <v>10828</v>
      </c>
    </row>
    <row r="1185" spans="1:28" x14ac:dyDescent="0.25">
      <c r="A1185" s="114" t="s">
        <v>51</v>
      </c>
      <c r="B1185" s="114" t="s">
        <v>1771</v>
      </c>
      <c r="C1185" s="114" t="s">
        <v>600</v>
      </c>
      <c r="D1185" s="114" t="s">
        <v>1687</v>
      </c>
      <c r="E1185" s="112">
        <f t="shared" si="67"/>
        <v>164160</v>
      </c>
      <c r="F1185" s="112">
        <f t="shared" si="67"/>
        <v>0</v>
      </c>
      <c r="G1185" s="112">
        <f t="shared" si="67"/>
        <v>0</v>
      </c>
      <c r="H1185" s="112">
        <f t="shared" si="67"/>
        <v>8336</v>
      </c>
      <c r="I1185" s="112">
        <f t="shared" si="67"/>
        <v>0</v>
      </c>
      <c r="J1185" s="112">
        <f t="shared" si="67"/>
        <v>0</v>
      </c>
      <c r="K1185" s="112">
        <f t="shared" si="67"/>
        <v>0</v>
      </c>
      <c r="L1185" s="112">
        <f t="shared" si="67"/>
        <v>0</v>
      </c>
      <c r="M1185" s="112">
        <f t="shared" si="67"/>
        <v>172496</v>
      </c>
      <c r="O1185" s="114" t="s">
        <v>51</v>
      </c>
      <c r="P1185" s="114" t="s">
        <v>1771</v>
      </c>
      <c r="Q1185" s="114" t="s">
        <v>600</v>
      </c>
      <c r="R1185" s="114" t="s">
        <v>1687</v>
      </c>
      <c r="S1185" s="114"/>
      <c r="T1185" s="112">
        <v>164160</v>
      </c>
      <c r="U1185" s="112">
        <v>0</v>
      </c>
      <c r="V1185" s="112">
        <v>0</v>
      </c>
      <c r="W1185" s="112">
        <v>8336</v>
      </c>
      <c r="X1185" s="112">
        <v>0</v>
      </c>
      <c r="Y1185" s="112">
        <v>0</v>
      </c>
      <c r="Z1185" s="112">
        <v>0</v>
      </c>
      <c r="AA1185" s="112">
        <v>0</v>
      </c>
      <c r="AB1185" s="112">
        <v>172496</v>
      </c>
    </row>
    <row r="1186" spans="1:28" x14ac:dyDescent="0.25">
      <c r="A1186" s="114" t="s">
        <v>51</v>
      </c>
      <c r="B1186" s="114" t="s">
        <v>1771</v>
      </c>
      <c r="C1186" s="114" t="s">
        <v>601</v>
      </c>
      <c r="D1186" s="114" t="s">
        <v>1688</v>
      </c>
      <c r="E1186" s="112">
        <f t="shared" si="67"/>
        <v>17184</v>
      </c>
      <c r="F1186" s="112">
        <f t="shared" si="67"/>
        <v>0</v>
      </c>
      <c r="G1186" s="112">
        <f t="shared" si="67"/>
        <v>0</v>
      </c>
      <c r="H1186" s="112">
        <f t="shared" si="67"/>
        <v>0</v>
      </c>
      <c r="I1186" s="112">
        <f t="shared" si="67"/>
        <v>0</v>
      </c>
      <c r="J1186" s="112">
        <f t="shared" si="67"/>
        <v>0</v>
      </c>
      <c r="K1186" s="112">
        <f t="shared" si="67"/>
        <v>0</v>
      </c>
      <c r="L1186" s="112">
        <f t="shared" si="67"/>
        <v>0</v>
      </c>
      <c r="M1186" s="112">
        <f t="shared" si="67"/>
        <v>17184</v>
      </c>
      <c r="O1186" s="114" t="s">
        <v>51</v>
      </c>
      <c r="P1186" s="114" t="s">
        <v>1771</v>
      </c>
      <c r="Q1186" s="114" t="s">
        <v>601</v>
      </c>
      <c r="R1186" s="114" t="s">
        <v>1688</v>
      </c>
      <c r="S1186" s="114"/>
      <c r="T1186" s="112">
        <v>17184</v>
      </c>
      <c r="U1186" s="112">
        <v>0</v>
      </c>
      <c r="V1186" s="112">
        <v>0</v>
      </c>
      <c r="W1186" s="112">
        <v>0</v>
      </c>
      <c r="X1186" s="112">
        <v>0</v>
      </c>
      <c r="Y1186" s="112">
        <v>0</v>
      </c>
      <c r="Z1186" s="112">
        <v>0</v>
      </c>
      <c r="AA1186" s="112">
        <v>0</v>
      </c>
      <c r="AB1186" s="112">
        <v>17184</v>
      </c>
    </row>
    <row r="1187" spans="1:28" x14ac:dyDescent="0.25">
      <c r="A1187" s="114" t="s">
        <v>51</v>
      </c>
      <c r="B1187" s="114" t="s">
        <v>1771</v>
      </c>
      <c r="C1187" s="114" t="s">
        <v>602</v>
      </c>
      <c r="D1187" s="114" t="s">
        <v>1689</v>
      </c>
      <c r="E1187" s="112">
        <f t="shared" si="67"/>
        <v>0</v>
      </c>
      <c r="F1187" s="112">
        <f t="shared" si="67"/>
        <v>0</v>
      </c>
      <c r="G1187" s="112">
        <f t="shared" si="67"/>
        <v>0</v>
      </c>
      <c r="H1187" s="112">
        <f t="shared" si="67"/>
        <v>0</v>
      </c>
      <c r="I1187" s="112">
        <f t="shared" si="67"/>
        <v>0</v>
      </c>
      <c r="J1187" s="112">
        <f t="shared" si="67"/>
        <v>93152</v>
      </c>
      <c r="K1187" s="112">
        <f t="shared" si="67"/>
        <v>0</v>
      </c>
      <c r="L1187" s="112">
        <f t="shared" si="67"/>
        <v>3808</v>
      </c>
      <c r="M1187" s="112">
        <f t="shared" si="67"/>
        <v>96960</v>
      </c>
      <c r="O1187" s="114" t="s">
        <v>51</v>
      </c>
      <c r="P1187" s="114" t="s">
        <v>1771</v>
      </c>
      <c r="Q1187" s="114" t="s">
        <v>602</v>
      </c>
      <c r="R1187" s="114" t="s">
        <v>1689</v>
      </c>
      <c r="S1187" s="114"/>
      <c r="T1187" s="112">
        <v>0</v>
      </c>
      <c r="U1187" s="112">
        <v>0</v>
      </c>
      <c r="V1187" s="112">
        <v>0</v>
      </c>
      <c r="W1187" s="112">
        <v>0</v>
      </c>
      <c r="X1187" s="112">
        <v>0</v>
      </c>
      <c r="Y1187" s="112">
        <v>93152</v>
      </c>
      <c r="Z1187" s="112">
        <v>0</v>
      </c>
      <c r="AA1187" s="112">
        <v>3808</v>
      </c>
      <c r="AB1187" s="112">
        <v>96960</v>
      </c>
    </row>
    <row r="1188" spans="1:28" x14ac:dyDescent="0.25">
      <c r="A1188" s="114" t="s">
        <v>51</v>
      </c>
      <c r="B1188" s="114" t="s">
        <v>1771</v>
      </c>
      <c r="C1188" s="114" t="s">
        <v>603</v>
      </c>
      <c r="D1188" s="114" t="s">
        <v>1690</v>
      </c>
      <c r="E1188" s="112">
        <f t="shared" si="67"/>
        <v>0</v>
      </c>
      <c r="F1188" s="112">
        <f t="shared" si="67"/>
        <v>0</v>
      </c>
      <c r="G1188" s="112">
        <f t="shared" si="67"/>
        <v>0</v>
      </c>
      <c r="H1188" s="112">
        <f t="shared" si="67"/>
        <v>0</v>
      </c>
      <c r="I1188" s="112">
        <f t="shared" si="67"/>
        <v>0</v>
      </c>
      <c r="J1188" s="112">
        <f t="shared" si="67"/>
        <v>0</v>
      </c>
      <c r="K1188" s="112">
        <f t="shared" si="67"/>
        <v>0</v>
      </c>
      <c r="L1188" s="112">
        <f t="shared" si="67"/>
        <v>0</v>
      </c>
      <c r="M1188" s="112">
        <f t="shared" si="67"/>
        <v>0</v>
      </c>
      <c r="O1188" s="114" t="s">
        <v>51</v>
      </c>
      <c r="P1188" s="114" t="s">
        <v>1771</v>
      </c>
      <c r="Q1188" s="114" t="s">
        <v>603</v>
      </c>
      <c r="R1188" s="114" t="s">
        <v>1690</v>
      </c>
      <c r="S1188" s="114"/>
      <c r="T1188" s="112">
        <v>0</v>
      </c>
      <c r="U1188" s="112">
        <v>0</v>
      </c>
      <c r="V1188" s="112">
        <v>0</v>
      </c>
      <c r="W1188" s="112">
        <v>0</v>
      </c>
      <c r="X1188" s="112">
        <v>0</v>
      </c>
      <c r="Y1188" s="112">
        <v>0</v>
      </c>
      <c r="Z1188" s="112">
        <v>0</v>
      </c>
      <c r="AA1188" s="112">
        <v>0</v>
      </c>
      <c r="AB1188" s="112">
        <v>0</v>
      </c>
    </row>
    <row r="1189" spans="1:28" x14ac:dyDescent="0.25">
      <c r="A1189" s="114" t="s">
        <v>51</v>
      </c>
      <c r="B1189" s="114" t="s">
        <v>1771</v>
      </c>
      <c r="C1189" s="114" t="s">
        <v>604</v>
      </c>
      <c r="D1189" s="114" t="s">
        <v>1691</v>
      </c>
      <c r="E1189" s="112">
        <f t="shared" si="67"/>
        <v>2352</v>
      </c>
      <c r="F1189" s="112">
        <f t="shared" si="67"/>
        <v>624</v>
      </c>
      <c r="G1189" s="112">
        <f t="shared" si="67"/>
        <v>0</v>
      </c>
      <c r="H1189" s="112">
        <f t="shared" si="67"/>
        <v>0</v>
      </c>
      <c r="I1189" s="112">
        <f t="shared" si="67"/>
        <v>7008</v>
      </c>
      <c r="J1189" s="112">
        <f t="shared" si="67"/>
        <v>123232</v>
      </c>
      <c r="K1189" s="112">
        <f t="shared" si="67"/>
        <v>0</v>
      </c>
      <c r="L1189" s="112">
        <f t="shared" si="67"/>
        <v>11471</v>
      </c>
      <c r="M1189" s="112">
        <f t="shared" si="67"/>
        <v>144687</v>
      </c>
      <c r="O1189" s="114" t="s">
        <v>51</v>
      </c>
      <c r="P1189" s="114" t="s">
        <v>1771</v>
      </c>
      <c r="Q1189" s="114" t="s">
        <v>604</v>
      </c>
      <c r="R1189" s="114" t="s">
        <v>1691</v>
      </c>
      <c r="S1189" s="114"/>
      <c r="T1189" s="112">
        <v>2352</v>
      </c>
      <c r="U1189" s="112">
        <v>624</v>
      </c>
      <c r="V1189" s="112">
        <v>0</v>
      </c>
      <c r="W1189" s="112">
        <v>0</v>
      </c>
      <c r="X1189" s="112">
        <v>7008</v>
      </c>
      <c r="Y1189" s="112">
        <v>123232</v>
      </c>
      <c r="Z1189" s="112">
        <v>0</v>
      </c>
      <c r="AA1189" s="112">
        <v>11471</v>
      </c>
      <c r="AB1189" s="112">
        <v>144687</v>
      </c>
    </row>
    <row r="1190" spans="1:28" x14ac:dyDescent="0.25">
      <c r="A1190" s="114" t="s">
        <v>51</v>
      </c>
      <c r="B1190" s="114" t="s">
        <v>1771</v>
      </c>
      <c r="C1190" s="114" t="s">
        <v>605</v>
      </c>
      <c r="D1190" s="114" t="s">
        <v>1692</v>
      </c>
      <c r="E1190" s="112">
        <f t="shared" si="67"/>
        <v>0</v>
      </c>
      <c r="F1190" s="112">
        <f t="shared" si="67"/>
        <v>0</v>
      </c>
      <c r="G1190" s="112">
        <f t="shared" si="67"/>
        <v>0</v>
      </c>
      <c r="H1190" s="112">
        <f t="shared" si="67"/>
        <v>0</v>
      </c>
      <c r="I1190" s="112">
        <f t="shared" si="67"/>
        <v>0</v>
      </c>
      <c r="J1190" s="112">
        <f t="shared" si="67"/>
        <v>0</v>
      </c>
      <c r="K1190" s="112">
        <f t="shared" si="67"/>
        <v>0</v>
      </c>
      <c r="L1190" s="112">
        <f t="shared" si="67"/>
        <v>0</v>
      </c>
      <c r="M1190" s="112">
        <f t="shared" si="67"/>
        <v>0</v>
      </c>
      <c r="O1190" s="114" t="s">
        <v>51</v>
      </c>
      <c r="P1190" s="114" t="s">
        <v>1771</v>
      </c>
      <c r="Q1190" s="114" t="s">
        <v>605</v>
      </c>
      <c r="R1190" s="114" t="s">
        <v>1692</v>
      </c>
      <c r="S1190" s="114"/>
      <c r="T1190" s="112">
        <v>0</v>
      </c>
      <c r="U1190" s="112">
        <v>0</v>
      </c>
      <c r="V1190" s="112">
        <v>0</v>
      </c>
      <c r="W1190" s="112">
        <v>0</v>
      </c>
      <c r="X1190" s="112">
        <v>0</v>
      </c>
      <c r="Y1190" s="112">
        <v>0</v>
      </c>
      <c r="Z1190" s="112">
        <v>0</v>
      </c>
      <c r="AA1190" s="112">
        <v>0</v>
      </c>
      <c r="AB1190" s="112">
        <v>0</v>
      </c>
    </row>
    <row r="1191" spans="1:28" x14ac:dyDescent="0.25">
      <c r="A1191" s="114" t="s">
        <v>51</v>
      </c>
      <c r="B1191" s="114" t="s">
        <v>1771</v>
      </c>
      <c r="C1191" s="114" t="s">
        <v>606</v>
      </c>
      <c r="D1191" s="114" t="s">
        <v>1693</v>
      </c>
      <c r="E1191" s="112">
        <f t="shared" si="67"/>
        <v>0</v>
      </c>
      <c r="F1191" s="112">
        <f t="shared" si="67"/>
        <v>0</v>
      </c>
      <c r="G1191" s="112">
        <f t="shared" si="67"/>
        <v>0</v>
      </c>
      <c r="H1191" s="112">
        <f t="shared" si="67"/>
        <v>0</v>
      </c>
      <c r="I1191" s="112">
        <f t="shared" si="67"/>
        <v>0</v>
      </c>
      <c r="J1191" s="112">
        <f t="shared" si="67"/>
        <v>32560</v>
      </c>
      <c r="K1191" s="112">
        <f t="shared" si="67"/>
        <v>0</v>
      </c>
      <c r="L1191" s="112">
        <f t="shared" si="67"/>
        <v>0</v>
      </c>
      <c r="M1191" s="112">
        <f t="shared" si="67"/>
        <v>32560</v>
      </c>
      <c r="O1191" s="114" t="s">
        <v>51</v>
      </c>
      <c r="P1191" s="114" t="s">
        <v>1771</v>
      </c>
      <c r="Q1191" s="114" t="s">
        <v>606</v>
      </c>
      <c r="R1191" s="114" t="s">
        <v>1693</v>
      </c>
      <c r="S1191" s="114"/>
      <c r="T1191" s="112">
        <v>0</v>
      </c>
      <c r="U1191" s="112">
        <v>0</v>
      </c>
      <c r="V1191" s="112">
        <v>0</v>
      </c>
      <c r="W1191" s="112">
        <v>0</v>
      </c>
      <c r="X1191" s="112">
        <v>0</v>
      </c>
      <c r="Y1191" s="112">
        <v>32560</v>
      </c>
      <c r="Z1191" s="112">
        <v>0</v>
      </c>
      <c r="AA1191" s="112">
        <v>0</v>
      </c>
      <c r="AB1191" s="112">
        <v>32560</v>
      </c>
    </row>
    <row r="1192" spans="1:28" x14ac:dyDescent="0.25">
      <c r="A1192" s="114" t="s">
        <v>51</v>
      </c>
      <c r="B1192" s="114" t="s">
        <v>1771</v>
      </c>
      <c r="C1192" s="114" t="s">
        <v>607</v>
      </c>
      <c r="D1192" s="114" t="s">
        <v>1694</v>
      </c>
      <c r="E1192" s="112">
        <f t="shared" si="67"/>
        <v>0</v>
      </c>
      <c r="F1192" s="112">
        <f t="shared" si="67"/>
        <v>87344</v>
      </c>
      <c r="G1192" s="112">
        <f t="shared" si="67"/>
        <v>27344</v>
      </c>
      <c r="H1192" s="112">
        <f t="shared" si="67"/>
        <v>0</v>
      </c>
      <c r="I1192" s="112">
        <f t="shared" si="67"/>
        <v>0</v>
      </c>
      <c r="J1192" s="112">
        <f t="shared" si="67"/>
        <v>0</v>
      </c>
      <c r="K1192" s="112">
        <f t="shared" si="67"/>
        <v>0</v>
      </c>
      <c r="L1192" s="112">
        <f t="shared" si="67"/>
        <v>0</v>
      </c>
      <c r="M1192" s="112">
        <f t="shared" si="67"/>
        <v>114688</v>
      </c>
      <c r="O1192" s="114" t="s">
        <v>51</v>
      </c>
      <c r="P1192" s="114" t="s">
        <v>1771</v>
      </c>
      <c r="Q1192" s="114" t="s">
        <v>607</v>
      </c>
      <c r="R1192" s="114" t="s">
        <v>1694</v>
      </c>
      <c r="S1192" s="114"/>
      <c r="T1192" s="112">
        <v>0</v>
      </c>
      <c r="U1192" s="112">
        <v>87344</v>
      </c>
      <c r="V1192" s="112">
        <v>27344</v>
      </c>
      <c r="W1192" s="112">
        <v>0</v>
      </c>
      <c r="X1192" s="112">
        <v>0</v>
      </c>
      <c r="Y1192" s="112">
        <v>0</v>
      </c>
      <c r="Z1192" s="112">
        <v>0</v>
      </c>
      <c r="AA1192" s="112">
        <v>0</v>
      </c>
      <c r="AB1192" s="112">
        <v>114688</v>
      </c>
    </row>
    <row r="1193" spans="1:28" x14ac:dyDescent="0.25">
      <c r="A1193" s="114" t="s">
        <v>51</v>
      </c>
      <c r="B1193" s="114" t="s">
        <v>1771</v>
      </c>
      <c r="C1193" s="114" t="s">
        <v>608</v>
      </c>
      <c r="D1193" s="114" t="s">
        <v>1695</v>
      </c>
      <c r="E1193" s="112">
        <f t="shared" si="67"/>
        <v>0</v>
      </c>
      <c r="F1193" s="112">
        <f t="shared" si="67"/>
        <v>0</v>
      </c>
      <c r="G1193" s="112">
        <f t="shared" si="67"/>
        <v>0</v>
      </c>
      <c r="H1193" s="112">
        <f t="shared" si="67"/>
        <v>0</v>
      </c>
      <c r="I1193" s="112">
        <f t="shared" si="67"/>
        <v>21120</v>
      </c>
      <c r="J1193" s="112">
        <f t="shared" si="67"/>
        <v>0</v>
      </c>
      <c r="K1193" s="112">
        <f t="shared" si="67"/>
        <v>0</v>
      </c>
      <c r="L1193" s="112">
        <f t="shared" si="67"/>
        <v>0</v>
      </c>
      <c r="M1193" s="112">
        <f t="shared" si="67"/>
        <v>21120</v>
      </c>
      <c r="O1193" s="114" t="s">
        <v>51</v>
      </c>
      <c r="P1193" s="114" t="s">
        <v>1771</v>
      </c>
      <c r="Q1193" s="114" t="s">
        <v>608</v>
      </c>
      <c r="R1193" s="114" t="s">
        <v>1695</v>
      </c>
      <c r="S1193" s="114"/>
      <c r="T1193" s="112">
        <v>0</v>
      </c>
      <c r="U1193" s="112">
        <v>0</v>
      </c>
      <c r="V1193" s="112">
        <v>0</v>
      </c>
      <c r="W1193" s="112">
        <v>0</v>
      </c>
      <c r="X1193" s="112">
        <v>21120</v>
      </c>
      <c r="Y1193" s="112">
        <v>0</v>
      </c>
      <c r="Z1193" s="112">
        <v>0</v>
      </c>
      <c r="AA1193" s="112">
        <v>0</v>
      </c>
      <c r="AB1193" s="112">
        <v>21120</v>
      </c>
    </row>
    <row r="1194" spans="1:28" x14ac:dyDescent="0.25">
      <c r="A1194" s="114" t="s">
        <v>51</v>
      </c>
      <c r="B1194" s="114" t="s">
        <v>1771</v>
      </c>
      <c r="C1194" s="114" t="s">
        <v>609</v>
      </c>
      <c r="D1194" s="114" t="s">
        <v>1696</v>
      </c>
      <c r="E1194" s="112">
        <f t="shared" si="67"/>
        <v>0</v>
      </c>
      <c r="F1194" s="112">
        <f t="shared" si="67"/>
        <v>0</v>
      </c>
      <c r="G1194" s="112">
        <f t="shared" si="67"/>
        <v>0</v>
      </c>
      <c r="H1194" s="112">
        <f t="shared" si="67"/>
        <v>0</v>
      </c>
      <c r="I1194" s="112">
        <f t="shared" si="67"/>
        <v>0</v>
      </c>
      <c r="J1194" s="112">
        <f t="shared" si="67"/>
        <v>0</v>
      </c>
      <c r="K1194" s="112">
        <f t="shared" si="67"/>
        <v>484</v>
      </c>
      <c r="L1194" s="112">
        <f t="shared" si="67"/>
        <v>0</v>
      </c>
      <c r="M1194" s="112">
        <f t="shared" si="67"/>
        <v>484</v>
      </c>
      <c r="O1194" s="114" t="s">
        <v>51</v>
      </c>
      <c r="P1194" s="114" t="s">
        <v>1771</v>
      </c>
      <c r="Q1194" s="114" t="s">
        <v>609</v>
      </c>
      <c r="R1194" s="114" t="s">
        <v>1696</v>
      </c>
      <c r="S1194" s="114"/>
      <c r="T1194" s="112">
        <v>0</v>
      </c>
      <c r="U1194" s="112">
        <v>0</v>
      </c>
      <c r="V1194" s="112">
        <v>0</v>
      </c>
      <c r="W1194" s="112">
        <v>0</v>
      </c>
      <c r="X1194" s="112">
        <v>0</v>
      </c>
      <c r="Y1194" s="112">
        <v>0</v>
      </c>
      <c r="Z1194" s="112">
        <v>484</v>
      </c>
      <c r="AA1194" s="112">
        <v>0</v>
      </c>
      <c r="AB1194" s="112">
        <v>484</v>
      </c>
    </row>
    <row r="1195" spans="1:28" x14ac:dyDescent="0.25">
      <c r="A1195" s="114" t="s">
        <v>51</v>
      </c>
      <c r="B1195" s="114" t="s">
        <v>1771</v>
      </c>
      <c r="C1195" s="114" t="s">
        <v>610</v>
      </c>
      <c r="D1195" s="114" t="s">
        <v>1697</v>
      </c>
      <c r="E1195" s="112">
        <f t="shared" si="67"/>
        <v>0</v>
      </c>
      <c r="F1195" s="112">
        <f t="shared" si="67"/>
        <v>0</v>
      </c>
      <c r="G1195" s="112">
        <f t="shared" si="67"/>
        <v>0</v>
      </c>
      <c r="H1195" s="112">
        <f t="shared" si="67"/>
        <v>0</v>
      </c>
      <c r="I1195" s="112">
        <f t="shared" si="67"/>
        <v>256</v>
      </c>
      <c r="J1195" s="112">
        <f t="shared" si="67"/>
        <v>0</v>
      </c>
      <c r="K1195" s="112">
        <f t="shared" si="67"/>
        <v>0</v>
      </c>
      <c r="L1195" s="112">
        <f t="shared" si="67"/>
        <v>0</v>
      </c>
      <c r="M1195" s="112">
        <f t="shared" si="67"/>
        <v>256</v>
      </c>
      <c r="O1195" s="114" t="s">
        <v>51</v>
      </c>
      <c r="P1195" s="114" t="s">
        <v>1771</v>
      </c>
      <c r="Q1195" s="114" t="s">
        <v>610</v>
      </c>
      <c r="R1195" s="114" t="s">
        <v>1697</v>
      </c>
      <c r="S1195" s="114"/>
      <c r="T1195" s="112">
        <v>0</v>
      </c>
      <c r="U1195" s="112">
        <v>0</v>
      </c>
      <c r="V1195" s="112">
        <v>0</v>
      </c>
      <c r="W1195" s="112">
        <v>0</v>
      </c>
      <c r="X1195" s="112">
        <v>256</v>
      </c>
      <c r="Y1195" s="112">
        <v>0</v>
      </c>
      <c r="Z1195" s="112">
        <v>0</v>
      </c>
      <c r="AA1195" s="112">
        <v>0</v>
      </c>
      <c r="AB1195" s="112">
        <v>256</v>
      </c>
    </row>
    <row r="1196" spans="1:28" x14ac:dyDescent="0.25">
      <c r="A1196" s="114" t="s">
        <v>51</v>
      </c>
      <c r="B1196" s="114" t="s">
        <v>1771</v>
      </c>
      <c r="C1196" s="114" t="s">
        <v>611</v>
      </c>
      <c r="D1196" s="114" t="s">
        <v>1698</v>
      </c>
      <c r="E1196" s="112">
        <f t="shared" si="67"/>
        <v>14352</v>
      </c>
      <c r="F1196" s="112">
        <f t="shared" si="67"/>
        <v>0</v>
      </c>
      <c r="G1196" s="112">
        <f t="shared" si="67"/>
        <v>0</v>
      </c>
      <c r="H1196" s="112">
        <f t="shared" si="67"/>
        <v>0</v>
      </c>
      <c r="I1196" s="112">
        <f t="shared" si="67"/>
        <v>0</v>
      </c>
      <c r="J1196" s="112">
        <f t="shared" si="67"/>
        <v>0</v>
      </c>
      <c r="K1196" s="112">
        <f t="shared" si="67"/>
        <v>0</v>
      </c>
      <c r="L1196" s="112">
        <f t="shared" si="67"/>
        <v>0</v>
      </c>
      <c r="M1196" s="112">
        <f t="shared" si="67"/>
        <v>14352</v>
      </c>
      <c r="O1196" s="114" t="s">
        <v>51</v>
      </c>
      <c r="P1196" s="114" t="s">
        <v>1771</v>
      </c>
      <c r="Q1196" s="114" t="s">
        <v>611</v>
      </c>
      <c r="R1196" s="114" t="s">
        <v>1698</v>
      </c>
      <c r="S1196" s="114"/>
      <c r="T1196" s="112">
        <v>14352</v>
      </c>
      <c r="U1196" s="112">
        <v>0</v>
      </c>
      <c r="V1196" s="112">
        <v>0</v>
      </c>
      <c r="W1196" s="112">
        <v>0</v>
      </c>
      <c r="X1196" s="112">
        <v>0</v>
      </c>
      <c r="Y1196" s="112">
        <v>0</v>
      </c>
      <c r="Z1196" s="112">
        <v>0</v>
      </c>
      <c r="AA1196" s="112">
        <v>0</v>
      </c>
      <c r="AB1196" s="112">
        <v>14352</v>
      </c>
    </row>
    <row r="1197" spans="1:28" x14ac:dyDescent="0.25">
      <c r="A1197" s="114" t="s">
        <v>51</v>
      </c>
      <c r="B1197" s="114" t="s">
        <v>1771</v>
      </c>
      <c r="C1197" s="114" t="s">
        <v>612</v>
      </c>
      <c r="D1197" s="114" t="s">
        <v>1699</v>
      </c>
      <c r="E1197" s="112">
        <f t="shared" si="67"/>
        <v>14016</v>
      </c>
      <c r="F1197" s="112">
        <f t="shared" si="67"/>
        <v>0</v>
      </c>
      <c r="G1197" s="112">
        <f t="shared" si="67"/>
        <v>0</v>
      </c>
      <c r="H1197" s="112">
        <f t="shared" si="67"/>
        <v>0</v>
      </c>
      <c r="I1197" s="112">
        <f t="shared" si="67"/>
        <v>720</v>
      </c>
      <c r="J1197" s="112">
        <f t="shared" si="67"/>
        <v>0</v>
      </c>
      <c r="K1197" s="112">
        <f t="shared" si="67"/>
        <v>3748</v>
      </c>
      <c r="L1197" s="112">
        <f t="shared" si="67"/>
        <v>0</v>
      </c>
      <c r="M1197" s="112">
        <f t="shared" si="67"/>
        <v>18484</v>
      </c>
      <c r="O1197" s="114" t="s">
        <v>51</v>
      </c>
      <c r="P1197" s="114" t="s">
        <v>1771</v>
      </c>
      <c r="Q1197" s="114" t="s">
        <v>612</v>
      </c>
      <c r="R1197" s="114" t="s">
        <v>1699</v>
      </c>
      <c r="S1197" s="114"/>
      <c r="T1197" s="112">
        <v>14016</v>
      </c>
      <c r="U1197" s="112">
        <v>0</v>
      </c>
      <c r="V1197" s="112">
        <v>0</v>
      </c>
      <c r="W1197" s="112">
        <v>0</v>
      </c>
      <c r="X1197" s="112">
        <v>720</v>
      </c>
      <c r="Y1197" s="112">
        <v>0</v>
      </c>
      <c r="Z1197" s="112">
        <v>3748</v>
      </c>
      <c r="AA1197" s="112">
        <v>0</v>
      </c>
      <c r="AB1197" s="112">
        <v>18484</v>
      </c>
    </row>
    <row r="1198" spans="1:28" x14ac:dyDescent="0.25">
      <c r="A1198" s="114" t="s">
        <v>51</v>
      </c>
      <c r="B1198" s="114" t="s">
        <v>1771</v>
      </c>
      <c r="C1198" s="114" t="s">
        <v>613</v>
      </c>
      <c r="D1198" s="114" t="s">
        <v>1700</v>
      </c>
      <c r="E1198" s="112">
        <f t="shared" si="67"/>
        <v>239712</v>
      </c>
      <c r="F1198" s="112">
        <f t="shared" si="67"/>
        <v>0</v>
      </c>
      <c r="G1198" s="112">
        <f t="shared" si="67"/>
        <v>0</v>
      </c>
      <c r="H1198" s="112">
        <f t="shared" si="67"/>
        <v>0</v>
      </c>
      <c r="I1198" s="112">
        <f t="shared" si="67"/>
        <v>640</v>
      </c>
      <c r="J1198" s="112">
        <f t="shared" si="67"/>
        <v>0</v>
      </c>
      <c r="K1198" s="112">
        <f t="shared" si="67"/>
        <v>0</v>
      </c>
      <c r="L1198" s="112">
        <f t="shared" si="67"/>
        <v>0</v>
      </c>
      <c r="M1198" s="112">
        <f t="shared" si="67"/>
        <v>240352</v>
      </c>
      <c r="O1198" s="114" t="s">
        <v>51</v>
      </c>
      <c r="P1198" s="114" t="s">
        <v>1771</v>
      </c>
      <c r="Q1198" s="114" t="s">
        <v>613</v>
      </c>
      <c r="R1198" s="114" t="s">
        <v>1700</v>
      </c>
      <c r="S1198" s="114"/>
      <c r="T1198" s="112">
        <v>239712</v>
      </c>
      <c r="U1198" s="112">
        <v>0</v>
      </c>
      <c r="V1198" s="112">
        <v>0</v>
      </c>
      <c r="W1198" s="112">
        <v>0</v>
      </c>
      <c r="X1198" s="112">
        <v>640</v>
      </c>
      <c r="Y1198" s="112">
        <v>0</v>
      </c>
      <c r="Z1198" s="112">
        <v>0</v>
      </c>
      <c r="AA1198" s="112">
        <v>0</v>
      </c>
      <c r="AB1198" s="112">
        <v>240352</v>
      </c>
    </row>
    <row r="1199" spans="1:28" x14ac:dyDescent="0.25">
      <c r="A1199" s="114" t="s">
        <v>51</v>
      </c>
      <c r="B1199" s="114" t="s">
        <v>1771</v>
      </c>
      <c r="C1199" s="114" t="s">
        <v>614</v>
      </c>
      <c r="D1199" s="114" t="s">
        <v>1701</v>
      </c>
      <c r="E1199" s="112">
        <f t="shared" si="67"/>
        <v>45184</v>
      </c>
      <c r="F1199" s="112">
        <f t="shared" si="67"/>
        <v>0</v>
      </c>
      <c r="G1199" s="112">
        <f t="shared" si="67"/>
        <v>0</v>
      </c>
      <c r="H1199" s="112">
        <f t="shared" si="67"/>
        <v>0</v>
      </c>
      <c r="I1199" s="112">
        <f t="shared" si="67"/>
        <v>0</v>
      </c>
      <c r="J1199" s="112">
        <f t="shared" si="67"/>
        <v>0</v>
      </c>
      <c r="K1199" s="112">
        <f t="shared" si="67"/>
        <v>0</v>
      </c>
      <c r="L1199" s="112">
        <f t="shared" si="67"/>
        <v>0</v>
      </c>
      <c r="M1199" s="112">
        <f t="shared" si="67"/>
        <v>45184</v>
      </c>
      <c r="O1199" s="114" t="s">
        <v>51</v>
      </c>
      <c r="P1199" s="114" t="s">
        <v>1771</v>
      </c>
      <c r="Q1199" s="114" t="s">
        <v>614</v>
      </c>
      <c r="R1199" s="114" t="s">
        <v>1701</v>
      </c>
      <c r="S1199" s="114"/>
      <c r="T1199" s="112">
        <v>45184</v>
      </c>
      <c r="U1199" s="112">
        <v>0</v>
      </c>
      <c r="V1199" s="112">
        <v>0</v>
      </c>
      <c r="W1199" s="112">
        <v>0</v>
      </c>
      <c r="X1199" s="112">
        <v>0</v>
      </c>
      <c r="Y1199" s="112">
        <v>0</v>
      </c>
      <c r="Z1199" s="112">
        <v>0</v>
      </c>
      <c r="AA1199" s="112">
        <v>0</v>
      </c>
      <c r="AB1199" s="112">
        <v>45184</v>
      </c>
    </row>
    <row r="1200" spans="1:28" x14ac:dyDescent="0.25">
      <c r="A1200" s="114" t="s">
        <v>51</v>
      </c>
      <c r="B1200" s="114" t="s">
        <v>1771</v>
      </c>
      <c r="C1200" s="114" t="s">
        <v>615</v>
      </c>
      <c r="D1200" s="114" t="s">
        <v>1702</v>
      </c>
      <c r="E1200" s="112">
        <f t="shared" si="67"/>
        <v>0</v>
      </c>
      <c r="F1200" s="112">
        <f t="shared" si="67"/>
        <v>0</v>
      </c>
      <c r="G1200" s="112">
        <f t="shared" si="67"/>
        <v>0</v>
      </c>
      <c r="H1200" s="112">
        <f t="shared" si="67"/>
        <v>0</v>
      </c>
      <c r="I1200" s="112">
        <f t="shared" si="67"/>
        <v>0</v>
      </c>
      <c r="J1200" s="112">
        <f t="shared" si="67"/>
        <v>0</v>
      </c>
      <c r="K1200" s="112">
        <f t="shared" si="67"/>
        <v>0</v>
      </c>
      <c r="L1200" s="112">
        <f t="shared" si="67"/>
        <v>0</v>
      </c>
      <c r="M1200" s="112">
        <f t="shared" si="67"/>
        <v>0</v>
      </c>
      <c r="O1200" s="114" t="s">
        <v>51</v>
      </c>
      <c r="P1200" s="114" t="s">
        <v>1771</v>
      </c>
      <c r="Q1200" s="114" t="s">
        <v>615</v>
      </c>
      <c r="R1200" s="114" t="s">
        <v>1702</v>
      </c>
      <c r="S1200" s="114"/>
      <c r="T1200" s="112">
        <v>0</v>
      </c>
      <c r="U1200" s="112">
        <v>0</v>
      </c>
      <c r="V1200" s="112">
        <v>0</v>
      </c>
      <c r="W1200" s="112">
        <v>0</v>
      </c>
      <c r="X1200" s="112">
        <v>0</v>
      </c>
      <c r="Y1200" s="112">
        <v>0</v>
      </c>
      <c r="Z1200" s="112">
        <v>0</v>
      </c>
      <c r="AA1200" s="112">
        <v>0</v>
      </c>
      <c r="AB1200" s="112">
        <v>0</v>
      </c>
    </row>
    <row r="1201" spans="1:43" x14ac:dyDescent="0.25">
      <c r="A1201" s="114" t="s">
        <v>51</v>
      </c>
      <c r="B1201" s="114" t="s">
        <v>1771</v>
      </c>
      <c r="C1201" s="114" t="s">
        <v>616</v>
      </c>
      <c r="D1201" s="114" t="s">
        <v>1703</v>
      </c>
      <c r="E1201" s="112">
        <f t="shared" si="67"/>
        <v>544576</v>
      </c>
      <c r="F1201" s="112">
        <f t="shared" si="67"/>
        <v>280096</v>
      </c>
      <c r="G1201" s="112">
        <f t="shared" si="67"/>
        <v>27344</v>
      </c>
      <c r="H1201" s="112">
        <f t="shared" si="67"/>
        <v>8336</v>
      </c>
      <c r="I1201" s="112">
        <f t="shared" si="67"/>
        <v>173728</v>
      </c>
      <c r="J1201" s="112">
        <f t="shared" si="67"/>
        <v>269360</v>
      </c>
      <c r="K1201" s="112">
        <f t="shared" si="67"/>
        <v>10368</v>
      </c>
      <c r="L1201" s="112">
        <f t="shared" si="67"/>
        <v>17123</v>
      </c>
      <c r="M1201" s="112">
        <f t="shared" si="67"/>
        <v>1330931</v>
      </c>
      <c r="O1201" s="114" t="s">
        <v>51</v>
      </c>
      <c r="P1201" s="114" t="s">
        <v>1771</v>
      </c>
      <c r="Q1201" s="114" t="s">
        <v>616</v>
      </c>
      <c r="R1201" s="114" t="s">
        <v>1703</v>
      </c>
      <c r="S1201" s="114"/>
      <c r="T1201" s="112">
        <v>544576</v>
      </c>
      <c r="U1201" s="112">
        <v>280096</v>
      </c>
      <c r="V1201" s="112">
        <v>27344</v>
      </c>
      <c r="W1201" s="112">
        <v>8336</v>
      </c>
      <c r="X1201" s="112">
        <v>173728</v>
      </c>
      <c r="Y1201" s="112">
        <v>269360</v>
      </c>
      <c r="Z1201" s="112">
        <v>10368</v>
      </c>
      <c r="AA1201" s="112">
        <v>17123</v>
      </c>
      <c r="AB1201" s="112">
        <v>1330931</v>
      </c>
    </row>
    <row r="1202" spans="1:43" x14ac:dyDescent="0.25">
      <c r="D1202" s="111" t="s">
        <v>617</v>
      </c>
      <c r="R1202" s="111" t="s">
        <v>617</v>
      </c>
      <c r="S1202" s="111"/>
    </row>
    <row r="1203" spans="1:43" x14ac:dyDescent="0.25">
      <c r="A1203" s="114" t="s">
        <v>51</v>
      </c>
      <c r="B1203" s="114" t="s">
        <v>1771</v>
      </c>
      <c r="C1203" s="114" t="s">
        <v>618</v>
      </c>
      <c r="D1203" s="114" t="s">
        <v>1704</v>
      </c>
      <c r="E1203" s="112">
        <f t="shared" ref="E1203:M1208" si="68">T1203</f>
        <v>0</v>
      </c>
      <c r="F1203" s="112">
        <f t="shared" si="68"/>
        <v>0</v>
      </c>
      <c r="G1203" s="112">
        <f t="shared" si="68"/>
        <v>0</v>
      </c>
      <c r="H1203" s="112">
        <f t="shared" si="68"/>
        <v>0</v>
      </c>
      <c r="I1203" s="112">
        <f t="shared" si="68"/>
        <v>0</v>
      </c>
      <c r="J1203" s="112">
        <f t="shared" si="68"/>
        <v>0</v>
      </c>
      <c r="K1203" s="112">
        <f t="shared" si="68"/>
        <v>0</v>
      </c>
      <c r="L1203" s="112">
        <f t="shared" si="68"/>
        <v>0</v>
      </c>
      <c r="M1203" s="112">
        <f t="shared" si="68"/>
        <v>0</v>
      </c>
      <c r="O1203" s="114" t="s">
        <v>51</v>
      </c>
      <c r="P1203" s="114" t="s">
        <v>1771</v>
      </c>
      <c r="Q1203" s="114" t="s">
        <v>618</v>
      </c>
      <c r="R1203" s="114" t="s">
        <v>1704</v>
      </c>
      <c r="S1203" s="114"/>
      <c r="T1203" s="112">
        <v>0</v>
      </c>
      <c r="U1203" s="112">
        <v>0</v>
      </c>
      <c r="V1203" s="112">
        <v>0</v>
      </c>
      <c r="W1203" s="112">
        <v>0</v>
      </c>
      <c r="X1203" s="112">
        <v>0</v>
      </c>
      <c r="Y1203" s="112">
        <v>0</v>
      </c>
      <c r="Z1203" s="112">
        <v>0</v>
      </c>
      <c r="AA1203" s="112">
        <v>0</v>
      </c>
      <c r="AB1203" s="112">
        <v>0</v>
      </c>
    </row>
    <row r="1204" spans="1:43" x14ac:dyDescent="0.25">
      <c r="A1204" s="114" t="s">
        <v>51</v>
      </c>
      <c r="B1204" s="114" t="s">
        <v>1771</v>
      </c>
      <c r="C1204" s="114" t="s">
        <v>619</v>
      </c>
      <c r="D1204" s="114" t="s">
        <v>1705</v>
      </c>
      <c r="E1204" s="112">
        <f t="shared" si="68"/>
        <v>0</v>
      </c>
      <c r="F1204" s="112">
        <f t="shared" si="68"/>
        <v>0</v>
      </c>
      <c r="G1204" s="112">
        <f t="shared" si="68"/>
        <v>0</v>
      </c>
      <c r="H1204" s="112">
        <f t="shared" si="68"/>
        <v>0</v>
      </c>
      <c r="I1204" s="112">
        <f t="shared" si="68"/>
        <v>0</v>
      </c>
      <c r="J1204" s="112">
        <f t="shared" si="68"/>
        <v>0</v>
      </c>
      <c r="K1204" s="112">
        <f t="shared" si="68"/>
        <v>0</v>
      </c>
      <c r="L1204" s="112">
        <f t="shared" si="68"/>
        <v>0</v>
      </c>
      <c r="M1204" s="112">
        <f t="shared" si="68"/>
        <v>0</v>
      </c>
      <c r="O1204" s="114" t="s">
        <v>51</v>
      </c>
      <c r="P1204" s="114" t="s">
        <v>1771</v>
      </c>
      <c r="Q1204" s="114" t="s">
        <v>619</v>
      </c>
      <c r="R1204" s="114" t="s">
        <v>1705</v>
      </c>
      <c r="S1204" s="114"/>
      <c r="T1204" s="112">
        <v>0</v>
      </c>
      <c r="U1204" s="112">
        <v>0</v>
      </c>
      <c r="V1204" s="112">
        <v>0</v>
      </c>
      <c r="W1204" s="112">
        <v>0</v>
      </c>
      <c r="X1204" s="112">
        <v>0</v>
      </c>
      <c r="Y1204" s="112">
        <v>0</v>
      </c>
      <c r="Z1204" s="112">
        <v>0</v>
      </c>
      <c r="AA1204" s="112">
        <v>0</v>
      </c>
      <c r="AB1204" s="112">
        <v>0</v>
      </c>
    </row>
    <row r="1205" spans="1:43" x14ac:dyDescent="0.25">
      <c r="A1205" s="114" t="s">
        <v>51</v>
      </c>
      <c r="B1205" s="114" t="s">
        <v>1771</v>
      </c>
      <c r="C1205" s="114" t="s">
        <v>620</v>
      </c>
      <c r="D1205" s="114" t="s">
        <v>1706</v>
      </c>
      <c r="E1205" s="112">
        <f t="shared" si="68"/>
        <v>0</v>
      </c>
      <c r="F1205" s="112">
        <f t="shared" si="68"/>
        <v>0</v>
      </c>
      <c r="G1205" s="112">
        <f t="shared" si="68"/>
        <v>0</v>
      </c>
      <c r="H1205" s="112">
        <f t="shared" si="68"/>
        <v>0</v>
      </c>
      <c r="I1205" s="112">
        <f t="shared" si="68"/>
        <v>0</v>
      </c>
      <c r="J1205" s="112">
        <f t="shared" si="68"/>
        <v>0</v>
      </c>
      <c r="K1205" s="112">
        <f t="shared" si="68"/>
        <v>0</v>
      </c>
      <c r="L1205" s="112">
        <f t="shared" si="68"/>
        <v>0</v>
      </c>
      <c r="M1205" s="112">
        <f t="shared" si="68"/>
        <v>0</v>
      </c>
      <c r="O1205" s="114" t="s">
        <v>51</v>
      </c>
      <c r="P1205" s="114" t="s">
        <v>1771</v>
      </c>
      <c r="Q1205" s="114" t="s">
        <v>620</v>
      </c>
      <c r="R1205" s="114" t="s">
        <v>1706</v>
      </c>
      <c r="S1205" s="114"/>
      <c r="T1205" s="112">
        <v>0</v>
      </c>
      <c r="U1205" s="112">
        <v>0</v>
      </c>
      <c r="V1205" s="112">
        <v>0</v>
      </c>
      <c r="W1205" s="112">
        <v>0</v>
      </c>
      <c r="X1205" s="112">
        <v>0</v>
      </c>
      <c r="Y1205" s="112">
        <v>0</v>
      </c>
      <c r="Z1205" s="112">
        <v>0</v>
      </c>
      <c r="AA1205" s="112">
        <v>0</v>
      </c>
      <c r="AB1205" s="112">
        <v>0</v>
      </c>
    </row>
    <row r="1206" spans="1:43" x14ac:dyDescent="0.25">
      <c r="A1206" s="114" t="s">
        <v>51</v>
      </c>
      <c r="B1206" s="114" t="s">
        <v>1771</v>
      </c>
      <c r="C1206" s="114" t="s">
        <v>621</v>
      </c>
      <c r="D1206" s="114" t="s">
        <v>1707</v>
      </c>
      <c r="E1206" s="112">
        <f t="shared" si="68"/>
        <v>0</v>
      </c>
      <c r="F1206" s="112">
        <f t="shared" si="68"/>
        <v>0</v>
      </c>
      <c r="G1206" s="112">
        <f t="shared" si="68"/>
        <v>0</v>
      </c>
      <c r="H1206" s="112">
        <f t="shared" si="68"/>
        <v>0</v>
      </c>
      <c r="I1206" s="112">
        <f t="shared" si="68"/>
        <v>0</v>
      </c>
      <c r="J1206" s="112">
        <f t="shared" si="68"/>
        <v>0</v>
      </c>
      <c r="K1206" s="112">
        <f t="shared" si="68"/>
        <v>0</v>
      </c>
      <c r="L1206" s="112">
        <f t="shared" si="68"/>
        <v>0</v>
      </c>
      <c r="M1206" s="112">
        <f t="shared" si="68"/>
        <v>0</v>
      </c>
      <c r="O1206" s="114" t="s">
        <v>51</v>
      </c>
      <c r="P1206" s="114" t="s">
        <v>1771</v>
      </c>
      <c r="Q1206" s="114" t="s">
        <v>621</v>
      </c>
      <c r="R1206" s="114" t="s">
        <v>1707</v>
      </c>
      <c r="S1206" s="114"/>
      <c r="T1206" s="112">
        <v>0</v>
      </c>
      <c r="U1206" s="112">
        <v>0</v>
      </c>
      <c r="V1206" s="112">
        <v>0</v>
      </c>
      <c r="W1206" s="112">
        <v>0</v>
      </c>
      <c r="X1206" s="112">
        <v>0</v>
      </c>
      <c r="Y1206" s="112">
        <v>0</v>
      </c>
      <c r="Z1206" s="112">
        <v>0</v>
      </c>
      <c r="AA1206" s="112">
        <v>0</v>
      </c>
      <c r="AB1206" s="112">
        <v>0</v>
      </c>
    </row>
    <row r="1207" spans="1:43" x14ac:dyDescent="0.25">
      <c r="A1207" s="114" t="s">
        <v>51</v>
      </c>
      <c r="B1207" s="114" t="s">
        <v>1771</v>
      </c>
      <c r="C1207" s="114" t="s">
        <v>706</v>
      </c>
      <c r="D1207" s="114" t="s">
        <v>1708</v>
      </c>
      <c r="E1207" s="112">
        <f t="shared" si="68"/>
        <v>0</v>
      </c>
      <c r="F1207" s="112">
        <f t="shared" si="68"/>
        <v>0</v>
      </c>
      <c r="G1207" s="112">
        <f t="shared" si="68"/>
        <v>0</v>
      </c>
      <c r="H1207" s="112">
        <f t="shared" si="68"/>
        <v>0</v>
      </c>
      <c r="I1207" s="112">
        <f t="shared" si="68"/>
        <v>0</v>
      </c>
      <c r="J1207" s="112">
        <f t="shared" si="68"/>
        <v>0</v>
      </c>
      <c r="K1207" s="112">
        <f t="shared" si="68"/>
        <v>0</v>
      </c>
      <c r="L1207" s="112">
        <f t="shared" si="68"/>
        <v>0</v>
      </c>
      <c r="M1207" s="112">
        <f t="shared" si="68"/>
        <v>0</v>
      </c>
      <c r="O1207" s="114" t="s">
        <v>51</v>
      </c>
      <c r="P1207" s="114" t="s">
        <v>1771</v>
      </c>
      <c r="Q1207" s="114" t="s">
        <v>706</v>
      </c>
      <c r="R1207" s="114" t="s">
        <v>1708</v>
      </c>
      <c r="S1207" s="114"/>
      <c r="T1207" s="112">
        <v>0</v>
      </c>
      <c r="U1207" s="112">
        <v>0</v>
      </c>
      <c r="V1207" s="112">
        <v>0</v>
      </c>
      <c r="W1207" s="112">
        <v>0</v>
      </c>
      <c r="X1207" s="112">
        <v>0</v>
      </c>
      <c r="Y1207" s="112">
        <v>0</v>
      </c>
      <c r="Z1207" s="112">
        <v>0</v>
      </c>
      <c r="AA1207" s="112">
        <v>0</v>
      </c>
      <c r="AB1207" s="112">
        <v>0</v>
      </c>
    </row>
    <row r="1208" spans="1:43" x14ac:dyDescent="0.25">
      <c r="A1208" s="114" t="s">
        <v>51</v>
      </c>
      <c r="B1208" s="114" t="s">
        <v>1771</v>
      </c>
      <c r="C1208" s="114" t="s">
        <v>708</v>
      </c>
      <c r="D1208" s="114" t="s">
        <v>1709</v>
      </c>
      <c r="E1208" s="112">
        <f t="shared" si="68"/>
        <v>0</v>
      </c>
      <c r="F1208" s="112">
        <f t="shared" si="68"/>
        <v>0</v>
      </c>
      <c r="G1208" s="112">
        <f t="shared" si="68"/>
        <v>0</v>
      </c>
      <c r="H1208" s="112">
        <f t="shared" si="68"/>
        <v>0</v>
      </c>
      <c r="I1208" s="112">
        <f t="shared" si="68"/>
        <v>0</v>
      </c>
      <c r="J1208" s="112">
        <f t="shared" si="68"/>
        <v>0</v>
      </c>
      <c r="K1208" s="112">
        <f t="shared" si="68"/>
        <v>0</v>
      </c>
      <c r="L1208" s="112">
        <f t="shared" si="68"/>
        <v>0</v>
      </c>
      <c r="M1208" s="112">
        <f t="shared" si="68"/>
        <v>0</v>
      </c>
      <c r="O1208" s="114" t="s">
        <v>51</v>
      </c>
      <c r="P1208" s="114" t="s">
        <v>1771</v>
      </c>
      <c r="Q1208" s="114" t="s">
        <v>708</v>
      </c>
      <c r="R1208" s="114" t="s">
        <v>1709</v>
      </c>
      <c r="S1208" s="114"/>
      <c r="T1208" s="112">
        <v>0</v>
      </c>
      <c r="U1208" s="112">
        <v>0</v>
      </c>
      <c r="V1208" s="112">
        <v>0</v>
      </c>
      <c r="W1208" s="112">
        <v>0</v>
      </c>
      <c r="X1208" s="112">
        <v>0</v>
      </c>
      <c r="Y1208" s="112">
        <v>0</v>
      </c>
      <c r="Z1208" s="112">
        <v>0</v>
      </c>
      <c r="AA1208" s="112">
        <v>0</v>
      </c>
      <c r="AB1208" s="112">
        <v>0</v>
      </c>
    </row>
    <row r="1211" spans="1:43" x14ac:dyDescent="0.25">
      <c r="A1211" s="111" t="s">
        <v>1772</v>
      </c>
      <c r="O1211" s="111" t="s">
        <v>1772</v>
      </c>
      <c r="AD1211" s="116" t="s">
        <v>1772</v>
      </c>
      <c r="AE1211" s="117"/>
      <c r="AF1211" s="117"/>
      <c r="AG1211" s="117"/>
      <c r="AH1211" s="117"/>
      <c r="AI1211" s="118" t="s">
        <v>1713</v>
      </c>
      <c r="AJ1211" s="119"/>
      <c r="AK1211" s="119"/>
      <c r="AL1211" s="119"/>
      <c r="AM1211" s="119"/>
      <c r="AN1211" s="119"/>
      <c r="AO1211" s="119"/>
      <c r="AP1211" s="119"/>
      <c r="AQ1211" s="119"/>
    </row>
    <row r="1212" spans="1:43" x14ac:dyDescent="0.25">
      <c r="A1212" s="114" t="s">
        <v>0</v>
      </c>
      <c r="B1212" s="114" t="s">
        <v>1666</v>
      </c>
      <c r="C1212" s="114" t="s">
        <v>112</v>
      </c>
      <c r="D1212" s="111" t="s">
        <v>127</v>
      </c>
      <c r="E1212" s="112" t="s">
        <v>1667</v>
      </c>
      <c r="F1212" s="112" t="s">
        <v>1668</v>
      </c>
      <c r="G1212" s="112" t="s">
        <v>1669</v>
      </c>
      <c r="H1212" s="112" t="s">
        <v>1670</v>
      </c>
      <c r="I1212" s="112" t="s">
        <v>1671</v>
      </c>
      <c r="J1212" s="112" t="s">
        <v>1672</v>
      </c>
      <c r="K1212" s="112" t="s">
        <v>1673</v>
      </c>
      <c r="L1212" s="112" t="s">
        <v>1674</v>
      </c>
      <c r="M1212" s="112" t="s">
        <v>1</v>
      </c>
      <c r="O1212" s="114" t="s">
        <v>0</v>
      </c>
      <c r="P1212" s="114" t="s">
        <v>1666</v>
      </c>
      <c r="Q1212" s="114" t="s">
        <v>112</v>
      </c>
      <c r="R1212" s="111" t="s">
        <v>127</v>
      </c>
      <c r="S1212" s="111"/>
      <c r="T1212" s="112" t="s">
        <v>1667</v>
      </c>
      <c r="U1212" s="112" t="s">
        <v>1668</v>
      </c>
      <c r="V1212" s="112" t="s">
        <v>1669</v>
      </c>
      <c r="W1212" s="112" t="s">
        <v>1670</v>
      </c>
      <c r="X1212" s="112" t="s">
        <v>1671</v>
      </c>
      <c r="Y1212" s="112" t="s">
        <v>1672</v>
      </c>
      <c r="Z1212" s="112" t="s">
        <v>1673</v>
      </c>
      <c r="AA1212" s="112" t="s">
        <v>1674</v>
      </c>
      <c r="AB1212" s="112" t="s">
        <v>1</v>
      </c>
      <c r="AD1212" s="120" t="s">
        <v>0</v>
      </c>
      <c r="AE1212" s="120" t="s">
        <v>1666</v>
      </c>
      <c r="AF1212" s="120" t="s">
        <v>112</v>
      </c>
      <c r="AG1212" s="116" t="s">
        <v>127</v>
      </c>
      <c r="AH1212" s="116"/>
      <c r="AI1212" s="119" t="s">
        <v>1667</v>
      </c>
      <c r="AJ1212" s="119" t="s">
        <v>1668</v>
      </c>
      <c r="AK1212" s="119" t="s">
        <v>1669</v>
      </c>
      <c r="AL1212" s="119" t="s">
        <v>1670</v>
      </c>
      <c r="AM1212" s="119" t="s">
        <v>1671</v>
      </c>
      <c r="AN1212" s="119" t="s">
        <v>1672</v>
      </c>
      <c r="AO1212" s="119" t="s">
        <v>1673</v>
      </c>
      <c r="AP1212" s="119" t="s">
        <v>1674</v>
      </c>
      <c r="AQ1212" s="119" t="s">
        <v>1</v>
      </c>
    </row>
    <row r="1213" spans="1:43" x14ac:dyDescent="0.25">
      <c r="A1213" s="114" t="s">
        <v>23</v>
      </c>
      <c r="B1213" s="114" t="s">
        <v>1773</v>
      </c>
      <c r="C1213" s="114" t="s">
        <v>589</v>
      </c>
      <c r="D1213" s="114" t="s">
        <v>1676</v>
      </c>
      <c r="E1213" s="112">
        <f>T1213+AI1213</f>
        <v>7022</v>
      </c>
      <c r="F1213" s="112">
        <f t="shared" ref="F1213:M1228" si="69">U1213+AJ1213</f>
        <v>0</v>
      </c>
      <c r="G1213" s="112">
        <f t="shared" si="69"/>
        <v>0</v>
      </c>
      <c r="H1213" s="112">
        <f t="shared" si="69"/>
        <v>0</v>
      </c>
      <c r="I1213" s="112">
        <f t="shared" si="69"/>
        <v>0</v>
      </c>
      <c r="J1213" s="112">
        <f t="shared" si="69"/>
        <v>0</v>
      </c>
      <c r="K1213" s="112">
        <f t="shared" si="69"/>
        <v>14460</v>
      </c>
      <c r="L1213" s="112">
        <f t="shared" si="69"/>
        <v>0</v>
      </c>
      <c r="M1213" s="112">
        <f t="shared" si="69"/>
        <v>21482</v>
      </c>
      <c r="O1213" s="114" t="s">
        <v>23</v>
      </c>
      <c r="P1213" s="114" t="s">
        <v>1773</v>
      </c>
      <c r="Q1213" s="114" t="s">
        <v>589</v>
      </c>
      <c r="R1213" s="114" t="s">
        <v>1676</v>
      </c>
      <c r="S1213" s="114"/>
      <c r="T1213" s="112">
        <v>6720</v>
      </c>
      <c r="U1213" s="112">
        <v>0</v>
      </c>
      <c r="V1213" s="112">
        <v>0</v>
      </c>
      <c r="W1213" s="112">
        <v>0</v>
      </c>
      <c r="X1213" s="112">
        <v>0</v>
      </c>
      <c r="Y1213" s="112">
        <v>0</v>
      </c>
      <c r="Z1213" s="112">
        <v>14460</v>
      </c>
      <c r="AA1213" s="112">
        <v>0</v>
      </c>
      <c r="AB1213" s="112">
        <v>21180</v>
      </c>
      <c r="AD1213" s="120" t="s">
        <v>23</v>
      </c>
      <c r="AE1213" s="120" t="s">
        <v>1773</v>
      </c>
      <c r="AF1213" s="120" t="s">
        <v>589</v>
      </c>
      <c r="AG1213" s="120" t="s">
        <v>1676</v>
      </c>
      <c r="AH1213" s="120"/>
      <c r="AI1213" s="119">
        <v>302</v>
      </c>
      <c r="AJ1213" s="119">
        <v>0</v>
      </c>
      <c r="AK1213" s="119">
        <v>0</v>
      </c>
      <c r="AL1213" s="119">
        <v>0</v>
      </c>
      <c r="AM1213" s="119">
        <v>0</v>
      </c>
      <c r="AN1213" s="119">
        <v>0</v>
      </c>
      <c r="AO1213" s="119">
        <v>0</v>
      </c>
      <c r="AP1213" s="119">
        <v>0</v>
      </c>
      <c r="AQ1213" s="119">
        <f>SUM(AI1213:AP1213)</f>
        <v>302</v>
      </c>
    </row>
    <row r="1214" spans="1:43" x14ac:dyDescent="0.25">
      <c r="A1214" s="114" t="s">
        <v>23</v>
      </c>
      <c r="B1214" s="114" t="s">
        <v>1773</v>
      </c>
      <c r="C1214" s="114" t="s">
        <v>590</v>
      </c>
      <c r="D1214" s="114" t="s">
        <v>1677</v>
      </c>
      <c r="E1214" s="112">
        <f t="shared" ref="E1214:M1240" si="70">T1214+AI1214</f>
        <v>0</v>
      </c>
      <c r="F1214" s="112">
        <f t="shared" si="69"/>
        <v>0</v>
      </c>
      <c r="G1214" s="112">
        <f t="shared" si="69"/>
        <v>0</v>
      </c>
      <c r="H1214" s="112">
        <f t="shared" si="69"/>
        <v>0</v>
      </c>
      <c r="I1214" s="112">
        <f t="shared" si="69"/>
        <v>84768</v>
      </c>
      <c r="J1214" s="112">
        <f t="shared" si="69"/>
        <v>0</v>
      </c>
      <c r="K1214" s="112">
        <f t="shared" si="69"/>
        <v>783</v>
      </c>
      <c r="L1214" s="112">
        <f t="shared" si="69"/>
        <v>0</v>
      </c>
      <c r="M1214" s="112">
        <f t="shared" si="69"/>
        <v>85551</v>
      </c>
      <c r="O1214" s="114" t="s">
        <v>23</v>
      </c>
      <c r="P1214" s="114" t="s">
        <v>1773</v>
      </c>
      <c r="Q1214" s="114" t="s">
        <v>590</v>
      </c>
      <c r="R1214" s="114" t="s">
        <v>1677</v>
      </c>
      <c r="S1214" s="114"/>
      <c r="T1214" s="112">
        <v>0</v>
      </c>
      <c r="U1214" s="112">
        <v>0</v>
      </c>
      <c r="V1214" s="112">
        <v>0</v>
      </c>
      <c r="W1214" s="112">
        <v>0</v>
      </c>
      <c r="X1214" s="112">
        <v>84768</v>
      </c>
      <c r="Y1214" s="112">
        <v>0</v>
      </c>
      <c r="Z1214" s="112">
        <v>783</v>
      </c>
      <c r="AA1214" s="112">
        <v>0</v>
      </c>
      <c r="AB1214" s="112">
        <v>85551</v>
      </c>
      <c r="AD1214" s="120" t="s">
        <v>23</v>
      </c>
      <c r="AE1214" s="120" t="s">
        <v>1773</v>
      </c>
      <c r="AF1214" s="120" t="s">
        <v>590</v>
      </c>
      <c r="AG1214" s="120" t="s">
        <v>1677</v>
      </c>
      <c r="AH1214" s="120"/>
      <c r="AI1214" s="119">
        <v>0</v>
      </c>
      <c r="AJ1214" s="119">
        <v>0</v>
      </c>
      <c r="AK1214" s="119">
        <v>0</v>
      </c>
      <c r="AL1214" s="119">
        <v>0</v>
      </c>
      <c r="AM1214" s="119">
        <v>0</v>
      </c>
      <c r="AN1214" s="119">
        <v>0</v>
      </c>
      <c r="AO1214" s="119">
        <v>0</v>
      </c>
      <c r="AP1214" s="119">
        <v>0</v>
      </c>
      <c r="AQ1214" s="119">
        <f t="shared" ref="AQ1214:AQ1239" si="71">SUM(AI1214:AP1214)</f>
        <v>0</v>
      </c>
    </row>
    <row r="1215" spans="1:43" x14ac:dyDescent="0.25">
      <c r="A1215" s="114" t="s">
        <v>23</v>
      </c>
      <c r="B1215" s="114" t="s">
        <v>1773</v>
      </c>
      <c r="C1215" s="114" t="s">
        <v>591</v>
      </c>
      <c r="D1215" s="114" t="s">
        <v>1678</v>
      </c>
      <c r="E1215" s="112">
        <f t="shared" si="70"/>
        <v>0</v>
      </c>
      <c r="F1215" s="112">
        <f t="shared" si="69"/>
        <v>422340</v>
      </c>
      <c r="G1215" s="112">
        <f t="shared" si="69"/>
        <v>0</v>
      </c>
      <c r="H1215" s="112">
        <f t="shared" si="69"/>
        <v>0</v>
      </c>
      <c r="I1215" s="112">
        <f t="shared" si="69"/>
        <v>9504</v>
      </c>
      <c r="J1215" s="112">
        <f t="shared" si="69"/>
        <v>0</v>
      </c>
      <c r="K1215" s="112">
        <f t="shared" si="69"/>
        <v>0</v>
      </c>
      <c r="L1215" s="112">
        <f t="shared" si="69"/>
        <v>0</v>
      </c>
      <c r="M1215" s="112">
        <f t="shared" si="69"/>
        <v>431844</v>
      </c>
      <c r="O1215" s="114" t="s">
        <v>23</v>
      </c>
      <c r="P1215" s="114" t="s">
        <v>1773</v>
      </c>
      <c r="Q1215" s="114" t="s">
        <v>591</v>
      </c>
      <c r="R1215" s="114" t="s">
        <v>1678</v>
      </c>
      <c r="S1215" s="114"/>
      <c r="T1215" s="112">
        <v>0</v>
      </c>
      <c r="U1215" s="112">
        <v>366368</v>
      </c>
      <c r="V1215" s="112">
        <v>0</v>
      </c>
      <c r="W1215" s="112">
        <v>0</v>
      </c>
      <c r="X1215" s="112">
        <v>9504</v>
      </c>
      <c r="Y1215" s="112">
        <v>0</v>
      </c>
      <c r="Z1215" s="112">
        <v>0</v>
      </c>
      <c r="AA1215" s="112">
        <v>0</v>
      </c>
      <c r="AB1215" s="112">
        <v>375872</v>
      </c>
      <c r="AD1215" s="120" t="s">
        <v>23</v>
      </c>
      <c r="AE1215" s="120" t="s">
        <v>1773</v>
      </c>
      <c r="AF1215" s="120" t="s">
        <v>591</v>
      </c>
      <c r="AG1215" s="120" t="s">
        <v>1678</v>
      </c>
      <c r="AH1215" s="120"/>
      <c r="AI1215" s="119">
        <v>0</v>
      </c>
      <c r="AJ1215" s="119">
        <v>55972</v>
      </c>
      <c r="AK1215" s="119">
        <v>0</v>
      </c>
      <c r="AL1215" s="119">
        <v>0</v>
      </c>
      <c r="AM1215" s="119">
        <v>0</v>
      </c>
      <c r="AN1215" s="119">
        <v>0</v>
      </c>
      <c r="AO1215" s="119">
        <v>0</v>
      </c>
      <c r="AP1215" s="119">
        <v>0</v>
      </c>
      <c r="AQ1215" s="119">
        <f t="shared" si="71"/>
        <v>55972</v>
      </c>
    </row>
    <row r="1216" spans="1:43" x14ac:dyDescent="0.25">
      <c r="A1216" s="114" t="s">
        <v>23</v>
      </c>
      <c r="B1216" s="114" t="s">
        <v>1773</v>
      </c>
      <c r="C1216" s="114" t="s">
        <v>592</v>
      </c>
      <c r="D1216" s="114" t="s">
        <v>1679</v>
      </c>
      <c r="E1216" s="112">
        <f t="shared" si="70"/>
        <v>40641</v>
      </c>
      <c r="F1216" s="112">
        <f t="shared" si="69"/>
        <v>51894</v>
      </c>
      <c r="G1216" s="112">
        <f t="shared" si="69"/>
        <v>0</v>
      </c>
      <c r="H1216" s="112">
        <f t="shared" si="69"/>
        <v>0</v>
      </c>
      <c r="I1216" s="112">
        <f t="shared" si="69"/>
        <v>84103</v>
      </c>
      <c r="J1216" s="112">
        <f t="shared" si="69"/>
        <v>9424</v>
      </c>
      <c r="K1216" s="112">
        <f t="shared" si="69"/>
        <v>800</v>
      </c>
      <c r="L1216" s="112">
        <f t="shared" si="69"/>
        <v>0</v>
      </c>
      <c r="M1216" s="112">
        <f t="shared" si="69"/>
        <v>186862</v>
      </c>
      <c r="O1216" s="114" t="s">
        <v>23</v>
      </c>
      <c r="P1216" s="114" t="s">
        <v>1773</v>
      </c>
      <c r="Q1216" s="114" t="s">
        <v>592</v>
      </c>
      <c r="R1216" s="114" t="s">
        <v>1679</v>
      </c>
      <c r="S1216" s="114"/>
      <c r="T1216" s="112">
        <v>34720</v>
      </c>
      <c r="U1216" s="112">
        <v>40656</v>
      </c>
      <c r="V1216" s="112">
        <v>0</v>
      </c>
      <c r="W1216" s="112">
        <v>0</v>
      </c>
      <c r="X1216" s="112">
        <v>71088</v>
      </c>
      <c r="Y1216" s="112">
        <v>9424</v>
      </c>
      <c r="Z1216" s="112">
        <v>800</v>
      </c>
      <c r="AA1216" s="112">
        <v>0</v>
      </c>
      <c r="AB1216" s="112">
        <v>156688</v>
      </c>
      <c r="AD1216" s="120" t="s">
        <v>23</v>
      </c>
      <c r="AE1216" s="120" t="s">
        <v>1773</v>
      </c>
      <c r="AF1216" s="120" t="s">
        <v>592</v>
      </c>
      <c r="AG1216" s="120" t="s">
        <v>1679</v>
      </c>
      <c r="AH1216" s="120"/>
      <c r="AI1216" s="119">
        <v>5921</v>
      </c>
      <c r="AJ1216" s="119">
        <v>11238</v>
      </c>
      <c r="AK1216" s="119">
        <v>0</v>
      </c>
      <c r="AL1216" s="119">
        <v>0</v>
      </c>
      <c r="AM1216" s="119">
        <v>13015</v>
      </c>
      <c r="AN1216" s="119">
        <v>0</v>
      </c>
      <c r="AO1216" s="119">
        <v>0</v>
      </c>
      <c r="AP1216" s="119">
        <v>0</v>
      </c>
      <c r="AQ1216" s="119">
        <f t="shared" si="71"/>
        <v>30174</v>
      </c>
    </row>
    <row r="1217" spans="1:43" x14ac:dyDescent="0.25">
      <c r="A1217" s="114" t="s">
        <v>23</v>
      </c>
      <c r="B1217" s="114" t="s">
        <v>1773</v>
      </c>
      <c r="C1217" s="114" t="s">
        <v>593</v>
      </c>
      <c r="D1217" s="114" t="s">
        <v>1680</v>
      </c>
      <c r="E1217" s="112">
        <f t="shared" si="70"/>
        <v>0</v>
      </c>
      <c r="F1217" s="112">
        <f t="shared" si="69"/>
        <v>0</v>
      </c>
      <c r="G1217" s="112">
        <f t="shared" si="69"/>
        <v>0</v>
      </c>
      <c r="H1217" s="112">
        <f t="shared" si="69"/>
        <v>0</v>
      </c>
      <c r="I1217" s="112">
        <f t="shared" si="69"/>
        <v>0</v>
      </c>
      <c r="J1217" s="112">
        <f t="shared" si="69"/>
        <v>0</v>
      </c>
      <c r="K1217" s="112">
        <f t="shared" si="69"/>
        <v>0</v>
      </c>
      <c r="L1217" s="112">
        <f t="shared" si="69"/>
        <v>0</v>
      </c>
      <c r="M1217" s="112">
        <f t="shared" si="69"/>
        <v>0</v>
      </c>
      <c r="O1217" s="114" t="s">
        <v>23</v>
      </c>
      <c r="P1217" s="114" t="s">
        <v>1773</v>
      </c>
      <c r="Q1217" s="114" t="s">
        <v>593</v>
      </c>
      <c r="R1217" s="114" t="s">
        <v>1680</v>
      </c>
      <c r="S1217" s="114"/>
      <c r="T1217" s="112">
        <v>0</v>
      </c>
      <c r="U1217" s="112">
        <v>0</v>
      </c>
      <c r="V1217" s="112">
        <v>0</v>
      </c>
      <c r="W1217" s="112">
        <v>0</v>
      </c>
      <c r="X1217" s="112">
        <v>0</v>
      </c>
      <c r="Y1217" s="112">
        <v>0</v>
      </c>
      <c r="Z1217" s="112">
        <v>0</v>
      </c>
      <c r="AA1217" s="112">
        <v>0</v>
      </c>
      <c r="AB1217" s="112">
        <v>0</v>
      </c>
      <c r="AD1217" s="120" t="s">
        <v>23</v>
      </c>
      <c r="AE1217" s="120" t="s">
        <v>1773</v>
      </c>
      <c r="AF1217" s="120" t="s">
        <v>593</v>
      </c>
      <c r="AG1217" s="120" t="s">
        <v>1680</v>
      </c>
      <c r="AH1217" s="120"/>
      <c r="AI1217" s="119">
        <v>0</v>
      </c>
      <c r="AJ1217" s="119">
        <v>0</v>
      </c>
      <c r="AK1217" s="119">
        <v>0</v>
      </c>
      <c r="AL1217" s="119">
        <v>0</v>
      </c>
      <c r="AM1217" s="119">
        <v>0</v>
      </c>
      <c r="AN1217" s="119">
        <v>0</v>
      </c>
      <c r="AO1217" s="119">
        <v>0</v>
      </c>
      <c r="AP1217" s="119">
        <v>0</v>
      </c>
      <c r="AQ1217" s="119">
        <f t="shared" si="71"/>
        <v>0</v>
      </c>
    </row>
    <row r="1218" spans="1:43" x14ac:dyDescent="0.25">
      <c r="A1218" s="114" t="s">
        <v>23</v>
      </c>
      <c r="B1218" s="114" t="s">
        <v>1773</v>
      </c>
      <c r="C1218" s="114" t="s">
        <v>594</v>
      </c>
      <c r="D1218" s="114" t="s">
        <v>1681</v>
      </c>
      <c r="E1218" s="112">
        <f t="shared" si="70"/>
        <v>18366</v>
      </c>
      <c r="F1218" s="112">
        <f t="shared" si="69"/>
        <v>0</v>
      </c>
      <c r="G1218" s="112">
        <f t="shared" si="69"/>
        <v>0</v>
      </c>
      <c r="H1218" s="112">
        <f t="shared" si="69"/>
        <v>0</v>
      </c>
      <c r="I1218" s="112">
        <f t="shared" si="69"/>
        <v>192</v>
      </c>
      <c r="J1218" s="112">
        <f t="shared" si="69"/>
        <v>0</v>
      </c>
      <c r="K1218" s="112">
        <f t="shared" si="69"/>
        <v>17080</v>
      </c>
      <c r="L1218" s="112">
        <f t="shared" si="69"/>
        <v>0</v>
      </c>
      <c r="M1218" s="112">
        <f t="shared" si="69"/>
        <v>35638</v>
      </c>
      <c r="O1218" s="114" t="s">
        <v>23</v>
      </c>
      <c r="P1218" s="114" t="s">
        <v>1773</v>
      </c>
      <c r="Q1218" s="114" t="s">
        <v>594</v>
      </c>
      <c r="R1218" s="114" t="s">
        <v>1681</v>
      </c>
      <c r="S1218" s="114"/>
      <c r="T1218" s="112">
        <v>15264</v>
      </c>
      <c r="U1218" s="112">
        <v>0</v>
      </c>
      <c r="V1218" s="112">
        <v>0</v>
      </c>
      <c r="W1218" s="112">
        <v>0</v>
      </c>
      <c r="X1218" s="112">
        <v>192</v>
      </c>
      <c r="Y1218" s="112">
        <v>0</v>
      </c>
      <c r="Z1218" s="112">
        <v>17080</v>
      </c>
      <c r="AA1218" s="112">
        <v>0</v>
      </c>
      <c r="AB1218" s="112">
        <v>32536</v>
      </c>
      <c r="AD1218" s="120" t="s">
        <v>23</v>
      </c>
      <c r="AE1218" s="120" t="s">
        <v>1773</v>
      </c>
      <c r="AF1218" s="120" t="s">
        <v>594</v>
      </c>
      <c r="AG1218" s="120" t="s">
        <v>1681</v>
      </c>
      <c r="AH1218" s="120"/>
      <c r="AI1218" s="119">
        <v>3102</v>
      </c>
      <c r="AJ1218" s="119">
        <v>0</v>
      </c>
      <c r="AK1218" s="119">
        <v>0</v>
      </c>
      <c r="AL1218" s="119">
        <v>0</v>
      </c>
      <c r="AM1218" s="119">
        <v>0</v>
      </c>
      <c r="AN1218" s="119">
        <v>0</v>
      </c>
      <c r="AO1218" s="119">
        <v>0</v>
      </c>
      <c r="AP1218" s="119">
        <v>0</v>
      </c>
      <c r="AQ1218" s="119">
        <f t="shared" si="71"/>
        <v>3102</v>
      </c>
    </row>
    <row r="1219" spans="1:43" x14ac:dyDescent="0.25">
      <c r="A1219" s="114" t="s">
        <v>23</v>
      </c>
      <c r="B1219" s="114" t="s">
        <v>1773</v>
      </c>
      <c r="C1219" s="114" t="s">
        <v>595</v>
      </c>
      <c r="D1219" s="114" t="s">
        <v>1682</v>
      </c>
      <c r="E1219" s="112">
        <f t="shared" si="70"/>
        <v>0</v>
      </c>
      <c r="F1219" s="112">
        <f t="shared" si="69"/>
        <v>7140</v>
      </c>
      <c r="G1219" s="112">
        <f t="shared" si="69"/>
        <v>0</v>
      </c>
      <c r="H1219" s="112">
        <f t="shared" si="69"/>
        <v>0</v>
      </c>
      <c r="I1219" s="112">
        <f t="shared" si="69"/>
        <v>0</v>
      </c>
      <c r="J1219" s="112">
        <f t="shared" si="69"/>
        <v>18750</v>
      </c>
      <c r="K1219" s="112">
        <f t="shared" si="69"/>
        <v>0</v>
      </c>
      <c r="L1219" s="112">
        <f t="shared" si="69"/>
        <v>2252</v>
      </c>
      <c r="M1219" s="112">
        <f t="shared" si="69"/>
        <v>28142</v>
      </c>
      <c r="O1219" s="114" t="s">
        <v>23</v>
      </c>
      <c r="P1219" s="114" t="s">
        <v>1773</v>
      </c>
      <c r="Q1219" s="114" t="s">
        <v>595</v>
      </c>
      <c r="R1219" s="114" t="s">
        <v>1682</v>
      </c>
      <c r="S1219" s="114"/>
      <c r="T1219" s="112">
        <v>0</v>
      </c>
      <c r="U1219" s="112">
        <v>5760</v>
      </c>
      <c r="V1219" s="112">
        <v>0</v>
      </c>
      <c r="W1219" s="112">
        <v>0</v>
      </c>
      <c r="X1219" s="112">
        <v>0</v>
      </c>
      <c r="Y1219" s="112">
        <v>14704</v>
      </c>
      <c r="Z1219" s="112">
        <v>0</v>
      </c>
      <c r="AA1219" s="112">
        <v>2252</v>
      </c>
      <c r="AB1219" s="112">
        <v>22716</v>
      </c>
      <c r="AD1219" s="120" t="s">
        <v>23</v>
      </c>
      <c r="AE1219" s="120" t="s">
        <v>1773</v>
      </c>
      <c r="AF1219" s="120" t="s">
        <v>595</v>
      </c>
      <c r="AG1219" s="120" t="s">
        <v>1682</v>
      </c>
      <c r="AH1219" s="120"/>
      <c r="AI1219" s="119">
        <v>0</v>
      </c>
      <c r="AJ1219" s="119">
        <v>1380</v>
      </c>
      <c r="AK1219" s="119">
        <v>0</v>
      </c>
      <c r="AL1219" s="119">
        <v>0</v>
      </c>
      <c r="AM1219" s="119">
        <v>0</v>
      </c>
      <c r="AN1219" s="119">
        <v>4046</v>
      </c>
      <c r="AO1219" s="119">
        <v>0</v>
      </c>
      <c r="AP1219" s="119">
        <v>0</v>
      </c>
      <c r="AQ1219" s="119">
        <f t="shared" si="71"/>
        <v>5426</v>
      </c>
    </row>
    <row r="1220" spans="1:43" x14ac:dyDescent="0.25">
      <c r="A1220" s="114" t="s">
        <v>23</v>
      </c>
      <c r="B1220" s="114" t="s">
        <v>1773</v>
      </c>
      <c r="C1220" s="114" t="s">
        <v>596</v>
      </c>
      <c r="D1220" s="114" t="s">
        <v>1683</v>
      </c>
      <c r="E1220" s="112">
        <f t="shared" si="70"/>
        <v>0</v>
      </c>
      <c r="F1220" s="112">
        <f t="shared" si="69"/>
        <v>0</v>
      </c>
      <c r="G1220" s="112">
        <f t="shared" si="69"/>
        <v>0</v>
      </c>
      <c r="H1220" s="112">
        <f t="shared" si="69"/>
        <v>0</v>
      </c>
      <c r="I1220" s="112">
        <f t="shared" si="69"/>
        <v>8448</v>
      </c>
      <c r="J1220" s="112">
        <f t="shared" si="69"/>
        <v>0</v>
      </c>
      <c r="K1220" s="112">
        <f t="shared" si="69"/>
        <v>5843</v>
      </c>
      <c r="L1220" s="112">
        <f t="shared" si="69"/>
        <v>0</v>
      </c>
      <c r="M1220" s="112">
        <f t="shared" si="69"/>
        <v>14291</v>
      </c>
      <c r="O1220" s="114" t="s">
        <v>23</v>
      </c>
      <c r="P1220" s="114" t="s">
        <v>1773</v>
      </c>
      <c r="Q1220" s="114" t="s">
        <v>596</v>
      </c>
      <c r="R1220" s="114" t="s">
        <v>1683</v>
      </c>
      <c r="S1220" s="114"/>
      <c r="T1220" s="112">
        <v>0</v>
      </c>
      <c r="U1220" s="112">
        <v>0</v>
      </c>
      <c r="V1220" s="112">
        <v>0</v>
      </c>
      <c r="W1220" s="112">
        <v>0</v>
      </c>
      <c r="X1220" s="112">
        <v>8448</v>
      </c>
      <c r="Y1220" s="112">
        <v>0</v>
      </c>
      <c r="Z1220" s="112">
        <v>5843</v>
      </c>
      <c r="AA1220" s="112">
        <v>0</v>
      </c>
      <c r="AB1220" s="112">
        <v>14291</v>
      </c>
      <c r="AD1220" s="120" t="s">
        <v>23</v>
      </c>
      <c r="AE1220" s="120" t="s">
        <v>1773</v>
      </c>
      <c r="AF1220" s="120" t="s">
        <v>596</v>
      </c>
      <c r="AG1220" s="120" t="s">
        <v>1683</v>
      </c>
      <c r="AH1220" s="120"/>
      <c r="AI1220" s="119">
        <v>0</v>
      </c>
      <c r="AJ1220" s="119">
        <v>0</v>
      </c>
      <c r="AK1220" s="119">
        <v>0</v>
      </c>
      <c r="AL1220" s="119">
        <v>0</v>
      </c>
      <c r="AM1220" s="119">
        <v>0</v>
      </c>
      <c r="AN1220" s="119">
        <v>0</v>
      </c>
      <c r="AO1220" s="119">
        <v>0</v>
      </c>
      <c r="AP1220" s="119">
        <v>0</v>
      </c>
      <c r="AQ1220" s="119">
        <f t="shared" si="71"/>
        <v>0</v>
      </c>
    </row>
    <row r="1221" spans="1:43" x14ac:dyDescent="0.25">
      <c r="A1221" s="114" t="s">
        <v>23</v>
      </c>
      <c r="B1221" s="114" t="s">
        <v>1773</v>
      </c>
      <c r="C1221" s="114" t="s">
        <v>597</v>
      </c>
      <c r="D1221" s="114" t="s">
        <v>1684</v>
      </c>
      <c r="E1221" s="112">
        <f t="shared" si="70"/>
        <v>7237</v>
      </c>
      <c r="F1221" s="112">
        <f t="shared" si="69"/>
        <v>31000</v>
      </c>
      <c r="G1221" s="112">
        <f t="shared" si="69"/>
        <v>0</v>
      </c>
      <c r="H1221" s="112">
        <f t="shared" si="69"/>
        <v>0</v>
      </c>
      <c r="I1221" s="112">
        <f t="shared" si="69"/>
        <v>133018</v>
      </c>
      <c r="J1221" s="112">
        <f t="shared" si="69"/>
        <v>0</v>
      </c>
      <c r="K1221" s="112">
        <f t="shared" si="69"/>
        <v>5038</v>
      </c>
      <c r="L1221" s="112">
        <f t="shared" si="69"/>
        <v>0</v>
      </c>
      <c r="M1221" s="112">
        <f t="shared" si="69"/>
        <v>176293</v>
      </c>
      <c r="O1221" s="114" t="s">
        <v>23</v>
      </c>
      <c r="P1221" s="114" t="s">
        <v>1773</v>
      </c>
      <c r="Q1221" s="114" t="s">
        <v>597</v>
      </c>
      <c r="R1221" s="114" t="s">
        <v>1684</v>
      </c>
      <c r="S1221" s="114"/>
      <c r="T1221" s="112">
        <v>5952</v>
      </c>
      <c r="U1221" s="112">
        <v>26768</v>
      </c>
      <c r="V1221" s="112">
        <v>0</v>
      </c>
      <c r="W1221" s="112">
        <v>0</v>
      </c>
      <c r="X1221" s="112">
        <v>130016</v>
      </c>
      <c r="Y1221" s="112">
        <v>0</v>
      </c>
      <c r="Z1221" s="112">
        <v>5038</v>
      </c>
      <c r="AA1221" s="112">
        <v>0</v>
      </c>
      <c r="AB1221" s="112">
        <v>167774</v>
      </c>
      <c r="AD1221" s="120" t="s">
        <v>23</v>
      </c>
      <c r="AE1221" s="120" t="s">
        <v>1773</v>
      </c>
      <c r="AF1221" s="120" t="s">
        <v>597</v>
      </c>
      <c r="AG1221" s="120" t="s">
        <v>1684</v>
      </c>
      <c r="AH1221" s="120"/>
      <c r="AI1221" s="119">
        <v>1285</v>
      </c>
      <c r="AJ1221" s="119">
        <v>4232</v>
      </c>
      <c r="AK1221" s="119">
        <v>0</v>
      </c>
      <c r="AL1221" s="119">
        <v>0</v>
      </c>
      <c r="AM1221" s="119">
        <v>3002</v>
      </c>
      <c r="AN1221" s="119">
        <v>0</v>
      </c>
      <c r="AO1221" s="119">
        <v>0</v>
      </c>
      <c r="AP1221" s="119">
        <v>0</v>
      </c>
      <c r="AQ1221" s="119">
        <f t="shared" si="71"/>
        <v>8519</v>
      </c>
    </row>
    <row r="1222" spans="1:43" x14ac:dyDescent="0.25">
      <c r="A1222" s="114" t="s">
        <v>23</v>
      </c>
      <c r="B1222" s="114" t="s">
        <v>1773</v>
      </c>
      <c r="C1222" s="114" t="s">
        <v>598</v>
      </c>
      <c r="D1222" s="114" t="s">
        <v>1685</v>
      </c>
      <c r="E1222" s="112">
        <f t="shared" si="70"/>
        <v>0</v>
      </c>
      <c r="F1222" s="112">
        <f t="shared" si="69"/>
        <v>2480</v>
      </c>
      <c r="G1222" s="112">
        <f t="shared" si="69"/>
        <v>0</v>
      </c>
      <c r="H1222" s="112">
        <f t="shared" si="69"/>
        <v>0</v>
      </c>
      <c r="I1222" s="112">
        <f t="shared" si="69"/>
        <v>0</v>
      </c>
      <c r="J1222" s="112">
        <f t="shared" si="69"/>
        <v>0</v>
      </c>
      <c r="K1222" s="112">
        <f t="shared" si="69"/>
        <v>0</v>
      </c>
      <c r="L1222" s="112">
        <f t="shared" si="69"/>
        <v>0</v>
      </c>
      <c r="M1222" s="112">
        <f t="shared" si="69"/>
        <v>2480</v>
      </c>
      <c r="O1222" s="114" t="s">
        <v>23</v>
      </c>
      <c r="P1222" s="114" t="s">
        <v>1773</v>
      </c>
      <c r="Q1222" s="114" t="s">
        <v>598</v>
      </c>
      <c r="R1222" s="114" t="s">
        <v>1685</v>
      </c>
      <c r="S1222" s="114"/>
      <c r="T1222" s="112">
        <v>0</v>
      </c>
      <c r="U1222" s="112">
        <v>2480</v>
      </c>
      <c r="V1222" s="112">
        <v>0</v>
      </c>
      <c r="W1222" s="112">
        <v>0</v>
      </c>
      <c r="X1222" s="112">
        <v>0</v>
      </c>
      <c r="Y1222" s="112">
        <v>0</v>
      </c>
      <c r="Z1222" s="112">
        <v>0</v>
      </c>
      <c r="AA1222" s="112">
        <v>0</v>
      </c>
      <c r="AB1222" s="112">
        <v>2480</v>
      </c>
      <c r="AD1222" s="120" t="s">
        <v>23</v>
      </c>
      <c r="AE1222" s="120" t="s">
        <v>1773</v>
      </c>
      <c r="AF1222" s="120" t="s">
        <v>598</v>
      </c>
      <c r="AG1222" s="120" t="s">
        <v>1685</v>
      </c>
      <c r="AH1222" s="120"/>
      <c r="AI1222" s="119">
        <v>0</v>
      </c>
      <c r="AJ1222" s="119">
        <v>0</v>
      </c>
      <c r="AK1222" s="119">
        <v>0</v>
      </c>
      <c r="AL1222" s="119">
        <v>0</v>
      </c>
      <c r="AM1222" s="119">
        <v>0</v>
      </c>
      <c r="AN1222" s="119">
        <v>0</v>
      </c>
      <c r="AO1222" s="119">
        <v>0</v>
      </c>
      <c r="AP1222" s="119">
        <v>0</v>
      </c>
      <c r="AQ1222" s="119">
        <f t="shared" si="71"/>
        <v>0</v>
      </c>
    </row>
    <row r="1223" spans="1:43" x14ac:dyDescent="0.25">
      <c r="A1223" s="114" t="s">
        <v>23</v>
      </c>
      <c r="B1223" s="114" t="s">
        <v>1773</v>
      </c>
      <c r="C1223" s="114" t="s">
        <v>599</v>
      </c>
      <c r="D1223" s="114" t="s">
        <v>1686</v>
      </c>
      <c r="E1223" s="112">
        <f t="shared" si="70"/>
        <v>0</v>
      </c>
      <c r="F1223" s="112">
        <f t="shared" si="69"/>
        <v>0</v>
      </c>
      <c r="G1223" s="112">
        <f t="shared" si="69"/>
        <v>0</v>
      </c>
      <c r="H1223" s="112">
        <f t="shared" si="69"/>
        <v>0</v>
      </c>
      <c r="I1223" s="112">
        <f t="shared" si="69"/>
        <v>0</v>
      </c>
      <c r="J1223" s="112">
        <f t="shared" si="69"/>
        <v>76694</v>
      </c>
      <c r="K1223" s="112">
        <f t="shared" si="69"/>
        <v>0</v>
      </c>
      <c r="L1223" s="112">
        <f t="shared" si="69"/>
        <v>52425</v>
      </c>
      <c r="M1223" s="112">
        <f t="shared" si="69"/>
        <v>129119</v>
      </c>
      <c r="O1223" s="114" t="s">
        <v>23</v>
      </c>
      <c r="P1223" s="114" t="s">
        <v>1773</v>
      </c>
      <c r="Q1223" s="114" t="s">
        <v>599</v>
      </c>
      <c r="R1223" s="114" t="s">
        <v>1686</v>
      </c>
      <c r="S1223" s="114"/>
      <c r="T1223" s="112">
        <v>0</v>
      </c>
      <c r="U1223" s="112">
        <v>0</v>
      </c>
      <c r="V1223" s="112">
        <v>0</v>
      </c>
      <c r="W1223" s="112">
        <v>0</v>
      </c>
      <c r="X1223" s="112">
        <v>0</v>
      </c>
      <c r="Y1223" s="112">
        <v>65328</v>
      </c>
      <c r="Z1223" s="112">
        <v>0</v>
      </c>
      <c r="AA1223" s="112">
        <v>52425</v>
      </c>
      <c r="AB1223" s="112">
        <v>117753</v>
      </c>
      <c r="AD1223" s="120" t="s">
        <v>23</v>
      </c>
      <c r="AE1223" s="120" t="s">
        <v>1773</v>
      </c>
      <c r="AF1223" s="120" t="s">
        <v>599</v>
      </c>
      <c r="AG1223" s="120" t="s">
        <v>1686</v>
      </c>
      <c r="AH1223" s="120"/>
      <c r="AI1223" s="119">
        <v>0</v>
      </c>
      <c r="AJ1223" s="119">
        <v>0</v>
      </c>
      <c r="AK1223" s="119">
        <v>0</v>
      </c>
      <c r="AL1223" s="119">
        <v>0</v>
      </c>
      <c r="AM1223" s="119">
        <v>0</v>
      </c>
      <c r="AN1223" s="119">
        <v>11366</v>
      </c>
      <c r="AO1223" s="119">
        <v>0</v>
      </c>
      <c r="AP1223" s="119">
        <v>0</v>
      </c>
      <c r="AQ1223" s="119">
        <f t="shared" si="71"/>
        <v>11366</v>
      </c>
    </row>
    <row r="1224" spans="1:43" x14ac:dyDescent="0.25">
      <c r="A1224" s="114" t="s">
        <v>23</v>
      </c>
      <c r="B1224" s="114" t="s">
        <v>1773</v>
      </c>
      <c r="C1224" s="114" t="s">
        <v>600</v>
      </c>
      <c r="D1224" s="114" t="s">
        <v>1687</v>
      </c>
      <c r="E1224" s="112">
        <f t="shared" si="70"/>
        <v>339893</v>
      </c>
      <c r="F1224" s="112">
        <f t="shared" si="69"/>
        <v>0</v>
      </c>
      <c r="G1224" s="112">
        <f t="shared" si="69"/>
        <v>0</v>
      </c>
      <c r="H1224" s="112">
        <f t="shared" si="69"/>
        <v>63454</v>
      </c>
      <c r="I1224" s="112">
        <f t="shared" si="69"/>
        <v>0</v>
      </c>
      <c r="J1224" s="112">
        <f t="shared" si="69"/>
        <v>0</v>
      </c>
      <c r="K1224" s="112">
        <f t="shared" si="69"/>
        <v>0</v>
      </c>
      <c r="L1224" s="112">
        <f t="shared" si="69"/>
        <v>0</v>
      </c>
      <c r="M1224" s="112">
        <f t="shared" si="69"/>
        <v>403347</v>
      </c>
      <c r="O1224" s="114" t="s">
        <v>23</v>
      </c>
      <c r="P1224" s="114" t="s">
        <v>1773</v>
      </c>
      <c r="Q1224" s="114" t="s">
        <v>600</v>
      </c>
      <c r="R1224" s="114" t="s">
        <v>1687</v>
      </c>
      <c r="S1224" s="114"/>
      <c r="T1224" s="112">
        <v>305280</v>
      </c>
      <c r="U1224" s="112">
        <v>0</v>
      </c>
      <c r="V1224" s="112">
        <v>0</v>
      </c>
      <c r="W1224" s="112">
        <v>57264</v>
      </c>
      <c r="X1224" s="112">
        <v>0</v>
      </c>
      <c r="Y1224" s="112">
        <v>0</v>
      </c>
      <c r="Z1224" s="112">
        <v>0</v>
      </c>
      <c r="AA1224" s="112">
        <v>0</v>
      </c>
      <c r="AB1224" s="112">
        <v>362544</v>
      </c>
      <c r="AD1224" s="120" t="s">
        <v>23</v>
      </c>
      <c r="AE1224" s="120" t="s">
        <v>1773</v>
      </c>
      <c r="AF1224" s="120" t="s">
        <v>600</v>
      </c>
      <c r="AG1224" s="120" t="s">
        <v>1687</v>
      </c>
      <c r="AH1224" s="120"/>
      <c r="AI1224" s="119">
        <v>34613</v>
      </c>
      <c r="AJ1224" s="119">
        <v>0</v>
      </c>
      <c r="AK1224" s="119">
        <v>0</v>
      </c>
      <c r="AL1224" s="119">
        <v>6190</v>
      </c>
      <c r="AM1224" s="119">
        <v>0</v>
      </c>
      <c r="AN1224" s="119">
        <v>0</v>
      </c>
      <c r="AO1224" s="119">
        <v>0</v>
      </c>
      <c r="AP1224" s="119">
        <v>0</v>
      </c>
      <c r="AQ1224" s="119">
        <f t="shared" si="71"/>
        <v>40803</v>
      </c>
    </row>
    <row r="1225" spans="1:43" x14ac:dyDescent="0.25">
      <c r="A1225" s="114" t="s">
        <v>23</v>
      </c>
      <c r="B1225" s="114" t="s">
        <v>1773</v>
      </c>
      <c r="C1225" s="114" t="s">
        <v>601</v>
      </c>
      <c r="D1225" s="114" t="s">
        <v>1688</v>
      </c>
      <c r="E1225" s="112">
        <f t="shared" si="70"/>
        <v>16264</v>
      </c>
      <c r="F1225" s="112">
        <f t="shared" si="69"/>
        <v>0</v>
      </c>
      <c r="G1225" s="112">
        <f t="shared" si="69"/>
        <v>0</v>
      </c>
      <c r="H1225" s="112">
        <f t="shared" si="69"/>
        <v>0</v>
      </c>
      <c r="I1225" s="112">
        <f t="shared" si="69"/>
        <v>1248</v>
      </c>
      <c r="J1225" s="112">
        <f t="shared" si="69"/>
        <v>0</v>
      </c>
      <c r="K1225" s="112">
        <f t="shared" si="69"/>
        <v>0</v>
      </c>
      <c r="L1225" s="112">
        <f t="shared" si="69"/>
        <v>0</v>
      </c>
      <c r="M1225" s="112">
        <f t="shared" si="69"/>
        <v>17512</v>
      </c>
      <c r="O1225" s="114" t="s">
        <v>23</v>
      </c>
      <c r="P1225" s="114" t="s">
        <v>1773</v>
      </c>
      <c r="Q1225" s="114" t="s">
        <v>601</v>
      </c>
      <c r="R1225" s="114" t="s">
        <v>1688</v>
      </c>
      <c r="S1225" s="114"/>
      <c r="T1225" s="112">
        <v>15296</v>
      </c>
      <c r="U1225" s="112">
        <v>0</v>
      </c>
      <c r="V1225" s="112">
        <v>0</v>
      </c>
      <c r="W1225" s="112">
        <v>0</v>
      </c>
      <c r="X1225" s="112">
        <v>1248</v>
      </c>
      <c r="Y1225" s="112">
        <v>0</v>
      </c>
      <c r="Z1225" s="112">
        <v>0</v>
      </c>
      <c r="AA1225" s="112">
        <v>0</v>
      </c>
      <c r="AB1225" s="112">
        <v>16544</v>
      </c>
      <c r="AD1225" s="120" t="s">
        <v>23</v>
      </c>
      <c r="AE1225" s="120" t="s">
        <v>1773</v>
      </c>
      <c r="AF1225" s="120" t="s">
        <v>601</v>
      </c>
      <c r="AG1225" s="120" t="s">
        <v>1688</v>
      </c>
      <c r="AH1225" s="120"/>
      <c r="AI1225" s="119">
        <v>968</v>
      </c>
      <c r="AJ1225" s="119">
        <v>0</v>
      </c>
      <c r="AK1225" s="119">
        <v>0</v>
      </c>
      <c r="AL1225" s="119">
        <v>0</v>
      </c>
      <c r="AM1225" s="119">
        <v>0</v>
      </c>
      <c r="AN1225" s="119">
        <v>0</v>
      </c>
      <c r="AO1225" s="119">
        <v>0</v>
      </c>
      <c r="AP1225" s="119">
        <v>0</v>
      </c>
      <c r="AQ1225" s="119">
        <f t="shared" si="71"/>
        <v>968</v>
      </c>
    </row>
    <row r="1226" spans="1:43" x14ac:dyDescent="0.25">
      <c r="A1226" s="114" t="s">
        <v>23</v>
      </c>
      <c r="B1226" s="114" t="s">
        <v>1773</v>
      </c>
      <c r="C1226" s="114" t="s">
        <v>602</v>
      </c>
      <c r="D1226" s="114" t="s">
        <v>1689</v>
      </c>
      <c r="E1226" s="112">
        <f t="shared" si="70"/>
        <v>0</v>
      </c>
      <c r="F1226" s="112">
        <f t="shared" si="69"/>
        <v>0</v>
      </c>
      <c r="G1226" s="112">
        <f t="shared" si="69"/>
        <v>0</v>
      </c>
      <c r="H1226" s="112">
        <f t="shared" si="69"/>
        <v>0</v>
      </c>
      <c r="I1226" s="112">
        <f t="shared" si="69"/>
        <v>0</v>
      </c>
      <c r="J1226" s="112">
        <f t="shared" si="69"/>
        <v>78207</v>
      </c>
      <c r="K1226" s="112">
        <f t="shared" si="69"/>
        <v>0</v>
      </c>
      <c r="L1226" s="112">
        <f t="shared" si="69"/>
        <v>8052</v>
      </c>
      <c r="M1226" s="112">
        <f t="shared" si="69"/>
        <v>86259</v>
      </c>
      <c r="O1226" s="114" t="s">
        <v>23</v>
      </c>
      <c r="P1226" s="114" t="s">
        <v>1773</v>
      </c>
      <c r="Q1226" s="114" t="s">
        <v>602</v>
      </c>
      <c r="R1226" s="114" t="s">
        <v>1689</v>
      </c>
      <c r="S1226" s="114"/>
      <c r="T1226" s="112">
        <v>0</v>
      </c>
      <c r="U1226" s="112">
        <v>0</v>
      </c>
      <c r="V1226" s="112">
        <v>0</v>
      </c>
      <c r="W1226" s="112">
        <v>0</v>
      </c>
      <c r="X1226" s="112">
        <v>0</v>
      </c>
      <c r="Y1226" s="112">
        <v>71312</v>
      </c>
      <c r="Z1226" s="112">
        <v>0</v>
      </c>
      <c r="AA1226" s="112">
        <v>8052</v>
      </c>
      <c r="AB1226" s="112">
        <v>79364</v>
      </c>
      <c r="AD1226" s="120" t="s">
        <v>23</v>
      </c>
      <c r="AE1226" s="120" t="s">
        <v>1773</v>
      </c>
      <c r="AF1226" s="120" t="s">
        <v>602</v>
      </c>
      <c r="AG1226" s="120" t="s">
        <v>1689</v>
      </c>
      <c r="AH1226" s="120"/>
      <c r="AI1226" s="119">
        <v>0</v>
      </c>
      <c r="AJ1226" s="119">
        <v>0</v>
      </c>
      <c r="AK1226" s="119">
        <v>0</v>
      </c>
      <c r="AL1226" s="119">
        <v>0</v>
      </c>
      <c r="AM1226" s="119">
        <v>0</v>
      </c>
      <c r="AN1226" s="119">
        <v>6895</v>
      </c>
      <c r="AO1226" s="119">
        <v>0</v>
      </c>
      <c r="AP1226" s="119">
        <v>0</v>
      </c>
      <c r="AQ1226" s="119">
        <f t="shared" si="71"/>
        <v>6895</v>
      </c>
    </row>
    <row r="1227" spans="1:43" x14ac:dyDescent="0.25">
      <c r="A1227" s="114" t="s">
        <v>23</v>
      </c>
      <c r="B1227" s="114" t="s">
        <v>1773</v>
      </c>
      <c r="C1227" s="114" t="s">
        <v>603</v>
      </c>
      <c r="D1227" s="114" t="s">
        <v>1690</v>
      </c>
      <c r="E1227" s="112">
        <f t="shared" si="70"/>
        <v>0</v>
      </c>
      <c r="F1227" s="112">
        <f t="shared" si="69"/>
        <v>0</v>
      </c>
      <c r="G1227" s="112">
        <f t="shared" si="69"/>
        <v>0</v>
      </c>
      <c r="H1227" s="112">
        <f t="shared" si="69"/>
        <v>0</v>
      </c>
      <c r="I1227" s="112">
        <f t="shared" si="69"/>
        <v>0</v>
      </c>
      <c r="J1227" s="112">
        <f t="shared" si="69"/>
        <v>0</v>
      </c>
      <c r="K1227" s="112">
        <f t="shared" si="69"/>
        <v>0</v>
      </c>
      <c r="L1227" s="112">
        <f t="shared" si="69"/>
        <v>0</v>
      </c>
      <c r="M1227" s="112">
        <f t="shared" si="69"/>
        <v>0</v>
      </c>
      <c r="O1227" s="114" t="s">
        <v>23</v>
      </c>
      <c r="P1227" s="114" t="s">
        <v>1773</v>
      </c>
      <c r="Q1227" s="114" t="s">
        <v>603</v>
      </c>
      <c r="R1227" s="114" t="s">
        <v>1690</v>
      </c>
      <c r="S1227" s="114"/>
      <c r="T1227" s="112">
        <v>0</v>
      </c>
      <c r="U1227" s="112">
        <v>0</v>
      </c>
      <c r="V1227" s="112">
        <v>0</v>
      </c>
      <c r="W1227" s="112">
        <v>0</v>
      </c>
      <c r="X1227" s="112">
        <v>0</v>
      </c>
      <c r="Y1227" s="112">
        <v>0</v>
      </c>
      <c r="Z1227" s="112">
        <v>0</v>
      </c>
      <c r="AA1227" s="112">
        <v>0</v>
      </c>
      <c r="AB1227" s="112">
        <v>0</v>
      </c>
      <c r="AD1227" s="120" t="s">
        <v>23</v>
      </c>
      <c r="AE1227" s="120" t="s">
        <v>1773</v>
      </c>
      <c r="AF1227" s="120" t="s">
        <v>603</v>
      </c>
      <c r="AG1227" s="120" t="s">
        <v>1690</v>
      </c>
      <c r="AH1227" s="120"/>
      <c r="AI1227" s="119">
        <v>0</v>
      </c>
      <c r="AJ1227" s="119">
        <v>0</v>
      </c>
      <c r="AK1227" s="119">
        <v>0</v>
      </c>
      <c r="AL1227" s="119">
        <v>0</v>
      </c>
      <c r="AM1227" s="119">
        <v>0</v>
      </c>
      <c r="AN1227" s="119">
        <v>0</v>
      </c>
      <c r="AO1227" s="119">
        <v>0</v>
      </c>
      <c r="AP1227" s="119">
        <v>0</v>
      </c>
      <c r="AQ1227" s="119">
        <f t="shared" si="71"/>
        <v>0</v>
      </c>
    </row>
    <row r="1228" spans="1:43" x14ac:dyDescent="0.25">
      <c r="A1228" s="114" t="s">
        <v>23</v>
      </c>
      <c r="B1228" s="114" t="s">
        <v>1773</v>
      </c>
      <c r="C1228" s="114" t="s">
        <v>604</v>
      </c>
      <c r="D1228" s="114" t="s">
        <v>1691</v>
      </c>
      <c r="E1228" s="112">
        <f t="shared" si="70"/>
        <v>7913</v>
      </c>
      <c r="F1228" s="112">
        <f t="shared" si="69"/>
        <v>1248</v>
      </c>
      <c r="G1228" s="112">
        <f t="shared" si="69"/>
        <v>0</v>
      </c>
      <c r="H1228" s="112">
        <f t="shared" si="69"/>
        <v>0</v>
      </c>
      <c r="I1228" s="112">
        <f t="shared" si="69"/>
        <v>0</v>
      </c>
      <c r="J1228" s="112">
        <f t="shared" si="69"/>
        <v>109639</v>
      </c>
      <c r="K1228" s="112">
        <f t="shared" si="69"/>
        <v>4076</v>
      </c>
      <c r="L1228" s="112">
        <f t="shared" si="69"/>
        <v>23891</v>
      </c>
      <c r="M1228" s="112">
        <f t="shared" si="69"/>
        <v>146767</v>
      </c>
      <c r="O1228" s="114" t="s">
        <v>23</v>
      </c>
      <c r="P1228" s="114" t="s">
        <v>1773</v>
      </c>
      <c r="Q1228" s="114" t="s">
        <v>604</v>
      </c>
      <c r="R1228" s="114" t="s">
        <v>1691</v>
      </c>
      <c r="S1228" s="114"/>
      <c r="T1228" s="112">
        <v>6816</v>
      </c>
      <c r="U1228" s="112">
        <v>1248</v>
      </c>
      <c r="V1228" s="112">
        <v>0</v>
      </c>
      <c r="W1228" s="112">
        <v>0</v>
      </c>
      <c r="X1228" s="112">
        <v>0</v>
      </c>
      <c r="Y1228" s="112">
        <v>108256</v>
      </c>
      <c r="Z1228" s="112">
        <v>4076</v>
      </c>
      <c r="AA1228" s="112">
        <v>23891</v>
      </c>
      <c r="AB1228" s="112">
        <v>144287</v>
      </c>
      <c r="AD1228" s="120" t="s">
        <v>23</v>
      </c>
      <c r="AE1228" s="120" t="s">
        <v>1773</v>
      </c>
      <c r="AF1228" s="120" t="s">
        <v>604</v>
      </c>
      <c r="AG1228" s="120" t="s">
        <v>1691</v>
      </c>
      <c r="AH1228" s="120"/>
      <c r="AI1228" s="119">
        <v>1097</v>
      </c>
      <c r="AJ1228" s="119">
        <v>0</v>
      </c>
      <c r="AK1228" s="119">
        <v>0</v>
      </c>
      <c r="AL1228" s="119">
        <v>0</v>
      </c>
      <c r="AM1228" s="119">
        <v>0</v>
      </c>
      <c r="AN1228" s="119">
        <v>1383</v>
      </c>
      <c r="AO1228" s="119">
        <v>0</v>
      </c>
      <c r="AP1228" s="119">
        <v>0</v>
      </c>
      <c r="AQ1228" s="119">
        <f t="shared" si="71"/>
        <v>2480</v>
      </c>
    </row>
    <row r="1229" spans="1:43" x14ac:dyDescent="0.25">
      <c r="A1229" s="114" t="s">
        <v>23</v>
      </c>
      <c r="B1229" s="114" t="s">
        <v>1773</v>
      </c>
      <c r="C1229" s="114" t="s">
        <v>605</v>
      </c>
      <c r="D1229" s="114" t="s">
        <v>1692</v>
      </c>
      <c r="E1229" s="112">
        <f t="shared" si="70"/>
        <v>0</v>
      </c>
      <c r="F1229" s="112">
        <f t="shared" si="70"/>
        <v>0</v>
      </c>
      <c r="G1229" s="112">
        <f t="shared" si="70"/>
        <v>0</v>
      </c>
      <c r="H1229" s="112">
        <f t="shared" si="70"/>
        <v>0</v>
      </c>
      <c r="I1229" s="112">
        <f t="shared" si="70"/>
        <v>0</v>
      </c>
      <c r="J1229" s="112">
        <f t="shared" si="70"/>
        <v>0</v>
      </c>
      <c r="K1229" s="112">
        <f t="shared" si="70"/>
        <v>0</v>
      </c>
      <c r="L1229" s="112">
        <f t="shared" si="70"/>
        <v>0</v>
      </c>
      <c r="M1229" s="112">
        <f t="shared" si="70"/>
        <v>0</v>
      </c>
      <c r="O1229" s="114" t="s">
        <v>23</v>
      </c>
      <c r="P1229" s="114" t="s">
        <v>1773</v>
      </c>
      <c r="Q1229" s="114" t="s">
        <v>605</v>
      </c>
      <c r="R1229" s="114" t="s">
        <v>1692</v>
      </c>
      <c r="S1229" s="114"/>
      <c r="T1229" s="112">
        <v>0</v>
      </c>
      <c r="U1229" s="112">
        <v>0</v>
      </c>
      <c r="V1229" s="112">
        <v>0</v>
      </c>
      <c r="W1229" s="112">
        <v>0</v>
      </c>
      <c r="X1229" s="112">
        <v>0</v>
      </c>
      <c r="Y1229" s="112">
        <v>0</v>
      </c>
      <c r="Z1229" s="112">
        <v>0</v>
      </c>
      <c r="AA1229" s="112">
        <v>0</v>
      </c>
      <c r="AB1229" s="112">
        <v>0</v>
      </c>
      <c r="AD1229" s="120" t="s">
        <v>23</v>
      </c>
      <c r="AE1229" s="120" t="s">
        <v>1773</v>
      </c>
      <c r="AF1229" s="120" t="s">
        <v>605</v>
      </c>
      <c r="AG1229" s="120" t="s">
        <v>1692</v>
      </c>
      <c r="AH1229" s="120"/>
      <c r="AI1229" s="119">
        <v>0</v>
      </c>
      <c r="AJ1229" s="119">
        <v>0</v>
      </c>
      <c r="AK1229" s="119">
        <v>0</v>
      </c>
      <c r="AL1229" s="119">
        <v>0</v>
      </c>
      <c r="AM1229" s="119">
        <v>0</v>
      </c>
      <c r="AN1229" s="119">
        <v>0</v>
      </c>
      <c r="AO1229" s="119">
        <v>0</v>
      </c>
      <c r="AP1229" s="119">
        <v>0</v>
      </c>
      <c r="AQ1229" s="119">
        <f t="shared" si="71"/>
        <v>0</v>
      </c>
    </row>
    <row r="1230" spans="1:43" x14ac:dyDescent="0.25">
      <c r="A1230" s="114" t="s">
        <v>23</v>
      </c>
      <c r="B1230" s="114" t="s">
        <v>1773</v>
      </c>
      <c r="C1230" s="114" t="s">
        <v>606</v>
      </c>
      <c r="D1230" s="114" t="s">
        <v>1693</v>
      </c>
      <c r="E1230" s="112">
        <f t="shared" si="70"/>
        <v>0</v>
      </c>
      <c r="F1230" s="112">
        <f t="shared" si="70"/>
        <v>0</v>
      </c>
      <c r="G1230" s="112">
        <f t="shared" si="70"/>
        <v>0</v>
      </c>
      <c r="H1230" s="112">
        <f t="shared" si="70"/>
        <v>0</v>
      </c>
      <c r="I1230" s="112">
        <f t="shared" si="70"/>
        <v>0</v>
      </c>
      <c r="J1230" s="112">
        <f t="shared" si="70"/>
        <v>104064</v>
      </c>
      <c r="K1230" s="112">
        <f t="shared" si="70"/>
        <v>0</v>
      </c>
      <c r="L1230" s="112">
        <f t="shared" si="70"/>
        <v>0</v>
      </c>
      <c r="M1230" s="112">
        <f t="shared" si="70"/>
        <v>104064</v>
      </c>
      <c r="O1230" s="114" t="s">
        <v>23</v>
      </c>
      <c r="P1230" s="114" t="s">
        <v>1773</v>
      </c>
      <c r="Q1230" s="114" t="s">
        <v>606</v>
      </c>
      <c r="R1230" s="114" t="s">
        <v>1693</v>
      </c>
      <c r="S1230" s="114"/>
      <c r="T1230" s="112">
        <v>0</v>
      </c>
      <c r="U1230" s="112">
        <v>0</v>
      </c>
      <c r="V1230" s="112">
        <v>0</v>
      </c>
      <c r="W1230" s="112">
        <v>0</v>
      </c>
      <c r="X1230" s="112">
        <v>0</v>
      </c>
      <c r="Y1230" s="112">
        <v>104064</v>
      </c>
      <c r="Z1230" s="112">
        <v>0</v>
      </c>
      <c r="AA1230" s="112">
        <v>0</v>
      </c>
      <c r="AB1230" s="112">
        <v>104064</v>
      </c>
      <c r="AD1230" s="120" t="s">
        <v>23</v>
      </c>
      <c r="AE1230" s="120" t="s">
        <v>1773</v>
      </c>
      <c r="AF1230" s="120" t="s">
        <v>606</v>
      </c>
      <c r="AG1230" s="120" t="s">
        <v>1693</v>
      </c>
      <c r="AH1230" s="120"/>
      <c r="AI1230" s="119">
        <v>0</v>
      </c>
      <c r="AJ1230" s="119">
        <v>0</v>
      </c>
      <c r="AK1230" s="119">
        <v>0</v>
      </c>
      <c r="AL1230" s="119">
        <v>0</v>
      </c>
      <c r="AM1230" s="119">
        <v>0</v>
      </c>
      <c r="AN1230" s="119">
        <v>0</v>
      </c>
      <c r="AO1230" s="119">
        <v>0</v>
      </c>
      <c r="AP1230" s="119">
        <v>0</v>
      </c>
      <c r="AQ1230" s="119">
        <f t="shared" si="71"/>
        <v>0</v>
      </c>
    </row>
    <row r="1231" spans="1:43" x14ac:dyDescent="0.25">
      <c r="A1231" s="114" t="s">
        <v>23</v>
      </c>
      <c r="B1231" s="114" t="s">
        <v>1773</v>
      </c>
      <c r="C1231" s="114" t="s">
        <v>607</v>
      </c>
      <c r="D1231" s="114" t="s">
        <v>1694</v>
      </c>
      <c r="E1231" s="112">
        <f t="shared" si="70"/>
        <v>0</v>
      </c>
      <c r="F1231" s="112">
        <f t="shared" si="70"/>
        <v>172710</v>
      </c>
      <c r="G1231" s="112">
        <f t="shared" si="70"/>
        <v>83207</v>
      </c>
      <c r="H1231" s="112">
        <f t="shared" si="70"/>
        <v>0</v>
      </c>
      <c r="I1231" s="112">
        <f t="shared" si="70"/>
        <v>0</v>
      </c>
      <c r="J1231" s="112">
        <f t="shared" si="70"/>
        <v>0</v>
      </c>
      <c r="K1231" s="112">
        <f t="shared" si="70"/>
        <v>0</v>
      </c>
      <c r="L1231" s="112">
        <f t="shared" si="70"/>
        <v>0</v>
      </c>
      <c r="M1231" s="112">
        <f t="shared" si="70"/>
        <v>255917</v>
      </c>
      <c r="O1231" s="114" t="s">
        <v>23</v>
      </c>
      <c r="P1231" s="114" t="s">
        <v>1773</v>
      </c>
      <c r="Q1231" s="114" t="s">
        <v>607</v>
      </c>
      <c r="R1231" s="114" t="s">
        <v>1694</v>
      </c>
      <c r="S1231" s="114"/>
      <c r="T1231" s="112">
        <v>0</v>
      </c>
      <c r="U1231" s="112">
        <v>158288</v>
      </c>
      <c r="V1231" s="112">
        <v>72352</v>
      </c>
      <c r="W1231" s="112">
        <v>0</v>
      </c>
      <c r="X1231" s="112">
        <v>0</v>
      </c>
      <c r="Y1231" s="112">
        <v>0</v>
      </c>
      <c r="Z1231" s="112">
        <v>0</v>
      </c>
      <c r="AA1231" s="112">
        <v>0</v>
      </c>
      <c r="AB1231" s="112">
        <v>230640</v>
      </c>
      <c r="AD1231" s="120" t="s">
        <v>23</v>
      </c>
      <c r="AE1231" s="120" t="s">
        <v>1773</v>
      </c>
      <c r="AF1231" s="120" t="s">
        <v>607</v>
      </c>
      <c r="AG1231" s="120" t="s">
        <v>1694</v>
      </c>
      <c r="AH1231" s="120"/>
      <c r="AI1231" s="119">
        <v>0</v>
      </c>
      <c r="AJ1231" s="119">
        <v>14422</v>
      </c>
      <c r="AK1231" s="119">
        <v>10855</v>
      </c>
      <c r="AL1231" s="119">
        <v>0</v>
      </c>
      <c r="AM1231" s="119">
        <v>0</v>
      </c>
      <c r="AN1231" s="119">
        <v>0</v>
      </c>
      <c r="AO1231" s="119">
        <v>0</v>
      </c>
      <c r="AP1231" s="119">
        <v>0</v>
      </c>
      <c r="AQ1231" s="119">
        <f t="shared" si="71"/>
        <v>25277</v>
      </c>
    </row>
    <row r="1232" spans="1:43" x14ac:dyDescent="0.25">
      <c r="A1232" s="114" t="s">
        <v>23</v>
      </c>
      <c r="B1232" s="114" t="s">
        <v>1773</v>
      </c>
      <c r="C1232" s="114" t="s">
        <v>608</v>
      </c>
      <c r="D1232" s="114" t="s">
        <v>1695</v>
      </c>
      <c r="E1232" s="112">
        <f t="shared" si="70"/>
        <v>0</v>
      </c>
      <c r="F1232" s="112">
        <f t="shared" si="70"/>
        <v>0</v>
      </c>
      <c r="G1232" s="112">
        <f t="shared" si="70"/>
        <v>0</v>
      </c>
      <c r="H1232" s="112">
        <f t="shared" si="70"/>
        <v>0</v>
      </c>
      <c r="I1232" s="112">
        <f t="shared" si="70"/>
        <v>28608</v>
      </c>
      <c r="J1232" s="112">
        <f t="shared" si="70"/>
        <v>0</v>
      </c>
      <c r="K1232" s="112">
        <f t="shared" si="70"/>
        <v>0</v>
      </c>
      <c r="L1232" s="112">
        <f t="shared" si="70"/>
        <v>0</v>
      </c>
      <c r="M1232" s="112">
        <f t="shared" si="70"/>
        <v>28608</v>
      </c>
      <c r="O1232" s="114" t="s">
        <v>23</v>
      </c>
      <c r="P1232" s="114" t="s">
        <v>1773</v>
      </c>
      <c r="Q1232" s="114" t="s">
        <v>608</v>
      </c>
      <c r="R1232" s="114" t="s">
        <v>1695</v>
      </c>
      <c r="S1232" s="114"/>
      <c r="T1232" s="112">
        <v>0</v>
      </c>
      <c r="U1232" s="112">
        <v>0</v>
      </c>
      <c r="V1232" s="112">
        <v>0</v>
      </c>
      <c r="W1232" s="112">
        <v>0</v>
      </c>
      <c r="X1232" s="112">
        <v>28608</v>
      </c>
      <c r="Y1232" s="112">
        <v>0</v>
      </c>
      <c r="Z1232" s="112">
        <v>0</v>
      </c>
      <c r="AA1232" s="112">
        <v>0</v>
      </c>
      <c r="AB1232" s="112">
        <v>28608</v>
      </c>
      <c r="AD1232" s="120" t="s">
        <v>23</v>
      </c>
      <c r="AE1232" s="120" t="s">
        <v>1773</v>
      </c>
      <c r="AF1232" s="120" t="s">
        <v>608</v>
      </c>
      <c r="AG1232" s="120" t="s">
        <v>1695</v>
      </c>
      <c r="AH1232" s="120"/>
      <c r="AI1232" s="119">
        <v>0</v>
      </c>
      <c r="AJ1232" s="119">
        <v>0</v>
      </c>
      <c r="AK1232" s="119">
        <v>0</v>
      </c>
      <c r="AL1232" s="119">
        <v>0</v>
      </c>
      <c r="AM1232" s="119">
        <v>0</v>
      </c>
      <c r="AN1232" s="119">
        <v>0</v>
      </c>
      <c r="AO1232" s="119">
        <v>0</v>
      </c>
      <c r="AP1232" s="119">
        <v>0</v>
      </c>
      <c r="AQ1232" s="119">
        <f t="shared" si="71"/>
        <v>0</v>
      </c>
    </row>
    <row r="1233" spans="1:43" x14ac:dyDescent="0.25">
      <c r="A1233" s="114" t="s">
        <v>23</v>
      </c>
      <c r="B1233" s="114" t="s">
        <v>1773</v>
      </c>
      <c r="C1233" s="114" t="s">
        <v>609</v>
      </c>
      <c r="D1233" s="114" t="s">
        <v>1696</v>
      </c>
      <c r="E1233" s="112">
        <f t="shared" si="70"/>
        <v>0</v>
      </c>
      <c r="F1233" s="112">
        <f t="shared" si="70"/>
        <v>0</v>
      </c>
      <c r="G1233" s="112">
        <f t="shared" si="70"/>
        <v>0</v>
      </c>
      <c r="H1233" s="112">
        <f t="shared" si="70"/>
        <v>0</v>
      </c>
      <c r="I1233" s="112">
        <f t="shared" si="70"/>
        <v>6800</v>
      </c>
      <c r="J1233" s="112">
        <f t="shared" si="70"/>
        <v>0</v>
      </c>
      <c r="K1233" s="112">
        <f t="shared" si="70"/>
        <v>7500</v>
      </c>
      <c r="L1233" s="112">
        <f t="shared" si="70"/>
        <v>0</v>
      </c>
      <c r="M1233" s="112">
        <f t="shared" si="70"/>
        <v>14300</v>
      </c>
      <c r="O1233" s="114" t="s">
        <v>23</v>
      </c>
      <c r="P1233" s="114" t="s">
        <v>1773</v>
      </c>
      <c r="Q1233" s="114" t="s">
        <v>609</v>
      </c>
      <c r="R1233" s="114" t="s">
        <v>1696</v>
      </c>
      <c r="S1233" s="114"/>
      <c r="T1233" s="112">
        <v>0</v>
      </c>
      <c r="U1233" s="112">
        <v>0</v>
      </c>
      <c r="V1233" s="112">
        <v>0</v>
      </c>
      <c r="W1233" s="112">
        <v>0</v>
      </c>
      <c r="X1233" s="112">
        <v>6800</v>
      </c>
      <c r="Y1233" s="112">
        <v>0</v>
      </c>
      <c r="Z1233" s="112">
        <v>7500</v>
      </c>
      <c r="AA1233" s="112">
        <v>0</v>
      </c>
      <c r="AB1233" s="112">
        <v>14300</v>
      </c>
      <c r="AD1233" s="120" t="s">
        <v>23</v>
      </c>
      <c r="AE1233" s="120" t="s">
        <v>1773</v>
      </c>
      <c r="AF1233" s="120" t="s">
        <v>609</v>
      </c>
      <c r="AG1233" s="120" t="s">
        <v>1696</v>
      </c>
      <c r="AH1233" s="120"/>
      <c r="AI1233" s="119">
        <v>0</v>
      </c>
      <c r="AJ1233" s="119">
        <v>0</v>
      </c>
      <c r="AK1233" s="119">
        <v>0</v>
      </c>
      <c r="AL1233" s="119">
        <v>0</v>
      </c>
      <c r="AM1233" s="119">
        <v>0</v>
      </c>
      <c r="AN1233" s="119">
        <v>0</v>
      </c>
      <c r="AO1233" s="119">
        <v>0</v>
      </c>
      <c r="AP1233" s="119">
        <v>0</v>
      </c>
      <c r="AQ1233" s="119">
        <f t="shared" si="71"/>
        <v>0</v>
      </c>
    </row>
    <row r="1234" spans="1:43" x14ac:dyDescent="0.25">
      <c r="A1234" s="114" t="s">
        <v>23</v>
      </c>
      <c r="B1234" s="114" t="s">
        <v>1773</v>
      </c>
      <c r="C1234" s="114" t="s">
        <v>610</v>
      </c>
      <c r="D1234" s="114" t="s">
        <v>1697</v>
      </c>
      <c r="E1234" s="112">
        <f t="shared" si="70"/>
        <v>0</v>
      </c>
      <c r="F1234" s="112">
        <f t="shared" si="70"/>
        <v>0</v>
      </c>
      <c r="G1234" s="112">
        <f t="shared" si="70"/>
        <v>0</v>
      </c>
      <c r="H1234" s="112">
        <f t="shared" si="70"/>
        <v>0</v>
      </c>
      <c r="I1234" s="112">
        <f t="shared" si="70"/>
        <v>9824</v>
      </c>
      <c r="J1234" s="112">
        <f t="shared" si="70"/>
        <v>0</v>
      </c>
      <c r="K1234" s="112">
        <f t="shared" si="70"/>
        <v>0</v>
      </c>
      <c r="L1234" s="112">
        <f t="shared" si="70"/>
        <v>0</v>
      </c>
      <c r="M1234" s="112">
        <f t="shared" si="70"/>
        <v>9824</v>
      </c>
      <c r="O1234" s="114" t="s">
        <v>23</v>
      </c>
      <c r="P1234" s="114" t="s">
        <v>1773</v>
      </c>
      <c r="Q1234" s="114" t="s">
        <v>610</v>
      </c>
      <c r="R1234" s="114" t="s">
        <v>1697</v>
      </c>
      <c r="S1234" s="114"/>
      <c r="T1234" s="112">
        <v>0</v>
      </c>
      <c r="U1234" s="112">
        <v>0</v>
      </c>
      <c r="V1234" s="112">
        <v>0</v>
      </c>
      <c r="W1234" s="112">
        <v>0</v>
      </c>
      <c r="X1234" s="112">
        <v>9824</v>
      </c>
      <c r="Y1234" s="112">
        <v>0</v>
      </c>
      <c r="Z1234" s="112">
        <v>0</v>
      </c>
      <c r="AA1234" s="112">
        <v>0</v>
      </c>
      <c r="AB1234" s="112">
        <v>9824</v>
      </c>
      <c r="AD1234" s="120" t="s">
        <v>23</v>
      </c>
      <c r="AE1234" s="120" t="s">
        <v>1773</v>
      </c>
      <c r="AF1234" s="120" t="s">
        <v>610</v>
      </c>
      <c r="AG1234" s="120" t="s">
        <v>1697</v>
      </c>
      <c r="AH1234" s="120"/>
      <c r="AI1234" s="119">
        <v>0</v>
      </c>
      <c r="AJ1234" s="119">
        <v>0</v>
      </c>
      <c r="AK1234" s="119">
        <v>0</v>
      </c>
      <c r="AL1234" s="119">
        <v>0</v>
      </c>
      <c r="AM1234" s="119">
        <v>0</v>
      </c>
      <c r="AN1234" s="119">
        <v>0</v>
      </c>
      <c r="AO1234" s="119">
        <v>0</v>
      </c>
      <c r="AP1234" s="119">
        <v>0</v>
      </c>
      <c r="AQ1234" s="119">
        <f t="shared" si="71"/>
        <v>0</v>
      </c>
    </row>
    <row r="1235" spans="1:43" x14ac:dyDescent="0.25">
      <c r="A1235" s="114" t="s">
        <v>23</v>
      </c>
      <c r="B1235" s="114" t="s">
        <v>1773</v>
      </c>
      <c r="C1235" s="114" t="s">
        <v>611</v>
      </c>
      <c r="D1235" s="114" t="s">
        <v>1698</v>
      </c>
      <c r="E1235" s="112">
        <f t="shared" si="70"/>
        <v>61279</v>
      </c>
      <c r="F1235" s="112">
        <f t="shared" si="70"/>
        <v>0</v>
      </c>
      <c r="G1235" s="112">
        <f t="shared" si="70"/>
        <v>0</v>
      </c>
      <c r="H1235" s="112">
        <f t="shared" si="70"/>
        <v>0</v>
      </c>
      <c r="I1235" s="112">
        <f t="shared" si="70"/>
        <v>9248</v>
      </c>
      <c r="J1235" s="112">
        <f t="shared" si="70"/>
        <v>0</v>
      </c>
      <c r="K1235" s="112">
        <f t="shared" si="70"/>
        <v>0</v>
      </c>
      <c r="L1235" s="112">
        <f t="shared" si="70"/>
        <v>0</v>
      </c>
      <c r="M1235" s="112">
        <f t="shared" si="70"/>
        <v>70527</v>
      </c>
      <c r="O1235" s="114" t="s">
        <v>23</v>
      </c>
      <c r="P1235" s="114" t="s">
        <v>1773</v>
      </c>
      <c r="Q1235" s="114" t="s">
        <v>611</v>
      </c>
      <c r="R1235" s="114" t="s">
        <v>1698</v>
      </c>
      <c r="S1235" s="114"/>
      <c r="T1235" s="112">
        <v>53616</v>
      </c>
      <c r="U1235" s="112">
        <v>0</v>
      </c>
      <c r="V1235" s="112">
        <v>0</v>
      </c>
      <c r="W1235" s="112">
        <v>0</v>
      </c>
      <c r="X1235" s="112">
        <v>9248</v>
      </c>
      <c r="Y1235" s="112">
        <v>0</v>
      </c>
      <c r="Z1235" s="112">
        <v>0</v>
      </c>
      <c r="AA1235" s="112">
        <v>0</v>
      </c>
      <c r="AB1235" s="112">
        <v>62864</v>
      </c>
      <c r="AD1235" s="120" t="s">
        <v>23</v>
      </c>
      <c r="AE1235" s="120" t="s">
        <v>1773</v>
      </c>
      <c r="AF1235" s="120" t="s">
        <v>611</v>
      </c>
      <c r="AG1235" s="120" t="s">
        <v>1698</v>
      </c>
      <c r="AH1235" s="120"/>
      <c r="AI1235" s="119">
        <v>7663</v>
      </c>
      <c r="AJ1235" s="119">
        <v>0</v>
      </c>
      <c r="AK1235" s="119">
        <v>0</v>
      </c>
      <c r="AL1235" s="119">
        <v>0</v>
      </c>
      <c r="AM1235" s="119">
        <v>0</v>
      </c>
      <c r="AN1235" s="119">
        <v>0</v>
      </c>
      <c r="AO1235" s="119">
        <v>0</v>
      </c>
      <c r="AP1235" s="119">
        <v>0</v>
      </c>
      <c r="AQ1235" s="119">
        <f t="shared" si="71"/>
        <v>7663</v>
      </c>
    </row>
    <row r="1236" spans="1:43" x14ac:dyDescent="0.25">
      <c r="A1236" s="114" t="s">
        <v>23</v>
      </c>
      <c r="B1236" s="114" t="s">
        <v>1773</v>
      </c>
      <c r="C1236" s="114" t="s">
        <v>612</v>
      </c>
      <c r="D1236" s="114" t="s">
        <v>1699</v>
      </c>
      <c r="E1236" s="112">
        <f t="shared" si="70"/>
        <v>40140</v>
      </c>
      <c r="F1236" s="112">
        <f t="shared" si="70"/>
        <v>0</v>
      </c>
      <c r="G1236" s="112">
        <f t="shared" si="70"/>
        <v>0</v>
      </c>
      <c r="H1236" s="112">
        <f t="shared" si="70"/>
        <v>0</v>
      </c>
      <c r="I1236" s="112">
        <f t="shared" si="70"/>
        <v>36250</v>
      </c>
      <c r="J1236" s="112">
        <f t="shared" si="70"/>
        <v>0</v>
      </c>
      <c r="K1236" s="112">
        <f t="shared" si="70"/>
        <v>21054</v>
      </c>
      <c r="L1236" s="112">
        <f t="shared" si="70"/>
        <v>0</v>
      </c>
      <c r="M1236" s="112">
        <f t="shared" si="70"/>
        <v>97444</v>
      </c>
      <c r="O1236" s="114" t="s">
        <v>23</v>
      </c>
      <c r="P1236" s="114" t="s">
        <v>1773</v>
      </c>
      <c r="Q1236" s="114" t="s">
        <v>612</v>
      </c>
      <c r="R1236" s="114" t="s">
        <v>1699</v>
      </c>
      <c r="S1236" s="114"/>
      <c r="T1236" s="112">
        <v>33744</v>
      </c>
      <c r="U1236" s="112">
        <v>0</v>
      </c>
      <c r="V1236" s="112">
        <v>0</v>
      </c>
      <c r="W1236" s="112">
        <v>0</v>
      </c>
      <c r="X1236" s="112">
        <v>30576</v>
      </c>
      <c r="Y1236" s="112">
        <v>0</v>
      </c>
      <c r="Z1236" s="112">
        <v>21054</v>
      </c>
      <c r="AA1236" s="112">
        <v>0</v>
      </c>
      <c r="AB1236" s="112">
        <v>85374</v>
      </c>
      <c r="AD1236" s="120" t="s">
        <v>23</v>
      </c>
      <c r="AE1236" s="120" t="s">
        <v>1773</v>
      </c>
      <c r="AF1236" s="120" t="s">
        <v>612</v>
      </c>
      <c r="AG1236" s="120" t="s">
        <v>1699</v>
      </c>
      <c r="AH1236" s="120"/>
      <c r="AI1236" s="119">
        <v>6396</v>
      </c>
      <c r="AJ1236" s="119">
        <v>0</v>
      </c>
      <c r="AK1236" s="119">
        <v>0</v>
      </c>
      <c r="AL1236" s="119">
        <v>0</v>
      </c>
      <c r="AM1236" s="119">
        <v>5674</v>
      </c>
      <c r="AN1236" s="119">
        <v>0</v>
      </c>
      <c r="AO1236" s="119">
        <v>0</v>
      </c>
      <c r="AP1236" s="119">
        <v>0</v>
      </c>
      <c r="AQ1236" s="119">
        <f t="shared" si="71"/>
        <v>12070</v>
      </c>
    </row>
    <row r="1237" spans="1:43" x14ac:dyDescent="0.25">
      <c r="A1237" s="114" t="s">
        <v>23</v>
      </c>
      <c r="B1237" s="114" t="s">
        <v>1773</v>
      </c>
      <c r="C1237" s="114" t="s">
        <v>613</v>
      </c>
      <c r="D1237" s="114" t="s">
        <v>1700</v>
      </c>
      <c r="E1237" s="112">
        <f t="shared" si="70"/>
        <v>418205</v>
      </c>
      <c r="F1237" s="112">
        <f t="shared" si="70"/>
        <v>0</v>
      </c>
      <c r="G1237" s="112">
        <f t="shared" si="70"/>
        <v>0</v>
      </c>
      <c r="H1237" s="112">
        <f t="shared" si="70"/>
        <v>0</v>
      </c>
      <c r="I1237" s="112">
        <f t="shared" si="70"/>
        <v>0</v>
      </c>
      <c r="J1237" s="112">
        <f t="shared" si="70"/>
        <v>0</v>
      </c>
      <c r="K1237" s="112">
        <f t="shared" si="70"/>
        <v>0</v>
      </c>
      <c r="L1237" s="112">
        <f t="shared" si="70"/>
        <v>0</v>
      </c>
      <c r="M1237" s="112">
        <f t="shared" si="70"/>
        <v>418205</v>
      </c>
      <c r="O1237" s="114" t="s">
        <v>23</v>
      </c>
      <c r="P1237" s="114" t="s">
        <v>1773</v>
      </c>
      <c r="Q1237" s="114" t="s">
        <v>613</v>
      </c>
      <c r="R1237" s="114" t="s">
        <v>1700</v>
      </c>
      <c r="S1237" s="114"/>
      <c r="T1237" s="112">
        <v>374544</v>
      </c>
      <c r="U1237" s="112">
        <v>0</v>
      </c>
      <c r="V1237" s="112">
        <v>0</v>
      </c>
      <c r="W1237" s="112">
        <v>0</v>
      </c>
      <c r="X1237" s="112">
        <v>0</v>
      </c>
      <c r="Y1237" s="112">
        <v>0</v>
      </c>
      <c r="Z1237" s="112">
        <v>0</v>
      </c>
      <c r="AA1237" s="112">
        <v>0</v>
      </c>
      <c r="AB1237" s="112">
        <v>374544</v>
      </c>
      <c r="AD1237" s="120" t="s">
        <v>23</v>
      </c>
      <c r="AE1237" s="120" t="s">
        <v>1773</v>
      </c>
      <c r="AF1237" s="120" t="s">
        <v>613</v>
      </c>
      <c r="AG1237" s="120" t="s">
        <v>1700</v>
      </c>
      <c r="AH1237" s="120"/>
      <c r="AI1237" s="119">
        <v>43661</v>
      </c>
      <c r="AJ1237" s="119">
        <v>0</v>
      </c>
      <c r="AK1237" s="119">
        <v>0</v>
      </c>
      <c r="AL1237" s="119">
        <v>0</v>
      </c>
      <c r="AM1237" s="119">
        <v>0</v>
      </c>
      <c r="AN1237" s="119">
        <v>0</v>
      </c>
      <c r="AO1237" s="119">
        <v>0</v>
      </c>
      <c r="AP1237" s="119">
        <v>0</v>
      </c>
      <c r="AQ1237" s="119">
        <f t="shared" si="71"/>
        <v>43661</v>
      </c>
    </row>
    <row r="1238" spans="1:43" x14ac:dyDescent="0.25">
      <c r="A1238" s="114" t="s">
        <v>23</v>
      </c>
      <c r="B1238" s="114" t="s">
        <v>1773</v>
      </c>
      <c r="C1238" s="114" t="s">
        <v>614</v>
      </c>
      <c r="D1238" s="114" t="s">
        <v>1701</v>
      </c>
      <c r="E1238" s="112">
        <f t="shared" si="70"/>
        <v>122909</v>
      </c>
      <c r="F1238" s="112">
        <f t="shared" si="70"/>
        <v>0</v>
      </c>
      <c r="G1238" s="112">
        <f t="shared" si="70"/>
        <v>0</v>
      </c>
      <c r="H1238" s="112">
        <f t="shared" si="70"/>
        <v>0</v>
      </c>
      <c r="I1238" s="112">
        <f t="shared" si="70"/>
        <v>8976</v>
      </c>
      <c r="J1238" s="112">
        <f t="shared" si="70"/>
        <v>0</v>
      </c>
      <c r="K1238" s="112">
        <f t="shared" si="70"/>
        <v>496</v>
      </c>
      <c r="L1238" s="112">
        <f t="shared" si="70"/>
        <v>0</v>
      </c>
      <c r="M1238" s="112">
        <f t="shared" si="70"/>
        <v>132381</v>
      </c>
      <c r="O1238" s="114" t="s">
        <v>23</v>
      </c>
      <c r="P1238" s="114" t="s">
        <v>1773</v>
      </c>
      <c r="Q1238" s="114" t="s">
        <v>614</v>
      </c>
      <c r="R1238" s="114" t="s">
        <v>1701</v>
      </c>
      <c r="S1238" s="114"/>
      <c r="T1238" s="112">
        <v>106752</v>
      </c>
      <c r="U1238" s="112">
        <v>0</v>
      </c>
      <c r="V1238" s="112">
        <v>0</v>
      </c>
      <c r="W1238" s="112">
        <v>0</v>
      </c>
      <c r="X1238" s="112">
        <v>8016</v>
      </c>
      <c r="Y1238" s="112">
        <v>0</v>
      </c>
      <c r="Z1238" s="112">
        <v>496</v>
      </c>
      <c r="AA1238" s="112">
        <v>0</v>
      </c>
      <c r="AB1238" s="112">
        <v>115264</v>
      </c>
      <c r="AD1238" s="120" t="s">
        <v>23</v>
      </c>
      <c r="AE1238" s="120" t="s">
        <v>1773</v>
      </c>
      <c r="AF1238" s="120" t="s">
        <v>614</v>
      </c>
      <c r="AG1238" s="120" t="s">
        <v>1701</v>
      </c>
      <c r="AH1238" s="120"/>
      <c r="AI1238" s="119">
        <v>16157</v>
      </c>
      <c r="AJ1238" s="119">
        <v>0</v>
      </c>
      <c r="AK1238" s="119">
        <v>0</v>
      </c>
      <c r="AL1238" s="119">
        <v>0</v>
      </c>
      <c r="AM1238" s="119">
        <v>960</v>
      </c>
      <c r="AN1238" s="119">
        <v>0</v>
      </c>
      <c r="AO1238" s="119">
        <v>0</v>
      </c>
      <c r="AP1238" s="119">
        <v>0</v>
      </c>
      <c r="AQ1238" s="119">
        <f t="shared" si="71"/>
        <v>17117</v>
      </c>
    </row>
    <row r="1239" spans="1:43" x14ac:dyDescent="0.25">
      <c r="A1239" s="114" t="s">
        <v>23</v>
      </c>
      <c r="B1239" s="114" t="s">
        <v>1773</v>
      </c>
      <c r="C1239" s="114" t="s">
        <v>615</v>
      </c>
      <c r="D1239" s="114" t="s">
        <v>1702</v>
      </c>
      <c r="E1239" s="112">
        <f t="shared" si="70"/>
        <v>0</v>
      </c>
      <c r="F1239" s="112">
        <f t="shared" si="70"/>
        <v>0</v>
      </c>
      <c r="G1239" s="112">
        <f t="shared" si="70"/>
        <v>0</v>
      </c>
      <c r="H1239" s="112">
        <f t="shared" si="70"/>
        <v>0</v>
      </c>
      <c r="I1239" s="112">
        <f t="shared" si="70"/>
        <v>0</v>
      </c>
      <c r="J1239" s="112">
        <f t="shared" si="70"/>
        <v>0</v>
      </c>
      <c r="K1239" s="112">
        <f t="shared" si="70"/>
        <v>0</v>
      </c>
      <c r="L1239" s="112">
        <f t="shared" si="70"/>
        <v>0</v>
      </c>
      <c r="M1239" s="112">
        <f t="shared" si="70"/>
        <v>0</v>
      </c>
      <c r="O1239" s="114" t="s">
        <v>23</v>
      </c>
      <c r="P1239" s="114" t="s">
        <v>1773</v>
      </c>
      <c r="Q1239" s="114" t="s">
        <v>615</v>
      </c>
      <c r="R1239" s="114" t="s">
        <v>1702</v>
      </c>
      <c r="S1239" s="114"/>
      <c r="T1239" s="112">
        <v>0</v>
      </c>
      <c r="U1239" s="112">
        <v>0</v>
      </c>
      <c r="V1239" s="112">
        <v>0</v>
      </c>
      <c r="W1239" s="112">
        <v>0</v>
      </c>
      <c r="X1239" s="112">
        <v>0</v>
      </c>
      <c r="Y1239" s="112">
        <v>0</v>
      </c>
      <c r="Z1239" s="112">
        <v>0</v>
      </c>
      <c r="AA1239" s="112">
        <v>0</v>
      </c>
      <c r="AB1239" s="112">
        <v>0</v>
      </c>
      <c r="AD1239" s="120" t="s">
        <v>23</v>
      </c>
      <c r="AE1239" s="120" t="s">
        <v>1773</v>
      </c>
      <c r="AF1239" s="120" t="s">
        <v>615</v>
      </c>
      <c r="AG1239" s="120" t="s">
        <v>1702</v>
      </c>
      <c r="AH1239" s="120"/>
      <c r="AI1239" s="119">
        <v>0</v>
      </c>
      <c r="AJ1239" s="119">
        <v>0</v>
      </c>
      <c r="AK1239" s="119">
        <v>0</v>
      </c>
      <c r="AL1239" s="119">
        <v>0</v>
      </c>
      <c r="AM1239" s="119">
        <v>0</v>
      </c>
      <c r="AN1239" s="119">
        <v>0</v>
      </c>
      <c r="AO1239" s="119">
        <v>0</v>
      </c>
      <c r="AP1239" s="119">
        <v>0</v>
      </c>
      <c r="AQ1239" s="119">
        <f t="shared" si="71"/>
        <v>0</v>
      </c>
    </row>
    <row r="1240" spans="1:43" x14ac:dyDescent="0.25">
      <c r="A1240" s="114" t="s">
        <v>23</v>
      </c>
      <c r="B1240" s="114" t="s">
        <v>1773</v>
      </c>
      <c r="C1240" s="114" t="s">
        <v>616</v>
      </c>
      <c r="D1240" s="114" t="s">
        <v>1703</v>
      </c>
      <c r="E1240" s="112">
        <f t="shared" si="70"/>
        <v>1079869</v>
      </c>
      <c r="F1240" s="112">
        <f t="shared" si="70"/>
        <v>688812</v>
      </c>
      <c r="G1240" s="112">
        <f t="shared" si="70"/>
        <v>83207</v>
      </c>
      <c r="H1240" s="112">
        <f t="shared" si="70"/>
        <v>63454</v>
      </c>
      <c r="I1240" s="112">
        <f t="shared" si="70"/>
        <v>420987</v>
      </c>
      <c r="J1240" s="112">
        <f t="shared" si="70"/>
        <v>396778</v>
      </c>
      <c r="K1240" s="112">
        <f t="shared" si="70"/>
        <v>77130</v>
      </c>
      <c r="L1240" s="112">
        <f t="shared" si="70"/>
        <v>86620</v>
      </c>
      <c r="M1240" s="112">
        <f t="shared" si="70"/>
        <v>2896857</v>
      </c>
      <c r="O1240" s="114" t="s">
        <v>23</v>
      </c>
      <c r="P1240" s="114" t="s">
        <v>1773</v>
      </c>
      <c r="Q1240" s="114" t="s">
        <v>616</v>
      </c>
      <c r="R1240" s="114" t="s">
        <v>1703</v>
      </c>
      <c r="S1240" s="114"/>
      <c r="T1240" s="112">
        <v>958704</v>
      </c>
      <c r="U1240" s="112">
        <v>601568</v>
      </c>
      <c r="V1240" s="112">
        <v>72352</v>
      </c>
      <c r="W1240" s="112">
        <v>57264</v>
      </c>
      <c r="X1240" s="112">
        <v>398336</v>
      </c>
      <c r="Y1240" s="112">
        <v>373088</v>
      </c>
      <c r="Z1240" s="112">
        <v>77130</v>
      </c>
      <c r="AA1240" s="112">
        <v>86620</v>
      </c>
      <c r="AB1240" s="112">
        <v>2625062</v>
      </c>
      <c r="AD1240" s="120" t="s">
        <v>23</v>
      </c>
      <c r="AE1240" s="120" t="s">
        <v>1773</v>
      </c>
      <c r="AF1240" s="120" t="s">
        <v>616</v>
      </c>
      <c r="AG1240" s="120" t="s">
        <v>1703</v>
      </c>
      <c r="AH1240" s="120"/>
      <c r="AI1240" s="119">
        <f>SUM(AI1213:AI1239)</f>
        <v>121165</v>
      </c>
      <c r="AJ1240" s="119">
        <f t="shared" ref="AJ1240:AQ1240" si="72">SUM(AJ1213:AJ1239)</f>
        <v>87244</v>
      </c>
      <c r="AK1240" s="119">
        <f t="shared" si="72"/>
        <v>10855</v>
      </c>
      <c r="AL1240" s="119">
        <f t="shared" si="72"/>
        <v>6190</v>
      </c>
      <c r="AM1240" s="119">
        <f t="shared" si="72"/>
        <v>22651</v>
      </c>
      <c r="AN1240" s="119">
        <f t="shared" si="72"/>
        <v>23690</v>
      </c>
      <c r="AO1240" s="119">
        <f t="shared" si="72"/>
        <v>0</v>
      </c>
      <c r="AP1240" s="119">
        <f t="shared" si="72"/>
        <v>0</v>
      </c>
      <c r="AQ1240" s="119">
        <f t="shared" si="72"/>
        <v>271795</v>
      </c>
    </row>
    <row r="1241" spans="1:43" x14ac:dyDescent="0.25">
      <c r="D1241" s="111" t="s">
        <v>617</v>
      </c>
      <c r="R1241" s="111" t="s">
        <v>617</v>
      </c>
      <c r="S1241" s="111"/>
      <c r="AD1241" s="117"/>
      <c r="AE1241" s="117"/>
      <c r="AF1241" s="117"/>
      <c r="AG1241" s="116" t="s">
        <v>617</v>
      </c>
      <c r="AH1241" s="116"/>
      <c r="AI1241" s="119"/>
      <c r="AJ1241" s="119"/>
      <c r="AK1241" s="119"/>
      <c r="AL1241" s="119"/>
      <c r="AM1241" s="119"/>
      <c r="AN1241" s="119"/>
      <c r="AO1241" s="119"/>
      <c r="AP1241" s="119"/>
      <c r="AQ1241" s="119"/>
    </row>
    <row r="1242" spans="1:43" x14ac:dyDescent="0.25">
      <c r="A1242" s="114" t="s">
        <v>23</v>
      </c>
      <c r="B1242" s="114" t="s">
        <v>1773</v>
      </c>
      <c r="C1242" s="114" t="s">
        <v>618</v>
      </c>
      <c r="D1242" s="114" t="s">
        <v>1704</v>
      </c>
      <c r="E1242" s="112">
        <f t="shared" ref="E1242:M1247" si="73">T1242+AI1242</f>
        <v>0</v>
      </c>
      <c r="F1242" s="112">
        <f t="shared" si="73"/>
        <v>0</v>
      </c>
      <c r="G1242" s="112">
        <f t="shared" si="73"/>
        <v>0</v>
      </c>
      <c r="H1242" s="112">
        <f t="shared" si="73"/>
        <v>0</v>
      </c>
      <c r="I1242" s="112">
        <f t="shared" si="73"/>
        <v>0</v>
      </c>
      <c r="J1242" s="112">
        <f t="shared" si="73"/>
        <v>0</v>
      </c>
      <c r="K1242" s="112">
        <f t="shared" si="73"/>
        <v>0</v>
      </c>
      <c r="L1242" s="112">
        <f t="shared" si="73"/>
        <v>0</v>
      </c>
      <c r="M1242" s="112">
        <f t="shared" si="73"/>
        <v>0</v>
      </c>
      <c r="O1242" s="114" t="s">
        <v>23</v>
      </c>
      <c r="P1242" s="114" t="s">
        <v>1773</v>
      </c>
      <c r="Q1242" s="114" t="s">
        <v>618</v>
      </c>
      <c r="R1242" s="114" t="s">
        <v>1704</v>
      </c>
      <c r="S1242" s="114"/>
      <c r="T1242" s="112">
        <v>0</v>
      </c>
      <c r="U1242" s="112">
        <v>0</v>
      </c>
      <c r="V1242" s="112">
        <v>0</v>
      </c>
      <c r="W1242" s="112">
        <v>0</v>
      </c>
      <c r="X1242" s="112">
        <v>0</v>
      </c>
      <c r="Y1242" s="112">
        <v>0</v>
      </c>
      <c r="Z1242" s="112">
        <v>0</v>
      </c>
      <c r="AA1242" s="112">
        <v>0</v>
      </c>
      <c r="AB1242" s="112">
        <v>0</v>
      </c>
      <c r="AD1242" s="120" t="s">
        <v>23</v>
      </c>
      <c r="AE1242" s="120" t="s">
        <v>1773</v>
      </c>
      <c r="AF1242" s="120" t="s">
        <v>618</v>
      </c>
      <c r="AG1242" s="120" t="s">
        <v>1704</v>
      </c>
      <c r="AH1242" s="120"/>
      <c r="AI1242" s="119">
        <v>0</v>
      </c>
      <c r="AJ1242" s="119">
        <v>0</v>
      </c>
      <c r="AK1242" s="119">
        <v>0</v>
      </c>
      <c r="AL1242" s="119">
        <v>0</v>
      </c>
      <c r="AM1242" s="119">
        <v>0</v>
      </c>
      <c r="AN1242" s="119">
        <v>0</v>
      </c>
      <c r="AO1242" s="119">
        <v>0</v>
      </c>
      <c r="AP1242" s="119">
        <v>0</v>
      </c>
      <c r="AQ1242" s="119">
        <v>0</v>
      </c>
    </row>
    <row r="1243" spans="1:43" x14ac:dyDescent="0.25">
      <c r="A1243" s="114" t="s">
        <v>23</v>
      </c>
      <c r="B1243" s="114" t="s">
        <v>1773</v>
      </c>
      <c r="C1243" s="114" t="s">
        <v>619</v>
      </c>
      <c r="D1243" s="114" t="s">
        <v>1705</v>
      </c>
      <c r="E1243" s="112">
        <f t="shared" si="73"/>
        <v>0</v>
      </c>
      <c r="F1243" s="112">
        <f t="shared" si="73"/>
        <v>0</v>
      </c>
      <c r="G1243" s="112">
        <f t="shared" si="73"/>
        <v>0</v>
      </c>
      <c r="H1243" s="112">
        <f t="shared" si="73"/>
        <v>0</v>
      </c>
      <c r="I1243" s="112">
        <f t="shared" si="73"/>
        <v>0</v>
      </c>
      <c r="J1243" s="112">
        <f t="shared" si="73"/>
        <v>0</v>
      </c>
      <c r="K1243" s="112">
        <f t="shared" si="73"/>
        <v>0</v>
      </c>
      <c r="L1243" s="112">
        <f t="shared" si="73"/>
        <v>0</v>
      </c>
      <c r="M1243" s="112">
        <f t="shared" si="73"/>
        <v>0</v>
      </c>
      <c r="O1243" s="114" t="s">
        <v>23</v>
      </c>
      <c r="P1243" s="114" t="s">
        <v>1773</v>
      </c>
      <c r="Q1243" s="114" t="s">
        <v>619</v>
      </c>
      <c r="R1243" s="114" t="s">
        <v>1705</v>
      </c>
      <c r="S1243" s="114"/>
      <c r="T1243" s="112">
        <v>0</v>
      </c>
      <c r="U1243" s="112">
        <v>0</v>
      </c>
      <c r="V1243" s="112">
        <v>0</v>
      </c>
      <c r="W1243" s="112">
        <v>0</v>
      </c>
      <c r="X1243" s="112">
        <v>0</v>
      </c>
      <c r="Y1243" s="112">
        <v>0</v>
      </c>
      <c r="Z1243" s="112">
        <v>0</v>
      </c>
      <c r="AA1243" s="112">
        <v>0</v>
      </c>
      <c r="AB1243" s="112">
        <v>0</v>
      </c>
      <c r="AD1243" s="120" t="s">
        <v>23</v>
      </c>
      <c r="AE1243" s="120" t="s">
        <v>1773</v>
      </c>
      <c r="AF1243" s="120" t="s">
        <v>619</v>
      </c>
      <c r="AG1243" s="120" t="s">
        <v>1705</v>
      </c>
      <c r="AH1243" s="120"/>
      <c r="AI1243" s="119">
        <v>0</v>
      </c>
      <c r="AJ1243" s="119">
        <v>0</v>
      </c>
      <c r="AK1243" s="119">
        <v>0</v>
      </c>
      <c r="AL1243" s="119">
        <v>0</v>
      </c>
      <c r="AM1243" s="119">
        <v>0</v>
      </c>
      <c r="AN1243" s="119">
        <v>0</v>
      </c>
      <c r="AO1243" s="119">
        <v>0</v>
      </c>
      <c r="AP1243" s="119">
        <v>0</v>
      </c>
      <c r="AQ1243" s="119">
        <v>0</v>
      </c>
    </row>
    <row r="1244" spans="1:43" x14ac:dyDescent="0.25">
      <c r="A1244" s="114" t="s">
        <v>23</v>
      </c>
      <c r="B1244" s="114" t="s">
        <v>1773</v>
      </c>
      <c r="C1244" s="114" t="s">
        <v>620</v>
      </c>
      <c r="D1244" s="114" t="s">
        <v>1706</v>
      </c>
      <c r="E1244" s="112">
        <f t="shared" si="73"/>
        <v>0</v>
      </c>
      <c r="F1244" s="112">
        <f t="shared" si="73"/>
        <v>0</v>
      </c>
      <c r="G1244" s="112">
        <f t="shared" si="73"/>
        <v>0</v>
      </c>
      <c r="H1244" s="112">
        <f t="shared" si="73"/>
        <v>0</v>
      </c>
      <c r="I1244" s="112">
        <f t="shared" si="73"/>
        <v>0</v>
      </c>
      <c r="J1244" s="112">
        <f t="shared" si="73"/>
        <v>0</v>
      </c>
      <c r="K1244" s="112">
        <f t="shared" si="73"/>
        <v>0</v>
      </c>
      <c r="L1244" s="112">
        <f t="shared" si="73"/>
        <v>0</v>
      </c>
      <c r="M1244" s="112">
        <f t="shared" si="73"/>
        <v>0</v>
      </c>
      <c r="O1244" s="114" t="s">
        <v>23</v>
      </c>
      <c r="P1244" s="114" t="s">
        <v>1773</v>
      </c>
      <c r="Q1244" s="114" t="s">
        <v>620</v>
      </c>
      <c r="R1244" s="114" t="s">
        <v>1706</v>
      </c>
      <c r="S1244" s="114"/>
      <c r="T1244" s="112">
        <v>0</v>
      </c>
      <c r="U1244" s="112">
        <v>0</v>
      </c>
      <c r="V1244" s="112">
        <v>0</v>
      </c>
      <c r="W1244" s="112">
        <v>0</v>
      </c>
      <c r="X1244" s="112">
        <v>0</v>
      </c>
      <c r="Y1244" s="112">
        <v>0</v>
      </c>
      <c r="Z1244" s="112">
        <v>0</v>
      </c>
      <c r="AA1244" s="112">
        <v>0</v>
      </c>
      <c r="AB1244" s="112">
        <v>0</v>
      </c>
      <c r="AD1244" s="120" t="s">
        <v>23</v>
      </c>
      <c r="AE1244" s="120" t="s">
        <v>1773</v>
      </c>
      <c r="AF1244" s="120" t="s">
        <v>620</v>
      </c>
      <c r="AG1244" s="120" t="s">
        <v>1706</v>
      </c>
      <c r="AH1244" s="120"/>
      <c r="AI1244" s="119">
        <v>0</v>
      </c>
      <c r="AJ1244" s="119">
        <v>0</v>
      </c>
      <c r="AK1244" s="119">
        <v>0</v>
      </c>
      <c r="AL1244" s="119">
        <v>0</v>
      </c>
      <c r="AM1244" s="119">
        <v>0</v>
      </c>
      <c r="AN1244" s="119">
        <v>0</v>
      </c>
      <c r="AO1244" s="119">
        <v>0</v>
      </c>
      <c r="AP1244" s="119">
        <v>0</v>
      </c>
      <c r="AQ1244" s="119">
        <v>0</v>
      </c>
    </row>
    <row r="1245" spans="1:43" x14ac:dyDescent="0.25">
      <c r="A1245" s="114" t="s">
        <v>23</v>
      </c>
      <c r="B1245" s="114" t="s">
        <v>1773</v>
      </c>
      <c r="C1245" s="114" t="s">
        <v>621</v>
      </c>
      <c r="D1245" s="114" t="s">
        <v>1707</v>
      </c>
      <c r="E1245" s="112">
        <f t="shared" si="73"/>
        <v>0</v>
      </c>
      <c r="F1245" s="112">
        <f t="shared" si="73"/>
        <v>0</v>
      </c>
      <c r="G1245" s="112">
        <f t="shared" si="73"/>
        <v>0</v>
      </c>
      <c r="H1245" s="112">
        <f t="shared" si="73"/>
        <v>0</v>
      </c>
      <c r="I1245" s="112">
        <f t="shared" si="73"/>
        <v>0</v>
      </c>
      <c r="J1245" s="112">
        <f t="shared" si="73"/>
        <v>0</v>
      </c>
      <c r="K1245" s="112">
        <f t="shared" si="73"/>
        <v>0</v>
      </c>
      <c r="L1245" s="112">
        <f t="shared" si="73"/>
        <v>0</v>
      </c>
      <c r="M1245" s="112">
        <f t="shared" si="73"/>
        <v>0</v>
      </c>
      <c r="O1245" s="114" t="s">
        <v>23</v>
      </c>
      <c r="P1245" s="114" t="s">
        <v>1773</v>
      </c>
      <c r="Q1245" s="114" t="s">
        <v>621</v>
      </c>
      <c r="R1245" s="114" t="s">
        <v>1707</v>
      </c>
      <c r="S1245" s="114"/>
      <c r="T1245" s="112">
        <v>0</v>
      </c>
      <c r="U1245" s="112">
        <v>0</v>
      </c>
      <c r="V1245" s="112">
        <v>0</v>
      </c>
      <c r="W1245" s="112">
        <v>0</v>
      </c>
      <c r="X1245" s="112">
        <v>0</v>
      </c>
      <c r="Y1245" s="112">
        <v>0</v>
      </c>
      <c r="Z1245" s="112">
        <v>0</v>
      </c>
      <c r="AA1245" s="112">
        <v>0</v>
      </c>
      <c r="AB1245" s="112">
        <v>0</v>
      </c>
      <c r="AD1245" s="120" t="s">
        <v>23</v>
      </c>
      <c r="AE1245" s="120" t="s">
        <v>1773</v>
      </c>
      <c r="AF1245" s="120" t="s">
        <v>621</v>
      </c>
      <c r="AG1245" s="120" t="s">
        <v>1707</v>
      </c>
      <c r="AH1245" s="120"/>
      <c r="AI1245" s="119">
        <v>0</v>
      </c>
      <c r="AJ1245" s="119">
        <v>0</v>
      </c>
      <c r="AK1245" s="119">
        <v>0</v>
      </c>
      <c r="AL1245" s="119">
        <v>0</v>
      </c>
      <c r="AM1245" s="119">
        <v>0</v>
      </c>
      <c r="AN1245" s="119">
        <v>0</v>
      </c>
      <c r="AO1245" s="119">
        <v>0</v>
      </c>
      <c r="AP1245" s="119">
        <v>0</v>
      </c>
      <c r="AQ1245" s="119">
        <v>0</v>
      </c>
    </row>
    <row r="1246" spans="1:43" x14ac:dyDescent="0.25">
      <c r="A1246" s="114" t="s">
        <v>23</v>
      </c>
      <c r="B1246" s="114" t="s">
        <v>1773</v>
      </c>
      <c r="C1246" s="114" t="s">
        <v>706</v>
      </c>
      <c r="D1246" s="114" t="s">
        <v>1708</v>
      </c>
      <c r="E1246" s="112">
        <f t="shared" si="73"/>
        <v>0</v>
      </c>
      <c r="F1246" s="112">
        <f t="shared" si="73"/>
        <v>0</v>
      </c>
      <c r="G1246" s="112">
        <f t="shared" si="73"/>
        <v>0</v>
      </c>
      <c r="H1246" s="112">
        <f t="shared" si="73"/>
        <v>0</v>
      </c>
      <c r="I1246" s="112">
        <f t="shared" si="73"/>
        <v>0</v>
      </c>
      <c r="J1246" s="112">
        <f t="shared" si="73"/>
        <v>0</v>
      </c>
      <c r="K1246" s="112">
        <f t="shared" si="73"/>
        <v>0</v>
      </c>
      <c r="L1246" s="112">
        <f t="shared" si="73"/>
        <v>0</v>
      </c>
      <c r="M1246" s="112">
        <f t="shared" si="73"/>
        <v>0</v>
      </c>
      <c r="O1246" s="114" t="s">
        <v>23</v>
      </c>
      <c r="P1246" s="114" t="s">
        <v>1773</v>
      </c>
      <c r="Q1246" s="114" t="s">
        <v>706</v>
      </c>
      <c r="R1246" s="114" t="s">
        <v>1708</v>
      </c>
      <c r="S1246" s="114"/>
      <c r="T1246" s="112">
        <v>0</v>
      </c>
      <c r="U1246" s="112">
        <v>0</v>
      </c>
      <c r="V1246" s="112">
        <v>0</v>
      </c>
      <c r="W1246" s="112">
        <v>0</v>
      </c>
      <c r="X1246" s="112">
        <v>0</v>
      </c>
      <c r="Y1246" s="112">
        <v>0</v>
      </c>
      <c r="Z1246" s="112">
        <v>0</v>
      </c>
      <c r="AA1246" s="112">
        <v>0</v>
      </c>
      <c r="AB1246" s="112">
        <v>0</v>
      </c>
      <c r="AD1246" s="120" t="s">
        <v>23</v>
      </c>
      <c r="AE1246" s="120" t="s">
        <v>1773</v>
      </c>
      <c r="AF1246" s="120" t="s">
        <v>706</v>
      </c>
      <c r="AG1246" s="120" t="s">
        <v>1708</v>
      </c>
      <c r="AH1246" s="120"/>
      <c r="AI1246" s="119">
        <v>0</v>
      </c>
      <c r="AJ1246" s="119">
        <v>0</v>
      </c>
      <c r="AK1246" s="119">
        <v>0</v>
      </c>
      <c r="AL1246" s="119">
        <v>0</v>
      </c>
      <c r="AM1246" s="119">
        <v>0</v>
      </c>
      <c r="AN1246" s="119">
        <v>0</v>
      </c>
      <c r="AO1246" s="119">
        <v>0</v>
      </c>
      <c r="AP1246" s="119">
        <v>0</v>
      </c>
      <c r="AQ1246" s="119">
        <v>0</v>
      </c>
    </row>
    <row r="1247" spans="1:43" x14ac:dyDescent="0.25">
      <c r="A1247" s="114" t="s">
        <v>23</v>
      </c>
      <c r="B1247" s="114" t="s">
        <v>1773</v>
      </c>
      <c r="C1247" s="114" t="s">
        <v>708</v>
      </c>
      <c r="D1247" s="114" t="s">
        <v>1709</v>
      </c>
      <c r="E1247" s="112">
        <f t="shared" si="73"/>
        <v>0</v>
      </c>
      <c r="F1247" s="112">
        <f t="shared" si="73"/>
        <v>0</v>
      </c>
      <c r="G1247" s="112">
        <f t="shared" si="73"/>
        <v>0</v>
      </c>
      <c r="H1247" s="112">
        <f t="shared" si="73"/>
        <v>0</v>
      </c>
      <c r="I1247" s="112">
        <f t="shared" si="73"/>
        <v>0</v>
      </c>
      <c r="J1247" s="112">
        <f t="shared" si="73"/>
        <v>0</v>
      </c>
      <c r="K1247" s="112">
        <f t="shared" si="73"/>
        <v>0</v>
      </c>
      <c r="L1247" s="112">
        <f t="shared" si="73"/>
        <v>0</v>
      </c>
      <c r="M1247" s="112">
        <f t="shared" si="73"/>
        <v>0</v>
      </c>
      <c r="O1247" s="114" t="s">
        <v>23</v>
      </c>
      <c r="P1247" s="114" t="s">
        <v>1773</v>
      </c>
      <c r="Q1247" s="114" t="s">
        <v>708</v>
      </c>
      <c r="R1247" s="114" t="s">
        <v>1709</v>
      </c>
      <c r="S1247" s="114"/>
      <c r="T1247" s="112">
        <v>0</v>
      </c>
      <c r="U1247" s="112">
        <v>0</v>
      </c>
      <c r="V1247" s="112">
        <v>0</v>
      </c>
      <c r="W1247" s="112">
        <v>0</v>
      </c>
      <c r="X1247" s="112">
        <v>0</v>
      </c>
      <c r="Y1247" s="112">
        <v>0</v>
      </c>
      <c r="Z1247" s="112">
        <v>0</v>
      </c>
      <c r="AA1247" s="112">
        <v>0</v>
      </c>
      <c r="AB1247" s="112">
        <v>0</v>
      </c>
      <c r="AD1247" s="120" t="s">
        <v>23</v>
      </c>
      <c r="AE1247" s="120" t="s">
        <v>1773</v>
      </c>
      <c r="AF1247" s="120" t="s">
        <v>708</v>
      </c>
      <c r="AG1247" s="120" t="s">
        <v>1709</v>
      </c>
      <c r="AH1247" s="120"/>
      <c r="AI1247" s="119">
        <v>0</v>
      </c>
      <c r="AJ1247" s="119">
        <v>0</v>
      </c>
      <c r="AK1247" s="119">
        <v>0</v>
      </c>
      <c r="AL1247" s="119">
        <v>0</v>
      </c>
      <c r="AM1247" s="119">
        <v>0</v>
      </c>
      <c r="AN1247" s="119">
        <v>0</v>
      </c>
      <c r="AO1247" s="119">
        <v>0</v>
      </c>
      <c r="AP1247" s="119">
        <v>0</v>
      </c>
      <c r="AQ1247" s="119">
        <v>0</v>
      </c>
    </row>
    <row r="1250" spans="1:28" x14ac:dyDescent="0.25">
      <c r="A1250" s="111" t="s">
        <v>1774</v>
      </c>
      <c r="O1250" s="111" t="s">
        <v>1774</v>
      </c>
    </row>
    <row r="1251" spans="1:28" x14ac:dyDescent="0.25">
      <c r="A1251" s="114" t="s">
        <v>0</v>
      </c>
      <c r="B1251" s="114" t="s">
        <v>1666</v>
      </c>
      <c r="C1251" s="114" t="s">
        <v>112</v>
      </c>
      <c r="D1251" s="111" t="s">
        <v>127</v>
      </c>
      <c r="E1251" s="112" t="s">
        <v>1667</v>
      </c>
      <c r="F1251" s="112" t="s">
        <v>1668</v>
      </c>
      <c r="G1251" s="112" t="s">
        <v>1669</v>
      </c>
      <c r="H1251" s="112" t="s">
        <v>1670</v>
      </c>
      <c r="I1251" s="112" t="s">
        <v>1671</v>
      </c>
      <c r="J1251" s="112" t="s">
        <v>1672</v>
      </c>
      <c r="K1251" s="112" t="s">
        <v>1673</v>
      </c>
      <c r="L1251" s="112" t="s">
        <v>1674</v>
      </c>
      <c r="M1251" s="112" t="s">
        <v>1</v>
      </c>
      <c r="O1251" s="114" t="s">
        <v>0</v>
      </c>
      <c r="P1251" s="114" t="s">
        <v>1666</v>
      </c>
      <c r="Q1251" s="114" t="s">
        <v>112</v>
      </c>
      <c r="R1251" s="111" t="s">
        <v>127</v>
      </c>
      <c r="S1251" s="111"/>
      <c r="T1251" s="112" t="s">
        <v>1667</v>
      </c>
      <c r="U1251" s="112" t="s">
        <v>1668</v>
      </c>
      <c r="V1251" s="112" t="s">
        <v>1669</v>
      </c>
      <c r="W1251" s="112" t="s">
        <v>1670</v>
      </c>
      <c r="X1251" s="112" t="s">
        <v>1671</v>
      </c>
      <c r="Y1251" s="112" t="s">
        <v>1672</v>
      </c>
      <c r="Z1251" s="112" t="s">
        <v>1673</v>
      </c>
      <c r="AA1251" s="112" t="s">
        <v>1674</v>
      </c>
      <c r="AB1251" s="112" t="s">
        <v>1</v>
      </c>
    </row>
    <row r="1252" spans="1:28" x14ac:dyDescent="0.25">
      <c r="A1252" s="114" t="s">
        <v>24</v>
      </c>
      <c r="B1252" s="114" t="s">
        <v>1775</v>
      </c>
      <c r="C1252" s="114" t="s">
        <v>589</v>
      </c>
      <c r="D1252" s="114" t="s">
        <v>1676</v>
      </c>
      <c r="E1252" s="112">
        <f t="shared" ref="E1252:M1279" si="74">T1252</f>
        <v>7728</v>
      </c>
      <c r="F1252" s="112">
        <f t="shared" si="74"/>
        <v>0</v>
      </c>
      <c r="G1252" s="112">
        <f t="shared" si="74"/>
        <v>0</v>
      </c>
      <c r="H1252" s="112">
        <f t="shared" si="74"/>
        <v>0</v>
      </c>
      <c r="I1252" s="112">
        <f t="shared" si="74"/>
        <v>5664</v>
      </c>
      <c r="J1252" s="112">
        <f t="shared" si="74"/>
        <v>0</v>
      </c>
      <c r="K1252" s="112">
        <f t="shared" si="74"/>
        <v>0</v>
      </c>
      <c r="L1252" s="112">
        <f t="shared" si="74"/>
        <v>0</v>
      </c>
      <c r="M1252" s="112">
        <f t="shared" si="74"/>
        <v>13392</v>
      </c>
      <c r="O1252" s="114" t="s">
        <v>24</v>
      </c>
      <c r="P1252" s="114" t="s">
        <v>1775</v>
      </c>
      <c r="Q1252" s="114" t="s">
        <v>589</v>
      </c>
      <c r="R1252" s="114" t="s">
        <v>1676</v>
      </c>
      <c r="S1252" s="114"/>
      <c r="T1252" s="112">
        <v>7728</v>
      </c>
      <c r="U1252" s="112">
        <v>0</v>
      </c>
      <c r="V1252" s="112">
        <v>0</v>
      </c>
      <c r="W1252" s="112">
        <v>0</v>
      </c>
      <c r="X1252" s="112">
        <v>5664</v>
      </c>
      <c r="Y1252" s="112">
        <v>0</v>
      </c>
      <c r="Z1252" s="112">
        <v>0</v>
      </c>
      <c r="AA1252" s="112">
        <v>0</v>
      </c>
      <c r="AB1252" s="112">
        <v>13392</v>
      </c>
    </row>
    <row r="1253" spans="1:28" x14ac:dyDescent="0.25">
      <c r="A1253" s="114" t="s">
        <v>24</v>
      </c>
      <c r="B1253" s="114" t="s">
        <v>1775</v>
      </c>
      <c r="C1253" s="114" t="s">
        <v>590</v>
      </c>
      <c r="D1253" s="114" t="s">
        <v>1677</v>
      </c>
      <c r="E1253" s="112">
        <f t="shared" si="74"/>
        <v>0</v>
      </c>
      <c r="F1253" s="112">
        <f t="shared" si="74"/>
        <v>0</v>
      </c>
      <c r="G1253" s="112">
        <f t="shared" si="74"/>
        <v>0</v>
      </c>
      <c r="H1253" s="112">
        <f t="shared" si="74"/>
        <v>0</v>
      </c>
      <c r="I1253" s="112">
        <f t="shared" si="74"/>
        <v>30224</v>
      </c>
      <c r="J1253" s="112">
        <f t="shared" si="74"/>
        <v>0</v>
      </c>
      <c r="K1253" s="112">
        <f t="shared" si="74"/>
        <v>528</v>
      </c>
      <c r="L1253" s="112">
        <f t="shared" si="74"/>
        <v>0</v>
      </c>
      <c r="M1253" s="112">
        <f t="shared" si="74"/>
        <v>30752</v>
      </c>
      <c r="O1253" s="114" t="s">
        <v>24</v>
      </c>
      <c r="P1253" s="114" t="s">
        <v>1775</v>
      </c>
      <c r="Q1253" s="114" t="s">
        <v>590</v>
      </c>
      <c r="R1253" s="114" t="s">
        <v>1677</v>
      </c>
      <c r="S1253" s="114"/>
      <c r="T1253" s="112">
        <v>0</v>
      </c>
      <c r="U1253" s="112">
        <v>0</v>
      </c>
      <c r="V1253" s="112">
        <v>0</v>
      </c>
      <c r="W1253" s="112">
        <v>0</v>
      </c>
      <c r="X1253" s="112">
        <v>30224</v>
      </c>
      <c r="Y1253" s="112">
        <v>0</v>
      </c>
      <c r="Z1253" s="112">
        <v>528</v>
      </c>
      <c r="AA1253" s="112">
        <v>0</v>
      </c>
      <c r="AB1253" s="112">
        <v>30752</v>
      </c>
    </row>
    <row r="1254" spans="1:28" x14ac:dyDescent="0.25">
      <c r="A1254" s="114" t="s">
        <v>24</v>
      </c>
      <c r="B1254" s="114" t="s">
        <v>1775</v>
      </c>
      <c r="C1254" s="114" t="s">
        <v>591</v>
      </c>
      <c r="D1254" s="114" t="s">
        <v>1678</v>
      </c>
      <c r="E1254" s="112">
        <f t="shared" si="74"/>
        <v>0</v>
      </c>
      <c r="F1254" s="112">
        <f t="shared" si="74"/>
        <v>131584</v>
      </c>
      <c r="G1254" s="112">
        <f t="shared" si="74"/>
        <v>0</v>
      </c>
      <c r="H1254" s="112">
        <f t="shared" si="74"/>
        <v>0</v>
      </c>
      <c r="I1254" s="112">
        <f t="shared" si="74"/>
        <v>0</v>
      </c>
      <c r="J1254" s="112">
        <f t="shared" si="74"/>
        <v>832</v>
      </c>
      <c r="K1254" s="112">
        <f t="shared" si="74"/>
        <v>0</v>
      </c>
      <c r="L1254" s="112">
        <f t="shared" si="74"/>
        <v>0</v>
      </c>
      <c r="M1254" s="112">
        <f t="shared" si="74"/>
        <v>132416</v>
      </c>
      <c r="O1254" s="114" t="s">
        <v>24</v>
      </c>
      <c r="P1254" s="114" t="s">
        <v>1775</v>
      </c>
      <c r="Q1254" s="114" t="s">
        <v>591</v>
      </c>
      <c r="R1254" s="114" t="s">
        <v>1678</v>
      </c>
      <c r="S1254" s="114"/>
      <c r="T1254" s="112">
        <v>0</v>
      </c>
      <c r="U1254" s="112">
        <v>131584</v>
      </c>
      <c r="V1254" s="112">
        <v>0</v>
      </c>
      <c r="W1254" s="112">
        <v>0</v>
      </c>
      <c r="X1254" s="112">
        <v>0</v>
      </c>
      <c r="Y1254" s="112">
        <v>832</v>
      </c>
      <c r="Z1254" s="112">
        <v>0</v>
      </c>
      <c r="AA1254" s="112">
        <v>0</v>
      </c>
      <c r="AB1254" s="112">
        <v>132416</v>
      </c>
    </row>
    <row r="1255" spans="1:28" x14ac:dyDescent="0.25">
      <c r="A1255" s="114" t="s">
        <v>24</v>
      </c>
      <c r="B1255" s="114" t="s">
        <v>1775</v>
      </c>
      <c r="C1255" s="114" t="s">
        <v>592</v>
      </c>
      <c r="D1255" s="114" t="s">
        <v>1679</v>
      </c>
      <c r="E1255" s="112">
        <f t="shared" si="74"/>
        <v>10896</v>
      </c>
      <c r="F1255" s="112">
        <f t="shared" si="74"/>
        <v>31152</v>
      </c>
      <c r="G1255" s="112">
        <f t="shared" si="74"/>
        <v>0</v>
      </c>
      <c r="H1255" s="112">
        <f t="shared" si="74"/>
        <v>0</v>
      </c>
      <c r="I1255" s="112">
        <f t="shared" si="74"/>
        <v>29424</v>
      </c>
      <c r="J1255" s="112">
        <f t="shared" si="74"/>
        <v>23888</v>
      </c>
      <c r="K1255" s="112">
        <f t="shared" si="74"/>
        <v>1020</v>
      </c>
      <c r="L1255" s="112">
        <f t="shared" si="74"/>
        <v>0</v>
      </c>
      <c r="M1255" s="112">
        <f t="shared" si="74"/>
        <v>96380</v>
      </c>
      <c r="O1255" s="114" t="s">
        <v>24</v>
      </c>
      <c r="P1255" s="114" t="s">
        <v>1775</v>
      </c>
      <c r="Q1255" s="114" t="s">
        <v>592</v>
      </c>
      <c r="R1255" s="114" t="s">
        <v>1679</v>
      </c>
      <c r="S1255" s="114"/>
      <c r="T1255" s="112">
        <v>10896</v>
      </c>
      <c r="U1255" s="112">
        <v>31152</v>
      </c>
      <c r="V1255" s="112">
        <v>0</v>
      </c>
      <c r="W1255" s="112">
        <v>0</v>
      </c>
      <c r="X1255" s="112">
        <v>29424</v>
      </c>
      <c r="Y1255" s="112">
        <v>23888</v>
      </c>
      <c r="Z1255" s="112">
        <v>1020</v>
      </c>
      <c r="AA1255" s="112">
        <v>0</v>
      </c>
      <c r="AB1255" s="112">
        <v>96380</v>
      </c>
    </row>
    <row r="1256" spans="1:28" x14ac:dyDescent="0.25">
      <c r="A1256" s="114" t="s">
        <v>24</v>
      </c>
      <c r="B1256" s="114" t="s">
        <v>1775</v>
      </c>
      <c r="C1256" s="114" t="s">
        <v>593</v>
      </c>
      <c r="D1256" s="114" t="s">
        <v>1680</v>
      </c>
      <c r="E1256" s="112">
        <f t="shared" si="74"/>
        <v>0</v>
      </c>
      <c r="F1256" s="112">
        <f t="shared" si="74"/>
        <v>0</v>
      </c>
      <c r="G1256" s="112">
        <f t="shared" si="74"/>
        <v>0</v>
      </c>
      <c r="H1256" s="112">
        <f t="shared" si="74"/>
        <v>0</v>
      </c>
      <c r="I1256" s="112">
        <f t="shared" si="74"/>
        <v>0</v>
      </c>
      <c r="J1256" s="112">
        <f t="shared" si="74"/>
        <v>0</v>
      </c>
      <c r="K1256" s="112">
        <f t="shared" si="74"/>
        <v>0</v>
      </c>
      <c r="L1256" s="112">
        <f t="shared" si="74"/>
        <v>0</v>
      </c>
      <c r="M1256" s="112">
        <f t="shared" si="74"/>
        <v>0</v>
      </c>
      <c r="O1256" s="114" t="s">
        <v>24</v>
      </c>
      <c r="P1256" s="114" t="s">
        <v>1775</v>
      </c>
      <c r="Q1256" s="114" t="s">
        <v>593</v>
      </c>
      <c r="R1256" s="114" t="s">
        <v>1680</v>
      </c>
      <c r="S1256" s="114"/>
      <c r="T1256" s="112">
        <v>0</v>
      </c>
      <c r="U1256" s="112">
        <v>0</v>
      </c>
      <c r="V1256" s="112">
        <v>0</v>
      </c>
      <c r="W1256" s="112">
        <v>0</v>
      </c>
      <c r="X1256" s="112">
        <v>0</v>
      </c>
      <c r="Y1256" s="112">
        <v>0</v>
      </c>
      <c r="Z1256" s="112">
        <v>0</v>
      </c>
      <c r="AA1256" s="112">
        <v>0</v>
      </c>
      <c r="AB1256" s="112">
        <v>0</v>
      </c>
    </row>
    <row r="1257" spans="1:28" x14ac:dyDescent="0.25">
      <c r="A1257" s="114" t="s">
        <v>24</v>
      </c>
      <c r="B1257" s="114" t="s">
        <v>1775</v>
      </c>
      <c r="C1257" s="114" t="s">
        <v>594</v>
      </c>
      <c r="D1257" s="114" t="s">
        <v>1681</v>
      </c>
      <c r="E1257" s="112">
        <f t="shared" si="74"/>
        <v>1008</v>
      </c>
      <c r="F1257" s="112">
        <f t="shared" si="74"/>
        <v>0</v>
      </c>
      <c r="G1257" s="112">
        <f t="shared" si="74"/>
        <v>0</v>
      </c>
      <c r="H1257" s="112">
        <f t="shared" si="74"/>
        <v>0</v>
      </c>
      <c r="I1257" s="112">
        <f t="shared" si="74"/>
        <v>0</v>
      </c>
      <c r="J1257" s="112">
        <f t="shared" si="74"/>
        <v>0</v>
      </c>
      <c r="K1257" s="112">
        <f t="shared" si="74"/>
        <v>165</v>
      </c>
      <c r="L1257" s="112">
        <f t="shared" si="74"/>
        <v>0</v>
      </c>
      <c r="M1257" s="112">
        <f t="shared" si="74"/>
        <v>1173</v>
      </c>
      <c r="O1257" s="114" t="s">
        <v>24</v>
      </c>
      <c r="P1257" s="114" t="s">
        <v>1775</v>
      </c>
      <c r="Q1257" s="114" t="s">
        <v>594</v>
      </c>
      <c r="R1257" s="114" t="s">
        <v>1681</v>
      </c>
      <c r="S1257" s="114"/>
      <c r="T1257" s="112">
        <v>1008</v>
      </c>
      <c r="U1257" s="112">
        <v>0</v>
      </c>
      <c r="V1257" s="112">
        <v>0</v>
      </c>
      <c r="W1257" s="112">
        <v>0</v>
      </c>
      <c r="X1257" s="112">
        <v>0</v>
      </c>
      <c r="Y1257" s="112">
        <v>0</v>
      </c>
      <c r="Z1257" s="112">
        <v>165</v>
      </c>
      <c r="AA1257" s="112">
        <v>0</v>
      </c>
      <c r="AB1257" s="112">
        <v>1173</v>
      </c>
    </row>
    <row r="1258" spans="1:28" x14ac:dyDescent="0.25">
      <c r="A1258" s="114" t="s">
        <v>24</v>
      </c>
      <c r="B1258" s="114" t="s">
        <v>1775</v>
      </c>
      <c r="C1258" s="114" t="s">
        <v>595</v>
      </c>
      <c r="D1258" s="114" t="s">
        <v>1682</v>
      </c>
      <c r="E1258" s="112">
        <f t="shared" si="74"/>
        <v>0</v>
      </c>
      <c r="F1258" s="112">
        <f t="shared" si="74"/>
        <v>3168</v>
      </c>
      <c r="G1258" s="112">
        <f t="shared" si="74"/>
        <v>0</v>
      </c>
      <c r="H1258" s="112">
        <f t="shared" si="74"/>
        <v>0</v>
      </c>
      <c r="I1258" s="112">
        <f t="shared" si="74"/>
        <v>0</v>
      </c>
      <c r="J1258" s="112">
        <f t="shared" si="74"/>
        <v>10080</v>
      </c>
      <c r="K1258" s="112">
        <f t="shared" si="74"/>
        <v>0</v>
      </c>
      <c r="L1258" s="112">
        <f t="shared" si="74"/>
        <v>234</v>
      </c>
      <c r="M1258" s="112">
        <f t="shared" si="74"/>
        <v>13482</v>
      </c>
      <c r="O1258" s="114" t="s">
        <v>24</v>
      </c>
      <c r="P1258" s="114" t="s">
        <v>1775</v>
      </c>
      <c r="Q1258" s="114" t="s">
        <v>595</v>
      </c>
      <c r="R1258" s="114" t="s">
        <v>1682</v>
      </c>
      <c r="S1258" s="114"/>
      <c r="T1258" s="112">
        <v>0</v>
      </c>
      <c r="U1258" s="112">
        <v>3168</v>
      </c>
      <c r="V1258" s="112">
        <v>0</v>
      </c>
      <c r="W1258" s="112">
        <v>0</v>
      </c>
      <c r="X1258" s="112">
        <v>0</v>
      </c>
      <c r="Y1258" s="112">
        <v>10080</v>
      </c>
      <c r="Z1258" s="112">
        <v>0</v>
      </c>
      <c r="AA1258" s="112">
        <v>234</v>
      </c>
      <c r="AB1258" s="112">
        <v>13482</v>
      </c>
    </row>
    <row r="1259" spans="1:28" x14ac:dyDescent="0.25">
      <c r="A1259" s="114" t="s">
        <v>24</v>
      </c>
      <c r="B1259" s="114" t="s">
        <v>1775</v>
      </c>
      <c r="C1259" s="114" t="s">
        <v>596</v>
      </c>
      <c r="D1259" s="114" t="s">
        <v>1683</v>
      </c>
      <c r="E1259" s="112">
        <f t="shared" si="74"/>
        <v>0</v>
      </c>
      <c r="F1259" s="112">
        <f t="shared" si="74"/>
        <v>0</v>
      </c>
      <c r="G1259" s="112">
        <f t="shared" si="74"/>
        <v>0</v>
      </c>
      <c r="H1259" s="112">
        <f t="shared" si="74"/>
        <v>0</v>
      </c>
      <c r="I1259" s="112">
        <f t="shared" si="74"/>
        <v>12272</v>
      </c>
      <c r="J1259" s="112">
        <f t="shared" si="74"/>
        <v>0</v>
      </c>
      <c r="K1259" s="112">
        <f t="shared" si="74"/>
        <v>0</v>
      </c>
      <c r="L1259" s="112">
        <f t="shared" si="74"/>
        <v>0</v>
      </c>
      <c r="M1259" s="112">
        <f t="shared" si="74"/>
        <v>12272</v>
      </c>
      <c r="O1259" s="114" t="s">
        <v>24</v>
      </c>
      <c r="P1259" s="114" t="s">
        <v>1775</v>
      </c>
      <c r="Q1259" s="114" t="s">
        <v>596</v>
      </c>
      <c r="R1259" s="114" t="s">
        <v>1683</v>
      </c>
      <c r="S1259" s="114"/>
      <c r="T1259" s="112">
        <v>0</v>
      </c>
      <c r="U1259" s="112">
        <v>0</v>
      </c>
      <c r="V1259" s="112">
        <v>0</v>
      </c>
      <c r="W1259" s="112">
        <v>0</v>
      </c>
      <c r="X1259" s="112">
        <v>12272</v>
      </c>
      <c r="Y1259" s="112">
        <v>0</v>
      </c>
      <c r="Z1259" s="112">
        <v>0</v>
      </c>
      <c r="AA1259" s="112">
        <v>0</v>
      </c>
      <c r="AB1259" s="112">
        <v>12272</v>
      </c>
    </row>
    <row r="1260" spans="1:28" x14ac:dyDescent="0.25">
      <c r="A1260" s="114" t="s">
        <v>24</v>
      </c>
      <c r="B1260" s="114" t="s">
        <v>1775</v>
      </c>
      <c r="C1260" s="114" t="s">
        <v>597</v>
      </c>
      <c r="D1260" s="114" t="s">
        <v>1684</v>
      </c>
      <c r="E1260" s="112">
        <f t="shared" si="74"/>
        <v>5280</v>
      </c>
      <c r="F1260" s="112">
        <f t="shared" si="74"/>
        <v>7360</v>
      </c>
      <c r="G1260" s="112">
        <f t="shared" si="74"/>
        <v>0</v>
      </c>
      <c r="H1260" s="112">
        <f t="shared" si="74"/>
        <v>0</v>
      </c>
      <c r="I1260" s="112">
        <f t="shared" si="74"/>
        <v>61568</v>
      </c>
      <c r="J1260" s="112">
        <f t="shared" si="74"/>
        <v>0</v>
      </c>
      <c r="K1260" s="112">
        <f t="shared" si="74"/>
        <v>0</v>
      </c>
      <c r="L1260" s="112">
        <f t="shared" si="74"/>
        <v>42</v>
      </c>
      <c r="M1260" s="112">
        <f t="shared" si="74"/>
        <v>74250</v>
      </c>
      <c r="O1260" s="114" t="s">
        <v>24</v>
      </c>
      <c r="P1260" s="114" t="s">
        <v>1775</v>
      </c>
      <c r="Q1260" s="114" t="s">
        <v>597</v>
      </c>
      <c r="R1260" s="114" t="s">
        <v>1684</v>
      </c>
      <c r="S1260" s="114"/>
      <c r="T1260" s="112">
        <v>5280</v>
      </c>
      <c r="U1260" s="112">
        <v>7360</v>
      </c>
      <c r="V1260" s="112">
        <v>0</v>
      </c>
      <c r="W1260" s="112">
        <v>0</v>
      </c>
      <c r="X1260" s="112">
        <v>61568</v>
      </c>
      <c r="Y1260" s="112">
        <v>0</v>
      </c>
      <c r="Z1260" s="112">
        <v>0</v>
      </c>
      <c r="AA1260" s="112">
        <v>42</v>
      </c>
      <c r="AB1260" s="112">
        <v>74250</v>
      </c>
    </row>
    <row r="1261" spans="1:28" x14ac:dyDescent="0.25">
      <c r="A1261" s="114" t="s">
        <v>24</v>
      </c>
      <c r="B1261" s="114" t="s">
        <v>1775</v>
      </c>
      <c r="C1261" s="114" t="s">
        <v>598</v>
      </c>
      <c r="D1261" s="114" t="s">
        <v>1685</v>
      </c>
      <c r="E1261" s="112">
        <f t="shared" si="74"/>
        <v>0</v>
      </c>
      <c r="F1261" s="112">
        <f t="shared" si="74"/>
        <v>0</v>
      </c>
      <c r="G1261" s="112">
        <f t="shared" si="74"/>
        <v>0</v>
      </c>
      <c r="H1261" s="112">
        <f t="shared" si="74"/>
        <v>0</v>
      </c>
      <c r="I1261" s="112">
        <f t="shared" si="74"/>
        <v>0</v>
      </c>
      <c r="J1261" s="112">
        <f t="shared" si="74"/>
        <v>0</v>
      </c>
      <c r="K1261" s="112">
        <f t="shared" si="74"/>
        <v>0</v>
      </c>
      <c r="L1261" s="112">
        <f t="shared" si="74"/>
        <v>0</v>
      </c>
      <c r="M1261" s="112">
        <f t="shared" si="74"/>
        <v>0</v>
      </c>
      <c r="O1261" s="114" t="s">
        <v>24</v>
      </c>
      <c r="P1261" s="114" t="s">
        <v>1775</v>
      </c>
      <c r="Q1261" s="114" t="s">
        <v>598</v>
      </c>
      <c r="R1261" s="114" t="s">
        <v>1685</v>
      </c>
      <c r="S1261" s="114"/>
      <c r="T1261" s="112">
        <v>0</v>
      </c>
      <c r="U1261" s="112">
        <v>0</v>
      </c>
      <c r="V1261" s="112">
        <v>0</v>
      </c>
      <c r="W1261" s="112">
        <v>0</v>
      </c>
      <c r="X1261" s="112">
        <v>0</v>
      </c>
      <c r="Y1261" s="112">
        <v>0</v>
      </c>
      <c r="Z1261" s="112">
        <v>0</v>
      </c>
      <c r="AA1261" s="112">
        <v>0</v>
      </c>
      <c r="AB1261" s="112">
        <v>0</v>
      </c>
    </row>
    <row r="1262" spans="1:28" x14ac:dyDescent="0.25">
      <c r="A1262" s="114" t="s">
        <v>24</v>
      </c>
      <c r="B1262" s="114" t="s">
        <v>1775</v>
      </c>
      <c r="C1262" s="114" t="s">
        <v>599</v>
      </c>
      <c r="D1262" s="114" t="s">
        <v>1686</v>
      </c>
      <c r="E1262" s="112">
        <f t="shared" si="74"/>
        <v>0</v>
      </c>
      <c r="F1262" s="112">
        <f t="shared" si="74"/>
        <v>0</v>
      </c>
      <c r="G1262" s="112">
        <f t="shared" si="74"/>
        <v>0</v>
      </c>
      <c r="H1262" s="112">
        <f t="shared" si="74"/>
        <v>0</v>
      </c>
      <c r="I1262" s="112">
        <f t="shared" si="74"/>
        <v>0</v>
      </c>
      <c r="J1262" s="112">
        <f t="shared" si="74"/>
        <v>28256</v>
      </c>
      <c r="K1262" s="112">
        <f t="shared" si="74"/>
        <v>0</v>
      </c>
      <c r="L1262" s="112">
        <f t="shared" si="74"/>
        <v>0</v>
      </c>
      <c r="M1262" s="112">
        <f t="shared" si="74"/>
        <v>28256</v>
      </c>
      <c r="O1262" s="114" t="s">
        <v>24</v>
      </c>
      <c r="P1262" s="114" t="s">
        <v>1775</v>
      </c>
      <c r="Q1262" s="114" t="s">
        <v>599</v>
      </c>
      <c r="R1262" s="114" t="s">
        <v>1686</v>
      </c>
      <c r="S1262" s="114"/>
      <c r="T1262" s="112">
        <v>0</v>
      </c>
      <c r="U1262" s="112">
        <v>0</v>
      </c>
      <c r="V1262" s="112">
        <v>0</v>
      </c>
      <c r="W1262" s="112">
        <v>0</v>
      </c>
      <c r="X1262" s="112">
        <v>0</v>
      </c>
      <c r="Y1262" s="112">
        <v>28256</v>
      </c>
      <c r="Z1262" s="112">
        <v>0</v>
      </c>
      <c r="AA1262" s="112">
        <v>0</v>
      </c>
      <c r="AB1262" s="112">
        <v>28256</v>
      </c>
    </row>
    <row r="1263" spans="1:28" x14ac:dyDescent="0.25">
      <c r="A1263" s="114" t="s">
        <v>24</v>
      </c>
      <c r="B1263" s="114" t="s">
        <v>1775</v>
      </c>
      <c r="C1263" s="114" t="s">
        <v>600</v>
      </c>
      <c r="D1263" s="114" t="s">
        <v>1687</v>
      </c>
      <c r="E1263" s="112">
        <f t="shared" si="74"/>
        <v>134320</v>
      </c>
      <c r="F1263" s="112">
        <f t="shared" si="74"/>
        <v>0</v>
      </c>
      <c r="G1263" s="112">
        <f t="shared" si="74"/>
        <v>0</v>
      </c>
      <c r="H1263" s="112">
        <f t="shared" si="74"/>
        <v>9184</v>
      </c>
      <c r="I1263" s="112">
        <f t="shared" si="74"/>
        <v>0</v>
      </c>
      <c r="J1263" s="112">
        <f t="shared" si="74"/>
        <v>0</v>
      </c>
      <c r="K1263" s="112">
        <f t="shared" si="74"/>
        <v>32</v>
      </c>
      <c r="L1263" s="112">
        <f t="shared" si="74"/>
        <v>0</v>
      </c>
      <c r="M1263" s="112">
        <f t="shared" si="74"/>
        <v>143536</v>
      </c>
      <c r="O1263" s="114" t="s">
        <v>24</v>
      </c>
      <c r="P1263" s="114" t="s">
        <v>1775</v>
      </c>
      <c r="Q1263" s="114" t="s">
        <v>600</v>
      </c>
      <c r="R1263" s="114" t="s">
        <v>1687</v>
      </c>
      <c r="S1263" s="114"/>
      <c r="T1263" s="112">
        <v>134320</v>
      </c>
      <c r="U1263" s="112">
        <v>0</v>
      </c>
      <c r="V1263" s="112">
        <v>0</v>
      </c>
      <c r="W1263" s="112">
        <v>9184</v>
      </c>
      <c r="X1263" s="112">
        <v>0</v>
      </c>
      <c r="Y1263" s="112">
        <v>0</v>
      </c>
      <c r="Z1263" s="112">
        <v>32</v>
      </c>
      <c r="AA1263" s="112">
        <v>0</v>
      </c>
      <c r="AB1263" s="112">
        <v>143536</v>
      </c>
    </row>
    <row r="1264" spans="1:28" x14ac:dyDescent="0.25">
      <c r="A1264" s="114" t="s">
        <v>24</v>
      </c>
      <c r="B1264" s="114" t="s">
        <v>1775</v>
      </c>
      <c r="C1264" s="114" t="s">
        <v>601</v>
      </c>
      <c r="D1264" s="114" t="s">
        <v>1688</v>
      </c>
      <c r="E1264" s="112">
        <f t="shared" si="74"/>
        <v>8976</v>
      </c>
      <c r="F1264" s="112">
        <f t="shared" si="74"/>
        <v>0</v>
      </c>
      <c r="G1264" s="112">
        <f t="shared" si="74"/>
        <v>0</v>
      </c>
      <c r="H1264" s="112">
        <f t="shared" si="74"/>
        <v>0</v>
      </c>
      <c r="I1264" s="112">
        <f t="shared" si="74"/>
        <v>0</v>
      </c>
      <c r="J1264" s="112">
        <f t="shared" si="74"/>
        <v>0</v>
      </c>
      <c r="K1264" s="112">
        <f t="shared" si="74"/>
        <v>176</v>
      </c>
      <c r="L1264" s="112">
        <f t="shared" si="74"/>
        <v>0</v>
      </c>
      <c r="M1264" s="112">
        <f t="shared" si="74"/>
        <v>9152</v>
      </c>
      <c r="O1264" s="114" t="s">
        <v>24</v>
      </c>
      <c r="P1264" s="114" t="s">
        <v>1775</v>
      </c>
      <c r="Q1264" s="114" t="s">
        <v>601</v>
      </c>
      <c r="R1264" s="114" t="s">
        <v>1688</v>
      </c>
      <c r="S1264" s="114"/>
      <c r="T1264" s="112">
        <v>8976</v>
      </c>
      <c r="U1264" s="112">
        <v>0</v>
      </c>
      <c r="V1264" s="112">
        <v>0</v>
      </c>
      <c r="W1264" s="112">
        <v>0</v>
      </c>
      <c r="X1264" s="112">
        <v>0</v>
      </c>
      <c r="Y1264" s="112">
        <v>0</v>
      </c>
      <c r="Z1264" s="112">
        <v>176</v>
      </c>
      <c r="AA1264" s="112">
        <v>0</v>
      </c>
      <c r="AB1264" s="112">
        <v>9152</v>
      </c>
    </row>
    <row r="1265" spans="1:28" x14ac:dyDescent="0.25">
      <c r="A1265" s="114" t="s">
        <v>24</v>
      </c>
      <c r="B1265" s="114" t="s">
        <v>1775</v>
      </c>
      <c r="C1265" s="114" t="s">
        <v>602</v>
      </c>
      <c r="D1265" s="114" t="s">
        <v>1689</v>
      </c>
      <c r="E1265" s="112">
        <f t="shared" si="74"/>
        <v>0</v>
      </c>
      <c r="F1265" s="112">
        <f t="shared" si="74"/>
        <v>13760</v>
      </c>
      <c r="G1265" s="112">
        <f t="shared" si="74"/>
        <v>0</v>
      </c>
      <c r="H1265" s="112">
        <f t="shared" si="74"/>
        <v>0</v>
      </c>
      <c r="I1265" s="112">
        <f t="shared" si="74"/>
        <v>0</v>
      </c>
      <c r="J1265" s="112">
        <f t="shared" si="74"/>
        <v>83024</v>
      </c>
      <c r="K1265" s="112">
        <f t="shared" si="74"/>
        <v>0</v>
      </c>
      <c r="L1265" s="112">
        <f t="shared" si="74"/>
        <v>13950</v>
      </c>
      <c r="M1265" s="112">
        <f t="shared" si="74"/>
        <v>110734</v>
      </c>
      <c r="O1265" s="114" t="s">
        <v>24</v>
      </c>
      <c r="P1265" s="114" t="s">
        <v>1775</v>
      </c>
      <c r="Q1265" s="114" t="s">
        <v>602</v>
      </c>
      <c r="R1265" s="114" t="s">
        <v>1689</v>
      </c>
      <c r="S1265" s="114"/>
      <c r="T1265" s="112">
        <v>0</v>
      </c>
      <c r="U1265" s="112">
        <v>13760</v>
      </c>
      <c r="V1265" s="112">
        <v>0</v>
      </c>
      <c r="W1265" s="112">
        <v>0</v>
      </c>
      <c r="X1265" s="112">
        <v>0</v>
      </c>
      <c r="Y1265" s="112">
        <v>83024</v>
      </c>
      <c r="Z1265" s="112">
        <v>0</v>
      </c>
      <c r="AA1265" s="112">
        <v>13950</v>
      </c>
      <c r="AB1265" s="112">
        <v>110734</v>
      </c>
    </row>
    <row r="1266" spans="1:28" x14ac:dyDescent="0.25">
      <c r="A1266" s="114" t="s">
        <v>24</v>
      </c>
      <c r="B1266" s="114" t="s">
        <v>1775</v>
      </c>
      <c r="C1266" s="114" t="s">
        <v>603</v>
      </c>
      <c r="D1266" s="114" t="s">
        <v>1690</v>
      </c>
      <c r="E1266" s="112">
        <f t="shared" si="74"/>
        <v>0</v>
      </c>
      <c r="F1266" s="112">
        <f t="shared" si="74"/>
        <v>0</v>
      </c>
      <c r="G1266" s="112">
        <f t="shared" si="74"/>
        <v>0</v>
      </c>
      <c r="H1266" s="112">
        <f t="shared" si="74"/>
        <v>0</v>
      </c>
      <c r="I1266" s="112">
        <f t="shared" si="74"/>
        <v>0</v>
      </c>
      <c r="J1266" s="112">
        <f t="shared" si="74"/>
        <v>0</v>
      </c>
      <c r="K1266" s="112">
        <f t="shared" si="74"/>
        <v>0</v>
      </c>
      <c r="L1266" s="112">
        <f t="shared" si="74"/>
        <v>0</v>
      </c>
      <c r="M1266" s="112">
        <f t="shared" si="74"/>
        <v>0</v>
      </c>
      <c r="O1266" s="114" t="s">
        <v>24</v>
      </c>
      <c r="P1266" s="114" t="s">
        <v>1775</v>
      </c>
      <c r="Q1266" s="114" t="s">
        <v>603</v>
      </c>
      <c r="R1266" s="114" t="s">
        <v>1690</v>
      </c>
      <c r="S1266" s="114"/>
      <c r="T1266" s="112">
        <v>0</v>
      </c>
      <c r="U1266" s="112">
        <v>0</v>
      </c>
      <c r="V1266" s="112">
        <v>0</v>
      </c>
      <c r="W1266" s="112">
        <v>0</v>
      </c>
      <c r="X1266" s="112">
        <v>0</v>
      </c>
      <c r="Y1266" s="112">
        <v>0</v>
      </c>
      <c r="Z1266" s="112">
        <v>0</v>
      </c>
      <c r="AA1266" s="112">
        <v>0</v>
      </c>
      <c r="AB1266" s="112">
        <v>0</v>
      </c>
    </row>
    <row r="1267" spans="1:28" x14ac:dyDescent="0.25">
      <c r="A1267" s="114" t="s">
        <v>24</v>
      </c>
      <c r="B1267" s="114" t="s">
        <v>1775</v>
      </c>
      <c r="C1267" s="114" t="s">
        <v>604</v>
      </c>
      <c r="D1267" s="114" t="s">
        <v>1691</v>
      </c>
      <c r="E1267" s="112">
        <f t="shared" si="74"/>
        <v>7680</v>
      </c>
      <c r="F1267" s="112">
        <f t="shared" si="74"/>
        <v>864</v>
      </c>
      <c r="G1267" s="112">
        <f t="shared" si="74"/>
        <v>0</v>
      </c>
      <c r="H1267" s="112">
        <f t="shared" si="74"/>
        <v>0</v>
      </c>
      <c r="I1267" s="112">
        <f t="shared" si="74"/>
        <v>0</v>
      </c>
      <c r="J1267" s="112">
        <f t="shared" si="74"/>
        <v>80368</v>
      </c>
      <c r="K1267" s="112">
        <f t="shared" si="74"/>
        <v>0</v>
      </c>
      <c r="L1267" s="112">
        <f t="shared" si="74"/>
        <v>26052</v>
      </c>
      <c r="M1267" s="112">
        <f t="shared" si="74"/>
        <v>114964</v>
      </c>
      <c r="O1267" s="114" t="s">
        <v>24</v>
      </c>
      <c r="P1267" s="114" t="s">
        <v>1775</v>
      </c>
      <c r="Q1267" s="114" t="s">
        <v>604</v>
      </c>
      <c r="R1267" s="114" t="s">
        <v>1691</v>
      </c>
      <c r="S1267" s="114"/>
      <c r="T1267" s="112">
        <v>7680</v>
      </c>
      <c r="U1267" s="112">
        <v>864</v>
      </c>
      <c r="V1267" s="112">
        <v>0</v>
      </c>
      <c r="W1267" s="112">
        <v>0</v>
      </c>
      <c r="X1267" s="112">
        <v>0</v>
      </c>
      <c r="Y1267" s="112">
        <v>80368</v>
      </c>
      <c r="Z1267" s="112">
        <v>0</v>
      </c>
      <c r="AA1267" s="112">
        <v>26052</v>
      </c>
      <c r="AB1267" s="112">
        <v>114964</v>
      </c>
    </row>
    <row r="1268" spans="1:28" x14ac:dyDescent="0.25">
      <c r="A1268" s="114" t="s">
        <v>24</v>
      </c>
      <c r="B1268" s="114" t="s">
        <v>1775</v>
      </c>
      <c r="C1268" s="114" t="s">
        <v>605</v>
      </c>
      <c r="D1268" s="114" t="s">
        <v>1692</v>
      </c>
      <c r="E1268" s="112">
        <f t="shared" si="74"/>
        <v>0</v>
      </c>
      <c r="F1268" s="112">
        <f t="shared" si="74"/>
        <v>0</v>
      </c>
      <c r="G1268" s="112">
        <f t="shared" si="74"/>
        <v>0</v>
      </c>
      <c r="H1268" s="112">
        <f t="shared" si="74"/>
        <v>0</v>
      </c>
      <c r="I1268" s="112">
        <f t="shared" si="74"/>
        <v>0</v>
      </c>
      <c r="J1268" s="112">
        <f t="shared" si="74"/>
        <v>0</v>
      </c>
      <c r="K1268" s="112">
        <f t="shared" si="74"/>
        <v>0</v>
      </c>
      <c r="L1268" s="112">
        <f t="shared" si="74"/>
        <v>0</v>
      </c>
      <c r="M1268" s="112">
        <f t="shared" si="74"/>
        <v>0</v>
      </c>
      <c r="O1268" s="114" t="s">
        <v>24</v>
      </c>
      <c r="P1268" s="114" t="s">
        <v>1775</v>
      </c>
      <c r="Q1268" s="114" t="s">
        <v>605</v>
      </c>
      <c r="R1268" s="114" t="s">
        <v>1692</v>
      </c>
      <c r="S1268" s="114"/>
      <c r="T1268" s="112">
        <v>0</v>
      </c>
      <c r="U1268" s="112">
        <v>0</v>
      </c>
      <c r="V1268" s="112">
        <v>0</v>
      </c>
      <c r="W1268" s="112">
        <v>0</v>
      </c>
      <c r="X1268" s="112">
        <v>0</v>
      </c>
      <c r="Y1268" s="112">
        <v>0</v>
      </c>
      <c r="Z1268" s="112">
        <v>0</v>
      </c>
      <c r="AA1268" s="112">
        <v>0</v>
      </c>
      <c r="AB1268" s="112">
        <v>0</v>
      </c>
    </row>
    <row r="1269" spans="1:28" x14ac:dyDescent="0.25">
      <c r="A1269" s="114" t="s">
        <v>24</v>
      </c>
      <c r="B1269" s="114" t="s">
        <v>1775</v>
      </c>
      <c r="C1269" s="114" t="s">
        <v>606</v>
      </c>
      <c r="D1269" s="114" t="s">
        <v>1693</v>
      </c>
      <c r="E1269" s="112">
        <f t="shared" si="74"/>
        <v>0</v>
      </c>
      <c r="F1269" s="112">
        <f t="shared" si="74"/>
        <v>0</v>
      </c>
      <c r="G1269" s="112">
        <f t="shared" si="74"/>
        <v>0</v>
      </c>
      <c r="H1269" s="112">
        <f t="shared" si="74"/>
        <v>0</v>
      </c>
      <c r="I1269" s="112">
        <f t="shared" si="74"/>
        <v>0</v>
      </c>
      <c r="J1269" s="112">
        <f t="shared" si="74"/>
        <v>85040</v>
      </c>
      <c r="K1269" s="112">
        <f t="shared" si="74"/>
        <v>0</v>
      </c>
      <c r="L1269" s="112">
        <f t="shared" si="74"/>
        <v>252</v>
      </c>
      <c r="M1269" s="112">
        <f t="shared" si="74"/>
        <v>85292</v>
      </c>
      <c r="O1269" s="114" t="s">
        <v>24</v>
      </c>
      <c r="P1269" s="114" t="s">
        <v>1775</v>
      </c>
      <c r="Q1269" s="114" t="s">
        <v>606</v>
      </c>
      <c r="R1269" s="114" t="s">
        <v>1693</v>
      </c>
      <c r="S1269" s="114"/>
      <c r="T1269" s="112">
        <v>0</v>
      </c>
      <c r="U1269" s="112">
        <v>0</v>
      </c>
      <c r="V1269" s="112">
        <v>0</v>
      </c>
      <c r="W1269" s="112">
        <v>0</v>
      </c>
      <c r="X1269" s="112">
        <v>0</v>
      </c>
      <c r="Y1269" s="112">
        <v>85040</v>
      </c>
      <c r="Z1269" s="112">
        <v>0</v>
      </c>
      <c r="AA1269" s="112">
        <v>252</v>
      </c>
      <c r="AB1269" s="112">
        <v>85292</v>
      </c>
    </row>
    <row r="1270" spans="1:28" x14ac:dyDescent="0.25">
      <c r="A1270" s="114" t="s">
        <v>24</v>
      </c>
      <c r="B1270" s="114" t="s">
        <v>1775</v>
      </c>
      <c r="C1270" s="114" t="s">
        <v>607</v>
      </c>
      <c r="D1270" s="114" t="s">
        <v>1694</v>
      </c>
      <c r="E1270" s="112">
        <f t="shared" si="74"/>
        <v>0</v>
      </c>
      <c r="F1270" s="112">
        <f t="shared" si="74"/>
        <v>51520</v>
      </c>
      <c r="G1270" s="112">
        <f t="shared" si="74"/>
        <v>27898</v>
      </c>
      <c r="H1270" s="112">
        <f t="shared" si="74"/>
        <v>0</v>
      </c>
      <c r="I1270" s="112">
        <f t="shared" si="74"/>
        <v>0</v>
      </c>
      <c r="J1270" s="112">
        <f t="shared" si="74"/>
        <v>0</v>
      </c>
      <c r="K1270" s="112">
        <f t="shared" si="74"/>
        <v>0</v>
      </c>
      <c r="L1270" s="112">
        <f t="shared" si="74"/>
        <v>0</v>
      </c>
      <c r="M1270" s="112">
        <f t="shared" si="74"/>
        <v>79418</v>
      </c>
      <c r="O1270" s="114" t="s">
        <v>24</v>
      </c>
      <c r="P1270" s="114" t="s">
        <v>1775</v>
      </c>
      <c r="Q1270" s="114" t="s">
        <v>607</v>
      </c>
      <c r="R1270" s="114" t="s">
        <v>1694</v>
      </c>
      <c r="S1270" s="114"/>
      <c r="T1270" s="112">
        <v>0</v>
      </c>
      <c r="U1270" s="112">
        <v>51520</v>
      </c>
      <c r="V1270" s="112">
        <v>27898</v>
      </c>
      <c r="W1270" s="112">
        <v>0</v>
      </c>
      <c r="X1270" s="112">
        <v>0</v>
      </c>
      <c r="Y1270" s="112">
        <v>0</v>
      </c>
      <c r="Z1270" s="112">
        <v>0</v>
      </c>
      <c r="AA1270" s="112">
        <v>0</v>
      </c>
      <c r="AB1270" s="112">
        <v>79418</v>
      </c>
    </row>
    <row r="1271" spans="1:28" x14ac:dyDescent="0.25">
      <c r="A1271" s="114" t="s">
        <v>24</v>
      </c>
      <c r="B1271" s="114" t="s">
        <v>1775</v>
      </c>
      <c r="C1271" s="114" t="s">
        <v>608</v>
      </c>
      <c r="D1271" s="114" t="s">
        <v>1695</v>
      </c>
      <c r="E1271" s="112">
        <f t="shared" si="74"/>
        <v>0</v>
      </c>
      <c r="F1271" s="112">
        <f t="shared" si="74"/>
        <v>0</v>
      </c>
      <c r="G1271" s="112">
        <f t="shared" si="74"/>
        <v>0</v>
      </c>
      <c r="H1271" s="112">
        <f t="shared" si="74"/>
        <v>0</v>
      </c>
      <c r="I1271" s="112">
        <f t="shared" si="74"/>
        <v>1296</v>
      </c>
      <c r="J1271" s="112">
        <f t="shared" si="74"/>
        <v>0</v>
      </c>
      <c r="K1271" s="112">
        <f t="shared" si="74"/>
        <v>0</v>
      </c>
      <c r="L1271" s="112">
        <f t="shared" si="74"/>
        <v>0</v>
      </c>
      <c r="M1271" s="112">
        <f t="shared" si="74"/>
        <v>1296</v>
      </c>
      <c r="O1271" s="114" t="s">
        <v>24</v>
      </c>
      <c r="P1271" s="114" t="s">
        <v>1775</v>
      </c>
      <c r="Q1271" s="114" t="s">
        <v>608</v>
      </c>
      <c r="R1271" s="114" t="s">
        <v>1695</v>
      </c>
      <c r="S1271" s="114"/>
      <c r="T1271" s="112">
        <v>0</v>
      </c>
      <c r="U1271" s="112">
        <v>0</v>
      </c>
      <c r="V1271" s="112">
        <v>0</v>
      </c>
      <c r="W1271" s="112">
        <v>0</v>
      </c>
      <c r="X1271" s="112">
        <v>1296</v>
      </c>
      <c r="Y1271" s="112">
        <v>0</v>
      </c>
      <c r="Z1271" s="112">
        <v>0</v>
      </c>
      <c r="AA1271" s="112">
        <v>0</v>
      </c>
      <c r="AB1271" s="112">
        <v>1296</v>
      </c>
    </row>
    <row r="1272" spans="1:28" x14ac:dyDescent="0.25">
      <c r="A1272" s="114" t="s">
        <v>24</v>
      </c>
      <c r="B1272" s="114" t="s">
        <v>1775</v>
      </c>
      <c r="C1272" s="114" t="s">
        <v>609</v>
      </c>
      <c r="D1272" s="114" t="s">
        <v>1696</v>
      </c>
      <c r="E1272" s="112">
        <f t="shared" si="74"/>
        <v>0</v>
      </c>
      <c r="F1272" s="112">
        <f t="shared" si="74"/>
        <v>0</v>
      </c>
      <c r="G1272" s="112">
        <f t="shared" si="74"/>
        <v>0</v>
      </c>
      <c r="H1272" s="112">
        <f t="shared" si="74"/>
        <v>0</v>
      </c>
      <c r="I1272" s="112">
        <f t="shared" si="74"/>
        <v>2720</v>
      </c>
      <c r="J1272" s="112">
        <f t="shared" si="74"/>
        <v>0</v>
      </c>
      <c r="K1272" s="112">
        <f t="shared" si="74"/>
        <v>12666</v>
      </c>
      <c r="L1272" s="112">
        <f t="shared" si="74"/>
        <v>0</v>
      </c>
      <c r="M1272" s="112">
        <f t="shared" si="74"/>
        <v>15386</v>
      </c>
      <c r="O1272" s="114" t="s">
        <v>24</v>
      </c>
      <c r="P1272" s="114" t="s">
        <v>1775</v>
      </c>
      <c r="Q1272" s="114" t="s">
        <v>609</v>
      </c>
      <c r="R1272" s="114" t="s">
        <v>1696</v>
      </c>
      <c r="S1272" s="114"/>
      <c r="T1272" s="112">
        <v>0</v>
      </c>
      <c r="U1272" s="112">
        <v>0</v>
      </c>
      <c r="V1272" s="112">
        <v>0</v>
      </c>
      <c r="W1272" s="112">
        <v>0</v>
      </c>
      <c r="X1272" s="112">
        <v>2720</v>
      </c>
      <c r="Y1272" s="112">
        <v>0</v>
      </c>
      <c r="Z1272" s="112">
        <v>12666</v>
      </c>
      <c r="AA1272" s="112">
        <v>0</v>
      </c>
      <c r="AB1272" s="112">
        <v>15386</v>
      </c>
    </row>
    <row r="1273" spans="1:28" x14ac:dyDescent="0.25">
      <c r="A1273" s="114" t="s">
        <v>24</v>
      </c>
      <c r="B1273" s="114" t="s">
        <v>1775</v>
      </c>
      <c r="C1273" s="114" t="s">
        <v>610</v>
      </c>
      <c r="D1273" s="114" t="s">
        <v>1697</v>
      </c>
      <c r="E1273" s="112">
        <f t="shared" si="74"/>
        <v>0</v>
      </c>
      <c r="F1273" s="112">
        <f t="shared" si="74"/>
        <v>0</v>
      </c>
      <c r="G1273" s="112">
        <f t="shared" si="74"/>
        <v>0</v>
      </c>
      <c r="H1273" s="112">
        <f t="shared" si="74"/>
        <v>0</v>
      </c>
      <c r="I1273" s="112">
        <f t="shared" si="74"/>
        <v>1152</v>
      </c>
      <c r="J1273" s="112">
        <f t="shared" si="74"/>
        <v>0</v>
      </c>
      <c r="K1273" s="112">
        <f t="shared" si="74"/>
        <v>64</v>
      </c>
      <c r="L1273" s="112">
        <f t="shared" si="74"/>
        <v>0</v>
      </c>
      <c r="M1273" s="112">
        <f t="shared" si="74"/>
        <v>1216</v>
      </c>
      <c r="O1273" s="114" t="s">
        <v>24</v>
      </c>
      <c r="P1273" s="114" t="s">
        <v>1775</v>
      </c>
      <c r="Q1273" s="114" t="s">
        <v>610</v>
      </c>
      <c r="R1273" s="114" t="s">
        <v>1697</v>
      </c>
      <c r="S1273" s="114"/>
      <c r="T1273" s="112">
        <v>0</v>
      </c>
      <c r="U1273" s="112">
        <v>0</v>
      </c>
      <c r="V1273" s="112">
        <v>0</v>
      </c>
      <c r="W1273" s="112">
        <v>0</v>
      </c>
      <c r="X1273" s="112">
        <v>1152</v>
      </c>
      <c r="Y1273" s="112">
        <v>0</v>
      </c>
      <c r="Z1273" s="112">
        <v>64</v>
      </c>
      <c r="AA1273" s="112">
        <v>0</v>
      </c>
      <c r="AB1273" s="112">
        <v>1216</v>
      </c>
    </row>
    <row r="1274" spans="1:28" x14ac:dyDescent="0.25">
      <c r="A1274" s="114" t="s">
        <v>24</v>
      </c>
      <c r="B1274" s="114" t="s">
        <v>1775</v>
      </c>
      <c r="C1274" s="114" t="s">
        <v>611</v>
      </c>
      <c r="D1274" s="114" t="s">
        <v>1698</v>
      </c>
      <c r="E1274" s="112">
        <f t="shared" si="74"/>
        <v>50464</v>
      </c>
      <c r="F1274" s="112">
        <f t="shared" si="74"/>
        <v>0</v>
      </c>
      <c r="G1274" s="112">
        <f t="shared" si="74"/>
        <v>0</v>
      </c>
      <c r="H1274" s="112">
        <f t="shared" si="74"/>
        <v>0</v>
      </c>
      <c r="I1274" s="112">
        <f t="shared" si="74"/>
        <v>0</v>
      </c>
      <c r="J1274" s="112">
        <f t="shared" si="74"/>
        <v>0</v>
      </c>
      <c r="K1274" s="112">
        <f t="shared" si="74"/>
        <v>48</v>
      </c>
      <c r="L1274" s="112">
        <f t="shared" si="74"/>
        <v>0</v>
      </c>
      <c r="M1274" s="112">
        <f t="shared" si="74"/>
        <v>50512</v>
      </c>
      <c r="O1274" s="114" t="s">
        <v>24</v>
      </c>
      <c r="P1274" s="114" t="s">
        <v>1775</v>
      </c>
      <c r="Q1274" s="114" t="s">
        <v>611</v>
      </c>
      <c r="R1274" s="114" t="s">
        <v>1698</v>
      </c>
      <c r="S1274" s="114"/>
      <c r="T1274" s="112">
        <v>50464</v>
      </c>
      <c r="U1274" s="112">
        <v>0</v>
      </c>
      <c r="V1274" s="112">
        <v>0</v>
      </c>
      <c r="W1274" s="112">
        <v>0</v>
      </c>
      <c r="X1274" s="112">
        <v>0</v>
      </c>
      <c r="Y1274" s="112">
        <v>0</v>
      </c>
      <c r="Z1274" s="112">
        <v>48</v>
      </c>
      <c r="AA1274" s="112">
        <v>0</v>
      </c>
      <c r="AB1274" s="112">
        <v>50512</v>
      </c>
    </row>
    <row r="1275" spans="1:28" x14ac:dyDescent="0.25">
      <c r="A1275" s="114" t="s">
        <v>24</v>
      </c>
      <c r="B1275" s="114" t="s">
        <v>1775</v>
      </c>
      <c r="C1275" s="114" t="s">
        <v>612</v>
      </c>
      <c r="D1275" s="114" t="s">
        <v>1699</v>
      </c>
      <c r="E1275" s="112">
        <f t="shared" si="74"/>
        <v>7824</v>
      </c>
      <c r="F1275" s="112">
        <f t="shared" si="74"/>
        <v>0</v>
      </c>
      <c r="G1275" s="112">
        <f t="shared" si="74"/>
        <v>0</v>
      </c>
      <c r="H1275" s="112">
        <f t="shared" si="74"/>
        <v>0</v>
      </c>
      <c r="I1275" s="112">
        <f t="shared" si="74"/>
        <v>0</v>
      </c>
      <c r="J1275" s="112">
        <f t="shared" si="74"/>
        <v>0</v>
      </c>
      <c r="K1275" s="112">
        <f t="shared" si="74"/>
        <v>0</v>
      </c>
      <c r="L1275" s="112">
        <f t="shared" si="74"/>
        <v>0</v>
      </c>
      <c r="M1275" s="112">
        <f t="shared" si="74"/>
        <v>7824</v>
      </c>
      <c r="O1275" s="114" t="s">
        <v>24</v>
      </c>
      <c r="P1275" s="114" t="s">
        <v>1775</v>
      </c>
      <c r="Q1275" s="114" t="s">
        <v>612</v>
      </c>
      <c r="R1275" s="114" t="s">
        <v>1699</v>
      </c>
      <c r="S1275" s="114"/>
      <c r="T1275" s="112">
        <v>7824</v>
      </c>
      <c r="U1275" s="112">
        <v>0</v>
      </c>
      <c r="V1275" s="112">
        <v>0</v>
      </c>
      <c r="W1275" s="112">
        <v>0</v>
      </c>
      <c r="X1275" s="112">
        <v>0</v>
      </c>
      <c r="Y1275" s="112">
        <v>0</v>
      </c>
      <c r="Z1275" s="112">
        <v>0</v>
      </c>
      <c r="AA1275" s="112">
        <v>0</v>
      </c>
      <c r="AB1275" s="112">
        <v>7824</v>
      </c>
    </row>
    <row r="1276" spans="1:28" x14ac:dyDescent="0.25">
      <c r="A1276" s="114" t="s">
        <v>24</v>
      </c>
      <c r="B1276" s="114" t="s">
        <v>1775</v>
      </c>
      <c r="C1276" s="114" t="s">
        <v>613</v>
      </c>
      <c r="D1276" s="114" t="s">
        <v>1700</v>
      </c>
      <c r="E1276" s="112">
        <f t="shared" si="74"/>
        <v>167888</v>
      </c>
      <c r="F1276" s="112">
        <f t="shared" si="74"/>
        <v>0</v>
      </c>
      <c r="G1276" s="112">
        <f t="shared" si="74"/>
        <v>0</v>
      </c>
      <c r="H1276" s="112">
        <f t="shared" si="74"/>
        <v>0</v>
      </c>
      <c r="I1276" s="112">
        <f t="shared" si="74"/>
        <v>800</v>
      </c>
      <c r="J1276" s="112">
        <f t="shared" si="74"/>
        <v>0</v>
      </c>
      <c r="K1276" s="112">
        <f t="shared" si="74"/>
        <v>0</v>
      </c>
      <c r="L1276" s="112">
        <f t="shared" si="74"/>
        <v>0</v>
      </c>
      <c r="M1276" s="112">
        <f t="shared" si="74"/>
        <v>168688</v>
      </c>
      <c r="O1276" s="114" t="s">
        <v>24</v>
      </c>
      <c r="P1276" s="114" t="s">
        <v>1775</v>
      </c>
      <c r="Q1276" s="114" t="s">
        <v>613</v>
      </c>
      <c r="R1276" s="114" t="s">
        <v>1700</v>
      </c>
      <c r="S1276" s="114"/>
      <c r="T1276" s="112">
        <v>167888</v>
      </c>
      <c r="U1276" s="112">
        <v>0</v>
      </c>
      <c r="V1276" s="112">
        <v>0</v>
      </c>
      <c r="W1276" s="112">
        <v>0</v>
      </c>
      <c r="X1276" s="112">
        <v>800</v>
      </c>
      <c r="Y1276" s="112">
        <v>0</v>
      </c>
      <c r="Z1276" s="112">
        <v>0</v>
      </c>
      <c r="AA1276" s="112">
        <v>0</v>
      </c>
      <c r="AB1276" s="112">
        <v>168688</v>
      </c>
    </row>
    <row r="1277" spans="1:28" x14ac:dyDescent="0.25">
      <c r="A1277" s="114" t="s">
        <v>24</v>
      </c>
      <c r="B1277" s="114" t="s">
        <v>1775</v>
      </c>
      <c r="C1277" s="114" t="s">
        <v>614</v>
      </c>
      <c r="D1277" s="114" t="s">
        <v>1701</v>
      </c>
      <c r="E1277" s="112">
        <f t="shared" si="74"/>
        <v>75776</v>
      </c>
      <c r="F1277" s="112">
        <f t="shared" si="74"/>
        <v>0</v>
      </c>
      <c r="G1277" s="112">
        <f t="shared" si="74"/>
        <v>0</v>
      </c>
      <c r="H1277" s="112">
        <f t="shared" si="74"/>
        <v>0</v>
      </c>
      <c r="I1277" s="112">
        <f t="shared" si="74"/>
        <v>0</v>
      </c>
      <c r="J1277" s="112">
        <f t="shared" si="74"/>
        <v>0</v>
      </c>
      <c r="K1277" s="112">
        <f t="shared" si="74"/>
        <v>240</v>
      </c>
      <c r="L1277" s="112">
        <f t="shared" si="74"/>
        <v>0</v>
      </c>
      <c r="M1277" s="112">
        <f t="shared" si="74"/>
        <v>76016</v>
      </c>
      <c r="O1277" s="114" t="s">
        <v>24</v>
      </c>
      <c r="P1277" s="114" t="s">
        <v>1775</v>
      </c>
      <c r="Q1277" s="114" t="s">
        <v>614</v>
      </c>
      <c r="R1277" s="114" t="s">
        <v>1701</v>
      </c>
      <c r="S1277" s="114"/>
      <c r="T1277" s="112">
        <v>75776</v>
      </c>
      <c r="U1277" s="112">
        <v>0</v>
      </c>
      <c r="V1277" s="112">
        <v>0</v>
      </c>
      <c r="W1277" s="112">
        <v>0</v>
      </c>
      <c r="X1277" s="112">
        <v>0</v>
      </c>
      <c r="Y1277" s="112">
        <v>0</v>
      </c>
      <c r="Z1277" s="112">
        <v>240</v>
      </c>
      <c r="AA1277" s="112">
        <v>0</v>
      </c>
      <c r="AB1277" s="112">
        <v>76016</v>
      </c>
    </row>
    <row r="1278" spans="1:28" x14ac:dyDescent="0.25">
      <c r="A1278" s="114" t="s">
        <v>24</v>
      </c>
      <c r="B1278" s="114" t="s">
        <v>1775</v>
      </c>
      <c r="C1278" s="114" t="s">
        <v>615</v>
      </c>
      <c r="D1278" s="114" t="s">
        <v>1702</v>
      </c>
      <c r="E1278" s="112">
        <f t="shared" si="74"/>
        <v>0</v>
      </c>
      <c r="F1278" s="112">
        <f t="shared" si="74"/>
        <v>0</v>
      </c>
      <c r="G1278" s="112">
        <f t="shared" si="74"/>
        <v>0</v>
      </c>
      <c r="H1278" s="112">
        <f t="shared" si="74"/>
        <v>0</v>
      </c>
      <c r="I1278" s="112">
        <f t="shared" si="74"/>
        <v>0</v>
      </c>
      <c r="J1278" s="112">
        <f t="shared" si="74"/>
        <v>0</v>
      </c>
      <c r="K1278" s="112">
        <f t="shared" si="74"/>
        <v>0</v>
      </c>
      <c r="L1278" s="112">
        <f t="shared" si="74"/>
        <v>0</v>
      </c>
      <c r="M1278" s="112">
        <f t="shared" si="74"/>
        <v>0</v>
      </c>
      <c r="O1278" s="114" t="s">
        <v>24</v>
      </c>
      <c r="P1278" s="114" t="s">
        <v>1775</v>
      </c>
      <c r="Q1278" s="114" t="s">
        <v>615</v>
      </c>
      <c r="R1278" s="114" t="s">
        <v>1702</v>
      </c>
      <c r="S1278" s="114"/>
      <c r="T1278" s="112">
        <v>0</v>
      </c>
      <c r="U1278" s="112">
        <v>0</v>
      </c>
      <c r="V1278" s="112">
        <v>0</v>
      </c>
      <c r="W1278" s="112">
        <v>0</v>
      </c>
      <c r="X1278" s="112">
        <v>0</v>
      </c>
      <c r="Y1278" s="112">
        <v>0</v>
      </c>
      <c r="Z1278" s="112">
        <v>0</v>
      </c>
      <c r="AA1278" s="112">
        <v>0</v>
      </c>
      <c r="AB1278" s="112">
        <v>0</v>
      </c>
    </row>
    <row r="1279" spans="1:28" x14ac:dyDescent="0.25">
      <c r="A1279" s="114" t="s">
        <v>24</v>
      </c>
      <c r="B1279" s="114" t="s">
        <v>1775</v>
      </c>
      <c r="C1279" s="114" t="s">
        <v>616</v>
      </c>
      <c r="D1279" s="114" t="s">
        <v>1703</v>
      </c>
      <c r="E1279" s="112">
        <f t="shared" si="74"/>
        <v>477840</v>
      </c>
      <c r="F1279" s="112">
        <f t="shared" si="74"/>
        <v>239408</v>
      </c>
      <c r="G1279" s="112">
        <f t="shared" si="74"/>
        <v>27898</v>
      </c>
      <c r="H1279" s="112">
        <f t="shared" si="74"/>
        <v>9184</v>
      </c>
      <c r="I1279" s="112">
        <f t="shared" si="74"/>
        <v>145120</v>
      </c>
      <c r="J1279" s="112">
        <f t="shared" si="74"/>
        <v>311488</v>
      </c>
      <c r="K1279" s="112">
        <f t="shared" si="74"/>
        <v>14939</v>
      </c>
      <c r="L1279" s="112">
        <f t="shared" si="74"/>
        <v>40530</v>
      </c>
      <c r="M1279" s="112">
        <f t="shared" si="74"/>
        <v>1266407</v>
      </c>
      <c r="O1279" s="114" t="s">
        <v>24</v>
      </c>
      <c r="P1279" s="114" t="s">
        <v>1775</v>
      </c>
      <c r="Q1279" s="114" t="s">
        <v>616</v>
      </c>
      <c r="R1279" s="114" t="s">
        <v>1703</v>
      </c>
      <c r="S1279" s="114"/>
      <c r="T1279" s="112">
        <v>477840</v>
      </c>
      <c r="U1279" s="112">
        <v>239408</v>
      </c>
      <c r="V1279" s="112">
        <v>27898</v>
      </c>
      <c r="W1279" s="112">
        <v>9184</v>
      </c>
      <c r="X1279" s="112">
        <v>145120</v>
      </c>
      <c r="Y1279" s="112">
        <v>311488</v>
      </c>
      <c r="Z1279" s="112">
        <v>14939</v>
      </c>
      <c r="AA1279" s="112">
        <v>40530</v>
      </c>
      <c r="AB1279" s="112">
        <v>1266407</v>
      </c>
    </row>
    <row r="1280" spans="1:28" x14ac:dyDescent="0.25">
      <c r="D1280" s="111" t="s">
        <v>617</v>
      </c>
      <c r="R1280" s="111" t="s">
        <v>617</v>
      </c>
      <c r="S1280" s="111"/>
    </row>
    <row r="1281" spans="1:28" x14ac:dyDescent="0.25">
      <c r="A1281" s="114" t="s">
        <v>24</v>
      </c>
      <c r="B1281" s="114" t="s">
        <v>1775</v>
      </c>
      <c r="C1281" s="114" t="s">
        <v>618</v>
      </c>
      <c r="D1281" s="114" t="s">
        <v>1704</v>
      </c>
      <c r="E1281" s="112">
        <f t="shared" ref="E1281:M1286" si="75">T1281</f>
        <v>0</v>
      </c>
      <c r="F1281" s="112">
        <f t="shared" si="75"/>
        <v>0</v>
      </c>
      <c r="G1281" s="112">
        <f t="shared" si="75"/>
        <v>0</v>
      </c>
      <c r="H1281" s="112">
        <f t="shared" si="75"/>
        <v>0</v>
      </c>
      <c r="I1281" s="112">
        <f t="shared" si="75"/>
        <v>0</v>
      </c>
      <c r="J1281" s="112">
        <f t="shared" si="75"/>
        <v>0</v>
      </c>
      <c r="K1281" s="112">
        <f t="shared" si="75"/>
        <v>0</v>
      </c>
      <c r="L1281" s="112">
        <f t="shared" si="75"/>
        <v>0</v>
      </c>
      <c r="M1281" s="112">
        <f t="shared" si="75"/>
        <v>0</v>
      </c>
      <c r="O1281" s="114" t="s">
        <v>24</v>
      </c>
      <c r="P1281" s="114" t="s">
        <v>1775</v>
      </c>
      <c r="Q1281" s="114" t="s">
        <v>618</v>
      </c>
      <c r="R1281" s="114" t="s">
        <v>1704</v>
      </c>
      <c r="S1281" s="114"/>
      <c r="T1281" s="112">
        <v>0</v>
      </c>
      <c r="U1281" s="112">
        <v>0</v>
      </c>
      <c r="V1281" s="112">
        <v>0</v>
      </c>
      <c r="W1281" s="112">
        <v>0</v>
      </c>
      <c r="X1281" s="112">
        <v>0</v>
      </c>
      <c r="Y1281" s="112">
        <v>0</v>
      </c>
      <c r="Z1281" s="112">
        <v>0</v>
      </c>
      <c r="AA1281" s="112">
        <v>0</v>
      </c>
      <c r="AB1281" s="112">
        <v>0</v>
      </c>
    </row>
    <row r="1282" spans="1:28" x14ac:dyDescent="0.25">
      <c r="A1282" s="114" t="s">
        <v>24</v>
      </c>
      <c r="B1282" s="114" t="s">
        <v>1775</v>
      </c>
      <c r="C1282" s="114" t="s">
        <v>619</v>
      </c>
      <c r="D1282" s="114" t="s">
        <v>1705</v>
      </c>
      <c r="E1282" s="112">
        <f t="shared" si="75"/>
        <v>0</v>
      </c>
      <c r="F1282" s="112">
        <f t="shared" si="75"/>
        <v>0</v>
      </c>
      <c r="G1282" s="112">
        <f t="shared" si="75"/>
        <v>0</v>
      </c>
      <c r="H1282" s="112">
        <f t="shared" si="75"/>
        <v>0</v>
      </c>
      <c r="I1282" s="112">
        <f t="shared" si="75"/>
        <v>0</v>
      </c>
      <c r="J1282" s="112">
        <f t="shared" si="75"/>
        <v>0</v>
      </c>
      <c r="K1282" s="112">
        <f t="shared" si="75"/>
        <v>0</v>
      </c>
      <c r="L1282" s="112">
        <f t="shared" si="75"/>
        <v>0</v>
      </c>
      <c r="M1282" s="112">
        <f t="shared" si="75"/>
        <v>0</v>
      </c>
      <c r="O1282" s="114" t="s">
        <v>24</v>
      </c>
      <c r="P1282" s="114" t="s">
        <v>1775</v>
      </c>
      <c r="Q1282" s="114" t="s">
        <v>619</v>
      </c>
      <c r="R1282" s="114" t="s">
        <v>1705</v>
      </c>
      <c r="S1282" s="114"/>
      <c r="T1282" s="112">
        <v>0</v>
      </c>
      <c r="U1282" s="112">
        <v>0</v>
      </c>
      <c r="V1282" s="112">
        <v>0</v>
      </c>
      <c r="W1282" s="112">
        <v>0</v>
      </c>
      <c r="X1282" s="112">
        <v>0</v>
      </c>
      <c r="Y1282" s="112">
        <v>0</v>
      </c>
      <c r="Z1282" s="112">
        <v>0</v>
      </c>
      <c r="AA1282" s="112">
        <v>0</v>
      </c>
      <c r="AB1282" s="112">
        <v>0</v>
      </c>
    </row>
    <row r="1283" spans="1:28" x14ac:dyDescent="0.25">
      <c r="A1283" s="114" t="s">
        <v>24</v>
      </c>
      <c r="B1283" s="114" t="s">
        <v>1775</v>
      </c>
      <c r="C1283" s="114" t="s">
        <v>620</v>
      </c>
      <c r="D1283" s="114" t="s">
        <v>1706</v>
      </c>
      <c r="E1283" s="112">
        <f t="shared" si="75"/>
        <v>0</v>
      </c>
      <c r="F1283" s="112">
        <f t="shared" si="75"/>
        <v>0</v>
      </c>
      <c r="G1283" s="112">
        <f t="shared" si="75"/>
        <v>0</v>
      </c>
      <c r="H1283" s="112">
        <f t="shared" si="75"/>
        <v>0</v>
      </c>
      <c r="I1283" s="112">
        <f t="shared" si="75"/>
        <v>0</v>
      </c>
      <c r="J1283" s="112">
        <f t="shared" si="75"/>
        <v>0</v>
      </c>
      <c r="K1283" s="112">
        <f t="shared" si="75"/>
        <v>0</v>
      </c>
      <c r="L1283" s="112">
        <f t="shared" si="75"/>
        <v>0</v>
      </c>
      <c r="M1283" s="112">
        <f t="shared" si="75"/>
        <v>0</v>
      </c>
      <c r="O1283" s="114" t="s">
        <v>24</v>
      </c>
      <c r="P1283" s="114" t="s">
        <v>1775</v>
      </c>
      <c r="Q1283" s="114" t="s">
        <v>620</v>
      </c>
      <c r="R1283" s="114" t="s">
        <v>1706</v>
      </c>
      <c r="S1283" s="114"/>
      <c r="T1283" s="112">
        <v>0</v>
      </c>
      <c r="U1283" s="112">
        <v>0</v>
      </c>
      <c r="V1283" s="112">
        <v>0</v>
      </c>
      <c r="W1283" s="112">
        <v>0</v>
      </c>
      <c r="X1283" s="112">
        <v>0</v>
      </c>
      <c r="Y1283" s="112">
        <v>0</v>
      </c>
      <c r="Z1283" s="112">
        <v>0</v>
      </c>
      <c r="AA1283" s="112">
        <v>0</v>
      </c>
      <c r="AB1283" s="112">
        <v>0</v>
      </c>
    </row>
    <row r="1284" spans="1:28" x14ac:dyDescent="0.25">
      <c r="A1284" s="114" t="s">
        <v>24</v>
      </c>
      <c r="B1284" s="114" t="s">
        <v>1775</v>
      </c>
      <c r="C1284" s="114" t="s">
        <v>621</v>
      </c>
      <c r="D1284" s="114" t="s">
        <v>1707</v>
      </c>
      <c r="E1284" s="112">
        <f t="shared" si="75"/>
        <v>0</v>
      </c>
      <c r="F1284" s="112">
        <f t="shared" si="75"/>
        <v>0</v>
      </c>
      <c r="G1284" s="112">
        <f t="shared" si="75"/>
        <v>0</v>
      </c>
      <c r="H1284" s="112">
        <f t="shared" si="75"/>
        <v>0</v>
      </c>
      <c r="I1284" s="112">
        <f t="shared" si="75"/>
        <v>0</v>
      </c>
      <c r="J1284" s="112">
        <f t="shared" si="75"/>
        <v>0</v>
      </c>
      <c r="K1284" s="112">
        <f t="shared" si="75"/>
        <v>0</v>
      </c>
      <c r="L1284" s="112">
        <f t="shared" si="75"/>
        <v>0</v>
      </c>
      <c r="M1284" s="112">
        <f t="shared" si="75"/>
        <v>0</v>
      </c>
      <c r="O1284" s="114" t="s">
        <v>24</v>
      </c>
      <c r="P1284" s="114" t="s">
        <v>1775</v>
      </c>
      <c r="Q1284" s="114" t="s">
        <v>621</v>
      </c>
      <c r="R1284" s="114" t="s">
        <v>1707</v>
      </c>
      <c r="S1284" s="114"/>
      <c r="T1284" s="112">
        <v>0</v>
      </c>
      <c r="U1284" s="112">
        <v>0</v>
      </c>
      <c r="V1284" s="112">
        <v>0</v>
      </c>
      <c r="W1284" s="112">
        <v>0</v>
      </c>
      <c r="X1284" s="112">
        <v>0</v>
      </c>
      <c r="Y1284" s="112">
        <v>0</v>
      </c>
      <c r="Z1284" s="112">
        <v>0</v>
      </c>
      <c r="AA1284" s="112">
        <v>0</v>
      </c>
      <c r="AB1284" s="112">
        <v>0</v>
      </c>
    </row>
    <row r="1285" spans="1:28" x14ac:dyDescent="0.25">
      <c r="A1285" s="114" t="s">
        <v>24</v>
      </c>
      <c r="B1285" s="114" t="s">
        <v>1775</v>
      </c>
      <c r="C1285" s="114" t="s">
        <v>706</v>
      </c>
      <c r="D1285" s="114" t="s">
        <v>1708</v>
      </c>
      <c r="E1285" s="112">
        <f t="shared" si="75"/>
        <v>0</v>
      </c>
      <c r="F1285" s="112">
        <f t="shared" si="75"/>
        <v>0</v>
      </c>
      <c r="G1285" s="112">
        <f t="shared" si="75"/>
        <v>0</v>
      </c>
      <c r="H1285" s="112">
        <f t="shared" si="75"/>
        <v>0</v>
      </c>
      <c r="I1285" s="112">
        <f t="shared" si="75"/>
        <v>0</v>
      </c>
      <c r="J1285" s="112">
        <f t="shared" si="75"/>
        <v>0</v>
      </c>
      <c r="K1285" s="112">
        <f t="shared" si="75"/>
        <v>0</v>
      </c>
      <c r="L1285" s="112">
        <f t="shared" si="75"/>
        <v>0</v>
      </c>
      <c r="M1285" s="112">
        <f t="shared" si="75"/>
        <v>0</v>
      </c>
      <c r="O1285" s="114" t="s">
        <v>24</v>
      </c>
      <c r="P1285" s="114" t="s">
        <v>1775</v>
      </c>
      <c r="Q1285" s="114" t="s">
        <v>706</v>
      </c>
      <c r="R1285" s="114" t="s">
        <v>1708</v>
      </c>
      <c r="S1285" s="114"/>
      <c r="T1285" s="112">
        <v>0</v>
      </c>
      <c r="U1285" s="112">
        <v>0</v>
      </c>
      <c r="V1285" s="112">
        <v>0</v>
      </c>
      <c r="W1285" s="112">
        <v>0</v>
      </c>
      <c r="X1285" s="112">
        <v>0</v>
      </c>
      <c r="Y1285" s="112">
        <v>0</v>
      </c>
      <c r="Z1285" s="112">
        <v>0</v>
      </c>
      <c r="AA1285" s="112">
        <v>0</v>
      </c>
      <c r="AB1285" s="112">
        <v>0</v>
      </c>
    </row>
    <row r="1286" spans="1:28" x14ac:dyDescent="0.25">
      <c r="A1286" s="114" t="s">
        <v>24</v>
      </c>
      <c r="B1286" s="114" t="s">
        <v>1775</v>
      </c>
      <c r="C1286" s="114" t="s">
        <v>708</v>
      </c>
      <c r="D1286" s="114" t="s">
        <v>1709</v>
      </c>
      <c r="E1286" s="112">
        <f t="shared" si="75"/>
        <v>0</v>
      </c>
      <c r="F1286" s="112">
        <f t="shared" si="75"/>
        <v>0</v>
      </c>
      <c r="G1286" s="112">
        <f t="shared" si="75"/>
        <v>0</v>
      </c>
      <c r="H1286" s="112">
        <f t="shared" si="75"/>
        <v>0</v>
      </c>
      <c r="I1286" s="112">
        <f t="shared" si="75"/>
        <v>0</v>
      </c>
      <c r="J1286" s="112">
        <f t="shared" si="75"/>
        <v>0</v>
      </c>
      <c r="K1286" s="112">
        <f t="shared" si="75"/>
        <v>0</v>
      </c>
      <c r="L1286" s="112">
        <f t="shared" si="75"/>
        <v>0</v>
      </c>
      <c r="M1286" s="112">
        <f t="shared" si="75"/>
        <v>0</v>
      </c>
      <c r="O1286" s="114" t="s">
        <v>24</v>
      </c>
      <c r="P1286" s="114" t="s">
        <v>1775</v>
      </c>
      <c r="Q1286" s="114" t="s">
        <v>708</v>
      </c>
      <c r="R1286" s="114" t="s">
        <v>1709</v>
      </c>
      <c r="S1286" s="114"/>
      <c r="T1286" s="112">
        <v>0</v>
      </c>
      <c r="U1286" s="112">
        <v>0</v>
      </c>
      <c r="V1286" s="112">
        <v>0</v>
      </c>
      <c r="W1286" s="112">
        <v>0</v>
      </c>
      <c r="X1286" s="112">
        <v>0</v>
      </c>
      <c r="Y1286" s="112">
        <v>0</v>
      </c>
      <c r="Z1286" s="112">
        <v>0</v>
      </c>
      <c r="AA1286" s="112">
        <v>0</v>
      </c>
      <c r="AB1286" s="112">
        <v>0</v>
      </c>
    </row>
    <row r="1289" spans="1:28" x14ac:dyDescent="0.25">
      <c r="A1289" s="111" t="s">
        <v>1776</v>
      </c>
      <c r="O1289" s="111" t="s">
        <v>1776</v>
      </c>
    </row>
    <row r="1290" spans="1:28" x14ac:dyDescent="0.25">
      <c r="A1290" s="114" t="s">
        <v>0</v>
      </c>
      <c r="B1290" s="114" t="s">
        <v>1666</v>
      </c>
      <c r="C1290" s="114" t="s">
        <v>112</v>
      </c>
      <c r="D1290" s="111" t="s">
        <v>127</v>
      </c>
      <c r="E1290" s="112" t="s">
        <v>1667</v>
      </c>
      <c r="F1290" s="112" t="s">
        <v>1668</v>
      </c>
      <c r="G1290" s="112" t="s">
        <v>1669</v>
      </c>
      <c r="H1290" s="112" t="s">
        <v>1670</v>
      </c>
      <c r="I1290" s="112" t="s">
        <v>1671</v>
      </c>
      <c r="J1290" s="112" t="s">
        <v>1672</v>
      </c>
      <c r="K1290" s="112" t="s">
        <v>1673</v>
      </c>
      <c r="L1290" s="112" t="s">
        <v>1674</v>
      </c>
      <c r="M1290" s="112" t="s">
        <v>1</v>
      </c>
      <c r="O1290" s="114" t="s">
        <v>0</v>
      </c>
      <c r="P1290" s="114" t="s">
        <v>1666</v>
      </c>
      <c r="Q1290" s="114" t="s">
        <v>112</v>
      </c>
      <c r="R1290" s="111" t="s">
        <v>127</v>
      </c>
      <c r="S1290" s="111"/>
      <c r="T1290" s="112" t="s">
        <v>1667</v>
      </c>
      <c r="U1290" s="112" t="s">
        <v>1668</v>
      </c>
      <c r="V1290" s="112" t="s">
        <v>1669</v>
      </c>
      <c r="W1290" s="112" t="s">
        <v>1670</v>
      </c>
      <c r="X1290" s="112" t="s">
        <v>1671</v>
      </c>
      <c r="Y1290" s="112" t="s">
        <v>1672</v>
      </c>
      <c r="Z1290" s="112" t="s">
        <v>1673</v>
      </c>
      <c r="AA1290" s="112" t="s">
        <v>1674</v>
      </c>
      <c r="AB1290" s="112" t="s">
        <v>1</v>
      </c>
    </row>
    <row r="1291" spans="1:28" x14ac:dyDescent="0.25">
      <c r="A1291" s="114" t="s">
        <v>25</v>
      </c>
      <c r="B1291" s="114" t="s">
        <v>1777</v>
      </c>
      <c r="C1291" s="114" t="s">
        <v>589</v>
      </c>
      <c r="D1291" s="114" t="s">
        <v>1676</v>
      </c>
      <c r="E1291" s="112">
        <f t="shared" ref="E1291:M1318" si="76">T1291</f>
        <v>48</v>
      </c>
      <c r="F1291" s="112">
        <f t="shared" si="76"/>
        <v>0</v>
      </c>
      <c r="G1291" s="112">
        <f t="shared" si="76"/>
        <v>0</v>
      </c>
      <c r="H1291" s="112">
        <f t="shared" si="76"/>
        <v>0</v>
      </c>
      <c r="I1291" s="112">
        <f t="shared" si="76"/>
        <v>0</v>
      </c>
      <c r="J1291" s="112">
        <f t="shared" si="76"/>
        <v>0</v>
      </c>
      <c r="K1291" s="112">
        <f t="shared" si="76"/>
        <v>0</v>
      </c>
      <c r="L1291" s="112">
        <f t="shared" si="76"/>
        <v>0</v>
      </c>
      <c r="M1291" s="112">
        <f t="shared" si="76"/>
        <v>48</v>
      </c>
      <c r="O1291" s="114" t="s">
        <v>25</v>
      </c>
      <c r="P1291" s="114" t="s">
        <v>1777</v>
      </c>
      <c r="Q1291" s="114" t="s">
        <v>589</v>
      </c>
      <c r="R1291" s="114" t="s">
        <v>1676</v>
      </c>
      <c r="S1291" s="114"/>
      <c r="T1291" s="112">
        <v>48</v>
      </c>
      <c r="U1291" s="112">
        <v>0</v>
      </c>
      <c r="V1291" s="112">
        <v>0</v>
      </c>
      <c r="W1291" s="112">
        <v>0</v>
      </c>
      <c r="X1291" s="112">
        <v>0</v>
      </c>
      <c r="Y1291" s="112">
        <v>0</v>
      </c>
      <c r="Z1291" s="112">
        <v>0</v>
      </c>
      <c r="AA1291" s="112">
        <v>0</v>
      </c>
      <c r="AB1291" s="112">
        <v>48</v>
      </c>
    </row>
    <row r="1292" spans="1:28" x14ac:dyDescent="0.25">
      <c r="A1292" s="114" t="s">
        <v>25</v>
      </c>
      <c r="B1292" s="114" t="s">
        <v>1777</v>
      </c>
      <c r="C1292" s="114" t="s">
        <v>590</v>
      </c>
      <c r="D1292" s="114" t="s">
        <v>1677</v>
      </c>
      <c r="E1292" s="112">
        <f t="shared" si="76"/>
        <v>0</v>
      </c>
      <c r="F1292" s="112">
        <f t="shared" si="76"/>
        <v>0</v>
      </c>
      <c r="G1292" s="112">
        <f t="shared" si="76"/>
        <v>0</v>
      </c>
      <c r="H1292" s="112">
        <f t="shared" si="76"/>
        <v>0</v>
      </c>
      <c r="I1292" s="112">
        <f t="shared" si="76"/>
        <v>181408</v>
      </c>
      <c r="J1292" s="112">
        <f t="shared" si="76"/>
        <v>0</v>
      </c>
      <c r="K1292" s="112">
        <f t="shared" si="76"/>
        <v>855</v>
      </c>
      <c r="L1292" s="112">
        <f t="shared" si="76"/>
        <v>0</v>
      </c>
      <c r="M1292" s="112">
        <f t="shared" si="76"/>
        <v>182263</v>
      </c>
      <c r="O1292" s="114" t="s">
        <v>25</v>
      </c>
      <c r="P1292" s="114" t="s">
        <v>1777</v>
      </c>
      <c r="Q1292" s="114" t="s">
        <v>590</v>
      </c>
      <c r="R1292" s="114" t="s">
        <v>1677</v>
      </c>
      <c r="S1292" s="114"/>
      <c r="T1292" s="112">
        <v>0</v>
      </c>
      <c r="U1292" s="112">
        <v>0</v>
      </c>
      <c r="V1292" s="112">
        <v>0</v>
      </c>
      <c r="W1292" s="112">
        <v>0</v>
      </c>
      <c r="X1292" s="112">
        <v>181408</v>
      </c>
      <c r="Y1292" s="112">
        <v>0</v>
      </c>
      <c r="Z1292" s="112">
        <v>855</v>
      </c>
      <c r="AA1292" s="112">
        <v>0</v>
      </c>
      <c r="AB1292" s="112">
        <v>182263</v>
      </c>
    </row>
    <row r="1293" spans="1:28" x14ac:dyDescent="0.25">
      <c r="A1293" s="114" t="s">
        <v>25</v>
      </c>
      <c r="B1293" s="114" t="s">
        <v>1777</v>
      </c>
      <c r="C1293" s="114" t="s">
        <v>591</v>
      </c>
      <c r="D1293" s="114" t="s">
        <v>1678</v>
      </c>
      <c r="E1293" s="112">
        <f t="shared" si="76"/>
        <v>0</v>
      </c>
      <c r="F1293" s="112">
        <f t="shared" si="76"/>
        <v>361488</v>
      </c>
      <c r="G1293" s="112">
        <f t="shared" si="76"/>
        <v>0</v>
      </c>
      <c r="H1293" s="112">
        <f t="shared" si="76"/>
        <v>0</v>
      </c>
      <c r="I1293" s="112">
        <f t="shared" si="76"/>
        <v>0</v>
      </c>
      <c r="J1293" s="112">
        <f t="shared" si="76"/>
        <v>0</v>
      </c>
      <c r="K1293" s="112">
        <f t="shared" si="76"/>
        <v>0</v>
      </c>
      <c r="L1293" s="112">
        <f t="shared" si="76"/>
        <v>96</v>
      </c>
      <c r="M1293" s="112">
        <f t="shared" si="76"/>
        <v>361584</v>
      </c>
      <c r="O1293" s="114" t="s">
        <v>25</v>
      </c>
      <c r="P1293" s="114" t="s">
        <v>1777</v>
      </c>
      <c r="Q1293" s="114" t="s">
        <v>591</v>
      </c>
      <c r="R1293" s="114" t="s">
        <v>1678</v>
      </c>
      <c r="S1293" s="114"/>
      <c r="T1293" s="112">
        <v>0</v>
      </c>
      <c r="U1293" s="112">
        <v>361488</v>
      </c>
      <c r="V1293" s="112">
        <v>0</v>
      </c>
      <c r="W1293" s="112">
        <v>0</v>
      </c>
      <c r="X1293" s="112">
        <v>0</v>
      </c>
      <c r="Y1293" s="112">
        <v>0</v>
      </c>
      <c r="Z1293" s="112">
        <v>0</v>
      </c>
      <c r="AA1293" s="112">
        <v>96</v>
      </c>
      <c r="AB1293" s="112">
        <v>361584</v>
      </c>
    </row>
    <row r="1294" spans="1:28" x14ac:dyDescent="0.25">
      <c r="A1294" s="114" t="s">
        <v>25</v>
      </c>
      <c r="B1294" s="114" t="s">
        <v>1777</v>
      </c>
      <c r="C1294" s="114" t="s">
        <v>592</v>
      </c>
      <c r="D1294" s="114" t="s">
        <v>1679</v>
      </c>
      <c r="E1294" s="112">
        <f t="shared" si="76"/>
        <v>20800</v>
      </c>
      <c r="F1294" s="112">
        <f t="shared" si="76"/>
        <v>33984</v>
      </c>
      <c r="G1294" s="112">
        <f t="shared" si="76"/>
        <v>0</v>
      </c>
      <c r="H1294" s="112">
        <f t="shared" si="76"/>
        <v>0</v>
      </c>
      <c r="I1294" s="112">
        <f t="shared" si="76"/>
        <v>12976</v>
      </c>
      <c r="J1294" s="112">
        <f t="shared" si="76"/>
        <v>12256</v>
      </c>
      <c r="K1294" s="112">
        <f t="shared" si="76"/>
        <v>3940</v>
      </c>
      <c r="L1294" s="112">
        <f t="shared" si="76"/>
        <v>134</v>
      </c>
      <c r="M1294" s="112">
        <f t="shared" si="76"/>
        <v>84090</v>
      </c>
      <c r="O1294" s="114" t="s">
        <v>25</v>
      </c>
      <c r="P1294" s="114" t="s">
        <v>1777</v>
      </c>
      <c r="Q1294" s="114" t="s">
        <v>592</v>
      </c>
      <c r="R1294" s="114" t="s">
        <v>1679</v>
      </c>
      <c r="S1294" s="114"/>
      <c r="T1294" s="112">
        <v>20800</v>
      </c>
      <c r="U1294" s="112">
        <v>33984</v>
      </c>
      <c r="V1294" s="112">
        <v>0</v>
      </c>
      <c r="W1294" s="112">
        <v>0</v>
      </c>
      <c r="X1294" s="112">
        <v>12976</v>
      </c>
      <c r="Y1294" s="112">
        <v>12256</v>
      </c>
      <c r="Z1294" s="112">
        <v>3940</v>
      </c>
      <c r="AA1294" s="112">
        <v>134</v>
      </c>
      <c r="AB1294" s="112">
        <v>84090</v>
      </c>
    </row>
    <row r="1295" spans="1:28" x14ac:dyDescent="0.25">
      <c r="A1295" s="114" t="s">
        <v>25</v>
      </c>
      <c r="B1295" s="114" t="s">
        <v>1777</v>
      </c>
      <c r="C1295" s="114" t="s">
        <v>593</v>
      </c>
      <c r="D1295" s="114" t="s">
        <v>1680</v>
      </c>
      <c r="E1295" s="112">
        <f t="shared" si="76"/>
        <v>0</v>
      </c>
      <c r="F1295" s="112">
        <f t="shared" si="76"/>
        <v>0</v>
      </c>
      <c r="G1295" s="112">
        <f t="shared" si="76"/>
        <v>0</v>
      </c>
      <c r="H1295" s="112">
        <f t="shared" si="76"/>
        <v>0</v>
      </c>
      <c r="I1295" s="112">
        <f t="shared" si="76"/>
        <v>0</v>
      </c>
      <c r="J1295" s="112">
        <f t="shared" si="76"/>
        <v>0</v>
      </c>
      <c r="K1295" s="112">
        <f t="shared" si="76"/>
        <v>0</v>
      </c>
      <c r="L1295" s="112">
        <f t="shared" si="76"/>
        <v>0</v>
      </c>
      <c r="M1295" s="112">
        <f t="shared" si="76"/>
        <v>0</v>
      </c>
      <c r="O1295" s="114" t="s">
        <v>25</v>
      </c>
      <c r="P1295" s="114" t="s">
        <v>1777</v>
      </c>
      <c r="Q1295" s="114" t="s">
        <v>593</v>
      </c>
      <c r="R1295" s="114" t="s">
        <v>1680</v>
      </c>
      <c r="S1295" s="114"/>
      <c r="T1295" s="112">
        <v>0</v>
      </c>
      <c r="U1295" s="112">
        <v>0</v>
      </c>
      <c r="V1295" s="112">
        <v>0</v>
      </c>
      <c r="W1295" s="112">
        <v>0</v>
      </c>
      <c r="X1295" s="112">
        <v>0</v>
      </c>
      <c r="Y1295" s="112">
        <v>0</v>
      </c>
      <c r="Z1295" s="112">
        <v>0</v>
      </c>
      <c r="AA1295" s="112">
        <v>0</v>
      </c>
      <c r="AB1295" s="112">
        <v>0</v>
      </c>
    </row>
    <row r="1296" spans="1:28" x14ac:dyDescent="0.25">
      <c r="A1296" s="114" t="s">
        <v>25</v>
      </c>
      <c r="B1296" s="114" t="s">
        <v>1777</v>
      </c>
      <c r="C1296" s="114" t="s">
        <v>594</v>
      </c>
      <c r="D1296" s="114" t="s">
        <v>1681</v>
      </c>
      <c r="E1296" s="112">
        <f t="shared" si="76"/>
        <v>25728</v>
      </c>
      <c r="F1296" s="112">
        <f t="shared" si="76"/>
        <v>0</v>
      </c>
      <c r="G1296" s="112">
        <f t="shared" si="76"/>
        <v>0</v>
      </c>
      <c r="H1296" s="112">
        <f t="shared" si="76"/>
        <v>0</v>
      </c>
      <c r="I1296" s="112">
        <f t="shared" si="76"/>
        <v>0</v>
      </c>
      <c r="J1296" s="112">
        <f t="shared" si="76"/>
        <v>0</v>
      </c>
      <c r="K1296" s="112">
        <f t="shared" si="76"/>
        <v>0</v>
      </c>
      <c r="L1296" s="112">
        <f t="shared" si="76"/>
        <v>0</v>
      </c>
      <c r="M1296" s="112">
        <f t="shared" si="76"/>
        <v>25728</v>
      </c>
      <c r="O1296" s="114" t="s">
        <v>25</v>
      </c>
      <c r="P1296" s="114" t="s">
        <v>1777</v>
      </c>
      <c r="Q1296" s="114" t="s">
        <v>594</v>
      </c>
      <c r="R1296" s="114" t="s">
        <v>1681</v>
      </c>
      <c r="S1296" s="114"/>
      <c r="T1296" s="112">
        <v>25728</v>
      </c>
      <c r="U1296" s="112">
        <v>0</v>
      </c>
      <c r="V1296" s="112">
        <v>0</v>
      </c>
      <c r="W1296" s="112">
        <v>0</v>
      </c>
      <c r="X1296" s="112">
        <v>0</v>
      </c>
      <c r="Y1296" s="112">
        <v>0</v>
      </c>
      <c r="Z1296" s="112">
        <v>0</v>
      </c>
      <c r="AA1296" s="112">
        <v>0</v>
      </c>
      <c r="AB1296" s="112">
        <v>25728</v>
      </c>
    </row>
    <row r="1297" spans="1:28" x14ac:dyDescent="0.25">
      <c r="A1297" s="114" t="s">
        <v>25</v>
      </c>
      <c r="B1297" s="114" t="s">
        <v>1777</v>
      </c>
      <c r="C1297" s="114" t="s">
        <v>595</v>
      </c>
      <c r="D1297" s="114" t="s">
        <v>1682</v>
      </c>
      <c r="E1297" s="112">
        <f t="shared" si="76"/>
        <v>0</v>
      </c>
      <c r="F1297" s="112">
        <f t="shared" si="76"/>
        <v>57888</v>
      </c>
      <c r="G1297" s="112">
        <f t="shared" si="76"/>
        <v>0</v>
      </c>
      <c r="H1297" s="112">
        <f t="shared" si="76"/>
        <v>0</v>
      </c>
      <c r="I1297" s="112">
        <f t="shared" si="76"/>
        <v>0</v>
      </c>
      <c r="J1297" s="112">
        <f t="shared" si="76"/>
        <v>14448</v>
      </c>
      <c r="K1297" s="112">
        <f t="shared" si="76"/>
        <v>0</v>
      </c>
      <c r="L1297" s="112">
        <f t="shared" si="76"/>
        <v>631</v>
      </c>
      <c r="M1297" s="112">
        <f t="shared" si="76"/>
        <v>72967</v>
      </c>
      <c r="O1297" s="114" t="s">
        <v>25</v>
      </c>
      <c r="P1297" s="114" t="s">
        <v>1777</v>
      </c>
      <c r="Q1297" s="114" t="s">
        <v>595</v>
      </c>
      <c r="R1297" s="114" t="s">
        <v>1682</v>
      </c>
      <c r="S1297" s="114"/>
      <c r="T1297" s="112">
        <v>0</v>
      </c>
      <c r="U1297" s="112">
        <v>57888</v>
      </c>
      <c r="V1297" s="112">
        <v>0</v>
      </c>
      <c r="W1297" s="112">
        <v>0</v>
      </c>
      <c r="X1297" s="112">
        <v>0</v>
      </c>
      <c r="Y1297" s="112">
        <v>14448</v>
      </c>
      <c r="Z1297" s="112">
        <v>0</v>
      </c>
      <c r="AA1297" s="112">
        <v>631</v>
      </c>
      <c r="AB1297" s="112">
        <v>72967</v>
      </c>
    </row>
    <row r="1298" spans="1:28" x14ac:dyDescent="0.25">
      <c r="A1298" s="114" t="s">
        <v>25</v>
      </c>
      <c r="B1298" s="114" t="s">
        <v>1777</v>
      </c>
      <c r="C1298" s="114" t="s">
        <v>596</v>
      </c>
      <c r="D1298" s="114" t="s">
        <v>1683</v>
      </c>
      <c r="E1298" s="112">
        <f t="shared" si="76"/>
        <v>0</v>
      </c>
      <c r="F1298" s="112">
        <f t="shared" si="76"/>
        <v>0</v>
      </c>
      <c r="G1298" s="112">
        <f t="shared" si="76"/>
        <v>0</v>
      </c>
      <c r="H1298" s="112">
        <f t="shared" si="76"/>
        <v>0</v>
      </c>
      <c r="I1298" s="112">
        <f t="shared" si="76"/>
        <v>13504</v>
      </c>
      <c r="J1298" s="112">
        <f t="shared" si="76"/>
        <v>0</v>
      </c>
      <c r="K1298" s="112">
        <f t="shared" si="76"/>
        <v>120</v>
      </c>
      <c r="L1298" s="112">
        <f t="shared" si="76"/>
        <v>0</v>
      </c>
      <c r="M1298" s="112">
        <f t="shared" si="76"/>
        <v>13624</v>
      </c>
      <c r="O1298" s="114" t="s">
        <v>25</v>
      </c>
      <c r="P1298" s="114" t="s">
        <v>1777</v>
      </c>
      <c r="Q1298" s="114" t="s">
        <v>596</v>
      </c>
      <c r="R1298" s="114" t="s">
        <v>1683</v>
      </c>
      <c r="S1298" s="114"/>
      <c r="T1298" s="112">
        <v>0</v>
      </c>
      <c r="U1298" s="112">
        <v>0</v>
      </c>
      <c r="V1298" s="112">
        <v>0</v>
      </c>
      <c r="W1298" s="112">
        <v>0</v>
      </c>
      <c r="X1298" s="112">
        <v>13504</v>
      </c>
      <c r="Y1298" s="112">
        <v>0</v>
      </c>
      <c r="Z1298" s="112">
        <v>120</v>
      </c>
      <c r="AA1298" s="112">
        <v>0</v>
      </c>
      <c r="AB1298" s="112">
        <v>13624</v>
      </c>
    </row>
    <row r="1299" spans="1:28" x14ac:dyDescent="0.25">
      <c r="A1299" s="114" t="s">
        <v>25</v>
      </c>
      <c r="B1299" s="114" t="s">
        <v>1777</v>
      </c>
      <c r="C1299" s="114" t="s">
        <v>597</v>
      </c>
      <c r="D1299" s="114" t="s">
        <v>1684</v>
      </c>
      <c r="E1299" s="112">
        <f t="shared" si="76"/>
        <v>27216</v>
      </c>
      <c r="F1299" s="112">
        <f t="shared" si="76"/>
        <v>11264</v>
      </c>
      <c r="G1299" s="112">
        <f t="shared" si="76"/>
        <v>0</v>
      </c>
      <c r="H1299" s="112">
        <f t="shared" si="76"/>
        <v>0</v>
      </c>
      <c r="I1299" s="112">
        <f t="shared" si="76"/>
        <v>42224</v>
      </c>
      <c r="J1299" s="112">
        <f t="shared" si="76"/>
        <v>0</v>
      </c>
      <c r="K1299" s="112">
        <f t="shared" si="76"/>
        <v>3112</v>
      </c>
      <c r="L1299" s="112">
        <f t="shared" si="76"/>
        <v>0</v>
      </c>
      <c r="M1299" s="112">
        <f t="shared" si="76"/>
        <v>83816</v>
      </c>
      <c r="O1299" s="114" t="s">
        <v>25</v>
      </c>
      <c r="P1299" s="114" t="s">
        <v>1777</v>
      </c>
      <c r="Q1299" s="114" t="s">
        <v>597</v>
      </c>
      <c r="R1299" s="114" t="s">
        <v>1684</v>
      </c>
      <c r="S1299" s="114"/>
      <c r="T1299" s="112">
        <v>27216</v>
      </c>
      <c r="U1299" s="112">
        <v>11264</v>
      </c>
      <c r="V1299" s="112">
        <v>0</v>
      </c>
      <c r="W1299" s="112">
        <v>0</v>
      </c>
      <c r="X1299" s="112">
        <v>42224</v>
      </c>
      <c r="Y1299" s="112">
        <v>0</v>
      </c>
      <c r="Z1299" s="112">
        <v>3112</v>
      </c>
      <c r="AA1299" s="112">
        <v>0</v>
      </c>
      <c r="AB1299" s="112">
        <v>83816</v>
      </c>
    </row>
    <row r="1300" spans="1:28" x14ac:dyDescent="0.25">
      <c r="A1300" s="114" t="s">
        <v>25</v>
      </c>
      <c r="B1300" s="114" t="s">
        <v>1777</v>
      </c>
      <c r="C1300" s="114" t="s">
        <v>598</v>
      </c>
      <c r="D1300" s="114" t="s">
        <v>1685</v>
      </c>
      <c r="E1300" s="112">
        <f t="shared" si="76"/>
        <v>0</v>
      </c>
      <c r="F1300" s="112">
        <f t="shared" si="76"/>
        <v>0</v>
      </c>
      <c r="G1300" s="112">
        <f t="shared" si="76"/>
        <v>0</v>
      </c>
      <c r="H1300" s="112">
        <f t="shared" si="76"/>
        <v>0</v>
      </c>
      <c r="I1300" s="112">
        <f t="shared" si="76"/>
        <v>0</v>
      </c>
      <c r="J1300" s="112">
        <f t="shared" si="76"/>
        <v>0</v>
      </c>
      <c r="K1300" s="112">
        <f t="shared" si="76"/>
        <v>0</v>
      </c>
      <c r="L1300" s="112">
        <f t="shared" si="76"/>
        <v>0</v>
      </c>
      <c r="M1300" s="112">
        <f t="shared" si="76"/>
        <v>0</v>
      </c>
      <c r="O1300" s="114" t="s">
        <v>25</v>
      </c>
      <c r="P1300" s="114" t="s">
        <v>1777</v>
      </c>
      <c r="Q1300" s="114" t="s">
        <v>598</v>
      </c>
      <c r="R1300" s="114" t="s">
        <v>1685</v>
      </c>
      <c r="S1300" s="114"/>
      <c r="T1300" s="112">
        <v>0</v>
      </c>
      <c r="U1300" s="112">
        <v>0</v>
      </c>
      <c r="V1300" s="112">
        <v>0</v>
      </c>
      <c r="W1300" s="112">
        <v>0</v>
      </c>
      <c r="X1300" s="112">
        <v>0</v>
      </c>
      <c r="Y1300" s="112">
        <v>0</v>
      </c>
      <c r="Z1300" s="112">
        <v>0</v>
      </c>
      <c r="AA1300" s="112">
        <v>0</v>
      </c>
      <c r="AB1300" s="112">
        <v>0</v>
      </c>
    </row>
    <row r="1301" spans="1:28" x14ac:dyDescent="0.25">
      <c r="A1301" s="114" t="s">
        <v>25</v>
      </c>
      <c r="B1301" s="114" t="s">
        <v>1777</v>
      </c>
      <c r="C1301" s="114" t="s">
        <v>599</v>
      </c>
      <c r="D1301" s="114" t="s">
        <v>1686</v>
      </c>
      <c r="E1301" s="112">
        <f t="shared" si="76"/>
        <v>0</v>
      </c>
      <c r="F1301" s="112">
        <f t="shared" si="76"/>
        <v>0</v>
      </c>
      <c r="G1301" s="112">
        <f t="shared" si="76"/>
        <v>0</v>
      </c>
      <c r="H1301" s="112">
        <f t="shared" si="76"/>
        <v>0</v>
      </c>
      <c r="I1301" s="112">
        <f t="shared" si="76"/>
        <v>0</v>
      </c>
      <c r="J1301" s="112">
        <f t="shared" si="76"/>
        <v>103240</v>
      </c>
      <c r="K1301" s="112">
        <f t="shared" si="76"/>
        <v>0</v>
      </c>
      <c r="L1301" s="112">
        <f t="shared" si="76"/>
        <v>2008</v>
      </c>
      <c r="M1301" s="112">
        <f t="shared" si="76"/>
        <v>105248</v>
      </c>
      <c r="O1301" s="114" t="s">
        <v>25</v>
      </c>
      <c r="P1301" s="114" t="s">
        <v>1777</v>
      </c>
      <c r="Q1301" s="114" t="s">
        <v>599</v>
      </c>
      <c r="R1301" s="114" t="s">
        <v>1686</v>
      </c>
      <c r="S1301" s="114"/>
      <c r="T1301" s="112">
        <v>0</v>
      </c>
      <c r="U1301" s="112">
        <v>0</v>
      </c>
      <c r="V1301" s="112">
        <v>0</v>
      </c>
      <c r="W1301" s="112">
        <v>0</v>
      </c>
      <c r="X1301" s="112">
        <v>0</v>
      </c>
      <c r="Y1301" s="112">
        <v>103240</v>
      </c>
      <c r="Z1301" s="112">
        <v>0</v>
      </c>
      <c r="AA1301" s="112">
        <v>2008</v>
      </c>
      <c r="AB1301" s="112">
        <v>105248</v>
      </c>
    </row>
    <row r="1302" spans="1:28" x14ac:dyDescent="0.25">
      <c r="A1302" s="114" t="s">
        <v>25</v>
      </c>
      <c r="B1302" s="114" t="s">
        <v>1777</v>
      </c>
      <c r="C1302" s="114" t="s">
        <v>600</v>
      </c>
      <c r="D1302" s="114" t="s">
        <v>1687</v>
      </c>
      <c r="E1302" s="112">
        <f t="shared" si="76"/>
        <v>252160</v>
      </c>
      <c r="F1302" s="112">
        <f t="shared" si="76"/>
        <v>0</v>
      </c>
      <c r="G1302" s="112">
        <f t="shared" si="76"/>
        <v>0</v>
      </c>
      <c r="H1302" s="112">
        <f t="shared" si="76"/>
        <v>10544</v>
      </c>
      <c r="I1302" s="112">
        <f t="shared" si="76"/>
        <v>0</v>
      </c>
      <c r="J1302" s="112">
        <f t="shared" si="76"/>
        <v>0</v>
      </c>
      <c r="K1302" s="112">
        <f t="shared" si="76"/>
        <v>0</v>
      </c>
      <c r="L1302" s="112">
        <f t="shared" si="76"/>
        <v>0</v>
      </c>
      <c r="M1302" s="112">
        <f t="shared" si="76"/>
        <v>262704</v>
      </c>
      <c r="O1302" s="114" t="s">
        <v>25</v>
      </c>
      <c r="P1302" s="114" t="s">
        <v>1777</v>
      </c>
      <c r="Q1302" s="114" t="s">
        <v>600</v>
      </c>
      <c r="R1302" s="114" t="s">
        <v>1687</v>
      </c>
      <c r="S1302" s="114"/>
      <c r="T1302" s="112">
        <v>252160</v>
      </c>
      <c r="U1302" s="112">
        <v>0</v>
      </c>
      <c r="V1302" s="112">
        <v>0</v>
      </c>
      <c r="W1302" s="112">
        <v>10544</v>
      </c>
      <c r="X1302" s="112">
        <v>0</v>
      </c>
      <c r="Y1302" s="112">
        <v>0</v>
      </c>
      <c r="Z1302" s="112">
        <v>0</v>
      </c>
      <c r="AA1302" s="112">
        <v>0</v>
      </c>
      <c r="AB1302" s="112">
        <v>262704</v>
      </c>
    </row>
    <row r="1303" spans="1:28" x14ac:dyDescent="0.25">
      <c r="A1303" s="114" t="s">
        <v>25</v>
      </c>
      <c r="B1303" s="114" t="s">
        <v>1777</v>
      </c>
      <c r="C1303" s="114" t="s">
        <v>601</v>
      </c>
      <c r="D1303" s="114" t="s">
        <v>1688</v>
      </c>
      <c r="E1303" s="112">
        <f t="shared" si="76"/>
        <v>18960</v>
      </c>
      <c r="F1303" s="112">
        <f t="shared" si="76"/>
        <v>0</v>
      </c>
      <c r="G1303" s="112">
        <f t="shared" si="76"/>
        <v>0</v>
      </c>
      <c r="H1303" s="112">
        <f t="shared" si="76"/>
        <v>0</v>
      </c>
      <c r="I1303" s="112">
        <f t="shared" si="76"/>
        <v>384</v>
      </c>
      <c r="J1303" s="112">
        <f t="shared" si="76"/>
        <v>0</v>
      </c>
      <c r="K1303" s="112">
        <f t="shared" si="76"/>
        <v>24</v>
      </c>
      <c r="L1303" s="112">
        <f t="shared" si="76"/>
        <v>0</v>
      </c>
      <c r="M1303" s="112">
        <f t="shared" si="76"/>
        <v>19368</v>
      </c>
      <c r="O1303" s="114" t="s">
        <v>25</v>
      </c>
      <c r="P1303" s="114" t="s">
        <v>1777</v>
      </c>
      <c r="Q1303" s="114" t="s">
        <v>601</v>
      </c>
      <c r="R1303" s="114" t="s">
        <v>1688</v>
      </c>
      <c r="S1303" s="114"/>
      <c r="T1303" s="112">
        <v>18960</v>
      </c>
      <c r="U1303" s="112">
        <v>0</v>
      </c>
      <c r="V1303" s="112">
        <v>0</v>
      </c>
      <c r="W1303" s="112">
        <v>0</v>
      </c>
      <c r="X1303" s="112">
        <v>384</v>
      </c>
      <c r="Y1303" s="112">
        <v>0</v>
      </c>
      <c r="Z1303" s="112">
        <v>24</v>
      </c>
      <c r="AA1303" s="112">
        <v>0</v>
      </c>
      <c r="AB1303" s="112">
        <v>19368</v>
      </c>
    </row>
    <row r="1304" spans="1:28" x14ac:dyDescent="0.25">
      <c r="A1304" s="114" t="s">
        <v>25</v>
      </c>
      <c r="B1304" s="114" t="s">
        <v>1777</v>
      </c>
      <c r="C1304" s="114" t="s">
        <v>602</v>
      </c>
      <c r="D1304" s="114" t="s">
        <v>1689</v>
      </c>
      <c r="E1304" s="112">
        <f t="shared" si="76"/>
        <v>0</v>
      </c>
      <c r="F1304" s="112">
        <f t="shared" si="76"/>
        <v>0</v>
      </c>
      <c r="G1304" s="112">
        <f t="shared" si="76"/>
        <v>0</v>
      </c>
      <c r="H1304" s="112">
        <f t="shared" si="76"/>
        <v>0</v>
      </c>
      <c r="I1304" s="112">
        <f t="shared" si="76"/>
        <v>0</v>
      </c>
      <c r="J1304" s="112">
        <f t="shared" si="76"/>
        <v>48000</v>
      </c>
      <c r="K1304" s="112">
        <f t="shared" si="76"/>
        <v>0</v>
      </c>
      <c r="L1304" s="112">
        <f t="shared" si="76"/>
        <v>14852</v>
      </c>
      <c r="M1304" s="112">
        <f t="shared" si="76"/>
        <v>62852</v>
      </c>
      <c r="O1304" s="114" t="s">
        <v>25</v>
      </c>
      <c r="P1304" s="114" t="s">
        <v>1777</v>
      </c>
      <c r="Q1304" s="114" t="s">
        <v>602</v>
      </c>
      <c r="R1304" s="114" t="s">
        <v>1689</v>
      </c>
      <c r="S1304" s="114"/>
      <c r="T1304" s="112">
        <v>0</v>
      </c>
      <c r="U1304" s="112">
        <v>0</v>
      </c>
      <c r="V1304" s="112">
        <v>0</v>
      </c>
      <c r="W1304" s="112">
        <v>0</v>
      </c>
      <c r="X1304" s="112">
        <v>0</v>
      </c>
      <c r="Y1304" s="112">
        <v>48000</v>
      </c>
      <c r="Z1304" s="112">
        <v>0</v>
      </c>
      <c r="AA1304" s="112">
        <v>14852</v>
      </c>
      <c r="AB1304" s="112">
        <v>62852</v>
      </c>
    </row>
    <row r="1305" spans="1:28" x14ac:dyDescent="0.25">
      <c r="A1305" s="114" t="s">
        <v>25</v>
      </c>
      <c r="B1305" s="114" t="s">
        <v>1777</v>
      </c>
      <c r="C1305" s="114" t="s">
        <v>603</v>
      </c>
      <c r="D1305" s="114" t="s">
        <v>1690</v>
      </c>
      <c r="E1305" s="112">
        <f t="shared" si="76"/>
        <v>0</v>
      </c>
      <c r="F1305" s="112">
        <f t="shared" si="76"/>
        <v>0</v>
      </c>
      <c r="G1305" s="112">
        <f t="shared" si="76"/>
        <v>0</v>
      </c>
      <c r="H1305" s="112">
        <f t="shared" si="76"/>
        <v>0</v>
      </c>
      <c r="I1305" s="112">
        <f t="shared" si="76"/>
        <v>0</v>
      </c>
      <c r="J1305" s="112">
        <f t="shared" si="76"/>
        <v>0</v>
      </c>
      <c r="K1305" s="112">
        <f t="shared" si="76"/>
        <v>0</v>
      </c>
      <c r="L1305" s="112">
        <f t="shared" si="76"/>
        <v>0</v>
      </c>
      <c r="M1305" s="112">
        <f t="shared" si="76"/>
        <v>0</v>
      </c>
      <c r="O1305" s="114" t="s">
        <v>25</v>
      </c>
      <c r="P1305" s="114" t="s">
        <v>1777</v>
      </c>
      <c r="Q1305" s="114" t="s">
        <v>603</v>
      </c>
      <c r="R1305" s="114" t="s">
        <v>1690</v>
      </c>
      <c r="S1305" s="114"/>
      <c r="T1305" s="112">
        <v>0</v>
      </c>
      <c r="U1305" s="112">
        <v>0</v>
      </c>
      <c r="V1305" s="112">
        <v>0</v>
      </c>
      <c r="W1305" s="112">
        <v>0</v>
      </c>
      <c r="X1305" s="112">
        <v>0</v>
      </c>
      <c r="Y1305" s="112">
        <v>0</v>
      </c>
      <c r="Z1305" s="112">
        <v>0</v>
      </c>
      <c r="AA1305" s="112">
        <v>0</v>
      </c>
      <c r="AB1305" s="112">
        <v>0</v>
      </c>
    </row>
    <row r="1306" spans="1:28" x14ac:dyDescent="0.25">
      <c r="A1306" s="114" t="s">
        <v>25</v>
      </c>
      <c r="B1306" s="114" t="s">
        <v>1777</v>
      </c>
      <c r="C1306" s="114" t="s">
        <v>604</v>
      </c>
      <c r="D1306" s="114" t="s">
        <v>1691</v>
      </c>
      <c r="E1306" s="112">
        <f t="shared" si="76"/>
        <v>6720</v>
      </c>
      <c r="F1306" s="112">
        <f t="shared" si="76"/>
        <v>2880</v>
      </c>
      <c r="G1306" s="112">
        <f t="shared" si="76"/>
        <v>0</v>
      </c>
      <c r="H1306" s="112">
        <f t="shared" si="76"/>
        <v>0</v>
      </c>
      <c r="I1306" s="112">
        <f t="shared" si="76"/>
        <v>0</v>
      </c>
      <c r="J1306" s="112">
        <f t="shared" si="76"/>
        <v>125776</v>
      </c>
      <c r="K1306" s="112">
        <f t="shared" si="76"/>
        <v>48</v>
      </c>
      <c r="L1306" s="112">
        <f t="shared" si="76"/>
        <v>25891</v>
      </c>
      <c r="M1306" s="112">
        <f t="shared" si="76"/>
        <v>161315</v>
      </c>
      <c r="O1306" s="114" t="s">
        <v>25</v>
      </c>
      <c r="P1306" s="114" t="s">
        <v>1777</v>
      </c>
      <c r="Q1306" s="114" t="s">
        <v>604</v>
      </c>
      <c r="R1306" s="114" t="s">
        <v>1691</v>
      </c>
      <c r="S1306" s="114"/>
      <c r="T1306" s="112">
        <v>6720</v>
      </c>
      <c r="U1306" s="112">
        <v>2880</v>
      </c>
      <c r="V1306" s="112">
        <v>0</v>
      </c>
      <c r="W1306" s="112">
        <v>0</v>
      </c>
      <c r="X1306" s="112">
        <v>0</v>
      </c>
      <c r="Y1306" s="112">
        <v>125776</v>
      </c>
      <c r="Z1306" s="112">
        <v>48</v>
      </c>
      <c r="AA1306" s="112">
        <v>25891</v>
      </c>
      <c r="AB1306" s="112">
        <v>161315</v>
      </c>
    </row>
    <row r="1307" spans="1:28" x14ac:dyDescent="0.25">
      <c r="A1307" s="114" t="s">
        <v>25</v>
      </c>
      <c r="B1307" s="114" t="s">
        <v>1777</v>
      </c>
      <c r="C1307" s="114" t="s">
        <v>605</v>
      </c>
      <c r="D1307" s="114" t="s">
        <v>1692</v>
      </c>
      <c r="E1307" s="112">
        <f t="shared" si="76"/>
        <v>0</v>
      </c>
      <c r="F1307" s="112">
        <f t="shared" si="76"/>
        <v>0</v>
      </c>
      <c r="G1307" s="112">
        <f t="shared" si="76"/>
        <v>0</v>
      </c>
      <c r="H1307" s="112">
        <f t="shared" si="76"/>
        <v>0</v>
      </c>
      <c r="I1307" s="112">
        <f t="shared" si="76"/>
        <v>0</v>
      </c>
      <c r="J1307" s="112">
        <f t="shared" si="76"/>
        <v>0</v>
      </c>
      <c r="K1307" s="112">
        <f t="shared" si="76"/>
        <v>0</v>
      </c>
      <c r="L1307" s="112">
        <f t="shared" si="76"/>
        <v>0</v>
      </c>
      <c r="M1307" s="112">
        <f t="shared" si="76"/>
        <v>0</v>
      </c>
      <c r="O1307" s="114" t="s">
        <v>25</v>
      </c>
      <c r="P1307" s="114" t="s">
        <v>1777</v>
      </c>
      <c r="Q1307" s="114" t="s">
        <v>605</v>
      </c>
      <c r="R1307" s="114" t="s">
        <v>1692</v>
      </c>
      <c r="S1307" s="114"/>
      <c r="T1307" s="112">
        <v>0</v>
      </c>
      <c r="U1307" s="112">
        <v>0</v>
      </c>
      <c r="V1307" s="112">
        <v>0</v>
      </c>
      <c r="W1307" s="112">
        <v>0</v>
      </c>
      <c r="X1307" s="112">
        <v>0</v>
      </c>
      <c r="Y1307" s="112">
        <v>0</v>
      </c>
      <c r="Z1307" s="112">
        <v>0</v>
      </c>
      <c r="AA1307" s="112">
        <v>0</v>
      </c>
      <c r="AB1307" s="112">
        <v>0</v>
      </c>
    </row>
    <row r="1308" spans="1:28" x14ac:dyDescent="0.25">
      <c r="A1308" s="114" t="s">
        <v>25</v>
      </c>
      <c r="B1308" s="114" t="s">
        <v>1777</v>
      </c>
      <c r="C1308" s="114" t="s">
        <v>606</v>
      </c>
      <c r="D1308" s="114" t="s">
        <v>1693</v>
      </c>
      <c r="E1308" s="112">
        <f t="shared" si="76"/>
        <v>0</v>
      </c>
      <c r="F1308" s="112">
        <f t="shared" si="76"/>
        <v>0</v>
      </c>
      <c r="G1308" s="112">
        <f t="shared" si="76"/>
        <v>0</v>
      </c>
      <c r="H1308" s="112">
        <f t="shared" si="76"/>
        <v>0</v>
      </c>
      <c r="I1308" s="112">
        <f t="shared" si="76"/>
        <v>0</v>
      </c>
      <c r="J1308" s="112">
        <f t="shared" si="76"/>
        <v>58629</v>
      </c>
      <c r="K1308" s="112">
        <f t="shared" si="76"/>
        <v>0</v>
      </c>
      <c r="L1308" s="112">
        <f t="shared" si="76"/>
        <v>752</v>
      </c>
      <c r="M1308" s="112">
        <f t="shared" si="76"/>
        <v>59381</v>
      </c>
      <c r="O1308" s="114" t="s">
        <v>25</v>
      </c>
      <c r="P1308" s="114" t="s">
        <v>1777</v>
      </c>
      <c r="Q1308" s="114" t="s">
        <v>606</v>
      </c>
      <c r="R1308" s="114" t="s">
        <v>1693</v>
      </c>
      <c r="S1308" s="114"/>
      <c r="T1308" s="112">
        <v>0</v>
      </c>
      <c r="U1308" s="112">
        <v>0</v>
      </c>
      <c r="V1308" s="112">
        <v>0</v>
      </c>
      <c r="W1308" s="112">
        <v>0</v>
      </c>
      <c r="X1308" s="112">
        <v>0</v>
      </c>
      <c r="Y1308" s="112">
        <v>58629</v>
      </c>
      <c r="Z1308" s="112">
        <v>0</v>
      </c>
      <c r="AA1308" s="112">
        <v>752</v>
      </c>
      <c r="AB1308" s="112">
        <v>59381</v>
      </c>
    </row>
    <row r="1309" spans="1:28" x14ac:dyDescent="0.25">
      <c r="A1309" s="114" t="s">
        <v>25</v>
      </c>
      <c r="B1309" s="114" t="s">
        <v>1777</v>
      </c>
      <c r="C1309" s="114" t="s">
        <v>607</v>
      </c>
      <c r="D1309" s="114" t="s">
        <v>1694</v>
      </c>
      <c r="E1309" s="112">
        <f t="shared" si="76"/>
        <v>0</v>
      </c>
      <c r="F1309" s="112">
        <f t="shared" si="76"/>
        <v>134688</v>
      </c>
      <c r="G1309" s="112">
        <f t="shared" si="76"/>
        <v>60964</v>
      </c>
      <c r="H1309" s="112">
        <f t="shared" si="76"/>
        <v>0</v>
      </c>
      <c r="I1309" s="112">
        <f t="shared" si="76"/>
        <v>0</v>
      </c>
      <c r="J1309" s="112">
        <f t="shared" si="76"/>
        <v>0</v>
      </c>
      <c r="K1309" s="112">
        <f t="shared" si="76"/>
        <v>0</v>
      </c>
      <c r="L1309" s="112">
        <f t="shared" si="76"/>
        <v>0</v>
      </c>
      <c r="M1309" s="112">
        <f t="shared" si="76"/>
        <v>195652</v>
      </c>
      <c r="O1309" s="114" t="s">
        <v>25</v>
      </c>
      <c r="P1309" s="114" t="s">
        <v>1777</v>
      </c>
      <c r="Q1309" s="114" t="s">
        <v>607</v>
      </c>
      <c r="R1309" s="114" t="s">
        <v>1694</v>
      </c>
      <c r="S1309" s="114"/>
      <c r="T1309" s="112">
        <v>0</v>
      </c>
      <c r="U1309" s="112">
        <v>134688</v>
      </c>
      <c r="V1309" s="112">
        <v>60964</v>
      </c>
      <c r="W1309" s="112">
        <v>0</v>
      </c>
      <c r="X1309" s="112">
        <v>0</v>
      </c>
      <c r="Y1309" s="112">
        <v>0</v>
      </c>
      <c r="Z1309" s="112">
        <v>0</v>
      </c>
      <c r="AA1309" s="112">
        <v>0</v>
      </c>
      <c r="AB1309" s="112">
        <v>195652</v>
      </c>
    </row>
    <row r="1310" spans="1:28" x14ac:dyDescent="0.25">
      <c r="A1310" s="114" t="s">
        <v>25</v>
      </c>
      <c r="B1310" s="114" t="s">
        <v>1777</v>
      </c>
      <c r="C1310" s="114" t="s">
        <v>608</v>
      </c>
      <c r="D1310" s="114" t="s">
        <v>1695</v>
      </c>
      <c r="E1310" s="112">
        <f t="shared" si="76"/>
        <v>0</v>
      </c>
      <c r="F1310" s="112">
        <f t="shared" si="76"/>
        <v>0</v>
      </c>
      <c r="G1310" s="112">
        <f t="shared" si="76"/>
        <v>0</v>
      </c>
      <c r="H1310" s="112">
        <f t="shared" si="76"/>
        <v>0</v>
      </c>
      <c r="I1310" s="112">
        <f t="shared" si="76"/>
        <v>0</v>
      </c>
      <c r="J1310" s="112">
        <f t="shared" si="76"/>
        <v>0</v>
      </c>
      <c r="K1310" s="112">
        <f t="shared" si="76"/>
        <v>0</v>
      </c>
      <c r="L1310" s="112">
        <f t="shared" si="76"/>
        <v>0</v>
      </c>
      <c r="M1310" s="112">
        <f t="shared" si="76"/>
        <v>0</v>
      </c>
      <c r="O1310" s="114" t="s">
        <v>25</v>
      </c>
      <c r="P1310" s="114" t="s">
        <v>1777</v>
      </c>
      <c r="Q1310" s="114" t="s">
        <v>608</v>
      </c>
      <c r="R1310" s="114" t="s">
        <v>1695</v>
      </c>
      <c r="S1310" s="114"/>
      <c r="T1310" s="112">
        <v>0</v>
      </c>
      <c r="U1310" s="112">
        <v>0</v>
      </c>
      <c r="V1310" s="112">
        <v>0</v>
      </c>
      <c r="W1310" s="112">
        <v>0</v>
      </c>
      <c r="X1310" s="112">
        <v>0</v>
      </c>
      <c r="Y1310" s="112">
        <v>0</v>
      </c>
      <c r="Z1310" s="112">
        <v>0</v>
      </c>
      <c r="AA1310" s="112">
        <v>0</v>
      </c>
      <c r="AB1310" s="112">
        <v>0</v>
      </c>
    </row>
    <row r="1311" spans="1:28" x14ac:dyDescent="0.25">
      <c r="A1311" s="114" t="s">
        <v>25</v>
      </c>
      <c r="B1311" s="114" t="s">
        <v>1777</v>
      </c>
      <c r="C1311" s="114" t="s">
        <v>609</v>
      </c>
      <c r="D1311" s="114" t="s">
        <v>1696</v>
      </c>
      <c r="E1311" s="112">
        <f t="shared" si="76"/>
        <v>0</v>
      </c>
      <c r="F1311" s="112">
        <f t="shared" si="76"/>
        <v>0</v>
      </c>
      <c r="G1311" s="112">
        <f t="shared" si="76"/>
        <v>0</v>
      </c>
      <c r="H1311" s="112">
        <f t="shared" si="76"/>
        <v>0</v>
      </c>
      <c r="I1311" s="112">
        <f t="shared" si="76"/>
        <v>0</v>
      </c>
      <c r="J1311" s="112">
        <f t="shared" si="76"/>
        <v>0</v>
      </c>
      <c r="K1311" s="112">
        <f t="shared" si="76"/>
        <v>3640</v>
      </c>
      <c r="L1311" s="112">
        <f t="shared" si="76"/>
        <v>0</v>
      </c>
      <c r="M1311" s="112">
        <f t="shared" si="76"/>
        <v>3640</v>
      </c>
      <c r="O1311" s="114" t="s">
        <v>25</v>
      </c>
      <c r="P1311" s="114" t="s">
        <v>1777</v>
      </c>
      <c r="Q1311" s="114" t="s">
        <v>609</v>
      </c>
      <c r="R1311" s="114" t="s">
        <v>1696</v>
      </c>
      <c r="S1311" s="114"/>
      <c r="T1311" s="112">
        <v>0</v>
      </c>
      <c r="U1311" s="112">
        <v>0</v>
      </c>
      <c r="V1311" s="112">
        <v>0</v>
      </c>
      <c r="W1311" s="112">
        <v>0</v>
      </c>
      <c r="X1311" s="112">
        <v>0</v>
      </c>
      <c r="Y1311" s="112">
        <v>0</v>
      </c>
      <c r="Z1311" s="112">
        <v>3640</v>
      </c>
      <c r="AA1311" s="112">
        <v>0</v>
      </c>
      <c r="AB1311" s="112">
        <v>3640</v>
      </c>
    </row>
    <row r="1312" spans="1:28" x14ac:dyDescent="0.25">
      <c r="A1312" s="114" t="s">
        <v>25</v>
      </c>
      <c r="B1312" s="114" t="s">
        <v>1777</v>
      </c>
      <c r="C1312" s="114" t="s">
        <v>610</v>
      </c>
      <c r="D1312" s="114" t="s">
        <v>1697</v>
      </c>
      <c r="E1312" s="112">
        <f t="shared" si="76"/>
        <v>0</v>
      </c>
      <c r="F1312" s="112">
        <f t="shared" si="76"/>
        <v>0</v>
      </c>
      <c r="G1312" s="112">
        <f t="shared" si="76"/>
        <v>0</v>
      </c>
      <c r="H1312" s="112">
        <f t="shared" si="76"/>
        <v>0</v>
      </c>
      <c r="I1312" s="112">
        <f t="shared" si="76"/>
        <v>2208</v>
      </c>
      <c r="J1312" s="112">
        <f t="shared" si="76"/>
        <v>0</v>
      </c>
      <c r="K1312" s="112">
        <f t="shared" si="76"/>
        <v>0</v>
      </c>
      <c r="L1312" s="112">
        <f t="shared" si="76"/>
        <v>0</v>
      </c>
      <c r="M1312" s="112">
        <f t="shared" si="76"/>
        <v>2208</v>
      </c>
      <c r="O1312" s="114" t="s">
        <v>25</v>
      </c>
      <c r="P1312" s="114" t="s">
        <v>1777</v>
      </c>
      <c r="Q1312" s="114" t="s">
        <v>610</v>
      </c>
      <c r="R1312" s="114" t="s">
        <v>1697</v>
      </c>
      <c r="S1312" s="114"/>
      <c r="T1312" s="112">
        <v>0</v>
      </c>
      <c r="U1312" s="112">
        <v>0</v>
      </c>
      <c r="V1312" s="112">
        <v>0</v>
      </c>
      <c r="W1312" s="112">
        <v>0</v>
      </c>
      <c r="X1312" s="112">
        <v>2208</v>
      </c>
      <c r="Y1312" s="112">
        <v>0</v>
      </c>
      <c r="Z1312" s="112">
        <v>0</v>
      </c>
      <c r="AA1312" s="112">
        <v>0</v>
      </c>
      <c r="AB1312" s="112">
        <v>2208</v>
      </c>
    </row>
    <row r="1313" spans="1:28" x14ac:dyDescent="0.25">
      <c r="A1313" s="114" t="s">
        <v>25</v>
      </c>
      <c r="B1313" s="114" t="s">
        <v>1777</v>
      </c>
      <c r="C1313" s="114" t="s">
        <v>611</v>
      </c>
      <c r="D1313" s="114" t="s">
        <v>1698</v>
      </c>
      <c r="E1313" s="112">
        <f t="shared" si="76"/>
        <v>17808</v>
      </c>
      <c r="F1313" s="112">
        <f t="shared" si="76"/>
        <v>0</v>
      </c>
      <c r="G1313" s="112">
        <f t="shared" si="76"/>
        <v>0</v>
      </c>
      <c r="H1313" s="112">
        <f t="shared" si="76"/>
        <v>0</v>
      </c>
      <c r="I1313" s="112">
        <f t="shared" si="76"/>
        <v>0</v>
      </c>
      <c r="J1313" s="112">
        <f t="shared" si="76"/>
        <v>0</v>
      </c>
      <c r="K1313" s="112">
        <f t="shared" si="76"/>
        <v>0</v>
      </c>
      <c r="L1313" s="112">
        <f t="shared" si="76"/>
        <v>0</v>
      </c>
      <c r="M1313" s="112">
        <f t="shared" si="76"/>
        <v>17808</v>
      </c>
      <c r="O1313" s="114" t="s">
        <v>25</v>
      </c>
      <c r="P1313" s="114" t="s">
        <v>1777</v>
      </c>
      <c r="Q1313" s="114" t="s">
        <v>611</v>
      </c>
      <c r="R1313" s="114" t="s">
        <v>1698</v>
      </c>
      <c r="S1313" s="114"/>
      <c r="T1313" s="112">
        <v>17808</v>
      </c>
      <c r="U1313" s="112">
        <v>0</v>
      </c>
      <c r="V1313" s="112">
        <v>0</v>
      </c>
      <c r="W1313" s="112">
        <v>0</v>
      </c>
      <c r="X1313" s="112">
        <v>0</v>
      </c>
      <c r="Y1313" s="112">
        <v>0</v>
      </c>
      <c r="Z1313" s="112">
        <v>0</v>
      </c>
      <c r="AA1313" s="112">
        <v>0</v>
      </c>
      <c r="AB1313" s="112">
        <v>17808</v>
      </c>
    </row>
    <row r="1314" spans="1:28" x14ac:dyDescent="0.25">
      <c r="A1314" s="114" t="s">
        <v>25</v>
      </c>
      <c r="B1314" s="114" t="s">
        <v>1777</v>
      </c>
      <c r="C1314" s="114" t="s">
        <v>612</v>
      </c>
      <c r="D1314" s="114" t="s">
        <v>1699</v>
      </c>
      <c r="E1314" s="112">
        <f t="shared" si="76"/>
        <v>15696</v>
      </c>
      <c r="F1314" s="112">
        <f t="shared" si="76"/>
        <v>0</v>
      </c>
      <c r="G1314" s="112">
        <f t="shared" si="76"/>
        <v>0</v>
      </c>
      <c r="H1314" s="112">
        <f t="shared" si="76"/>
        <v>0</v>
      </c>
      <c r="I1314" s="112">
        <f t="shared" si="76"/>
        <v>336</v>
      </c>
      <c r="J1314" s="112">
        <f t="shared" si="76"/>
        <v>0</v>
      </c>
      <c r="K1314" s="112">
        <f t="shared" si="76"/>
        <v>33312</v>
      </c>
      <c r="L1314" s="112">
        <f t="shared" si="76"/>
        <v>0</v>
      </c>
      <c r="M1314" s="112">
        <f t="shared" si="76"/>
        <v>49344</v>
      </c>
      <c r="O1314" s="114" t="s">
        <v>25</v>
      </c>
      <c r="P1314" s="114" t="s">
        <v>1777</v>
      </c>
      <c r="Q1314" s="114" t="s">
        <v>612</v>
      </c>
      <c r="R1314" s="114" t="s">
        <v>1699</v>
      </c>
      <c r="S1314" s="114"/>
      <c r="T1314" s="112">
        <v>15696</v>
      </c>
      <c r="U1314" s="112">
        <v>0</v>
      </c>
      <c r="V1314" s="112">
        <v>0</v>
      </c>
      <c r="W1314" s="112">
        <v>0</v>
      </c>
      <c r="X1314" s="112">
        <v>336</v>
      </c>
      <c r="Y1314" s="112">
        <v>0</v>
      </c>
      <c r="Z1314" s="112">
        <v>33312</v>
      </c>
      <c r="AA1314" s="112">
        <v>0</v>
      </c>
      <c r="AB1314" s="112">
        <v>49344</v>
      </c>
    </row>
    <row r="1315" spans="1:28" x14ac:dyDescent="0.25">
      <c r="A1315" s="114" t="s">
        <v>25</v>
      </c>
      <c r="B1315" s="114" t="s">
        <v>1777</v>
      </c>
      <c r="C1315" s="114" t="s">
        <v>613</v>
      </c>
      <c r="D1315" s="114" t="s">
        <v>1700</v>
      </c>
      <c r="E1315" s="112">
        <f t="shared" si="76"/>
        <v>425280</v>
      </c>
      <c r="F1315" s="112">
        <f t="shared" si="76"/>
        <v>0</v>
      </c>
      <c r="G1315" s="112">
        <f t="shared" si="76"/>
        <v>0</v>
      </c>
      <c r="H1315" s="112">
        <f t="shared" si="76"/>
        <v>0</v>
      </c>
      <c r="I1315" s="112">
        <f t="shared" si="76"/>
        <v>0</v>
      </c>
      <c r="J1315" s="112">
        <f t="shared" si="76"/>
        <v>0</v>
      </c>
      <c r="K1315" s="112">
        <f t="shared" si="76"/>
        <v>0</v>
      </c>
      <c r="L1315" s="112">
        <f t="shared" si="76"/>
        <v>0</v>
      </c>
      <c r="M1315" s="112">
        <f t="shared" si="76"/>
        <v>425280</v>
      </c>
      <c r="O1315" s="114" t="s">
        <v>25</v>
      </c>
      <c r="P1315" s="114" t="s">
        <v>1777</v>
      </c>
      <c r="Q1315" s="114" t="s">
        <v>613</v>
      </c>
      <c r="R1315" s="114" t="s">
        <v>1700</v>
      </c>
      <c r="S1315" s="114"/>
      <c r="T1315" s="112">
        <v>425280</v>
      </c>
      <c r="U1315" s="112">
        <v>0</v>
      </c>
      <c r="V1315" s="112">
        <v>0</v>
      </c>
      <c r="W1315" s="112">
        <v>0</v>
      </c>
      <c r="X1315" s="112">
        <v>0</v>
      </c>
      <c r="Y1315" s="112">
        <v>0</v>
      </c>
      <c r="Z1315" s="112">
        <v>0</v>
      </c>
      <c r="AA1315" s="112">
        <v>0</v>
      </c>
      <c r="AB1315" s="112">
        <v>425280</v>
      </c>
    </row>
    <row r="1316" spans="1:28" x14ac:dyDescent="0.25">
      <c r="A1316" s="114" t="s">
        <v>25</v>
      </c>
      <c r="B1316" s="114" t="s">
        <v>1777</v>
      </c>
      <c r="C1316" s="114" t="s">
        <v>614</v>
      </c>
      <c r="D1316" s="114" t="s">
        <v>1701</v>
      </c>
      <c r="E1316" s="112">
        <f t="shared" si="76"/>
        <v>94384</v>
      </c>
      <c r="F1316" s="112">
        <f t="shared" si="76"/>
        <v>0</v>
      </c>
      <c r="G1316" s="112">
        <f t="shared" si="76"/>
        <v>0</v>
      </c>
      <c r="H1316" s="112">
        <f t="shared" si="76"/>
        <v>0</v>
      </c>
      <c r="I1316" s="112">
        <f t="shared" si="76"/>
        <v>0</v>
      </c>
      <c r="J1316" s="112">
        <f t="shared" si="76"/>
        <v>0</v>
      </c>
      <c r="K1316" s="112">
        <f t="shared" si="76"/>
        <v>1056</v>
      </c>
      <c r="L1316" s="112">
        <f t="shared" si="76"/>
        <v>0</v>
      </c>
      <c r="M1316" s="112">
        <f t="shared" si="76"/>
        <v>95440</v>
      </c>
      <c r="O1316" s="114" t="s">
        <v>25</v>
      </c>
      <c r="P1316" s="114" t="s">
        <v>1777</v>
      </c>
      <c r="Q1316" s="114" t="s">
        <v>614</v>
      </c>
      <c r="R1316" s="114" t="s">
        <v>1701</v>
      </c>
      <c r="S1316" s="114"/>
      <c r="T1316" s="112">
        <v>94384</v>
      </c>
      <c r="U1316" s="112">
        <v>0</v>
      </c>
      <c r="V1316" s="112">
        <v>0</v>
      </c>
      <c r="W1316" s="112">
        <v>0</v>
      </c>
      <c r="X1316" s="112">
        <v>0</v>
      </c>
      <c r="Y1316" s="112">
        <v>0</v>
      </c>
      <c r="Z1316" s="112">
        <v>1056</v>
      </c>
      <c r="AA1316" s="112">
        <v>0</v>
      </c>
      <c r="AB1316" s="112">
        <v>95440</v>
      </c>
    </row>
    <row r="1317" spans="1:28" x14ac:dyDescent="0.25">
      <c r="A1317" s="114" t="s">
        <v>25</v>
      </c>
      <c r="B1317" s="114" t="s">
        <v>1777</v>
      </c>
      <c r="C1317" s="114" t="s">
        <v>615</v>
      </c>
      <c r="D1317" s="114" t="s">
        <v>1702</v>
      </c>
      <c r="E1317" s="112">
        <f t="shared" si="76"/>
        <v>0</v>
      </c>
      <c r="F1317" s="112">
        <f t="shared" si="76"/>
        <v>0</v>
      </c>
      <c r="G1317" s="112">
        <f t="shared" si="76"/>
        <v>0</v>
      </c>
      <c r="H1317" s="112">
        <f t="shared" si="76"/>
        <v>0</v>
      </c>
      <c r="I1317" s="112">
        <f t="shared" si="76"/>
        <v>0</v>
      </c>
      <c r="J1317" s="112">
        <f t="shared" si="76"/>
        <v>0</v>
      </c>
      <c r="K1317" s="112">
        <f t="shared" si="76"/>
        <v>0</v>
      </c>
      <c r="L1317" s="112">
        <f t="shared" si="76"/>
        <v>0</v>
      </c>
      <c r="M1317" s="112">
        <f t="shared" si="76"/>
        <v>0</v>
      </c>
      <c r="O1317" s="114" t="s">
        <v>25</v>
      </c>
      <c r="P1317" s="114" t="s">
        <v>1777</v>
      </c>
      <c r="Q1317" s="114" t="s">
        <v>615</v>
      </c>
      <c r="R1317" s="114" t="s">
        <v>1702</v>
      </c>
      <c r="S1317" s="114"/>
      <c r="T1317" s="112">
        <v>0</v>
      </c>
      <c r="U1317" s="112">
        <v>0</v>
      </c>
      <c r="V1317" s="112">
        <v>0</v>
      </c>
      <c r="W1317" s="112">
        <v>0</v>
      </c>
      <c r="X1317" s="112">
        <v>0</v>
      </c>
      <c r="Y1317" s="112">
        <v>0</v>
      </c>
      <c r="Z1317" s="112">
        <v>0</v>
      </c>
      <c r="AA1317" s="112">
        <v>0</v>
      </c>
      <c r="AB1317" s="112">
        <v>0</v>
      </c>
    </row>
    <row r="1318" spans="1:28" x14ac:dyDescent="0.25">
      <c r="A1318" s="114" t="s">
        <v>25</v>
      </c>
      <c r="B1318" s="114" t="s">
        <v>1777</v>
      </c>
      <c r="C1318" s="114" t="s">
        <v>616</v>
      </c>
      <c r="D1318" s="114" t="s">
        <v>1703</v>
      </c>
      <c r="E1318" s="112">
        <f t="shared" si="76"/>
        <v>904800</v>
      </c>
      <c r="F1318" s="112">
        <f t="shared" si="76"/>
        <v>602192</v>
      </c>
      <c r="G1318" s="112">
        <f t="shared" si="76"/>
        <v>60964</v>
      </c>
      <c r="H1318" s="112">
        <f t="shared" si="76"/>
        <v>10544</v>
      </c>
      <c r="I1318" s="112">
        <f t="shared" si="76"/>
        <v>253040</v>
      </c>
      <c r="J1318" s="112">
        <f t="shared" si="76"/>
        <v>362349</v>
      </c>
      <c r="K1318" s="112">
        <f t="shared" si="76"/>
        <v>46107</v>
      </c>
      <c r="L1318" s="112">
        <f t="shared" si="76"/>
        <v>44364</v>
      </c>
      <c r="M1318" s="112">
        <f t="shared" si="76"/>
        <v>2284360</v>
      </c>
      <c r="O1318" s="114" t="s">
        <v>25</v>
      </c>
      <c r="P1318" s="114" t="s">
        <v>1777</v>
      </c>
      <c r="Q1318" s="114" t="s">
        <v>616</v>
      </c>
      <c r="R1318" s="114" t="s">
        <v>1703</v>
      </c>
      <c r="S1318" s="114"/>
      <c r="T1318" s="112">
        <v>904800</v>
      </c>
      <c r="U1318" s="112">
        <v>602192</v>
      </c>
      <c r="V1318" s="112">
        <v>60964</v>
      </c>
      <c r="W1318" s="112">
        <v>10544</v>
      </c>
      <c r="X1318" s="112">
        <v>253040</v>
      </c>
      <c r="Y1318" s="112">
        <v>362349</v>
      </c>
      <c r="Z1318" s="112">
        <v>46107</v>
      </c>
      <c r="AA1318" s="112">
        <v>44364</v>
      </c>
      <c r="AB1318" s="112">
        <v>2284360</v>
      </c>
    </row>
    <row r="1319" spans="1:28" x14ac:dyDescent="0.25">
      <c r="D1319" s="111" t="s">
        <v>617</v>
      </c>
      <c r="R1319" s="111" t="s">
        <v>617</v>
      </c>
      <c r="S1319" s="111"/>
    </row>
    <row r="1320" spans="1:28" x14ac:dyDescent="0.25">
      <c r="A1320" s="114" t="s">
        <v>25</v>
      </c>
      <c r="B1320" s="114" t="s">
        <v>1777</v>
      </c>
      <c r="C1320" s="114" t="s">
        <v>618</v>
      </c>
      <c r="D1320" s="114" t="s">
        <v>1704</v>
      </c>
      <c r="E1320" s="112">
        <f t="shared" ref="E1320:M1325" si="77">T1320</f>
        <v>0</v>
      </c>
      <c r="F1320" s="112">
        <f t="shared" si="77"/>
        <v>0</v>
      </c>
      <c r="G1320" s="112">
        <f t="shared" si="77"/>
        <v>0</v>
      </c>
      <c r="H1320" s="112">
        <f t="shared" si="77"/>
        <v>0</v>
      </c>
      <c r="I1320" s="112">
        <f t="shared" si="77"/>
        <v>0</v>
      </c>
      <c r="J1320" s="112">
        <f t="shared" si="77"/>
        <v>0</v>
      </c>
      <c r="K1320" s="112">
        <f t="shared" si="77"/>
        <v>0</v>
      </c>
      <c r="L1320" s="112">
        <f t="shared" si="77"/>
        <v>0</v>
      </c>
      <c r="M1320" s="112">
        <f t="shared" si="77"/>
        <v>0</v>
      </c>
      <c r="O1320" s="114" t="s">
        <v>25</v>
      </c>
      <c r="P1320" s="114" t="s">
        <v>1777</v>
      </c>
      <c r="Q1320" s="114" t="s">
        <v>618</v>
      </c>
      <c r="R1320" s="114" t="s">
        <v>1704</v>
      </c>
      <c r="S1320" s="114"/>
      <c r="T1320" s="112">
        <v>0</v>
      </c>
      <c r="U1320" s="112">
        <v>0</v>
      </c>
      <c r="V1320" s="112">
        <v>0</v>
      </c>
      <c r="W1320" s="112">
        <v>0</v>
      </c>
      <c r="X1320" s="112">
        <v>0</v>
      </c>
      <c r="Y1320" s="112">
        <v>0</v>
      </c>
      <c r="Z1320" s="112">
        <v>0</v>
      </c>
      <c r="AA1320" s="112">
        <v>0</v>
      </c>
      <c r="AB1320" s="112">
        <v>0</v>
      </c>
    </row>
    <row r="1321" spans="1:28" x14ac:dyDescent="0.25">
      <c r="A1321" s="114" t="s">
        <v>25</v>
      </c>
      <c r="B1321" s="114" t="s">
        <v>1777</v>
      </c>
      <c r="C1321" s="114" t="s">
        <v>619</v>
      </c>
      <c r="D1321" s="114" t="s">
        <v>1705</v>
      </c>
      <c r="E1321" s="112">
        <f t="shared" si="77"/>
        <v>0</v>
      </c>
      <c r="F1321" s="112">
        <f t="shared" si="77"/>
        <v>0</v>
      </c>
      <c r="G1321" s="112">
        <f t="shared" si="77"/>
        <v>0</v>
      </c>
      <c r="H1321" s="112">
        <f t="shared" si="77"/>
        <v>0</v>
      </c>
      <c r="I1321" s="112">
        <f t="shared" si="77"/>
        <v>0</v>
      </c>
      <c r="J1321" s="112">
        <f t="shared" si="77"/>
        <v>0</v>
      </c>
      <c r="K1321" s="112">
        <f t="shared" si="77"/>
        <v>0</v>
      </c>
      <c r="L1321" s="112">
        <f t="shared" si="77"/>
        <v>0</v>
      </c>
      <c r="M1321" s="112">
        <f t="shared" si="77"/>
        <v>0</v>
      </c>
      <c r="O1321" s="114" t="s">
        <v>25</v>
      </c>
      <c r="P1321" s="114" t="s">
        <v>1777</v>
      </c>
      <c r="Q1321" s="114" t="s">
        <v>619</v>
      </c>
      <c r="R1321" s="114" t="s">
        <v>1705</v>
      </c>
      <c r="S1321" s="114"/>
      <c r="T1321" s="112">
        <v>0</v>
      </c>
      <c r="U1321" s="112">
        <v>0</v>
      </c>
      <c r="V1321" s="112">
        <v>0</v>
      </c>
      <c r="W1321" s="112">
        <v>0</v>
      </c>
      <c r="X1321" s="112">
        <v>0</v>
      </c>
      <c r="Y1321" s="112">
        <v>0</v>
      </c>
      <c r="Z1321" s="112">
        <v>0</v>
      </c>
      <c r="AA1321" s="112">
        <v>0</v>
      </c>
      <c r="AB1321" s="112">
        <v>0</v>
      </c>
    </row>
    <row r="1322" spans="1:28" x14ac:dyDescent="0.25">
      <c r="A1322" s="114" t="s">
        <v>25</v>
      </c>
      <c r="B1322" s="114" t="s">
        <v>1777</v>
      </c>
      <c r="C1322" s="114" t="s">
        <v>620</v>
      </c>
      <c r="D1322" s="114" t="s">
        <v>1706</v>
      </c>
      <c r="E1322" s="112">
        <f t="shared" si="77"/>
        <v>0</v>
      </c>
      <c r="F1322" s="112">
        <f t="shared" si="77"/>
        <v>0</v>
      </c>
      <c r="G1322" s="112">
        <f t="shared" si="77"/>
        <v>0</v>
      </c>
      <c r="H1322" s="112">
        <f t="shared" si="77"/>
        <v>0</v>
      </c>
      <c r="I1322" s="112">
        <f t="shared" si="77"/>
        <v>0</v>
      </c>
      <c r="J1322" s="112">
        <f t="shared" si="77"/>
        <v>0</v>
      </c>
      <c r="K1322" s="112">
        <f t="shared" si="77"/>
        <v>0</v>
      </c>
      <c r="L1322" s="112">
        <f t="shared" si="77"/>
        <v>0</v>
      </c>
      <c r="M1322" s="112">
        <f t="shared" si="77"/>
        <v>0</v>
      </c>
      <c r="O1322" s="114" t="s">
        <v>25</v>
      </c>
      <c r="P1322" s="114" t="s">
        <v>1777</v>
      </c>
      <c r="Q1322" s="114" t="s">
        <v>620</v>
      </c>
      <c r="R1322" s="114" t="s">
        <v>1706</v>
      </c>
      <c r="S1322" s="114"/>
      <c r="T1322" s="112">
        <v>0</v>
      </c>
      <c r="U1322" s="112">
        <v>0</v>
      </c>
      <c r="V1322" s="112">
        <v>0</v>
      </c>
      <c r="W1322" s="112">
        <v>0</v>
      </c>
      <c r="X1322" s="112">
        <v>0</v>
      </c>
      <c r="Y1322" s="112">
        <v>0</v>
      </c>
      <c r="Z1322" s="112">
        <v>0</v>
      </c>
      <c r="AA1322" s="112">
        <v>0</v>
      </c>
      <c r="AB1322" s="112">
        <v>0</v>
      </c>
    </row>
    <row r="1323" spans="1:28" x14ac:dyDescent="0.25">
      <c r="A1323" s="114" t="s">
        <v>25</v>
      </c>
      <c r="B1323" s="114" t="s">
        <v>1777</v>
      </c>
      <c r="C1323" s="114" t="s">
        <v>621</v>
      </c>
      <c r="D1323" s="114" t="s">
        <v>1707</v>
      </c>
      <c r="E1323" s="112">
        <f t="shared" si="77"/>
        <v>0</v>
      </c>
      <c r="F1323" s="112">
        <f t="shared" si="77"/>
        <v>0</v>
      </c>
      <c r="G1323" s="112">
        <f t="shared" si="77"/>
        <v>0</v>
      </c>
      <c r="H1323" s="112">
        <f t="shared" si="77"/>
        <v>0</v>
      </c>
      <c r="I1323" s="112">
        <f t="shared" si="77"/>
        <v>0</v>
      </c>
      <c r="J1323" s="112">
        <f t="shared" si="77"/>
        <v>0</v>
      </c>
      <c r="K1323" s="112">
        <f t="shared" si="77"/>
        <v>0</v>
      </c>
      <c r="L1323" s="112">
        <f t="shared" si="77"/>
        <v>0</v>
      </c>
      <c r="M1323" s="112">
        <f t="shared" si="77"/>
        <v>0</v>
      </c>
      <c r="O1323" s="114" t="s">
        <v>25</v>
      </c>
      <c r="P1323" s="114" t="s">
        <v>1777</v>
      </c>
      <c r="Q1323" s="114" t="s">
        <v>621</v>
      </c>
      <c r="R1323" s="114" t="s">
        <v>1707</v>
      </c>
      <c r="S1323" s="114"/>
      <c r="T1323" s="112">
        <v>0</v>
      </c>
      <c r="U1323" s="112">
        <v>0</v>
      </c>
      <c r="V1323" s="112">
        <v>0</v>
      </c>
      <c r="W1323" s="112">
        <v>0</v>
      </c>
      <c r="X1323" s="112">
        <v>0</v>
      </c>
      <c r="Y1323" s="112">
        <v>0</v>
      </c>
      <c r="Z1323" s="112">
        <v>0</v>
      </c>
      <c r="AA1323" s="112">
        <v>0</v>
      </c>
      <c r="AB1323" s="112">
        <v>0</v>
      </c>
    </row>
    <row r="1324" spans="1:28" x14ac:dyDescent="0.25">
      <c r="A1324" s="114" t="s">
        <v>25</v>
      </c>
      <c r="B1324" s="114" t="s">
        <v>1777</v>
      </c>
      <c r="C1324" s="114" t="s">
        <v>706</v>
      </c>
      <c r="D1324" s="114" t="s">
        <v>1708</v>
      </c>
      <c r="E1324" s="112">
        <f t="shared" si="77"/>
        <v>0</v>
      </c>
      <c r="F1324" s="112">
        <f t="shared" si="77"/>
        <v>0</v>
      </c>
      <c r="G1324" s="112">
        <f t="shared" si="77"/>
        <v>0</v>
      </c>
      <c r="H1324" s="112">
        <f t="shared" si="77"/>
        <v>0</v>
      </c>
      <c r="I1324" s="112">
        <f t="shared" si="77"/>
        <v>0</v>
      </c>
      <c r="J1324" s="112">
        <f t="shared" si="77"/>
        <v>0</v>
      </c>
      <c r="K1324" s="112">
        <f t="shared" si="77"/>
        <v>0</v>
      </c>
      <c r="L1324" s="112">
        <f t="shared" si="77"/>
        <v>0</v>
      </c>
      <c r="M1324" s="112">
        <f t="shared" si="77"/>
        <v>0</v>
      </c>
      <c r="O1324" s="114" t="s">
        <v>25</v>
      </c>
      <c r="P1324" s="114" t="s">
        <v>1777</v>
      </c>
      <c r="Q1324" s="114" t="s">
        <v>706</v>
      </c>
      <c r="R1324" s="114" t="s">
        <v>1708</v>
      </c>
      <c r="S1324" s="114"/>
      <c r="T1324" s="112">
        <v>0</v>
      </c>
      <c r="U1324" s="112">
        <v>0</v>
      </c>
      <c r="V1324" s="112">
        <v>0</v>
      </c>
      <c r="W1324" s="112">
        <v>0</v>
      </c>
      <c r="X1324" s="112">
        <v>0</v>
      </c>
      <c r="Y1324" s="112">
        <v>0</v>
      </c>
      <c r="Z1324" s="112">
        <v>0</v>
      </c>
      <c r="AA1324" s="112">
        <v>0</v>
      </c>
      <c r="AB1324" s="112">
        <v>0</v>
      </c>
    </row>
    <row r="1325" spans="1:28" x14ac:dyDescent="0.25">
      <c r="A1325" s="114" t="s">
        <v>25</v>
      </c>
      <c r="B1325" s="114" t="s">
        <v>1777</v>
      </c>
      <c r="C1325" s="114" t="s">
        <v>708</v>
      </c>
      <c r="D1325" s="114" t="s">
        <v>1709</v>
      </c>
      <c r="E1325" s="112">
        <f t="shared" si="77"/>
        <v>0</v>
      </c>
      <c r="F1325" s="112">
        <f t="shared" si="77"/>
        <v>0</v>
      </c>
      <c r="G1325" s="112">
        <f t="shared" si="77"/>
        <v>0</v>
      </c>
      <c r="H1325" s="112">
        <f t="shared" si="77"/>
        <v>0</v>
      </c>
      <c r="I1325" s="112">
        <f t="shared" si="77"/>
        <v>0</v>
      </c>
      <c r="J1325" s="112">
        <f t="shared" si="77"/>
        <v>0</v>
      </c>
      <c r="K1325" s="112">
        <f t="shared" si="77"/>
        <v>0</v>
      </c>
      <c r="L1325" s="112">
        <f t="shared" si="77"/>
        <v>0</v>
      </c>
      <c r="M1325" s="112">
        <f t="shared" si="77"/>
        <v>0</v>
      </c>
      <c r="O1325" s="114" t="s">
        <v>25</v>
      </c>
      <c r="P1325" s="114" t="s">
        <v>1777</v>
      </c>
      <c r="Q1325" s="114" t="s">
        <v>708</v>
      </c>
      <c r="R1325" s="114" t="s">
        <v>1709</v>
      </c>
      <c r="S1325" s="114"/>
      <c r="T1325" s="112">
        <v>0</v>
      </c>
      <c r="U1325" s="112">
        <v>0</v>
      </c>
      <c r="V1325" s="112">
        <v>0</v>
      </c>
      <c r="W1325" s="112">
        <v>0</v>
      </c>
      <c r="X1325" s="112">
        <v>0</v>
      </c>
      <c r="Y1325" s="112">
        <v>0</v>
      </c>
      <c r="Z1325" s="112">
        <v>0</v>
      </c>
      <c r="AA1325" s="112">
        <v>0</v>
      </c>
      <c r="AB1325" s="112">
        <v>0</v>
      </c>
    </row>
    <row r="1328" spans="1:28" x14ac:dyDescent="0.25">
      <c r="A1328" s="111" t="s">
        <v>1778</v>
      </c>
      <c r="O1328" s="111" t="s">
        <v>1778</v>
      </c>
    </row>
    <row r="1329" spans="1:28" x14ac:dyDescent="0.25">
      <c r="A1329" s="114" t="s">
        <v>0</v>
      </c>
      <c r="B1329" s="114" t="s">
        <v>1666</v>
      </c>
      <c r="C1329" s="114" t="s">
        <v>112</v>
      </c>
      <c r="D1329" s="111" t="s">
        <v>127</v>
      </c>
      <c r="E1329" s="112" t="s">
        <v>1667</v>
      </c>
      <c r="F1329" s="112" t="s">
        <v>1668</v>
      </c>
      <c r="G1329" s="112" t="s">
        <v>1669</v>
      </c>
      <c r="H1329" s="112" t="s">
        <v>1670</v>
      </c>
      <c r="I1329" s="112" t="s">
        <v>1671</v>
      </c>
      <c r="J1329" s="112" t="s">
        <v>1672</v>
      </c>
      <c r="K1329" s="112" t="s">
        <v>1673</v>
      </c>
      <c r="L1329" s="112" t="s">
        <v>1674</v>
      </c>
      <c r="M1329" s="112" t="s">
        <v>1</v>
      </c>
      <c r="O1329" s="114" t="s">
        <v>0</v>
      </c>
      <c r="P1329" s="114" t="s">
        <v>1666</v>
      </c>
      <c r="Q1329" s="114" t="s">
        <v>112</v>
      </c>
      <c r="R1329" s="111" t="s">
        <v>127</v>
      </c>
      <c r="S1329" s="111"/>
      <c r="T1329" s="112" t="s">
        <v>1667</v>
      </c>
      <c r="U1329" s="112" t="s">
        <v>1668</v>
      </c>
      <c r="V1329" s="112" t="s">
        <v>1669</v>
      </c>
      <c r="W1329" s="112" t="s">
        <v>1670</v>
      </c>
      <c r="X1329" s="112" t="s">
        <v>1671</v>
      </c>
      <c r="Y1329" s="112" t="s">
        <v>1672</v>
      </c>
      <c r="Z1329" s="112" t="s">
        <v>1673</v>
      </c>
      <c r="AA1329" s="112" t="s">
        <v>1674</v>
      </c>
      <c r="AB1329" s="112" t="s">
        <v>1</v>
      </c>
    </row>
    <row r="1330" spans="1:28" x14ac:dyDescent="0.25">
      <c r="A1330" s="114" t="s">
        <v>26</v>
      </c>
      <c r="B1330" s="114" t="s">
        <v>1779</v>
      </c>
      <c r="C1330" s="114" t="s">
        <v>589</v>
      </c>
      <c r="D1330" s="114" t="s">
        <v>1676</v>
      </c>
      <c r="E1330" s="112">
        <f t="shared" ref="E1330:M1357" si="78">T1330</f>
        <v>6144</v>
      </c>
      <c r="F1330" s="112">
        <f t="shared" si="78"/>
        <v>0</v>
      </c>
      <c r="G1330" s="112">
        <f t="shared" si="78"/>
        <v>0</v>
      </c>
      <c r="H1330" s="112">
        <f t="shared" si="78"/>
        <v>0</v>
      </c>
      <c r="I1330" s="112">
        <f t="shared" si="78"/>
        <v>0</v>
      </c>
      <c r="J1330" s="112">
        <f t="shared" si="78"/>
        <v>0</v>
      </c>
      <c r="K1330" s="112">
        <f t="shared" si="78"/>
        <v>0</v>
      </c>
      <c r="L1330" s="112">
        <f t="shared" si="78"/>
        <v>0</v>
      </c>
      <c r="M1330" s="112">
        <f t="shared" si="78"/>
        <v>6144</v>
      </c>
      <c r="O1330" s="114" t="s">
        <v>26</v>
      </c>
      <c r="P1330" s="114" t="s">
        <v>1779</v>
      </c>
      <c r="Q1330" s="114" t="s">
        <v>589</v>
      </c>
      <c r="R1330" s="114" t="s">
        <v>1676</v>
      </c>
      <c r="S1330" s="114"/>
      <c r="T1330" s="112">
        <v>6144</v>
      </c>
      <c r="U1330" s="112">
        <v>0</v>
      </c>
      <c r="V1330" s="112">
        <v>0</v>
      </c>
      <c r="W1330" s="112">
        <v>0</v>
      </c>
      <c r="X1330" s="112">
        <v>0</v>
      </c>
      <c r="Y1330" s="112">
        <v>0</v>
      </c>
      <c r="Z1330" s="112">
        <v>0</v>
      </c>
      <c r="AA1330" s="112">
        <v>0</v>
      </c>
      <c r="AB1330" s="112">
        <v>6144</v>
      </c>
    </row>
    <row r="1331" spans="1:28" x14ac:dyDescent="0.25">
      <c r="A1331" s="114" t="s">
        <v>26</v>
      </c>
      <c r="B1331" s="114" t="s">
        <v>1779</v>
      </c>
      <c r="C1331" s="114" t="s">
        <v>590</v>
      </c>
      <c r="D1331" s="114" t="s">
        <v>1677</v>
      </c>
      <c r="E1331" s="112">
        <f t="shared" si="78"/>
        <v>0</v>
      </c>
      <c r="F1331" s="112">
        <f t="shared" si="78"/>
        <v>0</v>
      </c>
      <c r="G1331" s="112">
        <f t="shared" si="78"/>
        <v>0</v>
      </c>
      <c r="H1331" s="112">
        <f t="shared" si="78"/>
        <v>0</v>
      </c>
      <c r="I1331" s="112">
        <f t="shared" si="78"/>
        <v>61856</v>
      </c>
      <c r="J1331" s="112">
        <f t="shared" si="78"/>
        <v>0</v>
      </c>
      <c r="K1331" s="112">
        <f t="shared" si="78"/>
        <v>1980</v>
      </c>
      <c r="L1331" s="112">
        <f t="shared" si="78"/>
        <v>0</v>
      </c>
      <c r="M1331" s="112">
        <f t="shared" si="78"/>
        <v>63836</v>
      </c>
      <c r="O1331" s="114" t="s">
        <v>26</v>
      </c>
      <c r="P1331" s="114" t="s">
        <v>1779</v>
      </c>
      <c r="Q1331" s="114" t="s">
        <v>590</v>
      </c>
      <c r="R1331" s="114" t="s">
        <v>1677</v>
      </c>
      <c r="S1331" s="114"/>
      <c r="T1331" s="112">
        <v>0</v>
      </c>
      <c r="U1331" s="112">
        <v>0</v>
      </c>
      <c r="V1331" s="112">
        <v>0</v>
      </c>
      <c r="W1331" s="112">
        <v>0</v>
      </c>
      <c r="X1331" s="112">
        <v>61856</v>
      </c>
      <c r="Y1331" s="112">
        <v>0</v>
      </c>
      <c r="Z1331" s="112">
        <v>1980</v>
      </c>
      <c r="AA1331" s="112">
        <v>0</v>
      </c>
      <c r="AB1331" s="112">
        <v>63836</v>
      </c>
    </row>
    <row r="1332" spans="1:28" x14ac:dyDescent="0.25">
      <c r="A1332" s="114" t="s">
        <v>26</v>
      </c>
      <c r="B1332" s="114" t="s">
        <v>1779</v>
      </c>
      <c r="C1332" s="114" t="s">
        <v>591</v>
      </c>
      <c r="D1332" s="114" t="s">
        <v>1678</v>
      </c>
      <c r="E1332" s="112">
        <f t="shared" si="78"/>
        <v>0</v>
      </c>
      <c r="F1332" s="112">
        <f t="shared" si="78"/>
        <v>161664</v>
      </c>
      <c r="G1332" s="112">
        <f t="shared" si="78"/>
        <v>0</v>
      </c>
      <c r="H1332" s="112">
        <f t="shared" si="78"/>
        <v>0</v>
      </c>
      <c r="I1332" s="112">
        <f t="shared" si="78"/>
        <v>0</v>
      </c>
      <c r="J1332" s="112">
        <f t="shared" si="78"/>
        <v>0</v>
      </c>
      <c r="K1332" s="112">
        <f t="shared" si="78"/>
        <v>0</v>
      </c>
      <c r="L1332" s="112">
        <f t="shared" si="78"/>
        <v>0</v>
      </c>
      <c r="M1332" s="112">
        <f t="shared" si="78"/>
        <v>161664</v>
      </c>
      <c r="O1332" s="114" t="s">
        <v>26</v>
      </c>
      <c r="P1332" s="114" t="s">
        <v>1779</v>
      </c>
      <c r="Q1332" s="114" t="s">
        <v>591</v>
      </c>
      <c r="R1332" s="114" t="s">
        <v>1678</v>
      </c>
      <c r="S1332" s="114"/>
      <c r="T1332" s="112">
        <v>0</v>
      </c>
      <c r="U1332" s="112">
        <v>161664</v>
      </c>
      <c r="V1332" s="112">
        <v>0</v>
      </c>
      <c r="W1332" s="112">
        <v>0</v>
      </c>
      <c r="X1332" s="112">
        <v>0</v>
      </c>
      <c r="Y1332" s="112">
        <v>0</v>
      </c>
      <c r="Z1332" s="112">
        <v>0</v>
      </c>
      <c r="AA1332" s="112">
        <v>0</v>
      </c>
      <c r="AB1332" s="112">
        <v>161664</v>
      </c>
    </row>
    <row r="1333" spans="1:28" x14ac:dyDescent="0.25">
      <c r="A1333" s="114" t="s">
        <v>26</v>
      </c>
      <c r="B1333" s="114" t="s">
        <v>1779</v>
      </c>
      <c r="C1333" s="114" t="s">
        <v>592</v>
      </c>
      <c r="D1333" s="114" t="s">
        <v>1679</v>
      </c>
      <c r="E1333" s="112">
        <f t="shared" si="78"/>
        <v>5424</v>
      </c>
      <c r="F1333" s="112">
        <f t="shared" si="78"/>
        <v>0</v>
      </c>
      <c r="G1333" s="112">
        <f t="shared" si="78"/>
        <v>0</v>
      </c>
      <c r="H1333" s="112">
        <f t="shared" si="78"/>
        <v>0</v>
      </c>
      <c r="I1333" s="112">
        <f t="shared" si="78"/>
        <v>0</v>
      </c>
      <c r="J1333" s="112">
        <f t="shared" si="78"/>
        <v>2464</v>
      </c>
      <c r="K1333" s="112">
        <f t="shared" si="78"/>
        <v>0</v>
      </c>
      <c r="L1333" s="112">
        <f t="shared" si="78"/>
        <v>0</v>
      </c>
      <c r="M1333" s="112">
        <f t="shared" si="78"/>
        <v>7888</v>
      </c>
      <c r="O1333" s="114" t="s">
        <v>26</v>
      </c>
      <c r="P1333" s="114" t="s">
        <v>1779</v>
      </c>
      <c r="Q1333" s="114" t="s">
        <v>592</v>
      </c>
      <c r="R1333" s="114" t="s">
        <v>1679</v>
      </c>
      <c r="S1333" s="114"/>
      <c r="T1333" s="112">
        <v>5424</v>
      </c>
      <c r="U1333" s="112">
        <v>0</v>
      </c>
      <c r="V1333" s="112">
        <v>0</v>
      </c>
      <c r="W1333" s="112">
        <v>0</v>
      </c>
      <c r="X1333" s="112">
        <v>0</v>
      </c>
      <c r="Y1333" s="112">
        <v>2464</v>
      </c>
      <c r="Z1333" s="112">
        <v>0</v>
      </c>
      <c r="AA1333" s="112">
        <v>0</v>
      </c>
      <c r="AB1333" s="112">
        <v>7888</v>
      </c>
    </row>
    <row r="1334" spans="1:28" x14ac:dyDescent="0.25">
      <c r="A1334" s="114" t="s">
        <v>26</v>
      </c>
      <c r="B1334" s="114" t="s">
        <v>1779</v>
      </c>
      <c r="C1334" s="114" t="s">
        <v>593</v>
      </c>
      <c r="D1334" s="114" t="s">
        <v>1680</v>
      </c>
      <c r="E1334" s="112">
        <f t="shared" si="78"/>
        <v>0</v>
      </c>
      <c r="F1334" s="112">
        <f t="shared" si="78"/>
        <v>0</v>
      </c>
      <c r="G1334" s="112">
        <f t="shared" si="78"/>
        <v>0</v>
      </c>
      <c r="H1334" s="112">
        <f t="shared" si="78"/>
        <v>0</v>
      </c>
      <c r="I1334" s="112">
        <f t="shared" si="78"/>
        <v>0</v>
      </c>
      <c r="J1334" s="112">
        <f t="shared" si="78"/>
        <v>0</v>
      </c>
      <c r="K1334" s="112">
        <f t="shared" si="78"/>
        <v>0</v>
      </c>
      <c r="L1334" s="112">
        <f t="shared" si="78"/>
        <v>0</v>
      </c>
      <c r="M1334" s="112">
        <f t="shared" si="78"/>
        <v>0</v>
      </c>
      <c r="O1334" s="114" t="s">
        <v>26</v>
      </c>
      <c r="P1334" s="114" t="s">
        <v>1779</v>
      </c>
      <c r="Q1334" s="114" t="s">
        <v>593</v>
      </c>
      <c r="R1334" s="114" t="s">
        <v>1680</v>
      </c>
      <c r="S1334" s="114"/>
      <c r="T1334" s="112">
        <v>0</v>
      </c>
      <c r="U1334" s="112">
        <v>0</v>
      </c>
      <c r="V1334" s="112">
        <v>0</v>
      </c>
      <c r="W1334" s="112">
        <v>0</v>
      </c>
      <c r="X1334" s="112">
        <v>0</v>
      </c>
      <c r="Y1334" s="112">
        <v>0</v>
      </c>
      <c r="Z1334" s="112">
        <v>0</v>
      </c>
      <c r="AA1334" s="112">
        <v>0</v>
      </c>
      <c r="AB1334" s="112">
        <v>0</v>
      </c>
    </row>
    <row r="1335" spans="1:28" x14ac:dyDescent="0.25">
      <c r="A1335" s="114" t="s">
        <v>26</v>
      </c>
      <c r="B1335" s="114" t="s">
        <v>1779</v>
      </c>
      <c r="C1335" s="114" t="s">
        <v>594</v>
      </c>
      <c r="D1335" s="114" t="s">
        <v>1681</v>
      </c>
      <c r="E1335" s="112">
        <f t="shared" si="78"/>
        <v>0</v>
      </c>
      <c r="F1335" s="112">
        <f t="shared" si="78"/>
        <v>0</v>
      </c>
      <c r="G1335" s="112">
        <f t="shared" si="78"/>
        <v>0</v>
      </c>
      <c r="H1335" s="112">
        <f t="shared" si="78"/>
        <v>0</v>
      </c>
      <c r="I1335" s="112">
        <f t="shared" si="78"/>
        <v>0</v>
      </c>
      <c r="J1335" s="112">
        <f t="shared" si="78"/>
        <v>0</v>
      </c>
      <c r="K1335" s="112">
        <f t="shared" si="78"/>
        <v>0</v>
      </c>
      <c r="L1335" s="112">
        <f t="shared" si="78"/>
        <v>0</v>
      </c>
      <c r="M1335" s="112">
        <f t="shared" si="78"/>
        <v>0</v>
      </c>
      <c r="O1335" s="114" t="s">
        <v>26</v>
      </c>
      <c r="P1335" s="114" t="s">
        <v>1779</v>
      </c>
      <c r="Q1335" s="114" t="s">
        <v>594</v>
      </c>
      <c r="R1335" s="114" t="s">
        <v>1681</v>
      </c>
      <c r="S1335" s="114"/>
      <c r="T1335" s="112">
        <v>0</v>
      </c>
      <c r="U1335" s="112">
        <v>0</v>
      </c>
      <c r="V1335" s="112">
        <v>0</v>
      </c>
      <c r="W1335" s="112">
        <v>0</v>
      </c>
      <c r="X1335" s="112">
        <v>0</v>
      </c>
      <c r="Y1335" s="112">
        <v>0</v>
      </c>
      <c r="Z1335" s="112">
        <v>0</v>
      </c>
      <c r="AA1335" s="112">
        <v>0</v>
      </c>
      <c r="AB1335" s="112">
        <v>0</v>
      </c>
    </row>
    <row r="1336" spans="1:28" x14ac:dyDescent="0.25">
      <c r="A1336" s="114" t="s">
        <v>26</v>
      </c>
      <c r="B1336" s="114" t="s">
        <v>1779</v>
      </c>
      <c r="C1336" s="114" t="s">
        <v>595</v>
      </c>
      <c r="D1336" s="114" t="s">
        <v>1682</v>
      </c>
      <c r="E1336" s="112">
        <f t="shared" si="78"/>
        <v>0</v>
      </c>
      <c r="F1336" s="112">
        <f t="shared" si="78"/>
        <v>2560</v>
      </c>
      <c r="G1336" s="112">
        <f t="shared" si="78"/>
        <v>0</v>
      </c>
      <c r="H1336" s="112">
        <f t="shared" si="78"/>
        <v>0</v>
      </c>
      <c r="I1336" s="112">
        <f t="shared" si="78"/>
        <v>0</v>
      </c>
      <c r="J1336" s="112">
        <f t="shared" si="78"/>
        <v>0</v>
      </c>
      <c r="K1336" s="112">
        <f t="shared" si="78"/>
        <v>0</v>
      </c>
      <c r="L1336" s="112">
        <f t="shared" si="78"/>
        <v>24</v>
      </c>
      <c r="M1336" s="112">
        <f t="shared" si="78"/>
        <v>2584</v>
      </c>
      <c r="O1336" s="114" t="s">
        <v>26</v>
      </c>
      <c r="P1336" s="114" t="s">
        <v>1779</v>
      </c>
      <c r="Q1336" s="114" t="s">
        <v>595</v>
      </c>
      <c r="R1336" s="114" t="s">
        <v>1682</v>
      </c>
      <c r="S1336" s="114"/>
      <c r="T1336" s="112">
        <v>0</v>
      </c>
      <c r="U1336" s="112">
        <v>2560</v>
      </c>
      <c r="V1336" s="112">
        <v>0</v>
      </c>
      <c r="W1336" s="112">
        <v>0</v>
      </c>
      <c r="X1336" s="112">
        <v>0</v>
      </c>
      <c r="Y1336" s="112">
        <v>0</v>
      </c>
      <c r="Z1336" s="112">
        <v>0</v>
      </c>
      <c r="AA1336" s="112">
        <v>24</v>
      </c>
      <c r="AB1336" s="112">
        <v>2584</v>
      </c>
    </row>
    <row r="1337" spans="1:28" x14ac:dyDescent="0.25">
      <c r="A1337" s="114" t="s">
        <v>26</v>
      </c>
      <c r="B1337" s="114" t="s">
        <v>1779</v>
      </c>
      <c r="C1337" s="114" t="s">
        <v>596</v>
      </c>
      <c r="D1337" s="114" t="s">
        <v>1683</v>
      </c>
      <c r="E1337" s="112">
        <f t="shared" si="78"/>
        <v>0</v>
      </c>
      <c r="F1337" s="112">
        <f t="shared" si="78"/>
        <v>0</v>
      </c>
      <c r="G1337" s="112">
        <f t="shared" si="78"/>
        <v>0</v>
      </c>
      <c r="H1337" s="112">
        <f t="shared" si="78"/>
        <v>0</v>
      </c>
      <c r="I1337" s="112">
        <f t="shared" si="78"/>
        <v>0</v>
      </c>
      <c r="J1337" s="112">
        <f t="shared" si="78"/>
        <v>0</v>
      </c>
      <c r="K1337" s="112">
        <f t="shared" si="78"/>
        <v>96</v>
      </c>
      <c r="L1337" s="112">
        <f t="shared" si="78"/>
        <v>0</v>
      </c>
      <c r="M1337" s="112">
        <f t="shared" si="78"/>
        <v>96</v>
      </c>
      <c r="O1337" s="114" t="s">
        <v>26</v>
      </c>
      <c r="P1337" s="114" t="s">
        <v>1779</v>
      </c>
      <c r="Q1337" s="114" t="s">
        <v>596</v>
      </c>
      <c r="R1337" s="114" t="s">
        <v>1683</v>
      </c>
      <c r="S1337" s="114"/>
      <c r="T1337" s="112">
        <v>0</v>
      </c>
      <c r="U1337" s="112">
        <v>0</v>
      </c>
      <c r="V1337" s="112">
        <v>0</v>
      </c>
      <c r="W1337" s="112">
        <v>0</v>
      </c>
      <c r="X1337" s="112">
        <v>0</v>
      </c>
      <c r="Y1337" s="112">
        <v>0</v>
      </c>
      <c r="Z1337" s="112">
        <v>96</v>
      </c>
      <c r="AA1337" s="112">
        <v>0</v>
      </c>
      <c r="AB1337" s="112">
        <v>96</v>
      </c>
    </row>
    <row r="1338" spans="1:28" x14ac:dyDescent="0.25">
      <c r="A1338" s="114" t="s">
        <v>26</v>
      </c>
      <c r="B1338" s="114" t="s">
        <v>1779</v>
      </c>
      <c r="C1338" s="114" t="s">
        <v>597</v>
      </c>
      <c r="D1338" s="114" t="s">
        <v>1684</v>
      </c>
      <c r="E1338" s="112">
        <f t="shared" si="78"/>
        <v>3984</v>
      </c>
      <c r="F1338" s="112">
        <f t="shared" si="78"/>
        <v>1488</v>
      </c>
      <c r="G1338" s="112">
        <f t="shared" si="78"/>
        <v>0</v>
      </c>
      <c r="H1338" s="112">
        <f t="shared" si="78"/>
        <v>0</v>
      </c>
      <c r="I1338" s="112">
        <f t="shared" si="78"/>
        <v>67984</v>
      </c>
      <c r="J1338" s="112">
        <f t="shared" si="78"/>
        <v>0</v>
      </c>
      <c r="K1338" s="112">
        <f t="shared" si="78"/>
        <v>0</v>
      </c>
      <c r="L1338" s="112">
        <f t="shared" si="78"/>
        <v>0</v>
      </c>
      <c r="M1338" s="112">
        <f t="shared" si="78"/>
        <v>73456</v>
      </c>
      <c r="O1338" s="114" t="s">
        <v>26</v>
      </c>
      <c r="P1338" s="114" t="s">
        <v>1779</v>
      </c>
      <c r="Q1338" s="114" t="s">
        <v>597</v>
      </c>
      <c r="R1338" s="114" t="s">
        <v>1684</v>
      </c>
      <c r="S1338" s="114"/>
      <c r="T1338" s="112">
        <v>3984</v>
      </c>
      <c r="U1338" s="112">
        <v>1488</v>
      </c>
      <c r="V1338" s="112">
        <v>0</v>
      </c>
      <c r="W1338" s="112">
        <v>0</v>
      </c>
      <c r="X1338" s="112">
        <v>67984</v>
      </c>
      <c r="Y1338" s="112">
        <v>0</v>
      </c>
      <c r="Z1338" s="112">
        <v>0</v>
      </c>
      <c r="AA1338" s="112">
        <v>0</v>
      </c>
      <c r="AB1338" s="112">
        <v>73456</v>
      </c>
    </row>
    <row r="1339" spans="1:28" x14ac:dyDescent="0.25">
      <c r="A1339" s="114" t="s">
        <v>26</v>
      </c>
      <c r="B1339" s="114" t="s">
        <v>1779</v>
      </c>
      <c r="C1339" s="114" t="s">
        <v>598</v>
      </c>
      <c r="D1339" s="114" t="s">
        <v>1685</v>
      </c>
      <c r="E1339" s="112">
        <f t="shared" si="78"/>
        <v>0</v>
      </c>
      <c r="F1339" s="112">
        <f t="shared" si="78"/>
        <v>0</v>
      </c>
      <c r="G1339" s="112">
        <f t="shared" si="78"/>
        <v>0</v>
      </c>
      <c r="H1339" s="112">
        <f t="shared" si="78"/>
        <v>0</v>
      </c>
      <c r="I1339" s="112">
        <f t="shared" si="78"/>
        <v>0</v>
      </c>
      <c r="J1339" s="112">
        <f t="shared" si="78"/>
        <v>0</v>
      </c>
      <c r="K1339" s="112">
        <f t="shared" si="78"/>
        <v>0</v>
      </c>
      <c r="L1339" s="112">
        <f t="shared" si="78"/>
        <v>0</v>
      </c>
      <c r="M1339" s="112">
        <f t="shared" si="78"/>
        <v>0</v>
      </c>
      <c r="O1339" s="114" t="s">
        <v>26</v>
      </c>
      <c r="P1339" s="114" t="s">
        <v>1779</v>
      </c>
      <c r="Q1339" s="114" t="s">
        <v>598</v>
      </c>
      <c r="R1339" s="114" t="s">
        <v>1685</v>
      </c>
      <c r="S1339" s="114"/>
      <c r="T1339" s="112">
        <v>0</v>
      </c>
      <c r="U1339" s="112">
        <v>0</v>
      </c>
      <c r="V1339" s="112">
        <v>0</v>
      </c>
      <c r="W1339" s="112">
        <v>0</v>
      </c>
      <c r="X1339" s="112">
        <v>0</v>
      </c>
      <c r="Y1339" s="112">
        <v>0</v>
      </c>
      <c r="Z1339" s="112">
        <v>0</v>
      </c>
      <c r="AA1339" s="112">
        <v>0</v>
      </c>
      <c r="AB1339" s="112">
        <v>0</v>
      </c>
    </row>
    <row r="1340" spans="1:28" x14ac:dyDescent="0.25">
      <c r="A1340" s="114" t="s">
        <v>26</v>
      </c>
      <c r="B1340" s="114" t="s">
        <v>1779</v>
      </c>
      <c r="C1340" s="114" t="s">
        <v>599</v>
      </c>
      <c r="D1340" s="114" t="s">
        <v>1686</v>
      </c>
      <c r="E1340" s="112">
        <f t="shared" si="78"/>
        <v>0</v>
      </c>
      <c r="F1340" s="112">
        <f t="shared" si="78"/>
        <v>0</v>
      </c>
      <c r="G1340" s="112">
        <f t="shared" si="78"/>
        <v>0</v>
      </c>
      <c r="H1340" s="112">
        <f t="shared" si="78"/>
        <v>0</v>
      </c>
      <c r="I1340" s="112">
        <f t="shared" si="78"/>
        <v>0</v>
      </c>
      <c r="J1340" s="112">
        <f t="shared" si="78"/>
        <v>748</v>
      </c>
      <c r="K1340" s="112">
        <f t="shared" si="78"/>
        <v>0</v>
      </c>
      <c r="L1340" s="112">
        <f t="shared" si="78"/>
        <v>3826</v>
      </c>
      <c r="M1340" s="112">
        <f t="shared" si="78"/>
        <v>4574</v>
      </c>
      <c r="O1340" s="114" t="s">
        <v>26</v>
      </c>
      <c r="P1340" s="114" t="s">
        <v>1779</v>
      </c>
      <c r="Q1340" s="114" t="s">
        <v>599</v>
      </c>
      <c r="R1340" s="114" t="s">
        <v>1686</v>
      </c>
      <c r="S1340" s="114"/>
      <c r="T1340" s="112">
        <v>0</v>
      </c>
      <c r="U1340" s="112">
        <v>0</v>
      </c>
      <c r="V1340" s="112">
        <v>0</v>
      </c>
      <c r="W1340" s="112">
        <v>0</v>
      </c>
      <c r="X1340" s="112">
        <v>0</v>
      </c>
      <c r="Y1340" s="112">
        <v>748</v>
      </c>
      <c r="Z1340" s="112">
        <v>0</v>
      </c>
      <c r="AA1340" s="112">
        <v>3826</v>
      </c>
      <c r="AB1340" s="112">
        <v>4574</v>
      </c>
    </row>
    <row r="1341" spans="1:28" x14ac:dyDescent="0.25">
      <c r="A1341" s="114" t="s">
        <v>26</v>
      </c>
      <c r="B1341" s="114" t="s">
        <v>1779</v>
      </c>
      <c r="C1341" s="114" t="s">
        <v>600</v>
      </c>
      <c r="D1341" s="114" t="s">
        <v>1687</v>
      </c>
      <c r="E1341" s="112">
        <f t="shared" si="78"/>
        <v>136560</v>
      </c>
      <c r="F1341" s="112">
        <f t="shared" si="78"/>
        <v>0</v>
      </c>
      <c r="G1341" s="112">
        <f t="shared" si="78"/>
        <v>0</v>
      </c>
      <c r="H1341" s="112">
        <f t="shared" si="78"/>
        <v>10032</v>
      </c>
      <c r="I1341" s="112">
        <f t="shared" si="78"/>
        <v>0</v>
      </c>
      <c r="J1341" s="112">
        <f t="shared" si="78"/>
        <v>0</v>
      </c>
      <c r="K1341" s="112">
        <f t="shared" si="78"/>
        <v>0</v>
      </c>
      <c r="L1341" s="112">
        <f t="shared" si="78"/>
        <v>0</v>
      </c>
      <c r="M1341" s="112">
        <f t="shared" si="78"/>
        <v>146592</v>
      </c>
      <c r="O1341" s="114" t="s">
        <v>26</v>
      </c>
      <c r="P1341" s="114" t="s">
        <v>1779</v>
      </c>
      <c r="Q1341" s="114" t="s">
        <v>600</v>
      </c>
      <c r="R1341" s="114" t="s">
        <v>1687</v>
      </c>
      <c r="S1341" s="114"/>
      <c r="T1341" s="112">
        <v>136560</v>
      </c>
      <c r="U1341" s="112">
        <v>0</v>
      </c>
      <c r="V1341" s="112">
        <v>0</v>
      </c>
      <c r="W1341" s="112">
        <v>10032</v>
      </c>
      <c r="X1341" s="112">
        <v>0</v>
      </c>
      <c r="Y1341" s="112">
        <v>0</v>
      </c>
      <c r="Z1341" s="112">
        <v>0</v>
      </c>
      <c r="AA1341" s="112">
        <v>0</v>
      </c>
      <c r="AB1341" s="112">
        <v>146592</v>
      </c>
    </row>
    <row r="1342" spans="1:28" x14ac:dyDescent="0.25">
      <c r="A1342" s="114" t="s">
        <v>26</v>
      </c>
      <c r="B1342" s="114" t="s">
        <v>1779</v>
      </c>
      <c r="C1342" s="114" t="s">
        <v>601</v>
      </c>
      <c r="D1342" s="114" t="s">
        <v>1688</v>
      </c>
      <c r="E1342" s="112">
        <f t="shared" si="78"/>
        <v>18768</v>
      </c>
      <c r="F1342" s="112">
        <f t="shared" si="78"/>
        <v>0</v>
      </c>
      <c r="G1342" s="112">
        <f t="shared" si="78"/>
        <v>0</v>
      </c>
      <c r="H1342" s="112">
        <f t="shared" si="78"/>
        <v>0</v>
      </c>
      <c r="I1342" s="112">
        <f t="shared" si="78"/>
        <v>0</v>
      </c>
      <c r="J1342" s="112">
        <f t="shared" si="78"/>
        <v>0</v>
      </c>
      <c r="K1342" s="112">
        <f t="shared" si="78"/>
        <v>0</v>
      </c>
      <c r="L1342" s="112">
        <f t="shared" si="78"/>
        <v>0</v>
      </c>
      <c r="M1342" s="112">
        <f t="shared" si="78"/>
        <v>18768</v>
      </c>
      <c r="O1342" s="114" t="s">
        <v>26</v>
      </c>
      <c r="P1342" s="114" t="s">
        <v>1779</v>
      </c>
      <c r="Q1342" s="114" t="s">
        <v>601</v>
      </c>
      <c r="R1342" s="114" t="s">
        <v>1688</v>
      </c>
      <c r="S1342" s="114"/>
      <c r="T1342" s="112">
        <v>18768</v>
      </c>
      <c r="U1342" s="112">
        <v>0</v>
      </c>
      <c r="V1342" s="112">
        <v>0</v>
      </c>
      <c r="W1342" s="112">
        <v>0</v>
      </c>
      <c r="X1342" s="112">
        <v>0</v>
      </c>
      <c r="Y1342" s="112">
        <v>0</v>
      </c>
      <c r="Z1342" s="112">
        <v>0</v>
      </c>
      <c r="AA1342" s="112">
        <v>0</v>
      </c>
      <c r="AB1342" s="112">
        <v>18768</v>
      </c>
    </row>
    <row r="1343" spans="1:28" x14ac:dyDescent="0.25">
      <c r="A1343" s="114" t="s">
        <v>26</v>
      </c>
      <c r="B1343" s="114" t="s">
        <v>1779</v>
      </c>
      <c r="C1343" s="114" t="s">
        <v>602</v>
      </c>
      <c r="D1343" s="114" t="s">
        <v>1689</v>
      </c>
      <c r="E1343" s="112">
        <f t="shared" si="78"/>
        <v>0</v>
      </c>
      <c r="F1343" s="112">
        <f t="shared" si="78"/>
        <v>4032</v>
      </c>
      <c r="G1343" s="112">
        <f t="shared" si="78"/>
        <v>0</v>
      </c>
      <c r="H1343" s="112">
        <f t="shared" si="78"/>
        <v>0</v>
      </c>
      <c r="I1343" s="112">
        <f t="shared" si="78"/>
        <v>0</v>
      </c>
      <c r="J1343" s="112">
        <f t="shared" si="78"/>
        <v>68256</v>
      </c>
      <c r="K1343" s="112">
        <f t="shared" si="78"/>
        <v>0</v>
      </c>
      <c r="L1343" s="112">
        <f t="shared" si="78"/>
        <v>0</v>
      </c>
      <c r="M1343" s="112">
        <f t="shared" si="78"/>
        <v>72288</v>
      </c>
      <c r="O1343" s="114" t="s">
        <v>26</v>
      </c>
      <c r="P1343" s="114" t="s">
        <v>1779</v>
      </c>
      <c r="Q1343" s="114" t="s">
        <v>602</v>
      </c>
      <c r="R1343" s="114" t="s">
        <v>1689</v>
      </c>
      <c r="S1343" s="114"/>
      <c r="T1343" s="112">
        <v>0</v>
      </c>
      <c r="U1343" s="112">
        <v>4032</v>
      </c>
      <c r="V1343" s="112">
        <v>0</v>
      </c>
      <c r="W1343" s="112">
        <v>0</v>
      </c>
      <c r="X1343" s="112">
        <v>0</v>
      </c>
      <c r="Y1343" s="112">
        <v>68256</v>
      </c>
      <c r="Z1343" s="112">
        <v>0</v>
      </c>
      <c r="AA1343" s="112">
        <v>0</v>
      </c>
      <c r="AB1343" s="112">
        <v>72288</v>
      </c>
    </row>
    <row r="1344" spans="1:28" x14ac:dyDescent="0.25">
      <c r="A1344" s="114" t="s">
        <v>26</v>
      </c>
      <c r="B1344" s="114" t="s">
        <v>1779</v>
      </c>
      <c r="C1344" s="114" t="s">
        <v>603</v>
      </c>
      <c r="D1344" s="114" t="s">
        <v>1690</v>
      </c>
      <c r="E1344" s="112">
        <f t="shared" si="78"/>
        <v>0</v>
      </c>
      <c r="F1344" s="112">
        <f t="shared" si="78"/>
        <v>0</v>
      </c>
      <c r="G1344" s="112">
        <f t="shared" si="78"/>
        <v>0</v>
      </c>
      <c r="H1344" s="112">
        <f t="shared" si="78"/>
        <v>0</v>
      </c>
      <c r="I1344" s="112">
        <f t="shared" si="78"/>
        <v>0</v>
      </c>
      <c r="J1344" s="112">
        <f t="shared" si="78"/>
        <v>0</v>
      </c>
      <c r="K1344" s="112">
        <f t="shared" si="78"/>
        <v>0</v>
      </c>
      <c r="L1344" s="112">
        <f t="shared" si="78"/>
        <v>0</v>
      </c>
      <c r="M1344" s="112">
        <f t="shared" si="78"/>
        <v>0</v>
      </c>
      <c r="O1344" s="114" t="s">
        <v>26</v>
      </c>
      <c r="P1344" s="114" t="s">
        <v>1779</v>
      </c>
      <c r="Q1344" s="114" t="s">
        <v>603</v>
      </c>
      <c r="R1344" s="114" t="s">
        <v>1690</v>
      </c>
      <c r="S1344" s="114"/>
      <c r="T1344" s="112">
        <v>0</v>
      </c>
      <c r="U1344" s="112">
        <v>0</v>
      </c>
      <c r="V1344" s="112">
        <v>0</v>
      </c>
      <c r="W1344" s="112">
        <v>0</v>
      </c>
      <c r="X1344" s="112">
        <v>0</v>
      </c>
      <c r="Y1344" s="112">
        <v>0</v>
      </c>
      <c r="Z1344" s="112">
        <v>0</v>
      </c>
      <c r="AA1344" s="112">
        <v>0</v>
      </c>
      <c r="AB1344" s="112">
        <v>0</v>
      </c>
    </row>
    <row r="1345" spans="1:28" x14ac:dyDescent="0.25">
      <c r="A1345" s="114" t="s">
        <v>26</v>
      </c>
      <c r="B1345" s="114" t="s">
        <v>1779</v>
      </c>
      <c r="C1345" s="114" t="s">
        <v>604</v>
      </c>
      <c r="D1345" s="114" t="s">
        <v>1691</v>
      </c>
      <c r="E1345" s="112">
        <f t="shared" si="78"/>
        <v>11280</v>
      </c>
      <c r="F1345" s="112">
        <f t="shared" si="78"/>
        <v>0</v>
      </c>
      <c r="G1345" s="112">
        <f t="shared" si="78"/>
        <v>0</v>
      </c>
      <c r="H1345" s="112">
        <f t="shared" si="78"/>
        <v>0</v>
      </c>
      <c r="I1345" s="112">
        <f t="shared" si="78"/>
        <v>0</v>
      </c>
      <c r="J1345" s="112">
        <f t="shared" si="78"/>
        <v>4928</v>
      </c>
      <c r="K1345" s="112">
        <f t="shared" si="78"/>
        <v>0</v>
      </c>
      <c r="L1345" s="112">
        <f t="shared" si="78"/>
        <v>1208</v>
      </c>
      <c r="M1345" s="112">
        <f t="shared" si="78"/>
        <v>17416</v>
      </c>
      <c r="O1345" s="114" t="s">
        <v>26</v>
      </c>
      <c r="P1345" s="114" t="s">
        <v>1779</v>
      </c>
      <c r="Q1345" s="114" t="s">
        <v>604</v>
      </c>
      <c r="R1345" s="114" t="s">
        <v>1691</v>
      </c>
      <c r="S1345" s="114"/>
      <c r="T1345" s="112">
        <v>11280</v>
      </c>
      <c r="U1345" s="112">
        <v>0</v>
      </c>
      <c r="V1345" s="112">
        <v>0</v>
      </c>
      <c r="W1345" s="112">
        <v>0</v>
      </c>
      <c r="X1345" s="112">
        <v>0</v>
      </c>
      <c r="Y1345" s="112">
        <v>4928</v>
      </c>
      <c r="Z1345" s="112">
        <v>0</v>
      </c>
      <c r="AA1345" s="112">
        <v>1208</v>
      </c>
      <c r="AB1345" s="112">
        <v>17416</v>
      </c>
    </row>
    <row r="1346" spans="1:28" x14ac:dyDescent="0.25">
      <c r="A1346" s="114" t="s">
        <v>26</v>
      </c>
      <c r="B1346" s="114" t="s">
        <v>1779</v>
      </c>
      <c r="C1346" s="114" t="s">
        <v>605</v>
      </c>
      <c r="D1346" s="114" t="s">
        <v>1692</v>
      </c>
      <c r="E1346" s="112">
        <f t="shared" si="78"/>
        <v>0</v>
      </c>
      <c r="F1346" s="112">
        <f t="shared" si="78"/>
        <v>0</v>
      </c>
      <c r="G1346" s="112">
        <f t="shared" si="78"/>
        <v>0</v>
      </c>
      <c r="H1346" s="112">
        <f t="shared" si="78"/>
        <v>0</v>
      </c>
      <c r="I1346" s="112">
        <f t="shared" si="78"/>
        <v>0</v>
      </c>
      <c r="J1346" s="112">
        <f t="shared" si="78"/>
        <v>0</v>
      </c>
      <c r="K1346" s="112">
        <f t="shared" si="78"/>
        <v>0</v>
      </c>
      <c r="L1346" s="112">
        <f t="shared" si="78"/>
        <v>0</v>
      </c>
      <c r="M1346" s="112">
        <f t="shared" si="78"/>
        <v>0</v>
      </c>
      <c r="O1346" s="114" t="s">
        <v>26</v>
      </c>
      <c r="P1346" s="114" t="s">
        <v>1779</v>
      </c>
      <c r="Q1346" s="114" t="s">
        <v>605</v>
      </c>
      <c r="R1346" s="114" t="s">
        <v>1692</v>
      </c>
      <c r="S1346" s="114"/>
      <c r="T1346" s="112">
        <v>0</v>
      </c>
      <c r="U1346" s="112">
        <v>0</v>
      </c>
      <c r="V1346" s="112">
        <v>0</v>
      </c>
      <c r="W1346" s="112">
        <v>0</v>
      </c>
      <c r="X1346" s="112">
        <v>0</v>
      </c>
      <c r="Y1346" s="112">
        <v>0</v>
      </c>
      <c r="Z1346" s="112">
        <v>0</v>
      </c>
      <c r="AA1346" s="112">
        <v>0</v>
      </c>
      <c r="AB1346" s="112">
        <v>0</v>
      </c>
    </row>
    <row r="1347" spans="1:28" x14ac:dyDescent="0.25">
      <c r="A1347" s="114" t="s">
        <v>26</v>
      </c>
      <c r="B1347" s="114" t="s">
        <v>1779</v>
      </c>
      <c r="C1347" s="114" t="s">
        <v>606</v>
      </c>
      <c r="D1347" s="114" t="s">
        <v>1693</v>
      </c>
      <c r="E1347" s="112">
        <f t="shared" si="78"/>
        <v>0</v>
      </c>
      <c r="F1347" s="112">
        <f t="shared" si="78"/>
        <v>0</v>
      </c>
      <c r="G1347" s="112">
        <f t="shared" si="78"/>
        <v>0</v>
      </c>
      <c r="H1347" s="112">
        <f t="shared" si="78"/>
        <v>0</v>
      </c>
      <c r="I1347" s="112">
        <f t="shared" si="78"/>
        <v>0</v>
      </c>
      <c r="J1347" s="112">
        <f t="shared" si="78"/>
        <v>31104</v>
      </c>
      <c r="K1347" s="112">
        <f t="shared" si="78"/>
        <v>0</v>
      </c>
      <c r="L1347" s="112">
        <f t="shared" si="78"/>
        <v>0</v>
      </c>
      <c r="M1347" s="112">
        <f t="shared" si="78"/>
        <v>31104</v>
      </c>
      <c r="O1347" s="114" t="s">
        <v>26</v>
      </c>
      <c r="P1347" s="114" t="s">
        <v>1779</v>
      </c>
      <c r="Q1347" s="114" t="s">
        <v>606</v>
      </c>
      <c r="R1347" s="114" t="s">
        <v>1693</v>
      </c>
      <c r="S1347" s="114"/>
      <c r="T1347" s="112">
        <v>0</v>
      </c>
      <c r="U1347" s="112">
        <v>0</v>
      </c>
      <c r="V1347" s="112">
        <v>0</v>
      </c>
      <c r="W1347" s="112">
        <v>0</v>
      </c>
      <c r="X1347" s="112">
        <v>0</v>
      </c>
      <c r="Y1347" s="112">
        <v>31104</v>
      </c>
      <c r="Z1347" s="112">
        <v>0</v>
      </c>
      <c r="AA1347" s="112">
        <v>0</v>
      </c>
      <c r="AB1347" s="112">
        <v>31104</v>
      </c>
    </row>
    <row r="1348" spans="1:28" x14ac:dyDescent="0.25">
      <c r="A1348" s="114" t="s">
        <v>26</v>
      </c>
      <c r="B1348" s="114" t="s">
        <v>1779</v>
      </c>
      <c r="C1348" s="114" t="s">
        <v>607</v>
      </c>
      <c r="D1348" s="114" t="s">
        <v>1694</v>
      </c>
      <c r="E1348" s="112">
        <f t="shared" si="78"/>
        <v>0</v>
      </c>
      <c r="F1348" s="112">
        <f t="shared" si="78"/>
        <v>54816</v>
      </c>
      <c r="G1348" s="112">
        <f t="shared" si="78"/>
        <v>22320</v>
      </c>
      <c r="H1348" s="112">
        <f t="shared" si="78"/>
        <v>0</v>
      </c>
      <c r="I1348" s="112">
        <f t="shared" si="78"/>
        <v>0</v>
      </c>
      <c r="J1348" s="112">
        <f t="shared" si="78"/>
        <v>0</v>
      </c>
      <c r="K1348" s="112">
        <f t="shared" si="78"/>
        <v>0</v>
      </c>
      <c r="L1348" s="112">
        <f t="shared" si="78"/>
        <v>0</v>
      </c>
      <c r="M1348" s="112">
        <f t="shared" si="78"/>
        <v>77136</v>
      </c>
      <c r="O1348" s="114" t="s">
        <v>26</v>
      </c>
      <c r="P1348" s="114" t="s">
        <v>1779</v>
      </c>
      <c r="Q1348" s="114" t="s">
        <v>607</v>
      </c>
      <c r="R1348" s="114" t="s">
        <v>1694</v>
      </c>
      <c r="S1348" s="114"/>
      <c r="T1348" s="112">
        <v>0</v>
      </c>
      <c r="U1348" s="112">
        <v>54816</v>
      </c>
      <c r="V1348" s="112">
        <v>22320</v>
      </c>
      <c r="W1348" s="112">
        <v>0</v>
      </c>
      <c r="X1348" s="112">
        <v>0</v>
      </c>
      <c r="Y1348" s="112">
        <v>0</v>
      </c>
      <c r="Z1348" s="112">
        <v>0</v>
      </c>
      <c r="AA1348" s="112">
        <v>0</v>
      </c>
      <c r="AB1348" s="112">
        <v>77136</v>
      </c>
    </row>
    <row r="1349" spans="1:28" x14ac:dyDescent="0.25">
      <c r="A1349" s="114" t="s">
        <v>26</v>
      </c>
      <c r="B1349" s="114" t="s">
        <v>1779</v>
      </c>
      <c r="C1349" s="114" t="s">
        <v>608</v>
      </c>
      <c r="D1349" s="114" t="s">
        <v>1695</v>
      </c>
      <c r="E1349" s="112">
        <f t="shared" si="78"/>
        <v>0</v>
      </c>
      <c r="F1349" s="112">
        <f t="shared" si="78"/>
        <v>0</v>
      </c>
      <c r="G1349" s="112">
        <f t="shared" si="78"/>
        <v>0</v>
      </c>
      <c r="H1349" s="112">
        <f t="shared" si="78"/>
        <v>0</v>
      </c>
      <c r="I1349" s="112">
        <f t="shared" si="78"/>
        <v>0</v>
      </c>
      <c r="J1349" s="112">
        <f t="shared" si="78"/>
        <v>0</v>
      </c>
      <c r="K1349" s="112">
        <f t="shared" si="78"/>
        <v>0</v>
      </c>
      <c r="L1349" s="112">
        <f t="shared" si="78"/>
        <v>0</v>
      </c>
      <c r="M1349" s="112">
        <f t="shared" si="78"/>
        <v>0</v>
      </c>
      <c r="O1349" s="114" t="s">
        <v>26</v>
      </c>
      <c r="P1349" s="114" t="s">
        <v>1779</v>
      </c>
      <c r="Q1349" s="114" t="s">
        <v>608</v>
      </c>
      <c r="R1349" s="114" t="s">
        <v>1695</v>
      </c>
      <c r="S1349" s="114"/>
      <c r="T1349" s="112">
        <v>0</v>
      </c>
      <c r="U1349" s="112">
        <v>0</v>
      </c>
      <c r="V1349" s="112">
        <v>0</v>
      </c>
      <c r="W1349" s="112">
        <v>0</v>
      </c>
      <c r="X1349" s="112">
        <v>0</v>
      </c>
      <c r="Y1349" s="112">
        <v>0</v>
      </c>
      <c r="Z1349" s="112">
        <v>0</v>
      </c>
      <c r="AA1349" s="112">
        <v>0</v>
      </c>
      <c r="AB1349" s="112">
        <v>0</v>
      </c>
    </row>
    <row r="1350" spans="1:28" x14ac:dyDescent="0.25">
      <c r="A1350" s="114" t="s">
        <v>26</v>
      </c>
      <c r="B1350" s="114" t="s">
        <v>1779</v>
      </c>
      <c r="C1350" s="114" t="s">
        <v>609</v>
      </c>
      <c r="D1350" s="114" t="s">
        <v>1696</v>
      </c>
      <c r="E1350" s="112">
        <f t="shared" si="78"/>
        <v>0</v>
      </c>
      <c r="F1350" s="112">
        <f t="shared" si="78"/>
        <v>0</v>
      </c>
      <c r="G1350" s="112">
        <f t="shared" si="78"/>
        <v>0</v>
      </c>
      <c r="H1350" s="112">
        <f t="shared" si="78"/>
        <v>0</v>
      </c>
      <c r="I1350" s="112">
        <f t="shared" si="78"/>
        <v>0</v>
      </c>
      <c r="J1350" s="112">
        <f t="shared" si="78"/>
        <v>0</v>
      </c>
      <c r="K1350" s="112">
        <f t="shared" si="78"/>
        <v>2240</v>
      </c>
      <c r="L1350" s="112">
        <f t="shared" si="78"/>
        <v>0</v>
      </c>
      <c r="M1350" s="112">
        <f t="shared" si="78"/>
        <v>2240</v>
      </c>
      <c r="O1350" s="114" t="s">
        <v>26</v>
      </c>
      <c r="P1350" s="114" t="s">
        <v>1779</v>
      </c>
      <c r="Q1350" s="114" t="s">
        <v>609</v>
      </c>
      <c r="R1350" s="114" t="s">
        <v>1696</v>
      </c>
      <c r="S1350" s="114"/>
      <c r="T1350" s="112">
        <v>0</v>
      </c>
      <c r="U1350" s="112">
        <v>0</v>
      </c>
      <c r="V1350" s="112">
        <v>0</v>
      </c>
      <c r="W1350" s="112">
        <v>0</v>
      </c>
      <c r="X1350" s="112">
        <v>0</v>
      </c>
      <c r="Y1350" s="112">
        <v>0</v>
      </c>
      <c r="Z1350" s="112">
        <v>2240</v>
      </c>
      <c r="AA1350" s="112">
        <v>0</v>
      </c>
      <c r="AB1350" s="112">
        <v>2240</v>
      </c>
    </row>
    <row r="1351" spans="1:28" x14ac:dyDescent="0.25">
      <c r="A1351" s="114" t="s">
        <v>26</v>
      </c>
      <c r="B1351" s="114" t="s">
        <v>1779</v>
      </c>
      <c r="C1351" s="114" t="s">
        <v>610</v>
      </c>
      <c r="D1351" s="114" t="s">
        <v>1697</v>
      </c>
      <c r="E1351" s="112">
        <f t="shared" si="78"/>
        <v>0</v>
      </c>
      <c r="F1351" s="112">
        <f t="shared" si="78"/>
        <v>0</v>
      </c>
      <c r="G1351" s="112">
        <f t="shared" si="78"/>
        <v>0</v>
      </c>
      <c r="H1351" s="112">
        <f t="shared" si="78"/>
        <v>0</v>
      </c>
      <c r="I1351" s="112">
        <f t="shared" si="78"/>
        <v>0</v>
      </c>
      <c r="J1351" s="112">
        <f t="shared" si="78"/>
        <v>0</v>
      </c>
      <c r="K1351" s="112">
        <f t="shared" si="78"/>
        <v>640</v>
      </c>
      <c r="L1351" s="112">
        <f t="shared" si="78"/>
        <v>0</v>
      </c>
      <c r="M1351" s="112">
        <f t="shared" si="78"/>
        <v>640</v>
      </c>
      <c r="O1351" s="114" t="s">
        <v>26</v>
      </c>
      <c r="P1351" s="114" t="s">
        <v>1779</v>
      </c>
      <c r="Q1351" s="114" t="s">
        <v>610</v>
      </c>
      <c r="R1351" s="114" t="s">
        <v>1697</v>
      </c>
      <c r="S1351" s="114"/>
      <c r="T1351" s="112">
        <v>0</v>
      </c>
      <c r="U1351" s="112">
        <v>0</v>
      </c>
      <c r="V1351" s="112">
        <v>0</v>
      </c>
      <c r="W1351" s="112">
        <v>0</v>
      </c>
      <c r="X1351" s="112">
        <v>0</v>
      </c>
      <c r="Y1351" s="112">
        <v>0</v>
      </c>
      <c r="Z1351" s="112">
        <v>640</v>
      </c>
      <c r="AA1351" s="112">
        <v>0</v>
      </c>
      <c r="AB1351" s="112">
        <v>640</v>
      </c>
    </row>
    <row r="1352" spans="1:28" x14ac:dyDescent="0.25">
      <c r="A1352" s="114" t="s">
        <v>26</v>
      </c>
      <c r="B1352" s="114" t="s">
        <v>1779</v>
      </c>
      <c r="C1352" s="114" t="s">
        <v>611</v>
      </c>
      <c r="D1352" s="114" t="s">
        <v>1698</v>
      </c>
      <c r="E1352" s="112">
        <f t="shared" si="78"/>
        <v>35424</v>
      </c>
      <c r="F1352" s="112">
        <f t="shared" si="78"/>
        <v>0</v>
      </c>
      <c r="G1352" s="112">
        <f t="shared" si="78"/>
        <v>0</v>
      </c>
      <c r="H1352" s="112">
        <f t="shared" si="78"/>
        <v>0</v>
      </c>
      <c r="I1352" s="112">
        <f t="shared" si="78"/>
        <v>0</v>
      </c>
      <c r="J1352" s="112">
        <f t="shared" si="78"/>
        <v>0</v>
      </c>
      <c r="K1352" s="112">
        <f t="shared" si="78"/>
        <v>0</v>
      </c>
      <c r="L1352" s="112">
        <f t="shared" si="78"/>
        <v>0</v>
      </c>
      <c r="M1352" s="112">
        <f t="shared" si="78"/>
        <v>35424</v>
      </c>
      <c r="O1352" s="114" t="s">
        <v>26</v>
      </c>
      <c r="P1352" s="114" t="s">
        <v>1779</v>
      </c>
      <c r="Q1352" s="114" t="s">
        <v>611</v>
      </c>
      <c r="R1352" s="114" t="s">
        <v>1698</v>
      </c>
      <c r="S1352" s="114"/>
      <c r="T1352" s="112">
        <v>35424</v>
      </c>
      <c r="U1352" s="112">
        <v>0</v>
      </c>
      <c r="V1352" s="112">
        <v>0</v>
      </c>
      <c r="W1352" s="112">
        <v>0</v>
      </c>
      <c r="X1352" s="112">
        <v>0</v>
      </c>
      <c r="Y1352" s="112">
        <v>0</v>
      </c>
      <c r="Z1352" s="112">
        <v>0</v>
      </c>
      <c r="AA1352" s="112">
        <v>0</v>
      </c>
      <c r="AB1352" s="112">
        <v>35424</v>
      </c>
    </row>
    <row r="1353" spans="1:28" x14ac:dyDescent="0.25">
      <c r="A1353" s="114" t="s">
        <v>26</v>
      </c>
      <c r="B1353" s="114" t="s">
        <v>1779</v>
      </c>
      <c r="C1353" s="114" t="s">
        <v>612</v>
      </c>
      <c r="D1353" s="114" t="s">
        <v>1699</v>
      </c>
      <c r="E1353" s="112">
        <f t="shared" si="78"/>
        <v>3024</v>
      </c>
      <c r="F1353" s="112">
        <f t="shared" si="78"/>
        <v>0</v>
      </c>
      <c r="G1353" s="112">
        <f t="shared" si="78"/>
        <v>0</v>
      </c>
      <c r="H1353" s="112">
        <f t="shared" si="78"/>
        <v>0</v>
      </c>
      <c r="I1353" s="112">
        <f t="shared" si="78"/>
        <v>0</v>
      </c>
      <c r="J1353" s="112">
        <f t="shared" si="78"/>
        <v>0</v>
      </c>
      <c r="K1353" s="112">
        <f t="shared" si="78"/>
        <v>42192</v>
      </c>
      <c r="L1353" s="112">
        <f t="shared" si="78"/>
        <v>0</v>
      </c>
      <c r="M1353" s="112">
        <f t="shared" si="78"/>
        <v>45216</v>
      </c>
      <c r="O1353" s="114" t="s">
        <v>26</v>
      </c>
      <c r="P1353" s="114" t="s">
        <v>1779</v>
      </c>
      <c r="Q1353" s="114" t="s">
        <v>612</v>
      </c>
      <c r="R1353" s="114" t="s">
        <v>1699</v>
      </c>
      <c r="S1353" s="114"/>
      <c r="T1353" s="112">
        <v>3024</v>
      </c>
      <c r="U1353" s="112">
        <v>0</v>
      </c>
      <c r="V1353" s="112">
        <v>0</v>
      </c>
      <c r="W1353" s="112">
        <v>0</v>
      </c>
      <c r="X1353" s="112">
        <v>0</v>
      </c>
      <c r="Y1353" s="112">
        <v>0</v>
      </c>
      <c r="Z1353" s="112">
        <v>42192</v>
      </c>
      <c r="AA1353" s="112">
        <v>0</v>
      </c>
      <c r="AB1353" s="112">
        <v>45216</v>
      </c>
    </row>
    <row r="1354" spans="1:28" x14ac:dyDescent="0.25">
      <c r="A1354" s="114" t="s">
        <v>26</v>
      </c>
      <c r="B1354" s="114" t="s">
        <v>1779</v>
      </c>
      <c r="C1354" s="114" t="s">
        <v>613</v>
      </c>
      <c r="D1354" s="114" t="s">
        <v>1700</v>
      </c>
      <c r="E1354" s="112">
        <f t="shared" si="78"/>
        <v>198560</v>
      </c>
      <c r="F1354" s="112">
        <f t="shared" si="78"/>
        <v>0</v>
      </c>
      <c r="G1354" s="112">
        <f t="shared" si="78"/>
        <v>0</v>
      </c>
      <c r="H1354" s="112">
        <f t="shared" si="78"/>
        <v>0</v>
      </c>
      <c r="I1354" s="112">
        <f t="shared" si="78"/>
        <v>0</v>
      </c>
      <c r="J1354" s="112">
        <f t="shared" si="78"/>
        <v>0</v>
      </c>
      <c r="K1354" s="112">
        <f t="shared" si="78"/>
        <v>900</v>
      </c>
      <c r="L1354" s="112">
        <f t="shared" si="78"/>
        <v>0</v>
      </c>
      <c r="M1354" s="112">
        <f t="shared" si="78"/>
        <v>199460</v>
      </c>
      <c r="O1354" s="114" t="s">
        <v>26</v>
      </c>
      <c r="P1354" s="114" t="s">
        <v>1779</v>
      </c>
      <c r="Q1354" s="114" t="s">
        <v>613</v>
      </c>
      <c r="R1354" s="114" t="s">
        <v>1700</v>
      </c>
      <c r="S1354" s="114"/>
      <c r="T1354" s="112">
        <v>198560</v>
      </c>
      <c r="U1354" s="112">
        <v>0</v>
      </c>
      <c r="V1354" s="112">
        <v>0</v>
      </c>
      <c r="W1354" s="112">
        <v>0</v>
      </c>
      <c r="X1354" s="112">
        <v>0</v>
      </c>
      <c r="Y1354" s="112">
        <v>0</v>
      </c>
      <c r="Z1354" s="112">
        <v>900</v>
      </c>
      <c r="AA1354" s="112">
        <v>0</v>
      </c>
      <c r="AB1354" s="112">
        <v>199460</v>
      </c>
    </row>
    <row r="1355" spans="1:28" x14ac:dyDescent="0.25">
      <c r="A1355" s="114" t="s">
        <v>26</v>
      </c>
      <c r="B1355" s="114" t="s">
        <v>1779</v>
      </c>
      <c r="C1355" s="114" t="s">
        <v>614</v>
      </c>
      <c r="D1355" s="114" t="s">
        <v>1701</v>
      </c>
      <c r="E1355" s="112">
        <f t="shared" si="78"/>
        <v>37392</v>
      </c>
      <c r="F1355" s="112">
        <f t="shared" si="78"/>
        <v>0</v>
      </c>
      <c r="G1355" s="112">
        <f t="shared" si="78"/>
        <v>0</v>
      </c>
      <c r="H1355" s="112">
        <f t="shared" si="78"/>
        <v>0</v>
      </c>
      <c r="I1355" s="112">
        <f t="shared" si="78"/>
        <v>0</v>
      </c>
      <c r="J1355" s="112">
        <f t="shared" si="78"/>
        <v>0</v>
      </c>
      <c r="K1355" s="112">
        <f t="shared" si="78"/>
        <v>0</v>
      </c>
      <c r="L1355" s="112">
        <f t="shared" si="78"/>
        <v>0</v>
      </c>
      <c r="M1355" s="112">
        <f t="shared" si="78"/>
        <v>37392</v>
      </c>
      <c r="O1355" s="114" t="s">
        <v>26</v>
      </c>
      <c r="P1355" s="114" t="s">
        <v>1779</v>
      </c>
      <c r="Q1355" s="114" t="s">
        <v>614</v>
      </c>
      <c r="R1355" s="114" t="s">
        <v>1701</v>
      </c>
      <c r="S1355" s="114"/>
      <c r="T1355" s="112">
        <v>37392</v>
      </c>
      <c r="U1355" s="112">
        <v>0</v>
      </c>
      <c r="V1355" s="112">
        <v>0</v>
      </c>
      <c r="W1355" s="112">
        <v>0</v>
      </c>
      <c r="X1355" s="112">
        <v>0</v>
      </c>
      <c r="Y1355" s="112">
        <v>0</v>
      </c>
      <c r="Z1355" s="112">
        <v>0</v>
      </c>
      <c r="AA1355" s="112">
        <v>0</v>
      </c>
      <c r="AB1355" s="112">
        <v>37392</v>
      </c>
    </row>
    <row r="1356" spans="1:28" x14ac:dyDescent="0.25">
      <c r="A1356" s="114" t="s">
        <v>26</v>
      </c>
      <c r="B1356" s="114" t="s">
        <v>1779</v>
      </c>
      <c r="C1356" s="114" t="s">
        <v>615</v>
      </c>
      <c r="D1356" s="114" t="s">
        <v>1702</v>
      </c>
      <c r="E1356" s="112">
        <f t="shared" si="78"/>
        <v>0</v>
      </c>
      <c r="F1356" s="112">
        <f t="shared" si="78"/>
        <v>0</v>
      </c>
      <c r="G1356" s="112">
        <f t="shared" si="78"/>
        <v>0</v>
      </c>
      <c r="H1356" s="112">
        <f t="shared" si="78"/>
        <v>0</v>
      </c>
      <c r="I1356" s="112">
        <f t="shared" si="78"/>
        <v>0</v>
      </c>
      <c r="J1356" s="112">
        <f t="shared" si="78"/>
        <v>0</v>
      </c>
      <c r="K1356" s="112">
        <f t="shared" si="78"/>
        <v>0</v>
      </c>
      <c r="L1356" s="112">
        <f t="shared" si="78"/>
        <v>0</v>
      </c>
      <c r="M1356" s="112">
        <f t="shared" si="78"/>
        <v>0</v>
      </c>
      <c r="O1356" s="114" t="s">
        <v>26</v>
      </c>
      <c r="P1356" s="114" t="s">
        <v>1779</v>
      </c>
      <c r="Q1356" s="114" t="s">
        <v>615</v>
      </c>
      <c r="R1356" s="114" t="s">
        <v>1702</v>
      </c>
      <c r="S1356" s="114"/>
      <c r="T1356" s="112">
        <v>0</v>
      </c>
      <c r="U1356" s="112">
        <v>0</v>
      </c>
      <c r="V1356" s="112">
        <v>0</v>
      </c>
      <c r="W1356" s="112">
        <v>0</v>
      </c>
      <c r="X1356" s="112">
        <v>0</v>
      </c>
      <c r="Y1356" s="112">
        <v>0</v>
      </c>
      <c r="Z1356" s="112">
        <v>0</v>
      </c>
      <c r="AA1356" s="112">
        <v>0</v>
      </c>
      <c r="AB1356" s="112">
        <v>0</v>
      </c>
    </row>
    <row r="1357" spans="1:28" x14ac:dyDescent="0.25">
      <c r="A1357" s="114" t="s">
        <v>26</v>
      </c>
      <c r="B1357" s="114" t="s">
        <v>1779</v>
      </c>
      <c r="C1357" s="114" t="s">
        <v>616</v>
      </c>
      <c r="D1357" s="114" t="s">
        <v>1703</v>
      </c>
      <c r="E1357" s="112">
        <f t="shared" si="78"/>
        <v>456560</v>
      </c>
      <c r="F1357" s="112">
        <f t="shared" si="78"/>
        <v>224560</v>
      </c>
      <c r="G1357" s="112">
        <f t="shared" si="78"/>
        <v>22320</v>
      </c>
      <c r="H1357" s="112">
        <f t="shared" si="78"/>
        <v>10032</v>
      </c>
      <c r="I1357" s="112">
        <f t="shared" si="78"/>
        <v>129840</v>
      </c>
      <c r="J1357" s="112">
        <f t="shared" si="78"/>
        <v>107500</v>
      </c>
      <c r="K1357" s="112">
        <f t="shared" si="78"/>
        <v>48048</v>
      </c>
      <c r="L1357" s="112">
        <f t="shared" si="78"/>
        <v>5058</v>
      </c>
      <c r="M1357" s="112">
        <f t="shared" si="78"/>
        <v>1003918</v>
      </c>
      <c r="O1357" s="114" t="s">
        <v>26</v>
      </c>
      <c r="P1357" s="114" t="s">
        <v>1779</v>
      </c>
      <c r="Q1357" s="114" t="s">
        <v>616</v>
      </c>
      <c r="R1357" s="114" t="s">
        <v>1703</v>
      </c>
      <c r="S1357" s="114"/>
      <c r="T1357" s="112">
        <v>456560</v>
      </c>
      <c r="U1357" s="112">
        <v>224560</v>
      </c>
      <c r="V1357" s="112">
        <v>22320</v>
      </c>
      <c r="W1357" s="112">
        <v>10032</v>
      </c>
      <c r="X1357" s="112">
        <v>129840</v>
      </c>
      <c r="Y1357" s="112">
        <v>107500</v>
      </c>
      <c r="Z1357" s="112">
        <v>48048</v>
      </c>
      <c r="AA1357" s="112">
        <v>5058</v>
      </c>
      <c r="AB1357" s="112">
        <v>1003918</v>
      </c>
    </row>
    <row r="1358" spans="1:28" x14ac:dyDescent="0.25">
      <c r="D1358" s="111" t="s">
        <v>617</v>
      </c>
      <c r="R1358" s="111" t="s">
        <v>617</v>
      </c>
      <c r="S1358" s="111"/>
    </row>
    <row r="1359" spans="1:28" x14ac:dyDescent="0.25">
      <c r="A1359" s="114" t="s">
        <v>26</v>
      </c>
      <c r="B1359" s="114" t="s">
        <v>1779</v>
      </c>
      <c r="C1359" s="114" t="s">
        <v>618</v>
      </c>
      <c r="D1359" s="114" t="s">
        <v>1704</v>
      </c>
      <c r="E1359" s="112">
        <f t="shared" ref="E1359:M1364" si="79">T1359</f>
        <v>0</v>
      </c>
      <c r="F1359" s="112">
        <f t="shared" si="79"/>
        <v>0</v>
      </c>
      <c r="G1359" s="112">
        <f t="shared" si="79"/>
        <v>0</v>
      </c>
      <c r="H1359" s="112">
        <f t="shared" si="79"/>
        <v>0</v>
      </c>
      <c r="I1359" s="112">
        <f t="shared" si="79"/>
        <v>0</v>
      </c>
      <c r="J1359" s="112">
        <f t="shared" si="79"/>
        <v>0</v>
      </c>
      <c r="K1359" s="112">
        <f t="shared" si="79"/>
        <v>0</v>
      </c>
      <c r="L1359" s="112">
        <f t="shared" si="79"/>
        <v>0</v>
      </c>
      <c r="M1359" s="112">
        <f t="shared" si="79"/>
        <v>0</v>
      </c>
      <c r="O1359" s="114" t="s">
        <v>26</v>
      </c>
      <c r="P1359" s="114" t="s">
        <v>1779</v>
      </c>
      <c r="Q1359" s="114" t="s">
        <v>618</v>
      </c>
      <c r="R1359" s="114" t="s">
        <v>1704</v>
      </c>
      <c r="S1359" s="114"/>
      <c r="T1359" s="112">
        <v>0</v>
      </c>
      <c r="U1359" s="112">
        <v>0</v>
      </c>
      <c r="V1359" s="112">
        <v>0</v>
      </c>
      <c r="W1359" s="112">
        <v>0</v>
      </c>
      <c r="X1359" s="112">
        <v>0</v>
      </c>
      <c r="Y1359" s="112">
        <v>0</v>
      </c>
      <c r="Z1359" s="112">
        <v>0</v>
      </c>
      <c r="AA1359" s="112">
        <v>0</v>
      </c>
      <c r="AB1359" s="112">
        <v>0</v>
      </c>
    </row>
    <row r="1360" spans="1:28" x14ac:dyDescent="0.25">
      <c r="A1360" s="114" t="s">
        <v>26</v>
      </c>
      <c r="B1360" s="114" t="s">
        <v>1779</v>
      </c>
      <c r="C1360" s="114" t="s">
        <v>619</v>
      </c>
      <c r="D1360" s="114" t="s">
        <v>1705</v>
      </c>
      <c r="E1360" s="112">
        <f t="shared" si="79"/>
        <v>0</v>
      </c>
      <c r="F1360" s="112">
        <f t="shared" si="79"/>
        <v>0</v>
      </c>
      <c r="G1360" s="112">
        <f t="shared" si="79"/>
        <v>0</v>
      </c>
      <c r="H1360" s="112">
        <f t="shared" si="79"/>
        <v>0</v>
      </c>
      <c r="I1360" s="112">
        <f t="shared" si="79"/>
        <v>0</v>
      </c>
      <c r="J1360" s="112">
        <f t="shared" si="79"/>
        <v>0</v>
      </c>
      <c r="K1360" s="112">
        <f t="shared" si="79"/>
        <v>0</v>
      </c>
      <c r="L1360" s="112">
        <f t="shared" si="79"/>
        <v>0</v>
      </c>
      <c r="M1360" s="112">
        <f t="shared" si="79"/>
        <v>0</v>
      </c>
      <c r="O1360" s="114" t="s">
        <v>26</v>
      </c>
      <c r="P1360" s="114" t="s">
        <v>1779</v>
      </c>
      <c r="Q1360" s="114" t="s">
        <v>619</v>
      </c>
      <c r="R1360" s="114" t="s">
        <v>1705</v>
      </c>
      <c r="S1360" s="114"/>
      <c r="T1360" s="112">
        <v>0</v>
      </c>
      <c r="U1360" s="112">
        <v>0</v>
      </c>
      <c r="V1360" s="112">
        <v>0</v>
      </c>
      <c r="W1360" s="112">
        <v>0</v>
      </c>
      <c r="X1360" s="112">
        <v>0</v>
      </c>
      <c r="Y1360" s="112">
        <v>0</v>
      </c>
      <c r="Z1360" s="112">
        <v>0</v>
      </c>
      <c r="AA1360" s="112">
        <v>0</v>
      </c>
      <c r="AB1360" s="112">
        <v>0</v>
      </c>
    </row>
    <row r="1361" spans="1:43" x14ac:dyDescent="0.25">
      <c r="A1361" s="114" t="s">
        <v>26</v>
      </c>
      <c r="B1361" s="114" t="s">
        <v>1779</v>
      </c>
      <c r="C1361" s="114" t="s">
        <v>620</v>
      </c>
      <c r="D1361" s="114" t="s">
        <v>1706</v>
      </c>
      <c r="E1361" s="112">
        <f t="shared" si="79"/>
        <v>0</v>
      </c>
      <c r="F1361" s="112">
        <f t="shared" si="79"/>
        <v>0</v>
      </c>
      <c r="G1361" s="112">
        <f t="shared" si="79"/>
        <v>0</v>
      </c>
      <c r="H1361" s="112">
        <f t="shared" si="79"/>
        <v>0</v>
      </c>
      <c r="I1361" s="112">
        <f t="shared" si="79"/>
        <v>0</v>
      </c>
      <c r="J1361" s="112">
        <f t="shared" si="79"/>
        <v>0</v>
      </c>
      <c r="K1361" s="112">
        <f t="shared" si="79"/>
        <v>0</v>
      </c>
      <c r="L1361" s="112">
        <f t="shared" si="79"/>
        <v>0</v>
      </c>
      <c r="M1361" s="112">
        <f t="shared" si="79"/>
        <v>0</v>
      </c>
      <c r="O1361" s="114" t="s">
        <v>26</v>
      </c>
      <c r="P1361" s="114" t="s">
        <v>1779</v>
      </c>
      <c r="Q1361" s="114" t="s">
        <v>620</v>
      </c>
      <c r="R1361" s="114" t="s">
        <v>1706</v>
      </c>
      <c r="S1361" s="114"/>
      <c r="T1361" s="112">
        <v>0</v>
      </c>
      <c r="U1361" s="112">
        <v>0</v>
      </c>
      <c r="V1361" s="112">
        <v>0</v>
      </c>
      <c r="W1361" s="112">
        <v>0</v>
      </c>
      <c r="X1361" s="112">
        <v>0</v>
      </c>
      <c r="Y1361" s="112">
        <v>0</v>
      </c>
      <c r="Z1361" s="112">
        <v>0</v>
      </c>
      <c r="AA1361" s="112">
        <v>0</v>
      </c>
      <c r="AB1361" s="112">
        <v>0</v>
      </c>
    </row>
    <row r="1362" spans="1:43" x14ac:dyDescent="0.25">
      <c r="A1362" s="114" t="s">
        <v>26</v>
      </c>
      <c r="B1362" s="114" t="s">
        <v>1779</v>
      </c>
      <c r="C1362" s="114" t="s">
        <v>621</v>
      </c>
      <c r="D1362" s="114" t="s">
        <v>1707</v>
      </c>
      <c r="E1362" s="112">
        <f t="shared" si="79"/>
        <v>0</v>
      </c>
      <c r="F1362" s="112">
        <f t="shared" si="79"/>
        <v>0</v>
      </c>
      <c r="G1362" s="112">
        <f t="shared" si="79"/>
        <v>0</v>
      </c>
      <c r="H1362" s="112">
        <f t="shared" si="79"/>
        <v>0</v>
      </c>
      <c r="I1362" s="112">
        <f t="shared" si="79"/>
        <v>0</v>
      </c>
      <c r="J1362" s="112">
        <f t="shared" si="79"/>
        <v>0</v>
      </c>
      <c r="K1362" s="112">
        <f t="shared" si="79"/>
        <v>0</v>
      </c>
      <c r="L1362" s="112">
        <f t="shared" si="79"/>
        <v>0</v>
      </c>
      <c r="M1362" s="112">
        <f t="shared" si="79"/>
        <v>0</v>
      </c>
      <c r="O1362" s="114" t="s">
        <v>26</v>
      </c>
      <c r="P1362" s="114" t="s">
        <v>1779</v>
      </c>
      <c r="Q1362" s="114" t="s">
        <v>621</v>
      </c>
      <c r="R1362" s="114" t="s">
        <v>1707</v>
      </c>
      <c r="S1362" s="114"/>
      <c r="T1362" s="112">
        <v>0</v>
      </c>
      <c r="U1362" s="112">
        <v>0</v>
      </c>
      <c r="V1362" s="112">
        <v>0</v>
      </c>
      <c r="W1362" s="112">
        <v>0</v>
      </c>
      <c r="X1362" s="112">
        <v>0</v>
      </c>
      <c r="Y1362" s="112">
        <v>0</v>
      </c>
      <c r="Z1362" s="112">
        <v>0</v>
      </c>
      <c r="AA1362" s="112">
        <v>0</v>
      </c>
      <c r="AB1362" s="112">
        <v>0</v>
      </c>
    </row>
    <row r="1363" spans="1:43" x14ac:dyDescent="0.25">
      <c r="A1363" s="114" t="s">
        <v>26</v>
      </c>
      <c r="B1363" s="114" t="s">
        <v>1779</v>
      </c>
      <c r="C1363" s="114" t="s">
        <v>706</v>
      </c>
      <c r="D1363" s="114" t="s">
        <v>1708</v>
      </c>
      <c r="E1363" s="112">
        <f t="shared" si="79"/>
        <v>0</v>
      </c>
      <c r="F1363" s="112">
        <f t="shared" si="79"/>
        <v>0</v>
      </c>
      <c r="G1363" s="112">
        <f t="shared" si="79"/>
        <v>0</v>
      </c>
      <c r="H1363" s="112">
        <f t="shared" si="79"/>
        <v>0</v>
      </c>
      <c r="I1363" s="112">
        <f t="shared" si="79"/>
        <v>0</v>
      </c>
      <c r="J1363" s="112">
        <f t="shared" si="79"/>
        <v>0</v>
      </c>
      <c r="K1363" s="112">
        <f t="shared" si="79"/>
        <v>0</v>
      </c>
      <c r="L1363" s="112">
        <f t="shared" si="79"/>
        <v>0</v>
      </c>
      <c r="M1363" s="112">
        <f t="shared" si="79"/>
        <v>0</v>
      </c>
      <c r="O1363" s="114" t="s">
        <v>26</v>
      </c>
      <c r="P1363" s="114" t="s">
        <v>1779</v>
      </c>
      <c r="Q1363" s="114" t="s">
        <v>706</v>
      </c>
      <c r="R1363" s="114" t="s">
        <v>1708</v>
      </c>
      <c r="S1363" s="114"/>
      <c r="T1363" s="112">
        <v>0</v>
      </c>
      <c r="U1363" s="112">
        <v>0</v>
      </c>
      <c r="V1363" s="112">
        <v>0</v>
      </c>
      <c r="W1363" s="112">
        <v>0</v>
      </c>
      <c r="X1363" s="112">
        <v>0</v>
      </c>
      <c r="Y1363" s="112">
        <v>0</v>
      </c>
      <c r="Z1363" s="112">
        <v>0</v>
      </c>
      <c r="AA1363" s="112">
        <v>0</v>
      </c>
      <c r="AB1363" s="112">
        <v>0</v>
      </c>
    </row>
    <row r="1364" spans="1:43" x14ac:dyDescent="0.25">
      <c r="A1364" s="114" t="s">
        <v>26</v>
      </c>
      <c r="B1364" s="114" t="s">
        <v>1779</v>
      </c>
      <c r="C1364" s="114" t="s">
        <v>708</v>
      </c>
      <c r="D1364" s="114" t="s">
        <v>1709</v>
      </c>
      <c r="E1364" s="112">
        <f t="shared" si="79"/>
        <v>0</v>
      </c>
      <c r="F1364" s="112">
        <f t="shared" si="79"/>
        <v>0</v>
      </c>
      <c r="G1364" s="112">
        <f t="shared" si="79"/>
        <v>0</v>
      </c>
      <c r="H1364" s="112">
        <f t="shared" si="79"/>
        <v>0</v>
      </c>
      <c r="I1364" s="112">
        <f t="shared" si="79"/>
        <v>0</v>
      </c>
      <c r="J1364" s="112">
        <f t="shared" si="79"/>
        <v>0</v>
      </c>
      <c r="K1364" s="112">
        <f t="shared" si="79"/>
        <v>0</v>
      </c>
      <c r="L1364" s="112">
        <f t="shared" si="79"/>
        <v>0</v>
      </c>
      <c r="M1364" s="112">
        <f t="shared" si="79"/>
        <v>0</v>
      </c>
      <c r="O1364" s="114" t="s">
        <v>26</v>
      </c>
      <c r="P1364" s="114" t="s">
        <v>1779</v>
      </c>
      <c r="Q1364" s="114" t="s">
        <v>708</v>
      </c>
      <c r="R1364" s="114" t="s">
        <v>1709</v>
      </c>
      <c r="S1364" s="114"/>
      <c r="T1364" s="112">
        <v>0</v>
      </c>
      <c r="U1364" s="112">
        <v>0</v>
      </c>
      <c r="V1364" s="112">
        <v>0</v>
      </c>
      <c r="W1364" s="112">
        <v>0</v>
      </c>
      <c r="X1364" s="112">
        <v>0</v>
      </c>
      <c r="Y1364" s="112">
        <v>0</v>
      </c>
      <c r="Z1364" s="112">
        <v>0</v>
      </c>
      <c r="AA1364" s="112">
        <v>0</v>
      </c>
      <c r="AB1364" s="112">
        <v>0</v>
      </c>
    </row>
    <row r="1367" spans="1:43" x14ac:dyDescent="0.25">
      <c r="A1367" s="111" t="s">
        <v>1780</v>
      </c>
      <c r="O1367" s="111" t="s">
        <v>1780</v>
      </c>
      <c r="AD1367" s="116" t="s">
        <v>1780</v>
      </c>
      <c r="AE1367" s="117"/>
      <c r="AF1367" s="117"/>
      <c r="AG1367" s="117"/>
      <c r="AH1367" s="117"/>
      <c r="AI1367" s="118"/>
      <c r="AJ1367" s="118" t="s">
        <v>1713</v>
      </c>
      <c r="AK1367" s="119"/>
      <c r="AL1367" s="119"/>
      <c r="AM1367" s="119"/>
      <c r="AN1367" s="119"/>
      <c r="AO1367" s="119"/>
      <c r="AP1367" s="119"/>
      <c r="AQ1367" s="119"/>
    </row>
    <row r="1368" spans="1:43" x14ac:dyDescent="0.25">
      <c r="A1368" s="114" t="s">
        <v>0</v>
      </c>
      <c r="B1368" s="114" t="s">
        <v>1666</v>
      </c>
      <c r="C1368" s="114" t="s">
        <v>112</v>
      </c>
      <c r="D1368" s="111" t="s">
        <v>127</v>
      </c>
      <c r="E1368" s="112" t="s">
        <v>1667</v>
      </c>
      <c r="F1368" s="112" t="s">
        <v>1668</v>
      </c>
      <c r="G1368" s="112" t="s">
        <v>1669</v>
      </c>
      <c r="H1368" s="112" t="s">
        <v>1670</v>
      </c>
      <c r="I1368" s="112" t="s">
        <v>1671</v>
      </c>
      <c r="J1368" s="112" t="s">
        <v>1672</v>
      </c>
      <c r="K1368" s="112" t="s">
        <v>1673</v>
      </c>
      <c r="L1368" s="112" t="s">
        <v>1674</v>
      </c>
      <c r="M1368" s="112" t="s">
        <v>1</v>
      </c>
      <c r="O1368" s="114" t="s">
        <v>0</v>
      </c>
      <c r="P1368" s="114" t="s">
        <v>1666</v>
      </c>
      <c r="Q1368" s="114" t="s">
        <v>112</v>
      </c>
      <c r="R1368" s="111" t="s">
        <v>127</v>
      </c>
      <c r="S1368" s="111"/>
      <c r="T1368" s="112" t="s">
        <v>1667</v>
      </c>
      <c r="U1368" s="112" t="s">
        <v>1668</v>
      </c>
      <c r="V1368" s="112" t="s">
        <v>1669</v>
      </c>
      <c r="W1368" s="112" t="s">
        <v>1670</v>
      </c>
      <c r="X1368" s="112" t="s">
        <v>1671</v>
      </c>
      <c r="Y1368" s="112" t="s">
        <v>1672</v>
      </c>
      <c r="Z1368" s="112" t="s">
        <v>1673</v>
      </c>
      <c r="AA1368" s="112" t="s">
        <v>1674</v>
      </c>
      <c r="AB1368" s="112" t="s">
        <v>1</v>
      </c>
      <c r="AD1368" s="120" t="s">
        <v>0</v>
      </c>
      <c r="AE1368" s="120" t="s">
        <v>1666</v>
      </c>
      <c r="AF1368" s="120" t="s">
        <v>112</v>
      </c>
      <c r="AG1368" s="116" t="s">
        <v>127</v>
      </c>
      <c r="AH1368" s="116"/>
      <c r="AI1368" s="119" t="s">
        <v>1667</v>
      </c>
      <c r="AJ1368" s="119" t="s">
        <v>1668</v>
      </c>
      <c r="AK1368" s="119" t="s">
        <v>1669</v>
      </c>
      <c r="AL1368" s="119" t="s">
        <v>1670</v>
      </c>
      <c r="AM1368" s="119" t="s">
        <v>1671</v>
      </c>
      <c r="AN1368" s="119" t="s">
        <v>1672</v>
      </c>
      <c r="AO1368" s="119" t="s">
        <v>1673</v>
      </c>
      <c r="AP1368" s="119" t="s">
        <v>1674</v>
      </c>
      <c r="AQ1368" s="119" t="s">
        <v>1</v>
      </c>
    </row>
    <row r="1369" spans="1:43" x14ac:dyDescent="0.25">
      <c r="A1369" s="114" t="s">
        <v>53</v>
      </c>
      <c r="B1369" s="114" t="s">
        <v>1781</v>
      </c>
      <c r="C1369" s="114" t="s">
        <v>589</v>
      </c>
      <c r="D1369" s="114" t="s">
        <v>1676</v>
      </c>
      <c r="E1369" s="112">
        <f>T1369+AI1369</f>
        <v>9024</v>
      </c>
      <c r="F1369" s="112">
        <f t="shared" ref="F1369:M1384" si="80">U1369+AJ1369</f>
        <v>0</v>
      </c>
      <c r="G1369" s="112">
        <f t="shared" si="80"/>
        <v>0</v>
      </c>
      <c r="H1369" s="112">
        <f t="shared" si="80"/>
        <v>0</v>
      </c>
      <c r="I1369" s="112">
        <f t="shared" si="80"/>
        <v>0</v>
      </c>
      <c r="J1369" s="112">
        <f t="shared" si="80"/>
        <v>0</v>
      </c>
      <c r="K1369" s="112">
        <f t="shared" si="80"/>
        <v>0</v>
      </c>
      <c r="L1369" s="112">
        <f t="shared" si="80"/>
        <v>0</v>
      </c>
      <c r="M1369" s="112">
        <f t="shared" si="80"/>
        <v>9024</v>
      </c>
      <c r="O1369" s="114" t="s">
        <v>53</v>
      </c>
      <c r="P1369" s="114" t="s">
        <v>1781</v>
      </c>
      <c r="Q1369" s="114" t="s">
        <v>589</v>
      </c>
      <c r="R1369" s="114" t="s">
        <v>1676</v>
      </c>
      <c r="S1369" s="114"/>
      <c r="T1369" s="112">
        <v>9024</v>
      </c>
      <c r="U1369" s="112">
        <v>0</v>
      </c>
      <c r="V1369" s="112">
        <v>0</v>
      </c>
      <c r="W1369" s="112">
        <v>0</v>
      </c>
      <c r="X1369" s="112">
        <v>0</v>
      </c>
      <c r="Y1369" s="112">
        <v>0</v>
      </c>
      <c r="Z1369" s="112">
        <v>0</v>
      </c>
      <c r="AA1369" s="112">
        <v>0</v>
      </c>
      <c r="AB1369" s="112">
        <v>9024</v>
      </c>
      <c r="AD1369" s="120" t="s">
        <v>53</v>
      </c>
      <c r="AE1369" s="120" t="s">
        <v>1781</v>
      </c>
      <c r="AF1369" s="120" t="s">
        <v>589</v>
      </c>
      <c r="AG1369" s="120" t="s">
        <v>1676</v>
      </c>
      <c r="AH1369" s="120"/>
      <c r="AI1369" s="119">
        <v>0</v>
      </c>
      <c r="AJ1369" s="119">
        <v>0</v>
      </c>
      <c r="AK1369" s="119">
        <v>0</v>
      </c>
      <c r="AL1369" s="119">
        <v>0</v>
      </c>
      <c r="AM1369" s="119">
        <v>0</v>
      </c>
      <c r="AN1369" s="119">
        <v>0</v>
      </c>
      <c r="AO1369" s="119">
        <v>0</v>
      </c>
      <c r="AP1369" s="119">
        <v>0</v>
      </c>
      <c r="AQ1369" s="119">
        <f>SUM(AI1369:AP1369)</f>
        <v>0</v>
      </c>
    </row>
    <row r="1370" spans="1:43" x14ac:dyDescent="0.25">
      <c r="A1370" s="114" t="s">
        <v>53</v>
      </c>
      <c r="B1370" s="114" t="s">
        <v>1781</v>
      </c>
      <c r="C1370" s="114" t="s">
        <v>590</v>
      </c>
      <c r="D1370" s="114" t="s">
        <v>1677</v>
      </c>
      <c r="E1370" s="112">
        <f t="shared" ref="E1370:M1396" si="81">T1370+AI1370</f>
        <v>0</v>
      </c>
      <c r="F1370" s="112">
        <f t="shared" si="80"/>
        <v>0</v>
      </c>
      <c r="G1370" s="112">
        <f t="shared" si="80"/>
        <v>0</v>
      </c>
      <c r="H1370" s="112">
        <f t="shared" si="80"/>
        <v>0</v>
      </c>
      <c r="I1370" s="112">
        <f t="shared" si="80"/>
        <v>302719</v>
      </c>
      <c r="J1370" s="112">
        <f t="shared" si="80"/>
        <v>0</v>
      </c>
      <c r="K1370" s="112">
        <f t="shared" si="80"/>
        <v>59144</v>
      </c>
      <c r="L1370" s="112">
        <f t="shared" si="80"/>
        <v>0</v>
      </c>
      <c r="M1370" s="112">
        <f t="shared" si="80"/>
        <v>361863</v>
      </c>
      <c r="O1370" s="114" t="s">
        <v>53</v>
      </c>
      <c r="P1370" s="114" t="s">
        <v>1781</v>
      </c>
      <c r="Q1370" s="114" t="s">
        <v>590</v>
      </c>
      <c r="R1370" s="114" t="s">
        <v>1677</v>
      </c>
      <c r="S1370" s="114"/>
      <c r="T1370" s="112">
        <v>0</v>
      </c>
      <c r="U1370" s="112">
        <v>0</v>
      </c>
      <c r="V1370" s="112">
        <v>0</v>
      </c>
      <c r="W1370" s="112">
        <v>0</v>
      </c>
      <c r="X1370" s="112">
        <v>284224</v>
      </c>
      <c r="Y1370" s="112">
        <v>0</v>
      </c>
      <c r="Z1370" s="112">
        <v>59144</v>
      </c>
      <c r="AA1370" s="112">
        <v>0</v>
      </c>
      <c r="AB1370" s="112">
        <v>343368</v>
      </c>
      <c r="AD1370" s="120" t="s">
        <v>53</v>
      </c>
      <c r="AE1370" s="120" t="s">
        <v>1781</v>
      </c>
      <c r="AF1370" s="120" t="s">
        <v>590</v>
      </c>
      <c r="AG1370" s="120" t="s">
        <v>1677</v>
      </c>
      <c r="AH1370" s="120"/>
      <c r="AI1370" s="119">
        <v>0</v>
      </c>
      <c r="AJ1370" s="119">
        <v>0</v>
      </c>
      <c r="AK1370" s="119">
        <v>0</v>
      </c>
      <c r="AL1370" s="119">
        <v>0</v>
      </c>
      <c r="AM1370" s="119">
        <v>18495</v>
      </c>
      <c r="AN1370" s="119">
        <v>0</v>
      </c>
      <c r="AO1370" s="119">
        <v>0</v>
      </c>
      <c r="AP1370" s="119">
        <v>0</v>
      </c>
      <c r="AQ1370" s="119">
        <f t="shared" ref="AQ1370:AQ1395" si="82">SUM(AI1370:AP1370)</f>
        <v>18495</v>
      </c>
    </row>
    <row r="1371" spans="1:43" x14ac:dyDescent="0.25">
      <c r="A1371" s="114" t="s">
        <v>53</v>
      </c>
      <c r="B1371" s="114" t="s">
        <v>1781</v>
      </c>
      <c r="C1371" s="114" t="s">
        <v>591</v>
      </c>
      <c r="D1371" s="114" t="s">
        <v>1678</v>
      </c>
      <c r="E1371" s="112">
        <f t="shared" si="81"/>
        <v>0</v>
      </c>
      <c r="F1371" s="112">
        <f t="shared" si="80"/>
        <v>1813056</v>
      </c>
      <c r="G1371" s="112">
        <f t="shared" si="80"/>
        <v>0</v>
      </c>
      <c r="H1371" s="112">
        <f t="shared" si="80"/>
        <v>0</v>
      </c>
      <c r="I1371" s="112">
        <f t="shared" si="80"/>
        <v>159792</v>
      </c>
      <c r="J1371" s="112">
        <f t="shared" si="80"/>
        <v>19664</v>
      </c>
      <c r="K1371" s="112">
        <f t="shared" si="80"/>
        <v>1448</v>
      </c>
      <c r="L1371" s="112">
        <f t="shared" si="80"/>
        <v>640</v>
      </c>
      <c r="M1371" s="112">
        <f t="shared" si="80"/>
        <v>1994600</v>
      </c>
      <c r="O1371" s="114" t="s">
        <v>53</v>
      </c>
      <c r="P1371" s="114" t="s">
        <v>1781</v>
      </c>
      <c r="Q1371" s="114" t="s">
        <v>591</v>
      </c>
      <c r="R1371" s="114" t="s">
        <v>1678</v>
      </c>
      <c r="S1371" s="114"/>
      <c r="T1371" s="112">
        <v>0</v>
      </c>
      <c r="U1371" s="112">
        <v>1813056</v>
      </c>
      <c r="V1371" s="112">
        <v>0</v>
      </c>
      <c r="W1371" s="112">
        <v>0</v>
      </c>
      <c r="X1371" s="112">
        <v>159792</v>
      </c>
      <c r="Y1371" s="112">
        <v>19664</v>
      </c>
      <c r="Z1371" s="112">
        <v>1448</v>
      </c>
      <c r="AA1371" s="112">
        <v>640</v>
      </c>
      <c r="AB1371" s="112">
        <v>1994600</v>
      </c>
      <c r="AD1371" s="120" t="s">
        <v>53</v>
      </c>
      <c r="AE1371" s="120" t="s">
        <v>1781</v>
      </c>
      <c r="AF1371" s="120" t="s">
        <v>591</v>
      </c>
      <c r="AG1371" s="120" t="s">
        <v>1678</v>
      </c>
      <c r="AH1371" s="120"/>
      <c r="AI1371" s="119">
        <v>0</v>
      </c>
      <c r="AJ1371" s="119">
        <v>0</v>
      </c>
      <c r="AK1371" s="119">
        <v>0</v>
      </c>
      <c r="AL1371" s="119">
        <v>0</v>
      </c>
      <c r="AM1371" s="119">
        <v>0</v>
      </c>
      <c r="AN1371" s="119">
        <v>0</v>
      </c>
      <c r="AO1371" s="119">
        <v>0</v>
      </c>
      <c r="AP1371" s="119">
        <v>0</v>
      </c>
      <c r="AQ1371" s="119">
        <f t="shared" si="82"/>
        <v>0</v>
      </c>
    </row>
    <row r="1372" spans="1:43" x14ac:dyDescent="0.25">
      <c r="A1372" s="114" t="s">
        <v>53</v>
      </c>
      <c r="B1372" s="114" t="s">
        <v>1781</v>
      </c>
      <c r="C1372" s="114" t="s">
        <v>592</v>
      </c>
      <c r="D1372" s="114" t="s">
        <v>1679</v>
      </c>
      <c r="E1372" s="112">
        <f t="shared" si="81"/>
        <v>156974</v>
      </c>
      <c r="F1372" s="112">
        <f t="shared" si="80"/>
        <v>391221</v>
      </c>
      <c r="G1372" s="112">
        <f t="shared" si="80"/>
        <v>0</v>
      </c>
      <c r="H1372" s="112">
        <f t="shared" si="80"/>
        <v>0</v>
      </c>
      <c r="I1372" s="112">
        <f t="shared" si="80"/>
        <v>278544</v>
      </c>
      <c r="J1372" s="112">
        <f t="shared" si="80"/>
        <v>133072</v>
      </c>
      <c r="K1372" s="112">
        <f t="shared" si="80"/>
        <v>36329</v>
      </c>
      <c r="L1372" s="112">
        <f t="shared" si="80"/>
        <v>0</v>
      </c>
      <c r="M1372" s="112">
        <f t="shared" si="80"/>
        <v>996140</v>
      </c>
      <c r="O1372" s="114" t="s">
        <v>53</v>
      </c>
      <c r="P1372" s="114" t="s">
        <v>1781</v>
      </c>
      <c r="Q1372" s="114" t="s">
        <v>592</v>
      </c>
      <c r="R1372" s="114" t="s">
        <v>1679</v>
      </c>
      <c r="S1372" s="114"/>
      <c r="T1372" s="112">
        <v>152592</v>
      </c>
      <c r="U1372" s="112">
        <v>381600</v>
      </c>
      <c r="V1372" s="112">
        <v>0</v>
      </c>
      <c r="W1372" s="112">
        <v>0</v>
      </c>
      <c r="X1372" s="112">
        <v>269344</v>
      </c>
      <c r="Y1372" s="112">
        <v>133072</v>
      </c>
      <c r="Z1372" s="112">
        <v>36329</v>
      </c>
      <c r="AA1372" s="112">
        <v>0</v>
      </c>
      <c r="AB1372" s="112">
        <v>972937</v>
      </c>
      <c r="AD1372" s="120" t="s">
        <v>53</v>
      </c>
      <c r="AE1372" s="120" t="s">
        <v>1781</v>
      </c>
      <c r="AF1372" s="120" t="s">
        <v>592</v>
      </c>
      <c r="AG1372" s="120" t="s">
        <v>1679</v>
      </c>
      <c r="AH1372" s="120"/>
      <c r="AI1372" s="119">
        <v>4382</v>
      </c>
      <c r="AJ1372" s="119">
        <v>9621</v>
      </c>
      <c r="AK1372" s="119">
        <v>0</v>
      </c>
      <c r="AL1372" s="119">
        <v>0</v>
      </c>
      <c r="AM1372" s="119">
        <v>9200</v>
      </c>
      <c r="AN1372" s="119">
        <v>0</v>
      </c>
      <c r="AO1372" s="119">
        <v>0</v>
      </c>
      <c r="AP1372" s="119">
        <v>0</v>
      </c>
      <c r="AQ1372" s="119">
        <f t="shared" si="82"/>
        <v>23203</v>
      </c>
    </row>
    <row r="1373" spans="1:43" x14ac:dyDescent="0.25">
      <c r="A1373" s="114" t="s">
        <v>53</v>
      </c>
      <c r="B1373" s="114" t="s">
        <v>1781</v>
      </c>
      <c r="C1373" s="114" t="s">
        <v>593</v>
      </c>
      <c r="D1373" s="114" t="s">
        <v>1680</v>
      </c>
      <c r="E1373" s="112">
        <f t="shared" si="81"/>
        <v>0</v>
      </c>
      <c r="F1373" s="112">
        <f t="shared" si="80"/>
        <v>0</v>
      </c>
      <c r="G1373" s="112">
        <f t="shared" si="80"/>
        <v>0</v>
      </c>
      <c r="H1373" s="112">
        <f t="shared" si="80"/>
        <v>0</v>
      </c>
      <c r="I1373" s="112">
        <f t="shared" si="80"/>
        <v>0</v>
      </c>
      <c r="J1373" s="112">
        <f t="shared" si="80"/>
        <v>0</v>
      </c>
      <c r="K1373" s="112">
        <f t="shared" si="80"/>
        <v>0</v>
      </c>
      <c r="L1373" s="112">
        <f t="shared" si="80"/>
        <v>0</v>
      </c>
      <c r="M1373" s="112">
        <f t="shared" si="80"/>
        <v>0</v>
      </c>
      <c r="O1373" s="114" t="s">
        <v>53</v>
      </c>
      <c r="P1373" s="114" t="s">
        <v>1781</v>
      </c>
      <c r="Q1373" s="114" t="s">
        <v>593</v>
      </c>
      <c r="R1373" s="114" t="s">
        <v>1680</v>
      </c>
      <c r="S1373" s="114"/>
      <c r="T1373" s="112">
        <v>0</v>
      </c>
      <c r="U1373" s="112">
        <v>0</v>
      </c>
      <c r="V1373" s="112">
        <v>0</v>
      </c>
      <c r="W1373" s="112">
        <v>0</v>
      </c>
      <c r="X1373" s="112">
        <v>0</v>
      </c>
      <c r="Y1373" s="112">
        <v>0</v>
      </c>
      <c r="Z1373" s="112">
        <v>0</v>
      </c>
      <c r="AA1373" s="112">
        <v>0</v>
      </c>
      <c r="AB1373" s="112">
        <v>0</v>
      </c>
      <c r="AD1373" s="120" t="s">
        <v>53</v>
      </c>
      <c r="AE1373" s="120" t="s">
        <v>1781</v>
      </c>
      <c r="AF1373" s="120" t="s">
        <v>593</v>
      </c>
      <c r="AG1373" s="120" t="s">
        <v>1680</v>
      </c>
      <c r="AH1373" s="120"/>
      <c r="AI1373" s="119">
        <v>0</v>
      </c>
      <c r="AJ1373" s="119">
        <v>0</v>
      </c>
      <c r="AK1373" s="119">
        <v>0</v>
      </c>
      <c r="AL1373" s="119">
        <v>0</v>
      </c>
      <c r="AM1373" s="119">
        <v>0</v>
      </c>
      <c r="AN1373" s="119">
        <v>0</v>
      </c>
      <c r="AO1373" s="119">
        <v>0</v>
      </c>
      <c r="AP1373" s="119">
        <v>0</v>
      </c>
      <c r="AQ1373" s="119">
        <f t="shared" si="82"/>
        <v>0</v>
      </c>
    </row>
    <row r="1374" spans="1:43" x14ac:dyDescent="0.25">
      <c r="A1374" s="114" t="s">
        <v>53</v>
      </c>
      <c r="B1374" s="114" t="s">
        <v>1781</v>
      </c>
      <c r="C1374" s="114" t="s">
        <v>594</v>
      </c>
      <c r="D1374" s="114" t="s">
        <v>1681</v>
      </c>
      <c r="E1374" s="112">
        <f t="shared" si="81"/>
        <v>11088</v>
      </c>
      <c r="F1374" s="112">
        <f t="shared" si="80"/>
        <v>0</v>
      </c>
      <c r="G1374" s="112">
        <f t="shared" si="80"/>
        <v>0</v>
      </c>
      <c r="H1374" s="112">
        <f t="shared" si="80"/>
        <v>0</v>
      </c>
      <c r="I1374" s="112">
        <f t="shared" si="80"/>
        <v>45104</v>
      </c>
      <c r="J1374" s="112">
        <f t="shared" si="80"/>
        <v>0</v>
      </c>
      <c r="K1374" s="112">
        <f t="shared" si="80"/>
        <v>15232</v>
      </c>
      <c r="L1374" s="112">
        <f t="shared" si="80"/>
        <v>0</v>
      </c>
      <c r="M1374" s="112">
        <f t="shared" si="80"/>
        <v>71424</v>
      </c>
      <c r="O1374" s="114" t="s">
        <v>53</v>
      </c>
      <c r="P1374" s="114" t="s">
        <v>1781</v>
      </c>
      <c r="Q1374" s="114" t="s">
        <v>594</v>
      </c>
      <c r="R1374" s="114" t="s">
        <v>1681</v>
      </c>
      <c r="S1374" s="114"/>
      <c r="T1374" s="112">
        <v>11088</v>
      </c>
      <c r="U1374" s="112">
        <v>0</v>
      </c>
      <c r="V1374" s="112">
        <v>0</v>
      </c>
      <c r="W1374" s="112">
        <v>0</v>
      </c>
      <c r="X1374" s="112">
        <v>44528</v>
      </c>
      <c r="Y1374" s="112">
        <v>0</v>
      </c>
      <c r="Z1374" s="112">
        <v>15232</v>
      </c>
      <c r="AA1374" s="112">
        <v>0</v>
      </c>
      <c r="AB1374" s="112">
        <v>70848</v>
      </c>
      <c r="AD1374" s="120" t="s">
        <v>53</v>
      </c>
      <c r="AE1374" s="120" t="s">
        <v>1781</v>
      </c>
      <c r="AF1374" s="120" t="s">
        <v>594</v>
      </c>
      <c r="AG1374" s="120" t="s">
        <v>1681</v>
      </c>
      <c r="AH1374" s="120"/>
      <c r="AI1374" s="119">
        <v>0</v>
      </c>
      <c r="AJ1374" s="119">
        <v>0</v>
      </c>
      <c r="AK1374" s="119">
        <v>0</v>
      </c>
      <c r="AL1374" s="119">
        <v>0</v>
      </c>
      <c r="AM1374" s="119">
        <v>576</v>
      </c>
      <c r="AN1374" s="119">
        <v>0</v>
      </c>
      <c r="AO1374" s="119">
        <v>0</v>
      </c>
      <c r="AP1374" s="119">
        <v>0</v>
      </c>
      <c r="AQ1374" s="119">
        <f t="shared" si="82"/>
        <v>576</v>
      </c>
    </row>
    <row r="1375" spans="1:43" x14ac:dyDescent="0.25">
      <c r="A1375" s="114" t="s">
        <v>53</v>
      </c>
      <c r="B1375" s="114" t="s">
        <v>1781</v>
      </c>
      <c r="C1375" s="114" t="s">
        <v>595</v>
      </c>
      <c r="D1375" s="114" t="s">
        <v>1682</v>
      </c>
      <c r="E1375" s="112">
        <f t="shared" si="81"/>
        <v>0</v>
      </c>
      <c r="F1375" s="112">
        <f t="shared" si="80"/>
        <v>53392</v>
      </c>
      <c r="G1375" s="112">
        <f t="shared" si="80"/>
        <v>0</v>
      </c>
      <c r="H1375" s="112">
        <f t="shared" si="80"/>
        <v>0</v>
      </c>
      <c r="I1375" s="112">
        <f t="shared" si="80"/>
        <v>0</v>
      </c>
      <c r="J1375" s="112">
        <f t="shared" si="80"/>
        <v>207196</v>
      </c>
      <c r="K1375" s="112">
        <f t="shared" si="80"/>
        <v>0</v>
      </c>
      <c r="L1375" s="112">
        <f t="shared" si="80"/>
        <v>1069</v>
      </c>
      <c r="M1375" s="112">
        <f t="shared" si="80"/>
        <v>261657</v>
      </c>
      <c r="O1375" s="114" t="s">
        <v>53</v>
      </c>
      <c r="P1375" s="114" t="s">
        <v>1781</v>
      </c>
      <c r="Q1375" s="114" t="s">
        <v>595</v>
      </c>
      <c r="R1375" s="114" t="s">
        <v>1682</v>
      </c>
      <c r="S1375" s="114"/>
      <c r="T1375" s="112">
        <v>0</v>
      </c>
      <c r="U1375" s="112">
        <v>53392</v>
      </c>
      <c r="V1375" s="112">
        <v>0</v>
      </c>
      <c r="W1375" s="112">
        <v>0</v>
      </c>
      <c r="X1375" s="112">
        <v>0</v>
      </c>
      <c r="Y1375" s="112">
        <v>204720</v>
      </c>
      <c r="Z1375" s="112">
        <v>0</v>
      </c>
      <c r="AA1375" s="112">
        <v>1069</v>
      </c>
      <c r="AB1375" s="112">
        <v>259181</v>
      </c>
      <c r="AD1375" s="120" t="s">
        <v>53</v>
      </c>
      <c r="AE1375" s="120" t="s">
        <v>1781</v>
      </c>
      <c r="AF1375" s="120" t="s">
        <v>595</v>
      </c>
      <c r="AG1375" s="120" t="s">
        <v>1682</v>
      </c>
      <c r="AH1375" s="120"/>
      <c r="AI1375" s="119">
        <v>0</v>
      </c>
      <c r="AJ1375" s="119">
        <v>0</v>
      </c>
      <c r="AK1375" s="119">
        <v>0</v>
      </c>
      <c r="AL1375" s="119">
        <v>0</v>
      </c>
      <c r="AM1375" s="119">
        <v>0</v>
      </c>
      <c r="AN1375" s="119">
        <v>2476</v>
      </c>
      <c r="AO1375" s="119">
        <v>0</v>
      </c>
      <c r="AP1375" s="119">
        <v>0</v>
      </c>
      <c r="AQ1375" s="119">
        <f t="shared" si="82"/>
        <v>2476</v>
      </c>
    </row>
    <row r="1376" spans="1:43" x14ac:dyDescent="0.25">
      <c r="A1376" s="114" t="s">
        <v>53</v>
      </c>
      <c r="B1376" s="114" t="s">
        <v>1781</v>
      </c>
      <c r="C1376" s="114" t="s">
        <v>596</v>
      </c>
      <c r="D1376" s="114" t="s">
        <v>1683</v>
      </c>
      <c r="E1376" s="112">
        <f t="shared" si="81"/>
        <v>0</v>
      </c>
      <c r="F1376" s="112">
        <f t="shared" si="80"/>
        <v>0</v>
      </c>
      <c r="G1376" s="112">
        <f t="shared" si="80"/>
        <v>0</v>
      </c>
      <c r="H1376" s="112">
        <f t="shared" si="80"/>
        <v>0</v>
      </c>
      <c r="I1376" s="112">
        <f t="shared" si="80"/>
        <v>65533</v>
      </c>
      <c r="J1376" s="112">
        <f t="shared" si="80"/>
        <v>0</v>
      </c>
      <c r="K1376" s="112">
        <f t="shared" si="80"/>
        <v>9872</v>
      </c>
      <c r="L1376" s="112">
        <f t="shared" si="80"/>
        <v>0</v>
      </c>
      <c r="M1376" s="112">
        <f t="shared" si="80"/>
        <v>75405</v>
      </c>
      <c r="O1376" s="114" t="s">
        <v>53</v>
      </c>
      <c r="P1376" s="114" t="s">
        <v>1781</v>
      </c>
      <c r="Q1376" s="114" t="s">
        <v>596</v>
      </c>
      <c r="R1376" s="114" t="s">
        <v>1683</v>
      </c>
      <c r="S1376" s="114"/>
      <c r="T1376" s="112">
        <v>0</v>
      </c>
      <c r="U1376" s="112">
        <v>0</v>
      </c>
      <c r="V1376" s="112">
        <v>0</v>
      </c>
      <c r="W1376" s="112">
        <v>0</v>
      </c>
      <c r="X1376" s="112">
        <v>59264</v>
      </c>
      <c r="Y1376" s="112">
        <v>0</v>
      </c>
      <c r="Z1376" s="112">
        <v>9872</v>
      </c>
      <c r="AA1376" s="112">
        <v>0</v>
      </c>
      <c r="AB1376" s="112">
        <v>69136</v>
      </c>
      <c r="AD1376" s="120" t="s">
        <v>53</v>
      </c>
      <c r="AE1376" s="120" t="s">
        <v>1781</v>
      </c>
      <c r="AF1376" s="120" t="s">
        <v>596</v>
      </c>
      <c r="AG1376" s="120" t="s">
        <v>1683</v>
      </c>
      <c r="AH1376" s="120"/>
      <c r="AI1376" s="119">
        <v>0</v>
      </c>
      <c r="AJ1376" s="119">
        <v>0</v>
      </c>
      <c r="AK1376" s="119">
        <v>0</v>
      </c>
      <c r="AL1376" s="119">
        <v>0</v>
      </c>
      <c r="AM1376" s="119">
        <v>6269</v>
      </c>
      <c r="AN1376" s="119">
        <v>0</v>
      </c>
      <c r="AO1376" s="119">
        <v>0</v>
      </c>
      <c r="AP1376" s="119">
        <v>0</v>
      </c>
      <c r="AQ1376" s="119">
        <f t="shared" si="82"/>
        <v>6269</v>
      </c>
    </row>
    <row r="1377" spans="1:43" x14ac:dyDescent="0.25">
      <c r="A1377" s="114" t="s">
        <v>53</v>
      </c>
      <c r="B1377" s="114" t="s">
        <v>1781</v>
      </c>
      <c r="C1377" s="114" t="s">
        <v>597</v>
      </c>
      <c r="D1377" s="114" t="s">
        <v>1684</v>
      </c>
      <c r="E1377" s="112">
        <f t="shared" si="81"/>
        <v>34080</v>
      </c>
      <c r="F1377" s="112">
        <f t="shared" si="80"/>
        <v>92088</v>
      </c>
      <c r="G1377" s="112">
        <f t="shared" si="80"/>
        <v>0</v>
      </c>
      <c r="H1377" s="112">
        <f t="shared" si="80"/>
        <v>0</v>
      </c>
      <c r="I1377" s="112">
        <f t="shared" si="80"/>
        <v>464311</v>
      </c>
      <c r="J1377" s="112">
        <f t="shared" si="80"/>
        <v>0</v>
      </c>
      <c r="K1377" s="112">
        <f t="shared" si="80"/>
        <v>18264</v>
      </c>
      <c r="L1377" s="112">
        <f t="shared" si="80"/>
        <v>1176</v>
      </c>
      <c r="M1377" s="112">
        <f t="shared" si="80"/>
        <v>609919</v>
      </c>
      <c r="O1377" s="114" t="s">
        <v>53</v>
      </c>
      <c r="P1377" s="114" t="s">
        <v>1781</v>
      </c>
      <c r="Q1377" s="114" t="s">
        <v>597</v>
      </c>
      <c r="R1377" s="114" t="s">
        <v>1684</v>
      </c>
      <c r="S1377" s="114"/>
      <c r="T1377" s="112">
        <v>34080</v>
      </c>
      <c r="U1377" s="112">
        <v>88256</v>
      </c>
      <c r="V1377" s="112">
        <v>0</v>
      </c>
      <c r="W1377" s="112">
        <v>0</v>
      </c>
      <c r="X1377" s="112">
        <v>459616</v>
      </c>
      <c r="Y1377" s="112">
        <v>0</v>
      </c>
      <c r="Z1377" s="112">
        <v>18264</v>
      </c>
      <c r="AA1377" s="112">
        <v>1176</v>
      </c>
      <c r="AB1377" s="112">
        <v>601392</v>
      </c>
      <c r="AD1377" s="120" t="s">
        <v>53</v>
      </c>
      <c r="AE1377" s="120" t="s">
        <v>1781</v>
      </c>
      <c r="AF1377" s="120" t="s">
        <v>597</v>
      </c>
      <c r="AG1377" s="120" t="s">
        <v>1684</v>
      </c>
      <c r="AH1377" s="120"/>
      <c r="AI1377" s="119">
        <v>0</v>
      </c>
      <c r="AJ1377" s="119">
        <v>3832</v>
      </c>
      <c r="AK1377" s="119">
        <v>0</v>
      </c>
      <c r="AL1377" s="119">
        <v>0</v>
      </c>
      <c r="AM1377" s="119">
        <v>4695</v>
      </c>
      <c r="AN1377" s="119">
        <v>0</v>
      </c>
      <c r="AO1377" s="119">
        <v>0</v>
      </c>
      <c r="AP1377" s="119">
        <v>0</v>
      </c>
      <c r="AQ1377" s="119">
        <f t="shared" si="82"/>
        <v>8527</v>
      </c>
    </row>
    <row r="1378" spans="1:43" x14ac:dyDescent="0.25">
      <c r="A1378" s="114" t="s">
        <v>53</v>
      </c>
      <c r="B1378" s="114" t="s">
        <v>1781</v>
      </c>
      <c r="C1378" s="114" t="s">
        <v>598</v>
      </c>
      <c r="D1378" s="114" t="s">
        <v>1685</v>
      </c>
      <c r="E1378" s="112">
        <f t="shared" si="81"/>
        <v>0</v>
      </c>
      <c r="F1378" s="112">
        <f t="shared" si="80"/>
        <v>41056</v>
      </c>
      <c r="G1378" s="112">
        <f t="shared" si="80"/>
        <v>0</v>
      </c>
      <c r="H1378" s="112">
        <f t="shared" si="80"/>
        <v>0</v>
      </c>
      <c r="I1378" s="112">
        <f t="shared" si="80"/>
        <v>0</v>
      </c>
      <c r="J1378" s="112">
        <f t="shared" si="80"/>
        <v>0</v>
      </c>
      <c r="K1378" s="112">
        <f t="shared" si="80"/>
        <v>0</v>
      </c>
      <c r="L1378" s="112">
        <f t="shared" si="80"/>
        <v>0</v>
      </c>
      <c r="M1378" s="112">
        <f t="shared" si="80"/>
        <v>41056</v>
      </c>
      <c r="O1378" s="114" t="s">
        <v>53</v>
      </c>
      <c r="P1378" s="114" t="s">
        <v>1781</v>
      </c>
      <c r="Q1378" s="114" t="s">
        <v>598</v>
      </c>
      <c r="R1378" s="114" t="s">
        <v>1685</v>
      </c>
      <c r="S1378" s="114"/>
      <c r="T1378" s="112">
        <v>0</v>
      </c>
      <c r="U1378" s="112">
        <v>41056</v>
      </c>
      <c r="V1378" s="112">
        <v>0</v>
      </c>
      <c r="W1378" s="112">
        <v>0</v>
      </c>
      <c r="X1378" s="112">
        <v>0</v>
      </c>
      <c r="Y1378" s="112">
        <v>0</v>
      </c>
      <c r="Z1378" s="112">
        <v>0</v>
      </c>
      <c r="AA1378" s="112">
        <v>0</v>
      </c>
      <c r="AB1378" s="112">
        <v>41056</v>
      </c>
      <c r="AD1378" s="120" t="s">
        <v>53</v>
      </c>
      <c r="AE1378" s="120" t="s">
        <v>1781</v>
      </c>
      <c r="AF1378" s="120" t="s">
        <v>598</v>
      </c>
      <c r="AG1378" s="120" t="s">
        <v>1685</v>
      </c>
      <c r="AH1378" s="120"/>
      <c r="AI1378" s="119">
        <v>0</v>
      </c>
      <c r="AJ1378" s="119">
        <v>0</v>
      </c>
      <c r="AK1378" s="119">
        <v>0</v>
      </c>
      <c r="AL1378" s="119">
        <v>0</v>
      </c>
      <c r="AM1378" s="119">
        <v>0</v>
      </c>
      <c r="AN1378" s="119">
        <v>0</v>
      </c>
      <c r="AO1378" s="119">
        <v>0</v>
      </c>
      <c r="AP1378" s="119">
        <v>0</v>
      </c>
      <c r="AQ1378" s="119">
        <f t="shared" si="82"/>
        <v>0</v>
      </c>
    </row>
    <row r="1379" spans="1:43" x14ac:dyDescent="0.25">
      <c r="A1379" s="114" t="s">
        <v>53</v>
      </c>
      <c r="B1379" s="114" t="s">
        <v>1781</v>
      </c>
      <c r="C1379" s="114" t="s">
        <v>599</v>
      </c>
      <c r="D1379" s="114" t="s">
        <v>1686</v>
      </c>
      <c r="E1379" s="112">
        <f t="shared" si="81"/>
        <v>0</v>
      </c>
      <c r="F1379" s="112">
        <f t="shared" si="80"/>
        <v>8512</v>
      </c>
      <c r="G1379" s="112">
        <f t="shared" si="80"/>
        <v>0</v>
      </c>
      <c r="H1379" s="112">
        <f t="shared" si="80"/>
        <v>0</v>
      </c>
      <c r="I1379" s="112">
        <f t="shared" si="80"/>
        <v>0</v>
      </c>
      <c r="J1379" s="112">
        <f t="shared" si="80"/>
        <v>461607</v>
      </c>
      <c r="K1379" s="112">
        <f t="shared" si="80"/>
        <v>0</v>
      </c>
      <c r="L1379" s="112">
        <f t="shared" si="80"/>
        <v>33634</v>
      </c>
      <c r="M1379" s="112">
        <f t="shared" si="80"/>
        <v>503753</v>
      </c>
      <c r="O1379" s="114" t="s">
        <v>53</v>
      </c>
      <c r="P1379" s="114" t="s">
        <v>1781</v>
      </c>
      <c r="Q1379" s="114" t="s">
        <v>599</v>
      </c>
      <c r="R1379" s="114" t="s">
        <v>1686</v>
      </c>
      <c r="S1379" s="114"/>
      <c r="T1379" s="112">
        <v>0</v>
      </c>
      <c r="U1379" s="112">
        <v>8512</v>
      </c>
      <c r="V1379" s="112">
        <v>0</v>
      </c>
      <c r="W1379" s="112">
        <v>0</v>
      </c>
      <c r="X1379" s="112">
        <v>0</v>
      </c>
      <c r="Y1379" s="112">
        <v>454112</v>
      </c>
      <c r="Z1379" s="112">
        <v>0</v>
      </c>
      <c r="AA1379" s="112">
        <v>33634</v>
      </c>
      <c r="AB1379" s="112">
        <v>496258</v>
      </c>
      <c r="AD1379" s="120" t="s">
        <v>53</v>
      </c>
      <c r="AE1379" s="120" t="s">
        <v>1781</v>
      </c>
      <c r="AF1379" s="120" t="s">
        <v>599</v>
      </c>
      <c r="AG1379" s="120" t="s">
        <v>1686</v>
      </c>
      <c r="AH1379" s="120"/>
      <c r="AI1379" s="119">
        <v>0</v>
      </c>
      <c r="AJ1379" s="119">
        <v>0</v>
      </c>
      <c r="AK1379" s="119">
        <v>0</v>
      </c>
      <c r="AL1379" s="119">
        <v>0</v>
      </c>
      <c r="AM1379" s="119">
        <v>0</v>
      </c>
      <c r="AN1379" s="119">
        <v>7495</v>
      </c>
      <c r="AO1379" s="119">
        <v>0</v>
      </c>
      <c r="AP1379" s="119">
        <v>0</v>
      </c>
      <c r="AQ1379" s="119">
        <f t="shared" si="82"/>
        <v>7495</v>
      </c>
    </row>
    <row r="1380" spans="1:43" x14ac:dyDescent="0.25">
      <c r="A1380" s="114" t="s">
        <v>53</v>
      </c>
      <c r="B1380" s="114" t="s">
        <v>1781</v>
      </c>
      <c r="C1380" s="114" t="s">
        <v>600</v>
      </c>
      <c r="D1380" s="114" t="s">
        <v>1687</v>
      </c>
      <c r="E1380" s="112">
        <f t="shared" si="81"/>
        <v>1433027</v>
      </c>
      <c r="F1380" s="112">
        <f t="shared" si="80"/>
        <v>0</v>
      </c>
      <c r="G1380" s="112">
        <f t="shared" si="80"/>
        <v>0</v>
      </c>
      <c r="H1380" s="112">
        <f t="shared" si="80"/>
        <v>373344</v>
      </c>
      <c r="I1380" s="112">
        <f t="shared" si="80"/>
        <v>17808</v>
      </c>
      <c r="J1380" s="112">
        <f t="shared" si="80"/>
        <v>0</v>
      </c>
      <c r="K1380" s="112">
        <f t="shared" si="80"/>
        <v>0</v>
      </c>
      <c r="L1380" s="112">
        <f t="shared" si="80"/>
        <v>0</v>
      </c>
      <c r="M1380" s="112">
        <f t="shared" si="80"/>
        <v>1824179</v>
      </c>
      <c r="O1380" s="114" t="s">
        <v>53</v>
      </c>
      <c r="P1380" s="114" t="s">
        <v>1781</v>
      </c>
      <c r="Q1380" s="114" t="s">
        <v>600</v>
      </c>
      <c r="R1380" s="114" t="s">
        <v>1687</v>
      </c>
      <c r="S1380" s="114"/>
      <c r="T1380" s="112">
        <v>1412112</v>
      </c>
      <c r="U1380" s="112">
        <v>0</v>
      </c>
      <c r="V1380" s="112">
        <v>0</v>
      </c>
      <c r="W1380" s="112">
        <v>373344</v>
      </c>
      <c r="X1380" s="112">
        <v>17808</v>
      </c>
      <c r="Y1380" s="112">
        <v>0</v>
      </c>
      <c r="Z1380" s="112">
        <v>0</v>
      </c>
      <c r="AA1380" s="112">
        <v>0</v>
      </c>
      <c r="AB1380" s="112">
        <v>1803264</v>
      </c>
      <c r="AD1380" s="120" t="s">
        <v>53</v>
      </c>
      <c r="AE1380" s="120" t="s">
        <v>1781</v>
      </c>
      <c r="AF1380" s="120" t="s">
        <v>600</v>
      </c>
      <c r="AG1380" s="120" t="s">
        <v>1687</v>
      </c>
      <c r="AH1380" s="120"/>
      <c r="AI1380" s="119">
        <v>20915</v>
      </c>
      <c r="AJ1380" s="119">
        <v>0</v>
      </c>
      <c r="AK1380" s="119">
        <v>0</v>
      </c>
      <c r="AL1380" s="119">
        <v>0</v>
      </c>
      <c r="AM1380" s="119">
        <v>0</v>
      </c>
      <c r="AN1380" s="119">
        <v>0</v>
      </c>
      <c r="AO1380" s="119">
        <v>0</v>
      </c>
      <c r="AP1380" s="119">
        <v>0</v>
      </c>
      <c r="AQ1380" s="119">
        <f t="shared" si="82"/>
        <v>20915</v>
      </c>
    </row>
    <row r="1381" spans="1:43" x14ac:dyDescent="0.25">
      <c r="A1381" s="114" t="s">
        <v>53</v>
      </c>
      <c r="B1381" s="114" t="s">
        <v>1781</v>
      </c>
      <c r="C1381" s="114" t="s">
        <v>601</v>
      </c>
      <c r="D1381" s="114" t="s">
        <v>1688</v>
      </c>
      <c r="E1381" s="112">
        <f t="shared" si="81"/>
        <v>147520</v>
      </c>
      <c r="F1381" s="112">
        <f t="shared" si="80"/>
        <v>0</v>
      </c>
      <c r="G1381" s="112">
        <f t="shared" si="80"/>
        <v>0</v>
      </c>
      <c r="H1381" s="112">
        <f t="shared" si="80"/>
        <v>0</v>
      </c>
      <c r="I1381" s="112">
        <f t="shared" si="80"/>
        <v>0</v>
      </c>
      <c r="J1381" s="112">
        <f t="shared" si="80"/>
        <v>0</v>
      </c>
      <c r="K1381" s="112">
        <f t="shared" si="80"/>
        <v>0</v>
      </c>
      <c r="L1381" s="112">
        <f t="shared" si="80"/>
        <v>0</v>
      </c>
      <c r="M1381" s="112">
        <f t="shared" si="80"/>
        <v>147520</v>
      </c>
      <c r="O1381" s="114" t="s">
        <v>53</v>
      </c>
      <c r="P1381" s="114" t="s">
        <v>1781</v>
      </c>
      <c r="Q1381" s="114" t="s">
        <v>601</v>
      </c>
      <c r="R1381" s="114" t="s">
        <v>1688</v>
      </c>
      <c r="S1381" s="114"/>
      <c r="T1381" s="112">
        <v>147520</v>
      </c>
      <c r="U1381" s="112">
        <v>0</v>
      </c>
      <c r="V1381" s="112">
        <v>0</v>
      </c>
      <c r="W1381" s="112">
        <v>0</v>
      </c>
      <c r="X1381" s="112">
        <v>0</v>
      </c>
      <c r="Y1381" s="112">
        <v>0</v>
      </c>
      <c r="Z1381" s="112">
        <v>0</v>
      </c>
      <c r="AA1381" s="112">
        <v>0</v>
      </c>
      <c r="AB1381" s="112">
        <v>147520</v>
      </c>
      <c r="AD1381" s="120" t="s">
        <v>53</v>
      </c>
      <c r="AE1381" s="120" t="s">
        <v>1781</v>
      </c>
      <c r="AF1381" s="120" t="s">
        <v>601</v>
      </c>
      <c r="AG1381" s="120" t="s">
        <v>1688</v>
      </c>
      <c r="AH1381" s="120"/>
      <c r="AI1381" s="119">
        <v>0</v>
      </c>
      <c r="AJ1381" s="119">
        <v>0</v>
      </c>
      <c r="AK1381" s="119">
        <v>0</v>
      </c>
      <c r="AL1381" s="119">
        <v>0</v>
      </c>
      <c r="AM1381" s="119">
        <v>0</v>
      </c>
      <c r="AN1381" s="119">
        <v>0</v>
      </c>
      <c r="AO1381" s="119">
        <v>0</v>
      </c>
      <c r="AP1381" s="119">
        <v>0</v>
      </c>
      <c r="AQ1381" s="119">
        <f t="shared" si="82"/>
        <v>0</v>
      </c>
    </row>
    <row r="1382" spans="1:43" x14ac:dyDescent="0.25">
      <c r="A1382" s="114" t="s">
        <v>53</v>
      </c>
      <c r="B1382" s="114" t="s">
        <v>1781</v>
      </c>
      <c r="C1382" s="114" t="s">
        <v>602</v>
      </c>
      <c r="D1382" s="114" t="s">
        <v>1689</v>
      </c>
      <c r="E1382" s="112">
        <f t="shared" si="81"/>
        <v>0</v>
      </c>
      <c r="F1382" s="112">
        <f t="shared" si="80"/>
        <v>0</v>
      </c>
      <c r="G1382" s="112">
        <f t="shared" si="80"/>
        <v>0</v>
      </c>
      <c r="H1382" s="112">
        <f t="shared" si="80"/>
        <v>0</v>
      </c>
      <c r="I1382" s="112">
        <f t="shared" si="80"/>
        <v>0</v>
      </c>
      <c r="J1382" s="112">
        <f t="shared" si="80"/>
        <v>394489</v>
      </c>
      <c r="K1382" s="112">
        <f t="shared" si="80"/>
        <v>0</v>
      </c>
      <c r="L1382" s="112">
        <f t="shared" si="80"/>
        <v>13008</v>
      </c>
      <c r="M1382" s="112">
        <f t="shared" si="80"/>
        <v>407497</v>
      </c>
      <c r="O1382" s="114" t="s">
        <v>53</v>
      </c>
      <c r="P1382" s="114" t="s">
        <v>1781</v>
      </c>
      <c r="Q1382" s="114" t="s">
        <v>602</v>
      </c>
      <c r="R1382" s="114" t="s">
        <v>1689</v>
      </c>
      <c r="S1382" s="114"/>
      <c r="T1382" s="112">
        <v>0</v>
      </c>
      <c r="U1382" s="112">
        <v>0</v>
      </c>
      <c r="V1382" s="112">
        <v>0</v>
      </c>
      <c r="W1382" s="112">
        <v>0</v>
      </c>
      <c r="X1382" s="112">
        <v>0</v>
      </c>
      <c r="Y1382" s="112">
        <v>350016</v>
      </c>
      <c r="Z1382" s="112">
        <v>0</v>
      </c>
      <c r="AA1382" s="112">
        <v>13008</v>
      </c>
      <c r="AB1382" s="112">
        <v>363024</v>
      </c>
      <c r="AD1382" s="120" t="s">
        <v>53</v>
      </c>
      <c r="AE1382" s="120" t="s">
        <v>1781</v>
      </c>
      <c r="AF1382" s="120" t="s">
        <v>602</v>
      </c>
      <c r="AG1382" s="120" t="s">
        <v>1689</v>
      </c>
      <c r="AH1382" s="120"/>
      <c r="AI1382" s="119">
        <v>0</v>
      </c>
      <c r="AJ1382" s="119">
        <v>0</v>
      </c>
      <c r="AK1382" s="119">
        <v>0</v>
      </c>
      <c r="AL1382" s="119">
        <v>0</v>
      </c>
      <c r="AM1382" s="119">
        <v>0</v>
      </c>
      <c r="AN1382" s="119">
        <v>44473</v>
      </c>
      <c r="AO1382" s="119">
        <v>0</v>
      </c>
      <c r="AP1382" s="119">
        <v>0</v>
      </c>
      <c r="AQ1382" s="119">
        <f t="shared" si="82"/>
        <v>44473</v>
      </c>
    </row>
    <row r="1383" spans="1:43" x14ac:dyDescent="0.25">
      <c r="A1383" s="114" t="s">
        <v>53</v>
      </c>
      <c r="B1383" s="114" t="s">
        <v>1781</v>
      </c>
      <c r="C1383" s="114" t="s">
        <v>603</v>
      </c>
      <c r="D1383" s="114" t="s">
        <v>1690</v>
      </c>
      <c r="E1383" s="112">
        <f t="shared" si="81"/>
        <v>0</v>
      </c>
      <c r="F1383" s="112">
        <f t="shared" si="80"/>
        <v>0</v>
      </c>
      <c r="G1383" s="112">
        <f t="shared" si="80"/>
        <v>0</v>
      </c>
      <c r="H1383" s="112">
        <f t="shared" si="80"/>
        <v>0</v>
      </c>
      <c r="I1383" s="112">
        <f t="shared" si="80"/>
        <v>0</v>
      </c>
      <c r="J1383" s="112">
        <f t="shared" si="80"/>
        <v>0</v>
      </c>
      <c r="K1383" s="112">
        <f t="shared" si="80"/>
        <v>0</v>
      </c>
      <c r="L1383" s="112">
        <f t="shared" si="80"/>
        <v>0</v>
      </c>
      <c r="M1383" s="112">
        <f t="shared" si="80"/>
        <v>0</v>
      </c>
      <c r="O1383" s="114" t="s">
        <v>53</v>
      </c>
      <c r="P1383" s="114" t="s">
        <v>1781</v>
      </c>
      <c r="Q1383" s="114" t="s">
        <v>603</v>
      </c>
      <c r="R1383" s="114" t="s">
        <v>1690</v>
      </c>
      <c r="S1383" s="114"/>
      <c r="T1383" s="112">
        <v>0</v>
      </c>
      <c r="U1383" s="112">
        <v>0</v>
      </c>
      <c r="V1383" s="112">
        <v>0</v>
      </c>
      <c r="W1383" s="112">
        <v>0</v>
      </c>
      <c r="X1383" s="112">
        <v>0</v>
      </c>
      <c r="Y1383" s="112">
        <v>0</v>
      </c>
      <c r="Z1383" s="112">
        <v>0</v>
      </c>
      <c r="AA1383" s="112">
        <v>0</v>
      </c>
      <c r="AB1383" s="112">
        <v>0</v>
      </c>
      <c r="AD1383" s="120" t="s">
        <v>53</v>
      </c>
      <c r="AE1383" s="120" t="s">
        <v>1781</v>
      </c>
      <c r="AF1383" s="120" t="s">
        <v>603</v>
      </c>
      <c r="AG1383" s="120" t="s">
        <v>1690</v>
      </c>
      <c r="AH1383" s="120"/>
      <c r="AI1383" s="119">
        <v>0</v>
      </c>
      <c r="AJ1383" s="119">
        <v>0</v>
      </c>
      <c r="AK1383" s="119">
        <v>0</v>
      </c>
      <c r="AL1383" s="119">
        <v>0</v>
      </c>
      <c r="AM1383" s="119">
        <v>0</v>
      </c>
      <c r="AN1383" s="119">
        <v>0</v>
      </c>
      <c r="AO1383" s="119">
        <v>0</v>
      </c>
      <c r="AP1383" s="119">
        <v>0</v>
      </c>
      <c r="AQ1383" s="119">
        <f t="shared" si="82"/>
        <v>0</v>
      </c>
    </row>
    <row r="1384" spans="1:43" x14ac:dyDescent="0.25">
      <c r="A1384" s="114" t="s">
        <v>53</v>
      </c>
      <c r="B1384" s="114" t="s">
        <v>1781</v>
      </c>
      <c r="C1384" s="114" t="s">
        <v>604</v>
      </c>
      <c r="D1384" s="114" t="s">
        <v>1691</v>
      </c>
      <c r="E1384" s="112">
        <f t="shared" si="81"/>
        <v>13609</v>
      </c>
      <c r="F1384" s="112">
        <f t="shared" si="80"/>
        <v>720</v>
      </c>
      <c r="G1384" s="112">
        <f t="shared" si="80"/>
        <v>0</v>
      </c>
      <c r="H1384" s="112">
        <f t="shared" si="80"/>
        <v>0</v>
      </c>
      <c r="I1384" s="112">
        <f t="shared" si="80"/>
        <v>21601</v>
      </c>
      <c r="J1384" s="112">
        <f t="shared" si="80"/>
        <v>634684</v>
      </c>
      <c r="K1384" s="112">
        <f t="shared" si="80"/>
        <v>0</v>
      </c>
      <c r="L1384" s="112">
        <f t="shared" si="80"/>
        <v>42212</v>
      </c>
      <c r="M1384" s="112">
        <f t="shared" si="80"/>
        <v>712826</v>
      </c>
      <c r="O1384" s="114" t="s">
        <v>53</v>
      </c>
      <c r="P1384" s="114" t="s">
        <v>1781</v>
      </c>
      <c r="Q1384" s="114" t="s">
        <v>604</v>
      </c>
      <c r="R1384" s="114" t="s">
        <v>1691</v>
      </c>
      <c r="S1384" s="114"/>
      <c r="T1384" s="112">
        <v>13056</v>
      </c>
      <c r="U1384" s="112">
        <v>720</v>
      </c>
      <c r="V1384" s="112">
        <v>0</v>
      </c>
      <c r="W1384" s="112">
        <v>0</v>
      </c>
      <c r="X1384" s="112">
        <v>21296</v>
      </c>
      <c r="Y1384" s="112">
        <v>610240</v>
      </c>
      <c r="Z1384" s="112">
        <v>0</v>
      </c>
      <c r="AA1384" s="112">
        <v>42212</v>
      </c>
      <c r="AB1384" s="112">
        <v>687524</v>
      </c>
      <c r="AD1384" s="120" t="s">
        <v>53</v>
      </c>
      <c r="AE1384" s="120" t="s">
        <v>1781</v>
      </c>
      <c r="AF1384" s="120" t="s">
        <v>604</v>
      </c>
      <c r="AG1384" s="120" t="s">
        <v>1691</v>
      </c>
      <c r="AH1384" s="120"/>
      <c r="AI1384" s="119">
        <v>553</v>
      </c>
      <c r="AJ1384" s="119">
        <v>0</v>
      </c>
      <c r="AK1384" s="119">
        <v>0</v>
      </c>
      <c r="AL1384" s="119">
        <v>0</v>
      </c>
      <c r="AM1384" s="119">
        <v>305</v>
      </c>
      <c r="AN1384" s="119">
        <v>24444</v>
      </c>
      <c r="AO1384" s="119">
        <v>0</v>
      </c>
      <c r="AP1384" s="119">
        <v>0</v>
      </c>
      <c r="AQ1384" s="119">
        <f t="shared" si="82"/>
        <v>25302</v>
      </c>
    </row>
    <row r="1385" spans="1:43" x14ac:dyDescent="0.25">
      <c r="A1385" s="114" t="s">
        <v>53</v>
      </c>
      <c r="B1385" s="114" t="s">
        <v>1781</v>
      </c>
      <c r="C1385" s="114" t="s">
        <v>605</v>
      </c>
      <c r="D1385" s="114" t="s">
        <v>1692</v>
      </c>
      <c r="E1385" s="112">
        <f t="shared" si="81"/>
        <v>0</v>
      </c>
      <c r="F1385" s="112">
        <f t="shared" si="81"/>
        <v>0</v>
      </c>
      <c r="G1385" s="112">
        <f t="shared" si="81"/>
        <v>0</v>
      </c>
      <c r="H1385" s="112">
        <f t="shared" si="81"/>
        <v>0</v>
      </c>
      <c r="I1385" s="112">
        <f t="shared" si="81"/>
        <v>0</v>
      </c>
      <c r="J1385" s="112">
        <f t="shared" si="81"/>
        <v>82224</v>
      </c>
      <c r="K1385" s="112">
        <f t="shared" si="81"/>
        <v>0</v>
      </c>
      <c r="L1385" s="112">
        <f t="shared" si="81"/>
        <v>0</v>
      </c>
      <c r="M1385" s="112">
        <f t="shared" si="81"/>
        <v>82224</v>
      </c>
      <c r="O1385" s="114" t="s">
        <v>53</v>
      </c>
      <c r="P1385" s="114" t="s">
        <v>1781</v>
      </c>
      <c r="Q1385" s="114" t="s">
        <v>605</v>
      </c>
      <c r="R1385" s="114" t="s">
        <v>1692</v>
      </c>
      <c r="S1385" s="114"/>
      <c r="T1385" s="112">
        <v>0</v>
      </c>
      <c r="U1385" s="112">
        <v>0</v>
      </c>
      <c r="V1385" s="112">
        <v>0</v>
      </c>
      <c r="W1385" s="112">
        <v>0</v>
      </c>
      <c r="X1385" s="112">
        <v>0</v>
      </c>
      <c r="Y1385" s="112">
        <v>82224</v>
      </c>
      <c r="Z1385" s="112">
        <v>0</v>
      </c>
      <c r="AA1385" s="112">
        <v>0</v>
      </c>
      <c r="AB1385" s="112">
        <v>82224</v>
      </c>
      <c r="AD1385" s="120" t="s">
        <v>53</v>
      </c>
      <c r="AE1385" s="120" t="s">
        <v>1781</v>
      </c>
      <c r="AF1385" s="120" t="s">
        <v>605</v>
      </c>
      <c r="AG1385" s="120" t="s">
        <v>1692</v>
      </c>
      <c r="AH1385" s="120"/>
      <c r="AI1385" s="119">
        <v>0</v>
      </c>
      <c r="AJ1385" s="119">
        <v>0</v>
      </c>
      <c r="AK1385" s="119">
        <v>0</v>
      </c>
      <c r="AL1385" s="119">
        <v>0</v>
      </c>
      <c r="AM1385" s="119">
        <v>0</v>
      </c>
      <c r="AN1385" s="119">
        <v>0</v>
      </c>
      <c r="AO1385" s="119">
        <v>0</v>
      </c>
      <c r="AP1385" s="119">
        <v>0</v>
      </c>
      <c r="AQ1385" s="119">
        <f t="shared" si="82"/>
        <v>0</v>
      </c>
    </row>
    <row r="1386" spans="1:43" x14ac:dyDescent="0.25">
      <c r="A1386" s="114" t="s">
        <v>53</v>
      </c>
      <c r="B1386" s="114" t="s">
        <v>1781</v>
      </c>
      <c r="C1386" s="114" t="s">
        <v>606</v>
      </c>
      <c r="D1386" s="114" t="s">
        <v>1693</v>
      </c>
      <c r="E1386" s="112">
        <f t="shared" si="81"/>
        <v>0</v>
      </c>
      <c r="F1386" s="112">
        <f t="shared" si="81"/>
        <v>0</v>
      </c>
      <c r="G1386" s="112">
        <f t="shared" si="81"/>
        <v>0</v>
      </c>
      <c r="H1386" s="112">
        <f t="shared" si="81"/>
        <v>0</v>
      </c>
      <c r="I1386" s="112">
        <f t="shared" si="81"/>
        <v>0</v>
      </c>
      <c r="J1386" s="112">
        <f t="shared" si="81"/>
        <v>270575</v>
      </c>
      <c r="K1386" s="112">
        <f t="shared" si="81"/>
        <v>0</v>
      </c>
      <c r="L1386" s="112">
        <f t="shared" si="81"/>
        <v>0</v>
      </c>
      <c r="M1386" s="112">
        <f t="shared" si="81"/>
        <v>270575</v>
      </c>
      <c r="O1386" s="114" t="s">
        <v>53</v>
      </c>
      <c r="P1386" s="114" t="s">
        <v>1781</v>
      </c>
      <c r="Q1386" s="114" t="s">
        <v>606</v>
      </c>
      <c r="R1386" s="114" t="s">
        <v>1693</v>
      </c>
      <c r="S1386" s="114"/>
      <c r="T1386" s="112">
        <v>0</v>
      </c>
      <c r="U1386" s="112">
        <v>0</v>
      </c>
      <c r="V1386" s="112">
        <v>0</v>
      </c>
      <c r="W1386" s="112">
        <v>0</v>
      </c>
      <c r="X1386" s="112">
        <v>0</v>
      </c>
      <c r="Y1386" s="112">
        <v>242192</v>
      </c>
      <c r="Z1386" s="112">
        <v>0</v>
      </c>
      <c r="AA1386" s="112">
        <v>0</v>
      </c>
      <c r="AB1386" s="112">
        <v>242192</v>
      </c>
      <c r="AD1386" s="120" t="s">
        <v>53</v>
      </c>
      <c r="AE1386" s="120" t="s">
        <v>1781</v>
      </c>
      <c r="AF1386" s="120" t="s">
        <v>606</v>
      </c>
      <c r="AG1386" s="120" t="s">
        <v>1693</v>
      </c>
      <c r="AH1386" s="120"/>
      <c r="AI1386" s="119">
        <v>0</v>
      </c>
      <c r="AJ1386" s="119">
        <v>0</v>
      </c>
      <c r="AK1386" s="119">
        <v>0</v>
      </c>
      <c r="AL1386" s="119">
        <v>0</v>
      </c>
      <c r="AM1386" s="119">
        <v>0</v>
      </c>
      <c r="AN1386" s="119">
        <v>28383</v>
      </c>
      <c r="AO1386" s="119">
        <v>0</v>
      </c>
      <c r="AP1386" s="119">
        <v>0</v>
      </c>
      <c r="AQ1386" s="119">
        <f t="shared" si="82"/>
        <v>28383</v>
      </c>
    </row>
    <row r="1387" spans="1:43" x14ac:dyDescent="0.25">
      <c r="A1387" s="114" t="s">
        <v>53</v>
      </c>
      <c r="B1387" s="114" t="s">
        <v>1781</v>
      </c>
      <c r="C1387" s="114" t="s">
        <v>607</v>
      </c>
      <c r="D1387" s="114" t="s">
        <v>1694</v>
      </c>
      <c r="E1387" s="112">
        <f t="shared" si="81"/>
        <v>0</v>
      </c>
      <c r="F1387" s="112">
        <f t="shared" si="81"/>
        <v>861163</v>
      </c>
      <c r="G1387" s="112">
        <f t="shared" si="81"/>
        <v>326960</v>
      </c>
      <c r="H1387" s="112">
        <f t="shared" si="81"/>
        <v>0</v>
      </c>
      <c r="I1387" s="112">
        <f t="shared" si="81"/>
        <v>0</v>
      </c>
      <c r="J1387" s="112">
        <f t="shared" si="81"/>
        <v>21120</v>
      </c>
      <c r="K1387" s="112">
        <f t="shared" si="81"/>
        <v>0</v>
      </c>
      <c r="L1387" s="112">
        <f t="shared" si="81"/>
        <v>0</v>
      </c>
      <c r="M1387" s="112">
        <f t="shared" si="81"/>
        <v>1209243</v>
      </c>
      <c r="O1387" s="114" t="s">
        <v>53</v>
      </c>
      <c r="P1387" s="114" t="s">
        <v>1781</v>
      </c>
      <c r="Q1387" s="114" t="s">
        <v>607</v>
      </c>
      <c r="R1387" s="114" t="s">
        <v>1694</v>
      </c>
      <c r="S1387" s="114"/>
      <c r="T1387" s="112">
        <v>0</v>
      </c>
      <c r="U1387" s="112">
        <v>859856</v>
      </c>
      <c r="V1387" s="112">
        <v>326960</v>
      </c>
      <c r="W1387" s="112">
        <v>0</v>
      </c>
      <c r="X1387" s="112">
        <v>0</v>
      </c>
      <c r="Y1387" s="112">
        <v>21120</v>
      </c>
      <c r="Z1387" s="112">
        <v>0</v>
      </c>
      <c r="AA1387" s="112">
        <v>0</v>
      </c>
      <c r="AB1387" s="112">
        <v>1207936</v>
      </c>
      <c r="AD1387" s="120" t="s">
        <v>53</v>
      </c>
      <c r="AE1387" s="120" t="s">
        <v>1781</v>
      </c>
      <c r="AF1387" s="120" t="s">
        <v>607</v>
      </c>
      <c r="AG1387" s="120" t="s">
        <v>1694</v>
      </c>
      <c r="AH1387" s="120"/>
      <c r="AI1387" s="119">
        <v>0</v>
      </c>
      <c r="AJ1387" s="119">
        <v>1307</v>
      </c>
      <c r="AK1387" s="119">
        <v>0</v>
      </c>
      <c r="AL1387" s="119">
        <v>0</v>
      </c>
      <c r="AM1387" s="119">
        <v>0</v>
      </c>
      <c r="AN1387" s="119">
        <v>0</v>
      </c>
      <c r="AO1387" s="119">
        <v>0</v>
      </c>
      <c r="AP1387" s="119">
        <v>0</v>
      </c>
      <c r="AQ1387" s="119">
        <f t="shared" si="82"/>
        <v>1307</v>
      </c>
    </row>
    <row r="1388" spans="1:43" x14ac:dyDescent="0.25">
      <c r="A1388" s="114" t="s">
        <v>53</v>
      </c>
      <c r="B1388" s="114" t="s">
        <v>1781</v>
      </c>
      <c r="C1388" s="114" t="s">
        <v>608</v>
      </c>
      <c r="D1388" s="114" t="s">
        <v>1695</v>
      </c>
      <c r="E1388" s="112">
        <f t="shared" si="81"/>
        <v>0</v>
      </c>
      <c r="F1388" s="112">
        <f t="shared" si="81"/>
        <v>0</v>
      </c>
      <c r="G1388" s="112">
        <f t="shared" si="81"/>
        <v>0</v>
      </c>
      <c r="H1388" s="112">
        <f t="shared" si="81"/>
        <v>0</v>
      </c>
      <c r="I1388" s="112">
        <f t="shared" si="81"/>
        <v>256973</v>
      </c>
      <c r="J1388" s="112">
        <f t="shared" si="81"/>
        <v>0</v>
      </c>
      <c r="K1388" s="112">
        <f t="shared" si="81"/>
        <v>1536</v>
      </c>
      <c r="L1388" s="112">
        <f t="shared" si="81"/>
        <v>0</v>
      </c>
      <c r="M1388" s="112">
        <f t="shared" si="81"/>
        <v>258509</v>
      </c>
      <c r="O1388" s="114" t="s">
        <v>53</v>
      </c>
      <c r="P1388" s="114" t="s">
        <v>1781</v>
      </c>
      <c r="Q1388" s="114" t="s">
        <v>608</v>
      </c>
      <c r="R1388" s="114" t="s">
        <v>1695</v>
      </c>
      <c r="S1388" s="114"/>
      <c r="T1388" s="112">
        <v>0</v>
      </c>
      <c r="U1388" s="112">
        <v>0</v>
      </c>
      <c r="V1388" s="112">
        <v>0</v>
      </c>
      <c r="W1388" s="112">
        <v>0</v>
      </c>
      <c r="X1388" s="112">
        <v>216128</v>
      </c>
      <c r="Y1388" s="112">
        <v>0</v>
      </c>
      <c r="Z1388" s="112">
        <v>1536</v>
      </c>
      <c r="AA1388" s="112">
        <v>0</v>
      </c>
      <c r="AB1388" s="112">
        <v>217664</v>
      </c>
      <c r="AD1388" s="120" t="s">
        <v>53</v>
      </c>
      <c r="AE1388" s="120" t="s">
        <v>1781</v>
      </c>
      <c r="AF1388" s="120" t="s">
        <v>608</v>
      </c>
      <c r="AG1388" s="120" t="s">
        <v>1695</v>
      </c>
      <c r="AH1388" s="120"/>
      <c r="AI1388" s="119">
        <v>0</v>
      </c>
      <c r="AJ1388" s="119">
        <v>0</v>
      </c>
      <c r="AK1388" s="119">
        <v>0</v>
      </c>
      <c r="AL1388" s="119">
        <v>0</v>
      </c>
      <c r="AM1388" s="119">
        <v>40845</v>
      </c>
      <c r="AN1388" s="119">
        <v>0</v>
      </c>
      <c r="AO1388" s="119">
        <v>0</v>
      </c>
      <c r="AP1388" s="119">
        <v>0</v>
      </c>
      <c r="AQ1388" s="119">
        <f t="shared" si="82"/>
        <v>40845</v>
      </c>
    </row>
    <row r="1389" spans="1:43" x14ac:dyDescent="0.25">
      <c r="A1389" s="114" t="s">
        <v>53</v>
      </c>
      <c r="B1389" s="114" t="s">
        <v>1781</v>
      </c>
      <c r="C1389" s="114" t="s">
        <v>609</v>
      </c>
      <c r="D1389" s="114" t="s">
        <v>1696</v>
      </c>
      <c r="E1389" s="112">
        <f t="shared" si="81"/>
        <v>0</v>
      </c>
      <c r="F1389" s="112">
        <f t="shared" si="81"/>
        <v>0</v>
      </c>
      <c r="G1389" s="112">
        <f t="shared" si="81"/>
        <v>0</v>
      </c>
      <c r="H1389" s="112">
        <f t="shared" si="81"/>
        <v>0</v>
      </c>
      <c r="I1389" s="112">
        <f t="shared" si="81"/>
        <v>135157</v>
      </c>
      <c r="J1389" s="112">
        <f t="shared" si="81"/>
        <v>0</v>
      </c>
      <c r="K1389" s="112">
        <f t="shared" si="81"/>
        <v>41411</v>
      </c>
      <c r="L1389" s="112">
        <f t="shared" si="81"/>
        <v>0</v>
      </c>
      <c r="M1389" s="112">
        <f t="shared" si="81"/>
        <v>176568</v>
      </c>
      <c r="O1389" s="114" t="s">
        <v>53</v>
      </c>
      <c r="P1389" s="114" t="s">
        <v>1781</v>
      </c>
      <c r="Q1389" s="114" t="s">
        <v>609</v>
      </c>
      <c r="R1389" s="114" t="s">
        <v>1696</v>
      </c>
      <c r="S1389" s="114"/>
      <c r="T1389" s="112">
        <v>0</v>
      </c>
      <c r="U1389" s="112">
        <v>0</v>
      </c>
      <c r="V1389" s="112">
        <v>0</v>
      </c>
      <c r="W1389" s="112">
        <v>0</v>
      </c>
      <c r="X1389" s="112">
        <v>124496</v>
      </c>
      <c r="Y1389" s="112">
        <v>0</v>
      </c>
      <c r="Z1389" s="112">
        <v>41411</v>
      </c>
      <c r="AA1389" s="112">
        <v>0</v>
      </c>
      <c r="AB1389" s="112">
        <v>165907</v>
      </c>
      <c r="AD1389" s="120" t="s">
        <v>53</v>
      </c>
      <c r="AE1389" s="120" t="s">
        <v>1781</v>
      </c>
      <c r="AF1389" s="120" t="s">
        <v>609</v>
      </c>
      <c r="AG1389" s="120" t="s">
        <v>1696</v>
      </c>
      <c r="AH1389" s="120"/>
      <c r="AI1389" s="119">
        <v>0</v>
      </c>
      <c r="AJ1389" s="119">
        <v>0</v>
      </c>
      <c r="AK1389" s="119">
        <v>0</v>
      </c>
      <c r="AL1389" s="119">
        <v>0</v>
      </c>
      <c r="AM1389" s="119">
        <v>10661</v>
      </c>
      <c r="AN1389" s="119">
        <v>0</v>
      </c>
      <c r="AO1389" s="119">
        <v>0</v>
      </c>
      <c r="AP1389" s="119">
        <v>0</v>
      </c>
      <c r="AQ1389" s="119">
        <f t="shared" si="82"/>
        <v>10661</v>
      </c>
    </row>
    <row r="1390" spans="1:43" x14ac:dyDescent="0.25">
      <c r="A1390" s="114" t="s">
        <v>53</v>
      </c>
      <c r="B1390" s="114" t="s">
        <v>1781</v>
      </c>
      <c r="C1390" s="114" t="s">
        <v>610</v>
      </c>
      <c r="D1390" s="114" t="s">
        <v>1697</v>
      </c>
      <c r="E1390" s="112">
        <f t="shared" si="81"/>
        <v>0</v>
      </c>
      <c r="F1390" s="112">
        <f t="shared" si="81"/>
        <v>0</v>
      </c>
      <c r="G1390" s="112">
        <f t="shared" si="81"/>
        <v>0</v>
      </c>
      <c r="H1390" s="112">
        <f t="shared" si="81"/>
        <v>0</v>
      </c>
      <c r="I1390" s="112">
        <f t="shared" si="81"/>
        <v>6848</v>
      </c>
      <c r="J1390" s="112">
        <f t="shared" si="81"/>
        <v>0</v>
      </c>
      <c r="K1390" s="112">
        <f t="shared" si="81"/>
        <v>1944</v>
      </c>
      <c r="L1390" s="112">
        <f t="shared" si="81"/>
        <v>0</v>
      </c>
      <c r="M1390" s="112">
        <f t="shared" si="81"/>
        <v>8792</v>
      </c>
      <c r="O1390" s="114" t="s">
        <v>53</v>
      </c>
      <c r="P1390" s="114" t="s">
        <v>1781</v>
      </c>
      <c r="Q1390" s="114" t="s">
        <v>610</v>
      </c>
      <c r="R1390" s="114" t="s">
        <v>1697</v>
      </c>
      <c r="S1390" s="114"/>
      <c r="T1390" s="112">
        <v>0</v>
      </c>
      <c r="U1390" s="112">
        <v>0</v>
      </c>
      <c r="V1390" s="112">
        <v>0</v>
      </c>
      <c r="W1390" s="112">
        <v>0</v>
      </c>
      <c r="X1390" s="112">
        <v>6848</v>
      </c>
      <c r="Y1390" s="112">
        <v>0</v>
      </c>
      <c r="Z1390" s="112">
        <v>1944</v>
      </c>
      <c r="AA1390" s="112">
        <v>0</v>
      </c>
      <c r="AB1390" s="112">
        <v>8792</v>
      </c>
      <c r="AD1390" s="120" t="s">
        <v>53</v>
      </c>
      <c r="AE1390" s="120" t="s">
        <v>1781</v>
      </c>
      <c r="AF1390" s="120" t="s">
        <v>610</v>
      </c>
      <c r="AG1390" s="120" t="s">
        <v>1697</v>
      </c>
      <c r="AH1390" s="120"/>
      <c r="AI1390" s="119">
        <v>0</v>
      </c>
      <c r="AJ1390" s="119">
        <v>0</v>
      </c>
      <c r="AK1390" s="119">
        <v>0</v>
      </c>
      <c r="AL1390" s="119">
        <v>0</v>
      </c>
      <c r="AM1390" s="119">
        <v>0</v>
      </c>
      <c r="AN1390" s="119">
        <v>0</v>
      </c>
      <c r="AO1390" s="119">
        <v>0</v>
      </c>
      <c r="AP1390" s="119">
        <v>0</v>
      </c>
      <c r="AQ1390" s="119">
        <f t="shared" si="82"/>
        <v>0</v>
      </c>
    </row>
    <row r="1391" spans="1:43" x14ac:dyDescent="0.25">
      <c r="A1391" s="114" t="s">
        <v>53</v>
      </c>
      <c r="B1391" s="114" t="s">
        <v>1781</v>
      </c>
      <c r="C1391" s="114" t="s">
        <v>611</v>
      </c>
      <c r="D1391" s="114" t="s">
        <v>1698</v>
      </c>
      <c r="E1391" s="112">
        <f t="shared" si="81"/>
        <v>66123</v>
      </c>
      <c r="F1391" s="112">
        <f t="shared" si="81"/>
        <v>0</v>
      </c>
      <c r="G1391" s="112">
        <f t="shared" si="81"/>
        <v>0</v>
      </c>
      <c r="H1391" s="112">
        <f t="shared" si="81"/>
        <v>0</v>
      </c>
      <c r="I1391" s="112">
        <f t="shared" si="81"/>
        <v>6624</v>
      </c>
      <c r="J1391" s="112">
        <f t="shared" si="81"/>
        <v>0</v>
      </c>
      <c r="K1391" s="112">
        <f t="shared" si="81"/>
        <v>0</v>
      </c>
      <c r="L1391" s="112">
        <f t="shared" si="81"/>
        <v>0</v>
      </c>
      <c r="M1391" s="112">
        <f t="shared" si="81"/>
        <v>72747</v>
      </c>
      <c r="O1391" s="114" t="s">
        <v>53</v>
      </c>
      <c r="P1391" s="114" t="s">
        <v>1781</v>
      </c>
      <c r="Q1391" s="114" t="s">
        <v>611</v>
      </c>
      <c r="R1391" s="114" t="s">
        <v>1698</v>
      </c>
      <c r="S1391" s="114"/>
      <c r="T1391" s="112">
        <v>61936</v>
      </c>
      <c r="U1391" s="112">
        <v>0</v>
      </c>
      <c r="V1391" s="112">
        <v>0</v>
      </c>
      <c r="W1391" s="112">
        <v>0</v>
      </c>
      <c r="X1391" s="112">
        <v>6624</v>
      </c>
      <c r="Y1391" s="112">
        <v>0</v>
      </c>
      <c r="Z1391" s="112">
        <v>0</v>
      </c>
      <c r="AA1391" s="112">
        <v>0</v>
      </c>
      <c r="AB1391" s="112">
        <v>68560</v>
      </c>
      <c r="AD1391" s="120" t="s">
        <v>53</v>
      </c>
      <c r="AE1391" s="120" t="s">
        <v>1781</v>
      </c>
      <c r="AF1391" s="120" t="s">
        <v>611</v>
      </c>
      <c r="AG1391" s="120" t="s">
        <v>1698</v>
      </c>
      <c r="AH1391" s="120"/>
      <c r="AI1391" s="119">
        <v>4187</v>
      </c>
      <c r="AJ1391" s="119">
        <v>0</v>
      </c>
      <c r="AK1391" s="119">
        <v>0</v>
      </c>
      <c r="AL1391" s="119">
        <v>0</v>
      </c>
      <c r="AM1391" s="119">
        <v>0</v>
      </c>
      <c r="AN1391" s="119">
        <v>0</v>
      </c>
      <c r="AO1391" s="119">
        <v>0</v>
      </c>
      <c r="AP1391" s="119">
        <v>0</v>
      </c>
      <c r="AQ1391" s="119">
        <f t="shared" si="82"/>
        <v>4187</v>
      </c>
    </row>
    <row r="1392" spans="1:43" x14ac:dyDescent="0.25">
      <c r="A1392" s="114" t="s">
        <v>53</v>
      </c>
      <c r="B1392" s="114" t="s">
        <v>1781</v>
      </c>
      <c r="C1392" s="114" t="s">
        <v>612</v>
      </c>
      <c r="D1392" s="114" t="s">
        <v>1699</v>
      </c>
      <c r="E1392" s="112">
        <f t="shared" si="81"/>
        <v>94620</v>
      </c>
      <c r="F1392" s="112">
        <f t="shared" si="81"/>
        <v>0</v>
      </c>
      <c r="G1392" s="112">
        <f t="shared" si="81"/>
        <v>0</v>
      </c>
      <c r="H1392" s="112">
        <f t="shared" si="81"/>
        <v>0</v>
      </c>
      <c r="I1392" s="112">
        <f t="shared" si="81"/>
        <v>59056</v>
      </c>
      <c r="J1392" s="112">
        <f t="shared" si="81"/>
        <v>0</v>
      </c>
      <c r="K1392" s="112">
        <f t="shared" si="81"/>
        <v>5808</v>
      </c>
      <c r="L1392" s="112">
        <f t="shared" si="81"/>
        <v>0</v>
      </c>
      <c r="M1392" s="112">
        <f t="shared" si="81"/>
        <v>159484</v>
      </c>
      <c r="O1392" s="114" t="s">
        <v>53</v>
      </c>
      <c r="P1392" s="114" t="s">
        <v>1781</v>
      </c>
      <c r="Q1392" s="114" t="s">
        <v>612</v>
      </c>
      <c r="R1392" s="114" t="s">
        <v>1699</v>
      </c>
      <c r="S1392" s="114"/>
      <c r="T1392" s="112">
        <v>94128</v>
      </c>
      <c r="U1392" s="112">
        <v>0</v>
      </c>
      <c r="V1392" s="112">
        <v>0</v>
      </c>
      <c r="W1392" s="112">
        <v>0</v>
      </c>
      <c r="X1392" s="112">
        <v>54112</v>
      </c>
      <c r="Y1392" s="112">
        <v>0</v>
      </c>
      <c r="Z1392" s="112">
        <v>5808</v>
      </c>
      <c r="AA1392" s="112">
        <v>0</v>
      </c>
      <c r="AB1392" s="112">
        <v>154048</v>
      </c>
      <c r="AD1392" s="120" t="s">
        <v>53</v>
      </c>
      <c r="AE1392" s="120" t="s">
        <v>1781</v>
      </c>
      <c r="AF1392" s="120" t="s">
        <v>612</v>
      </c>
      <c r="AG1392" s="120" t="s">
        <v>1699</v>
      </c>
      <c r="AH1392" s="120"/>
      <c r="AI1392" s="119">
        <v>492</v>
      </c>
      <c r="AJ1392" s="119">
        <v>0</v>
      </c>
      <c r="AK1392" s="119">
        <v>0</v>
      </c>
      <c r="AL1392" s="119">
        <v>0</v>
      </c>
      <c r="AM1392" s="119">
        <v>4944</v>
      </c>
      <c r="AN1392" s="119">
        <v>0</v>
      </c>
      <c r="AO1392" s="119">
        <v>0</v>
      </c>
      <c r="AP1392" s="119">
        <v>0</v>
      </c>
      <c r="AQ1392" s="119">
        <f t="shared" si="82"/>
        <v>5436</v>
      </c>
    </row>
    <row r="1393" spans="1:43" x14ac:dyDescent="0.25">
      <c r="A1393" s="114" t="s">
        <v>53</v>
      </c>
      <c r="B1393" s="114" t="s">
        <v>1781</v>
      </c>
      <c r="C1393" s="114" t="s">
        <v>613</v>
      </c>
      <c r="D1393" s="114" t="s">
        <v>1700</v>
      </c>
      <c r="E1393" s="112">
        <f t="shared" si="81"/>
        <v>2232660</v>
      </c>
      <c r="F1393" s="112">
        <f t="shared" si="81"/>
        <v>0</v>
      </c>
      <c r="G1393" s="112">
        <f t="shared" si="81"/>
        <v>0</v>
      </c>
      <c r="H1393" s="112">
        <f t="shared" si="81"/>
        <v>0</v>
      </c>
      <c r="I1393" s="112">
        <f t="shared" si="81"/>
        <v>4320</v>
      </c>
      <c r="J1393" s="112">
        <f t="shared" si="81"/>
        <v>0</v>
      </c>
      <c r="K1393" s="112">
        <f t="shared" si="81"/>
        <v>0</v>
      </c>
      <c r="L1393" s="112">
        <f t="shared" si="81"/>
        <v>0</v>
      </c>
      <c r="M1393" s="112">
        <f t="shared" si="81"/>
        <v>2236980</v>
      </c>
      <c r="O1393" s="114" t="s">
        <v>53</v>
      </c>
      <c r="P1393" s="114" t="s">
        <v>1781</v>
      </c>
      <c r="Q1393" s="114" t="s">
        <v>613</v>
      </c>
      <c r="R1393" s="114" t="s">
        <v>1700</v>
      </c>
      <c r="S1393" s="114"/>
      <c r="T1393" s="112">
        <v>2137680</v>
      </c>
      <c r="U1393" s="112">
        <v>0</v>
      </c>
      <c r="V1393" s="112">
        <v>0</v>
      </c>
      <c r="W1393" s="112">
        <v>0</v>
      </c>
      <c r="X1393" s="112">
        <v>4320</v>
      </c>
      <c r="Y1393" s="112">
        <v>0</v>
      </c>
      <c r="Z1393" s="112">
        <v>0</v>
      </c>
      <c r="AA1393" s="112">
        <v>0</v>
      </c>
      <c r="AB1393" s="112">
        <v>2142000</v>
      </c>
      <c r="AD1393" s="120" t="s">
        <v>53</v>
      </c>
      <c r="AE1393" s="120" t="s">
        <v>1781</v>
      </c>
      <c r="AF1393" s="120" t="s">
        <v>613</v>
      </c>
      <c r="AG1393" s="120" t="s">
        <v>1700</v>
      </c>
      <c r="AH1393" s="120"/>
      <c r="AI1393" s="119">
        <v>94980</v>
      </c>
      <c r="AJ1393" s="119">
        <v>0</v>
      </c>
      <c r="AK1393" s="119">
        <v>0</v>
      </c>
      <c r="AL1393" s="119">
        <v>0</v>
      </c>
      <c r="AM1393" s="119">
        <v>0</v>
      </c>
      <c r="AN1393" s="119">
        <v>0</v>
      </c>
      <c r="AO1393" s="119">
        <v>0</v>
      </c>
      <c r="AP1393" s="119">
        <v>0</v>
      </c>
      <c r="AQ1393" s="119">
        <f t="shared" si="82"/>
        <v>94980</v>
      </c>
    </row>
    <row r="1394" spans="1:43" x14ac:dyDescent="0.25">
      <c r="A1394" s="114" t="s">
        <v>53</v>
      </c>
      <c r="B1394" s="114" t="s">
        <v>1781</v>
      </c>
      <c r="C1394" s="114" t="s">
        <v>614</v>
      </c>
      <c r="D1394" s="114" t="s">
        <v>1701</v>
      </c>
      <c r="E1394" s="112">
        <f t="shared" si="81"/>
        <v>572294</v>
      </c>
      <c r="F1394" s="112">
        <f t="shared" si="81"/>
        <v>0</v>
      </c>
      <c r="G1394" s="112">
        <f t="shared" si="81"/>
        <v>0</v>
      </c>
      <c r="H1394" s="112">
        <f t="shared" si="81"/>
        <v>0</v>
      </c>
      <c r="I1394" s="112">
        <f t="shared" si="81"/>
        <v>47184</v>
      </c>
      <c r="J1394" s="112">
        <f t="shared" si="81"/>
        <v>0</v>
      </c>
      <c r="K1394" s="112">
        <f t="shared" si="81"/>
        <v>320</v>
      </c>
      <c r="L1394" s="112">
        <f t="shared" si="81"/>
        <v>0</v>
      </c>
      <c r="M1394" s="112">
        <f t="shared" si="81"/>
        <v>619798</v>
      </c>
      <c r="O1394" s="114" t="s">
        <v>53</v>
      </c>
      <c r="P1394" s="114" t="s">
        <v>1781</v>
      </c>
      <c r="Q1394" s="114" t="s">
        <v>614</v>
      </c>
      <c r="R1394" s="114" t="s">
        <v>1701</v>
      </c>
      <c r="S1394" s="114"/>
      <c r="T1394" s="112">
        <v>557096</v>
      </c>
      <c r="U1394" s="112">
        <v>0</v>
      </c>
      <c r="V1394" s="112">
        <v>0</v>
      </c>
      <c r="W1394" s="112">
        <v>0</v>
      </c>
      <c r="X1394" s="112">
        <v>47184</v>
      </c>
      <c r="Y1394" s="112">
        <v>0</v>
      </c>
      <c r="Z1394" s="112">
        <v>320</v>
      </c>
      <c r="AA1394" s="112">
        <v>0</v>
      </c>
      <c r="AB1394" s="112">
        <v>604600</v>
      </c>
      <c r="AD1394" s="120" t="s">
        <v>53</v>
      </c>
      <c r="AE1394" s="120" t="s">
        <v>1781</v>
      </c>
      <c r="AF1394" s="120" t="s">
        <v>614</v>
      </c>
      <c r="AG1394" s="120" t="s">
        <v>1701</v>
      </c>
      <c r="AH1394" s="120"/>
      <c r="AI1394" s="119">
        <v>15198</v>
      </c>
      <c r="AJ1394" s="119">
        <v>0</v>
      </c>
      <c r="AK1394" s="119">
        <v>0</v>
      </c>
      <c r="AL1394" s="119">
        <v>0</v>
      </c>
      <c r="AM1394" s="119">
        <v>0</v>
      </c>
      <c r="AN1394" s="119">
        <v>0</v>
      </c>
      <c r="AO1394" s="119">
        <v>0</v>
      </c>
      <c r="AP1394" s="119">
        <v>0</v>
      </c>
      <c r="AQ1394" s="119">
        <f t="shared" si="82"/>
        <v>15198</v>
      </c>
    </row>
    <row r="1395" spans="1:43" x14ac:dyDescent="0.25">
      <c r="A1395" s="114" t="s">
        <v>53</v>
      </c>
      <c r="B1395" s="114" t="s">
        <v>1781</v>
      </c>
      <c r="C1395" s="114" t="s">
        <v>615</v>
      </c>
      <c r="D1395" s="114" t="s">
        <v>1702</v>
      </c>
      <c r="E1395" s="112">
        <f t="shared" si="81"/>
        <v>0</v>
      </c>
      <c r="F1395" s="112">
        <f t="shared" si="81"/>
        <v>0</v>
      </c>
      <c r="G1395" s="112">
        <f t="shared" si="81"/>
        <v>0</v>
      </c>
      <c r="H1395" s="112">
        <f t="shared" si="81"/>
        <v>0</v>
      </c>
      <c r="I1395" s="112">
        <f t="shared" si="81"/>
        <v>0</v>
      </c>
      <c r="J1395" s="112">
        <f t="shared" si="81"/>
        <v>0</v>
      </c>
      <c r="K1395" s="112">
        <f t="shared" si="81"/>
        <v>0</v>
      </c>
      <c r="L1395" s="112">
        <f t="shared" si="81"/>
        <v>0</v>
      </c>
      <c r="M1395" s="112">
        <f t="shared" si="81"/>
        <v>0</v>
      </c>
      <c r="O1395" s="114" t="s">
        <v>53</v>
      </c>
      <c r="P1395" s="114" t="s">
        <v>1781</v>
      </c>
      <c r="Q1395" s="114" t="s">
        <v>615</v>
      </c>
      <c r="R1395" s="114" t="s">
        <v>1702</v>
      </c>
      <c r="S1395" s="114"/>
      <c r="T1395" s="112">
        <v>0</v>
      </c>
      <c r="U1395" s="112">
        <v>0</v>
      </c>
      <c r="V1395" s="112">
        <v>0</v>
      </c>
      <c r="W1395" s="112">
        <v>0</v>
      </c>
      <c r="X1395" s="112">
        <v>0</v>
      </c>
      <c r="Y1395" s="112">
        <v>0</v>
      </c>
      <c r="Z1395" s="112">
        <v>0</v>
      </c>
      <c r="AA1395" s="112">
        <v>0</v>
      </c>
      <c r="AB1395" s="112">
        <v>0</v>
      </c>
      <c r="AD1395" s="120" t="s">
        <v>53</v>
      </c>
      <c r="AE1395" s="120" t="s">
        <v>1781</v>
      </c>
      <c r="AF1395" s="120" t="s">
        <v>615</v>
      </c>
      <c r="AG1395" s="120" t="s">
        <v>1702</v>
      </c>
      <c r="AH1395" s="120"/>
      <c r="AI1395" s="119">
        <v>0</v>
      </c>
      <c r="AJ1395" s="119">
        <v>0</v>
      </c>
      <c r="AK1395" s="119">
        <v>0</v>
      </c>
      <c r="AL1395" s="119">
        <v>0</v>
      </c>
      <c r="AM1395" s="119">
        <v>0</v>
      </c>
      <c r="AN1395" s="119">
        <v>0</v>
      </c>
      <c r="AO1395" s="119">
        <v>0</v>
      </c>
      <c r="AP1395" s="119">
        <v>0</v>
      </c>
      <c r="AQ1395" s="119">
        <f t="shared" si="82"/>
        <v>0</v>
      </c>
    </row>
    <row r="1396" spans="1:43" x14ac:dyDescent="0.25">
      <c r="A1396" s="114" t="s">
        <v>53</v>
      </c>
      <c r="B1396" s="114" t="s">
        <v>1781</v>
      </c>
      <c r="C1396" s="114" t="s">
        <v>616</v>
      </c>
      <c r="D1396" s="114" t="s">
        <v>1703</v>
      </c>
      <c r="E1396" s="112">
        <f t="shared" si="81"/>
        <v>4771019</v>
      </c>
      <c r="F1396" s="112">
        <f t="shared" si="81"/>
        <v>3261208</v>
      </c>
      <c r="G1396" s="112">
        <f t="shared" si="81"/>
        <v>326960</v>
      </c>
      <c r="H1396" s="112">
        <f t="shared" si="81"/>
        <v>373344</v>
      </c>
      <c r="I1396" s="112">
        <f t="shared" si="81"/>
        <v>1871574</v>
      </c>
      <c r="J1396" s="112">
        <f t="shared" si="81"/>
        <v>2224631</v>
      </c>
      <c r="K1396" s="112">
        <f t="shared" si="81"/>
        <v>191308</v>
      </c>
      <c r="L1396" s="112">
        <f t="shared" si="81"/>
        <v>91739</v>
      </c>
      <c r="M1396" s="112">
        <f t="shared" si="81"/>
        <v>13111783</v>
      </c>
      <c r="O1396" s="114" t="s">
        <v>53</v>
      </c>
      <c r="P1396" s="114" t="s">
        <v>1781</v>
      </c>
      <c r="Q1396" s="114" t="s">
        <v>616</v>
      </c>
      <c r="R1396" s="114" t="s">
        <v>1703</v>
      </c>
      <c r="S1396" s="114"/>
      <c r="T1396" s="112">
        <v>4630312</v>
      </c>
      <c r="U1396" s="112">
        <v>3246448</v>
      </c>
      <c r="V1396" s="112">
        <v>326960</v>
      </c>
      <c r="W1396" s="112">
        <v>373344</v>
      </c>
      <c r="X1396" s="112">
        <v>1775584</v>
      </c>
      <c r="Y1396" s="112">
        <v>2117360</v>
      </c>
      <c r="Z1396" s="112">
        <v>191308</v>
      </c>
      <c r="AA1396" s="112">
        <v>91739</v>
      </c>
      <c r="AB1396" s="112">
        <v>12753055</v>
      </c>
      <c r="AD1396" s="120" t="s">
        <v>53</v>
      </c>
      <c r="AE1396" s="120" t="s">
        <v>1781</v>
      </c>
      <c r="AF1396" s="120" t="s">
        <v>616</v>
      </c>
      <c r="AG1396" s="120" t="s">
        <v>1703</v>
      </c>
      <c r="AH1396" s="120"/>
      <c r="AI1396" s="119">
        <f>SUM(AI1369:AI1395)</f>
        <v>140707</v>
      </c>
      <c r="AJ1396" s="119">
        <f t="shared" ref="AJ1396:AQ1396" si="83">SUM(AJ1369:AJ1395)</f>
        <v>14760</v>
      </c>
      <c r="AK1396" s="119">
        <f t="shared" si="83"/>
        <v>0</v>
      </c>
      <c r="AL1396" s="119">
        <f t="shared" si="83"/>
        <v>0</v>
      </c>
      <c r="AM1396" s="119">
        <f t="shared" si="83"/>
        <v>95990</v>
      </c>
      <c r="AN1396" s="119">
        <f t="shared" si="83"/>
        <v>107271</v>
      </c>
      <c r="AO1396" s="119">
        <f t="shared" si="83"/>
        <v>0</v>
      </c>
      <c r="AP1396" s="119">
        <f t="shared" si="83"/>
        <v>0</v>
      </c>
      <c r="AQ1396" s="119">
        <f t="shared" si="83"/>
        <v>358728</v>
      </c>
    </row>
    <row r="1397" spans="1:43" x14ac:dyDescent="0.25">
      <c r="D1397" s="111" t="s">
        <v>617</v>
      </c>
      <c r="R1397" s="111" t="s">
        <v>617</v>
      </c>
      <c r="S1397" s="111"/>
      <c r="AD1397" s="117"/>
      <c r="AE1397" s="117"/>
      <c r="AF1397" s="117"/>
      <c r="AG1397" s="116" t="s">
        <v>617</v>
      </c>
      <c r="AH1397" s="116"/>
      <c r="AI1397" s="119"/>
      <c r="AJ1397" s="119"/>
      <c r="AK1397" s="119"/>
      <c r="AL1397" s="119"/>
      <c r="AM1397" s="119"/>
      <c r="AN1397" s="119"/>
      <c r="AO1397" s="119"/>
      <c r="AP1397" s="119"/>
      <c r="AQ1397" s="119"/>
    </row>
    <row r="1398" spans="1:43" x14ac:dyDescent="0.25">
      <c r="A1398" s="114" t="s">
        <v>53</v>
      </c>
      <c r="B1398" s="114" t="s">
        <v>1781</v>
      </c>
      <c r="C1398" s="114" t="s">
        <v>618</v>
      </c>
      <c r="D1398" s="114" t="s">
        <v>1704</v>
      </c>
      <c r="E1398" s="112">
        <f t="shared" ref="E1398:M1403" si="84">T1398+AI1398</f>
        <v>0</v>
      </c>
      <c r="F1398" s="112">
        <f t="shared" si="84"/>
        <v>0</v>
      </c>
      <c r="G1398" s="112">
        <f t="shared" si="84"/>
        <v>0</v>
      </c>
      <c r="H1398" s="112">
        <f t="shared" si="84"/>
        <v>0</v>
      </c>
      <c r="I1398" s="112">
        <f t="shared" si="84"/>
        <v>0</v>
      </c>
      <c r="J1398" s="112">
        <f t="shared" si="84"/>
        <v>0</v>
      </c>
      <c r="K1398" s="112">
        <f t="shared" si="84"/>
        <v>0</v>
      </c>
      <c r="L1398" s="112">
        <f t="shared" si="84"/>
        <v>0</v>
      </c>
      <c r="M1398" s="112">
        <f t="shared" si="84"/>
        <v>0</v>
      </c>
      <c r="O1398" s="114" t="s">
        <v>53</v>
      </c>
      <c r="P1398" s="114" t="s">
        <v>1781</v>
      </c>
      <c r="Q1398" s="114" t="s">
        <v>618</v>
      </c>
      <c r="R1398" s="114" t="s">
        <v>1704</v>
      </c>
      <c r="S1398" s="114"/>
      <c r="T1398" s="112">
        <v>0</v>
      </c>
      <c r="U1398" s="112">
        <v>0</v>
      </c>
      <c r="V1398" s="112">
        <v>0</v>
      </c>
      <c r="W1398" s="112">
        <v>0</v>
      </c>
      <c r="X1398" s="112">
        <v>0</v>
      </c>
      <c r="Y1398" s="112">
        <v>0</v>
      </c>
      <c r="Z1398" s="112">
        <v>0</v>
      </c>
      <c r="AA1398" s="112">
        <v>0</v>
      </c>
      <c r="AB1398" s="112">
        <v>0</v>
      </c>
      <c r="AD1398" s="120" t="s">
        <v>53</v>
      </c>
      <c r="AE1398" s="120" t="s">
        <v>1781</v>
      </c>
      <c r="AF1398" s="120" t="s">
        <v>618</v>
      </c>
      <c r="AG1398" s="120" t="s">
        <v>1704</v>
      </c>
      <c r="AH1398" s="120"/>
      <c r="AI1398" s="119">
        <v>0</v>
      </c>
      <c r="AJ1398" s="119">
        <v>0</v>
      </c>
      <c r="AK1398" s="119">
        <v>0</v>
      </c>
      <c r="AL1398" s="119">
        <v>0</v>
      </c>
      <c r="AM1398" s="119">
        <v>0</v>
      </c>
      <c r="AN1398" s="119">
        <v>0</v>
      </c>
      <c r="AO1398" s="119">
        <v>0</v>
      </c>
      <c r="AP1398" s="119">
        <v>0</v>
      </c>
      <c r="AQ1398" s="119">
        <v>0</v>
      </c>
    </row>
    <row r="1399" spans="1:43" x14ac:dyDescent="0.25">
      <c r="A1399" s="114" t="s">
        <v>53</v>
      </c>
      <c r="B1399" s="114" t="s">
        <v>1781</v>
      </c>
      <c r="C1399" s="114" t="s">
        <v>619</v>
      </c>
      <c r="D1399" s="114" t="s">
        <v>1705</v>
      </c>
      <c r="E1399" s="112">
        <f t="shared" si="84"/>
        <v>0</v>
      </c>
      <c r="F1399" s="112">
        <f t="shared" si="84"/>
        <v>0</v>
      </c>
      <c r="G1399" s="112">
        <f t="shared" si="84"/>
        <v>0</v>
      </c>
      <c r="H1399" s="112">
        <f t="shared" si="84"/>
        <v>0</v>
      </c>
      <c r="I1399" s="112">
        <f t="shared" si="84"/>
        <v>0</v>
      </c>
      <c r="J1399" s="112">
        <f t="shared" si="84"/>
        <v>0</v>
      </c>
      <c r="K1399" s="112">
        <f t="shared" si="84"/>
        <v>0</v>
      </c>
      <c r="L1399" s="112">
        <f t="shared" si="84"/>
        <v>0</v>
      </c>
      <c r="M1399" s="112">
        <f t="shared" si="84"/>
        <v>0</v>
      </c>
      <c r="O1399" s="114" t="s">
        <v>53</v>
      </c>
      <c r="P1399" s="114" t="s">
        <v>1781</v>
      </c>
      <c r="Q1399" s="114" t="s">
        <v>619</v>
      </c>
      <c r="R1399" s="114" t="s">
        <v>1705</v>
      </c>
      <c r="S1399" s="114"/>
      <c r="T1399" s="112">
        <v>0</v>
      </c>
      <c r="U1399" s="112">
        <v>0</v>
      </c>
      <c r="V1399" s="112">
        <v>0</v>
      </c>
      <c r="W1399" s="112">
        <v>0</v>
      </c>
      <c r="X1399" s="112">
        <v>0</v>
      </c>
      <c r="Y1399" s="112">
        <v>0</v>
      </c>
      <c r="Z1399" s="112">
        <v>0</v>
      </c>
      <c r="AA1399" s="112">
        <v>0</v>
      </c>
      <c r="AB1399" s="112">
        <v>0</v>
      </c>
      <c r="AD1399" s="120" t="s">
        <v>53</v>
      </c>
      <c r="AE1399" s="120" t="s">
        <v>1781</v>
      </c>
      <c r="AF1399" s="120" t="s">
        <v>619</v>
      </c>
      <c r="AG1399" s="120" t="s">
        <v>1705</v>
      </c>
      <c r="AH1399" s="120"/>
      <c r="AI1399" s="119">
        <v>0</v>
      </c>
      <c r="AJ1399" s="119">
        <v>0</v>
      </c>
      <c r="AK1399" s="119">
        <v>0</v>
      </c>
      <c r="AL1399" s="119">
        <v>0</v>
      </c>
      <c r="AM1399" s="119">
        <v>0</v>
      </c>
      <c r="AN1399" s="119">
        <v>0</v>
      </c>
      <c r="AO1399" s="119">
        <v>0</v>
      </c>
      <c r="AP1399" s="119">
        <v>0</v>
      </c>
      <c r="AQ1399" s="119">
        <v>0</v>
      </c>
    </row>
    <row r="1400" spans="1:43" x14ac:dyDescent="0.25">
      <c r="A1400" s="114" t="s">
        <v>53</v>
      </c>
      <c r="B1400" s="114" t="s">
        <v>1781</v>
      </c>
      <c r="C1400" s="114" t="s">
        <v>620</v>
      </c>
      <c r="D1400" s="114" t="s">
        <v>1706</v>
      </c>
      <c r="E1400" s="112">
        <f t="shared" si="84"/>
        <v>0</v>
      </c>
      <c r="F1400" s="112">
        <f t="shared" si="84"/>
        <v>0</v>
      </c>
      <c r="G1400" s="112">
        <f t="shared" si="84"/>
        <v>0</v>
      </c>
      <c r="H1400" s="112">
        <f t="shared" si="84"/>
        <v>0</v>
      </c>
      <c r="I1400" s="112">
        <f t="shared" si="84"/>
        <v>0</v>
      </c>
      <c r="J1400" s="112">
        <f t="shared" si="84"/>
        <v>0</v>
      </c>
      <c r="K1400" s="112">
        <f t="shared" si="84"/>
        <v>0</v>
      </c>
      <c r="L1400" s="112">
        <f t="shared" si="84"/>
        <v>0</v>
      </c>
      <c r="M1400" s="112">
        <f t="shared" si="84"/>
        <v>0</v>
      </c>
      <c r="O1400" s="114" t="s">
        <v>53</v>
      </c>
      <c r="P1400" s="114" t="s">
        <v>1781</v>
      </c>
      <c r="Q1400" s="114" t="s">
        <v>620</v>
      </c>
      <c r="R1400" s="114" t="s">
        <v>1706</v>
      </c>
      <c r="S1400" s="114"/>
      <c r="T1400" s="112">
        <v>0</v>
      </c>
      <c r="U1400" s="112">
        <v>0</v>
      </c>
      <c r="V1400" s="112">
        <v>0</v>
      </c>
      <c r="W1400" s="112">
        <v>0</v>
      </c>
      <c r="X1400" s="112">
        <v>0</v>
      </c>
      <c r="Y1400" s="112">
        <v>0</v>
      </c>
      <c r="Z1400" s="112">
        <v>0</v>
      </c>
      <c r="AA1400" s="112">
        <v>0</v>
      </c>
      <c r="AB1400" s="112">
        <v>0</v>
      </c>
      <c r="AD1400" s="120" t="s">
        <v>53</v>
      </c>
      <c r="AE1400" s="120" t="s">
        <v>1781</v>
      </c>
      <c r="AF1400" s="120" t="s">
        <v>620</v>
      </c>
      <c r="AG1400" s="120" t="s">
        <v>1706</v>
      </c>
      <c r="AH1400" s="120"/>
      <c r="AI1400" s="119">
        <v>0</v>
      </c>
      <c r="AJ1400" s="119">
        <v>0</v>
      </c>
      <c r="AK1400" s="119">
        <v>0</v>
      </c>
      <c r="AL1400" s="119">
        <v>0</v>
      </c>
      <c r="AM1400" s="119">
        <v>0</v>
      </c>
      <c r="AN1400" s="119">
        <v>0</v>
      </c>
      <c r="AO1400" s="119">
        <v>0</v>
      </c>
      <c r="AP1400" s="119">
        <v>0</v>
      </c>
      <c r="AQ1400" s="119">
        <v>0</v>
      </c>
    </row>
    <row r="1401" spans="1:43" x14ac:dyDescent="0.25">
      <c r="A1401" s="114" t="s">
        <v>53</v>
      </c>
      <c r="B1401" s="114" t="s">
        <v>1781</v>
      </c>
      <c r="C1401" s="114" t="s">
        <v>621</v>
      </c>
      <c r="D1401" s="114" t="s">
        <v>1707</v>
      </c>
      <c r="E1401" s="112">
        <f t="shared" si="84"/>
        <v>0</v>
      </c>
      <c r="F1401" s="112">
        <f t="shared" si="84"/>
        <v>0</v>
      </c>
      <c r="G1401" s="112">
        <f t="shared" si="84"/>
        <v>0</v>
      </c>
      <c r="H1401" s="112">
        <f t="shared" si="84"/>
        <v>0</v>
      </c>
      <c r="I1401" s="112">
        <f t="shared" si="84"/>
        <v>0</v>
      </c>
      <c r="J1401" s="112">
        <f t="shared" si="84"/>
        <v>0</v>
      </c>
      <c r="K1401" s="112">
        <f t="shared" si="84"/>
        <v>0</v>
      </c>
      <c r="L1401" s="112">
        <f t="shared" si="84"/>
        <v>0</v>
      </c>
      <c r="M1401" s="112">
        <f t="shared" si="84"/>
        <v>0</v>
      </c>
      <c r="O1401" s="114" t="s">
        <v>53</v>
      </c>
      <c r="P1401" s="114" t="s">
        <v>1781</v>
      </c>
      <c r="Q1401" s="114" t="s">
        <v>621</v>
      </c>
      <c r="R1401" s="114" t="s">
        <v>1707</v>
      </c>
      <c r="S1401" s="114"/>
      <c r="T1401" s="112">
        <v>0</v>
      </c>
      <c r="U1401" s="112">
        <v>0</v>
      </c>
      <c r="V1401" s="112">
        <v>0</v>
      </c>
      <c r="W1401" s="112">
        <v>0</v>
      </c>
      <c r="X1401" s="112">
        <v>0</v>
      </c>
      <c r="Y1401" s="112">
        <v>0</v>
      </c>
      <c r="Z1401" s="112">
        <v>0</v>
      </c>
      <c r="AA1401" s="112">
        <v>0</v>
      </c>
      <c r="AB1401" s="112">
        <v>0</v>
      </c>
      <c r="AD1401" s="120" t="s">
        <v>53</v>
      </c>
      <c r="AE1401" s="120" t="s">
        <v>1781</v>
      </c>
      <c r="AF1401" s="120" t="s">
        <v>621</v>
      </c>
      <c r="AG1401" s="120" t="s">
        <v>1707</v>
      </c>
      <c r="AH1401" s="120"/>
      <c r="AI1401" s="119">
        <v>0</v>
      </c>
      <c r="AJ1401" s="119">
        <v>0</v>
      </c>
      <c r="AK1401" s="119">
        <v>0</v>
      </c>
      <c r="AL1401" s="119">
        <v>0</v>
      </c>
      <c r="AM1401" s="119">
        <v>0</v>
      </c>
      <c r="AN1401" s="119">
        <v>0</v>
      </c>
      <c r="AO1401" s="119">
        <v>0</v>
      </c>
      <c r="AP1401" s="119">
        <v>0</v>
      </c>
      <c r="AQ1401" s="119">
        <v>0</v>
      </c>
    </row>
    <row r="1402" spans="1:43" x14ac:dyDescent="0.25">
      <c r="A1402" s="114" t="s">
        <v>53</v>
      </c>
      <c r="B1402" s="114" t="s">
        <v>1781</v>
      </c>
      <c r="C1402" s="114" t="s">
        <v>706</v>
      </c>
      <c r="D1402" s="114" t="s">
        <v>1708</v>
      </c>
      <c r="E1402" s="112">
        <f t="shared" si="84"/>
        <v>0</v>
      </c>
      <c r="F1402" s="112">
        <f t="shared" si="84"/>
        <v>0</v>
      </c>
      <c r="G1402" s="112">
        <f t="shared" si="84"/>
        <v>0</v>
      </c>
      <c r="H1402" s="112">
        <f t="shared" si="84"/>
        <v>0</v>
      </c>
      <c r="I1402" s="112">
        <f t="shared" si="84"/>
        <v>0</v>
      </c>
      <c r="J1402" s="112">
        <f t="shared" si="84"/>
        <v>0</v>
      </c>
      <c r="K1402" s="112">
        <f t="shared" si="84"/>
        <v>0</v>
      </c>
      <c r="L1402" s="112">
        <f t="shared" si="84"/>
        <v>0</v>
      </c>
      <c r="M1402" s="112">
        <f t="shared" si="84"/>
        <v>0</v>
      </c>
      <c r="O1402" s="114" t="s">
        <v>53</v>
      </c>
      <c r="P1402" s="114" t="s">
        <v>1781</v>
      </c>
      <c r="Q1402" s="114" t="s">
        <v>706</v>
      </c>
      <c r="R1402" s="114" t="s">
        <v>1708</v>
      </c>
      <c r="S1402" s="114"/>
      <c r="T1402" s="112">
        <v>0</v>
      </c>
      <c r="U1402" s="112">
        <v>0</v>
      </c>
      <c r="V1402" s="112">
        <v>0</v>
      </c>
      <c r="W1402" s="112">
        <v>0</v>
      </c>
      <c r="X1402" s="112">
        <v>0</v>
      </c>
      <c r="Y1402" s="112">
        <v>0</v>
      </c>
      <c r="Z1402" s="112">
        <v>0</v>
      </c>
      <c r="AA1402" s="112">
        <v>0</v>
      </c>
      <c r="AB1402" s="112">
        <v>0</v>
      </c>
      <c r="AD1402" s="120" t="s">
        <v>53</v>
      </c>
      <c r="AE1402" s="120" t="s">
        <v>1781</v>
      </c>
      <c r="AF1402" s="120" t="s">
        <v>706</v>
      </c>
      <c r="AG1402" s="120" t="s">
        <v>1708</v>
      </c>
      <c r="AH1402" s="120"/>
      <c r="AI1402" s="119">
        <v>0</v>
      </c>
      <c r="AJ1402" s="119">
        <v>0</v>
      </c>
      <c r="AK1402" s="119">
        <v>0</v>
      </c>
      <c r="AL1402" s="119">
        <v>0</v>
      </c>
      <c r="AM1402" s="119">
        <v>0</v>
      </c>
      <c r="AN1402" s="119">
        <v>0</v>
      </c>
      <c r="AO1402" s="119">
        <v>0</v>
      </c>
      <c r="AP1402" s="119">
        <v>0</v>
      </c>
      <c r="AQ1402" s="119">
        <v>0</v>
      </c>
    </row>
    <row r="1403" spans="1:43" x14ac:dyDescent="0.25">
      <c r="A1403" s="114" t="s">
        <v>53</v>
      </c>
      <c r="B1403" s="114" t="s">
        <v>1781</v>
      </c>
      <c r="C1403" s="114" t="s">
        <v>708</v>
      </c>
      <c r="D1403" s="114" t="s">
        <v>1709</v>
      </c>
      <c r="E1403" s="112">
        <f t="shared" si="84"/>
        <v>0</v>
      </c>
      <c r="F1403" s="112">
        <f t="shared" si="84"/>
        <v>0</v>
      </c>
      <c r="G1403" s="112">
        <f t="shared" si="84"/>
        <v>0</v>
      </c>
      <c r="H1403" s="112">
        <f t="shared" si="84"/>
        <v>0</v>
      </c>
      <c r="I1403" s="112">
        <f t="shared" si="84"/>
        <v>0</v>
      </c>
      <c r="J1403" s="112">
        <f t="shared" si="84"/>
        <v>0</v>
      </c>
      <c r="K1403" s="112">
        <f t="shared" si="84"/>
        <v>0</v>
      </c>
      <c r="L1403" s="112">
        <f t="shared" si="84"/>
        <v>0</v>
      </c>
      <c r="M1403" s="112">
        <f t="shared" si="84"/>
        <v>0</v>
      </c>
      <c r="O1403" s="114" t="s">
        <v>53</v>
      </c>
      <c r="P1403" s="114" t="s">
        <v>1781</v>
      </c>
      <c r="Q1403" s="114" t="s">
        <v>708</v>
      </c>
      <c r="R1403" s="114" t="s">
        <v>1709</v>
      </c>
      <c r="S1403" s="114"/>
      <c r="T1403" s="112">
        <v>0</v>
      </c>
      <c r="U1403" s="112">
        <v>0</v>
      </c>
      <c r="V1403" s="112">
        <v>0</v>
      </c>
      <c r="W1403" s="112">
        <v>0</v>
      </c>
      <c r="X1403" s="112">
        <v>0</v>
      </c>
      <c r="Y1403" s="112">
        <v>0</v>
      </c>
      <c r="Z1403" s="112">
        <v>0</v>
      </c>
      <c r="AA1403" s="112">
        <v>0</v>
      </c>
      <c r="AB1403" s="112">
        <v>0</v>
      </c>
      <c r="AD1403" s="120" t="s">
        <v>53</v>
      </c>
      <c r="AE1403" s="120" t="s">
        <v>1781</v>
      </c>
      <c r="AF1403" s="120" t="s">
        <v>708</v>
      </c>
      <c r="AG1403" s="120" t="s">
        <v>1709</v>
      </c>
      <c r="AH1403" s="120"/>
      <c r="AI1403" s="119">
        <v>0</v>
      </c>
      <c r="AJ1403" s="119">
        <v>0</v>
      </c>
      <c r="AK1403" s="119">
        <v>0</v>
      </c>
      <c r="AL1403" s="119">
        <v>0</v>
      </c>
      <c r="AM1403" s="119">
        <v>0</v>
      </c>
      <c r="AN1403" s="119">
        <v>0</v>
      </c>
      <c r="AO1403" s="119">
        <v>0</v>
      </c>
      <c r="AP1403" s="119">
        <v>0</v>
      </c>
      <c r="AQ1403" s="119">
        <v>0</v>
      </c>
    </row>
    <row r="1406" spans="1:43" x14ac:dyDescent="0.25">
      <c r="A1406" s="111" t="s">
        <v>1782</v>
      </c>
      <c r="O1406" s="111" t="s">
        <v>1782</v>
      </c>
    </row>
    <row r="1407" spans="1:43" x14ac:dyDescent="0.25">
      <c r="A1407" s="114" t="s">
        <v>0</v>
      </c>
      <c r="B1407" s="114" t="s">
        <v>1666</v>
      </c>
      <c r="C1407" s="114" t="s">
        <v>112</v>
      </c>
      <c r="D1407" s="111" t="s">
        <v>127</v>
      </c>
      <c r="E1407" s="112" t="s">
        <v>1667</v>
      </c>
      <c r="F1407" s="112" t="s">
        <v>1668</v>
      </c>
      <c r="G1407" s="112" t="s">
        <v>1669</v>
      </c>
      <c r="H1407" s="112" t="s">
        <v>1670</v>
      </c>
      <c r="I1407" s="112" t="s">
        <v>1671</v>
      </c>
      <c r="J1407" s="112" t="s">
        <v>1672</v>
      </c>
      <c r="K1407" s="112" t="s">
        <v>1673</v>
      </c>
      <c r="L1407" s="112" t="s">
        <v>1674</v>
      </c>
      <c r="M1407" s="112" t="s">
        <v>1</v>
      </c>
      <c r="O1407" s="114" t="s">
        <v>0</v>
      </c>
      <c r="P1407" s="114" t="s">
        <v>1666</v>
      </c>
      <c r="Q1407" s="114" t="s">
        <v>112</v>
      </c>
      <c r="R1407" s="111" t="s">
        <v>127</v>
      </c>
      <c r="S1407" s="111"/>
      <c r="T1407" s="112" t="s">
        <v>1667</v>
      </c>
      <c r="U1407" s="112" t="s">
        <v>1668</v>
      </c>
      <c r="V1407" s="112" t="s">
        <v>1669</v>
      </c>
      <c r="W1407" s="112" t="s">
        <v>1670</v>
      </c>
      <c r="X1407" s="112" t="s">
        <v>1671</v>
      </c>
      <c r="Y1407" s="112" t="s">
        <v>1672</v>
      </c>
      <c r="Z1407" s="112" t="s">
        <v>1673</v>
      </c>
      <c r="AA1407" s="112" t="s">
        <v>1674</v>
      </c>
      <c r="AB1407" s="112" t="s">
        <v>1</v>
      </c>
    </row>
    <row r="1408" spans="1:43" x14ac:dyDescent="0.25">
      <c r="A1408" s="114" t="s">
        <v>28</v>
      </c>
      <c r="B1408" s="114" t="s">
        <v>1783</v>
      </c>
      <c r="C1408" s="114" t="s">
        <v>589</v>
      </c>
      <c r="D1408" s="114" t="s">
        <v>1676</v>
      </c>
      <c r="E1408" s="112">
        <f t="shared" ref="E1408:M1435" si="85">T1408</f>
        <v>32144</v>
      </c>
      <c r="F1408" s="112">
        <f t="shared" si="85"/>
        <v>0</v>
      </c>
      <c r="G1408" s="112">
        <f t="shared" si="85"/>
        <v>0</v>
      </c>
      <c r="H1408" s="112">
        <f t="shared" si="85"/>
        <v>0</v>
      </c>
      <c r="I1408" s="112">
        <f t="shared" si="85"/>
        <v>0</v>
      </c>
      <c r="J1408" s="112">
        <f t="shared" si="85"/>
        <v>0</v>
      </c>
      <c r="K1408" s="112">
        <f t="shared" si="85"/>
        <v>0</v>
      </c>
      <c r="L1408" s="112">
        <f t="shared" si="85"/>
        <v>0</v>
      </c>
      <c r="M1408" s="112">
        <f t="shared" si="85"/>
        <v>32144</v>
      </c>
      <c r="O1408" s="114" t="s">
        <v>28</v>
      </c>
      <c r="P1408" s="114" t="s">
        <v>1783</v>
      </c>
      <c r="Q1408" s="114" t="s">
        <v>589</v>
      </c>
      <c r="R1408" s="114" t="s">
        <v>1676</v>
      </c>
      <c r="S1408" s="114"/>
      <c r="T1408" s="112">
        <v>32144</v>
      </c>
      <c r="U1408" s="112">
        <v>0</v>
      </c>
      <c r="V1408" s="112">
        <v>0</v>
      </c>
      <c r="W1408" s="112">
        <v>0</v>
      </c>
      <c r="X1408" s="112">
        <v>0</v>
      </c>
      <c r="Y1408" s="112">
        <v>0</v>
      </c>
      <c r="Z1408" s="112">
        <v>0</v>
      </c>
      <c r="AA1408" s="112">
        <v>0</v>
      </c>
      <c r="AB1408" s="112">
        <v>32144</v>
      </c>
    </row>
    <row r="1409" spans="1:28" x14ac:dyDescent="0.25">
      <c r="A1409" s="114" t="s">
        <v>28</v>
      </c>
      <c r="B1409" s="114" t="s">
        <v>1783</v>
      </c>
      <c r="C1409" s="114" t="s">
        <v>590</v>
      </c>
      <c r="D1409" s="114" t="s">
        <v>1677</v>
      </c>
      <c r="E1409" s="112">
        <f t="shared" si="85"/>
        <v>0</v>
      </c>
      <c r="F1409" s="112">
        <f t="shared" si="85"/>
        <v>0</v>
      </c>
      <c r="G1409" s="112">
        <f t="shared" si="85"/>
        <v>0</v>
      </c>
      <c r="H1409" s="112">
        <f t="shared" si="85"/>
        <v>0</v>
      </c>
      <c r="I1409" s="112">
        <f t="shared" si="85"/>
        <v>119664</v>
      </c>
      <c r="J1409" s="112">
        <f t="shared" si="85"/>
        <v>0</v>
      </c>
      <c r="K1409" s="112">
        <f t="shared" si="85"/>
        <v>384</v>
      </c>
      <c r="L1409" s="112">
        <f t="shared" si="85"/>
        <v>0</v>
      </c>
      <c r="M1409" s="112">
        <f t="shared" si="85"/>
        <v>120048</v>
      </c>
      <c r="O1409" s="114" t="s">
        <v>28</v>
      </c>
      <c r="P1409" s="114" t="s">
        <v>1783</v>
      </c>
      <c r="Q1409" s="114" t="s">
        <v>590</v>
      </c>
      <c r="R1409" s="114" t="s">
        <v>1677</v>
      </c>
      <c r="S1409" s="114"/>
      <c r="T1409" s="112">
        <v>0</v>
      </c>
      <c r="U1409" s="112">
        <v>0</v>
      </c>
      <c r="V1409" s="112">
        <v>0</v>
      </c>
      <c r="W1409" s="112">
        <v>0</v>
      </c>
      <c r="X1409" s="112">
        <v>119664</v>
      </c>
      <c r="Y1409" s="112">
        <v>0</v>
      </c>
      <c r="Z1409" s="112">
        <v>384</v>
      </c>
      <c r="AA1409" s="112">
        <v>0</v>
      </c>
      <c r="AB1409" s="112">
        <v>120048</v>
      </c>
    </row>
    <row r="1410" spans="1:28" x14ac:dyDescent="0.25">
      <c r="A1410" s="114" t="s">
        <v>28</v>
      </c>
      <c r="B1410" s="114" t="s">
        <v>1783</v>
      </c>
      <c r="C1410" s="114" t="s">
        <v>591</v>
      </c>
      <c r="D1410" s="114" t="s">
        <v>1678</v>
      </c>
      <c r="E1410" s="112">
        <f t="shared" si="85"/>
        <v>0</v>
      </c>
      <c r="F1410" s="112">
        <f t="shared" si="85"/>
        <v>474992</v>
      </c>
      <c r="G1410" s="112">
        <f t="shared" si="85"/>
        <v>0</v>
      </c>
      <c r="H1410" s="112">
        <f t="shared" si="85"/>
        <v>0</v>
      </c>
      <c r="I1410" s="112">
        <f t="shared" si="85"/>
        <v>0</v>
      </c>
      <c r="J1410" s="112">
        <f t="shared" si="85"/>
        <v>1056</v>
      </c>
      <c r="K1410" s="112">
        <f t="shared" si="85"/>
        <v>0</v>
      </c>
      <c r="L1410" s="112">
        <f t="shared" si="85"/>
        <v>0</v>
      </c>
      <c r="M1410" s="112">
        <f t="shared" si="85"/>
        <v>476048</v>
      </c>
      <c r="O1410" s="114" t="s">
        <v>28</v>
      </c>
      <c r="P1410" s="114" t="s">
        <v>1783</v>
      </c>
      <c r="Q1410" s="114" t="s">
        <v>591</v>
      </c>
      <c r="R1410" s="114" t="s">
        <v>1678</v>
      </c>
      <c r="S1410" s="114"/>
      <c r="T1410" s="112">
        <v>0</v>
      </c>
      <c r="U1410" s="112">
        <v>474992</v>
      </c>
      <c r="V1410" s="112">
        <v>0</v>
      </c>
      <c r="W1410" s="112">
        <v>0</v>
      </c>
      <c r="X1410" s="112">
        <v>0</v>
      </c>
      <c r="Y1410" s="112">
        <v>1056</v>
      </c>
      <c r="Z1410" s="112">
        <v>0</v>
      </c>
      <c r="AA1410" s="112">
        <v>0</v>
      </c>
      <c r="AB1410" s="112">
        <v>476048</v>
      </c>
    </row>
    <row r="1411" spans="1:28" x14ac:dyDescent="0.25">
      <c r="A1411" s="114" t="s">
        <v>28</v>
      </c>
      <c r="B1411" s="114" t="s">
        <v>1783</v>
      </c>
      <c r="C1411" s="114" t="s">
        <v>592</v>
      </c>
      <c r="D1411" s="114" t="s">
        <v>1679</v>
      </c>
      <c r="E1411" s="112">
        <f t="shared" si="85"/>
        <v>52128</v>
      </c>
      <c r="F1411" s="112">
        <f t="shared" si="85"/>
        <v>103104</v>
      </c>
      <c r="G1411" s="112">
        <f t="shared" si="85"/>
        <v>0</v>
      </c>
      <c r="H1411" s="112">
        <f t="shared" si="85"/>
        <v>0</v>
      </c>
      <c r="I1411" s="112">
        <f t="shared" si="85"/>
        <v>76144</v>
      </c>
      <c r="J1411" s="112">
        <f t="shared" si="85"/>
        <v>26280</v>
      </c>
      <c r="K1411" s="112">
        <f t="shared" si="85"/>
        <v>80</v>
      </c>
      <c r="L1411" s="112">
        <f t="shared" si="85"/>
        <v>0</v>
      </c>
      <c r="M1411" s="112">
        <f t="shared" si="85"/>
        <v>257736</v>
      </c>
      <c r="O1411" s="114" t="s">
        <v>28</v>
      </c>
      <c r="P1411" s="114" t="s">
        <v>1783</v>
      </c>
      <c r="Q1411" s="114" t="s">
        <v>592</v>
      </c>
      <c r="R1411" s="114" t="s">
        <v>1679</v>
      </c>
      <c r="S1411" s="114"/>
      <c r="T1411" s="112">
        <v>52128</v>
      </c>
      <c r="U1411" s="112">
        <v>103104</v>
      </c>
      <c r="V1411" s="112">
        <v>0</v>
      </c>
      <c r="W1411" s="112">
        <v>0</v>
      </c>
      <c r="X1411" s="112">
        <v>76144</v>
      </c>
      <c r="Y1411" s="112">
        <v>26280</v>
      </c>
      <c r="Z1411" s="112">
        <v>80</v>
      </c>
      <c r="AA1411" s="112">
        <v>0</v>
      </c>
      <c r="AB1411" s="112">
        <v>257736</v>
      </c>
    </row>
    <row r="1412" spans="1:28" x14ac:dyDescent="0.25">
      <c r="A1412" s="114" t="s">
        <v>28</v>
      </c>
      <c r="B1412" s="114" t="s">
        <v>1783</v>
      </c>
      <c r="C1412" s="114" t="s">
        <v>593</v>
      </c>
      <c r="D1412" s="114" t="s">
        <v>1680</v>
      </c>
      <c r="E1412" s="112">
        <f t="shared" si="85"/>
        <v>0</v>
      </c>
      <c r="F1412" s="112">
        <f t="shared" si="85"/>
        <v>0</v>
      </c>
      <c r="G1412" s="112">
        <f t="shared" si="85"/>
        <v>0</v>
      </c>
      <c r="H1412" s="112">
        <f t="shared" si="85"/>
        <v>0</v>
      </c>
      <c r="I1412" s="112">
        <f t="shared" si="85"/>
        <v>0</v>
      </c>
      <c r="J1412" s="112">
        <f t="shared" si="85"/>
        <v>0</v>
      </c>
      <c r="K1412" s="112">
        <f t="shared" si="85"/>
        <v>0</v>
      </c>
      <c r="L1412" s="112">
        <f t="shared" si="85"/>
        <v>0</v>
      </c>
      <c r="M1412" s="112">
        <f t="shared" si="85"/>
        <v>0</v>
      </c>
      <c r="O1412" s="114" t="s">
        <v>28</v>
      </c>
      <c r="P1412" s="114" t="s">
        <v>1783</v>
      </c>
      <c r="Q1412" s="114" t="s">
        <v>593</v>
      </c>
      <c r="R1412" s="114" t="s">
        <v>1680</v>
      </c>
      <c r="S1412" s="114"/>
      <c r="T1412" s="112">
        <v>0</v>
      </c>
      <c r="U1412" s="112">
        <v>0</v>
      </c>
      <c r="V1412" s="112">
        <v>0</v>
      </c>
      <c r="W1412" s="112">
        <v>0</v>
      </c>
      <c r="X1412" s="112">
        <v>0</v>
      </c>
      <c r="Y1412" s="112">
        <v>0</v>
      </c>
      <c r="Z1412" s="112">
        <v>0</v>
      </c>
      <c r="AA1412" s="112">
        <v>0</v>
      </c>
      <c r="AB1412" s="112">
        <v>0</v>
      </c>
    </row>
    <row r="1413" spans="1:28" x14ac:dyDescent="0.25">
      <c r="A1413" s="114" t="s">
        <v>28</v>
      </c>
      <c r="B1413" s="114" t="s">
        <v>1783</v>
      </c>
      <c r="C1413" s="114" t="s">
        <v>594</v>
      </c>
      <c r="D1413" s="114" t="s">
        <v>1681</v>
      </c>
      <c r="E1413" s="112">
        <f t="shared" si="85"/>
        <v>20320</v>
      </c>
      <c r="F1413" s="112">
        <f t="shared" si="85"/>
        <v>0</v>
      </c>
      <c r="G1413" s="112">
        <f t="shared" si="85"/>
        <v>0</v>
      </c>
      <c r="H1413" s="112">
        <f t="shared" si="85"/>
        <v>0</v>
      </c>
      <c r="I1413" s="112">
        <f t="shared" si="85"/>
        <v>34480</v>
      </c>
      <c r="J1413" s="112">
        <f t="shared" si="85"/>
        <v>0</v>
      </c>
      <c r="K1413" s="112">
        <f t="shared" si="85"/>
        <v>0</v>
      </c>
      <c r="L1413" s="112">
        <f t="shared" si="85"/>
        <v>0</v>
      </c>
      <c r="M1413" s="112">
        <f t="shared" si="85"/>
        <v>54800</v>
      </c>
      <c r="O1413" s="114" t="s">
        <v>28</v>
      </c>
      <c r="P1413" s="114" t="s">
        <v>1783</v>
      </c>
      <c r="Q1413" s="114" t="s">
        <v>594</v>
      </c>
      <c r="R1413" s="114" t="s">
        <v>1681</v>
      </c>
      <c r="S1413" s="114"/>
      <c r="T1413" s="112">
        <v>20320</v>
      </c>
      <c r="U1413" s="112">
        <v>0</v>
      </c>
      <c r="V1413" s="112">
        <v>0</v>
      </c>
      <c r="W1413" s="112">
        <v>0</v>
      </c>
      <c r="X1413" s="112">
        <v>34480</v>
      </c>
      <c r="Y1413" s="112">
        <v>0</v>
      </c>
      <c r="Z1413" s="112">
        <v>0</v>
      </c>
      <c r="AA1413" s="112">
        <v>0</v>
      </c>
      <c r="AB1413" s="112">
        <v>54800</v>
      </c>
    </row>
    <row r="1414" spans="1:28" x14ac:dyDescent="0.25">
      <c r="A1414" s="114" t="s">
        <v>28</v>
      </c>
      <c r="B1414" s="114" t="s">
        <v>1783</v>
      </c>
      <c r="C1414" s="114" t="s">
        <v>595</v>
      </c>
      <c r="D1414" s="114" t="s">
        <v>1682</v>
      </c>
      <c r="E1414" s="112">
        <f t="shared" si="85"/>
        <v>0</v>
      </c>
      <c r="F1414" s="112">
        <f t="shared" si="85"/>
        <v>12576</v>
      </c>
      <c r="G1414" s="112">
        <f t="shared" si="85"/>
        <v>0</v>
      </c>
      <c r="H1414" s="112">
        <f t="shared" si="85"/>
        <v>0</v>
      </c>
      <c r="I1414" s="112">
        <f t="shared" si="85"/>
        <v>0</v>
      </c>
      <c r="J1414" s="112">
        <f t="shared" si="85"/>
        <v>39232</v>
      </c>
      <c r="K1414" s="112">
        <f t="shared" si="85"/>
        <v>0</v>
      </c>
      <c r="L1414" s="112">
        <f t="shared" si="85"/>
        <v>8114</v>
      </c>
      <c r="M1414" s="112">
        <f t="shared" si="85"/>
        <v>59922</v>
      </c>
      <c r="O1414" s="114" t="s">
        <v>28</v>
      </c>
      <c r="P1414" s="114" t="s">
        <v>1783</v>
      </c>
      <c r="Q1414" s="114" t="s">
        <v>595</v>
      </c>
      <c r="R1414" s="114" t="s">
        <v>1682</v>
      </c>
      <c r="S1414" s="114"/>
      <c r="T1414" s="112">
        <v>0</v>
      </c>
      <c r="U1414" s="112">
        <v>12576</v>
      </c>
      <c r="V1414" s="112">
        <v>0</v>
      </c>
      <c r="W1414" s="112">
        <v>0</v>
      </c>
      <c r="X1414" s="112">
        <v>0</v>
      </c>
      <c r="Y1414" s="112">
        <v>39232</v>
      </c>
      <c r="Z1414" s="112">
        <v>0</v>
      </c>
      <c r="AA1414" s="112">
        <v>8114</v>
      </c>
      <c r="AB1414" s="112">
        <v>59922</v>
      </c>
    </row>
    <row r="1415" spans="1:28" x14ac:dyDescent="0.25">
      <c r="A1415" s="114" t="s">
        <v>28</v>
      </c>
      <c r="B1415" s="114" t="s">
        <v>1783</v>
      </c>
      <c r="C1415" s="114" t="s">
        <v>596</v>
      </c>
      <c r="D1415" s="114" t="s">
        <v>1683</v>
      </c>
      <c r="E1415" s="112">
        <f t="shared" si="85"/>
        <v>0</v>
      </c>
      <c r="F1415" s="112">
        <f t="shared" si="85"/>
        <v>0</v>
      </c>
      <c r="G1415" s="112">
        <f t="shared" si="85"/>
        <v>0</v>
      </c>
      <c r="H1415" s="112">
        <f t="shared" si="85"/>
        <v>0</v>
      </c>
      <c r="I1415" s="112">
        <f t="shared" si="85"/>
        <v>18064</v>
      </c>
      <c r="J1415" s="112">
        <f t="shared" si="85"/>
        <v>0</v>
      </c>
      <c r="K1415" s="112">
        <f t="shared" si="85"/>
        <v>80</v>
      </c>
      <c r="L1415" s="112">
        <f t="shared" si="85"/>
        <v>0</v>
      </c>
      <c r="M1415" s="112">
        <f t="shared" si="85"/>
        <v>18144</v>
      </c>
      <c r="O1415" s="114" t="s">
        <v>28</v>
      </c>
      <c r="P1415" s="114" t="s">
        <v>1783</v>
      </c>
      <c r="Q1415" s="114" t="s">
        <v>596</v>
      </c>
      <c r="R1415" s="114" t="s">
        <v>1683</v>
      </c>
      <c r="S1415" s="114"/>
      <c r="T1415" s="112">
        <v>0</v>
      </c>
      <c r="U1415" s="112">
        <v>0</v>
      </c>
      <c r="V1415" s="112">
        <v>0</v>
      </c>
      <c r="W1415" s="112">
        <v>0</v>
      </c>
      <c r="X1415" s="112">
        <v>18064</v>
      </c>
      <c r="Y1415" s="112">
        <v>0</v>
      </c>
      <c r="Z1415" s="112">
        <v>80</v>
      </c>
      <c r="AA1415" s="112">
        <v>0</v>
      </c>
      <c r="AB1415" s="112">
        <v>18144</v>
      </c>
    </row>
    <row r="1416" spans="1:28" x14ac:dyDescent="0.25">
      <c r="A1416" s="114" t="s">
        <v>28</v>
      </c>
      <c r="B1416" s="114" t="s">
        <v>1783</v>
      </c>
      <c r="C1416" s="114" t="s">
        <v>597</v>
      </c>
      <c r="D1416" s="114" t="s">
        <v>1684</v>
      </c>
      <c r="E1416" s="112">
        <f t="shared" si="85"/>
        <v>27408</v>
      </c>
      <c r="F1416" s="112">
        <f t="shared" si="85"/>
        <v>10304</v>
      </c>
      <c r="G1416" s="112">
        <f t="shared" si="85"/>
        <v>0</v>
      </c>
      <c r="H1416" s="112">
        <f t="shared" si="85"/>
        <v>0</v>
      </c>
      <c r="I1416" s="112">
        <f t="shared" si="85"/>
        <v>148512</v>
      </c>
      <c r="J1416" s="112">
        <f t="shared" si="85"/>
        <v>0</v>
      </c>
      <c r="K1416" s="112">
        <f t="shared" si="85"/>
        <v>0</v>
      </c>
      <c r="L1416" s="112">
        <f t="shared" si="85"/>
        <v>0</v>
      </c>
      <c r="M1416" s="112">
        <f t="shared" si="85"/>
        <v>186224</v>
      </c>
      <c r="O1416" s="114" t="s">
        <v>28</v>
      </c>
      <c r="P1416" s="114" t="s">
        <v>1783</v>
      </c>
      <c r="Q1416" s="114" t="s">
        <v>597</v>
      </c>
      <c r="R1416" s="114" t="s">
        <v>1684</v>
      </c>
      <c r="S1416" s="114"/>
      <c r="T1416" s="112">
        <v>27408</v>
      </c>
      <c r="U1416" s="112">
        <v>10304</v>
      </c>
      <c r="V1416" s="112">
        <v>0</v>
      </c>
      <c r="W1416" s="112">
        <v>0</v>
      </c>
      <c r="X1416" s="112">
        <v>148512</v>
      </c>
      <c r="Y1416" s="112">
        <v>0</v>
      </c>
      <c r="Z1416" s="112">
        <v>0</v>
      </c>
      <c r="AA1416" s="112">
        <v>0</v>
      </c>
      <c r="AB1416" s="112">
        <v>186224</v>
      </c>
    </row>
    <row r="1417" spans="1:28" x14ac:dyDescent="0.25">
      <c r="A1417" s="114" t="s">
        <v>28</v>
      </c>
      <c r="B1417" s="114" t="s">
        <v>1783</v>
      </c>
      <c r="C1417" s="114" t="s">
        <v>598</v>
      </c>
      <c r="D1417" s="114" t="s">
        <v>1685</v>
      </c>
      <c r="E1417" s="112">
        <f t="shared" si="85"/>
        <v>0</v>
      </c>
      <c r="F1417" s="112">
        <f t="shared" si="85"/>
        <v>8608</v>
      </c>
      <c r="G1417" s="112">
        <f t="shared" si="85"/>
        <v>0</v>
      </c>
      <c r="H1417" s="112">
        <f t="shared" si="85"/>
        <v>0</v>
      </c>
      <c r="I1417" s="112">
        <f t="shared" si="85"/>
        <v>0</v>
      </c>
      <c r="J1417" s="112">
        <f t="shared" si="85"/>
        <v>0</v>
      </c>
      <c r="K1417" s="112">
        <f t="shared" si="85"/>
        <v>0</v>
      </c>
      <c r="L1417" s="112">
        <f t="shared" si="85"/>
        <v>0</v>
      </c>
      <c r="M1417" s="112">
        <f t="shared" si="85"/>
        <v>8608</v>
      </c>
      <c r="O1417" s="114" t="s">
        <v>28</v>
      </c>
      <c r="P1417" s="114" t="s">
        <v>1783</v>
      </c>
      <c r="Q1417" s="114" t="s">
        <v>598</v>
      </c>
      <c r="R1417" s="114" t="s">
        <v>1685</v>
      </c>
      <c r="S1417" s="114"/>
      <c r="T1417" s="112">
        <v>0</v>
      </c>
      <c r="U1417" s="112">
        <v>8608</v>
      </c>
      <c r="V1417" s="112">
        <v>0</v>
      </c>
      <c r="W1417" s="112">
        <v>0</v>
      </c>
      <c r="X1417" s="112">
        <v>0</v>
      </c>
      <c r="Y1417" s="112">
        <v>0</v>
      </c>
      <c r="Z1417" s="112">
        <v>0</v>
      </c>
      <c r="AA1417" s="112">
        <v>0</v>
      </c>
      <c r="AB1417" s="112">
        <v>8608</v>
      </c>
    </row>
    <row r="1418" spans="1:28" x14ac:dyDescent="0.25">
      <c r="A1418" s="114" t="s">
        <v>28</v>
      </c>
      <c r="B1418" s="114" t="s">
        <v>1783</v>
      </c>
      <c r="C1418" s="114" t="s">
        <v>599</v>
      </c>
      <c r="D1418" s="114" t="s">
        <v>1686</v>
      </c>
      <c r="E1418" s="112">
        <f t="shared" si="85"/>
        <v>0</v>
      </c>
      <c r="F1418" s="112">
        <f t="shared" si="85"/>
        <v>6048</v>
      </c>
      <c r="G1418" s="112">
        <f t="shared" si="85"/>
        <v>0</v>
      </c>
      <c r="H1418" s="112">
        <f t="shared" si="85"/>
        <v>0</v>
      </c>
      <c r="I1418" s="112">
        <f t="shared" si="85"/>
        <v>0</v>
      </c>
      <c r="J1418" s="112">
        <f t="shared" si="85"/>
        <v>37168</v>
      </c>
      <c r="K1418" s="112">
        <f t="shared" si="85"/>
        <v>0</v>
      </c>
      <c r="L1418" s="112">
        <f t="shared" si="85"/>
        <v>0</v>
      </c>
      <c r="M1418" s="112">
        <f t="shared" si="85"/>
        <v>43216</v>
      </c>
      <c r="O1418" s="114" t="s">
        <v>28</v>
      </c>
      <c r="P1418" s="114" t="s">
        <v>1783</v>
      </c>
      <c r="Q1418" s="114" t="s">
        <v>599</v>
      </c>
      <c r="R1418" s="114" t="s">
        <v>1686</v>
      </c>
      <c r="S1418" s="114"/>
      <c r="T1418" s="112">
        <v>0</v>
      </c>
      <c r="U1418" s="112">
        <v>6048</v>
      </c>
      <c r="V1418" s="112">
        <v>0</v>
      </c>
      <c r="W1418" s="112">
        <v>0</v>
      </c>
      <c r="X1418" s="112">
        <v>0</v>
      </c>
      <c r="Y1418" s="112">
        <v>37168</v>
      </c>
      <c r="Z1418" s="112">
        <v>0</v>
      </c>
      <c r="AA1418" s="112">
        <v>0</v>
      </c>
      <c r="AB1418" s="112">
        <v>43216</v>
      </c>
    </row>
    <row r="1419" spans="1:28" x14ac:dyDescent="0.25">
      <c r="A1419" s="114" t="s">
        <v>28</v>
      </c>
      <c r="B1419" s="114" t="s">
        <v>1783</v>
      </c>
      <c r="C1419" s="114" t="s">
        <v>600</v>
      </c>
      <c r="D1419" s="114" t="s">
        <v>1687</v>
      </c>
      <c r="E1419" s="112">
        <f t="shared" si="85"/>
        <v>502752</v>
      </c>
      <c r="F1419" s="112">
        <f t="shared" si="85"/>
        <v>0</v>
      </c>
      <c r="G1419" s="112">
        <f t="shared" si="85"/>
        <v>0</v>
      </c>
      <c r="H1419" s="112">
        <f t="shared" si="85"/>
        <v>47448</v>
      </c>
      <c r="I1419" s="112">
        <f t="shared" si="85"/>
        <v>384</v>
      </c>
      <c r="J1419" s="112">
        <f t="shared" si="85"/>
        <v>0</v>
      </c>
      <c r="K1419" s="112">
        <f t="shared" si="85"/>
        <v>0</v>
      </c>
      <c r="L1419" s="112">
        <f t="shared" si="85"/>
        <v>0</v>
      </c>
      <c r="M1419" s="112">
        <f t="shared" si="85"/>
        <v>550584</v>
      </c>
      <c r="O1419" s="114" t="s">
        <v>28</v>
      </c>
      <c r="P1419" s="114" t="s">
        <v>1783</v>
      </c>
      <c r="Q1419" s="114" t="s">
        <v>600</v>
      </c>
      <c r="R1419" s="114" t="s">
        <v>1687</v>
      </c>
      <c r="S1419" s="114"/>
      <c r="T1419" s="112">
        <v>502752</v>
      </c>
      <c r="U1419" s="112">
        <v>0</v>
      </c>
      <c r="V1419" s="112">
        <v>0</v>
      </c>
      <c r="W1419" s="112">
        <v>47448</v>
      </c>
      <c r="X1419" s="112">
        <v>384</v>
      </c>
      <c r="Y1419" s="112">
        <v>0</v>
      </c>
      <c r="Z1419" s="112">
        <v>0</v>
      </c>
      <c r="AA1419" s="112">
        <v>0</v>
      </c>
      <c r="AB1419" s="112">
        <v>550584</v>
      </c>
    </row>
    <row r="1420" spans="1:28" x14ac:dyDescent="0.25">
      <c r="A1420" s="114" t="s">
        <v>28</v>
      </c>
      <c r="B1420" s="114" t="s">
        <v>1783</v>
      </c>
      <c r="C1420" s="114" t="s">
        <v>601</v>
      </c>
      <c r="D1420" s="114" t="s">
        <v>1688</v>
      </c>
      <c r="E1420" s="112">
        <f t="shared" si="85"/>
        <v>61968</v>
      </c>
      <c r="F1420" s="112">
        <f t="shared" si="85"/>
        <v>0</v>
      </c>
      <c r="G1420" s="112">
        <f t="shared" si="85"/>
        <v>0</v>
      </c>
      <c r="H1420" s="112">
        <f t="shared" si="85"/>
        <v>0</v>
      </c>
      <c r="I1420" s="112">
        <f t="shared" si="85"/>
        <v>0</v>
      </c>
      <c r="J1420" s="112">
        <f t="shared" si="85"/>
        <v>0</v>
      </c>
      <c r="K1420" s="112">
        <f t="shared" si="85"/>
        <v>0</v>
      </c>
      <c r="L1420" s="112">
        <f t="shared" si="85"/>
        <v>0</v>
      </c>
      <c r="M1420" s="112">
        <f t="shared" si="85"/>
        <v>61968</v>
      </c>
      <c r="O1420" s="114" t="s">
        <v>28</v>
      </c>
      <c r="P1420" s="114" t="s">
        <v>1783</v>
      </c>
      <c r="Q1420" s="114" t="s">
        <v>601</v>
      </c>
      <c r="R1420" s="114" t="s">
        <v>1688</v>
      </c>
      <c r="S1420" s="114"/>
      <c r="T1420" s="112">
        <v>61968</v>
      </c>
      <c r="U1420" s="112">
        <v>0</v>
      </c>
      <c r="V1420" s="112">
        <v>0</v>
      </c>
      <c r="W1420" s="112">
        <v>0</v>
      </c>
      <c r="X1420" s="112">
        <v>0</v>
      </c>
      <c r="Y1420" s="112">
        <v>0</v>
      </c>
      <c r="Z1420" s="112">
        <v>0</v>
      </c>
      <c r="AA1420" s="112">
        <v>0</v>
      </c>
      <c r="AB1420" s="112">
        <v>61968</v>
      </c>
    </row>
    <row r="1421" spans="1:28" x14ac:dyDescent="0.25">
      <c r="A1421" s="114" t="s">
        <v>28</v>
      </c>
      <c r="B1421" s="114" t="s">
        <v>1783</v>
      </c>
      <c r="C1421" s="114" t="s">
        <v>602</v>
      </c>
      <c r="D1421" s="114" t="s">
        <v>1689</v>
      </c>
      <c r="E1421" s="112">
        <f t="shared" si="85"/>
        <v>0</v>
      </c>
      <c r="F1421" s="112">
        <f t="shared" si="85"/>
        <v>0</v>
      </c>
      <c r="G1421" s="112">
        <f t="shared" si="85"/>
        <v>0</v>
      </c>
      <c r="H1421" s="112">
        <f t="shared" si="85"/>
        <v>0</v>
      </c>
      <c r="I1421" s="112">
        <f t="shared" si="85"/>
        <v>0</v>
      </c>
      <c r="J1421" s="112">
        <f t="shared" si="85"/>
        <v>135840</v>
      </c>
      <c r="K1421" s="112">
        <f t="shared" si="85"/>
        <v>0</v>
      </c>
      <c r="L1421" s="112">
        <f t="shared" si="85"/>
        <v>6480</v>
      </c>
      <c r="M1421" s="112">
        <f t="shared" si="85"/>
        <v>142320</v>
      </c>
      <c r="O1421" s="114" t="s">
        <v>28</v>
      </c>
      <c r="P1421" s="114" t="s">
        <v>1783</v>
      </c>
      <c r="Q1421" s="114" t="s">
        <v>602</v>
      </c>
      <c r="R1421" s="114" t="s">
        <v>1689</v>
      </c>
      <c r="S1421" s="114"/>
      <c r="T1421" s="112">
        <v>0</v>
      </c>
      <c r="U1421" s="112">
        <v>0</v>
      </c>
      <c r="V1421" s="112">
        <v>0</v>
      </c>
      <c r="W1421" s="112">
        <v>0</v>
      </c>
      <c r="X1421" s="112">
        <v>0</v>
      </c>
      <c r="Y1421" s="112">
        <v>135840</v>
      </c>
      <c r="Z1421" s="112">
        <v>0</v>
      </c>
      <c r="AA1421" s="112">
        <v>6480</v>
      </c>
      <c r="AB1421" s="112">
        <v>142320</v>
      </c>
    </row>
    <row r="1422" spans="1:28" x14ac:dyDescent="0.25">
      <c r="A1422" s="114" t="s">
        <v>28</v>
      </c>
      <c r="B1422" s="114" t="s">
        <v>1783</v>
      </c>
      <c r="C1422" s="114" t="s">
        <v>603</v>
      </c>
      <c r="D1422" s="114" t="s">
        <v>1690</v>
      </c>
      <c r="E1422" s="112">
        <f t="shared" si="85"/>
        <v>0</v>
      </c>
      <c r="F1422" s="112">
        <f t="shared" si="85"/>
        <v>0</v>
      </c>
      <c r="G1422" s="112">
        <f t="shared" si="85"/>
        <v>0</v>
      </c>
      <c r="H1422" s="112">
        <f t="shared" si="85"/>
        <v>0</v>
      </c>
      <c r="I1422" s="112">
        <f t="shared" si="85"/>
        <v>0</v>
      </c>
      <c r="J1422" s="112">
        <f t="shared" si="85"/>
        <v>0</v>
      </c>
      <c r="K1422" s="112">
        <f t="shared" si="85"/>
        <v>0</v>
      </c>
      <c r="L1422" s="112">
        <f t="shared" si="85"/>
        <v>0</v>
      </c>
      <c r="M1422" s="112">
        <f t="shared" si="85"/>
        <v>0</v>
      </c>
      <c r="O1422" s="114" t="s">
        <v>28</v>
      </c>
      <c r="P1422" s="114" t="s">
        <v>1783</v>
      </c>
      <c r="Q1422" s="114" t="s">
        <v>603</v>
      </c>
      <c r="R1422" s="114" t="s">
        <v>1690</v>
      </c>
      <c r="S1422" s="114"/>
      <c r="T1422" s="112">
        <v>0</v>
      </c>
      <c r="U1422" s="112">
        <v>0</v>
      </c>
      <c r="V1422" s="112">
        <v>0</v>
      </c>
      <c r="W1422" s="112">
        <v>0</v>
      </c>
      <c r="X1422" s="112">
        <v>0</v>
      </c>
      <c r="Y1422" s="112">
        <v>0</v>
      </c>
      <c r="Z1422" s="112">
        <v>0</v>
      </c>
      <c r="AA1422" s="112">
        <v>0</v>
      </c>
      <c r="AB1422" s="112">
        <v>0</v>
      </c>
    </row>
    <row r="1423" spans="1:28" x14ac:dyDescent="0.25">
      <c r="A1423" s="114" t="s">
        <v>28</v>
      </c>
      <c r="B1423" s="114" t="s">
        <v>1783</v>
      </c>
      <c r="C1423" s="114" t="s">
        <v>604</v>
      </c>
      <c r="D1423" s="114" t="s">
        <v>1691</v>
      </c>
      <c r="E1423" s="112">
        <f t="shared" si="85"/>
        <v>25200</v>
      </c>
      <c r="F1423" s="112">
        <f t="shared" si="85"/>
        <v>528</v>
      </c>
      <c r="G1423" s="112">
        <f t="shared" si="85"/>
        <v>0</v>
      </c>
      <c r="H1423" s="112">
        <f t="shared" si="85"/>
        <v>0</v>
      </c>
      <c r="I1423" s="112">
        <f t="shared" si="85"/>
        <v>0</v>
      </c>
      <c r="J1423" s="112">
        <f t="shared" si="85"/>
        <v>115008</v>
      </c>
      <c r="K1423" s="112">
        <f t="shared" si="85"/>
        <v>0</v>
      </c>
      <c r="L1423" s="112">
        <f t="shared" si="85"/>
        <v>32627</v>
      </c>
      <c r="M1423" s="112">
        <f t="shared" si="85"/>
        <v>173363</v>
      </c>
      <c r="O1423" s="114" t="s">
        <v>28</v>
      </c>
      <c r="P1423" s="114" t="s">
        <v>1783</v>
      </c>
      <c r="Q1423" s="114" t="s">
        <v>604</v>
      </c>
      <c r="R1423" s="114" t="s">
        <v>1691</v>
      </c>
      <c r="S1423" s="114"/>
      <c r="T1423" s="112">
        <v>25200</v>
      </c>
      <c r="U1423" s="112">
        <v>528</v>
      </c>
      <c r="V1423" s="112">
        <v>0</v>
      </c>
      <c r="W1423" s="112">
        <v>0</v>
      </c>
      <c r="X1423" s="112">
        <v>0</v>
      </c>
      <c r="Y1423" s="112">
        <v>115008</v>
      </c>
      <c r="Z1423" s="112">
        <v>0</v>
      </c>
      <c r="AA1423" s="112">
        <v>32627</v>
      </c>
      <c r="AB1423" s="112">
        <v>173363</v>
      </c>
    </row>
    <row r="1424" spans="1:28" x14ac:dyDescent="0.25">
      <c r="A1424" s="114" t="s">
        <v>28</v>
      </c>
      <c r="B1424" s="114" t="s">
        <v>1783</v>
      </c>
      <c r="C1424" s="114" t="s">
        <v>605</v>
      </c>
      <c r="D1424" s="114" t="s">
        <v>1692</v>
      </c>
      <c r="E1424" s="112">
        <f t="shared" si="85"/>
        <v>0</v>
      </c>
      <c r="F1424" s="112">
        <f t="shared" si="85"/>
        <v>0</v>
      </c>
      <c r="G1424" s="112">
        <f t="shared" si="85"/>
        <v>0</v>
      </c>
      <c r="H1424" s="112">
        <f t="shared" si="85"/>
        <v>0</v>
      </c>
      <c r="I1424" s="112">
        <f t="shared" si="85"/>
        <v>0</v>
      </c>
      <c r="J1424" s="112">
        <f t="shared" si="85"/>
        <v>24192</v>
      </c>
      <c r="K1424" s="112">
        <f t="shared" si="85"/>
        <v>0</v>
      </c>
      <c r="L1424" s="112">
        <f t="shared" si="85"/>
        <v>0</v>
      </c>
      <c r="M1424" s="112">
        <f t="shared" si="85"/>
        <v>24192</v>
      </c>
      <c r="O1424" s="114" t="s">
        <v>28</v>
      </c>
      <c r="P1424" s="114" t="s">
        <v>1783</v>
      </c>
      <c r="Q1424" s="114" t="s">
        <v>605</v>
      </c>
      <c r="R1424" s="114" t="s">
        <v>1692</v>
      </c>
      <c r="S1424" s="114"/>
      <c r="T1424" s="112">
        <v>0</v>
      </c>
      <c r="U1424" s="112">
        <v>0</v>
      </c>
      <c r="V1424" s="112">
        <v>0</v>
      </c>
      <c r="W1424" s="112">
        <v>0</v>
      </c>
      <c r="X1424" s="112">
        <v>0</v>
      </c>
      <c r="Y1424" s="112">
        <v>24192</v>
      </c>
      <c r="Z1424" s="112">
        <v>0</v>
      </c>
      <c r="AA1424" s="112">
        <v>0</v>
      </c>
      <c r="AB1424" s="112">
        <v>24192</v>
      </c>
    </row>
    <row r="1425" spans="1:28" x14ac:dyDescent="0.25">
      <c r="A1425" s="114" t="s">
        <v>28</v>
      </c>
      <c r="B1425" s="114" t="s">
        <v>1783</v>
      </c>
      <c r="C1425" s="114" t="s">
        <v>606</v>
      </c>
      <c r="D1425" s="114" t="s">
        <v>1693</v>
      </c>
      <c r="E1425" s="112">
        <f t="shared" si="85"/>
        <v>0</v>
      </c>
      <c r="F1425" s="112">
        <f t="shared" si="85"/>
        <v>0</v>
      </c>
      <c r="G1425" s="112">
        <f t="shared" si="85"/>
        <v>0</v>
      </c>
      <c r="H1425" s="112">
        <f t="shared" si="85"/>
        <v>0</v>
      </c>
      <c r="I1425" s="112">
        <f t="shared" si="85"/>
        <v>0</v>
      </c>
      <c r="J1425" s="112">
        <f t="shared" si="85"/>
        <v>125920</v>
      </c>
      <c r="K1425" s="112">
        <f t="shared" si="85"/>
        <v>0</v>
      </c>
      <c r="L1425" s="112">
        <f t="shared" si="85"/>
        <v>0</v>
      </c>
      <c r="M1425" s="112">
        <f t="shared" si="85"/>
        <v>125920</v>
      </c>
      <c r="O1425" s="114" t="s">
        <v>28</v>
      </c>
      <c r="P1425" s="114" t="s">
        <v>1783</v>
      </c>
      <c r="Q1425" s="114" t="s">
        <v>606</v>
      </c>
      <c r="R1425" s="114" t="s">
        <v>1693</v>
      </c>
      <c r="S1425" s="114"/>
      <c r="T1425" s="112">
        <v>0</v>
      </c>
      <c r="U1425" s="112">
        <v>0</v>
      </c>
      <c r="V1425" s="112">
        <v>0</v>
      </c>
      <c r="W1425" s="112">
        <v>0</v>
      </c>
      <c r="X1425" s="112">
        <v>0</v>
      </c>
      <c r="Y1425" s="112">
        <v>125920</v>
      </c>
      <c r="Z1425" s="112">
        <v>0</v>
      </c>
      <c r="AA1425" s="112">
        <v>0</v>
      </c>
      <c r="AB1425" s="112">
        <v>125920</v>
      </c>
    </row>
    <row r="1426" spans="1:28" x14ac:dyDescent="0.25">
      <c r="A1426" s="114" t="s">
        <v>28</v>
      </c>
      <c r="B1426" s="114" t="s">
        <v>1783</v>
      </c>
      <c r="C1426" s="114" t="s">
        <v>607</v>
      </c>
      <c r="D1426" s="114" t="s">
        <v>1694</v>
      </c>
      <c r="E1426" s="112">
        <f t="shared" si="85"/>
        <v>0</v>
      </c>
      <c r="F1426" s="112">
        <f t="shared" si="85"/>
        <v>287360</v>
      </c>
      <c r="G1426" s="112">
        <f t="shared" si="85"/>
        <v>149180</v>
      </c>
      <c r="H1426" s="112">
        <f t="shared" si="85"/>
        <v>0</v>
      </c>
      <c r="I1426" s="112">
        <f t="shared" si="85"/>
        <v>0</v>
      </c>
      <c r="J1426" s="112">
        <f t="shared" si="85"/>
        <v>1280</v>
      </c>
      <c r="K1426" s="112">
        <f t="shared" si="85"/>
        <v>0</v>
      </c>
      <c r="L1426" s="112">
        <f t="shared" si="85"/>
        <v>0</v>
      </c>
      <c r="M1426" s="112">
        <f t="shared" si="85"/>
        <v>437820</v>
      </c>
      <c r="O1426" s="114" t="s">
        <v>28</v>
      </c>
      <c r="P1426" s="114" t="s">
        <v>1783</v>
      </c>
      <c r="Q1426" s="114" t="s">
        <v>607</v>
      </c>
      <c r="R1426" s="114" t="s">
        <v>1694</v>
      </c>
      <c r="S1426" s="114"/>
      <c r="T1426" s="112">
        <v>0</v>
      </c>
      <c r="U1426" s="112">
        <v>287360</v>
      </c>
      <c r="V1426" s="112">
        <v>149180</v>
      </c>
      <c r="W1426" s="112">
        <v>0</v>
      </c>
      <c r="X1426" s="112">
        <v>0</v>
      </c>
      <c r="Y1426" s="112">
        <v>1280</v>
      </c>
      <c r="Z1426" s="112">
        <v>0</v>
      </c>
      <c r="AA1426" s="112">
        <v>0</v>
      </c>
      <c r="AB1426" s="112">
        <v>437820</v>
      </c>
    </row>
    <row r="1427" spans="1:28" x14ac:dyDescent="0.25">
      <c r="A1427" s="114" t="s">
        <v>28</v>
      </c>
      <c r="B1427" s="114" t="s">
        <v>1783</v>
      </c>
      <c r="C1427" s="114" t="s">
        <v>608</v>
      </c>
      <c r="D1427" s="114" t="s">
        <v>1695</v>
      </c>
      <c r="E1427" s="112">
        <f t="shared" si="85"/>
        <v>0</v>
      </c>
      <c r="F1427" s="112">
        <f t="shared" si="85"/>
        <v>0</v>
      </c>
      <c r="G1427" s="112">
        <f t="shared" si="85"/>
        <v>0</v>
      </c>
      <c r="H1427" s="112">
        <f t="shared" si="85"/>
        <v>0</v>
      </c>
      <c r="I1427" s="112">
        <f t="shared" si="85"/>
        <v>56768</v>
      </c>
      <c r="J1427" s="112">
        <f t="shared" si="85"/>
        <v>0</v>
      </c>
      <c r="K1427" s="112">
        <f t="shared" si="85"/>
        <v>0</v>
      </c>
      <c r="L1427" s="112">
        <f t="shared" si="85"/>
        <v>0</v>
      </c>
      <c r="M1427" s="112">
        <f t="shared" si="85"/>
        <v>56768</v>
      </c>
      <c r="O1427" s="114" t="s">
        <v>28</v>
      </c>
      <c r="P1427" s="114" t="s">
        <v>1783</v>
      </c>
      <c r="Q1427" s="114" t="s">
        <v>608</v>
      </c>
      <c r="R1427" s="114" t="s">
        <v>1695</v>
      </c>
      <c r="S1427" s="114"/>
      <c r="T1427" s="112">
        <v>0</v>
      </c>
      <c r="U1427" s="112">
        <v>0</v>
      </c>
      <c r="V1427" s="112">
        <v>0</v>
      </c>
      <c r="W1427" s="112">
        <v>0</v>
      </c>
      <c r="X1427" s="112">
        <v>56768</v>
      </c>
      <c r="Y1427" s="112">
        <v>0</v>
      </c>
      <c r="Z1427" s="112">
        <v>0</v>
      </c>
      <c r="AA1427" s="112">
        <v>0</v>
      </c>
      <c r="AB1427" s="112">
        <v>56768</v>
      </c>
    </row>
    <row r="1428" spans="1:28" x14ac:dyDescent="0.25">
      <c r="A1428" s="114" t="s">
        <v>28</v>
      </c>
      <c r="B1428" s="114" t="s">
        <v>1783</v>
      </c>
      <c r="C1428" s="114" t="s">
        <v>609</v>
      </c>
      <c r="D1428" s="114" t="s">
        <v>1696</v>
      </c>
      <c r="E1428" s="112">
        <f t="shared" si="85"/>
        <v>0</v>
      </c>
      <c r="F1428" s="112">
        <f t="shared" si="85"/>
        <v>0</v>
      </c>
      <c r="G1428" s="112">
        <f t="shared" si="85"/>
        <v>0</v>
      </c>
      <c r="H1428" s="112">
        <f t="shared" si="85"/>
        <v>0</v>
      </c>
      <c r="I1428" s="112">
        <f t="shared" si="85"/>
        <v>16704</v>
      </c>
      <c r="J1428" s="112">
        <f t="shared" si="85"/>
        <v>0</v>
      </c>
      <c r="K1428" s="112">
        <f t="shared" si="85"/>
        <v>2600</v>
      </c>
      <c r="L1428" s="112">
        <f t="shared" si="85"/>
        <v>0</v>
      </c>
      <c r="M1428" s="112">
        <f t="shared" si="85"/>
        <v>19304</v>
      </c>
      <c r="O1428" s="114" t="s">
        <v>28</v>
      </c>
      <c r="P1428" s="114" t="s">
        <v>1783</v>
      </c>
      <c r="Q1428" s="114" t="s">
        <v>609</v>
      </c>
      <c r="R1428" s="114" t="s">
        <v>1696</v>
      </c>
      <c r="S1428" s="114"/>
      <c r="T1428" s="112">
        <v>0</v>
      </c>
      <c r="U1428" s="112">
        <v>0</v>
      </c>
      <c r="V1428" s="112">
        <v>0</v>
      </c>
      <c r="W1428" s="112">
        <v>0</v>
      </c>
      <c r="X1428" s="112">
        <v>16704</v>
      </c>
      <c r="Y1428" s="112">
        <v>0</v>
      </c>
      <c r="Z1428" s="112">
        <v>2600</v>
      </c>
      <c r="AA1428" s="112">
        <v>0</v>
      </c>
      <c r="AB1428" s="112">
        <v>19304</v>
      </c>
    </row>
    <row r="1429" spans="1:28" x14ac:dyDescent="0.25">
      <c r="A1429" s="114" t="s">
        <v>28</v>
      </c>
      <c r="B1429" s="114" t="s">
        <v>1783</v>
      </c>
      <c r="C1429" s="114" t="s">
        <v>610</v>
      </c>
      <c r="D1429" s="114" t="s">
        <v>1697</v>
      </c>
      <c r="E1429" s="112">
        <f t="shared" si="85"/>
        <v>0</v>
      </c>
      <c r="F1429" s="112">
        <f t="shared" si="85"/>
        <v>0</v>
      </c>
      <c r="G1429" s="112">
        <f t="shared" si="85"/>
        <v>0</v>
      </c>
      <c r="H1429" s="112">
        <f t="shared" si="85"/>
        <v>0</v>
      </c>
      <c r="I1429" s="112">
        <f t="shared" si="85"/>
        <v>6912</v>
      </c>
      <c r="J1429" s="112">
        <f t="shared" si="85"/>
        <v>0</v>
      </c>
      <c r="K1429" s="112">
        <f t="shared" si="85"/>
        <v>0</v>
      </c>
      <c r="L1429" s="112">
        <f t="shared" si="85"/>
        <v>0</v>
      </c>
      <c r="M1429" s="112">
        <f t="shared" si="85"/>
        <v>6912</v>
      </c>
      <c r="O1429" s="114" t="s">
        <v>28</v>
      </c>
      <c r="P1429" s="114" t="s">
        <v>1783</v>
      </c>
      <c r="Q1429" s="114" t="s">
        <v>610</v>
      </c>
      <c r="R1429" s="114" t="s">
        <v>1697</v>
      </c>
      <c r="S1429" s="114"/>
      <c r="T1429" s="112">
        <v>0</v>
      </c>
      <c r="U1429" s="112">
        <v>0</v>
      </c>
      <c r="V1429" s="112">
        <v>0</v>
      </c>
      <c r="W1429" s="112">
        <v>0</v>
      </c>
      <c r="X1429" s="112">
        <v>6912</v>
      </c>
      <c r="Y1429" s="112">
        <v>0</v>
      </c>
      <c r="Z1429" s="112">
        <v>0</v>
      </c>
      <c r="AA1429" s="112">
        <v>0</v>
      </c>
      <c r="AB1429" s="112">
        <v>6912</v>
      </c>
    </row>
    <row r="1430" spans="1:28" x14ac:dyDescent="0.25">
      <c r="A1430" s="114" t="s">
        <v>28</v>
      </c>
      <c r="B1430" s="114" t="s">
        <v>1783</v>
      </c>
      <c r="C1430" s="114" t="s">
        <v>611</v>
      </c>
      <c r="D1430" s="114" t="s">
        <v>1698</v>
      </c>
      <c r="E1430" s="112">
        <f t="shared" si="85"/>
        <v>92880</v>
      </c>
      <c r="F1430" s="112">
        <f t="shared" si="85"/>
        <v>0</v>
      </c>
      <c r="G1430" s="112">
        <f t="shared" si="85"/>
        <v>0</v>
      </c>
      <c r="H1430" s="112">
        <f t="shared" si="85"/>
        <v>0</v>
      </c>
      <c r="I1430" s="112">
        <f t="shared" si="85"/>
        <v>0</v>
      </c>
      <c r="J1430" s="112">
        <f t="shared" si="85"/>
        <v>0</v>
      </c>
      <c r="K1430" s="112">
        <f t="shared" si="85"/>
        <v>0</v>
      </c>
      <c r="L1430" s="112">
        <f t="shared" si="85"/>
        <v>0</v>
      </c>
      <c r="M1430" s="112">
        <f t="shared" si="85"/>
        <v>92880</v>
      </c>
      <c r="O1430" s="114" t="s">
        <v>28</v>
      </c>
      <c r="P1430" s="114" t="s">
        <v>1783</v>
      </c>
      <c r="Q1430" s="114" t="s">
        <v>611</v>
      </c>
      <c r="R1430" s="114" t="s">
        <v>1698</v>
      </c>
      <c r="S1430" s="114"/>
      <c r="T1430" s="112">
        <v>92880</v>
      </c>
      <c r="U1430" s="112">
        <v>0</v>
      </c>
      <c r="V1430" s="112">
        <v>0</v>
      </c>
      <c r="W1430" s="112">
        <v>0</v>
      </c>
      <c r="X1430" s="112">
        <v>0</v>
      </c>
      <c r="Y1430" s="112">
        <v>0</v>
      </c>
      <c r="Z1430" s="112">
        <v>0</v>
      </c>
      <c r="AA1430" s="112">
        <v>0</v>
      </c>
      <c r="AB1430" s="112">
        <v>92880</v>
      </c>
    </row>
    <row r="1431" spans="1:28" x14ac:dyDescent="0.25">
      <c r="A1431" s="114" t="s">
        <v>28</v>
      </c>
      <c r="B1431" s="114" t="s">
        <v>1783</v>
      </c>
      <c r="C1431" s="114" t="s">
        <v>612</v>
      </c>
      <c r="D1431" s="114" t="s">
        <v>1699</v>
      </c>
      <c r="E1431" s="112">
        <f t="shared" si="85"/>
        <v>32112</v>
      </c>
      <c r="F1431" s="112">
        <f t="shared" si="85"/>
        <v>0</v>
      </c>
      <c r="G1431" s="112">
        <f t="shared" si="85"/>
        <v>0</v>
      </c>
      <c r="H1431" s="112">
        <f t="shared" si="85"/>
        <v>0</v>
      </c>
      <c r="I1431" s="112">
        <f t="shared" si="85"/>
        <v>75008</v>
      </c>
      <c r="J1431" s="112">
        <f t="shared" si="85"/>
        <v>0</v>
      </c>
      <c r="K1431" s="112">
        <f t="shared" si="85"/>
        <v>48408</v>
      </c>
      <c r="L1431" s="112">
        <f t="shared" si="85"/>
        <v>0</v>
      </c>
      <c r="M1431" s="112">
        <f t="shared" si="85"/>
        <v>155528</v>
      </c>
      <c r="O1431" s="114" t="s">
        <v>28</v>
      </c>
      <c r="P1431" s="114" t="s">
        <v>1783</v>
      </c>
      <c r="Q1431" s="114" t="s">
        <v>612</v>
      </c>
      <c r="R1431" s="114" t="s">
        <v>1699</v>
      </c>
      <c r="S1431" s="114"/>
      <c r="T1431" s="112">
        <v>32112</v>
      </c>
      <c r="U1431" s="112">
        <v>0</v>
      </c>
      <c r="V1431" s="112">
        <v>0</v>
      </c>
      <c r="W1431" s="112">
        <v>0</v>
      </c>
      <c r="X1431" s="112">
        <v>75008</v>
      </c>
      <c r="Y1431" s="112">
        <v>0</v>
      </c>
      <c r="Z1431" s="112">
        <v>48408</v>
      </c>
      <c r="AA1431" s="112">
        <v>0</v>
      </c>
      <c r="AB1431" s="112">
        <v>155528</v>
      </c>
    </row>
    <row r="1432" spans="1:28" x14ac:dyDescent="0.25">
      <c r="A1432" s="114" t="s">
        <v>28</v>
      </c>
      <c r="B1432" s="114" t="s">
        <v>1783</v>
      </c>
      <c r="C1432" s="114" t="s">
        <v>613</v>
      </c>
      <c r="D1432" s="114" t="s">
        <v>1700</v>
      </c>
      <c r="E1432" s="112">
        <f t="shared" si="85"/>
        <v>698480</v>
      </c>
      <c r="F1432" s="112">
        <f t="shared" si="85"/>
        <v>0</v>
      </c>
      <c r="G1432" s="112">
        <f t="shared" si="85"/>
        <v>0</v>
      </c>
      <c r="H1432" s="112">
        <f t="shared" si="85"/>
        <v>0</v>
      </c>
      <c r="I1432" s="112">
        <f t="shared" si="85"/>
        <v>0</v>
      </c>
      <c r="J1432" s="112">
        <f t="shared" si="85"/>
        <v>0</v>
      </c>
      <c r="K1432" s="112">
        <f t="shared" si="85"/>
        <v>0</v>
      </c>
      <c r="L1432" s="112">
        <f t="shared" si="85"/>
        <v>0</v>
      </c>
      <c r="M1432" s="112">
        <f t="shared" si="85"/>
        <v>698480</v>
      </c>
      <c r="O1432" s="114" t="s">
        <v>28</v>
      </c>
      <c r="P1432" s="114" t="s">
        <v>1783</v>
      </c>
      <c r="Q1432" s="114" t="s">
        <v>613</v>
      </c>
      <c r="R1432" s="114" t="s">
        <v>1700</v>
      </c>
      <c r="S1432" s="114"/>
      <c r="T1432" s="112">
        <v>698480</v>
      </c>
      <c r="U1432" s="112">
        <v>0</v>
      </c>
      <c r="V1432" s="112">
        <v>0</v>
      </c>
      <c r="W1432" s="112">
        <v>0</v>
      </c>
      <c r="X1432" s="112">
        <v>0</v>
      </c>
      <c r="Y1432" s="112">
        <v>0</v>
      </c>
      <c r="Z1432" s="112">
        <v>0</v>
      </c>
      <c r="AA1432" s="112">
        <v>0</v>
      </c>
      <c r="AB1432" s="112">
        <v>698480</v>
      </c>
    </row>
    <row r="1433" spans="1:28" x14ac:dyDescent="0.25">
      <c r="A1433" s="114" t="s">
        <v>28</v>
      </c>
      <c r="B1433" s="114" t="s">
        <v>1783</v>
      </c>
      <c r="C1433" s="114" t="s">
        <v>614</v>
      </c>
      <c r="D1433" s="114" t="s">
        <v>1701</v>
      </c>
      <c r="E1433" s="112">
        <f t="shared" si="85"/>
        <v>158688</v>
      </c>
      <c r="F1433" s="112">
        <f t="shared" si="85"/>
        <v>0</v>
      </c>
      <c r="G1433" s="112">
        <f t="shared" si="85"/>
        <v>0</v>
      </c>
      <c r="H1433" s="112">
        <f t="shared" si="85"/>
        <v>0</v>
      </c>
      <c r="I1433" s="112">
        <f t="shared" si="85"/>
        <v>77712</v>
      </c>
      <c r="J1433" s="112">
        <f t="shared" si="85"/>
        <v>0</v>
      </c>
      <c r="K1433" s="112">
        <f t="shared" si="85"/>
        <v>96</v>
      </c>
      <c r="L1433" s="112">
        <f t="shared" si="85"/>
        <v>0</v>
      </c>
      <c r="M1433" s="112">
        <f t="shared" si="85"/>
        <v>236496</v>
      </c>
      <c r="O1433" s="114" t="s">
        <v>28</v>
      </c>
      <c r="P1433" s="114" t="s">
        <v>1783</v>
      </c>
      <c r="Q1433" s="114" t="s">
        <v>614</v>
      </c>
      <c r="R1433" s="114" t="s">
        <v>1701</v>
      </c>
      <c r="S1433" s="114"/>
      <c r="T1433" s="112">
        <v>158688</v>
      </c>
      <c r="U1433" s="112">
        <v>0</v>
      </c>
      <c r="V1433" s="112">
        <v>0</v>
      </c>
      <c r="W1433" s="112">
        <v>0</v>
      </c>
      <c r="X1433" s="112">
        <v>77712</v>
      </c>
      <c r="Y1433" s="112">
        <v>0</v>
      </c>
      <c r="Z1433" s="112">
        <v>96</v>
      </c>
      <c r="AA1433" s="112">
        <v>0</v>
      </c>
      <c r="AB1433" s="112">
        <v>236496</v>
      </c>
    </row>
    <row r="1434" spans="1:28" x14ac:dyDescent="0.25">
      <c r="A1434" s="114" t="s">
        <v>28</v>
      </c>
      <c r="B1434" s="114" t="s">
        <v>1783</v>
      </c>
      <c r="C1434" s="114" t="s">
        <v>615</v>
      </c>
      <c r="D1434" s="114" t="s">
        <v>1702</v>
      </c>
      <c r="E1434" s="112">
        <f t="shared" si="85"/>
        <v>0</v>
      </c>
      <c r="F1434" s="112">
        <f t="shared" si="85"/>
        <v>0</v>
      </c>
      <c r="G1434" s="112">
        <f t="shared" si="85"/>
        <v>0</v>
      </c>
      <c r="H1434" s="112">
        <f t="shared" si="85"/>
        <v>0</v>
      </c>
      <c r="I1434" s="112">
        <f t="shared" si="85"/>
        <v>0</v>
      </c>
      <c r="J1434" s="112">
        <f t="shared" si="85"/>
        <v>0</v>
      </c>
      <c r="K1434" s="112">
        <f t="shared" si="85"/>
        <v>0</v>
      </c>
      <c r="L1434" s="112">
        <f t="shared" si="85"/>
        <v>0</v>
      </c>
      <c r="M1434" s="112">
        <f t="shared" si="85"/>
        <v>0</v>
      </c>
      <c r="O1434" s="114" t="s">
        <v>28</v>
      </c>
      <c r="P1434" s="114" t="s">
        <v>1783</v>
      </c>
      <c r="Q1434" s="114" t="s">
        <v>615</v>
      </c>
      <c r="R1434" s="114" t="s">
        <v>1702</v>
      </c>
      <c r="S1434" s="114"/>
      <c r="T1434" s="112">
        <v>0</v>
      </c>
      <c r="U1434" s="112">
        <v>0</v>
      </c>
      <c r="V1434" s="112">
        <v>0</v>
      </c>
      <c r="W1434" s="112">
        <v>0</v>
      </c>
      <c r="X1434" s="112">
        <v>0</v>
      </c>
      <c r="Y1434" s="112">
        <v>0</v>
      </c>
      <c r="Z1434" s="112">
        <v>0</v>
      </c>
      <c r="AA1434" s="112">
        <v>0</v>
      </c>
      <c r="AB1434" s="112">
        <v>0</v>
      </c>
    </row>
    <row r="1435" spans="1:28" x14ac:dyDescent="0.25">
      <c r="A1435" s="114" t="s">
        <v>28</v>
      </c>
      <c r="B1435" s="114" t="s">
        <v>1783</v>
      </c>
      <c r="C1435" s="114" t="s">
        <v>616</v>
      </c>
      <c r="D1435" s="114" t="s">
        <v>1703</v>
      </c>
      <c r="E1435" s="112">
        <f t="shared" si="85"/>
        <v>1704080</v>
      </c>
      <c r="F1435" s="112">
        <f t="shared" si="85"/>
        <v>903520</v>
      </c>
      <c r="G1435" s="112">
        <f t="shared" si="85"/>
        <v>149180</v>
      </c>
      <c r="H1435" s="112">
        <f t="shared" si="85"/>
        <v>47448</v>
      </c>
      <c r="I1435" s="112">
        <f t="shared" si="85"/>
        <v>630352</v>
      </c>
      <c r="J1435" s="112">
        <f t="shared" si="85"/>
        <v>505976</v>
      </c>
      <c r="K1435" s="112">
        <f t="shared" si="85"/>
        <v>51648</v>
      </c>
      <c r="L1435" s="112">
        <f t="shared" si="85"/>
        <v>47221</v>
      </c>
      <c r="M1435" s="112">
        <f t="shared" si="85"/>
        <v>4039425</v>
      </c>
      <c r="O1435" s="114" t="s">
        <v>28</v>
      </c>
      <c r="P1435" s="114" t="s">
        <v>1783</v>
      </c>
      <c r="Q1435" s="114" t="s">
        <v>616</v>
      </c>
      <c r="R1435" s="114" t="s">
        <v>1703</v>
      </c>
      <c r="S1435" s="114"/>
      <c r="T1435" s="112">
        <v>1704080</v>
      </c>
      <c r="U1435" s="112">
        <v>903520</v>
      </c>
      <c r="V1435" s="112">
        <v>149180</v>
      </c>
      <c r="W1435" s="112">
        <v>47448</v>
      </c>
      <c r="X1435" s="112">
        <v>630352</v>
      </c>
      <c r="Y1435" s="112">
        <v>505976</v>
      </c>
      <c r="Z1435" s="112">
        <v>51648</v>
      </c>
      <c r="AA1435" s="112">
        <v>47221</v>
      </c>
      <c r="AB1435" s="112">
        <v>4039425</v>
      </c>
    </row>
    <row r="1436" spans="1:28" x14ac:dyDescent="0.25">
      <c r="D1436" s="111" t="s">
        <v>617</v>
      </c>
      <c r="R1436" s="111" t="s">
        <v>617</v>
      </c>
      <c r="S1436" s="111"/>
    </row>
    <row r="1437" spans="1:28" x14ac:dyDescent="0.25">
      <c r="A1437" s="114" t="s">
        <v>28</v>
      </c>
      <c r="B1437" s="114" t="s">
        <v>1783</v>
      </c>
      <c r="C1437" s="114" t="s">
        <v>618</v>
      </c>
      <c r="D1437" s="114" t="s">
        <v>1704</v>
      </c>
      <c r="E1437" s="112">
        <f t="shared" ref="E1437:M1442" si="86">T1437</f>
        <v>0</v>
      </c>
      <c r="F1437" s="112">
        <f t="shared" si="86"/>
        <v>0</v>
      </c>
      <c r="G1437" s="112">
        <f t="shared" si="86"/>
        <v>0</v>
      </c>
      <c r="H1437" s="112">
        <f t="shared" si="86"/>
        <v>0</v>
      </c>
      <c r="I1437" s="112">
        <f t="shared" si="86"/>
        <v>0</v>
      </c>
      <c r="J1437" s="112">
        <f t="shared" si="86"/>
        <v>0</v>
      </c>
      <c r="K1437" s="112">
        <f t="shared" si="86"/>
        <v>0</v>
      </c>
      <c r="L1437" s="112">
        <f t="shared" si="86"/>
        <v>0</v>
      </c>
      <c r="M1437" s="112">
        <f t="shared" si="86"/>
        <v>0</v>
      </c>
      <c r="O1437" s="114" t="s">
        <v>28</v>
      </c>
      <c r="P1437" s="114" t="s">
        <v>1783</v>
      </c>
      <c r="Q1437" s="114" t="s">
        <v>618</v>
      </c>
      <c r="R1437" s="114" t="s">
        <v>1704</v>
      </c>
      <c r="S1437" s="114"/>
      <c r="T1437" s="112">
        <v>0</v>
      </c>
      <c r="U1437" s="112">
        <v>0</v>
      </c>
      <c r="V1437" s="112">
        <v>0</v>
      </c>
      <c r="W1437" s="112">
        <v>0</v>
      </c>
      <c r="X1437" s="112">
        <v>0</v>
      </c>
      <c r="Y1437" s="112">
        <v>0</v>
      </c>
      <c r="Z1437" s="112">
        <v>0</v>
      </c>
      <c r="AA1437" s="112">
        <v>0</v>
      </c>
      <c r="AB1437" s="112">
        <v>0</v>
      </c>
    </row>
    <row r="1438" spans="1:28" x14ac:dyDescent="0.25">
      <c r="A1438" s="114" t="s">
        <v>28</v>
      </c>
      <c r="B1438" s="114" t="s">
        <v>1783</v>
      </c>
      <c r="C1438" s="114" t="s">
        <v>619</v>
      </c>
      <c r="D1438" s="114" t="s">
        <v>1705</v>
      </c>
      <c r="E1438" s="112">
        <f t="shared" si="86"/>
        <v>0</v>
      </c>
      <c r="F1438" s="112">
        <f t="shared" si="86"/>
        <v>0</v>
      </c>
      <c r="G1438" s="112">
        <f t="shared" si="86"/>
        <v>0</v>
      </c>
      <c r="H1438" s="112">
        <f t="shared" si="86"/>
        <v>0</v>
      </c>
      <c r="I1438" s="112">
        <f t="shared" si="86"/>
        <v>0</v>
      </c>
      <c r="J1438" s="112">
        <f t="shared" si="86"/>
        <v>0</v>
      </c>
      <c r="K1438" s="112">
        <f t="shared" si="86"/>
        <v>0</v>
      </c>
      <c r="L1438" s="112">
        <f t="shared" si="86"/>
        <v>0</v>
      </c>
      <c r="M1438" s="112">
        <f t="shared" si="86"/>
        <v>0</v>
      </c>
      <c r="O1438" s="114" t="s">
        <v>28</v>
      </c>
      <c r="P1438" s="114" t="s">
        <v>1783</v>
      </c>
      <c r="Q1438" s="114" t="s">
        <v>619</v>
      </c>
      <c r="R1438" s="114" t="s">
        <v>1705</v>
      </c>
      <c r="S1438" s="114"/>
      <c r="T1438" s="112">
        <v>0</v>
      </c>
      <c r="U1438" s="112">
        <v>0</v>
      </c>
      <c r="V1438" s="112">
        <v>0</v>
      </c>
      <c r="W1438" s="112">
        <v>0</v>
      </c>
      <c r="X1438" s="112">
        <v>0</v>
      </c>
      <c r="Y1438" s="112">
        <v>0</v>
      </c>
      <c r="Z1438" s="112">
        <v>0</v>
      </c>
      <c r="AA1438" s="112">
        <v>0</v>
      </c>
      <c r="AB1438" s="112">
        <v>0</v>
      </c>
    </row>
    <row r="1439" spans="1:28" x14ac:dyDescent="0.25">
      <c r="A1439" s="114" t="s">
        <v>28</v>
      </c>
      <c r="B1439" s="114" t="s">
        <v>1783</v>
      </c>
      <c r="C1439" s="114" t="s">
        <v>620</v>
      </c>
      <c r="D1439" s="114" t="s">
        <v>1706</v>
      </c>
      <c r="E1439" s="112">
        <f t="shared" si="86"/>
        <v>0</v>
      </c>
      <c r="F1439" s="112">
        <f t="shared" si="86"/>
        <v>0</v>
      </c>
      <c r="G1439" s="112">
        <f t="shared" si="86"/>
        <v>0</v>
      </c>
      <c r="H1439" s="112">
        <f t="shared" si="86"/>
        <v>0</v>
      </c>
      <c r="I1439" s="112">
        <f t="shared" si="86"/>
        <v>0</v>
      </c>
      <c r="J1439" s="112">
        <f t="shared" si="86"/>
        <v>0</v>
      </c>
      <c r="K1439" s="112">
        <f t="shared" si="86"/>
        <v>0</v>
      </c>
      <c r="L1439" s="112">
        <f t="shared" si="86"/>
        <v>0</v>
      </c>
      <c r="M1439" s="112">
        <f t="shared" si="86"/>
        <v>0</v>
      </c>
      <c r="O1439" s="114" t="s">
        <v>28</v>
      </c>
      <c r="P1439" s="114" t="s">
        <v>1783</v>
      </c>
      <c r="Q1439" s="114" t="s">
        <v>620</v>
      </c>
      <c r="R1439" s="114" t="s">
        <v>1706</v>
      </c>
      <c r="S1439" s="114"/>
      <c r="T1439" s="112">
        <v>0</v>
      </c>
      <c r="U1439" s="112">
        <v>0</v>
      </c>
      <c r="V1439" s="112">
        <v>0</v>
      </c>
      <c r="W1439" s="112">
        <v>0</v>
      </c>
      <c r="X1439" s="112">
        <v>0</v>
      </c>
      <c r="Y1439" s="112">
        <v>0</v>
      </c>
      <c r="Z1439" s="112">
        <v>0</v>
      </c>
      <c r="AA1439" s="112">
        <v>0</v>
      </c>
      <c r="AB1439" s="112">
        <v>0</v>
      </c>
    </row>
    <row r="1440" spans="1:28" x14ac:dyDescent="0.25">
      <c r="A1440" s="114" t="s">
        <v>28</v>
      </c>
      <c r="B1440" s="114" t="s">
        <v>1783</v>
      </c>
      <c r="C1440" s="114" t="s">
        <v>621</v>
      </c>
      <c r="D1440" s="114" t="s">
        <v>1707</v>
      </c>
      <c r="E1440" s="112">
        <f t="shared" si="86"/>
        <v>0</v>
      </c>
      <c r="F1440" s="112">
        <f t="shared" si="86"/>
        <v>0</v>
      </c>
      <c r="G1440" s="112">
        <f t="shared" si="86"/>
        <v>0</v>
      </c>
      <c r="H1440" s="112">
        <f t="shared" si="86"/>
        <v>0</v>
      </c>
      <c r="I1440" s="112">
        <f t="shared" si="86"/>
        <v>0</v>
      </c>
      <c r="J1440" s="112">
        <f t="shared" si="86"/>
        <v>0</v>
      </c>
      <c r="K1440" s="112">
        <f t="shared" si="86"/>
        <v>0</v>
      </c>
      <c r="L1440" s="112">
        <f t="shared" si="86"/>
        <v>0</v>
      </c>
      <c r="M1440" s="112">
        <f t="shared" si="86"/>
        <v>0</v>
      </c>
      <c r="O1440" s="114" t="s">
        <v>28</v>
      </c>
      <c r="P1440" s="114" t="s">
        <v>1783</v>
      </c>
      <c r="Q1440" s="114" t="s">
        <v>621</v>
      </c>
      <c r="R1440" s="114" t="s">
        <v>1707</v>
      </c>
      <c r="S1440" s="114"/>
      <c r="T1440" s="112">
        <v>0</v>
      </c>
      <c r="U1440" s="112">
        <v>0</v>
      </c>
      <c r="V1440" s="112">
        <v>0</v>
      </c>
      <c r="W1440" s="112">
        <v>0</v>
      </c>
      <c r="X1440" s="112">
        <v>0</v>
      </c>
      <c r="Y1440" s="112">
        <v>0</v>
      </c>
      <c r="Z1440" s="112">
        <v>0</v>
      </c>
      <c r="AA1440" s="112">
        <v>0</v>
      </c>
      <c r="AB1440" s="112">
        <v>0</v>
      </c>
    </row>
    <row r="1441" spans="1:28" x14ac:dyDescent="0.25">
      <c r="A1441" s="114" t="s">
        <v>28</v>
      </c>
      <c r="B1441" s="114" t="s">
        <v>1783</v>
      </c>
      <c r="C1441" s="114" t="s">
        <v>706</v>
      </c>
      <c r="D1441" s="114" t="s">
        <v>1708</v>
      </c>
      <c r="E1441" s="112">
        <f t="shared" si="86"/>
        <v>0</v>
      </c>
      <c r="F1441" s="112">
        <f t="shared" si="86"/>
        <v>0</v>
      </c>
      <c r="G1441" s="112">
        <f t="shared" si="86"/>
        <v>0</v>
      </c>
      <c r="H1441" s="112">
        <f t="shared" si="86"/>
        <v>0</v>
      </c>
      <c r="I1441" s="112">
        <f t="shared" si="86"/>
        <v>0</v>
      </c>
      <c r="J1441" s="112">
        <f t="shared" si="86"/>
        <v>0</v>
      </c>
      <c r="K1441" s="112">
        <f t="shared" si="86"/>
        <v>0</v>
      </c>
      <c r="L1441" s="112">
        <f t="shared" si="86"/>
        <v>0</v>
      </c>
      <c r="M1441" s="112">
        <f t="shared" si="86"/>
        <v>0</v>
      </c>
      <c r="O1441" s="114" t="s">
        <v>28</v>
      </c>
      <c r="P1441" s="114" t="s">
        <v>1783</v>
      </c>
      <c r="Q1441" s="114" t="s">
        <v>706</v>
      </c>
      <c r="R1441" s="114" t="s">
        <v>1708</v>
      </c>
      <c r="S1441" s="114"/>
      <c r="T1441" s="112">
        <v>0</v>
      </c>
      <c r="U1441" s="112">
        <v>0</v>
      </c>
      <c r="V1441" s="112">
        <v>0</v>
      </c>
      <c r="W1441" s="112">
        <v>0</v>
      </c>
      <c r="X1441" s="112">
        <v>0</v>
      </c>
      <c r="Y1441" s="112">
        <v>0</v>
      </c>
      <c r="Z1441" s="112">
        <v>0</v>
      </c>
      <c r="AA1441" s="112">
        <v>0</v>
      </c>
      <c r="AB1441" s="112">
        <v>0</v>
      </c>
    </row>
    <row r="1442" spans="1:28" x14ac:dyDescent="0.25">
      <c r="A1442" s="114" t="s">
        <v>28</v>
      </c>
      <c r="B1442" s="114" t="s">
        <v>1783</v>
      </c>
      <c r="C1442" s="114" t="s">
        <v>708</v>
      </c>
      <c r="D1442" s="114" t="s">
        <v>1709</v>
      </c>
      <c r="E1442" s="112">
        <f t="shared" si="86"/>
        <v>0</v>
      </c>
      <c r="F1442" s="112">
        <f t="shared" si="86"/>
        <v>0</v>
      </c>
      <c r="G1442" s="112">
        <f t="shared" si="86"/>
        <v>0</v>
      </c>
      <c r="H1442" s="112">
        <f t="shared" si="86"/>
        <v>0</v>
      </c>
      <c r="I1442" s="112">
        <f t="shared" si="86"/>
        <v>0</v>
      </c>
      <c r="J1442" s="112">
        <f t="shared" si="86"/>
        <v>0</v>
      </c>
      <c r="K1442" s="112">
        <f t="shared" si="86"/>
        <v>0</v>
      </c>
      <c r="L1442" s="112">
        <f t="shared" si="86"/>
        <v>0</v>
      </c>
      <c r="M1442" s="112">
        <f t="shared" si="86"/>
        <v>0</v>
      </c>
      <c r="O1442" s="114" t="s">
        <v>28</v>
      </c>
      <c r="P1442" s="114" t="s">
        <v>1783</v>
      </c>
      <c r="Q1442" s="114" t="s">
        <v>708</v>
      </c>
      <c r="R1442" s="114" t="s">
        <v>1709</v>
      </c>
      <c r="S1442" s="114"/>
      <c r="T1442" s="112">
        <v>0</v>
      </c>
      <c r="U1442" s="112">
        <v>0</v>
      </c>
      <c r="V1442" s="112">
        <v>0</v>
      </c>
      <c r="W1442" s="112">
        <v>0</v>
      </c>
      <c r="X1442" s="112">
        <v>0</v>
      </c>
      <c r="Y1442" s="112">
        <v>0</v>
      </c>
      <c r="Z1442" s="112">
        <v>0</v>
      </c>
      <c r="AA1442" s="112">
        <v>0</v>
      </c>
      <c r="AB1442" s="112">
        <v>0</v>
      </c>
    </row>
    <row r="1445" spans="1:28" x14ac:dyDescent="0.25">
      <c r="A1445" s="111" t="s">
        <v>1784</v>
      </c>
      <c r="O1445" s="111" t="s">
        <v>1784</v>
      </c>
    </row>
    <row r="1446" spans="1:28" x14ac:dyDescent="0.25">
      <c r="A1446" s="114" t="s">
        <v>0</v>
      </c>
      <c r="B1446" s="114" t="s">
        <v>1666</v>
      </c>
      <c r="C1446" s="114" t="s">
        <v>112</v>
      </c>
      <c r="D1446" s="111" t="s">
        <v>127</v>
      </c>
      <c r="E1446" s="112" t="s">
        <v>1667</v>
      </c>
      <c r="F1446" s="112" t="s">
        <v>1668</v>
      </c>
      <c r="G1446" s="112" t="s">
        <v>1669</v>
      </c>
      <c r="H1446" s="112" t="s">
        <v>1670</v>
      </c>
      <c r="I1446" s="112" t="s">
        <v>1671</v>
      </c>
      <c r="J1446" s="112" t="s">
        <v>1672</v>
      </c>
      <c r="K1446" s="112" t="s">
        <v>1673</v>
      </c>
      <c r="L1446" s="112" t="s">
        <v>1674</v>
      </c>
      <c r="M1446" s="112" t="s">
        <v>1</v>
      </c>
      <c r="O1446" s="114" t="s">
        <v>0</v>
      </c>
      <c r="P1446" s="114" t="s">
        <v>1666</v>
      </c>
      <c r="Q1446" s="114" t="s">
        <v>112</v>
      </c>
      <c r="R1446" s="111" t="s">
        <v>127</v>
      </c>
      <c r="S1446" s="111"/>
      <c r="T1446" s="112" t="s">
        <v>1667</v>
      </c>
      <c r="U1446" s="112" t="s">
        <v>1668</v>
      </c>
      <c r="V1446" s="112" t="s">
        <v>1669</v>
      </c>
      <c r="W1446" s="112" t="s">
        <v>1670</v>
      </c>
      <c r="X1446" s="112" t="s">
        <v>1671</v>
      </c>
      <c r="Y1446" s="112" t="s">
        <v>1672</v>
      </c>
      <c r="Z1446" s="112" t="s">
        <v>1673</v>
      </c>
      <c r="AA1446" s="112" t="s">
        <v>1674</v>
      </c>
      <c r="AB1446" s="112" t="s">
        <v>1</v>
      </c>
    </row>
    <row r="1447" spans="1:28" x14ac:dyDescent="0.25">
      <c r="A1447" s="114" t="s">
        <v>54</v>
      </c>
      <c r="B1447" s="114" t="s">
        <v>1785</v>
      </c>
      <c r="C1447" s="114" t="s">
        <v>589</v>
      </c>
      <c r="D1447" s="114" t="s">
        <v>1676</v>
      </c>
      <c r="E1447" s="112">
        <f t="shared" ref="E1447:M1474" si="87">T1447</f>
        <v>5600</v>
      </c>
      <c r="F1447" s="112">
        <f t="shared" si="87"/>
        <v>0</v>
      </c>
      <c r="G1447" s="112">
        <f t="shared" si="87"/>
        <v>0</v>
      </c>
      <c r="H1447" s="112">
        <f t="shared" si="87"/>
        <v>0</v>
      </c>
      <c r="I1447" s="112">
        <f t="shared" si="87"/>
        <v>0</v>
      </c>
      <c r="J1447" s="112">
        <f t="shared" si="87"/>
        <v>0</v>
      </c>
      <c r="K1447" s="112">
        <f t="shared" si="87"/>
        <v>584</v>
      </c>
      <c r="L1447" s="112">
        <f t="shared" si="87"/>
        <v>0</v>
      </c>
      <c r="M1447" s="112">
        <f t="shared" si="87"/>
        <v>6184</v>
      </c>
      <c r="O1447" s="114" t="s">
        <v>54</v>
      </c>
      <c r="P1447" s="114" t="s">
        <v>1785</v>
      </c>
      <c r="Q1447" s="114" t="s">
        <v>589</v>
      </c>
      <c r="R1447" s="114" t="s">
        <v>1676</v>
      </c>
      <c r="S1447" s="114"/>
      <c r="T1447" s="112">
        <v>5600</v>
      </c>
      <c r="U1447" s="112">
        <v>0</v>
      </c>
      <c r="V1447" s="112">
        <v>0</v>
      </c>
      <c r="W1447" s="112">
        <v>0</v>
      </c>
      <c r="X1447" s="112">
        <v>0</v>
      </c>
      <c r="Y1447" s="112">
        <v>0</v>
      </c>
      <c r="Z1447" s="112">
        <v>584</v>
      </c>
      <c r="AA1447" s="112">
        <v>0</v>
      </c>
      <c r="AB1447" s="112">
        <v>6184</v>
      </c>
    </row>
    <row r="1448" spans="1:28" x14ac:dyDescent="0.25">
      <c r="A1448" s="114" t="s">
        <v>54</v>
      </c>
      <c r="B1448" s="114" t="s">
        <v>1785</v>
      </c>
      <c r="C1448" s="114" t="s">
        <v>590</v>
      </c>
      <c r="D1448" s="114" t="s">
        <v>1677</v>
      </c>
      <c r="E1448" s="112">
        <f t="shared" si="87"/>
        <v>14928</v>
      </c>
      <c r="F1448" s="112">
        <f t="shared" si="87"/>
        <v>0</v>
      </c>
      <c r="G1448" s="112">
        <f t="shared" si="87"/>
        <v>0</v>
      </c>
      <c r="H1448" s="112">
        <f t="shared" si="87"/>
        <v>0</v>
      </c>
      <c r="I1448" s="112">
        <f t="shared" si="87"/>
        <v>457504</v>
      </c>
      <c r="J1448" s="112">
        <f t="shared" si="87"/>
        <v>0</v>
      </c>
      <c r="K1448" s="112">
        <f t="shared" si="87"/>
        <v>12040</v>
      </c>
      <c r="L1448" s="112">
        <f t="shared" si="87"/>
        <v>0</v>
      </c>
      <c r="M1448" s="112">
        <f t="shared" si="87"/>
        <v>484472</v>
      </c>
      <c r="O1448" s="114" t="s">
        <v>54</v>
      </c>
      <c r="P1448" s="114" t="s">
        <v>1785</v>
      </c>
      <c r="Q1448" s="114" t="s">
        <v>590</v>
      </c>
      <c r="R1448" s="114" t="s">
        <v>1677</v>
      </c>
      <c r="S1448" s="114"/>
      <c r="T1448" s="112">
        <v>14928</v>
      </c>
      <c r="U1448" s="112">
        <v>0</v>
      </c>
      <c r="V1448" s="112">
        <v>0</v>
      </c>
      <c r="W1448" s="112">
        <v>0</v>
      </c>
      <c r="X1448" s="112">
        <v>457504</v>
      </c>
      <c r="Y1448" s="112">
        <v>0</v>
      </c>
      <c r="Z1448" s="112">
        <v>12040</v>
      </c>
      <c r="AA1448" s="112">
        <v>0</v>
      </c>
      <c r="AB1448" s="112">
        <v>484472</v>
      </c>
    </row>
    <row r="1449" spans="1:28" x14ac:dyDescent="0.25">
      <c r="A1449" s="114" t="s">
        <v>54</v>
      </c>
      <c r="B1449" s="114" t="s">
        <v>1785</v>
      </c>
      <c r="C1449" s="114" t="s">
        <v>591</v>
      </c>
      <c r="D1449" s="114" t="s">
        <v>1678</v>
      </c>
      <c r="E1449" s="112">
        <f t="shared" si="87"/>
        <v>0</v>
      </c>
      <c r="F1449" s="112">
        <f t="shared" si="87"/>
        <v>1799328</v>
      </c>
      <c r="G1449" s="112">
        <f t="shared" si="87"/>
        <v>0</v>
      </c>
      <c r="H1449" s="112">
        <f t="shared" si="87"/>
        <v>0</v>
      </c>
      <c r="I1449" s="112">
        <f t="shared" si="87"/>
        <v>0</v>
      </c>
      <c r="J1449" s="112">
        <f t="shared" si="87"/>
        <v>0</v>
      </c>
      <c r="K1449" s="112">
        <f t="shared" si="87"/>
        <v>0</v>
      </c>
      <c r="L1449" s="112">
        <f t="shared" si="87"/>
        <v>0</v>
      </c>
      <c r="M1449" s="112">
        <f t="shared" si="87"/>
        <v>1799328</v>
      </c>
      <c r="O1449" s="114" t="s">
        <v>54</v>
      </c>
      <c r="P1449" s="114" t="s">
        <v>1785</v>
      </c>
      <c r="Q1449" s="114" t="s">
        <v>591</v>
      </c>
      <c r="R1449" s="114" t="s">
        <v>1678</v>
      </c>
      <c r="S1449" s="114"/>
      <c r="T1449" s="112">
        <v>0</v>
      </c>
      <c r="U1449" s="112">
        <v>1799328</v>
      </c>
      <c r="V1449" s="112">
        <v>0</v>
      </c>
      <c r="W1449" s="112">
        <v>0</v>
      </c>
      <c r="X1449" s="112">
        <v>0</v>
      </c>
      <c r="Y1449" s="112">
        <v>0</v>
      </c>
      <c r="Z1449" s="112">
        <v>0</v>
      </c>
      <c r="AA1449" s="112">
        <v>0</v>
      </c>
      <c r="AB1449" s="112">
        <v>1799328</v>
      </c>
    </row>
    <row r="1450" spans="1:28" x14ac:dyDescent="0.25">
      <c r="A1450" s="114" t="s">
        <v>54</v>
      </c>
      <c r="B1450" s="114" t="s">
        <v>1785</v>
      </c>
      <c r="C1450" s="114" t="s">
        <v>592</v>
      </c>
      <c r="D1450" s="114" t="s">
        <v>1679</v>
      </c>
      <c r="E1450" s="112">
        <f t="shared" si="87"/>
        <v>187152</v>
      </c>
      <c r="F1450" s="112">
        <f t="shared" si="87"/>
        <v>3760</v>
      </c>
      <c r="G1450" s="112">
        <f t="shared" si="87"/>
        <v>0</v>
      </c>
      <c r="H1450" s="112">
        <f t="shared" si="87"/>
        <v>0</v>
      </c>
      <c r="I1450" s="112">
        <f t="shared" si="87"/>
        <v>280160</v>
      </c>
      <c r="J1450" s="112">
        <f t="shared" si="87"/>
        <v>100800</v>
      </c>
      <c r="K1450" s="112">
        <f t="shared" si="87"/>
        <v>53979</v>
      </c>
      <c r="L1450" s="112">
        <f t="shared" si="87"/>
        <v>1916</v>
      </c>
      <c r="M1450" s="112">
        <f t="shared" si="87"/>
        <v>627767</v>
      </c>
      <c r="O1450" s="114" t="s">
        <v>54</v>
      </c>
      <c r="P1450" s="114" t="s">
        <v>1785</v>
      </c>
      <c r="Q1450" s="114" t="s">
        <v>592</v>
      </c>
      <c r="R1450" s="114" t="s">
        <v>1679</v>
      </c>
      <c r="S1450" s="114"/>
      <c r="T1450" s="112">
        <v>187152</v>
      </c>
      <c r="U1450" s="112">
        <v>3760</v>
      </c>
      <c r="V1450" s="112">
        <v>0</v>
      </c>
      <c r="W1450" s="112">
        <v>0</v>
      </c>
      <c r="X1450" s="112">
        <v>280160</v>
      </c>
      <c r="Y1450" s="112">
        <v>100800</v>
      </c>
      <c r="Z1450" s="112">
        <v>53979</v>
      </c>
      <c r="AA1450" s="112">
        <v>1916</v>
      </c>
      <c r="AB1450" s="112">
        <v>627767</v>
      </c>
    </row>
    <row r="1451" spans="1:28" x14ac:dyDescent="0.25">
      <c r="A1451" s="114" t="s">
        <v>54</v>
      </c>
      <c r="B1451" s="114" t="s">
        <v>1785</v>
      </c>
      <c r="C1451" s="114" t="s">
        <v>593</v>
      </c>
      <c r="D1451" s="114" t="s">
        <v>1680</v>
      </c>
      <c r="E1451" s="112">
        <f t="shared" si="87"/>
        <v>0</v>
      </c>
      <c r="F1451" s="112">
        <f t="shared" si="87"/>
        <v>0</v>
      </c>
      <c r="G1451" s="112">
        <f t="shared" si="87"/>
        <v>0</v>
      </c>
      <c r="H1451" s="112">
        <f t="shared" si="87"/>
        <v>0</v>
      </c>
      <c r="I1451" s="112">
        <f t="shared" si="87"/>
        <v>0</v>
      </c>
      <c r="J1451" s="112">
        <f t="shared" si="87"/>
        <v>0</v>
      </c>
      <c r="K1451" s="112">
        <f t="shared" si="87"/>
        <v>0</v>
      </c>
      <c r="L1451" s="112">
        <f t="shared" si="87"/>
        <v>0</v>
      </c>
      <c r="M1451" s="112">
        <f t="shared" si="87"/>
        <v>0</v>
      </c>
      <c r="O1451" s="114" t="s">
        <v>54</v>
      </c>
      <c r="P1451" s="114" t="s">
        <v>1785</v>
      </c>
      <c r="Q1451" s="114" t="s">
        <v>593</v>
      </c>
      <c r="R1451" s="114" t="s">
        <v>1680</v>
      </c>
      <c r="S1451" s="114"/>
      <c r="T1451" s="112">
        <v>0</v>
      </c>
      <c r="U1451" s="112">
        <v>0</v>
      </c>
      <c r="V1451" s="112">
        <v>0</v>
      </c>
      <c r="W1451" s="112">
        <v>0</v>
      </c>
      <c r="X1451" s="112">
        <v>0</v>
      </c>
      <c r="Y1451" s="112">
        <v>0</v>
      </c>
      <c r="Z1451" s="112">
        <v>0</v>
      </c>
      <c r="AA1451" s="112">
        <v>0</v>
      </c>
      <c r="AB1451" s="112">
        <v>0</v>
      </c>
    </row>
    <row r="1452" spans="1:28" x14ac:dyDescent="0.25">
      <c r="A1452" s="114" t="s">
        <v>54</v>
      </c>
      <c r="B1452" s="114" t="s">
        <v>1785</v>
      </c>
      <c r="C1452" s="114" t="s">
        <v>594</v>
      </c>
      <c r="D1452" s="114" t="s">
        <v>1681</v>
      </c>
      <c r="E1452" s="112">
        <f t="shared" si="87"/>
        <v>4256</v>
      </c>
      <c r="F1452" s="112">
        <f t="shared" si="87"/>
        <v>0</v>
      </c>
      <c r="G1452" s="112">
        <f t="shared" si="87"/>
        <v>0</v>
      </c>
      <c r="H1452" s="112">
        <f t="shared" si="87"/>
        <v>0</v>
      </c>
      <c r="I1452" s="112">
        <f t="shared" si="87"/>
        <v>0</v>
      </c>
      <c r="J1452" s="112">
        <f t="shared" si="87"/>
        <v>0</v>
      </c>
      <c r="K1452" s="112">
        <f t="shared" si="87"/>
        <v>63536</v>
      </c>
      <c r="L1452" s="112">
        <f t="shared" si="87"/>
        <v>0</v>
      </c>
      <c r="M1452" s="112">
        <f t="shared" si="87"/>
        <v>67792</v>
      </c>
      <c r="O1452" s="114" t="s">
        <v>54</v>
      </c>
      <c r="P1452" s="114" t="s">
        <v>1785</v>
      </c>
      <c r="Q1452" s="114" t="s">
        <v>594</v>
      </c>
      <c r="R1452" s="114" t="s">
        <v>1681</v>
      </c>
      <c r="S1452" s="114"/>
      <c r="T1452" s="112">
        <v>4256</v>
      </c>
      <c r="U1452" s="112">
        <v>0</v>
      </c>
      <c r="V1452" s="112">
        <v>0</v>
      </c>
      <c r="W1452" s="112">
        <v>0</v>
      </c>
      <c r="X1452" s="112">
        <v>0</v>
      </c>
      <c r="Y1452" s="112">
        <v>0</v>
      </c>
      <c r="Z1452" s="112">
        <v>63536</v>
      </c>
      <c r="AA1452" s="112">
        <v>0</v>
      </c>
      <c r="AB1452" s="112">
        <v>67792</v>
      </c>
    </row>
    <row r="1453" spans="1:28" x14ac:dyDescent="0.25">
      <c r="A1453" s="114" t="s">
        <v>54</v>
      </c>
      <c r="B1453" s="114" t="s">
        <v>1785</v>
      </c>
      <c r="C1453" s="114" t="s">
        <v>595</v>
      </c>
      <c r="D1453" s="114" t="s">
        <v>1682</v>
      </c>
      <c r="E1453" s="112">
        <f t="shared" si="87"/>
        <v>0</v>
      </c>
      <c r="F1453" s="112">
        <f t="shared" si="87"/>
        <v>306752</v>
      </c>
      <c r="G1453" s="112">
        <f t="shared" si="87"/>
        <v>0</v>
      </c>
      <c r="H1453" s="112">
        <f t="shared" si="87"/>
        <v>0</v>
      </c>
      <c r="I1453" s="112">
        <f t="shared" si="87"/>
        <v>0</v>
      </c>
      <c r="J1453" s="112">
        <f t="shared" si="87"/>
        <v>238176</v>
      </c>
      <c r="K1453" s="112">
        <f t="shared" si="87"/>
        <v>0</v>
      </c>
      <c r="L1453" s="112">
        <f t="shared" si="87"/>
        <v>2740</v>
      </c>
      <c r="M1453" s="112">
        <f t="shared" si="87"/>
        <v>547668</v>
      </c>
      <c r="O1453" s="114" t="s">
        <v>54</v>
      </c>
      <c r="P1453" s="114" t="s">
        <v>1785</v>
      </c>
      <c r="Q1453" s="114" t="s">
        <v>595</v>
      </c>
      <c r="R1453" s="114" t="s">
        <v>1682</v>
      </c>
      <c r="S1453" s="114"/>
      <c r="T1453" s="112">
        <v>0</v>
      </c>
      <c r="U1453" s="112">
        <v>306752</v>
      </c>
      <c r="V1453" s="112">
        <v>0</v>
      </c>
      <c r="W1453" s="112">
        <v>0</v>
      </c>
      <c r="X1453" s="112">
        <v>0</v>
      </c>
      <c r="Y1453" s="112">
        <v>238176</v>
      </c>
      <c r="Z1453" s="112">
        <v>0</v>
      </c>
      <c r="AA1453" s="112">
        <v>2740</v>
      </c>
      <c r="AB1453" s="112">
        <v>547668</v>
      </c>
    </row>
    <row r="1454" spans="1:28" x14ac:dyDescent="0.25">
      <c r="A1454" s="114" t="s">
        <v>54</v>
      </c>
      <c r="B1454" s="114" t="s">
        <v>1785</v>
      </c>
      <c r="C1454" s="114" t="s">
        <v>596</v>
      </c>
      <c r="D1454" s="114" t="s">
        <v>1683</v>
      </c>
      <c r="E1454" s="112">
        <f t="shared" si="87"/>
        <v>0</v>
      </c>
      <c r="F1454" s="112">
        <f t="shared" si="87"/>
        <v>0</v>
      </c>
      <c r="G1454" s="112">
        <f t="shared" si="87"/>
        <v>0</v>
      </c>
      <c r="H1454" s="112">
        <f t="shared" si="87"/>
        <v>0</v>
      </c>
      <c r="I1454" s="112">
        <f t="shared" si="87"/>
        <v>92432</v>
      </c>
      <c r="J1454" s="112">
        <f t="shared" si="87"/>
        <v>0</v>
      </c>
      <c r="K1454" s="112">
        <f t="shared" si="87"/>
        <v>936</v>
      </c>
      <c r="L1454" s="112">
        <f t="shared" si="87"/>
        <v>0</v>
      </c>
      <c r="M1454" s="112">
        <f t="shared" si="87"/>
        <v>93368</v>
      </c>
      <c r="O1454" s="114" t="s">
        <v>54</v>
      </c>
      <c r="P1454" s="114" t="s">
        <v>1785</v>
      </c>
      <c r="Q1454" s="114" t="s">
        <v>596</v>
      </c>
      <c r="R1454" s="114" t="s">
        <v>1683</v>
      </c>
      <c r="S1454" s="114"/>
      <c r="T1454" s="112">
        <v>0</v>
      </c>
      <c r="U1454" s="112">
        <v>0</v>
      </c>
      <c r="V1454" s="112">
        <v>0</v>
      </c>
      <c r="W1454" s="112">
        <v>0</v>
      </c>
      <c r="X1454" s="112">
        <v>92432</v>
      </c>
      <c r="Y1454" s="112">
        <v>0</v>
      </c>
      <c r="Z1454" s="112">
        <v>936</v>
      </c>
      <c r="AA1454" s="112">
        <v>0</v>
      </c>
      <c r="AB1454" s="112">
        <v>93368</v>
      </c>
    </row>
    <row r="1455" spans="1:28" x14ac:dyDescent="0.25">
      <c r="A1455" s="114" t="s">
        <v>54</v>
      </c>
      <c r="B1455" s="114" t="s">
        <v>1785</v>
      </c>
      <c r="C1455" s="114" t="s">
        <v>597</v>
      </c>
      <c r="D1455" s="114" t="s">
        <v>1684</v>
      </c>
      <c r="E1455" s="112">
        <f t="shared" si="87"/>
        <v>32688</v>
      </c>
      <c r="F1455" s="112">
        <f t="shared" si="87"/>
        <v>167376</v>
      </c>
      <c r="G1455" s="112">
        <f t="shared" si="87"/>
        <v>0</v>
      </c>
      <c r="H1455" s="112">
        <f t="shared" si="87"/>
        <v>0</v>
      </c>
      <c r="I1455" s="112">
        <f t="shared" si="87"/>
        <v>130096</v>
      </c>
      <c r="J1455" s="112">
        <f t="shared" si="87"/>
        <v>0</v>
      </c>
      <c r="K1455" s="112">
        <f t="shared" si="87"/>
        <v>4864</v>
      </c>
      <c r="L1455" s="112">
        <f t="shared" si="87"/>
        <v>4344</v>
      </c>
      <c r="M1455" s="112">
        <f t="shared" si="87"/>
        <v>339368</v>
      </c>
      <c r="O1455" s="114" t="s">
        <v>54</v>
      </c>
      <c r="P1455" s="114" t="s">
        <v>1785</v>
      </c>
      <c r="Q1455" s="114" t="s">
        <v>597</v>
      </c>
      <c r="R1455" s="114" t="s">
        <v>1684</v>
      </c>
      <c r="S1455" s="114"/>
      <c r="T1455" s="112">
        <v>32688</v>
      </c>
      <c r="U1455" s="112">
        <v>167376</v>
      </c>
      <c r="V1455" s="112">
        <v>0</v>
      </c>
      <c r="W1455" s="112">
        <v>0</v>
      </c>
      <c r="X1455" s="112">
        <v>130096</v>
      </c>
      <c r="Y1455" s="112">
        <v>0</v>
      </c>
      <c r="Z1455" s="112">
        <v>4864</v>
      </c>
      <c r="AA1455" s="112">
        <v>4344</v>
      </c>
      <c r="AB1455" s="112">
        <v>339368</v>
      </c>
    </row>
    <row r="1456" spans="1:28" x14ac:dyDescent="0.25">
      <c r="A1456" s="114" t="s">
        <v>54</v>
      </c>
      <c r="B1456" s="114" t="s">
        <v>1785</v>
      </c>
      <c r="C1456" s="114" t="s">
        <v>598</v>
      </c>
      <c r="D1456" s="114" t="s">
        <v>1685</v>
      </c>
      <c r="E1456" s="112">
        <f t="shared" si="87"/>
        <v>0</v>
      </c>
      <c r="F1456" s="112">
        <f t="shared" si="87"/>
        <v>43616</v>
      </c>
      <c r="G1456" s="112">
        <f t="shared" si="87"/>
        <v>0</v>
      </c>
      <c r="H1456" s="112">
        <f t="shared" si="87"/>
        <v>0</v>
      </c>
      <c r="I1456" s="112">
        <f t="shared" si="87"/>
        <v>0</v>
      </c>
      <c r="J1456" s="112">
        <f t="shared" si="87"/>
        <v>0</v>
      </c>
      <c r="K1456" s="112">
        <f t="shared" si="87"/>
        <v>0</v>
      </c>
      <c r="L1456" s="112">
        <f t="shared" si="87"/>
        <v>0</v>
      </c>
      <c r="M1456" s="112">
        <f t="shared" si="87"/>
        <v>43616</v>
      </c>
      <c r="O1456" s="114" t="s">
        <v>54</v>
      </c>
      <c r="P1456" s="114" t="s">
        <v>1785</v>
      </c>
      <c r="Q1456" s="114" t="s">
        <v>598</v>
      </c>
      <c r="R1456" s="114" t="s">
        <v>1685</v>
      </c>
      <c r="S1456" s="114"/>
      <c r="T1456" s="112">
        <v>0</v>
      </c>
      <c r="U1456" s="112">
        <v>43616</v>
      </c>
      <c r="V1456" s="112">
        <v>0</v>
      </c>
      <c r="W1456" s="112">
        <v>0</v>
      </c>
      <c r="X1456" s="112">
        <v>0</v>
      </c>
      <c r="Y1456" s="112">
        <v>0</v>
      </c>
      <c r="Z1456" s="112">
        <v>0</v>
      </c>
      <c r="AA1456" s="112">
        <v>0</v>
      </c>
      <c r="AB1456" s="112">
        <v>43616</v>
      </c>
    </row>
    <row r="1457" spans="1:28" x14ac:dyDescent="0.25">
      <c r="A1457" s="114" t="s">
        <v>54</v>
      </c>
      <c r="B1457" s="114" t="s">
        <v>1785</v>
      </c>
      <c r="C1457" s="114" t="s">
        <v>599</v>
      </c>
      <c r="D1457" s="114" t="s">
        <v>1686</v>
      </c>
      <c r="E1457" s="112">
        <f t="shared" si="87"/>
        <v>0</v>
      </c>
      <c r="F1457" s="112">
        <f t="shared" si="87"/>
        <v>14080</v>
      </c>
      <c r="G1457" s="112">
        <f t="shared" si="87"/>
        <v>0</v>
      </c>
      <c r="H1457" s="112">
        <f t="shared" si="87"/>
        <v>0</v>
      </c>
      <c r="I1457" s="112">
        <f t="shared" si="87"/>
        <v>0</v>
      </c>
      <c r="J1457" s="112">
        <f t="shared" si="87"/>
        <v>213664</v>
      </c>
      <c r="K1457" s="112">
        <f t="shared" si="87"/>
        <v>0</v>
      </c>
      <c r="L1457" s="112">
        <f t="shared" si="87"/>
        <v>9332</v>
      </c>
      <c r="M1457" s="112">
        <f t="shared" si="87"/>
        <v>237076</v>
      </c>
      <c r="O1457" s="114" t="s">
        <v>54</v>
      </c>
      <c r="P1457" s="114" t="s">
        <v>1785</v>
      </c>
      <c r="Q1457" s="114" t="s">
        <v>599</v>
      </c>
      <c r="R1457" s="114" t="s">
        <v>1686</v>
      </c>
      <c r="S1457" s="114"/>
      <c r="T1457" s="112">
        <v>0</v>
      </c>
      <c r="U1457" s="112">
        <v>14080</v>
      </c>
      <c r="V1457" s="112">
        <v>0</v>
      </c>
      <c r="W1457" s="112">
        <v>0</v>
      </c>
      <c r="X1457" s="112">
        <v>0</v>
      </c>
      <c r="Y1457" s="112">
        <v>213664</v>
      </c>
      <c r="Z1457" s="112">
        <v>0</v>
      </c>
      <c r="AA1457" s="112">
        <v>9332</v>
      </c>
      <c r="AB1457" s="112">
        <v>237076</v>
      </c>
    </row>
    <row r="1458" spans="1:28" x14ac:dyDescent="0.25">
      <c r="A1458" s="114" t="s">
        <v>54</v>
      </c>
      <c r="B1458" s="114" t="s">
        <v>1785</v>
      </c>
      <c r="C1458" s="114" t="s">
        <v>600</v>
      </c>
      <c r="D1458" s="114" t="s">
        <v>1687</v>
      </c>
      <c r="E1458" s="112">
        <f t="shared" si="87"/>
        <v>1460544</v>
      </c>
      <c r="F1458" s="112">
        <f t="shared" si="87"/>
        <v>0</v>
      </c>
      <c r="G1458" s="112">
        <f t="shared" si="87"/>
        <v>0</v>
      </c>
      <c r="H1458" s="112">
        <f t="shared" si="87"/>
        <v>372896</v>
      </c>
      <c r="I1458" s="112">
        <f t="shared" si="87"/>
        <v>0</v>
      </c>
      <c r="J1458" s="112">
        <f t="shared" si="87"/>
        <v>0</v>
      </c>
      <c r="K1458" s="112">
        <f t="shared" si="87"/>
        <v>690</v>
      </c>
      <c r="L1458" s="112">
        <f t="shared" si="87"/>
        <v>0</v>
      </c>
      <c r="M1458" s="112">
        <f t="shared" si="87"/>
        <v>1834130</v>
      </c>
      <c r="O1458" s="114" t="s">
        <v>54</v>
      </c>
      <c r="P1458" s="114" t="s">
        <v>1785</v>
      </c>
      <c r="Q1458" s="114" t="s">
        <v>600</v>
      </c>
      <c r="R1458" s="114" t="s">
        <v>1687</v>
      </c>
      <c r="S1458" s="114"/>
      <c r="T1458" s="112">
        <v>1460544</v>
      </c>
      <c r="U1458" s="112">
        <v>0</v>
      </c>
      <c r="V1458" s="112">
        <v>0</v>
      </c>
      <c r="W1458" s="112">
        <v>372896</v>
      </c>
      <c r="X1458" s="112">
        <v>0</v>
      </c>
      <c r="Y1458" s="112">
        <v>0</v>
      </c>
      <c r="Z1458" s="112">
        <v>690</v>
      </c>
      <c r="AA1458" s="112">
        <v>0</v>
      </c>
      <c r="AB1458" s="112">
        <v>1834130</v>
      </c>
    </row>
    <row r="1459" spans="1:28" x14ac:dyDescent="0.25">
      <c r="A1459" s="114" t="s">
        <v>54</v>
      </c>
      <c r="B1459" s="114" t="s">
        <v>1785</v>
      </c>
      <c r="C1459" s="114" t="s">
        <v>601</v>
      </c>
      <c r="D1459" s="114" t="s">
        <v>1688</v>
      </c>
      <c r="E1459" s="112">
        <f t="shared" si="87"/>
        <v>368464</v>
      </c>
      <c r="F1459" s="112">
        <f t="shared" si="87"/>
        <v>0</v>
      </c>
      <c r="G1459" s="112">
        <f t="shared" si="87"/>
        <v>0</v>
      </c>
      <c r="H1459" s="112">
        <f t="shared" si="87"/>
        <v>0</v>
      </c>
      <c r="I1459" s="112">
        <f t="shared" si="87"/>
        <v>30752</v>
      </c>
      <c r="J1459" s="112">
        <f t="shared" si="87"/>
        <v>0</v>
      </c>
      <c r="K1459" s="112">
        <f t="shared" si="87"/>
        <v>0</v>
      </c>
      <c r="L1459" s="112">
        <f t="shared" si="87"/>
        <v>0</v>
      </c>
      <c r="M1459" s="112">
        <f t="shared" si="87"/>
        <v>399216</v>
      </c>
      <c r="O1459" s="114" t="s">
        <v>54</v>
      </c>
      <c r="P1459" s="114" t="s">
        <v>1785</v>
      </c>
      <c r="Q1459" s="114" t="s">
        <v>601</v>
      </c>
      <c r="R1459" s="114" t="s">
        <v>1688</v>
      </c>
      <c r="S1459" s="114"/>
      <c r="T1459" s="112">
        <v>368464</v>
      </c>
      <c r="U1459" s="112">
        <v>0</v>
      </c>
      <c r="V1459" s="112">
        <v>0</v>
      </c>
      <c r="W1459" s="112">
        <v>0</v>
      </c>
      <c r="X1459" s="112">
        <v>30752</v>
      </c>
      <c r="Y1459" s="112">
        <v>0</v>
      </c>
      <c r="Z1459" s="112">
        <v>0</v>
      </c>
      <c r="AA1459" s="112">
        <v>0</v>
      </c>
      <c r="AB1459" s="112">
        <v>399216</v>
      </c>
    </row>
    <row r="1460" spans="1:28" x14ac:dyDescent="0.25">
      <c r="A1460" s="114" t="s">
        <v>54</v>
      </c>
      <c r="B1460" s="114" t="s">
        <v>1785</v>
      </c>
      <c r="C1460" s="114" t="s">
        <v>602</v>
      </c>
      <c r="D1460" s="114" t="s">
        <v>1689</v>
      </c>
      <c r="E1460" s="112">
        <f t="shared" si="87"/>
        <v>0</v>
      </c>
      <c r="F1460" s="112">
        <f t="shared" si="87"/>
        <v>0</v>
      </c>
      <c r="G1460" s="112">
        <f t="shared" si="87"/>
        <v>0</v>
      </c>
      <c r="H1460" s="112">
        <f t="shared" si="87"/>
        <v>0</v>
      </c>
      <c r="I1460" s="112">
        <f t="shared" si="87"/>
        <v>0</v>
      </c>
      <c r="J1460" s="112">
        <f t="shared" si="87"/>
        <v>407424</v>
      </c>
      <c r="K1460" s="112">
        <f t="shared" si="87"/>
        <v>0</v>
      </c>
      <c r="L1460" s="112">
        <f t="shared" si="87"/>
        <v>21660</v>
      </c>
      <c r="M1460" s="112">
        <f t="shared" si="87"/>
        <v>429084</v>
      </c>
      <c r="O1460" s="114" t="s">
        <v>54</v>
      </c>
      <c r="P1460" s="114" t="s">
        <v>1785</v>
      </c>
      <c r="Q1460" s="114" t="s">
        <v>602</v>
      </c>
      <c r="R1460" s="114" t="s">
        <v>1689</v>
      </c>
      <c r="S1460" s="114"/>
      <c r="T1460" s="112">
        <v>0</v>
      </c>
      <c r="U1460" s="112">
        <v>0</v>
      </c>
      <c r="V1460" s="112">
        <v>0</v>
      </c>
      <c r="W1460" s="112">
        <v>0</v>
      </c>
      <c r="X1460" s="112">
        <v>0</v>
      </c>
      <c r="Y1460" s="112">
        <v>407424</v>
      </c>
      <c r="Z1460" s="112">
        <v>0</v>
      </c>
      <c r="AA1460" s="112">
        <v>21660</v>
      </c>
      <c r="AB1460" s="112">
        <v>429084</v>
      </c>
    </row>
    <row r="1461" spans="1:28" x14ac:dyDescent="0.25">
      <c r="A1461" s="114" t="s">
        <v>54</v>
      </c>
      <c r="B1461" s="114" t="s">
        <v>1785</v>
      </c>
      <c r="C1461" s="114" t="s">
        <v>603</v>
      </c>
      <c r="D1461" s="114" t="s">
        <v>1690</v>
      </c>
      <c r="E1461" s="112">
        <f t="shared" si="87"/>
        <v>0</v>
      </c>
      <c r="F1461" s="112">
        <f t="shared" si="87"/>
        <v>0</v>
      </c>
      <c r="G1461" s="112">
        <f t="shared" si="87"/>
        <v>0</v>
      </c>
      <c r="H1461" s="112">
        <f t="shared" si="87"/>
        <v>0</v>
      </c>
      <c r="I1461" s="112">
        <f t="shared" si="87"/>
        <v>0</v>
      </c>
      <c r="J1461" s="112">
        <f t="shared" si="87"/>
        <v>0</v>
      </c>
      <c r="K1461" s="112">
        <f t="shared" si="87"/>
        <v>0</v>
      </c>
      <c r="L1461" s="112">
        <f t="shared" si="87"/>
        <v>0</v>
      </c>
      <c r="M1461" s="112">
        <f t="shared" si="87"/>
        <v>0</v>
      </c>
      <c r="O1461" s="114" t="s">
        <v>54</v>
      </c>
      <c r="P1461" s="114" t="s">
        <v>1785</v>
      </c>
      <c r="Q1461" s="114" t="s">
        <v>603</v>
      </c>
      <c r="R1461" s="114" t="s">
        <v>1690</v>
      </c>
      <c r="S1461" s="114"/>
      <c r="T1461" s="112">
        <v>0</v>
      </c>
      <c r="U1461" s="112">
        <v>0</v>
      </c>
      <c r="V1461" s="112">
        <v>0</v>
      </c>
      <c r="W1461" s="112">
        <v>0</v>
      </c>
      <c r="X1461" s="112">
        <v>0</v>
      </c>
      <c r="Y1461" s="112">
        <v>0</v>
      </c>
      <c r="Z1461" s="112">
        <v>0</v>
      </c>
      <c r="AA1461" s="112">
        <v>0</v>
      </c>
      <c r="AB1461" s="112">
        <v>0</v>
      </c>
    </row>
    <row r="1462" spans="1:28" x14ac:dyDescent="0.25">
      <c r="A1462" s="114" t="s">
        <v>54</v>
      </c>
      <c r="B1462" s="114" t="s">
        <v>1785</v>
      </c>
      <c r="C1462" s="114" t="s">
        <v>604</v>
      </c>
      <c r="D1462" s="114" t="s">
        <v>1691</v>
      </c>
      <c r="E1462" s="112">
        <f t="shared" si="87"/>
        <v>10800</v>
      </c>
      <c r="F1462" s="112">
        <f t="shared" si="87"/>
        <v>0</v>
      </c>
      <c r="G1462" s="112">
        <f t="shared" si="87"/>
        <v>0</v>
      </c>
      <c r="H1462" s="112">
        <f t="shared" si="87"/>
        <v>0</v>
      </c>
      <c r="I1462" s="112">
        <f t="shared" si="87"/>
        <v>0</v>
      </c>
      <c r="J1462" s="112">
        <f t="shared" si="87"/>
        <v>389744</v>
      </c>
      <c r="K1462" s="112">
        <f t="shared" si="87"/>
        <v>1028</v>
      </c>
      <c r="L1462" s="112">
        <f t="shared" si="87"/>
        <v>12857</v>
      </c>
      <c r="M1462" s="112">
        <f t="shared" si="87"/>
        <v>414429</v>
      </c>
      <c r="O1462" s="114" t="s">
        <v>54</v>
      </c>
      <c r="P1462" s="114" t="s">
        <v>1785</v>
      </c>
      <c r="Q1462" s="114" t="s">
        <v>604</v>
      </c>
      <c r="R1462" s="114" t="s">
        <v>1691</v>
      </c>
      <c r="S1462" s="114"/>
      <c r="T1462" s="112">
        <v>10800</v>
      </c>
      <c r="U1462" s="112">
        <v>0</v>
      </c>
      <c r="V1462" s="112">
        <v>0</v>
      </c>
      <c r="W1462" s="112">
        <v>0</v>
      </c>
      <c r="X1462" s="112">
        <v>0</v>
      </c>
      <c r="Y1462" s="112">
        <v>389744</v>
      </c>
      <c r="Z1462" s="112">
        <v>1028</v>
      </c>
      <c r="AA1462" s="112">
        <v>12857</v>
      </c>
      <c r="AB1462" s="112">
        <v>414429</v>
      </c>
    </row>
    <row r="1463" spans="1:28" x14ac:dyDescent="0.25">
      <c r="A1463" s="114" t="s">
        <v>54</v>
      </c>
      <c r="B1463" s="114" t="s">
        <v>1785</v>
      </c>
      <c r="C1463" s="114" t="s">
        <v>605</v>
      </c>
      <c r="D1463" s="114" t="s">
        <v>1692</v>
      </c>
      <c r="E1463" s="112">
        <f t="shared" si="87"/>
        <v>0</v>
      </c>
      <c r="F1463" s="112">
        <f t="shared" si="87"/>
        <v>0</v>
      </c>
      <c r="G1463" s="112">
        <f t="shared" si="87"/>
        <v>0</v>
      </c>
      <c r="H1463" s="112">
        <f t="shared" si="87"/>
        <v>0</v>
      </c>
      <c r="I1463" s="112">
        <f t="shared" si="87"/>
        <v>0</v>
      </c>
      <c r="J1463" s="112">
        <f t="shared" si="87"/>
        <v>36368</v>
      </c>
      <c r="K1463" s="112">
        <f t="shared" si="87"/>
        <v>0</v>
      </c>
      <c r="L1463" s="112">
        <f t="shared" si="87"/>
        <v>0</v>
      </c>
      <c r="M1463" s="112">
        <f t="shared" si="87"/>
        <v>36368</v>
      </c>
      <c r="O1463" s="114" t="s">
        <v>54</v>
      </c>
      <c r="P1463" s="114" t="s">
        <v>1785</v>
      </c>
      <c r="Q1463" s="114" t="s">
        <v>605</v>
      </c>
      <c r="R1463" s="114" t="s">
        <v>1692</v>
      </c>
      <c r="S1463" s="114"/>
      <c r="T1463" s="112">
        <v>0</v>
      </c>
      <c r="U1463" s="112">
        <v>0</v>
      </c>
      <c r="V1463" s="112">
        <v>0</v>
      </c>
      <c r="W1463" s="112">
        <v>0</v>
      </c>
      <c r="X1463" s="112">
        <v>0</v>
      </c>
      <c r="Y1463" s="112">
        <v>36368</v>
      </c>
      <c r="Z1463" s="112">
        <v>0</v>
      </c>
      <c r="AA1463" s="112">
        <v>0</v>
      </c>
      <c r="AB1463" s="112">
        <v>36368</v>
      </c>
    </row>
    <row r="1464" spans="1:28" x14ac:dyDescent="0.25">
      <c r="A1464" s="114" t="s">
        <v>54</v>
      </c>
      <c r="B1464" s="114" t="s">
        <v>1785</v>
      </c>
      <c r="C1464" s="114" t="s">
        <v>606</v>
      </c>
      <c r="D1464" s="114" t="s">
        <v>1693</v>
      </c>
      <c r="E1464" s="112">
        <f t="shared" si="87"/>
        <v>0</v>
      </c>
      <c r="F1464" s="112">
        <f t="shared" si="87"/>
        <v>0</v>
      </c>
      <c r="G1464" s="112">
        <f t="shared" si="87"/>
        <v>0</v>
      </c>
      <c r="H1464" s="112">
        <f t="shared" si="87"/>
        <v>0</v>
      </c>
      <c r="I1464" s="112">
        <f t="shared" si="87"/>
        <v>0</v>
      </c>
      <c r="J1464" s="112">
        <f t="shared" si="87"/>
        <v>194608</v>
      </c>
      <c r="K1464" s="112">
        <f t="shared" si="87"/>
        <v>0</v>
      </c>
      <c r="L1464" s="112">
        <f t="shared" si="87"/>
        <v>0</v>
      </c>
      <c r="M1464" s="112">
        <f t="shared" si="87"/>
        <v>194608</v>
      </c>
      <c r="O1464" s="114" t="s">
        <v>54</v>
      </c>
      <c r="P1464" s="114" t="s">
        <v>1785</v>
      </c>
      <c r="Q1464" s="114" t="s">
        <v>606</v>
      </c>
      <c r="R1464" s="114" t="s">
        <v>1693</v>
      </c>
      <c r="S1464" s="114"/>
      <c r="T1464" s="112">
        <v>0</v>
      </c>
      <c r="U1464" s="112">
        <v>0</v>
      </c>
      <c r="V1464" s="112">
        <v>0</v>
      </c>
      <c r="W1464" s="112">
        <v>0</v>
      </c>
      <c r="X1464" s="112">
        <v>0</v>
      </c>
      <c r="Y1464" s="112">
        <v>194608</v>
      </c>
      <c r="Z1464" s="112">
        <v>0</v>
      </c>
      <c r="AA1464" s="112">
        <v>0</v>
      </c>
      <c r="AB1464" s="112">
        <v>194608</v>
      </c>
    </row>
    <row r="1465" spans="1:28" x14ac:dyDescent="0.25">
      <c r="A1465" s="114" t="s">
        <v>54</v>
      </c>
      <c r="B1465" s="114" t="s">
        <v>1785</v>
      </c>
      <c r="C1465" s="114" t="s">
        <v>607</v>
      </c>
      <c r="D1465" s="114" t="s">
        <v>1694</v>
      </c>
      <c r="E1465" s="112">
        <f t="shared" si="87"/>
        <v>0</v>
      </c>
      <c r="F1465" s="112">
        <f t="shared" si="87"/>
        <v>1143216</v>
      </c>
      <c r="G1465" s="112">
        <f t="shared" si="87"/>
        <v>379328</v>
      </c>
      <c r="H1465" s="112">
        <f t="shared" si="87"/>
        <v>0</v>
      </c>
      <c r="I1465" s="112">
        <f t="shared" si="87"/>
        <v>0</v>
      </c>
      <c r="J1465" s="112">
        <f t="shared" si="87"/>
        <v>1152</v>
      </c>
      <c r="K1465" s="112">
        <f t="shared" si="87"/>
        <v>0</v>
      </c>
      <c r="L1465" s="112">
        <f t="shared" si="87"/>
        <v>976</v>
      </c>
      <c r="M1465" s="112">
        <f t="shared" si="87"/>
        <v>1524672</v>
      </c>
      <c r="O1465" s="114" t="s">
        <v>54</v>
      </c>
      <c r="P1465" s="114" t="s">
        <v>1785</v>
      </c>
      <c r="Q1465" s="114" t="s">
        <v>607</v>
      </c>
      <c r="R1465" s="114" t="s">
        <v>1694</v>
      </c>
      <c r="S1465" s="114"/>
      <c r="T1465" s="112">
        <v>0</v>
      </c>
      <c r="U1465" s="112">
        <v>1143216</v>
      </c>
      <c r="V1465" s="112">
        <v>379328</v>
      </c>
      <c r="W1465" s="112">
        <v>0</v>
      </c>
      <c r="X1465" s="112">
        <v>0</v>
      </c>
      <c r="Y1465" s="112">
        <v>1152</v>
      </c>
      <c r="Z1465" s="112">
        <v>0</v>
      </c>
      <c r="AA1465" s="112">
        <v>976</v>
      </c>
      <c r="AB1465" s="112">
        <v>1524672</v>
      </c>
    </row>
    <row r="1466" spans="1:28" x14ac:dyDescent="0.25">
      <c r="A1466" s="114" t="s">
        <v>54</v>
      </c>
      <c r="B1466" s="114" t="s">
        <v>1785</v>
      </c>
      <c r="C1466" s="114" t="s">
        <v>608</v>
      </c>
      <c r="D1466" s="114" t="s">
        <v>1695</v>
      </c>
      <c r="E1466" s="112">
        <f t="shared" si="87"/>
        <v>0</v>
      </c>
      <c r="F1466" s="112">
        <f t="shared" si="87"/>
        <v>0</v>
      </c>
      <c r="G1466" s="112">
        <f t="shared" si="87"/>
        <v>0</v>
      </c>
      <c r="H1466" s="112">
        <f t="shared" si="87"/>
        <v>0</v>
      </c>
      <c r="I1466" s="112">
        <f t="shared" si="87"/>
        <v>180224</v>
      </c>
      <c r="J1466" s="112">
        <f t="shared" si="87"/>
        <v>0</v>
      </c>
      <c r="K1466" s="112">
        <f t="shared" si="87"/>
        <v>0</v>
      </c>
      <c r="L1466" s="112">
        <f t="shared" si="87"/>
        <v>0</v>
      </c>
      <c r="M1466" s="112">
        <f t="shared" si="87"/>
        <v>180224</v>
      </c>
      <c r="O1466" s="114" t="s">
        <v>54</v>
      </c>
      <c r="P1466" s="114" t="s">
        <v>1785</v>
      </c>
      <c r="Q1466" s="114" t="s">
        <v>608</v>
      </c>
      <c r="R1466" s="114" t="s">
        <v>1695</v>
      </c>
      <c r="S1466" s="114"/>
      <c r="T1466" s="112">
        <v>0</v>
      </c>
      <c r="U1466" s="112">
        <v>0</v>
      </c>
      <c r="V1466" s="112">
        <v>0</v>
      </c>
      <c r="W1466" s="112">
        <v>0</v>
      </c>
      <c r="X1466" s="112">
        <v>180224</v>
      </c>
      <c r="Y1466" s="112">
        <v>0</v>
      </c>
      <c r="Z1466" s="112">
        <v>0</v>
      </c>
      <c r="AA1466" s="112">
        <v>0</v>
      </c>
      <c r="AB1466" s="112">
        <v>180224</v>
      </c>
    </row>
    <row r="1467" spans="1:28" x14ac:dyDescent="0.25">
      <c r="A1467" s="114" t="s">
        <v>54</v>
      </c>
      <c r="B1467" s="114" t="s">
        <v>1785</v>
      </c>
      <c r="C1467" s="114" t="s">
        <v>609</v>
      </c>
      <c r="D1467" s="114" t="s">
        <v>1696</v>
      </c>
      <c r="E1467" s="112">
        <f t="shared" si="87"/>
        <v>0</v>
      </c>
      <c r="F1467" s="112">
        <f t="shared" si="87"/>
        <v>0</v>
      </c>
      <c r="G1467" s="112">
        <f t="shared" si="87"/>
        <v>0</v>
      </c>
      <c r="H1467" s="112">
        <f t="shared" si="87"/>
        <v>0</v>
      </c>
      <c r="I1467" s="112">
        <f t="shared" si="87"/>
        <v>144448</v>
      </c>
      <c r="J1467" s="112">
        <f t="shared" si="87"/>
        <v>0</v>
      </c>
      <c r="K1467" s="112">
        <f t="shared" si="87"/>
        <v>30937</v>
      </c>
      <c r="L1467" s="112">
        <f t="shared" si="87"/>
        <v>0</v>
      </c>
      <c r="M1467" s="112">
        <f t="shared" si="87"/>
        <v>175385</v>
      </c>
      <c r="O1467" s="114" t="s">
        <v>54</v>
      </c>
      <c r="P1467" s="114" t="s">
        <v>1785</v>
      </c>
      <c r="Q1467" s="114" t="s">
        <v>609</v>
      </c>
      <c r="R1467" s="114" t="s">
        <v>1696</v>
      </c>
      <c r="S1467" s="114"/>
      <c r="T1467" s="112">
        <v>0</v>
      </c>
      <c r="U1467" s="112">
        <v>0</v>
      </c>
      <c r="V1467" s="112">
        <v>0</v>
      </c>
      <c r="W1467" s="112">
        <v>0</v>
      </c>
      <c r="X1467" s="112">
        <v>144448</v>
      </c>
      <c r="Y1467" s="112">
        <v>0</v>
      </c>
      <c r="Z1467" s="112">
        <v>30937</v>
      </c>
      <c r="AA1467" s="112">
        <v>0</v>
      </c>
      <c r="AB1467" s="112">
        <v>175385</v>
      </c>
    </row>
    <row r="1468" spans="1:28" x14ac:dyDescent="0.25">
      <c r="A1468" s="114" t="s">
        <v>54</v>
      </c>
      <c r="B1468" s="114" t="s">
        <v>1785</v>
      </c>
      <c r="C1468" s="114" t="s">
        <v>610</v>
      </c>
      <c r="D1468" s="114" t="s">
        <v>1697</v>
      </c>
      <c r="E1468" s="112">
        <f t="shared" si="87"/>
        <v>0</v>
      </c>
      <c r="F1468" s="112">
        <f t="shared" si="87"/>
        <v>0</v>
      </c>
      <c r="G1468" s="112">
        <f t="shared" si="87"/>
        <v>0</v>
      </c>
      <c r="H1468" s="112">
        <f t="shared" si="87"/>
        <v>0</v>
      </c>
      <c r="I1468" s="112">
        <f t="shared" si="87"/>
        <v>74928</v>
      </c>
      <c r="J1468" s="112">
        <f t="shared" si="87"/>
        <v>0</v>
      </c>
      <c r="K1468" s="112">
        <f t="shared" si="87"/>
        <v>0</v>
      </c>
      <c r="L1468" s="112">
        <f t="shared" si="87"/>
        <v>0</v>
      </c>
      <c r="M1468" s="112">
        <f t="shared" si="87"/>
        <v>74928</v>
      </c>
      <c r="O1468" s="114" t="s">
        <v>54</v>
      </c>
      <c r="P1468" s="114" t="s">
        <v>1785</v>
      </c>
      <c r="Q1468" s="114" t="s">
        <v>610</v>
      </c>
      <c r="R1468" s="114" t="s">
        <v>1697</v>
      </c>
      <c r="S1468" s="114"/>
      <c r="T1468" s="112">
        <v>0</v>
      </c>
      <c r="U1468" s="112">
        <v>0</v>
      </c>
      <c r="V1468" s="112">
        <v>0</v>
      </c>
      <c r="W1468" s="112">
        <v>0</v>
      </c>
      <c r="X1468" s="112">
        <v>74928</v>
      </c>
      <c r="Y1468" s="112">
        <v>0</v>
      </c>
      <c r="Z1468" s="112">
        <v>0</v>
      </c>
      <c r="AA1468" s="112">
        <v>0</v>
      </c>
      <c r="AB1468" s="112">
        <v>74928</v>
      </c>
    </row>
    <row r="1469" spans="1:28" x14ac:dyDescent="0.25">
      <c r="A1469" s="114" t="s">
        <v>54</v>
      </c>
      <c r="B1469" s="114" t="s">
        <v>1785</v>
      </c>
      <c r="C1469" s="114" t="s">
        <v>611</v>
      </c>
      <c r="D1469" s="114" t="s">
        <v>1698</v>
      </c>
      <c r="E1469" s="112">
        <f t="shared" si="87"/>
        <v>59888</v>
      </c>
      <c r="F1469" s="112">
        <f t="shared" si="87"/>
        <v>0</v>
      </c>
      <c r="G1469" s="112">
        <f t="shared" si="87"/>
        <v>0</v>
      </c>
      <c r="H1469" s="112">
        <f t="shared" si="87"/>
        <v>0</v>
      </c>
      <c r="I1469" s="112">
        <f t="shared" si="87"/>
        <v>0</v>
      </c>
      <c r="J1469" s="112">
        <f t="shared" si="87"/>
        <v>0</v>
      </c>
      <c r="K1469" s="112">
        <f t="shared" si="87"/>
        <v>0</v>
      </c>
      <c r="L1469" s="112">
        <f t="shared" si="87"/>
        <v>0</v>
      </c>
      <c r="M1469" s="112">
        <f t="shared" si="87"/>
        <v>59888</v>
      </c>
      <c r="O1469" s="114" t="s">
        <v>54</v>
      </c>
      <c r="P1469" s="114" t="s">
        <v>1785</v>
      </c>
      <c r="Q1469" s="114" t="s">
        <v>611</v>
      </c>
      <c r="R1469" s="114" t="s">
        <v>1698</v>
      </c>
      <c r="S1469" s="114"/>
      <c r="T1469" s="112">
        <v>59888</v>
      </c>
      <c r="U1469" s="112">
        <v>0</v>
      </c>
      <c r="V1469" s="112">
        <v>0</v>
      </c>
      <c r="W1469" s="112">
        <v>0</v>
      </c>
      <c r="X1469" s="112">
        <v>0</v>
      </c>
      <c r="Y1469" s="112">
        <v>0</v>
      </c>
      <c r="Z1469" s="112">
        <v>0</v>
      </c>
      <c r="AA1469" s="112">
        <v>0</v>
      </c>
      <c r="AB1469" s="112">
        <v>59888</v>
      </c>
    </row>
    <row r="1470" spans="1:28" x14ac:dyDescent="0.25">
      <c r="A1470" s="114" t="s">
        <v>54</v>
      </c>
      <c r="B1470" s="114" t="s">
        <v>1785</v>
      </c>
      <c r="C1470" s="114" t="s">
        <v>612</v>
      </c>
      <c r="D1470" s="114" t="s">
        <v>1699</v>
      </c>
      <c r="E1470" s="112">
        <f t="shared" si="87"/>
        <v>301728</v>
      </c>
      <c r="F1470" s="112">
        <f t="shared" si="87"/>
        <v>0</v>
      </c>
      <c r="G1470" s="112">
        <f t="shared" si="87"/>
        <v>0</v>
      </c>
      <c r="H1470" s="112">
        <f t="shared" si="87"/>
        <v>0</v>
      </c>
      <c r="I1470" s="112">
        <f t="shared" si="87"/>
        <v>67712</v>
      </c>
      <c r="J1470" s="112">
        <f t="shared" si="87"/>
        <v>0</v>
      </c>
      <c r="K1470" s="112">
        <f t="shared" si="87"/>
        <v>560</v>
      </c>
      <c r="L1470" s="112">
        <f t="shared" si="87"/>
        <v>0</v>
      </c>
      <c r="M1470" s="112">
        <f t="shared" si="87"/>
        <v>370000</v>
      </c>
      <c r="O1470" s="114" t="s">
        <v>54</v>
      </c>
      <c r="P1470" s="114" t="s">
        <v>1785</v>
      </c>
      <c r="Q1470" s="114" t="s">
        <v>612</v>
      </c>
      <c r="R1470" s="114" t="s">
        <v>1699</v>
      </c>
      <c r="S1470" s="114"/>
      <c r="T1470" s="112">
        <v>301728</v>
      </c>
      <c r="U1470" s="112">
        <v>0</v>
      </c>
      <c r="V1470" s="112">
        <v>0</v>
      </c>
      <c r="W1470" s="112">
        <v>0</v>
      </c>
      <c r="X1470" s="112">
        <v>67712</v>
      </c>
      <c r="Y1470" s="112">
        <v>0</v>
      </c>
      <c r="Z1470" s="112">
        <v>560</v>
      </c>
      <c r="AA1470" s="112">
        <v>0</v>
      </c>
      <c r="AB1470" s="112">
        <v>370000</v>
      </c>
    </row>
    <row r="1471" spans="1:28" x14ac:dyDescent="0.25">
      <c r="A1471" s="114" t="s">
        <v>54</v>
      </c>
      <c r="B1471" s="114" t="s">
        <v>1785</v>
      </c>
      <c r="C1471" s="114" t="s">
        <v>613</v>
      </c>
      <c r="D1471" s="114" t="s">
        <v>1700</v>
      </c>
      <c r="E1471" s="112">
        <f t="shared" si="87"/>
        <v>2177616</v>
      </c>
      <c r="F1471" s="112">
        <f t="shared" si="87"/>
        <v>0</v>
      </c>
      <c r="G1471" s="112">
        <f t="shared" si="87"/>
        <v>0</v>
      </c>
      <c r="H1471" s="112">
        <f t="shared" si="87"/>
        <v>0</v>
      </c>
      <c r="I1471" s="112">
        <f t="shared" si="87"/>
        <v>0</v>
      </c>
      <c r="J1471" s="112">
        <f t="shared" si="87"/>
        <v>0</v>
      </c>
      <c r="K1471" s="112">
        <f t="shared" si="87"/>
        <v>0</v>
      </c>
      <c r="L1471" s="112">
        <f t="shared" si="87"/>
        <v>0</v>
      </c>
      <c r="M1471" s="112">
        <f t="shared" si="87"/>
        <v>2177616</v>
      </c>
      <c r="O1471" s="114" t="s">
        <v>54</v>
      </c>
      <c r="P1471" s="114" t="s">
        <v>1785</v>
      </c>
      <c r="Q1471" s="114" t="s">
        <v>613</v>
      </c>
      <c r="R1471" s="114" t="s">
        <v>1700</v>
      </c>
      <c r="S1471" s="114"/>
      <c r="T1471" s="112">
        <v>2177616</v>
      </c>
      <c r="U1471" s="112">
        <v>0</v>
      </c>
      <c r="V1471" s="112">
        <v>0</v>
      </c>
      <c r="W1471" s="112">
        <v>0</v>
      </c>
      <c r="X1471" s="112">
        <v>0</v>
      </c>
      <c r="Y1471" s="112">
        <v>0</v>
      </c>
      <c r="Z1471" s="112">
        <v>0</v>
      </c>
      <c r="AA1471" s="112">
        <v>0</v>
      </c>
      <c r="AB1471" s="112">
        <v>2177616</v>
      </c>
    </row>
    <row r="1472" spans="1:28" x14ac:dyDescent="0.25">
      <c r="A1472" s="114" t="s">
        <v>54</v>
      </c>
      <c r="B1472" s="114" t="s">
        <v>1785</v>
      </c>
      <c r="C1472" s="114" t="s">
        <v>614</v>
      </c>
      <c r="D1472" s="114" t="s">
        <v>1701</v>
      </c>
      <c r="E1472" s="112">
        <f t="shared" si="87"/>
        <v>555952</v>
      </c>
      <c r="F1472" s="112">
        <f t="shared" si="87"/>
        <v>0</v>
      </c>
      <c r="G1472" s="112">
        <f t="shared" si="87"/>
        <v>0</v>
      </c>
      <c r="H1472" s="112">
        <f t="shared" si="87"/>
        <v>0</v>
      </c>
      <c r="I1472" s="112">
        <f t="shared" si="87"/>
        <v>30432</v>
      </c>
      <c r="J1472" s="112">
        <f t="shared" si="87"/>
        <v>0</v>
      </c>
      <c r="K1472" s="112">
        <f t="shared" si="87"/>
        <v>0</v>
      </c>
      <c r="L1472" s="112">
        <f t="shared" si="87"/>
        <v>0</v>
      </c>
      <c r="M1472" s="112">
        <f t="shared" si="87"/>
        <v>586384</v>
      </c>
      <c r="O1472" s="114" t="s">
        <v>54</v>
      </c>
      <c r="P1472" s="114" t="s">
        <v>1785</v>
      </c>
      <c r="Q1472" s="114" t="s">
        <v>614</v>
      </c>
      <c r="R1472" s="114" t="s">
        <v>1701</v>
      </c>
      <c r="S1472" s="114"/>
      <c r="T1472" s="112">
        <v>555952</v>
      </c>
      <c r="U1472" s="112">
        <v>0</v>
      </c>
      <c r="V1472" s="112">
        <v>0</v>
      </c>
      <c r="W1472" s="112">
        <v>0</v>
      </c>
      <c r="X1472" s="112">
        <v>30432</v>
      </c>
      <c r="Y1472" s="112">
        <v>0</v>
      </c>
      <c r="Z1472" s="112">
        <v>0</v>
      </c>
      <c r="AA1472" s="112">
        <v>0</v>
      </c>
      <c r="AB1472" s="112">
        <v>586384</v>
      </c>
    </row>
    <row r="1473" spans="1:28" x14ac:dyDescent="0.25">
      <c r="A1473" s="114" t="s">
        <v>54</v>
      </c>
      <c r="B1473" s="114" t="s">
        <v>1785</v>
      </c>
      <c r="C1473" s="114" t="s">
        <v>615</v>
      </c>
      <c r="D1473" s="114" t="s">
        <v>1702</v>
      </c>
      <c r="E1473" s="112">
        <f t="shared" si="87"/>
        <v>0</v>
      </c>
      <c r="F1473" s="112">
        <f t="shared" si="87"/>
        <v>0</v>
      </c>
      <c r="G1473" s="112">
        <f t="shared" si="87"/>
        <v>0</v>
      </c>
      <c r="H1473" s="112">
        <f t="shared" si="87"/>
        <v>0</v>
      </c>
      <c r="I1473" s="112">
        <f t="shared" si="87"/>
        <v>0</v>
      </c>
      <c r="J1473" s="112">
        <f t="shared" si="87"/>
        <v>0</v>
      </c>
      <c r="K1473" s="112">
        <f t="shared" si="87"/>
        <v>0</v>
      </c>
      <c r="L1473" s="112">
        <f t="shared" si="87"/>
        <v>0</v>
      </c>
      <c r="M1473" s="112">
        <f t="shared" si="87"/>
        <v>0</v>
      </c>
      <c r="O1473" s="114" t="s">
        <v>54</v>
      </c>
      <c r="P1473" s="114" t="s">
        <v>1785</v>
      </c>
      <c r="Q1473" s="114" t="s">
        <v>615</v>
      </c>
      <c r="R1473" s="114" t="s">
        <v>1702</v>
      </c>
      <c r="S1473" s="114"/>
      <c r="T1473" s="112">
        <v>0</v>
      </c>
      <c r="U1473" s="112">
        <v>0</v>
      </c>
      <c r="V1473" s="112">
        <v>0</v>
      </c>
      <c r="W1473" s="112">
        <v>0</v>
      </c>
      <c r="X1473" s="112">
        <v>0</v>
      </c>
      <c r="Y1473" s="112">
        <v>0</v>
      </c>
      <c r="Z1473" s="112">
        <v>0</v>
      </c>
      <c r="AA1473" s="112">
        <v>0</v>
      </c>
      <c r="AB1473" s="112">
        <v>0</v>
      </c>
    </row>
    <row r="1474" spans="1:28" x14ac:dyDescent="0.25">
      <c r="A1474" s="114" t="s">
        <v>54</v>
      </c>
      <c r="B1474" s="114" t="s">
        <v>1785</v>
      </c>
      <c r="C1474" s="114" t="s">
        <v>616</v>
      </c>
      <c r="D1474" s="114" t="s">
        <v>1703</v>
      </c>
      <c r="E1474" s="112">
        <f t="shared" si="87"/>
        <v>5179616</v>
      </c>
      <c r="F1474" s="112">
        <f t="shared" si="87"/>
        <v>3478128</v>
      </c>
      <c r="G1474" s="112">
        <f t="shared" si="87"/>
        <v>379328</v>
      </c>
      <c r="H1474" s="112">
        <f t="shared" si="87"/>
        <v>372896</v>
      </c>
      <c r="I1474" s="112">
        <f t="shared" si="87"/>
        <v>1488688</v>
      </c>
      <c r="J1474" s="112">
        <f t="shared" si="87"/>
        <v>1581936</v>
      </c>
      <c r="K1474" s="112">
        <f t="shared" si="87"/>
        <v>169154</v>
      </c>
      <c r="L1474" s="112">
        <f t="shared" si="87"/>
        <v>53825</v>
      </c>
      <c r="M1474" s="112">
        <f t="shared" si="87"/>
        <v>12703571</v>
      </c>
      <c r="O1474" s="114" t="s">
        <v>54</v>
      </c>
      <c r="P1474" s="114" t="s">
        <v>1785</v>
      </c>
      <c r="Q1474" s="114" t="s">
        <v>616</v>
      </c>
      <c r="R1474" s="114" t="s">
        <v>1703</v>
      </c>
      <c r="S1474" s="114"/>
      <c r="T1474" s="112">
        <v>5179616</v>
      </c>
      <c r="U1474" s="112">
        <v>3478128</v>
      </c>
      <c r="V1474" s="112">
        <v>379328</v>
      </c>
      <c r="W1474" s="112">
        <v>372896</v>
      </c>
      <c r="X1474" s="112">
        <v>1488688</v>
      </c>
      <c r="Y1474" s="112">
        <v>1581936</v>
      </c>
      <c r="Z1474" s="112">
        <v>169154</v>
      </c>
      <c r="AA1474" s="112">
        <v>53825</v>
      </c>
      <c r="AB1474" s="112">
        <v>12703571</v>
      </c>
    </row>
    <row r="1475" spans="1:28" x14ac:dyDescent="0.25">
      <c r="D1475" s="111" t="s">
        <v>617</v>
      </c>
      <c r="R1475" s="111" t="s">
        <v>617</v>
      </c>
      <c r="S1475" s="111"/>
    </row>
    <row r="1476" spans="1:28" x14ac:dyDescent="0.25">
      <c r="A1476" s="114" t="s">
        <v>54</v>
      </c>
      <c r="B1476" s="114" t="s">
        <v>1785</v>
      </c>
      <c r="C1476" s="114" t="s">
        <v>618</v>
      </c>
      <c r="D1476" s="114" t="s">
        <v>1704</v>
      </c>
      <c r="E1476" s="112">
        <f t="shared" ref="E1476:M1481" si="88">T1476</f>
        <v>0</v>
      </c>
      <c r="F1476" s="112">
        <f t="shared" si="88"/>
        <v>0</v>
      </c>
      <c r="G1476" s="112">
        <f t="shared" si="88"/>
        <v>0</v>
      </c>
      <c r="H1476" s="112">
        <f t="shared" si="88"/>
        <v>0</v>
      </c>
      <c r="I1476" s="112">
        <f t="shared" si="88"/>
        <v>0</v>
      </c>
      <c r="J1476" s="112">
        <f t="shared" si="88"/>
        <v>0</v>
      </c>
      <c r="K1476" s="112">
        <f t="shared" si="88"/>
        <v>0</v>
      </c>
      <c r="L1476" s="112">
        <f t="shared" si="88"/>
        <v>0</v>
      </c>
      <c r="M1476" s="112">
        <f t="shared" si="88"/>
        <v>0</v>
      </c>
      <c r="O1476" s="114" t="s">
        <v>54</v>
      </c>
      <c r="P1476" s="114" t="s">
        <v>1785</v>
      </c>
      <c r="Q1476" s="114" t="s">
        <v>618</v>
      </c>
      <c r="R1476" s="114" t="s">
        <v>1704</v>
      </c>
      <c r="S1476" s="114"/>
      <c r="T1476" s="112">
        <v>0</v>
      </c>
      <c r="U1476" s="112">
        <v>0</v>
      </c>
      <c r="V1476" s="112">
        <v>0</v>
      </c>
      <c r="W1476" s="112">
        <v>0</v>
      </c>
      <c r="X1476" s="112">
        <v>0</v>
      </c>
      <c r="Y1476" s="112">
        <v>0</v>
      </c>
      <c r="Z1476" s="112">
        <v>0</v>
      </c>
      <c r="AA1476" s="112">
        <v>0</v>
      </c>
      <c r="AB1476" s="112">
        <v>0</v>
      </c>
    </row>
    <row r="1477" spans="1:28" x14ac:dyDescent="0.25">
      <c r="A1477" s="114" t="s">
        <v>54</v>
      </c>
      <c r="B1477" s="114" t="s">
        <v>1785</v>
      </c>
      <c r="C1477" s="114" t="s">
        <v>619</v>
      </c>
      <c r="D1477" s="114" t="s">
        <v>1705</v>
      </c>
      <c r="E1477" s="112">
        <f t="shared" si="88"/>
        <v>0</v>
      </c>
      <c r="F1477" s="112">
        <f t="shared" si="88"/>
        <v>2742</v>
      </c>
      <c r="G1477" s="112">
        <f t="shared" si="88"/>
        <v>0</v>
      </c>
      <c r="H1477" s="112">
        <f t="shared" si="88"/>
        <v>0</v>
      </c>
      <c r="I1477" s="112">
        <f t="shared" si="88"/>
        <v>0</v>
      </c>
      <c r="J1477" s="112">
        <f t="shared" si="88"/>
        <v>0</v>
      </c>
      <c r="K1477" s="112">
        <f t="shared" si="88"/>
        <v>0</v>
      </c>
      <c r="L1477" s="112">
        <f t="shared" si="88"/>
        <v>0</v>
      </c>
      <c r="M1477" s="112">
        <f t="shared" si="88"/>
        <v>2742</v>
      </c>
      <c r="O1477" s="114" t="s">
        <v>54</v>
      </c>
      <c r="P1477" s="114" t="s">
        <v>1785</v>
      </c>
      <c r="Q1477" s="114" t="s">
        <v>619</v>
      </c>
      <c r="R1477" s="114" t="s">
        <v>1705</v>
      </c>
      <c r="S1477" s="114"/>
      <c r="T1477" s="112">
        <v>0</v>
      </c>
      <c r="U1477" s="112">
        <v>2742</v>
      </c>
      <c r="V1477" s="112">
        <v>0</v>
      </c>
      <c r="W1477" s="112">
        <v>0</v>
      </c>
      <c r="X1477" s="112">
        <v>0</v>
      </c>
      <c r="Y1477" s="112">
        <v>0</v>
      </c>
      <c r="Z1477" s="112">
        <v>0</v>
      </c>
      <c r="AA1477" s="112">
        <v>0</v>
      </c>
      <c r="AB1477" s="112">
        <v>2742</v>
      </c>
    </row>
    <row r="1478" spans="1:28" x14ac:dyDescent="0.25">
      <c r="A1478" s="114" t="s">
        <v>54</v>
      </c>
      <c r="B1478" s="114" t="s">
        <v>1785</v>
      </c>
      <c r="C1478" s="114" t="s">
        <v>620</v>
      </c>
      <c r="D1478" s="114" t="s">
        <v>1706</v>
      </c>
      <c r="E1478" s="112">
        <f t="shared" si="88"/>
        <v>10302</v>
      </c>
      <c r="F1478" s="112">
        <f t="shared" si="88"/>
        <v>2877</v>
      </c>
      <c r="G1478" s="112">
        <f t="shared" si="88"/>
        <v>0</v>
      </c>
      <c r="H1478" s="112">
        <f t="shared" si="88"/>
        <v>0</v>
      </c>
      <c r="I1478" s="112">
        <f t="shared" si="88"/>
        <v>0</v>
      </c>
      <c r="J1478" s="112">
        <f t="shared" si="88"/>
        <v>0</v>
      </c>
      <c r="K1478" s="112">
        <f t="shared" si="88"/>
        <v>0</v>
      </c>
      <c r="L1478" s="112">
        <f t="shared" si="88"/>
        <v>0</v>
      </c>
      <c r="M1478" s="112">
        <f t="shared" si="88"/>
        <v>13179</v>
      </c>
      <c r="O1478" s="114" t="s">
        <v>54</v>
      </c>
      <c r="P1478" s="114" t="s">
        <v>1785</v>
      </c>
      <c r="Q1478" s="114" t="s">
        <v>620</v>
      </c>
      <c r="R1478" s="114" t="s">
        <v>1706</v>
      </c>
      <c r="S1478" s="114"/>
      <c r="T1478" s="112">
        <v>10302</v>
      </c>
      <c r="U1478" s="112">
        <v>2877</v>
      </c>
      <c r="V1478" s="112">
        <v>0</v>
      </c>
      <c r="W1478" s="112">
        <v>0</v>
      </c>
      <c r="X1478" s="112">
        <v>0</v>
      </c>
      <c r="Y1478" s="112">
        <v>0</v>
      </c>
      <c r="Z1478" s="112">
        <v>0</v>
      </c>
      <c r="AA1478" s="112">
        <v>0</v>
      </c>
      <c r="AB1478" s="112">
        <v>13179</v>
      </c>
    </row>
    <row r="1479" spans="1:28" x14ac:dyDescent="0.25">
      <c r="A1479" s="114" t="s">
        <v>54</v>
      </c>
      <c r="B1479" s="114" t="s">
        <v>1785</v>
      </c>
      <c r="C1479" s="114" t="s">
        <v>621</v>
      </c>
      <c r="D1479" s="114" t="s">
        <v>1707</v>
      </c>
      <c r="E1479" s="112">
        <f t="shared" si="88"/>
        <v>0</v>
      </c>
      <c r="F1479" s="112">
        <f t="shared" si="88"/>
        <v>282</v>
      </c>
      <c r="G1479" s="112">
        <f t="shared" si="88"/>
        <v>0</v>
      </c>
      <c r="H1479" s="112">
        <f t="shared" si="88"/>
        <v>0</v>
      </c>
      <c r="I1479" s="112">
        <f t="shared" si="88"/>
        <v>0</v>
      </c>
      <c r="J1479" s="112">
        <f t="shared" si="88"/>
        <v>0</v>
      </c>
      <c r="K1479" s="112">
        <f t="shared" si="88"/>
        <v>0</v>
      </c>
      <c r="L1479" s="112">
        <f t="shared" si="88"/>
        <v>0</v>
      </c>
      <c r="M1479" s="112">
        <f t="shared" si="88"/>
        <v>282</v>
      </c>
      <c r="O1479" s="114" t="s">
        <v>54</v>
      </c>
      <c r="P1479" s="114" t="s">
        <v>1785</v>
      </c>
      <c r="Q1479" s="114" t="s">
        <v>621</v>
      </c>
      <c r="R1479" s="114" t="s">
        <v>1707</v>
      </c>
      <c r="S1479" s="114"/>
      <c r="T1479" s="112">
        <v>0</v>
      </c>
      <c r="U1479" s="112">
        <v>282</v>
      </c>
      <c r="V1479" s="112">
        <v>0</v>
      </c>
      <c r="W1479" s="112">
        <v>0</v>
      </c>
      <c r="X1479" s="112">
        <v>0</v>
      </c>
      <c r="Y1479" s="112">
        <v>0</v>
      </c>
      <c r="Z1479" s="112">
        <v>0</v>
      </c>
      <c r="AA1479" s="112">
        <v>0</v>
      </c>
      <c r="AB1479" s="112">
        <v>282</v>
      </c>
    </row>
    <row r="1480" spans="1:28" x14ac:dyDescent="0.25">
      <c r="A1480" s="114" t="s">
        <v>54</v>
      </c>
      <c r="B1480" s="114" t="s">
        <v>1785</v>
      </c>
      <c r="C1480" s="114" t="s">
        <v>706</v>
      </c>
      <c r="D1480" s="114" t="s">
        <v>1708</v>
      </c>
      <c r="E1480" s="112">
        <f t="shared" si="88"/>
        <v>0</v>
      </c>
      <c r="F1480" s="112">
        <f t="shared" si="88"/>
        <v>0</v>
      </c>
      <c r="G1480" s="112">
        <f t="shared" si="88"/>
        <v>0</v>
      </c>
      <c r="H1480" s="112">
        <f t="shared" si="88"/>
        <v>0</v>
      </c>
      <c r="I1480" s="112">
        <f t="shared" si="88"/>
        <v>0</v>
      </c>
      <c r="J1480" s="112">
        <f t="shared" si="88"/>
        <v>0</v>
      </c>
      <c r="K1480" s="112">
        <f t="shared" si="88"/>
        <v>0</v>
      </c>
      <c r="L1480" s="112">
        <f t="shared" si="88"/>
        <v>0</v>
      </c>
      <c r="M1480" s="112">
        <f t="shared" si="88"/>
        <v>0</v>
      </c>
      <c r="O1480" s="114" t="s">
        <v>54</v>
      </c>
      <c r="P1480" s="114" t="s">
        <v>1785</v>
      </c>
      <c r="Q1480" s="114" t="s">
        <v>706</v>
      </c>
      <c r="R1480" s="114" t="s">
        <v>1708</v>
      </c>
      <c r="S1480" s="114"/>
      <c r="T1480" s="112">
        <v>0</v>
      </c>
      <c r="U1480" s="112">
        <v>0</v>
      </c>
      <c r="V1480" s="112">
        <v>0</v>
      </c>
      <c r="W1480" s="112">
        <v>0</v>
      </c>
      <c r="X1480" s="112">
        <v>0</v>
      </c>
      <c r="Y1480" s="112">
        <v>0</v>
      </c>
      <c r="Z1480" s="112">
        <v>0</v>
      </c>
      <c r="AA1480" s="112">
        <v>0</v>
      </c>
      <c r="AB1480" s="112">
        <v>0</v>
      </c>
    </row>
    <row r="1481" spans="1:28" x14ac:dyDescent="0.25">
      <c r="A1481" s="114" t="s">
        <v>54</v>
      </c>
      <c r="B1481" s="114" t="s">
        <v>1785</v>
      </c>
      <c r="C1481" s="114" t="s">
        <v>708</v>
      </c>
      <c r="D1481" s="114" t="s">
        <v>1709</v>
      </c>
      <c r="E1481" s="112">
        <f t="shared" si="88"/>
        <v>10302</v>
      </c>
      <c r="F1481" s="112">
        <f t="shared" si="88"/>
        <v>5901</v>
      </c>
      <c r="G1481" s="112">
        <f t="shared" si="88"/>
        <v>0</v>
      </c>
      <c r="H1481" s="112">
        <f t="shared" si="88"/>
        <v>0</v>
      </c>
      <c r="I1481" s="112">
        <f t="shared" si="88"/>
        <v>0</v>
      </c>
      <c r="J1481" s="112">
        <f t="shared" si="88"/>
        <v>0</v>
      </c>
      <c r="K1481" s="112">
        <f t="shared" si="88"/>
        <v>0</v>
      </c>
      <c r="L1481" s="112">
        <f t="shared" si="88"/>
        <v>0</v>
      </c>
      <c r="M1481" s="112">
        <f t="shared" si="88"/>
        <v>16203</v>
      </c>
      <c r="O1481" s="114" t="s">
        <v>54</v>
      </c>
      <c r="P1481" s="114" t="s">
        <v>1785</v>
      </c>
      <c r="Q1481" s="114" t="s">
        <v>708</v>
      </c>
      <c r="R1481" s="114" t="s">
        <v>1709</v>
      </c>
      <c r="S1481" s="114"/>
      <c r="T1481" s="112">
        <v>10302</v>
      </c>
      <c r="U1481" s="112">
        <v>5901</v>
      </c>
      <c r="V1481" s="112">
        <v>0</v>
      </c>
      <c r="W1481" s="112">
        <v>0</v>
      </c>
      <c r="X1481" s="112">
        <v>0</v>
      </c>
      <c r="Y1481" s="112">
        <v>0</v>
      </c>
      <c r="Z1481" s="112">
        <v>0</v>
      </c>
      <c r="AA1481" s="112">
        <v>0</v>
      </c>
      <c r="AB1481" s="112">
        <v>16203</v>
      </c>
    </row>
    <row r="1484" spans="1:28" x14ac:dyDescent="0.25">
      <c r="A1484" s="111" t="s">
        <v>1786</v>
      </c>
      <c r="O1484" s="111" t="s">
        <v>1786</v>
      </c>
    </row>
    <row r="1485" spans="1:28" x14ac:dyDescent="0.25">
      <c r="A1485" s="114" t="s">
        <v>0</v>
      </c>
      <c r="B1485" s="114" t="s">
        <v>1666</v>
      </c>
      <c r="C1485" s="114" t="s">
        <v>112</v>
      </c>
      <c r="D1485" s="111" t="s">
        <v>127</v>
      </c>
      <c r="E1485" s="112" t="s">
        <v>1667</v>
      </c>
      <c r="F1485" s="112" t="s">
        <v>1668</v>
      </c>
      <c r="G1485" s="112" t="s">
        <v>1669</v>
      </c>
      <c r="H1485" s="112" t="s">
        <v>1670</v>
      </c>
      <c r="I1485" s="112" t="s">
        <v>1671</v>
      </c>
      <c r="J1485" s="112" t="s">
        <v>1672</v>
      </c>
      <c r="K1485" s="112" t="s">
        <v>1673</v>
      </c>
      <c r="L1485" s="112" t="s">
        <v>1674</v>
      </c>
      <c r="M1485" s="112" t="s">
        <v>1</v>
      </c>
      <c r="O1485" s="114" t="s">
        <v>0</v>
      </c>
      <c r="P1485" s="114" t="s">
        <v>1666</v>
      </c>
      <c r="Q1485" s="114" t="s">
        <v>112</v>
      </c>
      <c r="R1485" s="111" t="s">
        <v>127</v>
      </c>
      <c r="S1485" s="111"/>
      <c r="T1485" s="112" t="s">
        <v>1667</v>
      </c>
      <c r="U1485" s="112" t="s">
        <v>1668</v>
      </c>
      <c r="V1485" s="112" t="s">
        <v>1669</v>
      </c>
      <c r="W1485" s="112" t="s">
        <v>1670</v>
      </c>
      <c r="X1485" s="112" t="s">
        <v>1671</v>
      </c>
      <c r="Y1485" s="112" t="s">
        <v>1672</v>
      </c>
      <c r="Z1485" s="112" t="s">
        <v>1673</v>
      </c>
      <c r="AA1485" s="112" t="s">
        <v>1674</v>
      </c>
      <c r="AB1485" s="112" t="s">
        <v>1</v>
      </c>
    </row>
    <row r="1486" spans="1:28" x14ac:dyDescent="0.25">
      <c r="A1486" s="114" t="s">
        <v>29</v>
      </c>
      <c r="B1486" s="114" t="s">
        <v>1787</v>
      </c>
      <c r="C1486" s="114" t="s">
        <v>589</v>
      </c>
      <c r="D1486" s="114" t="s">
        <v>1676</v>
      </c>
      <c r="E1486" s="112">
        <f t="shared" ref="E1486:M1513" si="89">T1486</f>
        <v>4240</v>
      </c>
      <c r="F1486" s="112">
        <f t="shared" si="89"/>
        <v>0</v>
      </c>
      <c r="G1486" s="112">
        <f t="shared" si="89"/>
        <v>0</v>
      </c>
      <c r="H1486" s="112">
        <f t="shared" si="89"/>
        <v>0</v>
      </c>
      <c r="I1486" s="112">
        <f t="shared" si="89"/>
        <v>12032</v>
      </c>
      <c r="J1486" s="112">
        <f t="shared" si="89"/>
        <v>0</v>
      </c>
      <c r="K1486" s="112">
        <f t="shared" si="89"/>
        <v>0</v>
      </c>
      <c r="L1486" s="112">
        <f t="shared" si="89"/>
        <v>0</v>
      </c>
      <c r="M1486" s="112">
        <f t="shared" si="89"/>
        <v>16272</v>
      </c>
      <c r="O1486" s="114" t="s">
        <v>29</v>
      </c>
      <c r="P1486" s="114" t="s">
        <v>1787</v>
      </c>
      <c r="Q1486" s="114" t="s">
        <v>589</v>
      </c>
      <c r="R1486" s="114" t="s">
        <v>1676</v>
      </c>
      <c r="S1486" s="114"/>
      <c r="T1486" s="112">
        <v>4240</v>
      </c>
      <c r="U1486" s="112">
        <v>0</v>
      </c>
      <c r="V1486" s="112">
        <v>0</v>
      </c>
      <c r="W1486" s="112">
        <v>0</v>
      </c>
      <c r="X1486" s="112">
        <v>12032</v>
      </c>
      <c r="Y1486" s="112">
        <v>0</v>
      </c>
      <c r="Z1486" s="112">
        <v>0</v>
      </c>
      <c r="AA1486" s="112">
        <v>0</v>
      </c>
      <c r="AB1486" s="112">
        <v>16272</v>
      </c>
    </row>
    <row r="1487" spans="1:28" x14ac:dyDescent="0.25">
      <c r="A1487" s="114" t="s">
        <v>29</v>
      </c>
      <c r="B1487" s="114" t="s">
        <v>1787</v>
      </c>
      <c r="C1487" s="114" t="s">
        <v>590</v>
      </c>
      <c r="D1487" s="114" t="s">
        <v>1677</v>
      </c>
      <c r="E1487" s="112">
        <f t="shared" si="89"/>
        <v>0</v>
      </c>
      <c r="F1487" s="112">
        <f t="shared" si="89"/>
        <v>0</v>
      </c>
      <c r="G1487" s="112">
        <f t="shared" si="89"/>
        <v>0</v>
      </c>
      <c r="H1487" s="112">
        <f t="shared" si="89"/>
        <v>0</v>
      </c>
      <c r="I1487" s="112">
        <f t="shared" si="89"/>
        <v>90560</v>
      </c>
      <c r="J1487" s="112">
        <f t="shared" si="89"/>
        <v>0</v>
      </c>
      <c r="K1487" s="112">
        <f t="shared" si="89"/>
        <v>0</v>
      </c>
      <c r="L1487" s="112">
        <f t="shared" si="89"/>
        <v>0</v>
      </c>
      <c r="M1487" s="112">
        <f t="shared" si="89"/>
        <v>90560</v>
      </c>
      <c r="O1487" s="114" t="s">
        <v>29</v>
      </c>
      <c r="P1487" s="114" t="s">
        <v>1787</v>
      </c>
      <c r="Q1487" s="114" t="s">
        <v>590</v>
      </c>
      <c r="R1487" s="114" t="s">
        <v>1677</v>
      </c>
      <c r="S1487" s="114"/>
      <c r="T1487" s="112">
        <v>0</v>
      </c>
      <c r="U1487" s="112">
        <v>0</v>
      </c>
      <c r="V1487" s="112">
        <v>0</v>
      </c>
      <c r="W1487" s="112">
        <v>0</v>
      </c>
      <c r="X1487" s="112">
        <v>90560</v>
      </c>
      <c r="Y1487" s="112">
        <v>0</v>
      </c>
      <c r="Z1487" s="112">
        <v>0</v>
      </c>
      <c r="AA1487" s="112">
        <v>0</v>
      </c>
      <c r="AB1487" s="112">
        <v>90560</v>
      </c>
    </row>
    <row r="1488" spans="1:28" x14ac:dyDescent="0.25">
      <c r="A1488" s="114" t="s">
        <v>29</v>
      </c>
      <c r="B1488" s="114" t="s">
        <v>1787</v>
      </c>
      <c r="C1488" s="114" t="s">
        <v>591</v>
      </c>
      <c r="D1488" s="114" t="s">
        <v>1678</v>
      </c>
      <c r="E1488" s="112">
        <f t="shared" si="89"/>
        <v>0</v>
      </c>
      <c r="F1488" s="112">
        <f t="shared" si="89"/>
        <v>287056</v>
      </c>
      <c r="G1488" s="112">
        <f t="shared" si="89"/>
        <v>0</v>
      </c>
      <c r="H1488" s="112">
        <f t="shared" si="89"/>
        <v>0</v>
      </c>
      <c r="I1488" s="112">
        <f t="shared" si="89"/>
        <v>0</v>
      </c>
      <c r="J1488" s="112">
        <f t="shared" si="89"/>
        <v>0</v>
      </c>
      <c r="K1488" s="112">
        <f t="shared" si="89"/>
        <v>0</v>
      </c>
      <c r="L1488" s="112">
        <f t="shared" si="89"/>
        <v>0</v>
      </c>
      <c r="M1488" s="112">
        <f t="shared" si="89"/>
        <v>287056</v>
      </c>
      <c r="O1488" s="114" t="s">
        <v>29</v>
      </c>
      <c r="P1488" s="114" t="s">
        <v>1787</v>
      </c>
      <c r="Q1488" s="114" t="s">
        <v>591</v>
      </c>
      <c r="R1488" s="114" t="s">
        <v>1678</v>
      </c>
      <c r="S1488" s="114"/>
      <c r="T1488" s="112">
        <v>0</v>
      </c>
      <c r="U1488" s="112">
        <v>287056</v>
      </c>
      <c r="V1488" s="112">
        <v>0</v>
      </c>
      <c r="W1488" s="112">
        <v>0</v>
      </c>
      <c r="X1488" s="112">
        <v>0</v>
      </c>
      <c r="Y1488" s="112">
        <v>0</v>
      </c>
      <c r="Z1488" s="112">
        <v>0</v>
      </c>
      <c r="AA1488" s="112">
        <v>0</v>
      </c>
      <c r="AB1488" s="112">
        <v>287056</v>
      </c>
    </row>
    <row r="1489" spans="1:28" x14ac:dyDescent="0.25">
      <c r="A1489" s="114" t="s">
        <v>29</v>
      </c>
      <c r="B1489" s="114" t="s">
        <v>1787</v>
      </c>
      <c r="C1489" s="114" t="s">
        <v>592</v>
      </c>
      <c r="D1489" s="114" t="s">
        <v>1679</v>
      </c>
      <c r="E1489" s="112">
        <f t="shared" si="89"/>
        <v>41232</v>
      </c>
      <c r="F1489" s="112">
        <f t="shared" si="89"/>
        <v>8160</v>
      </c>
      <c r="G1489" s="112">
        <f t="shared" si="89"/>
        <v>0</v>
      </c>
      <c r="H1489" s="112">
        <f t="shared" si="89"/>
        <v>0</v>
      </c>
      <c r="I1489" s="112">
        <f t="shared" si="89"/>
        <v>39312</v>
      </c>
      <c r="J1489" s="112">
        <f t="shared" si="89"/>
        <v>4928</v>
      </c>
      <c r="K1489" s="112">
        <f t="shared" si="89"/>
        <v>0</v>
      </c>
      <c r="L1489" s="112">
        <f t="shared" si="89"/>
        <v>0</v>
      </c>
      <c r="M1489" s="112">
        <f t="shared" si="89"/>
        <v>93632</v>
      </c>
      <c r="O1489" s="114" t="s">
        <v>29</v>
      </c>
      <c r="P1489" s="114" t="s">
        <v>1787</v>
      </c>
      <c r="Q1489" s="114" t="s">
        <v>592</v>
      </c>
      <c r="R1489" s="114" t="s">
        <v>1679</v>
      </c>
      <c r="S1489" s="114"/>
      <c r="T1489" s="112">
        <v>41232</v>
      </c>
      <c r="U1489" s="112">
        <v>8160</v>
      </c>
      <c r="V1489" s="112">
        <v>0</v>
      </c>
      <c r="W1489" s="112">
        <v>0</v>
      </c>
      <c r="X1489" s="112">
        <v>39312</v>
      </c>
      <c r="Y1489" s="112">
        <v>4928</v>
      </c>
      <c r="Z1489" s="112">
        <v>0</v>
      </c>
      <c r="AA1489" s="112">
        <v>0</v>
      </c>
      <c r="AB1489" s="112">
        <v>93632</v>
      </c>
    </row>
    <row r="1490" spans="1:28" x14ac:dyDescent="0.25">
      <c r="A1490" s="114" t="s">
        <v>29</v>
      </c>
      <c r="B1490" s="114" t="s">
        <v>1787</v>
      </c>
      <c r="C1490" s="114" t="s">
        <v>593</v>
      </c>
      <c r="D1490" s="114" t="s">
        <v>1680</v>
      </c>
      <c r="E1490" s="112">
        <f t="shared" si="89"/>
        <v>0</v>
      </c>
      <c r="F1490" s="112">
        <f t="shared" si="89"/>
        <v>0</v>
      </c>
      <c r="G1490" s="112">
        <f t="shared" si="89"/>
        <v>0</v>
      </c>
      <c r="H1490" s="112">
        <f t="shared" si="89"/>
        <v>0</v>
      </c>
      <c r="I1490" s="112">
        <f t="shared" si="89"/>
        <v>0</v>
      </c>
      <c r="J1490" s="112">
        <f t="shared" si="89"/>
        <v>0</v>
      </c>
      <c r="K1490" s="112">
        <f t="shared" si="89"/>
        <v>0</v>
      </c>
      <c r="L1490" s="112">
        <f t="shared" si="89"/>
        <v>0</v>
      </c>
      <c r="M1490" s="112">
        <f t="shared" si="89"/>
        <v>0</v>
      </c>
      <c r="O1490" s="114" t="s">
        <v>29</v>
      </c>
      <c r="P1490" s="114" t="s">
        <v>1787</v>
      </c>
      <c r="Q1490" s="114" t="s">
        <v>593</v>
      </c>
      <c r="R1490" s="114" t="s">
        <v>1680</v>
      </c>
      <c r="S1490" s="114"/>
      <c r="T1490" s="112">
        <v>0</v>
      </c>
      <c r="U1490" s="112">
        <v>0</v>
      </c>
      <c r="V1490" s="112">
        <v>0</v>
      </c>
      <c r="W1490" s="112">
        <v>0</v>
      </c>
      <c r="X1490" s="112">
        <v>0</v>
      </c>
      <c r="Y1490" s="112">
        <v>0</v>
      </c>
      <c r="Z1490" s="112">
        <v>0</v>
      </c>
      <c r="AA1490" s="112">
        <v>0</v>
      </c>
      <c r="AB1490" s="112">
        <v>0</v>
      </c>
    </row>
    <row r="1491" spans="1:28" x14ac:dyDescent="0.25">
      <c r="A1491" s="114" t="s">
        <v>29</v>
      </c>
      <c r="B1491" s="114" t="s">
        <v>1787</v>
      </c>
      <c r="C1491" s="114" t="s">
        <v>594</v>
      </c>
      <c r="D1491" s="114" t="s">
        <v>1681</v>
      </c>
      <c r="E1491" s="112">
        <f t="shared" si="89"/>
        <v>0</v>
      </c>
      <c r="F1491" s="112">
        <f t="shared" si="89"/>
        <v>0</v>
      </c>
      <c r="G1491" s="112">
        <f t="shared" si="89"/>
        <v>0</v>
      </c>
      <c r="H1491" s="112">
        <f t="shared" si="89"/>
        <v>0</v>
      </c>
      <c r="I1491" s="112">
        <f t="shared" si="89"/>
        <v>0</v>
      </c>
      <c r="J1491" s="112">
        <f t="shared" si="89"/>
        <v>0</v>
      </c>
      <c r="K1491" s="112">
        <f t="shared" si="89"/>
        <v>0</v>
      </c>
      <c r="L1491" s="112">
        <f t="shared" si="89"/>
        <v>0</v>
      </c>
      <c r="M1491" s="112">
        <f t="shared" si="89"/>
        <v>0</v>
      </c>
      <c r="O1491" s="114" t="s">
        <v>29</v>
      </c>
      <c r="P1491" s="114" t="s">
        <v>1787</v>
      </c>
      <c r="Q1491" s="114" t="s">
        <v>594</v>
      </c>
      <c r="R1491" s="114" t="s">
        <v>1681</v>
      </c>
      <c r="S1491" s="114"/>
      <c r="T1491" s="112">
        <v>0</v>
      </c>
      <c r="U1491" s="112">
        <v>0</v>
      </c>
      <c r="V1491" s="112">
        <v>0</v>
      </c>
      <c r="W1491" s="112">
        <v>0</v>
      </c>
      <c r="X1491" s="112">
        <v>0</v>
      </c>
      <c r="Y1491" s="112">
        <v>0</v>
      </c>
      <c r="Z1491" s="112">
        <v>0</v>
      </c>
      <c r="AA1491" s="112">
        <v>0</v>
      </c>
      <c r="AB1491" s="112">
        <v>0</v>
      </c>
    </row>
    <row r="1492" spans="1:28" x14ac:dyDescent="0.25">
      <c r="A1492" s="114" t="s">
        <v>29</v>
      </c>
      <c r="B1492" s="114" t="s">
        <v>1787</v>
      </c>
      <c r="C1492" s="114" t="s">
        <v>595</v>
      </c>
      <c r="D1492" s="114" t="s">
        <v>1682</v>
      </c>
      <c r="E1492" s="112">
        <f t="shared" si="89"/>
        <v>0</v>
      </c>
      <c r="F1492" s="112">
        <f t="shared" si="89"/>
        <v>55136</v>
      </c>
      <c r="G1492" s="112">
        <f t="shared" si="89"/>
        <v>0</v>
      </c>
      <c r="H1492" s="112">
        <f t="shared" si="89"/>
        <v>0</v>
      </c>
      <c r="I1492" s="112">
        <f t="shared" si="89"/>
        <v>0</v>
      </c>
      <c r="J1492" s="112">
        <f t="shared" si="89"/>
        <v>17040</v>
      </c>
      <c r="K1492" s="112">
        <f t="shared" si="89"/>
        <v>0</v>
      </c>
      <c r="L1492" s="112">
        <f t="shared" si="89"/>
        <v>0</v>
      </c>
      <c r="M1492" s="112">
        <f t="shared" si="89"/>
        <v>72176</v>
      </c>
      <c r="O1492" s="114" t="s">
        <v>29</v>
      </c>
      <c r="P1492" s="114" t="s">
        <v>1787</v>
      </c>
      <c r="Q1492" s="114" t="s">
        <v>595</v>
      </c>
      <c r="R1492" s="114" t="s">
        <v>1682</v>
      </c>
      <c r="S1492" s="114"/>
      <c r="T1492" s="112">
        <v>0</v>
      </c>
      <c r="U1492" s="112">
        <v>55136</v>
      </c>
      <c r="V1492" s="112">
        <v>0</v>
      </c>
      <c r="W1492" s="112">
        <v>0</v>
      </c>
      <c r="X1492" s="112">
        <v>0</v>
      </c>
      <c r="Y1492" s="112">
        <v>17040</v>
      </c>
      <c r="Z1492" s="112">
        <v>0</v>
      </c>
      <c r="AA1492" s="112">
        <v>0</v>
      </c>
      <c r="AB1492" s="112">
        <v>72176</v>
      </c>
    </row>
    <row r="1493" spans="1:28" x14ac:dyDescent="0.25">
      <c r="A1493" s="114" t="s">
        <v>29</v>
      </c>
      <c r="B1493" s="114" t="s">
        <v>1787</v>
      </c>
      <c r="C1493" s="114" t="s">
        <v>596</v>
      </c>
      <c r="D1493" s="114" t="s">
        <v>1683</v>
      </c>
      <c r="E1493" s="112">
        <f t="shared" si="89"/>
        <v>0</v>
      </c>
      <c r="F1493" s="112">
        <f t="shared" si="89"/>
        <v>0</v>
      </c>
      <c r="G1493" s="112">
        <f t="shared" si="89"/>
        <v>0</v>
      </c>
      <c r="H1493" s="112">
        <f t="shared" si="89"/>
        <v>0</v>
      </c>
      <c r="I1493" s="112">
        <f t="shared" si="89"/>
        <v>16512</v>
      </c>
      <c r="J1493" s="112">
        <f t="shared" si="89"/>
        <v>0</v>
      </c>
      <c r="K1493" s="112">
        <f t="shared" si="89"/>
        <v>3200</v>
      </c>
      <c r="L1493" s="112">
        <f t="shared" si="89"/>
        <v>0</v>
      </c>
      <c r="M1493" s="112">
        <f t="shared" si="89"/>
        <v>19712</v>
      </c>
      <c r="O1493" s="114" t="s">
        <v>29</v>
      </c>
      <c r="P1493" s="114" t="s">
        <v>1787</v>
      </c>
      <c r="Q1493" s="114" t="s">
        <v>596</v>
      </c>
      <c r="R1493" s="114" t="s">
        <v>1683</v>
      </c>
      <c r="S1493" s="114"/>
      <c r="T1493" s="112">
        <v>0</v>
      </c>
      <c r="U1493" s="112">
        <v>0</v>
      </c>
      <c r="V1493" s="112">
        <v>0</v>
      </c>
      <c r="W1493" s="112">
        <v>0</v>
      </c>
      <c r="X1493" s="112">
        <v>16512</v>
      </c>
      <c r="Y1493" s="112">
        <v>0</v>
      </c>
      <c r="Z1493" s="112">
        <v>3200</v>
      </c>
      <c r="AA1493" s="112">
        <v>0</v>
      </c>
      <c r="AB1493" s="112">
        <v>19712</v>
      </c>
    </row>
    <row r="1494" spans="1:28" x14ac:dyDescent="0.25">
      <c r="A1494" s="114" t="s">
        <v>29</v>
      </c>
      <c r="B1494" s="114" t="s">
        <v>1787</v>
      </c>
      <c r="C1494" s="114" t="s">
        <v>597</v>
      </c>
      <c r="D1494" s="114" t="s">
        <v>1684</v>
      </c>
      <c r="E1494" s="112">
        <f t="shared" si="89"/>
        <v>28896</v>
      </c>
      <c r="F1494" s="112">
        <f t="shared" si="89"/>
        <v>10944</v>
      </c>
      <c r="G1494" s="112">
        <f t="shared" si="89"/>
        <v>0</v>
      </c>
      <c r="H1494" s="112">
        <f t="shared" si="89"/>
        <v>0</v>
      </c>
      <c r="I1494" s="112">
        <f t="shared" si="89"/>
        <v>63744</v>
      </c>
      <c r="J1494" s="112">
        <f t="shared" si="89"/>
        <v>0</v>
      </c>
      <c r="K1494" s="112">
        <f t="shared" si="89"/>
        <v>0</v>
      </c>
      <c r="L1494" s="112">
        <f t="shared" si="89"/>
        <v>0</v>
      </c>
      <c r="M1494" s="112">
        <f t="shared" si="89"/>
        <v>103584</v>
      </c>
      <c r="O1494" s="114" t="s">
        <v>29</v>
      </c>
      <c r="P1494" s="114" t="s">
        <v>1787</v>
      </c>
      <c r="Q1494" s="114" t="s">
        <v>597</v>
      </c>
      <c r="R1494" s="114" t="s">
        <v>1684</v>
      </c>
      <c r="S1494" s="114"/>
      <c r="T1494" s="112">
        <v>28896</v>
      </c>
      <c r="U1494" s="112">
        <v>10944</v>
      </c>
      <c r="V1494" s="112">
        <v>0</v>
      </c>
      <c r="W1494" s="112">
        <v>0</v>
      </c>
      <c r="X1494" s="112">
        <v>63744</v>
      </c>
      <c r="Y1494" s="112">
        <v>0</v>
      </c>
      <c r="Z1494" s="112">
        <v>0</v>
      </c>
      <c r="AA1494" s="112">
        <v>0</v>
      </c>
      <c r="AB1494" s="112">
        <v>103584</v>
      </c>
    </row>
    <row r="1495" spans="1:28" x14ac:dyDescent="0.25">
      <c r="A1495" s="114" t="s">
        <v>29</v>
      </c>
      <c r="B1495" s="114" t="s">
        <v>1787</v>
      </c>
      <c r="C1495" s="114" t="s">
        <v>598</v>
      </c>
      <c r="D1495" s="114" t="s">
        <v>1685</v>
      </c>
      <c r="E1495" s="112">
        <f t="shared" si="89"/>
        <v>0</v>
      </c>
      <c r="F1495" s="112">
        <f t="shared" si="89"/>
        <v>2752</v>
      </c>
      <c r="G1495" s="112">
        <f t="shared" si="89"/>
        <v>0</v>
      </c>
      <c r="H1495" s="112">
        <f t="shared" si="89"/>
        <v>0</v>
      </c>
      <c r="I1495" s="112">
        <f t="shared" si="89"/>
        <v>0</v>
      </c>
      <c r="J1495" s="112">
        <f t="shared" si="89"/>
        <v>0</v>
      </c>
      <c r="K1495" s="112">
        <f t="shared" si="89"/>
        <v>0</v>
      </c>
      <c r="L1495" s="112">
        <f t="shared" si="89"/>
        <v>0</v>
      </c>
      <c r="M1495" s="112">
        <f t="shared" si="89"/>
        <v>2752</v>
      </c>
      <c r="O1495" s="114" t="s">
        <v>29</v>
      </c>
      <c r="P1495" s="114" t="s">
        <v>1787</v>
      </c>
      <c r="Q1495" s="114" t="s">
        <v>598</v>
      </c>
      <c r="R1495" s="114" t="s">
        <v>1685</v>
      </c>
      <c r="S1495" s="114"/>
      <c r="T1495" s="112">
        <v>0</v>
      </c>
      <c r="U1495" s="112">
        <v>2752</v>
      </c>
      <c r="V1495" s="112">
        <v>0</v>
      </c>
      <c r="W1495" s="112">
        <v>0</v>
      </c>
      <c r="X1495" s="112">
        <v>0</v>
      </c>
      <c r="Y1495" s="112">
        <v>0</v>
      </c>
      <c r="Z1495" s="112">
        <v>0</v>
      </c>
      <c r="AA1495" s="112">
        <v>0</v>
      </c>
      <c r="AB1495" s="112">
        <v>2752</v>
      </c>
    </row>
    <row r="1496" spans="1:28" x14ac:dyDescent="0.25">
      <c r="A1496" s="114" t="s">
        <v>29</v>
      </c>
      <c r="B1496" s="114" t="s">
        <v>1787</v>
      </c>
      <c r="C1496" s="114" t="s">
        <v>599</v>
      </c>
      <c r="D1496" s="114" t="s">
        <v>1686</v>
      </c>
      <c r="E1496" s="112">
        <f t="shared" si="89"/>
        <v>0</v>
      </c>
      <c r="F1496" s="112">
        <f t="shared" si="89"/>
        <v>1344</v>
      </c>
      <c r="G1496" s="112">
        <f t="shared" si="89"/>
        <v>0</v>
      </c>
      <c r="H1496" s="112">
        <f t="shared" si="89"/>
        <v>0</v>
      </c>
      <c r="I1496" s="112">
        <f t="shared" si="89"/>
        <v>0</v>
      </c>
      <c r="J1496" s="112">
        <f t="shared" si="89"/>
        <v>23456</v>
      </c>
      <c r="K1496" s="112">
        <f t="shared" si="89"/>
        <v>0</v>
      </c>
      <c r="L1496" s="112">
        <f t="shared" si="89"/>
        <v>0</v>
      </c>
      <c r="M1496" s="112">
        <f t="shared" si="89"/>
        <v>24800</v>
      </c>
      <c r="O1496" s="114" t="s">
        <v>29</v>
      </c>
      <c r="P1496" s="114" t="s">
        <v>1787</v>
      </c>
      <c r="Q1496" s="114" t="s">
        <v>599</v>
      </c>
      <c r="R1496" s="114" t="s">
        <v>1686</v>
      </c>
      <c r="S1496" s="114"/>
      <c r="T1496" s="112">
        <v>0</v>
      </c>
      <c r="U1496" s="112">
        <v>1344</v>
      </c>
      <c r="V1496" s="112">
        <v>0</v>
      </c>
      <c r="W1496" s="112">
        <v>0</v>
      </c>
      <c r="X1496" s="112">
        <v>0</v>
      </c>
      <c r="Y1496" s="112">
        <v>23456</v>
      </c>
      <c r="Z1496" s="112">
        <v>0</v>
      </c>
      <c r="AA1496" s="112">
        <v>0</v>
      </c>
      <c r="AB1496" s="112">
        <v>24800</v>
      </c>
    </row>
    <row r="1497" spans="1:28" x14ac:dyDescent="0.25">
      <c r="A1497" s="114" t="s">
        <v>29</v>
      </c>
      <c r="B1497" s="114" t="s">
        <v>1787</v>
      </c>
      <c r="C1497" s="114" t="s">
        <v>600</v>
      </c>
      <c r="D1497" s="114" t="s">
        <v>1687</v>
      </c>
      <c r="E1497" s="112">
        <f t="shared" si="89"/>
        <v>331824</v>
      </c>
      <c r="F1497" s="112">
        <f t="shared" si="89"/>
        <v>0</v>
      </c>
      <c r="G1497" s="112">
        <f t="shared" si="89"/>
        <v>0</v>
      </c>
      <c r="H1497" s="112">
        <f t="shared" si="89"/>
        <v>89930</v>
      </c>
      <c r="I1497" s="112">
        <f t="shared" si="89"/>
        <v>0</v>
      </c>
      <c r="J1497" s="112">
        <f t="shared" si="89"/>
        <v>0</v>
      </c>
      <c r="K1497" s="112">
        <f t="shared" si="89"/>
        <v>0</v>
      </c>
      <c r="L1497" s="112">
        <f t="shared" si="89"/>
        <v>0</v>
      </c>
      <c r="M1497" s="112">
        <f t="shared" si="89"/>
        <v>421754</v>
      </c>
      <c r="O1497" s="114" t="s">
        <v>29</v>
      </c>
      <c r="P1497" s="114" t="s">
        <v>1787</v>
      </c>
      <c r="Q1497" s="114" t="s">
        <v>600</v>
      </c>
      <c r="R1497" s="114" t="s">
        <v>1687</v>
      </c>
      <c r="S1497" s="114"/>
      <c r="T1497" s="112">
        <v>331824</v>
      </c>
      <c r="U1497" s="112">
        <v>0</v>
      </c>
      <c r="V1497" s="112">
        <v>0</v>
      </c>
      <c r="W1497" s="112">
        <v>89930</v>
      </c>
      <c r="X1497" s="112">
        <v>0</v>
      </c>
      <c r="Y1497" s="112">
        <v>0</v>
      </c>
      <c r="Z1497" s="112">
        <v>0</v>
      </c>
      <c r="AA1497" s="112">
        <v>0</v>
      </c>
      <c r="AB1497" s="112">
        <v>421754</v>
      </c>
    </row>
    <row r="1498" spans="1:28" x14ac:dyDescent="0.25">
      <c r="A1498" s="114" t="s">
        <v>29</v>
      </c>
      <c r="B1498" s="114" t="s">
        <v>1787</v>
      </c>
      <c r="C1498" s="114" t="s">
        <v>601</v>
      </c>
      <c r="D1498" s="114" t="s">
        <v>1688</v>
      </c>
      <c r="E1498" s="112">
        <f t="shared" si="89"/>
        <v>15552</v>
      </c>
      <c r="F1498" s="112">
        <f t="shared" si="89"/>
        <v>0</v>
      </c>
      <c r="G1498" s="112">
        <f t="shared" si="89"/>
        <v>0</v>
      </c>
      <c r="H1498" s="112">
        <f t="shared" si="89"/>
        <v>0</v>
      </c>
      <c r="I1498" s="112">
        <f t="shared" si="89"/>
        <v>0</v>
      </c>
      <c r="J1498" s="112">
        <f t="shared" si="89"/>
        <v>0</v>
      </c>
      <c r="K1498" s="112">
        <f t="shared" si="89"/>
        <v>0</v>
      </c>
      <c r="L1498" s="112">
        <f t="shared" si="89"/>
        <v>0</v>
      </c>
      <c r="M1498" s="112">
        <f t="shared" si="89"/>
        <v>15552</v>
      </c>
      <c r="O1498" s="114" t="s">
        <v>29</v>
      </c>
      <c r="P1498" s="114" t="s">
        <v>1787</v>
      </c>
      <c r="Q1498" s="114" t="s">
        <v>601</v>
      </c>
      <c r="R1498" s="114" t="s">
        <v>1688</v>
      </c>
      <c r="S1498" s="114"/>
      <c r="T1498" s="112">
        <v>15552</v>
      </c>
      <c r="U1498" s="112">
        <v>0</v>
      </c>
      <c r="V1498" s="112">
        <v>0</v>
      </c>
      <c r="W1498" s="112">
        <v>0</v>
      </c>
      <c r="X1498" s="112">
        <v>0</v>
      </c>
      <c r="Y1498" s="112">
        <v>0</v>
      </c>
      <c r="Z1498" s="112">
        <v>0</v>
      </c>
      <c r="AA1498" s="112">
        <v>0</v>
      </c>
      <c r="AB1498" s="112">
        <v>15552</v>
      </c>
    </row>
    <row r="1499" spans="1:28" x14ac:dyDescent="0.25">
      <c r="A1499" s="114" t="s">
        <v>29</v>
      </c>
      <c r="B1499" s="114" t="s">
        <v>1787</v>
      </c>
      <c r="C1499" s="114" t="s">
        <v>602</v>
      </c>
      <c r="D1499" s="114" t="s">
        <v>1689</v>
      </c>
      <c r="E1499" s="112">
        <f t="shared" si="89"/>
        <v>0</v>
      </c>
      <c r="F1499" s="112">
        <f t="shared" si="89"/>
        <v>0</v>
      </c>
      <c r="G1499" s="112">
        <f t="shared" si="89"/>
        <v>0</v>
      </c>
      <c r="H1499" s="112">
        <f t="shared" si="89"/>
        <v>0</v>
      </c>
      <c r="I1499" s="112">
        <f t="shared" si="89"/>
        <v>0</v>
      </c>
      <c r="J1499" s="112">
        <f t="shared" si="89"/>
        <v>75744</v>
      </c>
      <c r="K1499" s="112">
        <f t="shared" si="89"/>
        <v>0</v>
      </c>
      <c r="L1499" s="112">
        <f t="shared" si="89"/>
        <v>4787</v>
      </c>
      <c r="M1499" s="112">
        <f t="shared" si="89"/>
        <v>80531</v>
      </c>
      <c r="O1499" s="114" t="s">
        <v>29</v>
      </c>
      <c r="P1499" s="114" t="s">
        <v>1787</v>
      </c>
      <c r="Q1499" s="114" t="s">
        <v>602</v>
      </c>
      <c r="R1499" s="114" t="s">
        <v>1689</v>
      </c>
      <c r="S1499" s="114"/>
      <c r="T1499" s="112">
        <v>0</v>
      </c>
      <c r="U1499" s="112">
        <v>0</v>
      </c>
      <c r="V1499" s="112">
        <v>0</v>
      </c>
      <c r="W1499" s="112">
        <v>0</v>
      </c>
      <c r="X1499" s="112">
        <v>0</v>
      </c>
      <c r="Y1499" s="112">
        <v>75744</v>
      </c>
      <c r="Z1499" s="112">
        <v>0</v>
      </c>
      <c r="AA1499" s="112">
        <v>4787</v>
      </c>
      <c r="AB1499" s="112">
        <v>80531</v>
      </c>
    </row>
    <row r="1500" spans="1:28" x14ac:dyDescent="0.25">
      <c r="A1500" s="114" t="s">
        <v>29</v>
      </c>
      <c r="B1500" s="114" t="s">
        <v>1787</v>
      </c>
      <c r="C1500" s="114" t="s">
        <v>603</v>
      </c>
      <c r="D1500" s="114" t="s">
        <v>1690</v>
      </c>
      <c r="E1500" s="112">
        <f t="shared" si="89"/>
        <v>0</v>
      </c>
      <c r="F1500" s="112">
        <f t="shared" si="89"/>
        <v>0</v>
      </c>
      <c r="G1500" s="112">
        <f t="shared" si="89"/>
        <v>0</v>
      </c>
      <c r="H1500" s="112">
        <f t="shared" si="89"/>
        <v>0</v>
      </c>
      <c r="I1500" s="112">
        <f t="shared" si="89"/>
        <v>0</v>
      </c>
      <c r="J1500" s="112">
        <f t="shared" si="89"/>
        <v>0</v>
      </c>
      <c r="K1500" s="112">
        <f t="shared" si="89"/>
        <v>0</v>
      </c>
      <c r="L1500" s="112">
        <f t="shared" si="89"/>
        <v>0</v>
      </c>
      <c r="M1500" s="112">
        <f t="shared" si="89"/>
        <v>0</v>
      </c>
      <c r="O1500" s="114" t="s">
        <v>29</v>
      </c>
      <c r="P1500" s="114" t="s">
        <v>1787</v>
      </c>
      <c r="Q1500" s="114" t="s">
        <v>603</v>
      </c>
      <c r="R1500" s="114" t="s">
        <v>1690</v>
      </c>
      <c r="S1500" s="114"/>
      <c r="T1500" s="112">
        <v>0</v>
      </c>
      <c r="U1500" s="112">
        <v>0</v>
      </c>
      <c r="V1500" s="112">
        <v>0</v>
      </c>
      <c r="W1500" s="112">
        <v>0</v>
      </c>
      <c r="X1500" s="112">
        <v>0</v>
      </c>
      <c r="Y1500" s="112">
        <v>0</v>
      </c>
      <c r="Z1500" s="112">
        <v>0</v>
      </c>
      <c r="AA1500" s="112">
        <v>0</v>
      </c>
      <c r="AB1500" s="112">
        <v>0</v>
      </c>
    </row>
    <row r="1501" spans="1:28" x14ac:dyDescent="0.25">
      <c r="A1501" s="114" t="s">
        <v>29</v>
      </c>
      <c r="B1501" s="114" t="s">
        <v>1787</v>
      </c>
      <c r="C1501" s="114" t="s">
        <v>604</v>
      </c>
      <c r="D1501" s="114" t="s">
        <v>1691</v>
      </c>
      <c r="E1501" s="112">
        <f t="shared" si="89"/>
        <v>7824</v>
      </c>
      <c r="F1501" s="112">
        <f t="shared" si="89"/>
        <v>0</v>
      </c>
      <c r="G1501" s="112">
        <f t="shared" si="89"/>
        <v>0</v>
      </c>
      <c r="H1501" s="112">
        <f t="shared" si="89"/>
        <v>0</v>
      </c>
      <c r="I1501" s="112">
        <f t="shared" si="89"/>
        <v>0</v>
      </c>
      <c r="J1501" s="112">
        <f t="shared" si="89"/>
        <v>108512</v>
      </c>
      <c r="K1501" s="112">
        <f t="shared" si="89"/>
        <v>0</v>
      </c>
      <c r="L1501" s="112">
        <f t="shared" si="89"/>
        <v>11649</v>
      </c>
      <c r="M1501" s="112">
        <f t="shared" si="89"/>
        <v>127985</v>
      </c>
      <c r="O1501" s="114" t="s">
        <v>29</v>
      </c>
      <c r="P1501" s="114" t="s">
        <v>1787</v>
      </c>
      <c r="Q1501" s="114" t="s">
        <v>604</v>
      </c>
      <c r="R1501" s="114" t="s">
        <v>1691</v>
      </c>
      <c r="S1501" s="114"/>
      <c r="T1501" s="112">
        <v>7824</v>
      </c>
      <c r="U1501" s="112">
        <v>0</v>
      </c>
      <c r="V1501" s="112">
        <v>0</v>
      </c>
      <c r="W1501" s="112">
        <v>0</v>
      </c>
      <c r="X1501" s="112">
        <v>0</v>
      </c>
      <c r="Y1501" s="112">
        <v>108512</v>
      </c>
      <c r="Z1501" s="112">
        <v>0</v>
      </c>
      <c r="AA1501" s="112">
        <v>11649</v>
      </c>
      <c r="AB1501" s="112">
        <v>127985</v>
      </c>
    </row>
    <row r="1502" spans="1:28" x14ac:dyDescent="0.25">
      <c r="A1502" s="114" t="s">
        <v>29</v>
      </c>
      <c r="B1502" s="114" t="s">
        <v>1787</v>
      </c>
      <c r="C1502" s="114" t="s">
        <v>605</v>
      </c>
      <c r="D1502" s="114" t="s">
        <v>1692</v>
      </c>
      <c r="E1502" s="112">
        <f t="shared" si="89"/>
        <v>0</v>
      </c>
      <c r="F1502" s="112">
        <f t="shared" si="89"/>
        <v>0</v>
      </c>
      <c r="G1502" s="112">
        <f t="shared" si="89"/>
        <v>0</v>
      </c>
      <c r="H1502" s="112">
        <f t="shared" si="89"/>
        <v>0</v>
      </c>
      <c r="I1502" s="112">
        <f t="shared" si="89"/>
        <v>0</v>
      </c>
      <c r="J1502" s="112">
        <f t="shared" si="89"/>
        <v>0</v>
      </c>
      <c r="K1502" s="112">
        <f t="shared" si="89"/>
        <v>0</v>
      </c>
      <c r="L1502" s="112">
        <f t="shared" si="89"/>
        <v>0</v>
      </c>
      <c r="M1502" s="112">
        <f t="shared" si="89"/>
        <v>0</v>
      </c>
      <c r="O1502" s="114" t="s">
        <v>29</v>
      </c>
      <c r="P1502" s="114" t="s">
        <v>1787</v>
      </c>
      <c r="Q1502" s="114" t="s">
        <v>605</v>
      </c>
      <c r="R1502" s="114" t="s">
        <v>1692</v>
      </c>
      <c r="S1502" s="114"/>
      <c r="T1502" s="112">
        <v>0</v>
      </c>
      <c r="U1502" s="112">
        <v>0</v>
      </c>
      <c r="V1502" s="112">
        <v>0</v>
      </c>
      <c r="W1502" s="112">
        <v>0</v>
      </c>
      <c r="X1502" s="112">
        <v>0</v>
      </c>
      <c r="Y1502" s="112">
        <v>0</v>
      </c>
      <c r="Z1502" s="112">
        <v>0</v>
      </c>
      <c r="AA1502" s="112">
        <v>0</v>
      </c>
      <c r="AB1502" s="112">
        <v>0</v>
      </c>
    </row>
    <row r="1503" spans="1:28" x14ac:dyDescent="0.25">
      <c r="A1503" s="114" t="s">
        <v>29</v>
      </c>
      <c r="B1503" s="114" t="s">
        <v>1787</v>
      </c>
      <c r="C1503" s="114" t="s">
        <v>606</v>
      </c>
      <c r="D1503" s="114" t="s">
        <v>1693</v>
      </c>
      <c r="E1503" s="112">
        <f t="shared" si="89"/>
        <v>0</v>
      </c>
      <c r="F1503" s="112">
        <f t="shared" si="89"/>
        <v>0</v>
      </c>
      <c r="G1503" s="112">
        <f t="shared" si="89"/>
        <v>0</v>
      </c>
      <c r="H1503" s="112">
        <f t="shared" si="89"/>
        <v>0</v>
      </c>
      <c r="I1503" s="112">
        <f t="shared" si="89"/>
        <v>0</v>
      </c>
      <c r="J1503" s="112">
        <f t="shared" si="89"/>
        <v>68688</v>
      </c>
      <c r="K1503" s="112">
        <f t="shared" si="89"/>
        <v>0</v>
      </c>
      <c r="L1503" s="112">
        <f t="shared" si="89"/>
        <v>0</v>
      </c>
      <c r="M1503" s="112">
        <f t="shared" si="89"/>
        <v>68688</v>
      </c>
      <c r="O1503" s="114" t="s">
        <v>29</v>
      </c>
      <c r="P1503" s="114" t="s">
        <v>1787</v>
      </c>
      <c r="Q1503" s="114" t="s">
        <v>606</v>
      </c>
      <c r="R1503" s="114" t="s">
        <v>1693</v>
      </c>
      <c r="S1503" s="114"/>
      <c r="T1503" s="112">
        <v>0</v>
      </c>
      <c r="U1503" s="112">
        <v>0</v>
      </c>
      <c r="V1503" s="112">
        <v>0</v>
      </c>
      <c r="W1503" s="112">
        <v>0</v>
      </c>
      <c r="X1503" s="112">
        <v>0</v>
      </c>
      <c r="Y1503" s="112">
        <v>68688</v>
      </c>
      <c r="Z1503" s="112">
        <v>0</v>
      </c>
      <c r="AA1503" s="112">
        <v>0</v>
      </c>
      <c r="AB1503" s="112">
        <v>68688</v>
      </c>
    </row>
    <row r="1504" spans="1:28" x14ac:dyDescent="0.25">
      <c r="A1504" s="114" t="s">
        <v>29</v>
      </c>
      <c r="B1504" s="114" t="s">
        <v>1787</v>
      </c>
      <c r="C1504" s="114" t="s">
        <v>607</v>
      </c>
      <c r="D1504" s="114" t="s">
        <v>1694</v>
      </c>
      <c r="E1504" s="112">
        <f t="shared" si="89"/>
        <v>0</v>
      </c>
      <c r="F1504" s="112">
        <f t="shared" si="89"/>
        <v>145696</v>
      </c>
      <c r="G1504" s="112">
        <f t="shared" si="89"/>
        <v>86512</v>
      </c>
      <c r="H1504" s="112">
        <f t="shared" si="89"/>
        <v>0</v>
      </c>
      <c r="I1504" s="112">
        <f t="shared" si="89"/>
        <v>0</v>
      </c>
      <c r="J1504" s="112">
        <f t="shared" si="89"/>
        <v>0</v>
      </c>
      <c r="K1504" s="112">
        <f t="shared" si="89"/>
        <v>0</v>
      </c>
      <c r="L1504" s="112">
        <f t="shared" si="89"/>
        <v>0</v>
      </c>
      <c r="M1504" s="112">
        <f t="shared" si="89"/>
        <v>232208</v>
      </c>
      <c r="O1504" s="114" t="s">
        <v>29</v>
      </c>
      <c r="P1504" s="114" t="s">
        <v>1787</v>
      </c>
      <c r="Q1504" s="114" t="s">
        <v>607</v>
      </c>
      <c r="R1504" s="114" t="s">
        <v>1694</v>
      </c>
      <c r="S1504" s="114"/>
      <c r="T1504" s="112">
        <v>0</v>
      </c>
      <c r="U1504" s="112">
        <v>145696</v>
      </c>
      <c r="V1504" s="112">
        <v>86512</v>
      </c>
      <c r="W1504" s="112">
        <v>0</v>
      </c>
      <c r="X1504" s="112">
        <v>0</v>
      </c>
      <c r="Y1504" s="112">
        <v>0</v>
      </c>
      <c r="Z1504" s="112">
        <v>0</v>
      </c>
      <c r="AA1504" s="112">
        <v>0</v>
      </c>
      <c r="AB1504" s="112">
        <v>232208</v>
      </c>
    </row>
    <row r="1505" spans="1:28" x14ac:dyDescent="0.25">
      <c r="A1505" s="114" t="s">
        <v>29</v>
      </c>
      <c r="B1505" s="114" t="s">
        <v>1787</v>
      </c>
      <c r="C1505" s="114" t="s">
        <v>608</v>
      </c>
      <c r="D1505" s="114" t="s">
        <v>1695</v>
      </c>
      <c r="E1505" s="112">
        <f t="shared" si="89"/>
        <v>0</v>
      </c>
      <c r="F1505" s="112">
        <f t="shared" si="89"/>
        <v>0</v>
      </c>
      <c r="G1505" s="112">
        <f t="shared" si="89"/>
        <v>0</v>
      </c>
      <c r="H1505" s="112">
        <f t="shared" si="89"/>
        <v>0</v>
      </c>
      <c r="I1505" s="112">
        <f t="shared" si="89"/>
        <v>46624</v>
      </c>
      <c r="J1505" s="112">
        <f t="shared" si="89"/>
        <v>0</v>
      </c>
      <c r="K1505" s="112">
        <f t="shared" si="89"/>
        <v>0</v>
      </c>
      <c r="L1505" s="112">
        <f t="shared" si="89"/>
        <v>0</v>
      </c>
      <c r="M1505" s="112">
        <f t="shared" si="89"/>
        <v>46624</v>
      </c>
      <c r="O1505" s="114" t="s">
        <v>29</v>
      </c>
      <c r="P1505" s="114" t="s">
        <v>1787</v>
      </c>
      <c r="Q1505" s="114" t="s">
        <v>608</v>
      </c>
      <c r="R1505" s="114" t="s">
        <v>1695</v>
      </c>
      <c r="S1505" s="114"/>
      <c r="T1505" s="112">
        <v>0</v>
      </c>
      <c r="U1505" s="112">
        <v>0</v>
      </c>
      <c r="V1505" s="112">
        <v>0</v>
      </c>
      <c r="W1505" s="112">
        <v>0</v>
      </c>
      <c r="X1505" s="112">
        <v>46624</v>
      </c>
      <c r="Y1505" s="112">
        <v>0</v>
      </c>
      <c r="Z1505" s="112">
        <v>0</v>
      </c>
      <c r="AA1505" s="112">
        <v>0</v>
      </c>
      <c r="AB1505" s="112">
        <v>46624</v>
      </c>
    </row>
    <row r="1506" spans="1:28" x14ac:dyDescent="0.25">
      <c r="A1506" s="114" t="s">
        <v>29</v>
      </c>
      <c r="B1506" s="114" t="s">
        <v>1787</v>
      </c>
      <c r="C1506" s="114" t="s">
        <v>609</v>
      </c>
      <c r="D1506" s="114" t="s">
        <v>1696</v>
      </c>
      <c r="E1506" s="112">
        <f t="shared" si="89"/>
        <v>0</v>
      </c>
      <c r="F1506" s="112">
        <f t="shared" si="89"/>
        <v>0</v>
      </c>
      <c r="G1506" s="112">
        <f t="shared" si="89"/>
        <v>0</v>
      </c>
      <c r="H1506" s="112">
        <f t="shared" si="89"/>
        <v>0</v>
      </c>
      <c r="I1506" s="112">
        <f t="shared" si="89"/>
        <v>34976</v>
      </c>
      <c r="J1506" s="112">
        <f t="shared" si="89"/>
        <v>0</v>
      </c>
      <c r="K1506" s="112">
        <f t="shared" si="89"/>
        <v>17624</v>
      </c>
      <c r="L1506" s="112">
        <f t="shared" si="89"/>
        <v>0</v>
      </c>
      <c r="M1506" s="112">
        <f t="shared" si="89"/>
        <v>52600</v>
      </c>
      <c r="O1506" s="114" t="s">
        <v>29</v>
      </c>
      <c r="P1506" s="114" t="s">
        <v>1787</v>
      </c>
      <c r="Q1506" s="114" t="s">
        <v>609</v>
      </c>
      <c r="R1506" s="114" t="s">
        <v>1696</v>
      </c>
      <c r="S1506" s="114"/>
      <c r="T1506" s="112">
        <v>0</v>
      </c>
      <c r="U1506" s="112">
        <v>0</v>
      </c>
      <c r="V1506" s="112">
        <v>0</v>
      </c>
      <c r="W1506" s="112">
        <v>0</v>
      </c>
      <c r="X1506" s="112">
        <v>34976</v>
      </c>
      <c r="Y1506" s="112">
        <v>0</v>
      </c>
      <c r="Z1506" s="112">
        <v>17624</v>
      </c>
      <c r="AA1506" s="112">
        <v>0</v>
      </c>
      <c r="AB1506" s="112">
        <v>52600</v>
      </c>
    </row>
    <row r="1507" spans="1:28" x14ac:dyDescent="0.25">
      <c r="A1507" s="114" t="s">
        <v>29</v>
      </c>
      <c r="B1507" s="114" t="s">
        <v>1787</v>
      </c>
      <c r="C1507" s="114" t="s">
        <v>610</v>
      </c>
      <c r="D1507" s="114" t="s">
        <v>1697</v>
      </c>
      <c r="E1507" s="112">
        <f t="shared" si="89"/>
        <v>0</v>
      </c>
      <c r="F1507" s="112">
        <f t="shared" si="89"/>
        <v>0</v>
      </c>
      <c r="G1507" s="112">
        <f t="shared" si="89"/>
        <v>0</v>
      </c>
      <c r="H1507" s="112">
        <f t="shared" si="89"/>
        <v>0</v>
      </c>
      <c r="I1507" s="112">
        <f t="shared" si="89"/>
        <v>4256</v>
      </c>
      <c r="J1507" s="112">
        <f t="shared" si="89"/>
        <v>0</v>
      </c>
      <c r="K1507" s="112">
        <f t="shared" si="89"/>
        <v>0</v>
      </c>
      <c r="L1507" s="112">
        <f t="shared" si="89"/>
        <v>0</v>
      </c>
      <c r="M1507" s="112">
        <f t="shared" si="89"/>
        <v>4256</v>
      </c>
      <c r="O1507" s="114" t="s">
        <v>29</v>
      </c>
      <c r="P1507" s="114" t="s">
        <v>1787</v>
      </c>
      <c r="Q1507" s="114" t="s">
        <v>610</v>
      </c>
      <c r="R1507" s="114" t="s">
        <v>1697</v>
      </c>
      <c r="S1507" s="114"/>
      <c r="T1507" s="112">
        <v>0</v>
      </c>
      <c r="U1507" s="112">
        <v>0</v>
      </c>
      <c r="V1507" s="112">
        <v>0</v>
      </c>
      <c r="W1507" s="112">
        <v>0</v>
      </c>
      <c r="X1507" s="112">
        <v>4256</v>
      </c>
      <c r="Y1507" s="112">
        <v>0</v>
      </c>
      <c r="Z1507" s="112">
        <v>0</v>
      </c>
      <c r="AA1507" s="112">
        <v>0</v>
      </c>
      <c r="AB1507" s="112">
        <v>4256</v>
      </c>
    </row>
    <row r="1508" spans="1:28" x14ac:dyDescent="0.25">
      <c r="A1508" s="114" t="s">
        <v>29</v>
      </c>
      <c r="B1508" s="114" t="s">
        <v>1787</v>
      </c>
      <c r="C1508" s="114" t="s">
        <v>611</v>
      </c>
      <c r="D1508" s="114" t="s">
        <v>1698</v>
      </c>
      <c r="E1508" s="112">
        <f t="shared" si="89"/>
        <v>20352</v>
      </c>
      <c r="F1508" s="112">
        <f t="shared" si="89"/>
        <v>0</v>
      </c>
      <c r="G1508" s="112">
        <f t="shared" si="89"/>
        <v>0</v>
      </c>
      <c r="H1508" s="112">
        <f t="shared" si="89"/>
        <v>0</v>
      </c>
      <c r="I1508" s="112">
        <f t="shared" si="89"/>
        <v>0</v>
      </c>
      <c r="J1508" s="112">
        <f t="shared" si="89"/>
        <v>0</v>
      </c>
      <c r="K1508" s="112">
        <f t="shared" si="89"/>
        <v>0</v>
      </c>
      <c r="L1508" s="112">
        <f t="shared" si="89"/>
        <v>0</v>
      </c>
      <c r="M1508" s="112">
        <f t="shared" si="89"/>
        <v>20352</v>
      </c>
      <c r="O1508" s="114" t="s">
        <v>29</v>
      </c>
      <c r="P1508" s="114" t="s">
        <v>1787</v>
      </c>
      <c r="Q1508" s="114" t="s">
        <v>611</v>
      </c>
      <c r="R1508" s="114" t="s">
        <v>1698</v>
      </c>
      <c r="S1508" s="114"/>
      <c r="T1508" s="112">
        <v>20352</v>
      </c>
      <c r="U1508" s="112">
        <v>0</v>
      </c>
      <c r="V1508" s="112">
        <v>0</v>
      </c>
      <c r="W1508" s="112">
        <v>0</v>
      </c>
      <c r="X1508" s="112">
        <v>0</v>
      </c>
      <c r="Y1508" s="112">
        <v>0</v>
      </c>
      <c r="Z1508" s="112">
        <v>0</v>
      </c>
      <c r="AA1508" s="112">
        <v>0</v>
      </c>
      <c r="AB1508" s="112">
        <v>20352</v>
      </c>
    </row>
    <row r="1509" spans="1:28" x14ac:dyDescent="0.25">
      <c r="A1509" s="114" t="s">
        <v>29</v>
      </c>
      <c r="B1509" s="114" t="s">
        <v>1787</v>
      </c>
      <c r="C1509" s="114" t="s">
        <v>612</v>
      </c>
      <c r="D1509" s="114" t="s">
        <v>1699</v>
      </c>
      <c r="E1509" s="112">
        <f t="shared" si="89"/>
        <v>24576</v>
      </c>
      <c r="F1509" s="112">
        <f t="shared" si="89"/>
        <v>0</v>
      </c>
      <c r="G1509" s="112">
        <f t="shared" si="89"/>
        <v>0</v>
      </c>
      <c r="H1509" s="112">
        <f t="shared" si="89"/>
        <v>0</v>
      </c>
      <c r="I1509" s="112">
        <f t="shared" si="89"/>
        <v>61952</v>
      </c>
      <c r="J1509" s="112">
        <f t="shared" si="89"/>
        <v>0</v>
      </c>
      <c r="K1509" s="112">
        <f t="shared" si="89"/>
        <v>4912</v>
      </c>
      <c r="L1509" s="112">
        <f t="shared" si="89"/>
        <v>0</v>
      </c>
      <c r="M1509" s="112">
        <f t="shared" si="89"/>
        <v>91440</v>
      </c>
      <c r="O1509" s="114" t="s">
        <v>29</v>
      </c>
      <c r="P1509" s="114" t="s">
        <v>1787</v>
      </c>
      <c r="Q1509" s="114" t="s">
        <v>612</v>
      </c>
      <c r="R1509" s="114" t="s">
        <v>1699</v>
      </c>
      <c r="S1509" s="114"/>
      <c r="T1509" s="112">
        <v>24576</v>
      </c>
      <c r="U1509" s="112">
        <v>0</v>
      </c>
      <c r="V1509" s="112">
        <v>0</v>
      </c>
      <c r="W1509" s="112">
        <v>0</v>
      </c>
      <c r="X1509" s="112">
        <v>61952</v>
      </c>
      <c r="Y1509" s="112">
        <v>0</v>
      </c>
      <c r="Z1509" s="112">
        <v>4912</v>
      </c>
      <c r="AA1509" s="112">
        <v>0</v>
      </c>
      <c r="AB1509" s="112">
        <v>91440</v>
      </c>
    </row>
    <row r="1510" spans="1:28" x14ac:dyDescent="0.25">
      <c r="A1510" s="114" t="s">
        <v>29</v>
      </c>
      <c r="B1510" s="114" t="s">
        <v>1787</v>
      </c>
      <c r="C1510" s="114" t="s">
        <v>613</v>
      </c>
      <c r="D1510" s="114" t="s">
        <v>1700</v>
      </c>
      <c r="E1510" s="112">
        <f t="shared" si="89"/>
        <v>514492</v>
      </c>
      <c r="F1510" s="112">
        <f t="shared" si="89"/>
        <v>0</v>
      </c>
      <c r="G1510" s="112">
        <f t="shared" si="89"/>
        <v>0</v>
      </c>
      <c r="H1510" s="112">
        <f t="shared" si="89"/>
        <v>0</v>
      </c>
      <c r="I1510" s="112">
        <f t="shared" si="89"/>
        <v>2976</v>
      </c>
      <c r="J1510" s="112">
        <f t="shared" si="89"/>
        <v>0</v>
      </c>
      <c r="K1510" s="112">
        <f t="shared" si="89"/>
        <v>0</v>
      </c>
      <c r="L1510" s="112">
        <f t="shared" si="89"/>
        <v>0</v>
      </c>
      <c r="M1510" s="112">
        <f t="shared" si="89"/>
        <v>517468</v>
      </c>
      <c r="O1510" s="114" t="s">
        <v>29</v>
      </c>
      <c r="P1510" s="114" t="s">
        <v>1787</v>
      </c>
      <c r="Q1510" s="114" t="s">
        <v>613</v>
      </c>
      <c r="R1510" s="114" t="s">
        <v>1700</v>
      </c>
      <c r="S1510" s="114"/>
      <c r="T1510" s="112">
        <v>514492</v>
      </c>
      <c r="U1510" s="112">
        <v>0</v>
      </c>
      <c r="V1510" s="112">
        <v>0</v>
      </c>
      <c r="W1510" s="112">
        <v>0</v>
      </c>
      <c r="X1510" s="112">
        <v>2976</v>
      </c>
      <c r="Y1510" s="112">
        <v>0</v>
      </c>
      <c r="Z1510" s="112">
        <v>0</v>
      </c>
      <c r="AA1510" s="112">
        <v>0</v>
      </c>
      <c r="AB1510" s="112">
        <v>517468</v>
      </c>
    </row>
    <row r="1511" spans="1:28" x14ac:dyDescent="0.25">
      <c r="A1511" s="114" t="s">
        <v>29</v>
      </c>
      <c r="B1511" s="114" t="s">
        <v>1787</v>
      </c>
      <c r="C1511" s="114" t="s">
        <v>614</v>
      </c>
      <c r="D1511" s="114" t="s">
        <v>1701</v>
      </c>
      <c r="E1511" s="112">
        <f t="shared" si="89"/>
        <v>80352</v>
      </c>
      <c r="F1511" s="112">
        <f t="shared" si="89"/>
        <v>0</v>
      </c>
      <c r="G1511" s="112">
        <f t="shared" si="89"/>
        <v>0</v>
      </c>
      <c r="H1511" s="112">
        <f t="shared" si="89"/>
        <v>0</v>
      </c>
      <c r="I1511" s="112">
        <f t="shared" si="89"/>
        <v>0</v>
      </c>
      <c r="J1511" s="112">
        <f t="shared" si="89"/>
        <v>0</v>
      </c>
      <c r="K1511" s="112">
        <f t="shared" si="89"/>
        <v>0</v>
      </c>
      <c r="L1511" s="112">
        <f t="shared" si="89"/>
        <v>0</v>
      </c>
      <c r="M1511" s="112">
        <f t="shared" si="89"/>
        <v>80352</v>
      </c>
      <c r="O1511" s="114" t="s">
        <v>29</v>
      </c>
      <c r="P1511" s="114" t="s">
        <v>1787</v>
      </c>
      <c r="Q1511" s="114" t="s">
        <v>614</v>
      </c>
      <c r="R1511" s="114" t="s">
        <v>1701</v>
      </c>
      <c r="S1511" s="114"/>
      <c r="T1511" s="112">
        <v>80352</v>
      </c>
      <c r="U1511" s="112">
        <v>0</v>
      </c>
      <c r="V1511" s="112">
        <v>0</v>
      </c>
      <c r="W1511" s="112">
        <v>0</v>
      </c>
      <c r="X1511" s="112">
        <v>0</v>
      </c>
      <c r="Y1511" s="112">
        <v>0</v>
      </c>
      <c r="Z1511" s="112">
        <v>0</v>
      </c>
      <c r="AA1511" s="112">
        <v>0</v>
      </c>
      <c r="AB1511" s="112">
        <v>80352</v>
      </c>
    </row>
    <row r="1512" spans="1:28" x14ac:dyDescent="0.25">
      <c r="A1512" s="114" t="s">
        <v>29</v>
      </c>
      <c r="B1512" s="114" t="s">
        <v>1787</v>
      </c>
      <c r="C1512" s="114" t="s">
        <v>615</v>
      </c>
      <c r="D1512" s="114" t="s">
        <v>1702</v>
      </c>
      <c r="E1512" s="112">
        <f t="shared" si="89"/>
        <v>0</v>
      </c>
      <c r="F1512" s="112">
        <f t="shared" si="89"/>
        <v>0</v>
      </c>
      <c r="G1512" s="112">
        <f t="shared" si="89"/>
        <v>0</v>
      </c>
      <c r="H1512" s="112">
        <f t="shared" si="89"/>
        <v>0</v>
      </c>
      <c r="I1512" s="112">
        <f t="shared" si="89"/>
        <v>0</v>
      </c>
      <c r="J1512" s="112">
        <f t="shared" si="89"/>
        <v>0</v>
      </c>
      <c r="K1512" s="112">
        <f t="shared" si="89"/>
        <v>0</v>
      </c>
      <c r="L1512" s="112">
        <f t="shared" si="89"/>
        <v>0</v>
      </c>
      <c r="M1512" s="112">
        <f t="shared" si="89"/>
        <v>0</v>
      </c>
      <c r="O1512" s="114" t="s">
        <v>29</v>
      </c>
      <c r="P1512" s="114" t="s">
        <v>1787</v>
      </c>
      <c r="Q1512" s="114" t="s">
        <v>615</v>
      </c>
      <c r="R1512" s="114" t="s">
        <v>1702</v>
      </c>
      <c r="S1512" s="114"/>
      <c r="T1512" s="112">
        <v>0</v>
      </c>
      <c r="U1512" s="112">
        <v>0</v>
      </c>
      <c r="V1512" s="112">
        <v>0</v>
      </c>
      <c r="W1512" s="112">
        <v>0</v>
      </c>
      <c r="X1512" s="112">
        <v>0</v>
      </c>
      <c r="Y1512" s="112">
        <v>0</v>
      </c>
      <c r="Z1512" s="112">
        <v>0</v>
      </c>
      <c r="AA1512" s="112">
        <v>0</v>
      </c>
      <c r="AB1512" s="112">
        <v>0</v>
      </c>
    </row>
    <row r="1513" spans="1:28" x14ac:dyDescent="0.25">
      <c r="A1513" s="114" t="s">
        <v>29</v>
      </c>
      <c r="B1513" s="114" t="s">
        <v>1787</v>
      </c>
      <c r="C1513" s="114" t="s">
        <v>616</v>
      </c>
      <c r="D1513" s="114" t="s">
        <v>1703</v>
      </c>
      <c r="E1513" s="112">
        <f t="shared" si="89"/>
        <v>1069340</v>
      </c>
      <c r="F1513" s="112">
        <f t="shared" si="89"/>
        <v>511088</v>
      </c>
      <c r="G1513" s="112">
        <f t="shared" si="89"/>
        <v>86512</v>
      </c>
      <c r="H1513" s="112">
        <f t="shared" si="89"/>
        <v>89930</v>
      </c>
      <c r="I1513" s="112">
        <f t="shared" si="89"/>
        <v>372944</v>
      </c>
      <c r="J1513" s="112">
        <f t="shared" si="89"/>
        <v>298368</v>
      </c>
      <c r="K1513" s="112">
        <f t="shared" si="89"/>
        <v>25736</v>
      </c>
      <c r="L1513" s="112">
        <f t="shared" si="89"/>
        <v>16436</v>
      </c>
      <c r="M1513" s="112">
        <f t="shared" si="89"/>
        <v>2470354</v>
      </c>
      <c r="O1513" s="114" t="s">
        <v>29</v>
      </c>
      <c r="P1513" s="114" t="s">
        <v>1787</v>
      </c>
      <c r="Q1513" s="114" t="s">
        <v>616</v>
      </c>
      <c r="R1513" s="114" t="s">
        <v>1703</v>
      </c>
      <c r="S1513" s="114"/>
      <c r="T1513" s="112">
        <v>1069340</v>
      </c>
      <c r="U1513" s="112">
        <v>511088</v>
      </c>
      <c r="V1513" s="112">
        <v>86512</v>
      </c>
      <c r="W1513" s="112">
        <v>89930</v>
      </c>
      <c r="X1513" s="112">
        <v>372944</v>
      </c>
      <c r="Y1513" s="112">
        <v>298368</v>
      </c>
      <c r="Z1513" s="112">
        <v>25736</v>
      </c>
      <c r="AA1513" s="112">
        <v>16436</v>
      </c>
      <c r="AB1513" s="112">
        <v>2470354</v>
      </c>
    </row>
    <row r="1514" spans="1:28" x14ac:dyDescent="0.25">
      <c r="D1514" s="111" t="s">
        <v>617</v>
      </c>
      <c r="R1514" s="111" t="s">
        <v>617</v>
      </c>
      <c r="S1514" s="111"/>
    </row>
    <row r="1515" spans="1:28" x14ac:dyDescent="0.25">
      <c r="A1515" s="114" t="s">
        <v>29</v>
      </c>
      <c r="B1515" s="114" t="s">
        <v>1787</v>
      </c>
      <c r="C1515" s="114" t="s">
        <v>618</v>
      </c>
      <c r="D1515" s="114" t="s">
        <v>1704</v>
      </c>
      <c r="E1515" s="112">
        <f t="shared" ref="E1515:M1520" si="90">T1515</f>
        <v>0</v>
      </c>
      <c r="F1515" s="112">
        <f t="shared" si="90"/>
        <v>0</v>
      </c>
      <c r="G1515" s="112">
        <f t="shared" si="90"/>
        <v>0</v>
      </c>
      <c r="H1515" s="112">
        <f t="shared" si="90"/>
        <v>0</v>
      </c>
      <c r="I1515" s="112">
        <f t="shared" si="90"/>
        <v>0</v>
      </c>
      <c r="J1515" s="112">
        <f t="shared" si="90"/>
        <v>0</v>
      </c>
      <c r="K1515" s="112">
        <f t="shared" si="90"/>
        <v>0</v>
      </c>
      <c r="L1515" s="112">
        <f t="shared" si="90"/>
        <v>0</v>
      </c>
      <c r="M1515" s="112">
        <f t="shared" si="90"/>
        <v>0</v>
      </c>
      <c r="O1515" s="114" t="s">
        <v>29</v>
      </c>
      <c r="P1515" s="114" t="s">
        <v>1787</v>
      </c>
      <c r="Q1515" s="114" t="s">
        <v>618</v>
      </c>
      <c r="R1515" s="114" t="s">
        <v>1704</v>
      </c>
      <c r="S1515" s="114"/>
      <c r="T1515" s="112">
        <v>0</v>
      </c>
      <c r="U1515" s="112">
        <v>0</v>
      </c>
      <c r="V1515" s="112">
        <v>0</v>
      </c>
      <c r="W1515" s="112">
        <v>0</v>
      </c>
      <c r="X1515" s="112">
        <v>0</v>
      </c>
      <c r="Y1515" s="112">
        <v>0</v>
      </c>
      <c r="Z1515" s="112">
        <v>0</v>
      </c>
      <c r="AA1515" s="112">
        <v>0</v>
      </c>
      <c r="AB1515" s="112">
        <v>0</v>
      </c>
    </row>
    <row r="1516" spans="1:28" x14ac:dyDescent="0.25">
      <c r="A1516" s="114" t="s">
        <v>29</v>
      </c>
      <c r="B1516" s="114" t="s">
        <v>1787</v>
      </c>
      <c r="C1516" s="114" t="s">
        <v>619</v>
      </c>
      <c r="D1516" s="114" t="s">
        <v>1705</v>
      </c>
      <c r="E1516" s="112">
        <f t="shared" si="90"/>
        <v>0</v>
      </c>
      <c r="F1516" s="112">
        <f t="shared" si="90"/>
        <v>0</v>
      </c>
      <c r="G1516" s="112">
        <f t="shared" si="90"/>
        <v>0</v>
      </c>
      <c r="H1516" s="112">
        <f t="shared" si="90"/>
        <v>0</v>
      </c>
      <c r="I1516" s="112">
        <f t="shared" si="90"/>
        <v>0</v>
      </c>
      <c r="J1516" s="112">
        <f t="shared" si="90"/>
        <v>0</v>
      </c>
      <c r="K1516" s="112">
        <f t="shared" si="90"/>
        <v>0</v>
      </c>
      <c r="L1516" s="112">
        <f t="shared" si="90"/>
        <v>0</v>
      </c>
      <c r="M1516" s="112">
        <f t="shared" si="90"/>
        <v>0</v>
      </c>
      <c r="O1516" s="114" t="s">
        <v>29</v>
      </c>
      <c r="P1516" s="114" t="s">
        <v>1787</v>
      </c>
      <c r="Q1516" s="114" t="s">
        <v>619</v>
      </c>
      <c r="R1516" s="114" t="s">
        <v>1705</v>
      </c>
      <c r="S1516" s="114"/>
      <c r="T1516" s="112">
        <v>0</v>
      </c>
      <c r="U1516" s="112">
        <v>0</v>
      </c>
      <c r="V1516" s="112">
        <v>0</v>
      </c>
      <c r="W1516" s="112">
        <v>0</v>
      </c>
      <c r="X1516" s="112">
        <v>0</v>
      </c>
      <c r="Y1516" s="112">
        <v>0</v>
      </c>
      <c r="Z1516" s="112">
        <v>0</v>
      </c>
      <c r="AA1516" s="112">
        <v>0</v>
      </c>
      <c r="AB1516" s="112">
        <v>0</v>
      </c>
    </row>
    <row r="1517" spans="1:28" x14ac:dyDescent="0.25">
      <c r="A1517" s="114" t="s">
        <v>29</v>
      </c>
      <c r="B1517" s="114" t="s">
        <v>1787</v>
      </c>
      <c r="C1517" s="114" t="s">
        <v>620</v>
      </c>
      <c r="D1517" s="114" t="s">
        <v>1706</v>
      </c>
      <c r="E1517" s="112">
        <f t="shared" si="90"/>
        <v>0</v>
      </c>
      <c r="F1517" s="112">
        <f t="shared" si="90"/>
        <v>0</v>
      </c>
      <c r="G1517" s="112">
        <f t="shared" si="90"/>
        <v>0</v>
      </c>
      <c r="H1517" s="112">
        <f t="shared" si="90"/>
        <v>0</v>
      </c>
      <c r="I1517" s="112">
        <f t="shared" si="90"/>
        <v>0</v>
      </c>
      <c r="J1517" s="112">
        <f t="shared" si="90"/>
        <v>0</v>
      </c>
      <c r="K1517" s="112">
        <f t="shared" si="90"/>
        <v>0</v>
      </c>
      <c r="L1517" s="112">
        <f t="shared" si="90"/>
        <v>0</v>
      </c>
      <c r="M1517" s="112">
        <f t="shared" si="90"/>
        <v>0</v>
      </c>
      <c r="O1517" s="114" t="s">
        <v>29</v>
      </c>
      <c r="P1517" s="114" t="s">
        <v>1787</v>
      </c>
      <c r="Q1517" s="114" t="s">
        <v>620</v>
      </c>
      <c r="R1517" s="114" t="s">
        <v>1706</v>
      </c>
      <c r="S1517" s="114"/>
      <c r="T1517" s="112">
        <v>0</v>
      </c>
      <c r="U1517" s="112">
        <v>0</v>
      </c>
      <c r="V1517" s="112">
        <v>0</v>
      </c>
      <c r="W1517" s="112">
        <v>0</v>
      </c>
      <c r="X1517" s="112">
        <v>0</v>
      </c>
      <c r="Y1517" s="112">
        <v>0</v>
      </c>
      <c r="Z1517" s="112">
        <v>0</v>
      </c>
      <c r="AA1517" s="112">
        <v>0</v>
      </c>
      <c r="AB1517" s="112">
        <v>0</v>
      </c>
    </row>
    <row r="1518" spans="1:28" x14ac:dyDescent="0.25">
      <c r="A1518" s="114" t="s">
        <v>29</v>
      </c>
      <c r="B1518" s="114" t="s">
        <v>1787</v>
      </c>
      <c r="C1518" s="114" t="s">
        <v>621</v>
      </c>
      <c r="D1518" s="114" t="s">
        <v>1707</v>
      </c>
      <c r="E1518" s="112">
        <f t="shared" si="90"/>
        <v>0</v>
      </c>
      <c r="F1518" s="112">
        <f t="shared" si="90"/>
        <v>0</v>
      </c>
      <c r="G1518" s="112">
        <f t="shared" si="90"/>
        <v>0</v>
      </c>
      <c r="H1518" s="112">
        <f t="shared" si="90"/>
        <v>0</v>
      </c>
      <c r="I1518" s="112">
        <f t="shared" si="90"/>
        <v>0</v>
      </c>
      <c r="J1518" s="112">
        <f t="shared" si="90"/>
        <v>0</v>
      </c>
      <c r="K1518" s="112">
        <f t="shared" si="90"/>
        <v>0</v>
      </c>
      <c r="L1518" s="112">
        <f t="shared" si="90"/>
        <v>0</v>
      </c>
      <c r="M1518" s="112">
        <f t="shared" si="90"/>
        <v>0</v>
      </c>
      <c r="O1518" s="114" t="s">
        <v>29</v>
      </c>
      <c r="P1518" s="114" t="s">
        <v>1787</v>
      </c>
      <c r="Q1518" s="114" t="s">
        <v>621</v>
      </c>
      <c r="R1518" s="114" t="s">
        <v>1707</v>
      </c>
      <c r="S1518" s="114"/>
      <c r="T1518" s="112">
        <v>0</v>
      </c>
      <c r="U1518" s="112">
        <v>0</v>
      </c>
      <c r="V1518" s="112">
        <v>0</v>
      </c>
      <c r="W1518" s="112">
        <v>0</v>
      </c>
      <c r="X1518" s="112">
        <v>0</v>
      </c>
      <c r="Y1518" s="112">
        <v>0</v>
      </c>
      <c r="Z1518" s="112">
        <v>0</v>
      </c>
      <c r="AA1518" s="112">
        <v>0</v>
      </c>
      <c r="AB1518" s="112">
        <v>0</v>
      </c>
    </row>
    <row r="1519" spans="1:28" x14ac:dyDescent="0.25">
      <c r="A1519" s="114" t="s">
        <v>29</v>
      </c>
      <c r="B1519" s="114" t="s">
        <v>1787</v>
      </c>
      <c r="C1519" s="114" t="s">
        <v>706</v>
      </c>
      <c r="D1519" s="114" t="s">
        <v>1708</v>
      </c>
      <c r="E1519" s="112">
        <f t="shared" si="90"/>
        <v>0</v>
      </c>
      <c r="F1519" s="112">
        <f t="shared" si="90"/>
        <v>0</v>
      </c>
      <c r="G1519" s="112">
        <f t="shared" si="90"/>
        <v>0</v>
      </c>
      <c r="H1519" s="112">
        <f t="shared" si="90"/>
        <v>0</v>
      </c>
      <c r="I1519" s="112">
        <f t="shared" si="90"/>
        <v>0</v>
      </c>
      <c r="J1519" s="112">
        <f t="shared" si="90"/>
        <v>0</v>
      </c>
      <c r="K1519" s="112">
        <f t="shared" si="90"/>
        <v>0</v>
      </c>
      <c r="L1519" s="112">
        <f t="shared" si="90"/>
        <v>0</v>
      </c>
      <c r="M1519" s="112">
        <f t="shared" si="90"/>
        <v>0</v>
      </c>
      <c r="O1519" s="114" t="s">
        <v>29</v>
      </c>
      <c r="P1519" s="114" t="s">
        <v>1787</v>
      </c>
      <c r="Q1519" s="114" t="s">
        <v>706</v>
      </c>
      <c r="R1519" s="114" t="s">
        <v>1708</v>
      </c>
      <c r="S1519" s="114"/>
      <c r="T1519" s="112">
        <v>0</v>
      </c>
      <c r="U1519" s="112">
        <v>0</v>
      </c>
      <c r="V1519" s="112">
        <v>0</v>
      </c>
      <c r="W1519" s="112">
        <v>0</v>
      </c>
      <c r="X1519" s="112">
        <v>0</v>
      </c>
      <c r="Y1519" s="112">
        <v>0</v>
      </c>
      <c r="Z1519" s="112">
        <v>0</v>
      </c>
      <c r="AA1519" s="112">
        <v>0</v>
      </c>
      <c r="AB1519" s="112">
        <v>0</v>
      </c>
    </row>
    <row r="1520" spans="1:28" x14ac:dyDescent="0.25">
      <c r="A1520" s="114" t="s">
        <v>29</v>
      </c>
      <c r="B1520" s="114" t="s">
        <v>1787</v>
      </c>
      <c r="C1520" s="114" t="s">
        <v>708</v>
      </c>
      <c r="D1520" s="114" t="s">
        <v>1709</v>
      </c>
      <c r="E1520" s="112">
        <f t="shared" si="90"/>
        <v>0</v>
      </c>
      <c r="F1520" s="112">
        <f t="shared" si="90"/>
        <v>0</v>
      </c>
      <c r="G1520" s="112">
        <f t="shared" si="90"/>
        <v>0</v>
      </c>
      <c r="H1520" s="112">
        <f t="shared" si="90"/>
        <v>0</v>
      </c>
      <c r="I1520" s="112">
        <f t="shared" si="90"/>
        <v>0</v>
      </c>
      <c r="J1520" s="112">
        <f t="shared" si="90"/>
        <v>0</v>
      </c>
      <c r="K1520" s="112">
        <f t="shared" si="90"/>
        <v>0</v>
      </c>
      <c r="L1520" s="112">
        <f t="shared" si="90"/>
        <v>0</v>
      </c>
      <c r="M1520" s="112">
        <f t="shared" si="90"/>
        <v>0</v>
      </c>
      <c r="O1520" s="114" t="s">
        <v>29</v>
      </c>
      <c r="P1520" s="114" t="s">
        <v>1787</v>
      </c>
      <c r="Q1520" s="114" t="s">
        <v>708</v>
      </c>
      <c r="R1520" s="114" t="s">
        <v>1709</v>
      </c>
      <c r="S1520" s="114"/>
      <c r="T1520" s="112">
        <v>0</v>
      </c>
      <c r="U1520" s="112">
        <v>0</v>
      </c>
      <c r="V1520" s="112">
        <v>0</v>
      </c>
      <c r="W1520" s="112">
        <v>0</v>
      </c>
      <c r="X1520" s="112">
        <v>0</v>
      </c>
      <c r="Y1520" s="112">
        <v>0</v>
      </c>
      <c r="Z1520" s="112">
        <v>0</v>
      </c>
      <c r="AA1520" s="112">
        <v>0</v>
      </c>
      <c r="AB1520" s="112">
        <v>0</v>
      </c>
    </row>
    <row r="1523" spans="1:28" x14ac:dyDescent="0.25">
      <c r="A1523" s="111" t="s">
        <v>1788</v>
      </c>
      <c r="O1523" s="111" t="s">
        <v>1788</v>
      </c>
    </row>
    <row r="1524" spans="1:28" x14ac:dyDescent="0.25">
      <c r="A1524" s="114" t="s">
        <v>0</v>
      </c>
      <c r="B1524" s="114" t="s">
        <v>1666</v>
      </c>
      <c r="C1524" s="114" t="s">
        <v>112</v>
      </c>
      <c r="D1524" s="111" t="s">
        <v>127</v>
      </c>
      <c r="E1524" s="112" t="s">
        <v>1667</v>
      </c>
      <c r="F1524" s="112" t="s">
        <v>1668</v>
      </c>
      <c r="G1524" s="112" t="s">
        <v>1669</v>
      </c>
      <c r="H1524" s="112" t="s">
        <v>1670</v>
      </c>
      <c r="I1524" s="112" t="s">
        <v>1671</v>
      </c>
      <c r="J1524" s="112" t="s">
        <v>1672</v>
      </c>
      <c r="K1524" s="112" t="s">
        <v>1673</v>
      </c>
      <c r="L1524" s="112" t="s">
        <v>1674</v>
      </c>
      <c r="M1524" s="112" t="s">
        <v>1</v>
      </c>
      <c r="O1524" s="114" t="s">
        <v>0</v>
      </c>
      <c r="P1524" s="114" t="s">
        <v>1666</v>
      </c>
      <c r="Q1524" s="114" t="s">
        <v>112</v>
      </c>
      <c r="R1524" s="111" t="s">
        <v>127</v>
      </c>
      <c r="S1524" s="111"/>
      <c r="T1524" s="112" t="s">
        <v>1667</v>
      </c>
      <c r="U1524" s="112" t="s">
        <v>1668</v>
      </c>
      <c r="V1524" s="112" t="s">
        <v>1669</v>
      </c>
      <c r="W1524" s="112" t="s">
        <v>1670</v>
      </c>
      <c r="X1524" s="112" t="s">
        <v>1671</v>
      </c>
      <c r="Y1524" s="112" t="s">
        <v>1672</v>
      </c>
      <c r="Z1524" s="112" t="s">
        <v>1673</v>
      </c>
      <c r="AA1524" s="112" t="s">
        <v>1674</v>
      </c>
      <c r="AB1524" s="112" t="s">
        <v>1</v>
      </c>
    </row>
    <row r="1525" spans="1:28" x14ac:dyDescent="0.25">
      <c r="A1525" s="114" t="s">
        <v>30</v>
      </c>
      <c r="B1525" s="114" t="s">
        <v>1789</v>
      </c>
      <c r="C1525" s="114" t="s">
        <v>589</v>
      </c>
      <c r="D1525" s="114" t="s">
        <v>1676</v>
      </c>
      <c r="E1525" s="112">
        <f t="shared" ref="E1525:M1552" si="91">T1525</f>
        <v>22944</v>
      </c>
      <c r="F1525" s="112">
        <f t="shared" si="91"/>
        <v>0</v>
      </c>
      <c r="G1525" s="112">
        <f t="shared" si="91"/>
        <v>0</v>
      </c>
      <c r="H1525" s="112">
        <f t="shared" si="91"/>
        <v>0</v>
      </c>
      <c r="I1525" s="112">
        <f t="shared" si="91"/>
        <v>25152</v>
      </c>
      <c r="J1525" s="112">
        <f t="shared" si="91"/>
        <v>0</v>
      </c>
      <c r="K1525" s="112">
        <f t="shared" si="91"/>
        <v>696</v>
      </c>
      <c r="L1525" s="112">
        <f t="shared" si="91"/>
        <v>0</v>
      </c>
      <c r="M1525" s="112">
        <f t="shared" si="91"/>
        <v>48792</v>
      </c>
      <c r="O1525" s="114" t="s">
        <v>30</v>
      </c>
      <c r="P1525" s="114" t="s">
        <v>1789</v>
      </c>
      <c r="Q1525" s="114" t="s">
        <v>589</v>
      </c>
      <c r="R1525" s="114" t="s">
        <v>1676</v>
      </c>
      <c r="S1525" s="114"/>
      <c r="T1525" s="112">
        <v>22944</v>
      </c>
      <c r="U1525" s="112">
        <v>0</v>
      </c>
      <c r="V1525" s="112">
        <v>0</v>
      </c>
      <c r="W1525" s="112">
        <v>0</v>
      </c>
      <c r="X1525" s="112">
        <v>25152</v>
      </c>
      <c r="Y1525" s="112">
        <v>0</v>
      </c>
      <c r="Z1525" s="112">
        <v>696</v>
      </c>
      <c r="AA1525" s="112">
        <v>0</v>
      </c>
      <c r="AB1525" s="112">
        <v>48792</v>
      </c>
    </row>
    <row r="1526" spans="1:28" x14ac:dyDescent="0.25">
      <c r="A1526" s="114" t="s">
        <v>30</v>
      </c>
      <c r="B1526" s="114" t="s">
        <v>1789</v>
      </c>
      <c r="C1526" s="114" t="s">
        <v>590</v>
      </c>
      <c r="D1526" s="114" t="s">
        <v>1677</v>
      </c>
      <c r="E1526" s="112">
        <f t="shared" si="91"/>
        <v>6048</v>
      </c>
      <c r="F1526" s="112">
        <f t="shared" si="91"/>
        <v>0</v>
      </c>
      <c r="G1526" s="112">
        <f t="shared" si="91"/>
        <v>0</v>
      </c>
      <c r="H1526" s="112">
        <f t="shared" si="91"/>
        <v>0</v>
      </c>
      <c r="I1526" s="112">
        <f t="shared" si="91"/>
        <v>55680</v>
      </c>
      <c r="J1526" s="112">
        <f t="shared" si="91"/>
        <v>0</v>
      </c>
      <c r="K1526" s="112">
        <f t="shared" si="91"/>
        <v>5704</v>
      </c>
      <c r="L1526" s="112">
        <f t="shared" si="91"/>
        <v>0</v>
      </c>
      <c r="M1526" s="112">
        <f t="shared" si="91"/>
        <v>67432</v>
      </c>
      <c r="O1526" s="114" t="s">
        <v>30</v>
      </c>
      <c r="P1526" s="114" t="s">
        <v>1789</v>
      </c>
      <c r="Q1526" s="114" t="s">
        <v>590</v>
      </c>
      <c r="R1526" s="114" t="s">
        <v>1677</v>
      </c>
      <c r="S1526" s="114"/>
      <c r="T1526" s="112">
        <v>6048</v>
      </c>
      <c r="U1526" s="112">
        <v>0</v>
      </c>
      <c r="V1526" s="112">
        <v>0</v>
      </c>
      <c r="W1526" s="112">
        <v>0</v>
      </c>
      <c r="X1526" s="112">
        <v>55680</v>
      </c>
      <c r="Y1526" s="112">
        <v>0</v>
      </c>
      <c r="Z1526" s="112">
        <v>5704</v>
      </c>
      <c r="AA1526" s="112">
        <v>0</v>
      </c>
      <c r="AB1526" s="112">
        <v>67432</v>
      </c>
    </row>
    <row r="1527" spans="1:28" x14ac:dyDescent="0.25">
      <c r="A1527" s="114" t="s">
        <v>30</v>
      </c>
      <c r="B1527" s="114" t="s">
        <v>1789</v>
      </c>
      <c r="C1527" s="114" t="s">
        <v>591</v>
      </c>
      <c r="D1527" s="114" t="s">
        <v>1678</v>
      </c>
      <c r="E1527" s="112">
        <f t="shared" si="91"/>
        <v>0</v>
      </c>
      <c r="F1527" s="112">
        <f t="shared" si="91"/>
        <v>2663376</v>
      </c>
      <c r="G1527" s="112">
        <f t="shared" si="91"/>
        <v>0</v>
      </c>
      <c r="H1527" s="112">
        <f t="shared" si="91"/>
        <v>0</v>
      </c>
      <c r="I1527" s="112">
        <f t="shared" si="91"/>
        <v>0</v>
      </c>
      <c r="J1527" s="112">
        <f t="shared" si="91"/>
        <v>0</v>
      </c>
      <c r="K1527" s="112">
        <f t="shared" si="91"/>
        <v>0</v>
      </c>
      <c r="L1527" s="112">
        <f t="shared" si="91"/>
        <v>864</v>
      </c>
      <c r="M1527" s="112">
        <f t="shared" si="91"/>
        <v>2664240</v>
      </c>
      <c r="O1527" s="114" t="s">
        <v>30</v>
      </c>
      <c r="P1527" s="114" t="s">
        <v>1789</v>
      </c>
      <c r="Q1527" s="114" t="s">
        <v>591</v>
      </c>
      <c r="R1527" s="114" t="s">
        <v>1678</v>
      </c>
      <c r="S1527" s="114"/>
      <c r="T1527" s="112">
        <v>0</v>
      </c>
      <c r="U1527" s="112">
        <v>2663376</v>
      </c>
      <c r="V1527" s="112">
        <v>0</v>
      </c>
      <c r="W1527" s="112">
        <v>0</v>
      </c>
      <c r="X1527" s="112">
        <v>0</v>
      </c>
      <c r="Y1527" s="112">
        <v>0</v>
      </c>
      <c r="Z1527" s="112">
        <v>0</v>
      </c>
      <c r="AA1527" s="112">
        <v>864</v>
      </c>
      <c r="AB1527" s="112">
        <v>2664240</v>
      </c>
    </row>
    <row r="1528" spans="1:28" x14ac:dyDescent="0.25">
      <c r="A1528" s="114" t="s">
        <v>30</v>
      </c>
      <c r="B1528" s="114" t="s">
        <v>1789</v>
      </c>
      <c r="C1528" s="114" t="s">
        <v>592</v>
      </c>
      <c r="D1528" s="114" t="s">
        <v>1679</v>
      </c>
      <c r="E1528" s="112">
        <f t="shared" si="91"/>
        <v>283440</v>
      </c>
      <c r="F1528" s="112">
        <f t="shared" si="91"/>
        <v>217200</v>
      </c>
      <c r="G1528" s="112">
        <f t="shared" si="91"/>
        <v>0</v>
      </c>
      <c r="H1528" s="112">
        <f t="shared" si="91"/>
        <v>0</v>
      </c>
      <c r="I1528" s="112">
        <f t="shared" si="91"/>
        <v>424256</v>
      </c>
      <c r="J1528" s="112">
        <f t="shared" si="91"/>
        <v>51600</v>
      </c>
      <c r="K1528" s="112">
        <f t="shared" si="91"/>
        <v>60642</v>
      </c>
      <c r="L1528" s="112">
        <f t="shared" si="91"/>
        <v>14328</v>
      </c>
      <c r="M1528" s="112">
        <f t="shared" si="91"/>
        <v>1051466</v>
      </c>
      <c r="O1528" s="114" t="s">
        <v>30</v>
      </c>
      <c r="P1528" s="114" t="s">
        <v>1789</v>
      </c>
      <c r="Q1528" s="114" t="s">
        <v>592</v>
      </c>
      <c r="R1528" s="114" t="s">
        <v>1679</v>
      </c>
      <c r="S1528" s="114"/>
      <c r="T1528" s="112">
        <v>283440</v>
      </c>
      <c r="U1528" s="112">
        <v>217200</v>
      </c>
      <c r="V1528" s="112">
        <v>0</v>
      </c>
      <c r="W1528" s="112">
        <v>0</v>
      </c>
      <c r="X1528" s="112">
        <v>424256</v>
      </c>
      <c r="Y1528" s="112">
        <v>51600</v>
      </c>
      <c r="Z1528" s="112">
        <v>60642</v>
      </c>
      <c r="AA1528" s="112">
        <v>14328</v>
      </c>
      <c r="AB1528" s="112">
        <v>1051466</v>
      </c>
    </row>
    <row r="1529" spans="1:28" x14ac:dyDescent="0.25">
      <c r="A1529" s="114" t="s">
        <v>30</v>
      </c>
      <c r="B1529" s="114" t="s">
        <v>1789</v>
      </c>
      <c r="C1529" s="114" t="s">
        <v>593</v>
      </c>
      <c r="D1529" s="114" t="s">
        <v>1680</v>
      </c>
      <c r="E1529" s="112">
        <f t="shared" si="91"/>
        <v>0</v>
      </c>
      <c r="F1529" s="112">
        <f t="shared" si="91"/>
        <v>0</v>
      </c>
      <c r="G1529" s="112">
        <f t="shared" si="91"/>
        <v>0</v>
      </c>
      <c r="H1529" s="112">
        <f t="shared" si="91"/>
        <v>0</v>
      </c>
      <c r="I1529" s="112">
        <f t="shared" si="91"/>
        <v>54832</v>
      </c>
      <c r="J1529" s="112">
        <f t="shared" si="91"/>
        <v>0</v>
      </c>
      <c r="K1529" s="112">
        <f t="shared" si="91"/>
        <v>1152</v>
      </c>
      <c r="L1529" s="112">
        <f t="shared" si="91"/>
        <v>0</v>
      </c>
      <c r="M1529" s="112">
        <f t="shared" si="91"/>
        <v>55984</v>
      </c>
      <c r="O1529" s="114" t="s">
        <v>30</v>
      </c>
      <c r="P1529" s="114" t="s">
        <v>1789</v>
      </c>
      <c r="Q1529" s="114" t="s">
        <v>593</v>
      </c>
      <c r="R1529" s="114" t="s">
        <v>1680</v>
      </c>
      <c r="S1529" s="114"/>
      <c r="T1529" s="112">
        <v>0</v>
      </c>
      <c r="U1529" s="112">
        <v>0</v>
      </c>
      <c r="V1529" s="112">
        <v>0</v>
      </c>
      <c r="W1529" s="112">
        <v>0</v>
      </c>
      <c r="X1529" s="112">
        <v>54832</v>
      </c>
      <c r="Y1529" s="112">
        <v>0</v>
      </c>
      <c r="Z1529" s="112">
        <v>1152</v>
      </c>
      <c r="AA1529" s="112">
        <v>0</v>
      </c>
      <c r="AB1529" s="112">
        <v>55984</v>
      </c>
    </row>
    <row r="1530" spans="1:28" x14ac:dyDescent="0.25">
      <c r="A1530" s="114" t="s">
        <v>30</v>
      </c>
      <c r="B1530" s="114" t="s">
        <v>1789</v>
      </c>
      <c r="C1530" s="114" t="s">
        <v>594</v>
      </c>
      <c r="D1530" s="114" t="s">
        <v>1681</v>
      </c>
      <c r="E1530" s="112">
        <f t="shared" si="91"/>
        <v>30864</v>
      </c>
      <c r="F1530" s="112">
        <f t="shared" si="91"/>
        <v>0</v>
      </c>
      <c r="G1530" s="112">
        <f t="shared" si="91"/>
        <v>0</v>
      </c>
      <c r="H1530" s="112">
        <f t="shared" si="91"/>
        <v>0</v>
      </c>
      <c r="I1530" s="112">
        <f t="shared" si="91"/>
        <v>59792</v>
      </c>
      <c r="J1530" s="112">
        <f t="shared" si="91"/>
        <v>0</v>
      </c>
      <c r="K1530" s="112">
        <f t="shared" si="91"/>
        <v>148084</v>
      </c>
      <c r="L1530" s="112">
        <f t="shared" si="91"/>
        <v>0</v>
      </c>
      <c r="M1530" s="112">
        <f t="shared" si="91"/>
        <v>238740</v>
      </c>
      <c r="O1530" s="114" t="s">
        <v>30</v>
      </c>
      <c r="P1530" s="114" t="s">
        <v>1789</v>
      </c>
      <c r="Q1530" s="114" t="s">
        <v>594</v>
      </c>
      <c r="R1530" s="114" t="s">
        <v>1681</v>
      </c>
      <c r="S1530" s="114"/>
      <c r="T1530" s="112">
        <v>30864</v>
      </c>
      <c r="U1530" s="112">
        <v>0</v>
      </c>
      <c r="V1530" s="112">
        <v>0</v>
      </c>
      <c r="W1530" s="112">
        <v>0</v>
      </c>
      <c r="X1530" s="112">
        <v>59792</v>
      </c>
      <c r="Y1530" s="112">
        <v>0</v>
      </c>
      <c r="Z1530" s="112">
        <v>148084</v>
      </c>
      <c r="AA1530" s="112">
        <v>0</v>
      </c>
      <c r="AB1530" s="112">
        <v>238740</v>
      </c>
    </row>
    <row r="1531" spans="1:28" x14ac:dyDescent="0.25">
      <c r="A1531" s="114" t="s">
        <v>30</v>
      </c>
      <c r="B1531" s="114" t="s">
        <v>1789</v>
      </c>
      <c r="C1531" s="114" t="s">
        <v>595</v>
      </c>
      <c r="D1531" s="114" t="s">
        <v>1682</v>
      </c>
      <c r="E1531" s="112">
        <f t="shared" si="91"/>
        <v>0</v>
      </c>
      <c r="F1531" s="112">
        <f t="shared" si="91"/>
        <v>227904</v>
      </c>
      <c r="G1531" s="112">
        <f t="shared" si="91"/>
        <v>0</v>
      </c>
      <c r="H1531" s="112">
        <f t="shared" si="91"/>
        <v>0</v>
      </c>
      <c r="I1531" s="112">
        <f t="shared" si="91"/>
        <v>0</v>
      </c>
      <c r="J1531" s="112">
        <f t="shared" si="91"/>
        <v>237056</v>
      </c>
      <c r="K1531" s="112">
        <f t="shared" si="91"/>
        <v>0</v>
      </c>
      <c r="L1531" s="112">
        <f t="shared" si="91"/>
        <v>21491</v>
      </c>
      <c r="M1531" s="112">
        <f t="shared" si="91"/>
        <v>486451</v>
      </c>
      <c r="O1531" s="114" t="s">
        <v>30</v>
      </c>
      <c r="P1531" s="114" t="s">
        <v>1789</v>
      </c>
      <c r="Q1531" s="114" t="s">
        <v>595</v>
      </c>
      <c r="R1531" s="114" t="s">
        <v>1682</v>
      </c>
      <c r="S1531" s="114"/>
      <c r="T1531" s="112">
        <v>0</v>
      </c>
      <c r="U1531" s="112">
        <v>227904</v>
      </c>
      <c r="V1531" s="112">
        <v>0</v>
      </c>
      <c r="W1531" s="112">
        <v>0</v>
      </c>
      <c r="X1531" s="112">
        <v>0</v>
      </c>
      <c r="Y1531" s="112">
        <v>237056</v>
      </c>
      <c r="Z1531" s="112">
        <v>0</v>
      </c>
      <c r="AA1531" s="112">
        <v>21491</v>
      </c>
      <c r="AB1531" s="112">
        <v>486451</v>
      </c>
    </row>
    <row r="1532" spans="1:28" x14ac:dyDescent="0.25">
      <c r="A1532" s="114" t="s">
        <v>30</v>
      </c>
      <c r="B1532" s="114" t="s">
        <v>1789</v>
      </c>
      <c r="C1532" s="114" t="s">
        <v>596</v>
      </c>
      <c r="D1532" s="114" t="s">
        <v>1683</v>
      </c>
      <c r="E1532" s="112">
        <f t="shared" si="91"/>
        <v>0</v>
      </c>
      <c r="F1532" s="112">
        <f t="shared" si="91"/>
        <v>0</v>
      </c>
      <c r="G1532" s="112">
        <f t="shared" si="91"/>
        <v>0</v>
      </c>
      <c r="H1532" s="112">
        <f t="shared" si="91"/>
        <v>0</v>
      </c>
      <c r="I1532" s="112">
        <f t="shared" si="91"/>
        <v>2304</v>
      </c>
      <c r="J1532" s="112">
        <f t="shared" si="91"/>
        <v>0</v>
      </c>
      <c r="K1532" s="112">
        <f t="shared" si="91"/>
        <v>0</v>
      </c>
      <c r="L1532" s="112">
        <f t="shared" si="91"/>
        <v>0</v>
      </c>
      <c r="M1532" s="112">
        <f t="shared" si="91"/>
        <v>2304</v>
      </c>
      <c r="O1532" s="114" t="s">
        <v>30</v>
      </c>
      <c r="P1532" s="114" t="s">
        <v>1789</v>
      </c>
      <c r="Q1532" s="114" t="s">
        <v>596</v>
      </c>
      <c r="R1532" s="114" t="s">
        <v>1683</v>
      </c>
      <c r="S1532" s="114"/>
      <c r="T1532" s="112">
        <v>0</v>
      </c>
      <c r="U1532" s="112">
        <v>0</v>
      </c>
      <c r="V1532" s="112">
        <v>0</v>
      </c>
      <c r="W1532" s="112">
        <v>0</v>
      </c>
      <c r="X1532" s="112">
        <v>2304</v>
      </c>
      <c r="Y1532" s="112">
        <v>0</v>
      </c>
      <c r="Z1532" s="112">
        <v>0</v>
      </c>
      <c r="AA1532" s="112">
        <v>0</v>
      </c>
      <c r="AB1532" s="112">
        <v>2304</v>
      </c>
    </row>
    <row r="1533" spans="1:28" x14ac:dyDescent="0.25">
      <c r="A1533" s="114" t="s">
        <v>30</v>
      </c>
      <c r="B1533" s="114" t="s">
        <v>1789</v>
      </c>
      <c r="C1533" s="114" t="s">
        <v>597</v>
      </c>
      <c r="D1533" s="114" t="s">
        <v>1684</v>
      </c>
      <c r="E1533" s="112">
        <f t="shared" si="91"/>
        <v>60528</v>
      </c>
      <c r="F1533" s="112">
        <f t="shared" si="91"/>
        <v>69712</v>
      </c>
      <c r="G1533" s="112">
        <f t="shared" si="91"/>
        <v>0</v>
      </c>
      <c r="H1533" s="112">
        <f t="shared" si="91"/>
        <v>0</v>
      </c>
      <c r="I1533" s="112">
        <f t="shared" si="91"/>
        <v>89232</v>
      </c>
      <c r="J1533" s="112">
        <f t="shared" si="91"/>
        <v>0</v>
      </c>
      <c r="K1533" s="112">
        <f t="shared" si="91"/>
        <v>960</v>
      </c>
      <c r="L1533" s="112">
        <f t="shared" si="91"/>
        <v>0</v>
      </c>
      <c r="M1533" s="112">
        <f t="shared" si="91"/>
        <v>220432</v>
      </c>
      <c r="O1533" s="114" t="s">
        <v>30</v>
      </c>
      <c r="P1533" s="114" t="s">
        <v>1789</v>
      </c>
      <c r="Q1533" s="114" t="s">
        <v>597</v>
      </c>
      <c r="R1533" s="114" t="s">
        <v>1684</v>
      </c>
      <c r="S1533" s="114"/>
      <c r="T1533" s="112">
        <v>60528</v>
      </c>
      <c r="U1533" s="112">
        <v>69712</v>
      </c>
      <c r="V1533" s="112">
        <v>0</v>
      </c>
      <c r="W1533" s="112">
        <v>0</v>
      </c>
      <c r="X1533" s="112">
        <v>89232</v>
      </c>
      <c r="Y1533" s="112">
        <v>0</v>
      </c>
      <c r="Z1533" s="112">
        <v>960</v>
      </c>
      <c r="AA1533" s="112">
        <v>0</v>
      </c>
      <c r="AB1533" s="112">
        <v>220432</v>
      </c>
    </row>
    <row r="1534" spans="1:28" x14ac:dyDescent="0.25">
      <c r="A1534" s="114" t="s">
        <v>30</v>
      </c>
      <c r="B1534" s="114" t="s">
        <v>1789</v>
      </c>
      <c r="C1534" s="114" t="s">
        <v>598</v>
      </c>
      <c r="D1534" s="114" t="s">
        <v>1685</v>
      </c>
      <c r="E1534" s="112">
        <f t="shared" si="91"/>
        <v>0</v>
      </c>
      <c r="F1534" s="112">
        <f t="shared" si="91"/>
        <v>17056</v>
      </c>
      <c r="G1534" s="112">
        <f t="shared" si="91"/>
        <v>0</v>
      </c>
      <c r="H1534" s="112">
        <f t="shared" si="91"/>
        <v>0</v>
      </c>
      <c r="I1534" s="112">
        <f t="shared" si="91"/>
        <v>0</v>
      </c>
      <c r="J1534" s="112">
        <f t="shared" si="91"/>
        <v>896</v>
      </c>
      <c r="K1534" s="112">
        <f t="shared" si="91"/>
        <v>0</v>
      </c>
      <c r="L1534" s="112">
        <f t="shared" si="91"/>
        <v>0</v>
      </c>
      <c r="M1534" s="112">
        <f t="shared" si="91"/>
        <v>17952</v>
      </c>
      <c r="O1534" s="114" t="s">
        <v>30</v>
      </c>
      <c r="P1534" s="114" t="s">
        <v>1789</v>
      </c>
      <c r="Q1534" s="114" t="s">
        <v>598</v>
      </c>
      <c r="R1534" s="114" t="s">
        <v>1685</v>
      </c>
      <c r="S1534" s="114"/>
      <c r="T1534" s="112">
        <v>0</v>
      </c>
      <c r="U1534" s="112">
        <v>17056</v>
      </c>
      <c r="V1534" s="112">
        <v>0</v>
      </c>
      <c r="W1534" s="112">
        <v>0</v>
      </c>
      <c r="X1534" s="112">
        <v>0</v>
      </c>
      <c r="Y1534" s="112">
        <v>896</v>
      </c>
      <c r="Z1534" s="112">
        <v>0</v>
      </c>
      <c r="AA1534" s="112">
        <v>0</v>
      </c>
      <c r="AB1534" s="112">
        <v>17952</v>
      </c>
    </row>
    <row r="1535" spans="1:28" x14ac:dyDescent="0.25">
      <c r="A1535" s="114" t="s">
        <v>30</v>
      </c>
      <c r="B1535" s="114" t="s">
        <v>1789</v>
      </c>
      <c r="C1535" s="114" t="s">
        <v>599</v>
      </c>
      <c r="D1535" s="114" t="s">
        <v>1686</v>
      </c>
      <c r="E1535" s="112">
        <f t="shared" si="91"/>
        <v>0</v>
      </c>
      <c r="F1535" s="112">
        <f t="shared" si="91"/>
        <v>16752</v>
      </c>
      <c r="G1535" s="112">
        <f t="shared" si="91"/>
        <v>0</v>
      </c>
      <c r="H1535" s="112">
        <f t="shared" si="91"/>
        <v>0</v>
      </c>
      <c r="I1535" s="112">
        <f t="shared" si="91"/>
        <v>0</v>
      </c>
      <c r="J1535" s="112">
        <f t="shared" si="91"/>
        <v>198720</v>
      </c>
      <c r="K1535" s="112">
        <f t="shared" si="91"/>
        <v>0</v>
      </c>
      <c r="L1535" s="112">
        <f t="shared" si="91"/>
        <v>19468</v>
      </c>
      <c r="M1535" s="112">
        <f t="shared" si="91"/>
        <v>234940</v>
      </c>
      <c r="O1535" s="114" t="s">
        <v>30</v>
      </c>
      <c r="P1535" s="114" t="s">
        <v>1789</v>
      </c>
      <c r="Q1535" s="114" t="s">
        <v>599</v>
      </c>
      <c r="R1535" s="114" t="s">
        <v>1686</v>
      </c>
      <c r="S1535" s="114"/>
      <c r="T1535" s="112">
        <v>0</v>
      </c>
      <c r="U1535" s="112">
        <v>16752</v>
      </c>
      <c r="V1535" s="112">
        <v>0</v>
      </c>
      <c r="W1535" s="112">
        <v>0</v>
      </c>
      <c r="X1535" s="112">
        <v>0</v>
      </c>
      <c r="Y1535" s="112">
        <v>198720</v>
      </c>
      <c r="Z1535" s="112">
        <v>0</v>
      </c>
      <c r="AA1535" s="112">
        <v>19468</v>
      </c>
      <c r="AB1535" s="112">
        <v>234940</v>
      </c>
    </row>
    <row r="1536" spans="1:28" x14ac:dyDescent="0.25">
      <c r="A1536" s="114" t="s">
        <v>30</v>
      </c>
      <c r="B1536" s="114" t="s">
        <v>1789</v>
      </c>
      <c r="C1536" s="114" t="s">
        <v>600</v>
      </c>
      <c r="D1536" s="114" t="s">
        <v>1687</v>
      </c>
      <c r="E1536" s="112">
        <f t="shared" si="91"/>
        <v>2740144</v>
      </c>
      <c r="F1536" s="112">
        <f t="shared" si="91"/>
        <v>0</v>
      </c>
      <c r="G1536" s="112">
        <f t="shared" si="91"/>
        <v>0</v>
      </c>
      <c r="H1536" s="112">
        <f t="shared" si="91"/>
        <v>440131</v>
      </c>
      <c r="I1536" s="112">
        <f t="shared" si="91"/>
        <v>7536</v>
      </c>
      <c r="J1536" s="112">
        <f t="shared" si="91"/>
        <v>0</v>
      </c>
      <c r="K1536" s="112">
        <f t="shared" si="91"/>
        <v>640</v>
      </c>
      <c r="L1536" s="112">
        <f t="shared" si="91"/>
        <v>0</v>
      </c>
      <c r="M1536" s="112">
        <f t="shared" si="91"/>
        <v>3188451</v>
      </c>
      <c r="O1536" s="114" t="s">
        <v>30</v>
      </c>
      <c r="P1536" s="114" t="s">
        <v>1789</v>
      </c>
      <c r="Q1536" s="114" t="s">
        <v>600</v>
      </c>
      <c r="R1536" s="114" t="s">
        <v>1687</v>
      </c>
      <c r="S1536" s="114"/>
      <c r="T1536" s="112">
        <v>2740144</v>
      </c>
      <c r="U1536" s="112">
        <v>0</v>
      </c>
      <c r="V1536" s="112">
        <v>0</v>
      </c>
      <c r="W1536" s="112">
        <v>440131</v>
      </c>
      <c r="X1536" s="112">
        <v>7536</v>
      </c>
      <c r="Y1536" s="112">
        <v>0</v>
      </c>
      <c r="Z1536" s="112">
        <v>640</v>
      </c>
      <c r="AA1536" s="112">
        <v>0</v>
      </c>
      <c r="AB1536" s="112">
        <v>3188451</v>
      </c>
    </row>
    <row r="1537" spans="1:28" x14ac:dyDescent="0.25">
      <c r="A1537" s="114" t="s">
        <v>30</v>
      </c>
      <c r="B1537" s="114" t="s">
        <v>1789</v>
      </c>
      <c r="C1537" s="114" t="s">
        <v>601</v>
      </c>
      <c r="D1537" s="114" t="s">
        <v>1688</v>
      </c>
      <c r="E1537" s="112">
        <f t="shared" si="91"/>
        <v>467328</v>
      </c>
      <c r="F1537" s="112">
        <f t="shared" si="91"/>
        <v>0</v>
      </c>
      <c r="G1537" s="112">
        <f t="shared" si="91"/>
        <v>0</v>
      </c>
      <c r="H1537" s="112">
        <f t="shared" si="91"/>
        <v>0</v>
      </c>
      <c r="I1537" s="112">
        <f t="shared" si="91"/>
        <v>34400</v>
      </c>
      <c r="J1537" s="112">
        <f t="shared" si="91"/>
        <v>0</v>
      </c>
      <c r="K1537" s="112">
        <f t="shared" si="91"/>
        <v>1798</v>
      </c>
      <c r="L1537" s="112">
        <f t="shared" si="91"/>
        <v>0</v>
      </c>
      <c r="M1537" s="112">
        <f t="shared" si="91"/>
        <v>503526</v>
      </c>
      <c r="O1537" s="114" t="s">
        <v>30</v>
      </c>
      <c r="P1537" s="114" t="s">
        <v>1789</v>
      </c>
      <c r="Q1537" s="114" t="s">
        <v>601</v>
      </c>
      <c r="R1537" s="114" t="s">
        <v>1688</v>
      </c>
      <c r="S1537" s="114"/>
      <c r="T1537" s="112">
        <v>467328</v>
      </c>
      <c r="U1537" s="112">
        <v>0</v>
      </c>
      <c r="V1537" s="112">
        <v>0</v>
      </c>
      <c r="W1537" s="112">
        <v>0</v>
      </c>
      <c r="X1537" s="112">
        <v>34400</v>
      </c>
      <c r="Y1537" s="112">
        <v>0</v>
      </c>
      <c r="Z1537" s="112">
        <v>1798</v>
      </c>
      <c r="AA1537" s="112">
        <v>0</v>
      </c>
      <c r="AB1537" s="112">
        <v>503526</v>
      </c>
    </row>
    <row r="1538" spans="1:28" x14ac:dyDescent="0.25">
      <c r="A1538" s="114" t="s">
        <v>30</v>
      </c>
      <c r="B1538" s="114" t="s">
        <v>1789</v>
      </c>
      <c r="C1538" s="114" t="s">
        <v>602</v>
      </c>
      <c r="D1538" s="114" t="s">
        <v>1689</v>
      </c>
      <c r="E1538" s="112">
        <f t="shared" si="91"/>
        <v>0</v>
      </c>
      <c r="F1538" s="112">
        <f t="shared" si="91"/>
        <v>0</v>
      </c>
      <c r="G1538" s="112">
        <f t="shared" si="91"/>
        <v>0</v>
      </c>
      <c r="H1538" s="112">
        <f t="shared" si="91"/>
        <v>0</v>
      </c>
      <c r="I1538" s="112">
        <f t="shared" si="91"/>
        <v>0</v>
      </c>
      <c r="J1538" s="112">
        <f t="shared" si="91"/>
        <v>347936</v>
      </c>
      <c r="K1538" s="112">
        <f t="shared" si="91"/>
        <v>0</v>
      </c>
      <c r="L1538" s="112">
        <f t="shared" si="91"/>
        <v>15936</v>
      </c>
      <c r="M1538" s="112">
        <f t="shared" si="91"/>
        <v>363872</v>
      </c>
      <c r="O1538" s="114" t="s">
        <v>30</v>
      </c>
      <c r="P1538" s="114" t="s">
        <v>1789</v>
      </c>
      <c r="Q1538" s="114" t="s">
        <v>602</v>
      </c>
      <c r="R1538" s="114" t="s">
        <v>1689</v>
      </c>
      <c r="S1538" s="114"/>
      <c r="T1538" s="112">
        <v>0</v>
      </c>
      <c r="U1538" s="112">
        <v>0</v>
      </c>
      <c r="V1538" s="112">
        <v>0</v>
      </c>
      <c r="W1538" s="112">
        <v>0</v>
      </c>
      <c r="X1538" s="112">
        <v>0</v>
      </c>
      <c r="Y1538" s="112">
        <v>347936</v>
      </c>
      <c r="Z1538" s="112">
        <v>0</v>
      </c>
      <c r="AA1538" s="112">
        <v>15936</v>
      </c>
      <c r="AB1538" s="112">
        <v>363872</v>
      </c>
    </row>
    <row r="1539" spans="1:28" x14ac:dyDescent="0.25">
      <c r="A1539" s="114" t="s">
        <v>30</v>
      </c>
      <c r="B1539" s="114" t="s">
        <v>1789</v>
      </c>
      <c r="C1539" s="114" t="s">
        <v>603</v>
      </c>
      <c r="D1539" s="114" t="s">
        <v>1690</v>
      </c>
      <c r="E1539" s="112">
        <f t="shared" si="91"/>
        <v>0</v>
      </c>
      <c r="F1539" s="112">
        <f t="shared" si="91"/>
        <v>0</v>
      </c>
      <c r="G1539" s="112">
        <f t="shared" si="91"/>
        <v>0</v>
      </c>
      <c r="H1539" s="112">
        <f t="shared" si="91"/>
        <v>0</v>
      </c>
      <c r="I1539" s="112">
        <f t="shared" si="91"/>
        <v>0</v>
      </c>
      <c r="J1539" s="112">
        <f t="shared" si="91"/>
        <v>28608</v>
      </c>
      <c r="K1539" s="112">
        <f t="shared" si="91"/>
        <v>0</v>
      </c>
      <c r="L1539" s="112">
        <f t="shared" si="91"/>
        <v>0</v>
      </c>
      <c r="M1539" s="112">
        <f t="shared" si="91"/>
        <v>28608</v>
      </c>
      <c r="O1539" s="114" t="s">
        <v>30</v>
      </c>
      <c r="P1539" s="114" t="s">
        <v>1789</v>
      </c>
      <c r="Q1539" s="114" t="s">
        <v>603</v>
      </c>
      <c r="R1539" s="114" t="s">
        <v>1690</v>
      </c>
      <c r="S1539" s="114"/>
      <c r="T1539" s="112">
        <v>0</v>
      </c>
      <c r="U1539" s="112">
        <v>0</v>
      </c>
      <c r="V1539" s="112">
        <v>0</v>
      </c>
      <c r="W1539" s="112">
        <v>0</v>
      </c>
      <c r="X1539" s="112">
        <v>0</v>
      </c>
      <c r="Y1539" s="112">
        <v>28608</v>
      </c>
      <c r="Z1539" s="112">
        <v>0</v>
      </c>
      <c r="AA1539" s="112">
        <v>0</v>
      </c>
      <c r="AB1539" s="112">
        <v>28608</v>
      </c>
    </row>
    <row r="1540" spans="1:28" x14ac:dyDescent="0.25">
      <c r="A1540" s="114" t="s">
        <v>30</v>
      </c>
      <c r="B1540" s="114" t="s">
        <v>1789</v>
      </c>
      <c r="C1540" s="114" t="s">
        <v>604</v>
      </c>
      <c r="D1540" s="114" t="s">
        <v>1691</v>
      </c>
      <c r="E1540" s="112">
        <f t="shared" si="91"/>
        <v>45216</v>
      </c>
      <c r="F1540" s="112">
        <f t="shared" si="91"/>
        <v>2784</v>
      </c>
      <c r="G1540" s="112">
        <f t="shared" si="91"/>
        <v>0</v>
      </c>
      <c r="H1540" s="112">
        <f t="shared" si="91"/>
        <v>0</v>
      </c>
      <c r="I1540" s="112">
        <f t="shared" si="91"/>
        <v>12512</v>
      </c>
      <c r="J1540" s="112">
        <f t="shared" si="91"/>
        <v>342080</v>
      </c>
      <c r="K1540" s="112">
        <f t="shared" si="91"/>
        <v>16648</v>
      </c>
      <c r="L1540" s="112">
        <f t="shared" si="91"/>
        <v>55131</v>
      </c>
      <c r="M1540" s="112">
        <f t="shared" si="91"/>
        <v>474371</v>
      </c>
      <c r="O1540" s="114" t="s">
        <v>30</v>
      </c>
      <c r="P1540" s="114" t="s">
        <v>1789</v>
      </c>
      <c r="Q1540" s="114" t="s">
        <v>604</v>
      </c>
      <c r="R1540" s="114" t="s">
        <v>1691</v>
      </c>
      <c r="S1540" s="114"/>
      <c r="T1540" s="112">
        <v>45216</v>
      </c>
      <c r="U1540" s="112">
        <v>2784</v>
      </c>
      <c r="V1540" s="112">
        <v>0</v>
      </c>
      <c r="W1540" s="112">
        <v>0</v>
      </c>
      <c r="X1540" s="112">
        <v>12512</v>
      </c>
      <c r="Y1540" s="112">
        <v>342080</v>
      </c>
      <c r="Z1540" s="112">
        <v>16648</v>
      </c>
      <c r="AA1540" s="112">
        <v>55131</v>
      </c>
      <c r="AB1540" s="112">
        <v>474371</v>
      </c>
    </row>
    <row r="1541" spans="1:28" x14ac:dyDescent="0.25">
      <c r="A1541" s="114" t="s">
        <v>30</v>
      </c>
      <c r="B1541" s="114" t="s">
        <v>1789</v>
      </c>
      <c r="C1541" s="114" t="s">
        <v>605</v>
      </c>
      <c r="D1541" s="114" t="s">
        <v>1692</v>
      </c>
      <c r="E1541" s="112">
        <f t="shared" si="91"/>
        <v>0</v>
      </c>
      <c r="F1541" s="112">
        <f t="shared" si="91"/>
        <v>0</v>
      </c>
      <c r="G1541" s="112">
        <f t="shared" si="91"/>
        <v>0</v>
      </c>
      <c r="H1541" s="112">
        <f t="shared" si="91"/>
        <v>0</v>
      </c>
      <c r="I1541" s="112">
        <f t="shared" si="91"/>
        <v>0</v>
      </c>
      <c r="J1541" s="112">
        <f t="shared" si="91"/>
        <v>25248</v>
      </c>
      <c r="K1541" s="112">
        <f t="shared" si="91"/>
        <v>0</v>
      </c>
      <c r="L1541" s="112">
        <f t="shared" si="91"/>
        <v>0</v>
      </c>
      <c r="M1541" s="112">
        <f t="shared" si="91"/>
        <v>25248</v>
      </c>
      <c r="O1541" s="114" t="s">
        <v>30</v>
      </c>
      <c r="P1541" s="114" t="s">
        <v>1789</v>
      </c>
      <c r="Q1541" s="114" t="s">
        <v>605</v>
      </c>
      <c r="R1541" s="114" t="s">
        <v>1692</v>
      </c>
      <c r="S1541" s="114"/>
      <c r="T1541" s="112">
        <v>0</v>
      </c>
      <c r="U1541" s="112">
        <v>0</v>
      </c>
      <c r="V1541" s="112">
        <v>0</v>
      </c>
      <c r="W1541" s="112">
        <v>0</v>
      </c>
      <c r="X1541" s="112">
        <v>0</v>
      </c>
      <c r="Y1541" s="112">
        <v>25248</v>
      </c>
      <c r="Z1541" s="112">
        <v>0</v>
      </c>
      <c r="AA1541" s="112">
        <v>0</v>
      </c>
      <c r="AB1541" s="112">
        <v>25248</v>
      </c>
    </row>
    <row r="1542" spans="1:28" x14ac:dyDescent="0.25">
      <c r="A1542" s="114" t="s">
        <v>30</v>
      </c>
      <c r="B1542" s="114" t="s">
        <v>1789</v>
      </c>
      <c r="C1542" s="114" t="s">
        <v>606</v>
      </c>
      <c r="D1542" s="114" t="s">
        <v>1693</v>
      </c>
      <c r="E1542" s="112">
        <f t="shared" si="91"/>
        <v>0</v>
      </c>
      <c r="F1542" s="112">
        <f t="shared" si="91"/>
        <v>0</v>
      </c>
      <c r="G1542" s="112">
        <f t="shared" si="91"/>
        <v>0</v>
      </c>
      <c r="H1542" s="112">
        <f t="shared" si="91"/>
        <v>0</v>
      </c>
      <c r="I1542" s="112">
        <f t="shared" si="91"/>
        <v>0</v>
      </c>
      <c r="J1542" s="112">
        <f t="shared" si="91"/>
        <v>40144</v>
      </c>
      <c r="K1542" s="112">
        <f t="shared" si="91"/>
        <v>0</v>
      </c>
      <c r="L1542" s="112">
        <f t="shared" si="91"/>
        <v>0</v>
      </c>
      <c r="M1542" s="112">
        <f t="shared" si="91"/>
        <v>40144</v>
      </c>
      <c r="O1542" s="114" t="s">
        <v>30</v>
      </c>
      <c r="P1542" s="114" t="s">
        <v>1789</v>
      </c>
      <c r="Q1542" s="114" t="s">
        <v>606</v>
      </c>
      <c r="R1542" s="114" t="s">
        <v>1693</v>
      </c>
      <c r="S1542" s="114"/>
      <c r="T1542" s="112">
        <v>0</v>
      </c>
      <c r="U1542" s="112">
        <v>0</v>
      </c>
      <c r="V1542" s="112">
        <v>0</v>
      </c>
      <c r="W1542" s="112">
        <v>0</v>
      </c>
      <c r="X1542" s="112">
        <v>0</v>
      </c>
      <c r="Y1542" s="112">
        <v>40144</v>
      </c>
      <c r="Z1542" s="112">
        <v>0</v>
      </c>
      <c r="AA1542" s="112">
        <v>0</v>
      </c>
      <c r="AB1542" s="112">
        <v>40144</v>
      </c>
    </row>
    <row r="1543" spans="1:28" x14ac:dyDescent="0.25">
      <c r="A1543" s="114" t="s">
        <v>30</v>
      </c>
      <c r="B1543" s="114" t="s">
        <v>1789</v>
      </c>
      <c r="C1543" s="114" t="s">
        <v>607</v>
      </c>
      <c r="D1543" s="114" t="s">
        <v>1694</v>
      </c>
      <c r="E1543" s="112">
        <f t="shared" si="91"/>
        <v>0</v>
      </c>
      <c r="F1543" s="112">
        <f t="shared" si="91"/>
        <v>1502720</v>
      </c>
      <c r="G1543" s="112">
        <f t="shared" si="91"/>
        <v>394576</v>
      </c>
      <c r="H1543" s="112">
        <f t="shared" si="91"/>
        <v>0</v>
      </c>
      <c r="I1543" s="112">
        <f t="shared" si="91"/>
        <v>0</v>
      </c>
      <c r="J1543" s="112">
        <f t="shared" si="91"/>
        <v>1440</v>
      </c>
      <c r="K1543" s="112">
        <f t="shared" si="91"/>
        <v>0</v>
      </c>
      <c r="L1543" s="112">
        <f t="shared" si="91"/>
        <v>1301</v>
      </c>
      <c r="M1543" s="112">
        <f t="shared" si="91"/>
        <v>1900037</v>
      </c>
      <c r="O1543" s="114" t="s">
        <v>30</v>
      </c>
      <c r="P1543" s="114" t="s">
        <v>1789</v>
      </c>
      <c r="Q1543" s="114" t="s">
        <v>607</v>
      </c>
      <c r="R1543" s="114" t="s">
        <v>1694</v>
      </c>
      <c r="S1543" s="114"/>
      <c r="T1543" s="112">
        <v>0</v>
      </c>
      <c r="U1543" s="112">
        <v>1502720</v>
      </c>
      <c r="V1543" s="112">
        <v>394576</v>
      </c>
      <c r="W1543" s="112">
        <v>0</v>
      </c>
      <c r="X1543" s="112">
        <v>0</v>
      </c>
      <c r="Y1543" s="112">
        <v>1440</v>
      </c>
      <c r="Z1543" s="112">
        <v>0</v>
      </c>
      <c r="AA1543" s="112">
        <v>1301</v>
      </c>
      <c r="AB1543" s="112">
        <v>1900037</v>
      </c>
    </row>
    <row r="1544" spans="1:28" x14ac:dyDescent="0.25">
      <c r="A1544" s="114" t="s">
        <v>30</v>
      </c>
      <c r="B1544" s="114" t="s">
        <v>1789</v>
      </c>
      <c r="C1544" s="114" t="s">
        <v>608</v>
      </c>
      <c r="D1544" s="114" t="s">
        <v>1695</v>
      </c>
      <c r="E1544" s="112">
        <f t="shared" si="91"/>
        <v>0</v>
      </c>
      <c r="F1544" s="112">
        <f t="shared" si="91"/>
        <v>0</v>
      </c>
      <c r="G1544" s="112">
        <f t="shared" si="91"/>
        <v>0</v>
      </c>
      <c r="H1544" s="112">
        <f t="shared" si="91"/>
        <v>0</v>
      </c>
      <c r="I1544" s="112">
        <f t="shared" si="91"/>
        <v>121232</v>
      </c>
      <c r="J1544" s="112">
        <f t="shared" si="91"/>
        <v>0</v>
      </c>
      <c r="K1544" s="112">
        <f t="shared" si="91"/>
        <v>748</v>
      </c>
      <c r="L1544" s="112">
        <f t="shared" si="91"/>
        <v>0</v>
      </c>
      <c r="M1544" s="112">
        <f t="shared" si="91"/>
        <v>121980</v>
      </c>
      <c r="O1544" s="114" t="s">
        <v>30</v>
      </c>
      <c r="P1544" s="114" t="s">
        <v>1789</v>
      </c>
      <c r="Q1544" s="114" t="s">
        <v>608</v>
      </c>
      <c r="R1544" s="114" t="s">
        <v>1695</v>
      </c>
      <c r="S1544" s="114"/>
      <c r="T1544" s="112">
        <v>0</v>
      </c>
      <c r="U1544" s="112">
        <v>0</v>
      </c>
      <c r="V1544" s="112">
        <v>0</v>
      </c>
      <c r="W1544" s="112">
        <v>0</v>
      </c>
      <c r="X1544" s="112">
        <v>121232</v>
      </c>
      <c r="Y1544" s="112">
        <v>0</v>
      </c>
      <c r="Z1544" s="112">
        <v>748</v>
      </c>
      <c r="AA1544" s="112">
        <v>0</v>
      </c>
      <c r="AB1544" s="112">
        <v>121980</v>
      </c>
    </row>
    <row r="1545" spans="1:28" x14ac:dyDescent="0.25">
      <c r="A1545" s="114" t="s">
        <v>30</v>
      </c>
      <c r="B1545" s="114" t="s">
        <v>1789</v>
      </c>
      <c r="C1545" s="114" t="s">
        <v>609</v>
      </c>
      <c r="D1545" s="114" t="s">
        <v>1696</v>
      </c>
      <c r="E1545" s="112">
        <f t="shared" si="91"/>
        <v>0</v>
      </c>
      <c r="F1545" s="112">
        <f t="shared" si="91"/>
        <v>0</v>
      </c>
      <c r="G1545" s="112">
        <f t="shared" si="91"/>
        <v>0</v>
      </c>
      <c r="H1545" s="112">
        <f t="shared" si="91"/>
        <v>0</v>
      </c>
      <c r="I1545" s="112">
        <f t="shared" si="91"/>
        <v>163792</v>
      </c>
      <c r="J1545" s="112">
        <f t="shared" si="91"/>
        <v>0</v>
      </c>
      <c r="K1545" s="112">
        <f t="shared" si="91"/>
        <v>8573</v>
      </c>
      <c r="L1545" s="112">
        <f t="shared" si="91"/>
        <v>0</v>
      </c>
      <c r="M1545" s="112">
        <f t="shared" si="91"/>
        <v>172365</v>
      </c>
      <c r="O1545" s="114" t="s">
        <v>30</v>
      </c>
      <c r="P1545" s="114" t="s">
        <v>1789</v>
      </c>
      <c r="Q1545" s="114" t="s">
        <v>609</v>
      </c>
      <c r="R1545" s="114" t="s">
        <v>1696</v>
      </c>
      <c r="S1545" s="114"/>
      <c r="T1545" s="112">
        <v>0</v>
      </c>
      <c r="U1545" s="112">
        <v>0</v>
      </c>
      <c r="V1545" s="112">
        <v>0</v>
      </c>
      <c r="W1545" s="112">
        <v>0</v>
      </c>
      <c r="X1545" s="112">
        <v>163792</v>
      </c>
      <c r="Y1545" s="112">
        <v>0</v>
      </c>
      <c r="Z1545" s="112">
        <v>8573</v>
      </c>
      <c r="AA1545" s="112">
        <v>0</v>
      </c>
      <c r="AB1545" s="112">
        <v>172365</v>
      </c>
    </row>
    <row r="1546" spans="1:28" x14ac:dyDescent="0.25">
      <c r="A1546" s="114" t="s">
        <v>30</v>
      </c>
      <c r="B1546" s="114" t="s">
        <v>1789</v>
      </c>
      <c r="C1546" s="114" t="s">
        <v>610</v>
      </c>
      <c r="D1546" s="114" t="s">
        <v>1697</v>
      </c>
      <c r="E1546" s="112">
        <f t="shared" si="91"/>
        <v>0</v>
      </c>
      <c r="F1546" s="112">
        <f t="shared" si="91"/>
        <v>0</v>
      </c>
      <c r="G1546" s="112">
        <f t="shared" si="91"/>
        <v>0</v>
      </c>
      <c r="H1546" s="112">
        <f t="shared" si="91"/>
        <v>0</v>
      </c>
      <c r="I1546" s="112">
        <f t="shared" si="91"/>
        <v>36752</v>
      </c>
      <c r="J1546" s="112">
        <f t="shared" si="91"/>
        <v>0</v>
      </c>
      <c r="K1546" s="112">
        <f t="shared" si="91"/>
        <v>9432</v>
      </c>
      <c r="L1546" s="112">
        <f t="shared" si="91"/>
        <v>0</v>
      </c>
      <c r="M1546" s="112">
        <f t="shared" si="91"/>
        <v>46184</v>
      </c>
      <c r="O1546" s="114" t="s">
        <v>30</v>
      </c>
      <c r="P1546" s="114" t="s">
        <v>1789</v>
      </c>
      <c r="Q1546" s="114" t="s">
        <v>610</v>
      </c>
      <c r="R1546" s="114" t="s">
        <v>1697</v>
      </c>
      <c r="S1546" s="114"/>
      <c r="T1546" s="112">
        <v>0</v>
      </c>
      <c r="U1546" s="112">
        <v>0</v>
      </c>
      <c r="V1546" s="112">
        <v>0</v>
      </c>
      <c r="W1546" s="112">
        <v>0</v>
      </c>
      <c r="X1546" s="112">
        <v>36752</v>
      </c>
      <c r="Y1546" s="112">
        <v>0</v>
      </c>
      <c r="Z1546" s="112">
        <v>9432</v>
      </c>
      <c r="AA1546" s="112">
        <v>0</v>
      </c>
      <c r="AB1546" s="112">
        <v>46184</v>
      </c>
    </row>
    <row r="1547" spans="1:28" x14ac:dyDescent="0.25">
      <c r="A1547" s="114" t="s">
        <v>30</v>
      </c>
      <c r="B1547" s="114" t="s">
        <v>1789</v>
      </c>
      <c r="C1547" s="114" t="s">
        <v>611</v>
      </c>
      <c r="D1547" s="114" t="s">
        <v>1698</v>
      </c>
      <c r="E1547" s="112">
        <f t="shared" si="91"/>
        <v>423248</v>
      </c>
      <c r="F1547" s="112">
        <f t="shared" si="91"/>
        <v>0</v>
      </c>
      <c r="G1547" s="112">
        <f t="shared" si="91"/>
        <v>0</v>
      </c>
      <c r="H1547" s="112">
        <f t="shared" si="91"/>
        <v>0</v>
      </c>
      <c r="I1547" s="112">
        <f t="shared" si="91"/>
        <v>0</v>
      </c>
      <c r="J1547" s="112">
        <f t="shared" si="91"/>
        <v>0</v>
      </c>
      <c r="K1547" s="112">
        <f t="shared" si="91"/>
        <v>3200</v>
      </c>
      <c r="L1547" s="112">
        <f t="shared" si="91"/>
        <v>0</v>
      </c>
      <c r="M1547" s="112">
        <f t="shared" si="91"/>
        <v>426448</v>
      </c>
      <c r="O1547" s="114" t="s">
        <v>30</v>
      </c>
      <c r="P1547" s="114" t="s">
        <v>1789</v>
      </c>
      <c r="Q1547" s="114" t="s">
        <v>611</v>
      </c>
      <c r="R1547" s="114" t="s">
        <v>1698</v>
      </c>
      <c r="S1547" s="114"/>
      <c r="T1547" s="112">
        <v>423248</v>
      </c>
      <c r="U1547" s="112">
        <v>0</v>
      </c>
      <c r="V1547" s="112">
        <v>0</v>
      </c>
      <c r="W1547" s="112">
        <v>0</v>
      </c>
      <c r="X1547" s="112">
        <v>0</v>
      </c>
      <c r="Y1547" s="112">
        <v>0</v>
      </c>
      <c r="Z1547" s="112">
        <v>3200</v>
      </c>
      <c r="AA1547" s="112">
        <v>0</v>
      </c>
      <c r="AB1547" s="112">
        <v>426448</v>
      </c>
    </row>
    <row r="1548" spans="1:28" x14ac:dyDescent="0.25">
      <c r="A1548" s="114" t="s">
        <v>30</v>
      </c>
      <c r="B1548" s="114" t="s">
        <v>1789</v>
      </c>
      <c r="C1548" s="114" t="s">
        <v>612</v>
      </c>
      <c r="D1548" s="114" t="s">
        <v>1699</v>
      </c>
      <c r="E1548" s="112">
        <f t="shared" si="91"/>
        <v>108048</v>
      </c>
      <c r="F1548" s="112">
        <f t="shared" si="91"/>
        <v>0</v>
      </c>
      <c r="G1548" s="112">
        <f t="shared" si="91"/>
        <v>0</v>
      </c>
      <c r="H1548" s="112">
        <f t="shared" si="91"/>
        <v>0</v>
      </c>
      <c r="I1548" s="112">
        <f t="shared" si="91"/>
        <v>91792</v>
      </c>
      <c r="J1548" s="112">
        <f t="shared" si="91"/>
        <v>0</v>
      </c>
      <c r="K1548" s="112">
        <f t="shared" si="91"/>
        <v>242598</v>
      </c>
      <c r="L1548" s="112">
        <f t="shared" si="91"/>
        <v>0</v>
      </c>
      <c r="M1548" s="112">
        <f t="shared" si="91"/>
        <v>442438</v>
      </c>
      <c r="O1548" s="114" t="s">
        <v>30</v>
      </c>
      <c r="P1548" s="114" t="s">
        <v>1789</v>
      </c>
      <c r="Q1548" s="114" t="s">
        <v>612</v>
      </c>
      <c r="R1548" s="114" t="s">
        <v>1699</v>
      </c>
      <c r="S1548" s="114"/>
      <c r="T1548" s="112">
        <v>108048</v>
      </c>
      <c r="U1548" s="112">
        <v>0</v>
      </c>
      <c r="V1548" s="112">
        <v>0</v>
      </c>
      <c r="W1548" s="112">
        <v>0</v>
      </c>
      <c r="X1548" s="112">
        <v>91792</v>
      </c>
      <c r="Y1548" s="112">
        <v>0</v>
      </c>
      <c r="Z1548" s="112">
        <v>242598</v>
      </c>
      <c r="AA1548" s="112">
        <v>0</v>
      </c>
      <c r="AB1548" s="112">
        <v>442438</v>
      </c>
    </row>
    <row r="1549" spans="1:28" x14ac:dyDescent="0.25">
      <c r="A1549" s="114" t="s">
        <v>30</v>
      </c>
      <c r="B1549" s="114" t="s">
        <v>1789</v>
      </c>
      <c r="C1549" s="114" t="s">
        <v>613</v>
      </c>
      <c r="D1549" s="114" t="s">
        <v>1700</v>
      </c>
      <c r="E1549" s="112">
        <f t="shared" si="91"/>
        <v>3935824</v>
      </c>
      <c r="F1549" s="112">
        <f t="shared" si="91"/>
        <v>0</v>
      </c>
      <c r="G1549" s="112">
        <f t="shared" si="91"/>
        <v>0</v>
      </c>
      <c r="H1549" s="112">
        <f t="shared" si="91"/>
        <v>0</v>
      </c>
      <c r="I1549" s="112">
        <f t="shared" si="91"/>
        <v>15504</v>
      </c>
      <c r="J1549" s="112">
        <f t="shared" si="91"/>
        <v>0</v>
      </c>
      <c r="K1549" s="112">
        <f t="shared" si="91"/>
        <v>0</v>
      </c>
      <c r="L1549" s="112">
        <f t="shared" si="91"/>
        <v>0</v>
      </c>
      <c r="M1549" s="112">
        <f t="shared" si="91"/>
        <v>3951328</v>
      </c>
      <c r="O1549" s="114" t="s">
        <v>30</v>
      </c>
      <c r="P1549" s="114" t="s">
        <v>1789</v>
      </c>
      <c r="Q1549" s="114" t="s">
        <v>613</v>
      </c>
      <c r="R1549" s="114" t="s">
        <v>1700</v>
      </c>
      <c r="S1549" s="114"/>
      <c r="T1549" s="112">
        <v>3935824</v>
      </c>
      <c r="U1549" s="112">
        <v>0</v>
      </c>
      <c r="V1549" s="112">
        <v>0</v>
      </c>
      <c r="W1549" s="112">
        <v>0</v>
      </c>
      <c r="X1549" s="112">
        <v>15504</v>
      </c>
      <c r="Y1549" s="112">
        <v>0</v>
      </c>
      <c r="Z1549" s="112">
        <v>0</v>
      </c>
      <c r="AA1549" s="112">
        <v>0</v>
      </c>
      <c r="AB1549" s="112">
        <v>3951328</v>
      </c>
    </row>
    <row r="1550" spans="1:28" x14ac:dyDescent="0.25">
      <c r="A1550" s="114" t="s">
        <v>30</v>
      </c>
      <c r="B1550" s="114" t="s">
        <v>1789</v>
      </c>
      <c r="C1550" s="114" t="s">
        <v>614</v>
      </c>
      <c r="D1550" s="114" t="s">
        <v>1701</v>
      </c>
      <c r="E1550" s="112">
        <f t="shared" si="91"/>
        <v>1083960</v>
      </c>
      <c r="F1550" s="112">
        <f t="shared" si="91"/>
        <v>0</v>
      </c>
      <c r="G1550" s="112">
        <f t="shared" si="91"/>
        <v>0</v>
      </c>
      <c r="H1550" s="112">
        <f t="shared" si="91"/>
        <v>0</v>
      </c>
      <c r="I1550" s="112">
        <f t="shared" si="91"/>
        <v>55872</v>
      </c>
      <c r="J1550" s="112">
        <f t="shared" si="91"/>
        <v>0</v>
      </c>
      <c r="K1550" s="112">
        <f t="shared" si="91"/>
        <v>5734</v>
      </c>
      <c r="L1550" s="112">
        <f t="shared" si="91"/>
        <v>0</v>
      </c>
      <c r="M1550" s="112">
        <f t="shared" si="91"/>
        <v>1145566</v>
      </c>
      <c r="O1550" s="114" t="s">
        <v>30</v>
      </c>
      <c r="P1550" s="114" t="s">
        <v>1789</v>
      </c>
      <c r="Q1550" s="114" t="s">
        <v>614</v>
      </c>
      <c r="R1550" s="114" t="s">
        <v>1701</v>
      </c>
      <c r="S1550" s="114"/>
      <c r="T1550" s="112">
        <v>1083960</v>
      </c>
      <c r="U1550" s="112">
        <v>0</v>
      </c>
      <c r="V1550" s="112">
        <v>0</v>
      </c>
      <c r="W1550" s="112">
        <v>0</v>
      </c>
      <c r="X1550" s="112">
        <v>55872</v>
      </c>
      <c r="Y1550" s="112">
        <v>0</v>
      </c>
      <c r="Z1550" s="112">
        <v>5734</v>
      </c>
      <c r="AA1550" s="112">
        <v>0</v>
      </c>
      <c r="AB1550" s="112">
        <v>1145566</v>
      </c>
    </row>
    <row r="1551" spans="1:28" x14ac:dyDescent="0.25">
      <c r="A1551" s="114" t="s">
        <v>30</v>
      </c>
      <c r="B1551" s="114" t="s">
        <v>1789</v>
      </c>
      <c r="C1551" s="114" t="s">
        <v>615</v>
      </c>
      <c r="D1551" s="114" t="s">
        <v>1702</v>
      </c>
      <c r="E1551" s="112">
        <f t="shared" si="91"/>
        <v>0</v>
      </c>
      <c r="F1551" s="112">
        <f t="shared" si="91"/>
        <v>0</v>
      </c>
      <c r="G1551" s="112">
        <f t="shared" si="91"/>
        <v>0</v>
      </c>
      <c r="H1551" s="112">
        <f t="shared" si="91"/>
        <v>0</v>
      </c>
      <c r="I1551" s="112">
        <f t="shared" si="91"/>
        <v>0</v>
      </c>
      <c r="J1551" s="112">
        <f t="shared" si="91"/>
        <v>0</v>
      </c>
      <c r="K1551" s="112">
        <f t="shared" si="91"/>
        <v>0</v>
      </c>
      <c r="L1551" s="112">
        <f t="shared" si="91"/>
        <v>0</v>
      </c>
      <c r="M1551" s="112">
        <f t="shared" si="91"/>
        <v>0</v>
      </c>
      <c r="O1551" s="114" t="s">
        <v>30</v>
      </c>
      <c r="P1551" s="114" t="s">
        <v>1789</v>
      </c>
      <c r="Q1551" s="114" t="s">
        <v>615</v>
      </c>
      <c r="R1551" s="114" t="s">
        <v>1702</v>
      </c>
      <c r="S1551" s="114"/>
      <c r="T1551" s="112">
        <v>0</v>
      </c>
      <c r="U1551" s="112">
        <v>0</v>
      </c>
      <c r="V1551" s="112">
        <v>0</v>
      </c>
      <c r="W1551" s="112">
        <v>0</v>
      </c>
      <c r="X1551" s="112">
        <v>0</v>
      </c>
      <c r="Y1551" s="112">
        <v>0</v>
      </c>
      <c r="Z1551" s="112">
        <v>0</v>
      </c>
      <c r="AA1551" s="112">
        <v>0</v>
      </c>
      <c r="AB1551" s="112">
        <v>0</v>
      </c>
    </row>
    <row r="1552" spans="1:28" x14ac:dyDescent="0.25">
      <c r="A1552" s="114" t="s">
        <v>30</v>
      </c>
      <c r="B1552" s="114" t="s">
        <v>1789</v>
      </c>
      <c r="C1552" s="114" t="s">
        <v>616</v>
      </c>
      <c r="D1552" s="114" t="s">
        <v>1703</v>
      </c>
      <c r="E1552" s="112">
        <f t="shared" si="91"/>
        <v>9207592</v>
      </c>
      <c r="F1552" s="112">
        <f t="shared" si="91"/>
        <v>4717504</v>
      </c>
      <c r="G1552" s="112">
        <f t="shared" si="91"/>
        <v>394576</v>
      </c>
      <c r="H1552" s="112">
        <f t="shared" si="91"/>
        <v>440131</v>
      </c>
      <c r="I1552" s="112">
        <f t="shared" si="91"/>
        <v>1250640</v>
      </c>
      <c r="J1552" s="112">
        <f t="shared" si="91"/>
        <v>1273728</v>
      </c>
      <c r="K1552" s="112">
        <f t="shared" si="91"/>
        <v>506609</v>
      </c>
      <c r="L1552" s="112">
        <f t="shared" si="91"/>
        <v>128519</v>
      </c>
      <c r="M1552" s="112">
        <f t="shared" si="91"/>
        <v>17919299</v>
      </c>
      <c r="O1552" s="114" t="s">
        <v>30</v>
      </c>
      <c r="P1552" s="114" t="s">
        <v>1789</v>
      </c>
      <c r="Q1552" s="114" t="s">
        <v>616</v>
      </c>
      <c r="R1552" s="114" t="s">
        <v>1703</v>
      </c>
      <c r="S1552" s="114"/>
      <c r="T1552" s="112">
        <v>9207592</v>
      </c>
      <c r="U1552" s="112">
        <v>4717504</v>
      </c>
      <c r="V1552" s="112">
        <v>394576</v>
      </c>
      <c r="W1552" s="112">
        <v>440131</v>
      </c>
      <c r="X1552" s="112">
        <v>1250640</v>
      </c>
      <c r="Y1552" s="112">
        <v>1273728</v>
      </c>
      <c r="Z1552" s="112">
        <v>506609</v>
      </c>
      <c r="AA1552" s="112">
        <v>128519</v>
      </c>
      <c r="AB1552" s="112">
        <v>17919299</v>
      </c>
    </row>
    <row r="1553" spans="1:28" x14ac:dyDescent="0.25">
      <c r="D1553" s="111" t="s">
        <v>617</v>
      </c>
      <c r="R1553" s="111" t="s">
        <v>617</v>
      </c>
      <c r="S1553" s="111"/>
    </row>
    <row r="1554" spans="1:28" x14ac:dyDescent="0.25">
      <c r="A1554" s="114" t="s">
        <v>30</v>
      </c>
      <c r="B1554" s="114" t="s">
        <v>1789</v>
      </c>
      <c r="C1554" s="114" t="s">
        <v>618</v>
      </c>
      <c r="D1554" s="114" t="s">
        <v>1704</v>
      </c>
      <c r="E1554" s="112">
        <f t="shared" ref="E1554:M1559" si="92">T1554</f>
        <v>0</v>
      </c>
      <c r="F1554" s="112">
        <f t="shared" si="92"/>
        <v>0</v>
      </c>
      <c r="G1554" s="112">
        <f t="shared" si="92"/>
        <v>0</v>
      </c>
      <c r="H1554" s="112">
        <f t="shared" si="92"/>
        <v>0</v>
      </c>
      <c r="I1554" s="112">
        <f t="shared" si="92"/>
        <v>0</v>
      </c>
      <c r="J1554" s="112">
        <f t="shared" si="92"/>
        <v>0</v>
      </c>
      <c r="K1554" s="112">
        <f t="shared" si="92"/>
        <v>0</v>
      </c>
      <c r="L1554" s="112">
        <f t="shared" si="92"/>
        <v>0</v>
      </c>
      <c r="M1554" s="112">
        <f t="shared" si="92"/>
        <v>0</v>
      </c>
      <c r="O1554" s="114" t="s">
        <v>30</v>
      </c>
      <c r="P1554" s="114" t="s">
        <v>1789</v>
      </c>
      <c r="Q1554" s="114" t="s">
        <v>618</v>
      </c>
      <c r="R1554" s="114" t="s">
        <v>1704</v>
      </c>
      <c r="S1554" s="114"/>
      <c r="T1554" s="112">
        <v>0</v>
      </c>
      <c r="U1554" s="112">
        <v>0</v>
      </c>
      <c r="V1554" s="112">
        <v>0</v>
      </c>
      <c r="W1554" s="112">
        <v>0</v>
      </c>
      <c r="X1554" s="112">
        <v>0</v>
      </c>
      <c r="Y1554" s="112">
        <v>0</v>
      </c>
      <c r="Z1554" s="112">
        <v>0</v>
      </c>
      <c r="AA1554" s="112">
        <v>0</v>
      </c>
      <c r="AB1554" s="112">
        <v>0</v>
      </c>
    </row>
    <row r="1555" spans="1:28" x14ac:dyDescent="0.25">
      <c r="A1555" s="114" t="s">
        <v>30</v>
      </c>
      <c r="B1555" s="114" t="s">
        <v>1789</v>
      </c>
      <c r="C1555" s="114" t="s">
        <v>619</v>
      </c>
      <c r="D1555" s="114" t="s">
        <v>1705</v>
      </c>
      <c r="E1555" s="112">
        <f t="shared" si="92"/>
        <v>0</v>
      </c>
      <c r="F1555" s="112">
        <f t="shared" si="92"/>
        <v>0</v>
      </c>
      <c r="G1555" s="112">
        <f t="shared" si="92"/>
        <v>0</v>
      </c>
      <c r="H1555" s="112">
        <f t="shared" si="92"/>
        <v>0</v>
      </c>
      <c r="I1555" s="112">
        <f t="shared" si="92"/>
        <v>0</v>
      </c>
      <c r="J1555" s="112">
        <f t="shared" si="92"/>
        <v>0</v>
      </c>
      <c r="K1555" s="112">
        <f t="shared" si="92"/>
        <v>0</v>
      </c>
      <c r="L1555" s="112">
        <f t="shared" si="92"/>
        <v>0</v>
      </c>
      <c r="M1555" s="112">
        <f t="shared" si="92"/>
        <v>0</v>
      </c>
      <c r="O1555" s="114" t="s">
        <v>30</v>
      </c>
      <c r="P1555" s="114" t="s">
        <v>1789</v>
      </c>
      <c r="Q1555" s="114" t="s">
        <v>619</v>
      </c>
      <c r="R1555" s="114" t="s">
        <v>1705</v>
      </c>
      <c r="S1555" s="114"/>
      <c r="T1555" s="112">
        <v>0</v>
      </c>
      <c r="U1555" s="112">
        <v>0</v>
      </c>
      <c r="V1555" s="112">
        <v>0</v>
      </c>
      <c r="W1555" s="112">
        <v>0</v>
      </c>
      <c r="X1555" s="112">
        <v>0</v>
      </c>
      <c r="Y1555" s="112">
        <v>0</v>
      </c>
      <c r="Z1555" s="112">
        <v>0</v>
      </c>
      <c r="AA1555" s="112">
        <v>0</v>
      </c>
      <c r="AB1555" s="112">
        <v>0</v>
      </c>
    </row>
    <row r="1556" spans="1:28" x14ac:dyDescent="0.25">
      <c r="A1556" s="114" t="s">
        <v>30</v>
      </c>
      <c r="B1556" s="114" t="s">
        <v>1789</v>
      </c>
      <c r="C1556" s="114" t="s">
        <v>620</v>
      </c>
      <c r="D1556" s="114" t="s">
        <v>1706</v>
      </c>
      <c r="E1556" s="112">
        <f t="shared" si="92"/>
        <v>0</v>
      </c>
      <c r="F1556" s="112">
        <f t="shared" si="92"/>
        <v>0</v>
      </c>
      <c r="G1556" s="112">
        <f t="shared" si="92"/>
        <v>0</v>
      </c>
      <c r="H1556" s="112">
        <f t="shared" si="92"/>
        <v>0</v>
      </c>
      <c r="I1556" s="112">
        <f t="shared" si="92"/>
        <v>0</v>
      </c>
      <c r="J1556" s="112">
        <f t="shared" si="92"/>
        <v>0</v>
      </c>
      <c r="K1556" s="112">
        <f t="shared" si="92"/>
        <v>0</v>
      </c>
      <c r="L1556" s="112">
        <f t="shared" si="92"/>
        <v>0</v>
      </c>
      <c r="M1556" s="112">
        <f t="shared" si="92"/>
        <v>0</v>
      </c>
      <c r="O1556" s="114" t="s">
        <v>30</v>
      </c>
      <c r="P1556" s="114" t="s">
        <v>1789</v>
      </c>
      <c r="Q1556" s="114" t="s">
        <v>620</v>
      </c>
      <c r="R1556" s="114" t="s">
        <v>1706</v>
      </c>
      <c r="S1556" s="114"/>
      <c r="T1556" s="112">
        <v>0</v>
      </c>
      <c r="U1556" s="112">
        <v>0</v>
      </c>
      <c r="V1556" s="112">
        <v>0</v>
      </c>
      <c r="W1556" s="112">
        <v>0</v>
      </c>
      <c r="X1556" s="112">
        <v>0</v>
      </c>
      <c r="Y1556" s="112">
        <v>0</v>
      </c>
      <c r="Z1556" s="112">
        <v>0</v>
      </c>
      <c r="AA1556" s="112">
        <v>0</v>
      </c>
      <c r="AB1556" s="112">
        <v>0</v>
      </c>
    </row>
    <row r="1557" spans="1:28" x14ac:dyDescent="0.25">
      <c r="A1557" s="114" t="s">
        <v>30</v>
      </c>
      <c r="B1557" s="114" t="s">
        <v>1789</v>
      </c>
      <c r="C1557" s="114" t="s">
        <v>621</v>
      </c>
      <c r="D1557" s="114" t="s">
        <v>1707</v>
      </c>
      <c r="E1557" s="112">
        <f t="shared" si="92"/>
        <v>0</v>
      </c>
      <c r="F1557" s="112">
        <f t="shared" si="92"/>
        <v>0</v>
      </c>
      <c r="G1557" s="112">
        <f t="shared" si="92"/>
        <v>0</v>
      </c>
      <c r="H1557" s="112">
        <f t="shared" si="92"/>
        <v>0</v>
      </c>
      <c r="I1557" s="112">
        <f t="shared" si="92"/>
        <v>0</v>
      </c>
      <c r="J1557" s="112">
        <f t="shared" si="92"/>
        <v>0</v>
      </c>
      <c r="K1557" s="112">
        <f t="shared" si="92"/>
        <v>0</v>
      </c>
      <c r="L1557" s="112">
        <f t="shared" si="92"/>
        <v>0</v>
      </c>
      <c r="M1557" s="112">
        <f t="shared" si="92"/>
        <v>0</v>
      </c>
      <c r="O1557" s="114" t="s">
        <v>30</v>
      </c>
      <c r="P1557" s="114" t="s">
        <v>1789</v>
      </c>
      <c r="Q1557" s="114" t="s">
        <v>621</v>
      </c>
      <c r="R1557" s="114" t="s">
        <v>1707</v>
      </c>
      <c r="S1557" s="114"/>
      <c r="T1557" s="112">
        <v>0</v>
      </c>
      <c r="U1557" s="112">
        <v>0</v>
      </c>
      <c r="V1557" s="112">
        <v>0</v>
      </c>
      <c r="W1557" s="112">
        <v>0</v>
      </c>
      <c r="X1557" s="112">
        <v>0</v>
      </c>
      <c r="Y1557" s="112">
        <v>0</v>
      </c>
      <c r="Z1557" s="112">
        <v>0</v>
      </c>
      <c r="AA1557" s="112">
        <v>0</v>
      </c>
      <c r="AB1557" s="112">
        <v>0</v>
      </c>
    </row>
    <row r="1558" spans="1:28" x14ac:dyDescent="0.25">
      <c r="A1558" s="114" t="s">
        <v>30</v>
      </c>
      <c r="B1558" s="114" t="s">
        <v>1789</v>
      </c>
      <c r="C1558" s="114" t="s">
        <v>706</v>
      </c>
      <c r="D1558" s="114" t="s">
        <v>1708</v>
      </c>
      <c r="E1558" s="112">
        <f t="shared" si="92"/>
        <v>0</v>
      </c>
      <c r="F1558" s="112">
        <f t="shared" si="92"/>
        <v>0</v>
      </c>
      <c r="G1558" s="112">
        <f t="shared" si="92"/>
        <v>0</v>
      </c>
      <c r="H1558" s="112">
        <f t="shared" si="92"/>
        <v>0</v>
      </c>
      <c r="I1558" s="112">
        <f t="shared" si="92"/>
        <v>0</v>
      </c>
      <c r="J1558" s="112">
        <f t="shared" si="92"/>
        <v>0</v>
      </c>
      <c r="K1558" s="112">
        <f t="shared" si="92"/>
        <v>0</v>
      </c>
      <c r="L1558" s="112">
        <f t="shared" si="92"/>
        <v>0</v>
      </c>
      <c r="M1558" s="112">
        <f t="shared" si="92"/>
        <v>0</v>
      </c>
      <c r="O1558" s="114" t="s">
        <v>30</v>
      </c>
      <c r="P1558" s="114" t="s">
        <v>1789</v>
      </c>
      <c r="Q1558" s="114" t="s">
        <v>706</v>
      </c>
      <c r="R1558" s="114" t="s">
        <v>1708</v>
      </c>
      <c r="S1558" s="114"/>
      <c r="T1558" s="112">
        <v>0</v>
      </c>
      <c r="U1558" s="112">
        <v>0</v>
      </c>
      <c r="V1558" s="112">
        <v>0</v>
      </c>
      <c r="W1558" s="112">
        <v>0</v>
      </c>
      <c r="X1558" s="112">
        <v>0</v>
      </c>
      <c r="Y1558" s="112">
        <v>0</v>
      </c>
      <c r="Z1558" s="112">
        <v>0</v>
      </c>
      <c r="AA1558" s="112">
        <v>0</v>
      </c>
      <c r="AB1558" s="112">
        <v>0</v>
      </c>
    </row>
    <row r="1559" spans="1:28" x14ac:dyDescent="0.25">
      <c r="A1559" s="114" t="s">
        <v>30</v>
      </c>
      <c r="B1559" s="114" t="s">
        <v>1789</v>
      </c>
      <c r="C1559" s="114" t="s">
        <v>708</v>
      </c>
      <c r="D1559" s="114" t="s">
        <v>1709</v>
      </c>
      <c r="E1559" s="112">
        <f t="shared" si="92"/>
        <v>0</v>
      </c>
      <c r="F1559" s="112">
        <f t="shared" si="92"/>
        <v>0</v>
      </c>
      <c r="G1559" s="112">
        <f t="shared" si="92"/>
        <v>0</v>
      </c>
      <c r="H1559" s="112">
        <f t="shared" si="92"/>
        <v>0</v>
      </c>
      <c r="I1559" s="112">
        <f t="shared" si="92"/>
        <v>0</v>
      </c>
      <c r="J1559" s="112">
        <f t="shared" si="92"/>
        <v>0</v>
      </c>
      <c r="K1559" s="112">
        <f t="shared" si="92"/>
        <v>0</v>
      </c>
      <c r="L1559" s="112">
        <f t="shared" si="92"/>
        <v>0</v>
      </c>
      <c r="M1559" s="112">
        <f t="shared" si="92"/>
        <v>0</v>
      </c>
      <c r="O1559" s="114" t="s">
        <v>30</v>
      </c>
      <c r="P1559" s="114" t="s">
        <v>1789</v>
      </c>
      <c r="Q1559" s="114" t="s">
        <v>708</v>
      </c>
      <c r="R1559" s="114" t="s">
        <v>1709</v>
      </c>
      <c r="S1559" s="114"/>
      <c r="T1559" s="112">
        <v>0</v>
      </c>
      <c r="U1559" s="112">
        <v>0</v>
      </c>
      <c r="V1559" s="112">
        <v>0</v>
      </c>
      <c r="W1559" s="112">
        <v>0</v>
      </c>
      <c r="X1559" s="112">
        <v>0</v>
      </c>
      <c r="Y1559" s="112">
        <v>0</v>
      </c>
      <c r="Z1559" s="112">
        <v>0</v>
      </c>
      <c r="AA1559" s="112">
        <v>0</v>
      </c>
      <c r="AB1559" s="112">
        <v>0</v>
      </c>
    </row>
    <row r="1562" spans="1:28" x14ac:dyDescent="0.25">
      <c r="A1562" s="111" t="s">
        <v>1790</v>
      </c>
      <c r="O1562" s="111" t="s">
        <v>1790</v>
      </c>
    </row>
    <row r="1563" spans="1:28" x14ac:dyDescent="0.25">
      <c r="A1563" s="114" t="s">
        <v>0</v>
      </c>
      <c r="B1563" s="114" t="s">
        <v>1666</v>
      </c>
      <c r="C1563" s="114" t="s">
        <v>112</v>
      </c>
      <c r="D1563" s="111" t="s">
        <v>127</v>
      </c>
      <c r="E1563" s="112" t="s">
        <v>1667</v>
      </c>
      <c r="F1563" s="112" t="s">
        <v>1668</v>
      </c>
      <c r="G1563" s="112" t="s">
        <v>1669</v>
      </c>
      <c r="H1563" s="112" t="s">
        <v>1670</v>
      </c>
      <c r="I1563" s="112" t="s">
        <v>1671</v>
      </c>
      <c r="J1563" s="112" t="s">
        <v>1672</v>
      </c>
      <c r="K1563" s="112" t="s">
        <v>1673</v>
      </c>
      <c r="L1563" s="112" t="s">
        <v>1674</v>
      </c>
      <c r="M1563" s="112" t="s">
        <v>1</v>
      </c>
      <c r="O1563" s="114" t="s">
        <v>0</v>
      </c>
      <c r="P1563" s="114" t="s">
        <v>1666</v>
      </c>
      <c r="Q1563" s="114" t="s">
        <v>112</v>
      </c>
      <c r="R1563" s="111" t="s">
        <v>127</v>
      </c>
      <c r="S1563" s="111"/>
      <c r="T1563" s="112" t="s">
        <v>1667</v>
      </c>
      <c r="U1563" s="112" t="s">
        <v>1668</v>
      </c>
      <c r="V1563" s="112" t="s">
        <v>1669</v>
      </c>
      <c r="W1563" s="112" t="s">
        <v>1670</v>
      </c>
      <c r="X1563" s="112" t="s">
        <v>1671</v>
      </c>
      <c r="Y1563" s="112" t="s">
        <v>1672</v>
      </c>
      <c r="Z1563" s="112" t="s">
        <v>1673</v>
      </c>
      <c r="AA1563" s="112" t="s">
        <v>1674</v>
      </c>
      <c r="AB1563" s="112" t="s">
        <v>1</v>
      </c>
    </row>
    <row r="1564" spans="1:28" x14ac:dyDescent="0.25">
      <c r="A1564" s="114" t="s">
        <v>31</v>
      </c>
      <c r="B1564" s="114" t="s">
        <v>1791</v>
      </c>
      <c r="C1564" s="114" t="s">
        <v>589</v>
      </c>
      <c r="D1564" s="114" t="s">
        <v>1676</v>
      </c>
      <c r="E1564" s="112">
        <f t="shared" ref="E1564:M1591" si="93">T1564</f>
        <v>9504</v>
      </c>
      <c r="F1564" s="112">
        <f t="shared" si="93"/>
        <v>0</v>
      </c>
      <c r="G1564" s="112">
        <f t="shared" si="93"/>
        <v>0</v>
      </c>
      <c r="H1564" s="112">
        <f t="shared" si="93"/>
        <v>0</v>
      </c>
      <c r="I1564" s="112">
        <f t="shared" si="93"/>
        <v>0</v>
      </c>
      <c r="J1564" s="112">
        <f t="shared" si="93"/>
        <v>0</v>
      </c>
      <c r="K1564" s="112">
        <f t="shared" si="93"/>
        <v>0</v>
      </c>
      <c r="L1564" s="112">
        <f t="shared" si="93"/>
        <v>0</v>
      </c>
      <c r="M1564" s="112">
        <f t="shared" si="93"/>
        <v>9504</v>
      </c>
      <c r="O1564" s="114" t="s">
        <v>31</v>
      </c>
      <c r="P1564" s="114" t="s">
        <v>1791</v>
      </c>
      <c r="Q1564" s="114" t="s">
        <v>589</v>
      </c>
      <c r="R1564" s="114" t="s">
        <v>1676</v>
      </c>
      <c r="S1564" s="114"/>
      <c r="T1564" s="112">
        <v>9504</v>
      </c>
      <c r="U1564" s="112">
        <v>0</v>
      </c>
      <c r="V1564" s="112">
        <v>0</v>
      </c>
      <c r="W1564" s="112">
        <v>0</v>
      </c>
      <c r="X1564" s="112">
        <v>0</v>
      </c>
      <c r="Y1564" s="112">
        <v>0</v>
      </c>
      <c r="Z1564" s="112">
        <v>0</v>
      </c>
      <c r="AA1564" s="112">
        <v>0</v>
      </c>
      <c r="AB1564" s="112">
        <v>9504</v>
      </c>
    </row>
    <row r="1565" spans="1:28" x14ac:dyDescent="0.25">
      <c r="A1565" s="114" t="s">
        <v>31</v>
      </c>
      <c r="B1565" s="114" t="s">
        <v>1791</v>
      </c>
      <c r="C1565" s="114" t="s">
        <v>590</v>
      </c>
      <c r="D1565" s="114" t="s">
        <v>1677</v>
      </c>
      <c r="E1565" s="112">
        <f t="shared" si="93"/>
        <v>0</v>
      </c>
      <c r="F1565" s="112">
        <f t="shared" si="93"/>
        <v>0</v>
      </c>
      <c r="G1565" s="112">
        <f t="shared" si="93"/>
        <v>0</v>
      </c>
      <c r="H1565" s="112">
        <f t="shared" si="93"/>
        <v>0</v>
      </c>
      <c r="I1565" s="112">
        <f t="shared" si="93"/>
        <v>0</v>
      </c>
      <c r="J1565" s="112">
        <f t="shared" si="93"/>
        <v>0</v>
      </c>
      <c r="K1565" s="112">
        <f t="shared" si="93"/>
        <v>0</v>
      </c>
      <c r="L1565" s="112">
        <f t="shared" si="93"/>
        <v>0</v>
      </c>
      <c r="M1565" s="112">
        <f t="shared" si="93"/>
        <v>0</v>
      </c>
      <c r="O1565" s="114" t="s">
        <v>31</v>
      </c>
      <c r="P1565" s="114" t="s">
        <v>1791</v>
      </c>
      <c r="Q1565" s="114" t="s">
        <v>590</v>
      </c>
      <c r="R1565" s="114" t="s">
        <v>1677</v>
      </c>
      <c r="S1565" s="114"/>
      <c r="T1565" s="112">
        <v>0</v>
      </c>
      <c r="U1565" s="112">
        <v>0</v>
      </c>
      <c r="V1565" s="112">
        <v>0</v>
      </c>
      <c r="W1565" s="112">
        <v>0</v>
      </c>
      <c r="X1565" s="112">
        <v>0</v>
      </c>
      <c r="Y1565" s="112">
        <v>0</v>
      </c>
      <c r="Z1565" s="112">
        <v>0</v>
      </c>
      <c r="AA1565" s="112">
        <v>0</v>
      </c>
      <c r="AB1565" s="112">
        <v>0</v>
      </c>
    </row>
    <row r="1566" spans="1:28" x14ac:dyDescent="0.25">
      <c r="A1566" s="114" t="s">
        <v>31</v>
      </c>
      <c r="B1566" s="114" t="s">
        <v>1791</v>
      </c>
      <c r="C1566" s="114" t="s">
        <v>591</v>
      </c>
      <c r="D1566" s="114" t="s">
        <v>1678</v>
      </c>
      <c r="E1566" s="112">
        <f t="shared" si="93"/>
        <v>0</v>
      </c>
      <c r="F1566" s="112">
        <f t="shared" si="93"/>
        <v>292224</v>
      </c>
      <c r="G1566" s="112">
        <f t="shared" si="93"/>
        <v>0</v>
      </c>
      <c r="H1566" s="112">
        <f t="shared" si="93"/>
        <v>0</v>
      </c>
      <c r="I1566" s="112">
        <f t="shared" si="93"/>
        <v>0</v>
      </c>
      <c r="J1566" s="112">
        <f t="shared" si="93"/>
        <v>0</v>
      </c>
      <c r="K1566" s="112">
        <f t="shared" si="93"/>
        <v>0</v>
      </c>
      <c r="L1566" s="112">
        <f t="shared" si="93"/>
        <v>0</v>
      </c>
      <c r="M1566" s="112">
        <f t="shared" si="93"/>
        <v>292224</v>
      </c>
      <c r="O1566" s="114" t="s">
        <v>31</v>
      </c>
      <c r="P1566" s="114" t="s">
        <v>1791</v>
      </c>
      <c r="Q1566" s="114" t="s">
        <v>591</v>
      </c>
      <c r="R1566" s="114" t="s">
        <v>1678</v>
      </c>
      <c r="S1566" s="114"/>
      <c r="T1566" s="112">
        <v>0</v>
      </c>
      <c r="U1566" s="112">
        <v>292224</v>
      </c>
      <c r="V1566" s="112">
        <v>0</v>
      </c>
      <c r="W1566" s="112">
        <v>0</v>
      </c>
      <c r="X1566" s="112">
        <v>0</v>
      </c>
      <c r="Y1566" s="112">
        <v>0</v>
      </c>
      <c r="Z1566" s="112">
        <v>0</v>
      </c>
      <c r="AA1566" s="112">
        <v>0</v>
      </c>
      <c r="AB1566" s="112">
        <v>292224</v>
      </c>
    </row>
    <row r="1567" spans="1:28" x14ac:dyDescent="0.25">
      <c r="A1567" s="114" t="s">
        <v>31</v>
      </c>
      <c r="B1567" s="114" t="s">
        <v>1791</v>
      </c>
      <c r="C1567" s="114" t="s">
        <v>592</v>
      </c>
      <c r="D1567" s="114" t="s">
        <v>1679</v>
      </c>
      <c r="E1567" s="112">
        <f t="shared" si="93"/>
        <v>33744</v>
      </c>
      <c r="F1567" s="112">
        <f t="shared" si="93"/>
        <v>38528</v>
      </c>
      <c r="G1567" s="112">
        <f t="shared" si="93"/>
        <v>0</v>
      </c>
      <c r="H1567" s="112">
        <f t="shared" si="93"/>
        <v>0</v>
      </c>
      <c r="I1567" s="112">
        <f t="shared" si="93"/>
        <v>40192</v>
      </c>
      <c r="J1567" s="112">
        <f t="shared" si="93"/>
        <v>11280</v>
      </c>
      <c r="K1567" s="112">
        <f t="shared" si="93"/>
        <v>3654</v>
      </c>
      <c r="L1567" s="112">
        <f t="shared" si="93"/>
        <v>2600</v>
      </c>
      <c r="M1567" s="112">
        <f t="shared" si="93"/>
        <v>129998</v>
      </c>
      <c r="O1567" s="114" t="s">
        <v>31</v>
      </c>
      <c r="P1567" s="114" t="s">
        <v>1791</v>
      </c>
      <c r="Q1567" s="114" t="s">
        <v>592</v>
      </c>
      <c r="R1567" s="114" t="s">
        <v>1679</v>
      </c>
      <c r="S1567" s="114"/>
      <c r="T1567" s="112">
        <v>33744</v>
      </c>
      <c r="U1567" s="112">
        <v>38528</v>
      </c>
      <c r="V1567" s="112">
        <v>0</v>
      </c>
      <c r="W1567" s="112">
        <v>0</v>
      </c>
      <c r="X1567" s="112">
        <v>40192</v>
      </c>
      <c r="Y1567" s="112">
        <v>11280</v>
      </c>
      <c r="Z1567" s="112">
        <v>3654</v>
      </c>
      <c r="AA1567" s="112">
        <v>2600</v>
      </c>
      <c r="AB1567" s="112">
        <v>129998</v>
      </c>
    </row>
    <row r="1568" spans="1:28" x14ac:dyDescent="0.25">
      <c r="A1568" s="114" t="s">
        <v>31</v>
      </c>
      <c r="B1568" s="114" t="s">
        <v>1791</v>
      </c>
      <c r="C1568" s="114" t="s">
        <v>593</v>
      </c>
      <c r="D1568" s="114" t="s">
        <v>1680</v>
      </c>
      <c r="E1568" s="112">
        <f t="shared" si="93"/>
        <v>0</v>
      </c>
      <c r="F1568" s="112">
        <f t="shared" si="93"/>
        <v>0</v>
      </c>
      <c r="G1568" s="112">
        <f t="shared" si="93"/>
        <v>0</v>
      </c>
      <c r="H1568" s="112">
        <f t="shared" si="93"/>
        <v>0</v>
      </c>
      <c r="I1568" s="112">
        <f t="shared" si="93"/>
        <v>0</v>
      </c>
      <c r="J1568" s="112">
        <f t="shared" si="93"/>
        <v>0</v>
      </c>
      <c r="K1568" s="112">
        <f t="shared" si="93"/>
        <v>0</v>
      </c>
      <c r="L1568" s="112">
        <f t="shared" si="93"/>
        <v>0</v>
      </c>
      <c r="M1568" s="112">
        <f t="shared" si="93"/>
        <v>0</v>
      </c>
      <c r="O1568" s="114" t="s">
        <v>31</v>
      </c>
      <c r="P1568" s="114" t="s">
        <v>1791</v>
      </c>
      <c r="Q1568" s="114" t="s">
        <v>593</v>
      </c>
      <c r="R1568" s="114" t="s">
        <v>1680</v>
      </c>
      <c r="S1568" s="114"/>
      <c r="T1568" s="112">
        <v>0</v>
      </c>
      <c r="U1568" s="112">
        <v>0</v>
      </c>
      <c r="V1568" s="112">
        <v>0</v>
      </c>
      <c r="W1568" s="112">
        <v>0</v>
      </c>
      <c r="X1568" s="112">
        <v>0</v>
      </c>
      <c r="Y1568" s="112">
        <v>0</v>
      </c>
      <c r="Z1568" s="112">
        <v>0</v>
      </c>
      <c r="AA1568" s="112">
        <v>0</v>
      </c>
      <c r="AB1568" s="112">
        <v>0</v>
      </c>
    </row>
    <row r="1569" spans="1:28" x14ac:dyDescent="0.25">
      <c r="A1569" s="114" t="s">
        <v>31</v>
      </c>
      <c r="B1569" s="114" t="s">
        <v>1791</v>
      </c>
      <c r="C1569" s="114" t="s">
        <v>594</v>
      </c>
      <c r="D1569" s="114" t="s">
        <v>1681</v>
      </c>
      <c r="E1569" s="112">
        <f t="shared" si="93"/>
        <v>0</v>
      </c>
      <c r="F1569" s="112">
        <f t="shared" si="93"/>
        <v>0</v>
      </c>
      <c r="G1569" s="112">
        <f t="shared" si="93"/>
        <v>0</v>
      </c>
      <c r="H1569" s="112">
        <f t="shared" si="93"/>
        <v>0</v>
      </c>
      <c r="I1569" s="112">
        <f t="shared" si="93"/>
        <v>0</v>
      </c>
      <c r="J1569" s="112">
        <f t="shared" si="93"/>
        <v>0</v>
      </c>
      <c r="K1569" s="112">
        <f t="shared" si="93"/>
        <v>0</v>
      </c>
      <c r="L1569" s="112">
        <f t="shared" si="93"/>
        <v>0</v>
      </c>
      <c r="M1569" s="112">
        <f t="shared" si="93"/>
        <v>0</v>
      </c>
      <c r="O1569" s="114" t="s">
        <v>31</v>
      </c>
      <c r="P1569" s="114" t="s">
        <v>1791</v>
      </c>
      <c r="Q1569" s="114" t="s">
        <v>594</v>
      </c>
      <c r="R1569" s="114" t="s">
        <v>1681</v>
      </c>
      <c r="S1569" s="114"/>
      <c r="T1569" s="112">
        <v>0</v>
      </c>
      <c r="U1569" s="112">
        <v>0</v>
      </c>
      <c r="V1569" s="112">
        <v>0</v>
      </c>
      <c r="W1569" s="112">
        <v>0</v>
      </c>
      <c r="X1569" s="112">
        <v>0</v>
      </c>
      <c r="Y1569" s="112">
        <v>0</v>
      </c>
      <c r="Z1569" s="112">
        <v>0</v>
      </c>
      <c r="AA1569" s="112">
        <v>0</v>
      </c>
      <c r="AB1569" s="112">
        <v>0</v>
      </c>
    </row>
    <row r="1570" spans="1:28" x14ac:dyDescent="0.25">
      <c r="A1570" s="114" t="s">
        <v>31</v>
      </c>
      <c r="B1570" s="114" t="s">
        <v>1791</v>
      </c>
      <c r="C1570" s="114" t="s">
        <v>595</v>
      </c>
      <c r="D1570" s="114" t="s">
        <v>1682</v>
      </c>
      <c r="E1570" s="112">
        <f t="shared" si="93"/>
        <v>0</v>
      </c>
      <c r="F1570" s="112">
        <f t="shared" si="93"/>
        <v>16976</v>
      </c>
      <c r="G1570" s="112">
        <f t="shared" si="93"/>
        <v>0</v>
      </c>
      <c r="H1570" s="112">
        <f t="shared" si="93"/>
        <v>0</v>
      </c>
      <c r="I1570" s="112">
        <f t="shared" si="93"/>
        <v>0</v>
      </c>
      <c r="J1570" s="112">
        <f t="shared" si="93"/>
        <v>10144</v>
      </c>
      <c r="K1570" s="112">
        <f t="shared" si="93"/>
        <v>0</v>
      </c>
      <c r="L1570" s="112">
        <f t="shared" si="93"/>
        <v>576</v>
      </c>
      <c r="M1570" s="112">
        <f t="shared" si="93"/>
        <v>27696</v>
      </c>
      <c r="O1570" s="114" t="s">
        <v>31</v>
      </c>
      <c r="P1570" s="114" t="s">
        <v>1791</v>
      </c>
      <c r="Q1570" s="114" t="s">
        <v>595</v>
      </c>
      <c r="R1570" s="114" t="s">
        <v>1682</v>
      </c>
      <c r="S1570" s="114"/>
      <c r="T1570" s="112">
        <v>0</v>
      </c>
      <c r="U1570" s="112">
        <v>16976</v>
      </c>
      <c r="V1570" s="112">
        <v>0</v>
      </c>
      <c r="W1570" s="112">
        <v>0</v>
      </c>
      <c r="X1570" s="112">
        <v>0</v>
      </c>
      <c r="Y1570" s="112">
        <v>10144</v>
      </c>
      <c r="Z1570" s="112">
        <v>0</v>
      </c>
      <c r="AA1570" s="112">
        <v>576</v>
      </c>
      <c r="AB1570" s="112">
        <v>27696</v>
      </c>
    </row>
    <row r="1571" spans="1:28" x14ac:dyDescent="0.25">
      <c r="A1571" s="114" t="s">
        <v>31</v>
      </c>
      <c r="B1571" s="114" t="s">
        <v>1791</v>
      </c>
      <c r="C1571" s="114" t="s">
        <v>596</v>
      </c>
      <c r="D1571" s="114" t="s">
        <v>1683</v>
      </c>
      <c r="E1571" s="112">
        <f t="shared" si="93"/>
        <v>0</v>
      </c>
      <c r="F1571" s="112">
        <f t="shared" si="93"/>
        <v>0</v>
      </c>
      <c r="G1571" s="112">
        <f t="shared" si="93"/>
        <v>0</v>
      </c>
      <c r="H1571" s="112">
        <f t="shared" si="93"/>
        <v>0</v>
      </c>
      <c r="I1571" s="112">
        <f t="shared" si="93"/>
        <v>0</v>
      </c>
      <c r="J1571" s="112">
        <f t="shared" si="93"/>
        <v>0</v>
      </c>
      <c r="K1571" s="112">
        <f t="shared" si="93"/>
        <v>320</v>
      </c>
      <c r="L1571" s="112">
        <f t="shared" si="93"/>
        <v>0</v>
      </c>
      <c r="M1571" s="112">
        <f t="shared" si="93"/>
        <v>320</v>
      </c>
      <c r="O1571" s="114" t="s">
        <v>31</v>
      </c>
      <c r="P1571" s="114" t="s">
        <v>1791</v>
      </c>
      <c r="Q1571" s="114" t="s">
        <v>596</v>
      </c>
      <c r="R1571" s="114" t="s">
        <v>1683</v>
      </c>
      <c r="S1571" s="114"/>
      <c r="T1571" s="112">
        <v>0</v>
      </c>
      <c r="U1571" s="112">
        <v>0</v>
      </c>
      <c r="V1571" s="112">
        <v>0</v>
      </c>
      <c r="W1571" s="112">
        <v>0</v>
      </c>
      <c r="X1571" s="112">
        <v>0</v>
      </c>
      <c r="Y1571" s="112">
        <v>0</v>
      </c>
      <c r="Z1571" s="112">
        <v>320</v>
      </c>
      <c r="AA1571" s="112">
        <v>0</v>
      </c>
      <c r="AB1571" s="112">
        <v>320</v>
      </c>
    </row>
    <row r="1572" spans="1:28" x14ac:dyDescent="0.25">
      <c r="A1572" s="114" t="s">
        <v>31</v>
      </c>
      <c r="B1572" s="114" t="s">
        <v>1791</v>
      </c>
      <c r="C1572" s="114" t="s">
        <v>597</v>
      </c>
      <c r="D1572" s="114" t="s">
        <v>1684</v>
      </c>
      <c r="E1572" s="112">
        <f t="shared" si="93"/>
        <v>12432</v>
      </c>
      <c r="F1572" s="112">
        <f t="shared" si="93"/>
        <v>7808</v>
      </c>
      <c r="G1572" s="112">
        <f t="shared" si="93"/>
        <v>0</v>
      </c>
      <c r="H1572" s="112">
        <f t="shared" si="93"/>
        <v>0</v>
      </c>
      <c r="I1572" s="112">
        <f t="shared" si="93"/>
        <v>11232</v>
      </c>
      <c r="J1572" s="112">
        <f t="shared" si="93"/>
        <v>0</v>
      </c>
      <c r="K1572" s="112">
        <f t="shared" si="93"/>
        <v>4190</v>
      </c>
      <c r="L1572" s="112">
        <f t="shared" si="93"/>
        <v>0</v>
      </c>
      <c r="M1572" s="112">
        <f t="shared" si="93"/>
        <v>35662</v>
      </c>
      <c r="O1572" s="114" t="s">
        <v>31</v>
      </c>
      <c r="P1572" s="114" t="s">
        <v>1791</v>
      </c>
      <c r="Q1572" s="114" t="s">
        <v>597</v>
      </c>
      <c r="R1572" s="114" t="s">
        <v>1684</v>
      </c>
      <c r="S1572" s="114"/>
      <c r="T1572" s="112">
        <v>12432</v>
      </c>
      <c r="U1572" s="112">
        <v>7808</v>
      </c>
      <c r="V1572" s="112">
        <v>0</v>
      </c>
      <c r="W1572" s="112">
        <v>0</v>
      </c>
      <c r="X1572" s="112">
        <v>11232</v>
      </c>
      <c r="Y1572" s="112">
        <v>0</v>
      </c>
      <c r="Z1572" s="112">
        <v>4190</v>
      </c>
      <c r="AA1572" s="112">
        <v>0</v>
      </c>
      <c r="AB1572" s="112">
        <v>35662</v>
      </c>
    </row>
    <row r="1573" spans="1:28" x14ac:dyDescent="0.25">
      <c r="A1573" s="114" t="s">
        <v>31</v>
      </c>
      <c r="B1573" s="114" t="s">
        <v>1791</v>
      </c>
      <c r="C1573" s="114" t="s">
        <v>598</v>
      </c>
      <c r="D1573" s="114" t="s">
        <v>1685</v>
      </c>
      <c r="E1573" s="112">
        <f t="shared" si="93"/>
        <v>0</v>
      </c>
      <c r="F1573" s="112">
        <f t="shared" si="93"/>
        <v>0</v>
      </c>
      <c r="G1573" s="112">
        <f t="shared" si="93"/>
        <v>0</v>
      </c>
      <c r="H1573" s="112">
        <f t="shared" si="93"/>
        <v>0</v>
      </c>
      <c r="I1573" s="112">
        <f t="shared" si="93"/>
        <v>0</v>
      </c>
      <c r="J1573" s="112">
        <f t="shared" si="93"/>
        <v>0</v>
      </c>
      <c r="K1573" s="112">
        <f t="shared" si="93"/>
        <v>0</v>
      </c>
      <c r="L1573" s="112">
        <f t="shared" si="93"/>
        <v>0</v>
      </c>
      <c r="M1573" s="112">
        <f t="shared" si="93"/>
        <v>0</v>
      </c>
      <c r="O1573" s="114" t="s">
        <v>31</v>
      </c>
      <c r="P1573" s="114" t="s">
        <v>1791</v>
      </c>
      <c r="Q1573" s="114" t="s">
        <v>598</v>
      </c>
      <c r="R1573" s="114" t="s">
        <v>1685</v>
      </c>
      <c r="S1573" s="114"/>
      <c r="T1573" s="112">
        <v>0</v>
      </c>
      <c r="U1573" s="112">
        <v>0</v>
      </c>
      <c r="V1573" s="112">
        <v>0</v>
      </c>
      <c r="W1573" s="112">
        <v>0</v>
      </c>
      <c r="X1573" s="112">
        <v>0</v>
      </c>
      <c r="Y1573" s="112">
        <v>0</v>
      </c>
      <c r="Z1573" s="112">
        <v>0</v>
      </c>
      <c r="AA1573" s="112">
        <v>0</v>
      </c>
      <c r="AB1573" s="112">
        <v>0</v>
      </c>
    </row>
    <row r="1574" spans="1:28" x14ac:dyDescent="0.25">
      <c r="A1574" s="114" t="s">
        <v>31</v>
      </c>
      <c r="B1574" s="114" t="s">
        <v>1791</v>
      </c>
      <c r="C1574" s="114" t="s">
        <v>599</v>
      </c>
      <c r="D1574" s="114" t="s">
        <v>1686</v>
      </c>
      <c r="E1574" s="112">
        <f t="shared" si="93"/>
        <v>0</v>
      </c>
      <c r="F1574" s="112">
        <f t="shared" si="93"/>
        <v>0</v>
      </c>
      <c r="G1574" s="112">
        <f t="shared" si="93"/>
        <v>0</v>
      </c>
      <c r="H1574" s="112">
        <f t="shared" si="93"/>
        <v>0</v>
      </c>
      <c r="I1574" s="112">
        <f t="shared" si="93"/>
        <v>0</v>
      </c>
      <c r="J1574" s="112">
        <f t="shared" si="93"/>
        <v>7376</v>
      </c>
      <c r="K1574" s="112">
        <f t="shared" si="93"/>
        <v>0</v>
      </c>
      <c r="L1574" s="112">
        <f t="shared" si="93"/>
        <v>424</v>
      </c>
      <c r="M1574" s="112">
        <f t="shared" si="93"/>
        <v>7800</v>
      </c>
      <c r="O1574" s="114" t="s">
        <v>31</v>
      </c>
      <c r="P1574" s="114" t="s">
        <v>1791</v>
      </c>
      <c r="Q1574" s="114" t="s">
        <v>599</v>
      </c>
      <c r="R1574" s="114" t="s">
        <v>1686</v>
      </c>
      <c r="S1574" s="114"/>
      <c r="T1574" s="112">
        <v>0</v>
      </c>
      <c r="U1574" s="112">
        <v>0</v>
      </c>
      <c r="V1574" s="112">
        <v>0</v>
      </c>
      <c r="W1574" s="112">
        <v>0</v>
      </c>
      <c r="X1574" s="112">
        <v>0</v>
      </c>
      <c r="Y1574" s="112">
        <v>7376</v>
      </c>
      <c r="Z1574" s="112">
        <v>0</v>
      </c>
      <c r="AA1574" s="112">
        <v>424</v>
      </c>
      <c r="AB1574" s="112">
        <v>7800</v>
      </c>
    </row>
    <row r="1575" spans="1:28" x14ac:dyDescent="0.25">
      <c r="A1575" s="114" t="s">
        <v>31</v>
      </c>
      <c r="B1575" s="114" t="s">
        <v>1791</v>
      </c>
      <c r="C1575" s="114" t="s">
        <v>600</v>
      </c>
      <c r="D1575" s="114" t="s">
        <v>1687</v>
      </c>
      <c r="E1575" s="112">
        <f t="shared" si="93"/>
        <v>263760</v>
      </c>
      <c r="F1575" s="112">
        <f t="shared" si="93"/>
        <v>0</v>
      </c>
      <c r="G1575" s="112">
        <f t="shared" si="93"/>
        <v>0</v>
      </c>
      <c r="H1575" s="112">
        <f t="shared" si="93"/>
        <v>54256</v>
      </c>
      <c r="I1575" s="112">
        <f t="shared" si="93"/>
        <v>0</v>
      </c>
      <c r="J1575" s="112">
        <f t="shared" si="93"/>
        <v>0</v>
      </c>
      <c r="K1575" s="112">
        <f t="shared" si="93"/>
        <v>0</v>
      </c>
      <c r="L1575" s="112">
        <f t="shared" si="93"/>
        <v>0</v>
      </c>
      <c r="M1575" s="112">
        <f t="shared" si="93"/>
        <v>318016</v>
      </c>
      <c r="O1575" s="114" t="s">
        <v>31</v>
      </c>
      <c r="P1575" s="114" t="s">
        <v>1791</v>
      </c>
      <c r="Q1575" s="114" t="s">
        <v>600</v>
      </c>
      <c r="R1575" s="114" t="s">
        <v>1687</v>
      </c>
      <c r="S1575" s="114"/>
      <c r="T1575" s="112">
        <v>263760</v>
      </c>
      <c r="U1575" s="112">
        <v>0</v>
      </c>
      <c r="V1575" s="112">
        <v>0</v>
      </c>
      <c r="W1575" s="112">
        <v>54256</v>
      </c>
      <c r="X1575" s="112">
        <v>0</v>
      </c>
      <c r="Y1575" s="112">
        <v>0</v>
      </c>
      <c r="Z1575" s="112">
        <v>0</v>
      </c>
      <c r="AA1575" s="112">
        <v>0</v>
      </c>
      <c r="AB1575" s="112">
        <v>318016</v>
      </c>
    </row>
    <row r="1576" spans="1:28" x14ac:dyDescent="0.25">
      <c r="A1576" s="114" t="s">
        <v>31</v>
      </c>
      <c r="B1576" s="114" t="s">
        <v>1791</v>
      </c>
      <c r="C1576" s="114" t="s">
        <v>601</v>
      </c>
      <c r="D1576" s="114" t="s">
        <v>1688</v>
      </c>
      <c r="E1576" s="112">
        <f t="shared" si="93"/>
        <v>18320</v>
      </c>
      <c r="F1576" s="112">
        <f t="shared" si="93"/>
        <v>0</v>
      </c>
      <c r="G1576" s="112">
        <f t="shared" si="93"/>
        <v>0</v>
      </c>
      <c r="H1576" s="112">
        <f t="shared" si="93"/>
        <v>0</v>
      </c>
      <c r="I1576" s="112">
        <f t="shared" si="93"/>
        <v>0</v>
      </c>
      <c r="J1576" s="112">
        <f t="shared" si="93"/>
        <v>0</v>
      </c>
      <c r="K1576" s="112">
        <f t="shared" si="93"/>
        <v>0</v>
      </c>
      <c r="L1576" s="112">
        <f t="shared" si="93"/>
        <v>0</v>
      </c>
      <c r="M1576" s="112">
        <f t="shared" si="93"/>
        <v>18320</v>
      </c>
      <c r="O1576" s="114" t="s">
        <v>31</v>
      </c>
      <c r="P1576" s="114" t="s">
        <v>1791</v>
      </c>
      <c r="Q1576" s="114" t="s">
        <v>601</v>
      </c>
      <c r="R1576" s="114" t="s">
        <v>1688</v>
      </c>
      <c r="S1576" s="114"/>
      <c r="T1576" s="112">
        <v>18320</v>
      </c>
      <c r="U1576" s="112">
        <v>0</v>
      </c>
      <c r="V1576" s="112">
        <v>0</v>
      </c>
      <c r="W1576" s="112">
        <v>0</v>
      </c>
      <c r="X1576" s="112">
        <v>0</v>
      </c>
      <c r="Y1576" s="112">
        <v>0</v>
      </c>
      <c r="Z1576" s="112">
        <v>0</v>
      </c>
      <c r="AA1576" s="112">
        <v>0</v>
      </c>
      <c r="AB1576" s="112">
        <v>18320</v>
      </c>
    </row>
    <row r="1577" spans="1:28" x14ac:dyDescent="0.25">
      <c r="A1577" s="114" t="s">
        <v>31</v>
      </c>
      <c r="B1577" s="114" t="s">
        <v>1791</v>
      </c>
      <c r="C1577" s="114" t="s">
        <v>602</v>
      </c>
      <c r="D1577" s="114" t="s">
        <v>1689</v>
      </c>
      <c r="E1577" s="112">
        <f t="shared" si="93"/>
        <v>0</v>
      </c>
      <c r="F1577" s="112">
        <f t="shared" si="93"/>
        <v>0</v>
      </c>
      <c r="G1577" s="112">
        <f t="shared" si="93"/>
        <v>0</v>
      </c>
      <c r="H1577" s="112">
        <f t="shared" si="93"/>
        <v>0</v>
      </c>
      <c r="I1577" s="112">
        <f t="shared" si="93"/>
        <v>0</v>
      </c>
      <c r="J1577" s="112">
        <f t="shared" si="93"/>
        <v>95408</v>
      </c>
      <c r="K1577" s="112">
        <f t="shared" si="93"/>
        <v>0</v>
      </c>
      <c r="L1577" s="112">
        <f t="shared" si="93"/>
        <v>3660</v>
      </c>
      <c r="M1577" s="112">
        <f t="shared" si="93"/>
        <v>99068</v>
      </c>
      <c r="O1577" s="114" t="s">
        <v>31</v>
      </c>
      <c r="P1577" s="114" t="s">
        <v>1791</v>
      </c>
      <c r="Q1577" s="114" t="s">
        <v>602</v>
      </c>
      <c r="R1577" s="114" t="s">
        <v>1689</v>
      </c>
      <c r="S1577" s="114"/>
      <c r="T1577" s="112">
        <v>0</v>
      </c>
      <c r="U1577" s="112">
        <v>0</v>
      </c>
      <c r="V1577" s="112">
        <v>0</v>
      </c>
      <c r="W1577" s="112">
        <v>0</v>
      </c>
      <c r="X1577" s="112">
        <v>0</v>
      </c>
      <c r="Y1577" s="112">
        <v>95408</v>
      </c>
      <c r="Z1577" s="112">
        <v>0</v>
      </c>
      <c r="AA1577" s="112">
        <v>3660</v>
      </c>
      <c r="AB1577" s="112">
        <v>99068</v>
      </c>
    </row>
    <row r="1578" spans="1:28" x14ac:dyDescent="0.25">
      <c r="A1578" s="114" t="s">
        <v>31</v>
      </c>
      <c r="B1578" s="114" t="s">
        <v>1791</v>
      </c>
      <c r="C1578" s="114" t="s">
        <v>603</v>
      </c>
      <c r="D1578" s="114" t="s">
        <v>1690</v>
      </c>
      <c r="E1578" s="112">
        <f t="shared" si="93"/>
        <v>0</v>
      </c>
      <c r="F1578" s="112">
        <f t="shared" si="93"/>
        <v>0</v>
      </c>
      <c r="G1578" s="112">
        <f t="shared" si="93"/>
        <v>0</v>
      </c>
      <c r="H1578" s="112">
        <f t="shared" si="93"/>
        <v>0</v>
      </c>
      <c r="I1578" s="112">
        <f t="shared" si="93"/>
        <v>0</v>
      </c>
      <c r="J1578" s="112">
        <f t="shared" si="93"/>
        <v>16912</v>
      </c>
      <c r="K1578" s="112">
        <f t="shared" si="93"/>
        <v>0</v>
      </c>
      <c r="L1578" s="112">
        <f t="shared" si="93"/>
        <v>2205</v>
      </c>
      <c r="M1578" s="112">
        <f t="shared" si="93"/>
        <v>19117</v>
      </c>
      <c r="O1578" s="114" t="s">
        <v>31</v>
      </c>
      <c r="P1578" s="114" t="s">
        <v>1791</v>
      </c>
      <c r="Q1578" s="114" t="s">
        <v>603</v>
      </c>
      <c r="R1578" s="114" t="s">
        <v>1690</v>
      </c>
      <c r="S1578" s="114"/>
      <c r="T1578" s="112">
        <v>0</v>
      </c>
      <c r="U1578" s="112">
        <v>0</v>
      </c>
      <c r="V1578" s="112">
        <v>0</v>
      </c>
      <c r="W1578" s="112">
        <v>0</v>
      </c>
      <c r="X1578" s="112">
        <v>0</v>
      </c>
      <c r="Y1578" s="112">
        <v>16912</v>
      </c>
      <c r="Z1578" s="112">
        <v>0</v>
      </c>
      <c r="AA1578" s="112">
        <v>2205</v>
      </c>
      <c r="AB1578" s="112">
        <v>19117</v>
      </c>
    </row>
    <row r="1579" spans="1:28" x14ac:dyDescent="0.25">
      <c r="A1579" s="114" t="s">
        <v>31</v>
      </c>
      <c r="B1579" s="114" t="s">
        <v>1791</v>
      </c>
      <c r="C1579" s="114" t="s">
        <v>604</v>
      </c>
      <c r="D1579" s="114" t="s">
        <v>1691</v>
      </c>
      <c r="E1579" s="112">
        <f t="shared" si="93"/>
        <v>10512</v>
      </c>
      <c r="F1579" s="112">
        <f t="shared" si="93"/>
        <v>0</v>
      </c>
      <c r="G1579" s="112">
        <f t="shared" si="93"/>
        <v>0</v>
      </c>
      <c r="H1579" s="112">
        <f t="shared" si="93"/>
        <v>0</v>
      </c>
      <c r="I1579" s="112">
        <f t="shared" si="93"/>
        <v>0</v>
      </c>
      <c r="J1579" s="112">
        <f t="shared" si="93"/>
        <v>68132</v>
      </c>
      <c r="K1579" s="112">
        <f t="shared" si="93"/>
        <v>0</v>
      </c>
      <c r="L1579" s="112">
        <f t="shared" si="93"/>
        <v>31404</v>
      </c>
      <c r="M1579" s="112">
        <f t="shared" si="93"/>
        <v>110048</v>
      </c>
      <c r="O1579" s="114" t="s">
        <v>31</v>
      </c>
      <c r="P1579" s="114" t="s">
        <v>1791</v>
      </c>
      <c r="Q1579" s="114" t="s">
        <v>604</v>
      </c>
      <c r="R1579" s="114" t="s">
        <v>1691</v>
      </c>
      <c r="S1579" s="114"/>
      <c r="T1579" s="112">
        <v>10512</v>
      </c>
      <c r="U1579" s="112">
        <v>0</v>
      </c>
      <c r="V1579" s="112">
        <v>0</v>
      </c>
      <c r="W1579" s="112">
        <v>0</v>
      </c>
      <c r="X1579" s="112">
        <v>0</v>
      </c>
      <c r="Y1579" s="112">
        <v>68132</v>
      </c>
      <c r="Z1579" s="112">
        <v>0</v>
      </c>
      <c r="AA1579" s="112">
        <v>31404</v>
      </c>
      <c r="AB1579" s="112">
        <v>110048</v>
      </c>
    </row>
    <row r="1580" spans="1:28" x14ac:dyDescent="0.25">
      <c r="A1580" s="114" t="s">
        <v>31</v>
      </c>
      <c r="B1580" s="114" t="s">
        <v>1791</v>
      </c>
      <c r="C1580" s="114" t="s">
        <v>605</v>
      </c>
      <c r="D1580" s="114" t="s">
        <v>1692</v>
      </c>
      <c r="E1580" s="112">
        <f t="shared" si="93"/>
        <v>0</v>
      </c>
      <c r="F1580" s="112">
        <f t="shared" si="93"/>
        <v>0</v>
      </c>
      <c r="G1580" s="112">
        <f t="shared" si="93"/>
        <v>0</v>
      </c>
      <c r="H1580" s="112">
        <f t="shared" si="93"/>
        <v>0</v>
      </c>
      <c r="I1580" s="112">
        <f t="shared" si="93"/>
        <v>0</v>
      </c>
      <c r="J1580" s="112">
        <f t="shared" si="93"/>
        <v>30432</v>
      </c>
      <c r="K1580" s="112">
        <f t="shared" si="93"/>
        <v>0</v>
      </c>
      <c r="L1580" s="112">
        <f t="shared" si="93"/>
        <v>0</v>
      </c>
      <c r="M1580" s="112">
        <f t="shared" si="93"/>
        <v>30432</v>
      </c>
      <c r="O1580" s="114" t="s">
        <v>31</v>
      </c>
      <c r="P1580" s="114" t="s">
        <v>1791</v>
      </c>
      <c r="Q1580" s="114" t="s">
        <v>605</v>
      </c>
      <c r="R1580" s="114" t="s">
        <v>1692</v>
      </c>
      <c r="S1580" s="114"/>
      <c r="T1580" s="112">
        <v>0</v>
      </c>
      <c r="U1580" s="112">
        <v>0</v>
      </c>
      <c r="V1580" s="112">
        <v>0</v>
      </c>
      <c r="W1580" s="112">
        <v>0</v>
      </c>
      <c r="X1580" s="112">
        <v>0</v>
      </c>
      <c r="Y1580" s="112">
        <v>30432</v>
      </c>
      <c r="Z1580" s="112">
        <v>0</v>
      </c>
      <c r="AA1580" s="112">
        <v>0</v>
      </c>
      <c r="AB1580" s="112">
        <v>30432</v>
      </c>
    </row>
    <row r="1581" spans="1:28" x14ac:dyDescent="0.25">
      <c r="A1581" s="114" t="s">
        <v>31</v>
      </c>
      <c r="B1581" s="114" t="s">
        <v>1791</v>
      </c>
      <c r="C1581" s="114" t="s">
        <v>606</v>
      </c>
      <c r="D1581" s="114" t="s">
        <v>1693</v>
      </c>
      <c r="E1581" s="112">
        <f t="shared" si="93"/>
        <v>0</v>
      </c>
      <c r="F1581" s="112">
        <f t="shared" si="93"/>
        <v>0</v>
      </c>
      <c r="G1581" s="112">
        <f t="shared" si="93"/>
        <v>0</v>
      </c>
      <c r="H1581" s="112">
        <f t="shared" si="93"/>
        <v>0</v>
      </c>
      <c r="I1581" s="112">
        <f t="shared" si="93"/>
        <v>0</v>
      </c>
      <c r="J1581" s="112">
        <f t="shared" si="93"/>
        <v>93408</v>
      </c>
      <c r="K1581" s="112">
        <f t="shared" si="93"/>
        <v>0</v>
      </c>
      <c r="L1581" s="112">
        <f t="shared" si="93"/>
        <v>0</v>
      </c>
      <c r="M1581" s="112">
        <f t="shared" si="93"/>
        <v>93408</v>
      </c>
      <c r="O1581" s="114" t="s">
        <v>31</v>
      </c>
      <c r="P1581" s="114" t="s">
        <v>1791</v>
      </c>
      <c r="Q1581" s="114" t="s">
        <v>606</v>
      </c>
      <c r="R1581" s="114" t="s">
        <v>1693</v>
      </c>
      <c r="S1581" s="114"/>
      <c r="T1581" s="112">
        <v>0</v>
      </c>
      <c r="U1581" s="112">
        <v>0</v>
      </c>
      <c r="V1581" s="112">
        <v>0</v>
      </c>
      <c r="W1581" s="112">
        <v>0</v>
      </c>
      <c r="X1581" s="112">
        <v>0</v>
      </c>
      <c r="Y1581" s="112">
        <v>93408</v>
      </c>
      <c r="Z1581" s="112">
        <v>0</v>
      </c>
      <c r="AA1581" s="112">
        <v>0</v>
      </c>
      <c r="AB1581" s="112">
        <v>93408</v>
      </c>
    </row>
    <row r="1582" spans="1:28" x14ac:dyDescent="0.25">
      <c r="A1582" s="114" t="s">
        <v>31</v>
      </c>
      <c r="B1582" s="114" t="s">
        <v>1791</v>
      </c>
      <c r="C1582" s="114" t="s">
        <v>607</v>
      </c>
      <c r="D1582" s="114" t="s">
        <v>1694</v>
      </c>
      <c r="E1582" s="112">
        <f t="shared" si="93"/>
        <v>0</v>
      </c>
      <c r="F1582" s="112">
        <f t="shared" si="93"/>
        <v>130000</v>
      </c>
      <c r="G1582" s="112">
        <f t="shared" si="93"/>
        <v>59088</v>
      </c>
      <c r="H1582" s="112">
        <f t="shared" si="93"/>
        <v>0</v>
      </c>
      <c r="I1582" s="112">
        <f t="shared" si="93"/>
        <v>0</v>
      </c>
      <c r="J1582" s="112">
        <f t="shared" si="93"/>
        <v>0</v>
      </c>
      <c r="K1582" s="112">
        <f t="shared" si="93"/>
        <v>0</v>
      </c>
      <c r="L1582" s="112">
        <f t="shared" si="93"/>
        <v>0</v>
      </c>
      <c r="M1582" s="112">
        <f t="shared" si="93"/>
        <v>189088</v>
      </c>
      <c r="O1582" s="114" t="s">
        <v>31</v>
      </c>
      <c r="P1582" s="114" t="s">
        <v>1791</v>
      </c>
      <c r="Q1582" s="114" t="s">
        <v>607</v>
      </c>
      <c r="R1582" s="114" t="s">
        <v>1694</v>
      </c>
      <c r="S1582" s="114"/>
      <c r="T1582" s="112">
        <v>0</v>
      </c>
      <c r="U1582" s="112">
        <v>130000</v>
      </c>
      <c r="V1582" s="112">
        <v>59088</v>
      </c>
      <c r="W1582" s="112">
        <v>0</v>
      </c>
      <c r="X1582" s="112">
        <v>0</v>
      </c>
      <c r="Y1582" s="112">
        <v>0</v>
      </c>
      <c r="Z1582" s="112">
        <v>0</v>
      </c>
      <c r="AA1582" s="112">
        <v>0</v>
      </c>
      <c r="AB1582" s="112">
        <v>189088</v>
      </c>
    </row>
    <row r="1583" spans="1:28" x14ac:dyDescent="0.25">
      <c r="A1583" s="114" t="s">
        <v>31</v>
      </c>
      <c r="B1583" s="114" t="s">
        <v>1791</v>
      </c>
      <c r="C1583" s="114" t="s">
        <v>608</v>
      </c>
      <c r="D1583" s="114" t="s">
        <v>1695</v>
      </c>
      <c r="E1583" s="112">
        <f t="shared" si="93"/>
        <v>0</v>
      </c>
      <c r="F1583" s="112">
        <f t="shared" si="93"/>
        <v>0</v>
      </c>
      <c r="G1583" s="112">
        <f t="shared" si="93"/>
        <v>0</v>
      </c>
      <c r="H1583" s="112">
        <f t="shared" si="93"/>
        <v>0</v>
      </c>
      <c r="I1583" s="112">
        <f t="shared" si="93"/>
        <v>0</v>
      </c>
      <c r="J1583" s="112">
        <f t="shared" si="93"/>
        <v>0</v>
      </c>
      <c r="K1583" s="112">
        <f t="shared" si="93"/>
        <v>0</v>
      </c>
      <c r="L1583" s="112">
        <f t="shared" si="93"/>
        <v>0</v>
      </c>
      <c r="M1583" s="112">
        <f t="shared" si="93"/>
        <v>0</v>
      </c>
      <c r="O1583" s="114" t="s">
        <v>31</v>
      </c>
      <c r="P1583" s="114" t="s">
        <v>1791</v>
      </c>
      <c r="Q1583" s="114" t="s">
        <v>608</v>
      </c>
      <c r="R1583" s="114" t="s">
        <v>1695</v>
      </c>
      <c r="S1583" s="114"/>
      <c r="T1583" s="112">
        <v>0</v>
      </c>
      <c r="U1583" s="112">
        <v>0</v>
      </c>
      <c r="V1583" s="112">
        <v>0</v>
      </c>
      <c r="W1583" s="112">
        <v>0</v>
      </c>
      <c r="X1583" s="112">
        <v>0</v>
      </c>
      <c r="Y1583" s="112">
        <v>0</v>
      </c>
      <c r="Z1583" s="112">
        <v>0</v>
      </c>
      <c r="AA1583" s="112">
        <v>0</v>
      </c>
      <c r="AB1583" s="112">
        <v>0</v>
      </c>
    </row>
    <row r="1584" spans="1:28" x14ac:dyDescent="0.25">
      <c r="A1584" s="114" t="s">
        <v>31</v>
      </c>
      <c r="B1584" s="114" t="s">
        <v>1791</v>
      </c>
      <c r="C1584" s="114" t="s">
        <v>609</v>
      </c>
      <c r="D1584" s="114" t="s">
        <v>1696</v>
      </c>
      <c r="E1584" s="112">
        <f t="shared" si="93"/>
        <v>0</v>
      </c>
      <c r="F1584" s="112">
        <f t="shared" si="93"/>
        <v>0</v>
      </c>
      <c r="G1584" s="112">
        <f t="shared" si="93"/>
        <v>0</v>
      </c>
      <c r="H1584" s="112">
        <f t="shared" si="93"/>
        <v>0</v>
      </c>
      <c r="I1584" s="112">
        <f t="shared" si="93"/>
        <v>0</v>
      </c>
      <c r="J1584" s="112">
        <f t="shared" si="93"/>
        <v>0</v>
      </c>
      <c r="K1584" s="112">
        <f t="shared" si="93"/>
        <v>3460</v>
      </c>
      <c r="L1584" s="112">
        <f t="shared" si="93"/>
        <v>0</v>
      </c>
      <c r="M1584" s="112">
        <f t="shared" si="93"/>
        <v>3460</v>
      </c>
      <c r="O1584" s="114" t="s">
        <v>31</v>
      </c>
      <c r="P1584" s="114" t="s">
        <v>1791</v>
      </c>
      <c r="Q1584" s="114" t="s">
        <v>609</v>
      </c>
      <c r="R1584" s="114" t="s">
        <v>1696</v>
      </c>
      <c r="S1584" s="114"/>
      <c r="T1584" s="112">
        <v>0</v>
      </c>
      <c r="U1584" s="112">
        <v>0</v>
      </c>
      <c r="V1584" s="112">
        <v>0</v>
      </c>
      <c r="W1584" s="112">
        <v>0</v>
      </c>
      <c r="X1584" s="112">
        <v>0</v>
      </c>
      <c r="Y1584" s="112">
        <v>0</v>
      </c>
      <c r="Z1584" s="112">
        <v>3460</v>
      </c>
      <c r="AA1584" s="112">
        <v>0</v>
      </c>
      <c r="AB1584" s="112">
        <v>3460</v>
      </c>
    </row>
    <row r="1585" spans="1:28" x14ac:dyDescent="0.25">
      <c r="A1585" s="114" t="s">
        <v>31</v>
      </c>
      <c r="B1585" s="114" t="s">
        <v>1791</v>
      </c>
      <c r="C1585" s="114" t="s">
        <v>610</v>
      </c>
      <c r="D1585" s="114" t="s">
        <v>1697</v>
      </c>
      <c r="E1585" s="112">
        <f t="shared" si="93"/>
        <v>0</v>
      </c>
      <c r="F1585" s="112">
        <f t="shared" si="93"/>
        <v>0</v>
      </c>
      <c r="G1585" s="112">
        <f t="shared" si="93"/>
        <v>0</v>
      </c>
      <c r="H1585" s="112">
        <f t="shared" si="93"/>
        <v>0</v>
      </c>
      <c r="I1585" s="112">
        <f t="shared" si="93"/>
        <v>1216</v>
      </c>
      <c r="J1585" s="112">
        <f t="shared" si="93"/>
        <v>0</v>
      </c>
      <c r="K1585" s="112">
        <f t="shared" si="93"/>
        <v>0</v>
      </c>
      <c r="L1585" s="112">
        <f t="shared" si="93"/>
        <v>0</v>
      </c>
      <c r="M1585" s="112">
        <f t="shared" si="93"/>
        <v>1216</v>
      </c>
      <c r="O1585" s="114" t="s">
        <v>31</v>
      </c>
      <c r="P1585" s="114" t="s">
        <v>1791</v>
      </c>
      <c r="Q1585" s="114" t="s">
        <v>610</v>
      </c>
      <c r="R1585" s="114" t="s">
        <v>1697</v>
      </c>
      <c r="S1585" s="114"/>
      <c r="T1585" s="112">
        <v>0</v>
      </c>
      <c r="U1585" s="112">
        <v>0</v>
      </c>
      <c r="V1585" s="112">
        <v>0</v>
      </c>
      <c r="W1585" s="112">
        <v>0</v>
      </c>
      <c r="X1585" s="112">
        <v>1216</v>
      </c>
      <c r="Y1585" s="112">
        <v>0</v>
      </c>
      <c r="Z1585" s="112">
        <v>0</v>
      </c>
      <c r="AA1585" s="112">
        <v>0</v>
      </c>
      <c r="AB1585" s="112">
        <v>1216</v>
      </c>
    </row>
    <row r="1586" spans="1:28" x14ac:dyDescent="0.25">
      <c r="A1586" s="114" t="s">
        <v>31</v>
      </c>
      <c r="B1586" s="114" t="s">
        <v>1791</v>
      </c>
      <c r="C1586" s="114" t="s">
        <v>611</v>
      </c>
      <c r="D1586" s="114" t="s">
        <v>1698</v>
      </c>
      <c r="E1586" s="112">
        <f t="shared" si="93"/>
        <v>31632</v>
      </c>
      <c r="F1586" s="112">
        <f t="shared" si="93"/>
        <v>0</v>
      </c>
      <c r="G1586" s="112">
        <f t="shared" si="93"/>
        <v>0</v>
      </c>
      <c r="H1586" s="112">
        <f t="shared" si="93"/>
        <v>0</v>
      </c>
      <c r="I1586" s="112">
        <f t="shared" si="93"/>
        <v>0</v>
      </c>
      <c r="J1586" s="112">
        <f t="shared" si="93"/>
        <v>0</v>
      </c>
      <c r="K1586" s="112">
        <f t="shared" si="93"/>
        <v>0</v>
      </c>
      <c r="L1586" s="112">
        <f t="shared" si="93"/>
        <v>0</v>
      </c>
      <c r="M1586" s="112">
        <f t="shared" si="93"/>
        <v>31632</v>
      </c>
      <c r="O1586" s="114" t="s">
        <v>31</v>
      </c>
      <c r="P1586" s="114" t="s">
        <v>1791</v>
      </c>
      <c r="Q1586" s="114" t="s">
        <v>611</v>
      </c>
      <c r="R1586" s="114" t="s">
        <v>1698</v>
      </c>
      <c r="S1586" s="114"/>
      <c r="T1586" s="112">
        <v>31632</v>
      </c>
      <c r="U1586" s="112">
        <v>0</v>
      </c>
      <c r="V1586" s="112">
        <v>0</v>
      </c>
      <c r="W1586" s="112">
        <v>0</v>
      </c>
      <c r="X1586" s="112">
        <v>0</v>
      </c>
      <c r="Y1586" s="112">
        <v>0</v>
      </c>
      <c r="Z1586" s="112">
        <v>0</v>
      </c>
      <c r="AA1586" s="112">
        <v>0</v>
      </c>
      <c r="AB1586" s="112">
        <v>31632</v>
      </c>
    </row>
    <row r="1587" spans="1:28" x14ac:dyDescent="0.25">
      <c r="A1587" s="114" t="s">
        <v>31</v>
      </c>
      <c r="B1587" s="114" t="s">
        <v>1791</v>
      </c>
      <c r="C1587" s="114" t="s">
        <v>612</v>
      </c>
      <c r="D1587" s="114" t="s">
        <v>1699</v>
      </c>
      <c r="E1587" s="112">
        <f t="shared" si="93"/>
        <v>21840</v>
      </c>
      <c r="F1587" s="112">
        <f t="shared" si="93"/>
        <v>0</v>
      </c>
      <c r="G1587" s="112">
        <f t="shared" si="93"/>
        <v>0</v>
      </c>
      <c r="H1587" s="112">
        <f t="shared" si="93"/>
        <v>0</v>
      </c>
      <c r="I1587" s="112">
        <f t="shared" si="93"/>
        <v>2080</v>
      </c>
      <c r="J1587" s="112">
        <f t="shared" si="93"/>
        <v>0</v>
      </c>
      <c r="K1587" s="112">
        <f t="shared" si="93"/>
        <v>80</v>
      </c>
      <c r="L1587" s="112">
        <f t="shared" si="93"/>
        <v>0</v>
      </c>
      <c r="M1587" s="112">
        <f t="shared" si="93"/>
        <v>24000</v>
      </c>
      <c r="O1587" s="114" t="s">
        <v>31</v>
      </c>
      <c r="P1587" s="114" t="s">
        <v>1791</v>
      </c>
      <c r="Q1587" s="114" t="s">
        <v>612</v>
      </c>
      <c r="R1587" s="114" t="s">
        <v>1699</v>
      </c>
      <c r="S1587" s="114"/>
      <c r="T1587" s="112">
        <v>21840</v>
      </c>
      <c r="U1587" s="112">
        <v>0</v>
      </c>
      <c r="V1587" s="112">
        <v>0</v>
      </c>
      <c r="W1587" s="112">
        <v>0</v>
      </c>
      <c r="X1587" s="112">
        <v>2080</v>
      </c>
      <c r="Y1587" s="112">
        <v>0</v>
      </c>
      <c r="Z1587" s="112">
        <v>80</v>
      </c>
      <c r="AA1587" s="112">
        <v>0</v>
      </c>
      <c r="AB1587" s="112">
        <v>24000</v>
      </c>
    </row>
    <row r="1588" spans="1:28" x14ac:dyDescent="0.25">
      <c r="A1588" s="114" t="s">
        <v>31</v>
      </c>
      <c r="B1588" s="114" t="s">
        <v>1791</v>
      </c>
      <c r="C1588" s="114" t="s">
        <v>613</v>
      </c>
      <c r="D1588" s="114" t="s">
        <v>1700</v>
      </c>
      <c r="E1588" s="112">
        <f t="shared" si="93"/>
        <v>373584</v>
      </c>
      <c r="F1588" s="112">
        <f t="shared" si="93"/>
        <v>0</v>
      </c>
      <c r="G1588" s="112">
        <f t="shared" si="93"/>
        <v>0</v>
      </c>
      <c r="H1588" s="112">
        <f t="shared" si="93"/>
        <v>0</v>
      </c>
      <c r="I1588" s="112">
        <f t="shared" si="93"/>
        <v>672</v>
      </c>
      <c r="J1588" s="112">
        <f t="shared" si="93"/>
        <v>0</v>
      </c>
      <c r="K1588" s="112">
        <f t="shared" si="93"/>
        <v>0</v>
      </c>
      <c r="L1588" s="112">
        <f t="shared" si="93"/>
        <v>0</v>
      </c>
      <c r="M1588" s="112">
        <f t="shared" si="93"/>
        <v>374256</v>
      </c>
      <c r="O1588" s="114" t="s">
        <v>31</v>
      </c>
      <c r="P1588" s="114" t="s">
        <v>1791</v>
      </c>
      <c r="Q1588" s="114" t="s">
        <v>613</v>
      </c>
      <c r="R1588" s="114" t="s">
        <v>1700</v>
      </c>
      <c r="S1588" s="114"/>
      <c r="T1588" s="112">
        <v>373584</v>
      </c>
      <c r="U1588" s="112">
        <v>0</v>
      </c>
      <c r="V1588" s="112">
        <v>0</v>
      </c>
      <c r="W1588" s="112">
        <v>0</v>
      </c>
      <c r="X1588" s="112">
        <v>672</v>
      </c>
      <c r="Y1588" s="112">
        <v>0</v>
      </c>
      <c r="Z1588" s="112">
        <v>0</v>
      </c>
      <c r="AA1588" s="112">
        <v>0</v>
      </c>
      <c r="AB1588" s="112">
        <v>374256</v>
      </c>
    </row>
    <row r="1589" spans="1:28" x14ac:dyDescent="0.25">
      <c r="A1589" s="114" t="s">
        <v>31</v>
      </c>
      <c r="B1589" s="114" t="s">
        <v>1791</v>
      </c>
      <c r="C1589" s="114" t="s">
        <v>614</v>
      </c>
      <c r="D1589" s="114" t="s">
        <v>1701</v>
      </c>
      <c r="E1589" s="112">
        <f t="shared" si="93"/>
        <v>122000</v>
      </c>
      <c r="F1589" s="112">
        <f t="shared" si="93"/>
        <v>0</v>
      </c>
      <c r="G1589" s="112">
        <f t="shared" si="93"/>
        <v>0</v>
      </c>
      <c r="H1589" s="112">
        <f t="shared" si="93"/>
        <v>0</v>
      </c>
      <c r="I1589" s="112">
        <f t="shared" si="93"/>
        <v>720</v>
      </c>
      <c r="J1589" s="112">
        <f t="shared" si="93"/>
        <v>0</v>
      </c>
      <c r="K1589" s="112">
        <f t="shared" si="93"/>
        <v>48</v>
      </c>
      <c r="L1589" s="112">
        <f t="shared" si="93"/>
        <v>0</v>
      </c>
      <c r="M1589" s="112">
        <f t="shared" si="93"/>
        <v>122768</v>
      </c>
      <c r="O1589" s="114" t="s">
        <v>31</v>
      </c>
      <c r="P1589" s="114" t="s">
        <v>1791</v>
      </c>
      <c r="Q1589" s="114" t="s">
        <v>614</v>
      </c>
      <c r="R1589" s="114" t="s">
        <v>1701</v>
      </c>
      <c r="S1589" s="114"/>
      <c r="T1589" s="112">
        <v>122000</v>
      </c>
      <c r="U1589" s="112">
        <v>0</v>
      </c>
      <c r="V1589" s="112">
        <v>0</v>
      </c>
      <c r="W1589" s="112">
        <v>0</v>
      </c>
      <c r="X1589" s="112">
        <v>720</v>
      </c>
      <c r="Y1589" s="112">
        <v>0</v>
      </c>
      <c r="Z1589" s="112">
        <v>48</v>
      </c>
      <c r="AA1589" s="112">
        <v>0</v>
      </c>
      <c r="AB1589" s="112">
        <v>122768</v>
      </c>
    </row>
    <row r="1590" spans="1:28" x14ac:dyDescent="0.25">
      <c r="A1590" s="114" t="s">
        <v>31</v>
      </c>
      <c r="B1590" s="114" t="s">
        <v>1791</v>
      </c>
      <c r="C1590" s="114" t="s">
        <v>615</v>
      </c>
      <c r="D1590" s="114" t="s">
        <v>1702</v>
      </c>
      <c r="E1590" s="112">
        <f t="shared" si="93"/>
        <v>0</v>
      </c>
      <c r="F1590" s="112">
        <f t="shared" si="93"/>
        <v>0</v>
      </c>
      <c r="G1590" s="112">
        <f t="shared" si="93"/>
        <v>0</v>
      </c>
      <c r="H1590" s="112">
        <f t="shared" si="93"/>
        <v>0</v>
      </c>
      <c r="I1590" s="112">
        <f t="shared" si="93"/>
        <v>0</v>
      </c>
      <c r="J1590" s="112">
        <f t="shared" si="93"/>
        <v>0</v>
      </c>
      <c r="K1590" s="112">
        <f t="shared" si="93"/>
        <v>0</v>
      </c>
      <c r="L1590" s="112">
        <f t="shared" si="93"/>
        <v>0</v>
      </c>
      <c r="M1590" s="112">
        <f t="shared" si="93"/>
        <v>0</v>
      </c>
      <c r="O1590" s="114" t="s">
        <v>31</v>
      </c>
      <c r="P1590" s="114" t="s">
        <v>1791</v>
      </c>
      <c r="Q1590" s="114" t="s">
        <v>615</v>
      </c>
      <c r="R1590" s="114" t="s">
        <v>1702</v>
      </c>
      <c r="S1590" s="114"/>
      <c r="T1590" s="112">
        <v>0</v>
      </c>
      <c r="U1590" s="112">
        <v>0</v>
      </c>
      <c r="V1590" s="112">
        <v>0</v>
      </c>
      <c r="W1590" s="112">
        <v>0</v>
      </c>
      <c r="X1590" s="112">
        <v>0</v>
      </c>
      <c r="Y1590" s="112">
        <v>0</v>
      </c>
      <c r="Z1590" s="112">
        <v>0</v>
      </c>
      <c r="AA1590" s="112">
        <v>0</v>
      </c>
      <c r="AB1590" s="112">
        <v>0</v>
      </c>
    </row>
    <row r="1591" spans="1:28" x14ac:dyDescent="0.25">
      <c r="A1591" s="114" t="s">
        <v>31</v>
      </c>
      <c r="B1591" s="114" t="s">
        <v>1791</v>
      </c>
      <c r="C1591" s="114" t="s">
        <v>616</v>
      </c>
      <c r="D1591" s="114" t="s">
        <v>1703</v>
      </c>
      <c r="E1591" s="112">
        <f t="shared" si="93"/>
        <v>897328</v>
      </c>
      <c r="F1591" s="112">
        <f t="shared" si="93"/>
        <v>485536</v>
      </c>
      <c r="G1591" s="112">
        <f t="shared" si="93"/>
        <v>59088</v>
      </c>
      <c r="H1591" s="112">
        <f t="shared" si="93"/>
        <v>54256</v>
      </c>
      <c r="I1591" s="112">
        <f t="shared" si="93"/>
        <v>56112</v>
      </c>
      <c r="J1591" s="112">
        <f t="shared" si="93"/>
        <v>333092</v>
      </c>
      <c r="K1591" s="112">
        <f t="shared" si="93"/>
        <v>11752</v>
      </c>
      <c r="L1591" s="112">
        <f t="shared" si="93"/>
        <v>40869</v>
      </c>
      <c r="M1591" s="112">
        <f t="shared" si="93"/>
        <v>1938033</v>
      </c>
      <c r="O1591" s="114" t="s">
        <v>31</v>
      </c>
      <c r="P1591" s="114" t="s">
        <v>1791</v>
      </c>
      <c r="Q1591" s="114" t="s">
        <v>616</v>
      </c>
      <c r="R1591" s="114" t="s">
        <v>1703</v>
      </c>
      <c r="S1591" s="114"/>
      <c r="T1591" s="112">
        <v>897328</v>
      </c>
      <c r="U1591" s="112">
        <v>485536</v>
      </c>
      <c r="V1591" s="112">
        <v>59088</v>
      </c>
      <c r="W1591" s="112">
        <v>54256</v>
      </c>
      <c r="X1591" s="112">
        <v>56112</v>
      </c>
      <c r="Y1591" s="112">
        <v>333092</v>
      </c>
      <c r="Z1591" s="112">
        <v>11752</v>
      </c>
      <c r="AA1591" s="112">
        <v>40869</v>
      </c>
      <c r="AB1591" s="112">
        <v>1938033</v>
      </c>
    </row>
    <row r="1592" spans="1:28" x14ac:dyDescent="0.25">
      <c r="D1592" s="111" t="s">
        <v>617</v>
      </c>
      <c r="R1592" s="111" t="s">
        <v>617</v>
      </c>
      <c r="S1592" s="111"/>
    </row>
    <row r="1593" spans="1:28" x14ac:dyDescent="0.25">
      <c r="A1593" s="114" t="s">
        <v>31</v>
      </c>
      <c r="B1593" s="114" t="s">
        <v>1791</v>
      </c>
      <c r="C1593" s="114" t="s">
        <v>618</v>
      </c>
      <c r="D1593" s="114" t="s">
        <v>1704</v>
      </c>
      <c r="E1593" s="112">
        <f t="shared" ref="E1593:M1598" si="94">T1593</f>
        <v>0</v>
      </c>
      <c r="F1593" s="112">
        <f t="shared" si="94"/>
        <v>0</v>
      </c>
      <c r="G1593" s="112">
        <f t="shared" si="94"/>
        <v>0</v>
      </c>
      <c r="H1593" s="112">
        <f t="shared" si="94"/>
        <v>0</v>
      </c>
      <c r="I1593" s="112">
        <f t="shared" si="94"/>
        <v>0</v>
      </c>
      <c r="J1593" s="112">
        <f t="shared" si="94"/>
        <v>0</v>
      </c>
      <c r="K1593" s="112">
        <f t="shared" si="94"/>
        <v>0</v>
      </c>
      <c r="L1593" s="112">
        <f t="shared" si="94"/>
        <v>0</v>
      </c>
      <c r="M1593" s="112">
        <f t="shared" si="94"/>
        <v>0</v>
      </c>
      <c r="O1593" s="114" t="s">
        <v>31</v>
      </c>
      <c r="P1593" s="114" t="s">
        <v>1791</v>
      </c>
      <c r="Q1593" s="114" t="s">
        <v>618</v>
      </c>
      <c r="R1593" s="114" t="s">
        <v>1704</v>
      </c>
      <c r="S1593" s="114"/>
      <c r="T1593" s="112">
        <v>0</v>
      </c>
      <c r="U1593" s="112">
        <v>0</v>
      </c>
      <c r="V1593" s="112">
        <v>0</v>
      </c>
      <c r="W1593" s="112">
        <v>0</v>
      </c>
      <c r="X1593" s="112">
        <v>0</v>
      </c>
      <c r="Y1593" s="112">
        <v>0</v>
      </c>
      <c r="Z1593" s="112">
        <v>0</v>
      </c>
      <c r="AA1593" s="112">
        <v>0</v>
      </c>
      <c r="AB1593" s="112">
        <v>0</v>
      </c>
    </row>
    <row r="1594" spans="1:28" x14ac:dyDescent="0.25">
      <c r="A1594" s="114" t="s">
        <v>31</v>
      </c>
      <c r="B1594" s="114" t="s">
        <v>1791</v>
      </c>
      <c r="C1594" s="114" t="s">
        <v>619</v>
      </c>
      <c r="D1594" s="114" t="s">
        <v>1705</v>
      </c>
      <c r="E1594" s="112">
        <f t="shared" si="94"/>
        <v>0</v>
      </c>
      <c r="F1594" s="112">
        <f t="shared" si="94"/>
        <v>0</v>
      </c>
      <c r="G1594" s="112">
        <f t="shared" si="94"/>
        <v>0</v>
      </c>
      <c r="H1594" s="112">
        <f t="shared" si="94"/>
        <v>0</v>
      </c>
      <c r="I1594" s="112">
        <f t="shared" si="94"/>
        <v>0</v>
      </c>
      <c r="J1594" s="112">
        <f t="shared" si="94"/>
        <v>0</v>
      </c>
      <c r="K1594" s="112">
        <f t="shared" si="94"/>
        <v>0</v>
      </c>
      <c r="L1594" s="112">
        <f t="shared" si="94"/>
        <v>0</v>
      </c>
      <c r="M1594" s="112">
        <f t="shared" si="94"/>
        <v>0</v>
      </c>
      <c r="O1594" s="114" t="s">
        <v>31</v>
      </c>
      <c r="P1594" s="114" t="s">
        <v>1791</v>
      </c>
      <c r="Q1594" s="114" t="s">
        <v>619</v>
      </c>
      <c r="R1594" s="114" t="s">
        <v>1705</v>
      </c>
      <c r="S1594" s="114"/>
      <c r="T1594" s="112">
        <v>0</v>
      </c>
      <c r="U1594" s="112">
        <v>0</v>
      </c>
      <c r="V1594" s="112">
        <v>0</v>
      </c>
      <c r="W1594" s="112">
        <v>0</v>
      </c>
      <c r="X1594" s="112">
        <v>0</v>
      </c>
      <c r="Y1594" s="112">
        <v>0</v>
      </c>
      <c r="Z1594" s="112">
        <v>0</v>
      </c>
      <c r="AA1594" s="112">
        <v>0</v>
      </c>
      <c r="AB1594" s="112">
        <v>0</v>
      </c>
    </row>
    <row r="1595" spans="1:28" x14ac:dyDescent="0.25">
      <c r="A1595" s="114" t="s">
        <v>31</v>
      </c>
      <c r="B1595" s="114" t="s">
        <v>1791</v>
      </c>
      <c r="C1595" s="114" t="s">
        <v>620</v>
      </c>
      <c r="D1595" s="114" t="s">
        <v>1706</v>
      </c>
      <c r="E1595" s="112">
        <f t="shared" si="94"/>
        <v>0</v>
      </c>
      <c r="F1595" s="112">
        <f t="shared" si="94"/>
        <v>0</v>
      </c>
      <c r="G1595" s="112">
        <f t="shared" si="94"/>
        <v>0</v>
      </c>
      <c r="H1595" s="112">
        <f t="shared" si="94"/>
        <v>0</v>
      </c>
      <c r="I1595" s="112">
        <f t="shared" si="94"/>
        <v>0</v>
      </c>
      <c r="J1595" s="112">
        <f t="shared" si="94"/>
        <v>0</v>
      </c>
      <c r="K1595" s="112">
        <f t="shared" si="94"/>
        <v>0</v>
      </c>
      <c r="L1595" s="112">
        <f t="shared" si="94"/>
        <v>0</v>
      </c>
      <c r="M1595" s="112">
        <f t="shared" si="94"/>
        <v>0</v>
      </c>
      <c r="O1595" s="114" t="s">
        <v>31</v>
      </c>
      <c r="P1595" s="114" t="s">
        <v>1791</v>
      </c>
      <c r="Q1595" s="114" t="s">
        <v>620</v>
      </c>
      <c r="R1595" s="114" t="s">
        <v>1706</v>
      </c>
      <c r="S1595" s="114"/>
      <c r="T1595" s="112">
        <v>0</v>
      </c>
      <c r="U1595" s="112">
        <v>0</v>
      </c>
      <c r="V1595" s="112">
        <v>0</v>
      </c>
      <c r="W1595" s="112">
        <v>0</v>
      </c>
      <c r="X1595" s="112">
        <v>0</v>
      </c>
      <c r="Y1595" s="112">
        <v>0</v>
      </c>
      <c r="Z1595" s="112">
        <v>0</v>
      </c>
      <c r="AA1595" s="112">
        <v>0</v>
      </c>
      <c r="AB1595" s="112">
        <v>0</v>
      </c>
    </row>
    <row r="1596" spans="1:28" x14ac:dyDescent="0.25">
      <c r="A1596" s="114" t="s">
        <v>31</v>
      </c>
      <c r="B1596" s="114" t="s">
        <v>1791</v>
      </c>
      <c r="C1596" s="114" t="s">
        <v>621</v>
      </c>
      <c r="D1596" s="114" t="s">
        <v>1707</v>
      </c>
      <c r="E1596" s="112">
        <f t="shared" si="94"/>
        <v>0</v>
      </c>
      <c r="F1596" s="112">
        <f t="shared" si="94"/>
        <v>0</v>
      </c>
      <c r="G1596" s="112">
        <f t="shared" si="94"/>
        <v>0</v>
      </c>
      <c r="H1596" s="112">
        <f t="shared" si="94"/>
        <v>0</v>
      </c>
      <c r="I1596" s="112">
        <f t="shared" si="94"/>
        <v>0</v>
      </c>
      <c r="J1596" s="112">
        <f t="shared" si="94"/>
        <v>0</v>
      </c>
      <c r="K1596" s="112">
        <f t="shared" si="94"/>
        <v>0</v>
      </c>
      <c r="L1596" s="112">
        <f t="shared" si="94"/>
        <v>0</v>
      </c>
      <c r="M1596" s="112">
        <f t="shared" si="94"/>
        <v>0</v>
      </c>
      <c r="O1596" s="114" t="s">
        <v>31</v>
      </c>
      <c r="P1596" s="114" t="s">
        <v>1791</v>
      </c>
      <c r="Q1596" s="114" t="s">
        <v>621</v>
      </c>
      <c r="R1596" s="114" t="s">
        <v>1707</v>
      </c>
      <c r="S1596" s="114"/>
      <c r="T1596" s="112">
        <v>0</v>
      </c>
      <c r="U1596" s="112">
        <v>0</v>
      </c>
      <c r="V1596" s="112">
        <v>0</v>
      </c>
      <c r="W1596" s="112">
        <v>0</v>
      </c>
      <c r="X1596" s="112">
        <v>0</v>
      </c>
      <c r="Y1596" s="112">
        <v>0</v>
      </c>
      <c r="Z1596" s="112">
        <v>0</v>
      </c>
      <c r="AA1596" s="112">
        <v>0</v>
      </c>
      <c r="AB1596" s="112">
        <v>0</v>
      </c>
    </row>
    <row r="1597" spans="1:28" x14ac:dyDescent="0.25">
      <c r="A1597" s="114" t="s">
        <v>31</v>
      </c>
      <c r="B1597" s="114" t="s">
        <v>1791</v>
      </c>
      <c r="C1597" s="114" t="s">
        <v>706</v>
      </c>
      <c r="D1597" s="114" t="s">
        <v>1708</v>
      </c>
      <c r="E1597" s="112">
        <f t="shared" si="94"/>
        <v>0</v>
      </c>
      <c r="F1597" s="112">
        <f t="shared" si="94"/>
        <v>0</v>
      </c>
      <c r="G1597" s="112">
        <f t="shared" si="94"/>
        <v>0</v>
      </c>
      <c r="H1597" s="112">
        <f t="shared" si="94"/>
        <v>0</v>
      </c>
      <c r="I1597" s="112">
        <f t="shared" si="94"/>
        <v>0</v>
      </c>
      <c r="J1597" s="112">
        <f t="shared" si="94"/>
        <v>0</v>
      </c>
      <c r="K1597" s="112">
        <f t="shared" si="94"/>
        <v>0</v>
      </c>
      <c r="L1597" s="112">
        <f t="shared" si="94"/>
        <v>0</v>
      </c>
      <c r="M1597" s="112">
        <f t="shared" si="94"/>
        <v>0</v>
      </c>
      <c r="O1597" s="114" t="s">
        <v>31</v>
      </c>
      <c r="P1597" s="114" t="s">
        <v>1791</v>
      </c>
      <c r="Q1597" s="114" t="s">
        <v>706</v>
      </c>
      <c r="R1597" s="114" t="s">
        <v>1708</v>
      </c>
      <c r="S1597" s="114"/>
      <c r="T1597" s="112">
        <v>0</v>
      </c>
      <c r="U1597" s="112">
        <v>0</v>
      </c>
      <c r="V1597" s="112">
        <v>0</v>
      </c>
      <c r="W1597" s="112">
        <v>0</v>
      </c>
      <c r="X1597" s="112">
        <v>0</v>
      </c>
      <c r="Y1597" s="112">
        <v>0</v>
      </c>
      <c r="Z1597" s="112">
        <v>0</v>
      </c>
      <c r="AA1597" s="112">
        <v>0</v>
      </c>
      <c r="AB1597" s="112">
        <v>0</v>
      </c>
    </row>
    <row r="1598" spans="1:28" x14ac:dyDescent="0.25">
      <c r="A1598" s="114" t="s">
        <v>31</v>
      </c>
      <c r="B1598" s="114" t="s">
        <v>1791</v>
      </c>
      <c r="C1598" s="114" t="s">
        <v>708</v>
      </c>
      <c r="D1598" s="114" t="s">
        <v>1709</v>
      </c>
      <c r="E1598" s="112">
        <f t="shared" si="94"/>
        <v>0</v>
      </c>
      <c r="F1598" s="112">
        <f t="shared" si="94"/>
        <v>0</v>
      </c>
      <c r="G1598" s="112">
        <f t="shared" si="94"/>
        <v>0</v>
      </c>
      <c r="H1598" s="112">
        <f t="shared" si="94"/>
        <v>0</v>
      </c>
      <c r="I1598" s="112">
        <f t="shared" si="94"/>
        <v>0</v>
      </c>
      <c r="J1598" s="112">
        <f t="shared" si="94"/>
        <v>0</v>
      </c>
      <c r="K1598" s="112">
        <f t="shared" si="94"/>
        <v>0</v>
      </c>
      <c r="L1598" s="112">
        <f t="shared" si="94"/>
        <v>0</v>
      </c>
      <c r="M1598" s="112">
        <f t="shared" si="94"/>
        <v>0</v>
      </c>
      <c r="O1598" s="114" t="s">
        <v>31</v>
      </c>
      <c r="P1598" s="114" t="s">
        <v>1791</v>
      </c>
      <c r="Q1598" s="114" t="s">
        <v>708</v>
      </c>
      <c r="R1598" s="114" t="s">
        <v>1709</v>
      </c>
      <c r="S1598" s="114"/>
      <c r="T1598" s="112">
        <v>0</v>
      </c>
      <c r="U1598" s="112">
        <v>0</v>
      </c>
      <c r="V1598" s="112">
        <v>0</v>
      </c>
      <c r="W1598" s="112">
        <v>0</v>
      </c>
      <c r="X1598" s="112">
        <v>0</v>
      </c>
      <c r="Y1598" s="112">
        <v>0</v>
      </c>
      <c r="Z1598" s="112">
        <v>0</v>
      </c>
      <c r="AA1598" s="112">
        <v>0</v>
      </c>
      <c r="AB1598" s="112">
        <v>0</v>
      </c>
    </row>
    <row r="1601" spans="1:28" x14ac:dyDescent="0.25">
      <c r="A1601" s="111" t="s">
        <v>1792</v>
      </c>
      <c r="O1601" s="111" t="s">
        <v>1792</v>
      </c>
    </row>
    <row r="1602" spans="1:28" x14ac:dyDescent="0.25">
      <c r="A1602" s="114" t="s">
        <v>0</v>
      </c>
      <c r="B1602" s="114" t="s">
        <v>1666</v>
      </c>
      <c r="C1602" s="114" t="s">
        <v>112</v>
      </c>
      <c r="D1602" s="111" t="s">
        <v>127</v>
      </c>
      <c r="E1602" s="112" t="s">
        <v>1667</v>
      </c>
      <c r="F1602" s="112" t="s">
        <v>1668</v>
      </c>
      <c r="G1602" s="112" t="s">
        <v>1669</v>
      </c>
      <c r="H1602" s="112" t="s">
        <v>1670</v>
      </c>
      <c r="I1602" s="112" t="s">
        <v>1671</v>
      </c>
      <c r="J1602" s="112" t="s">
        <v>1672</v>
      </c>
      <c r="K1602" s="112" t="s">
        <v>1673</v>
      </c>
      <c r="L1602" s="112" t="s">
        <v>1674</v>
      </c>
      <c r="M1602" s="112" t="s">
        <v>1</v>
      </c>
      <c r="O1602" s="114" t="s">
        <v>0</v>
      </c>
      <c r="P1602" s="114" t="s">
        <v>1666</v>
      </c>
      <c r="Q1602" s="114" t="s">
        <v>112</v>
      </c>
      <c r="R1602" s="111" t="s">
        <v>127</v>
      </c>
      <c r="S1602" s="111"/>
      <c r="T1602" s="112" t="s">
        <v>1667</v>
      </c>
      <c r="U1602" s="112" t="s">
        <v>1668</v>
      </c>
      <c r="V1602" s="112" t="s">
        <v>1669</v>
      </c>
      <c r="W1602" s="112" t="s">
        <v>1670</v>
      </c>
      <c r="X1602" s="112" t="s">
        <v>1671</v>
      </c>
      <c r="Y1602" s="112" t="s">
        <v>1672</v>
      </c>
      <c r="Z1602" s="112" t="s">
        <v>1673</v>
      </c>
      <c r="AA1602" s="112" t="s">
        <v>1674</v>
      </c>
      <c r="AB1602" s="112" t="s">
        <v>1</v>
      </c>
    </row>
    <row r="1603" spans="1:28" x14ac:dyDescent="0.25">
      <c r="A1603" s="114" t="s">
        <v>32</v>
      </c>
      <c r="B1603" s="114" t="s">
        <v>1793</v>
      </c>
      <c r="C1603" s="114" t="s">
        <v>589</v>
      </c>
      <c r="D1603" s="114" t="s">
        <v>1676</v>
      </c>
      <c r="E1603" s="112">
        <f t="shared" ref="E1603:M1630" si="95">T1603</f>
        <v>0</v>
      </c>
      <c r="F1603" s="112">
        <f t="shared" si="95"/>
        <v>0</v>
      </c>
      <c r="G1603" s="112">
        <f t="shared" si="95"/>
        <v>0</v>
      </c>
      <c r="H1603" s="112">
        <f t="shared" si="95"/>
        <v>0</v>
      </c>
      <c r="I1603" s="112">
        <f t="shared" si="95"/>
        <v>512</v>
      </c>
      <c r="J1603" s="112">
        <f t="shared" si="95"/>
        <v>0</v>
      </c>
      <c r="K1603" s="112">
        <f t="shared" si="95"/>
        <v>0</v>
      </c>
      <c r="L1603" s="112">
        <f t="shared" si="95"/>
        <v>0</v>
      </c>
      <c r="M1603" s="112">
        <f t="shared" si="95"/>
        <v>512</v>
      </c>
      <c r="O1603" s="114" t="s">
        <v>32</v>
      </c>
      <c r="P1603" s="114" t="s">
        <v>1793</v>
      </c>
      <c r="Q1603" s="114" t="s">
        <v>589</v>
      </c>
      <c r="R1603" s="114" t="s">
        <v>1676</v>
      </c>
      <c r="S1603" s="114"/>
      <c r="T1603" s="112">
        <v>0</v>
      </c>
      <c r="U1603" s="112">
        <v>0</v>
      </c>
      <c r="V1603" s="112">
        <v>0</v>
      </c>
      <c r="W1603" s="112">
        <v>0</v>
      </c>
      <c r="X1603" s="112">
        <v>512</v>
      </c>
      <c r="Y1603" s="112">
        <v>0</v>
      </c>
      <c r="Z1603" s="112">
        <v>0</v>
      </c>
      <c r="AA1603" s="112">
        <v>0</v>
      </c>
      <c r="AB1603" s="112">
        <v>512</v>
      </c>
    </row>
    <row r="1604" spans="1:28" x14ac:dyDescent="0.25">
      <c r="A1604" s="114" t="s">
        <v>32</v>
      </c>
      <c r="B1604" s="114" t="s">
        <v>1793</v>
      </c>
      <c r="C1604" s="114" t="s">
        <v>590</v>
      </c>
      <c r="D1604" s="114" t="s">
        <v>1677</v>
      </c>
      <c r="E1604" s="112">
        <f t="shared" si="95"/>
        <v>0</v>
      </c>
      <c r="F1604" s="112">
        <f t="shared" si="95"/>
        <v>0</v>
      </c>
      <c r="G1604" s="112">
        <f t="shared" si="95"/>
        <v>0</v>
      </c>
      <c r="H1604" s="112">
        <f t="shared" si="95"/>
        <v>0</v>
      </c>
      <c r="I1604" s="112">
        <f t="shared" si="95"/>
        <v>83552</v>
      </c>
      <c r="J1604" s="112">
        <f t="shared" si="95"/>
        <v>0</v>
      </c>
      <c r="K1604" s="112">
        <f t="shared" si="95"/>
        <v>47424</v>
      </c>
      <c r="L1604" s="112">
        <f t="shared" si="95"/>
        <v>0</v>
      </c>
      <c r="M1604" s="112">
        <f t="shared" si="95"/>
        <v>130976</v>
      </c>
      <c r="O1604" s="114" t="s">
        <v>32</v>
      </c>
      <c r="P1604" s="114" t="s">
        <v>1793</v>
      </c>
      <c r="Q1604" s="114" t="s">
        <v>590</v>
      </c>
      <c r="R1604" s="114" t="s">
        <v>1677</v>
      </c>
      <c r="S1604" s="114"/>
      <c r="T1604" s="112">
        <v>0</v>
      </c>
      <c r="U1604" s="112">
        <v>0</v>
      </c>
      <c r="V1604" s="112">
        <v>0</v>
      </c>
      <c r="W1604" s="112">
        <v>0</v>
      </c>
      <c r="X1604" s="112">
        <v>83552</v>
      </c>
      <c r="Y1604" s="112">
        <v>0</v>
      </c>
      <c r="Z1604" s="112">
        <v>47424</v>
      </c>
      <c r="AA1604" s="112">
        <v>0</v>
      </c>
      <c r="AB1604" s="112">
        <v>130976</v>
      </c>
    </row>
    <row r="1605" spans="1:28" x14ac:dyDescent="0.25">
      <c r="A1605" s="114" t="s">
        <v>32</v>
      </c>
      <c r="B1605" s="114" t="s">
        <v>1793</v>
      </c>
      <c r="C1605" s="114" t="s">
        <v>591</v>
      </c>
      <c r="D1605" s="114" t="s">
        <v>1678</v>
      </c>
      <c r="E1605" s="112">
        <f t="shared" si="95"/>
        <v>0</v>
      </c>
      <c r="F1605" s="112">
        <f t="shared" si="95"/>
        <v>265136</v>
      </c>
      <c r="G1605" s="112">
        <f t="shared" si="95"/>
        <v>0</v>
      </c>
      <c r="H1605" s="112">
        <f t="shared" si="95"/>
        <v>0</v>
      </c>
      <c r="I1605" s="112">
        <f t="shared" si="95"/>
        <v>0</v>
      </c>
      <c r="J1605" s="112">
        <f t="shared" si="95"/>
        <v>0</v>
      </c>
      <c r="K1605" s="112">
        <f t="shared" si="95"/>
        <v>0</v>
      </c>
      <c r="L1605" s="112">
        <f t="shared" si="95"/>
        <v>0</v>
      </c>
      <c r="M1605" s="112">
        <f t="shared" si="95"/>
        <v>265136</v>
      </c>
      <c r="O1605" s="114" t="s">
        <v>32</v>
      </c>
      <c r="P1605" s="114" t="s">
        <v>1793</v>
      </c>
      <c r="Q1605" s="114" t="s">
        <v>591</v>
      </c>
      <c r="R1605" s="114" t="s">
        <v>1678</v>
      </c>
      <c r="S1605" s="114"/>
      <c r="T1605" s="112">
        <v>0</v>
      </c>
      <c r="U1605" s="112">
        <v>265136</v>
      </c>
      <c r="V1605" s="112">
        <v>0</v>
      </c>
      <c r="W1605" s="112">
        <v>0</v>
      </c>
      <c r="X1605" s="112">
        <v>0</v>
      </c>
      <c r="Y1605" s="112">
        <v>0</v>
      </c>
      <c r="Z1605" s="112">
        <v>0</v>
      </c>
      <c r="AA1605" s="112">
        <v>0</v>
      </c>
      <c r="AB1605" s="112">
        <v>265136</v>
      </c>
    </row>
    <row r="1606" spans="1:28" x14ac:dyDescent="0.25">
      <c r="A1606" s="114" t="s">
        <v>32</v>
      </c>
      <c r="B1606" s="114" t="s">
        <v>1793</v>
      </c>
      <c r="C1606" s="114" t="s">
        <v>592</v>
      </c>
      <c r="D1606" s="114" t="s">
        <v>1679</v>
      </c>
      <c r="E1606" s="112">
        <f t="shared" si="95"/>
        <v>9744</v>
      </c>
      <c r="F1606" s="112">
        <f t="shared" si="95"/>
        <v>34080</v>
      </c>
      <c r="G1606" s="112">
        <f t="shared" si="95"/>
        <v>0</v>
      </c>
      <c r="H1606" s="112">
        <f t="shared" si="95"/>
        <v>0</v>
      </c>
      <c r="I1606" s="112">
        <f t="shared" si="95"/>
        <v>48976</v>
      </c>
      <c r="J1606" s="112">
        <f t="shared" si="95"/>
        <v>11472</v>
      </c>
      <c r="K1606" s="112">
        <f t="shared" si="95"/>
        <v>14149</v>
      </c>
      <c r="L1606" s="112">
        <f t="shared" si="95"/>
        <v>2632</v>
      </c>
      <c r="M1606" s="112">
        <f t="shared" si="95"/>
        <v>121053</v>
      </c>
      <c r="O1606" s="114" t="s">
        <v>32</v>
      </c>
      <c r="P1606" s="114" t="s">
        <v>1793</v>
      </c>
      <c r="Q1606" s="114" t="s">
        <v>592</v>
      </c>
      <c r="R1606" s="114" t="s">
        <v>1679</v>
      </c>
      <c r="S1606" s="114"/>
      <c r="T1606" s="112">
        <v>9744</v>
      </c>
      <c r="U1606" s="112">
        <v>34080</v>
      </c>
      <c r="V1606" s="112">
        <v>0</v>
      </c>
      <c r="W1606" s="112">
        <v>0</v>
      </c>
      <c r="X1606" s="112">
        <v>48976</v>
      </c>
      <c r="Y1606" s="112">
        <v>11472</v>
      </c>
      <c r="Z1606" s="112">
        <v>14149</v>
      </c>
      <c r="AA1606" s="112">
        <v>2632</v>
      </c>
      <c r="AB1606" s="112">
        <v>121053</v>
      </c>
    </row>
    <row r="1607" spans="1:28" x14ac:dyDescent="0.25">
      <c r="A1607" s="114" t="s">
        <v>32</v>
      </c>
      <c r="B1607" s="114" t="s">
        <v>1793</v>
      </c>
      <c r="C1607" s="114" t="s">
        <v>593</v>
      </c>
      <c r="D1607" s="114" t="s">
        <v>1680</v>
      </c>
      <c r="E1607" s="112">
        <f t="shared" si="95"/>
        <v>0</v>
      </c>
      <c r="F1607" s="112">
        <f t="shared" si="95"/>
        <v>0</v>
      </c>
      <c r="G1607" s="112">
        <f t="shared" si="95"/>
        <v>0</v>
      </c>
      <c r="H1607" s="112">
        <f t="shared" si="95"/>
        <v>0</v>
      </c>
      <c r="I1607" s="112">
        <f t="shared" si="95"/>
        <v>0</v>
      </c>
      <c r="J1607" s="112">
        <f t="shared" si="95"/>
        <v>0</v>
      </c>
      <c r="K1607" s="112">
        <f t="shared" si="95"/>
        <v>0</v>
      </c>
      <c r="L1607" s="112">
        <f t="shared" si="95"/>
        <v>0</v>
      </c>
      <c r="M1607" s="112">
        <f t="shared" si="95"/>
        <v>0</v>
      </c>
      <c r="O1607" s="114" t="s">
        <v>32</v>
      </c>
      <c r="P1607" s="114" t="s">
        <v>1793</v>
      </c>
      <c r="Q1607" s="114" t="s">
        <v>593</v>
      </c>
      <c r="R1607" s="114" t="s">
        <v>1680</v>
      </c>
      <c r="S1607" s="114"/>
      <c r="T1607" s="112">
        <v>0</v>
      </c>
      <c r="U1607" s="112">
        <v>0</v>
      </c>
      <c r="V1607" s="112">
        <v>0</v>
      </c>
      <c r="W1607" s="112">
        <v>0</v>
      </c>
      <c r="X1607" s="112">
        <v>0</v>
      </c>
      <c r="Y1607" s="112">
        <v>0</v>
      </c>
      <c r="Z1607" s="112">
        <v>0</v>
      </c>
      <c r="AA1607" s="112">
        <v>0</v>
      </c>
      <c r="AB1607" s="112">
        <v>0</v>
      </c>
    </row>
    <row r="1608" spans="1:28" x14ac:dyDescent="0.25">
      <c r="A1608" s="114" t="s">
        <v>32</v>
      </c>
      <c r="B1608" s="114" t="s">
        <v>1793</v>
      </c>
      <c r="C1608" s="114" t="s">
        <v>594</v>
      </c>
      <c r="D1608" s="114" t="s">
        <v>1681</v>
      </c>
      <c r="E1608" s="112">
        <f t="shared" si="95"/>
        <v>1680</v>
      </c>
      <c r="F1608" s="112">
        <f t="shared" si="95"/>
        <v>0</v>
      </c>
      <c r="G1608" s="112">
        <f t="shared" si="95"/>
        <v>0</v>
      </c>
      <c r="H1608" s="112">
        <f t="shared" si="95"/>
        <v>0</v>
      </c>
      <c r="I1608" s="112">
        <f t="shared" si="95"/>
        <v>0</v>
      </c>
      <c r="J1608" s="112">
        <f t="shared" si="95"/>
        <v>0</v>
      </c>
      <c r="K1608" s="112">
        <f t="shared" si="95"/>
        <v>994</v>
      </c>
      <c r="L1608" s="112">
        <f t="shared" si="95"/>
        <v>0</v>
      </c>
      <c r="M1608" s="112">
        <f t="shared" si="95"/>
        <v>2674</v>
      </c>
      <c r="O1608" s="114" t="s">
        <v>32</v>
      </c>
      <c r="P1608" s="114" t="s">
        <v>1793</v>
      </c>
      <c r="Q1608" s="114" t="s">
        <v>594</v>
      </c>
      <c r="R1608" s="114" t="s">
        <v>1681</v>
      </c>
      <c r="S1608" s="114"/>
      <c r="T1608" s="112">
        <v>1680</v>
      </c>
      <c r="U1608" s="112">
        <v>0</v>
      </c>
      <c r="V1608" s="112">
        <v>0</v>
      </c>
      <c r="W1608" s="112">
        <v>0</v>
      </c>
      <c r="X1608" s="112">
        <v>0</v>
      </c>
      <c r="Y1608" s="112">
        <v>0</v>
      </c>
      <c r="Z1608" s="112">
        <v>994</v>
      </c>
      <c r="AA1608" s="112">
        <v>0</v>
      </c>
      <c r="AB1608" s="112">
        <v>2674</v>
      </c>
    </row>
    <row r="1609" spans="1:28" x14ac:dyDescent="0.25">
      <c r="A1609" s="114" t="s">
        <v>32</v>
      </c>
      <c r="B1609" s="114" t="s">
        <v>1793</v>
      </c>
      <c r="C1609" s="114" t="s">
        <v>595</v>
      </c>
      <c r="D1609" s="114" t="s">
        <v>1682</v>
      </c>
      <c r="E1609" s="112">
        <f t="shared" si="95"/>
        <v>0</v>
      </c>
      <c r="F1609" s="112">
        <f t="shared" si="95"/>
        <v>3840</v>
      </c>
      <c r="G1609" s="112">
        <f t="shared" si="95"/>
        <v>0</v>
      </c>
      <c r="H1609" s="112">
        <f t="shared" si="95"/>
        <v>0</v>
      </c>
      <c r="I1609" s="112">
        <f t="shared" si="95"/>
        <v>0</v>
      </c>
      <c r="J1609" s="112">
        <f t="shared" si="95"/>
        <v>20736</v>
      </c>
      <c r="K1609" s="112">
        <f t="shared" si="95"/>
        <v>0</v>
      </c>
      <c r="L1609" s="112">
        <f t="shared" si="95"/>
        <v>15184</v>
      </c>
      <c r="M1609" s="112">
        <f t="shared" si="95"/>
        <v>39760</v>
      </c>
      <c r="O1609" s="114" t="s">
        <v>32</v>
      </c>
      <c r="P1609" s="114" t="s">
        <v>1793</v>
      </c>
      <c r="Q1609" s="114" t="s">
        <v>595</v>
      </c>
      <c r="R1609" s="114" t="s">
        <v>1682</v>
      </c>
      <c r="S1609" s="114"/>
      <c r="T1609" s="112">
        <v>0</v>
      </c>
      <c r="U1609" s="112">
        <v>3840</v>
      </c>
      <c r="V1609" s="112">
        <v>0</v>
      </c>
      <c r="W1609" s="112">
        <v>0</v>
      </c>
      <c r="X1609" s="112">
        <v>0</v>
      </c>
      <c r="Y1609" s="112">
        <v>20736</v>
      </c>
      <c r="Z1609" s="112">
        <v>0</v>
      </c>
      <c r="AA1609" s="112">
        <v>15184</v>
      </c>
      <c r="AB1609" s="112">
        <v>39760</v>
      </c>
    </row>
    <row r="1610" spans="1:28" x14ac:dyDescent="0.25">
      <c r="A1610" s="114" t="s">
        <v>32</v>
      </c>
      <c r="B1610" s="114" t="s">
        <v>1793</v>
      </c>
      <c r="C1610" s="114" t="s">
        <v>596</v>
      </c>
      <c r="D1610" s="114" t="s">
        <v>1683</v>
      </c>
      <c r="E1610" s="112">
        <f t="shared" si="95"/>
        <v>0</v>
      </c>
      <c r="F1610" s="112">
        <f t="shared" si="95"/>
        <v>0</v>
      </c>
      <c r="G1610" s="112">
        <f t="shared" si="95"/>
        <v>0</v>
      </c>
      <c r="H1610" s="112">
        <f t="shared" si="95"/>
        <v>0</v>
      </c>
      <c r="I1610" s="112">
        <f t="shared" si="95"/>
        <v>14080</v>
      </c>
      <c r="J1610" s="112">
        <f t="shared" si="95"/>
        <v>0</v>
      </c>
      <c r="K1610" s="112">
        <f t="shared" si="95"/>
        <v>0</v>
      </c>
      <c r="L1610" s="112">
        <f t="shared" si="95"/>
        <v>0</v>
      </c>
      <c r="M1610" s="112">
        <f t="shared" si="95"/>
        <v>14080</v>
      </c>
      <c r="O1610" s="114" t="s">
        <v>32</v>
      </c>
      <c r="P1610" s="114" t="s">
        <v>1793</v>
      </c>
      <c r="Q1610" s="114" t="s">
        <v>596</v>
      </c>
      <c r="R1610" s="114" t="s">
        <v>1683</v>
      </c>
      <c r="S1610" s="114"/>
      <c r="T1610" s="112">
        <v>0</v>
      </c>
      <c r="U1610" s="112">
        <v>0</v>
      </c>
      <c r="V1610" s="112">
        <v>0</v>
      </c>
      <c r="W1610" s="112">
        <v>0</v>
      </c>
      <c r="X1610" s="112">
        <v>14080</v>
      </c>
      <c r="Y1610" s="112">
        <v>0</v>
      </c>
      <c r="Z1610" s="112">
        <v>0</v>
      </c>
      <c r="AA1610" s="112">
        <v>0</v>
      </c>
      <c r="AB1610" s="112">
        <v>14080</v>
      </c>
    </row>
    <row r="1611" spans="1:28" x14ac:dyDescent="0.25">
      <c r="A1611" s="114" t="s">
        <v>32</v>
      </c>
      <c r="B1611" s="114" t="s">
        <v>1793</v>
      </c>
      <c r="C1611" s="114" t="s">
        <v>597</v>
      </c>
      <c r="D1611" s="114" t="s">
        <v>1684</v>
      </c>
      <c r="E1611" s="112">
        <f t="shared" si="95"/>
        <v>6000</v>
      </c>
      <c r="F1611" s="112">
        <f t="shared" si="95"/>
        <v>6992</v>
      </c>
      <c r="G1611" s="112">
        <f t="shared" si="95"/>
        <v>0</v>
      </c>
      <c r="H1611" s="112">
        <f t="shared" si="95"/>
        <v>0</v>
      </c>
      <c r="I1611" s="112">
        <f t="shared" si="95"/>
        <v>125248</v>
      </c>
      <c r="J1611" s="112">
        <f t="shared" si="95"/>
        <v>0</v>
      </c>
      <c r="K1611" s="112">
        <f t="shared" si="95"/>
        <v>3576</v>
      </c>
      <c r="L1611" s="112">
        <f t="shared" si="95"/>
        <v>2863</v>
      </c>
      <c r="M1611" s="112">
        <f t="shared" si="95"/>
        <v>144679</v>
      </c>
      <c r="O1611" s="114" t="s">
        <v>32</v>
      </c>
      <c r="P1611" s="114" t="s">
        <v>1793</v>
      </c>
      <c r="Q1611" s="114" t="s">
        <v>597</v>
      </c>
      <c r="R1611" s="114" t="s">
        <v>1684</v>
      </c>
      <c r="S1611" s="114"/>
      <c r="T1611" s="112">
        <v>6000</v>
      </c>
      <c r="U1611" s="112">
        <v>6992</v>
      </c>
      <c r="V1611" s="112">
        <v>0</v>
      </c>
      <c r="W1611" s="112">
        <v>0</v>
      </c>
      <c r="X1611" s="112">
        <v>125248</v>
      </c>
      <c r="Y1611" s="112">
        <v>0</v>
      </c>
      <c r="Z1611" s="112">
        <v>3576</v>
      </c>
      <c r="AA1611" s="112">
        <v>2863</v>
      </c>
      <c r="AB1611" s="112">
        <v>144679</v>
      </c>
    </row>
    <row r="1612" spans="1:28" x14ac:dyDescent="0.25">
      <c r="A1612" s="114" t="s">
        <v>32</v>
      </c>
      <c r="B1612" s="114" t="s">
        <v>1793</v>
      </c>
      <c r="C1612" s="114" t="s">
        <v>598</v>
      </c>
      <c r="D1612" s="114" t="s">
        <v>1685</v>
      </c>
      <c r="E1612" s="112">
        <f t="shared" si="95"/>
        <v>0</v>
      </c>
      <c r="F1612" s="112">
        <f t="shared" si="95"/>
        <v>0</v>
      </c>
      <c r="G1612" s="112">
        <f t="shared" si="95"/>
        <v>0</v>
      </c>
      <c r="H1612" s="112">
        <f t="shared" si="95"/>
        <v>0</v>
      </c>
      <c r="I1612" s="112">
        <f t="shared" si="95"/>
        <v>0</v>
      </c>
      <c r="J1612" s="112">
        <f t="shared" si="95"/>
        <v>0</v>
      </c>
      <c r="K1612" s="112">
        <f t="shared" si="95"/>
        <v>0</v>
      </c>
      <c r="L1612" s="112">
        <f t="shared" si="95"/>
        <v>0</v>
      </c>
      <c r="M1612" s="112">
        <f t="shared" si="95"/>
        <v>0</v>
      </c>
      <c r="O1612" s="114" t="s">
        <v>32</v>
      </c>
      <c r="P1612" s="114" t="s">
        <v>1793</v>
      </c>
      <c r="Q1612" s="114" t="s">
        <v>598</v>
      </c>
      <c r="R1612" s="114" t="s">
        <v>1685</v>
      </c>
      <c r="S1612" s="114"/>
      <c r="T1612" s="112">
        <v>0</v>
      </c>
      <c r="U1612" s="112">
        <v>0</v>
      </c>
      <c r="V1612" s="112">
        <v>0</v>
      </c>
      <c r="W1612" s="112">
        <v>0</v>
      </c>
      <c r="X1612" s="112">
        <v>0</v>
      </c>
      <c r="Y1612" s="112">
        <v>0</v>
      </c>
      <c r="Z1612" s="112">
        <v>0</v>
      </c>
      <c r="AA1612" s="112">
        <v>0</v>
      </c>
      <c r="AB1612" s="112">
        <v>0</v>
      </c>
    </row>
    <row r="1613" spans="1:28" x14ac:dyDescent="0.25">
      <c r="A1613" s="114" t="s">
        <v>32</v>
      </c>
      <c r="B1613" s="114" t="s">
        <v>1793</v>
      </c>
      <c r="C1613" s="114" t="s">
        <v>599</v>
      </c>
      <c r="D1613" s="114" t="s">
        <v>1686</v>
      </c>
      <c r="E1613" s="112">
        <f t="shared" si="95"/>
        <v>0</v>
      </c>
      <c r="F1613" s="112">
        <f t="shared" si="95"/>
        <v>0</v>
      </c>
      <c r="G1613" s="112">
        <f t="shared" si="95"/>
        <v>0</v>
      </c>
      <c r="H1613" s="112">
        <f t="shared" si="95"/>
        <v>0</v>
      </c>
      <c r="I1613" s="112">
        <f t="shared" si="95"/>
        <v>0</v>
      </c>
      <c r="J1613" s="112">
        <f t="shared" si="95"/>
        <v>121888</v>
      </c>
      <c r="K1613" s="112">
        <f t="shared" si="95"/>
        <v>0</v>
      </c>
      <c r="L1613" s="112">
        <f t="shared" si="95"/>
        <v>102352</v>
      </c>
      <c r="M1613" s="112">
        <f t="shared" si="95"/>
        <v>224240</v>
      </c>
      <c r="O1613" s="114" t="s">
        <v>32</v>
      </c>
      <c r="P1613" s="114" t="s">
        <v>1793</v>
      </c>
      <c r="Q1613" s="114" t="s">
        <v>599</v>
      </c>
      <c r="R1613" s="114" t="s">
        <v>1686</v>
      </c>
      <c r="S1613" s="114"/>
      <c r="T1613" s="112">
        <v>0</v>
      </c>
      <c r="U1613" s="112">
        <v>0</v>
      </c>
      <c r="V1613" s="112">
        <v>0</v>
      </c>
      <c r="W1613" s="112">
        <v>0</v>
      </c>
      <c r="X1613" s="112">
        <v>0</v>
      </c>
      <c r="Y1613" s="112">
        <v>121888</v>
      </c>
      <c r="Z1613" s="112">
        <v>0</v>
      </c>
      <c r="AA1613" s="112">
        <v>102352</v>
      </c>
      <c r="AB1613" s="112">
        <v>224240</v>
      </c>
    </row>
    <row r="1614" spans="1:28" x14ac:dyDescent="0.25">
      <c r="A1614" s="114" t="s">
        <v>32</v>
      </c>
      <c r="B1614" s="114" t="s">
        <v>1793</v>
      </c>
      <c r="C1614" s="114" t="s">
        <v>600</v>
      </c>
      <c r="D1614" s="114" t="s">
        <v>1687</v>
      </c>
      <c r="E1614" s="112">
        <f t="shared" si="95"/>
        <v>178640</v>
      </c>
      <c r="F1614" s="112">
        <f t="shared" si="95"/>
        <v>0</v>
      </c>
      <c r="G1614" s="112">
        <f t="shared" si="95"/>
        <v>0</v>
      </c>
      <c r="H1614" s="112">
        <f t="shared" si="95"/>
        <v>17464</v>
      </c>
      <c r="I1614" s="112">
        <f t="shared" si="95"/>
        <v>0</v>
      </c>
      <c r="J1614" s="112">
        <f t="shared" si="95"/>
        <v>0</v>
      </c>
      <c r="K1614" s="112">
        <f t="shared" si="95"/>
        <v>1174</v>
      </c>
      <c r="L1614" s="112">
        <f t="shared" si="95"/>
        <v>0</v>
      </c>
      <c r="M1614" s="112">
        <f t="shared" si="95"/>
        <v>197278</v>
      </c>
      <c r="O1614" s="114" t="s">
        <v>32</v>
      </c>
      <c r="P1614" s="114" t="s">
        <v>1793</v>
      </c>
      <c r="Q1614" s="114" t="s">
        <v>600</v>
      </c>
      <c r="R1614" s="114" t="s">
        <v>1687</v>
      </c>
      <c r="S1614" s="114"/>
      <c r="T1614" s="112">
        <v>178640</v>
      </c>
      <c r="U1614" s="112">
        <v>0</v>
      </c>
      <c r="V1614" s="112">
        <v>0</v>
      </c>
      <c r="W1614" s="112">
        <v>17464</v>
      </c>
      <c r="X1614" s="112">
        <v>0</v>
      </c>
      <c r="Y1614" s="112">
        <v>0</v>
      </c>
      <c r="Z1614" s="112">
        <v>1174</v>
      </c>
      <c r="AA1614" s="112">
        <v>0</v>
      </c>
      <c r="AB1614" s="112">
        <v>197278</v>
      </c>
    </row>
    <row r="1615" spans="1:28" x14ac:dyDescent="0.25">
      <c r="A1615" s="114" t="s">
        <v>32</v>
      </c>
      <c r="B1615" s="114" t="s">
        <v>1793</v>
      </c>
      <c r="C1615" s="114" t="s">
        <v>601</v>
      </c>
      <c r="D1615" s="114" t="s">
        <v>1688</v>
      </c>
      <c r="E1615" s="112">
        <f t="shared" si="95"/>
        <v>19520</v>
      </c>
      <c r="F1615" s="112">
        <f t="shared" si="95"/>
        <v>0</v>
      </c>
      <c r="G1615" s="112">
        <f t="shared" si="95"/>
        <v>0</v>
      </c>
      <c r="H1615" s="112">
        <f t="shared" si="95"/>
        <v>0</v>
      </c>
      <c r="I1615" s="112">
        <f t="shared" si="95"/>
        <v>0</v>
      </c>
      <c r="J1615" s="112">
        <f t="shared" si="95"/>
        <v>0</v>
      </c>
      <c r="K1615" s="112">
        <f t="shared" si="95"/>
        <v>0</v>
      </c>
      <c r="L1615" s="112">
        <f t="shared" si="95"/>
        <v>0</v>
      </c>
      <c r="M1615" s="112">
        <f t="shared" si="95"/>
        <v>19520</v>
      </c>
      <c r="O1615" s="114" t="s">
        <v>32</v>
      </c>
      <c r="P1615" s="114" t="s">
        <v>1793</v>
      </c>
      <c r="Q1615" s="114" t="s">
        <v>601</v>
      </c>
      <c r="R1615" s="114" t="s">
        <v>1688</v>
      </c>
      <c r="S1615" s="114"/>
      <c r="T1615" s="112">
        <v>19520</v>
      </c>
      <c r="U1615" s="112">
        <v>0</v>
      </c>
      <c r="V1615" s="112">
        <v>0</v>
      </c>
      <c r="W1615" s="112">
        <v>0</v>
      </c>
      <c r="X1615" s="112">
        <v>0</v>
      </c>
      <c r="Y1615" s="112">
        <v>0</v>
      </c>
      <c r="Z1615" s="112">
        <v>0</v>
      </c>
      <c r="AA1615" s="112">
        <v>0</v>
      </c>
      <c r="AB1615" s="112">
        <v>19520</v>
      </c>
    </row>
    <row r="1616" spans="1:28" x14ac:dyDescent="0.25">
      <c r="A1616" s="114" t="s">
        <v>32</v>
      </c>
      <c r="B1616" s="114" t="s">
        <v>1793</v>
      </c>
      <c r="C1616" s="114" t="s">
        <v>602</v>
      </c>
      <c r="D1616" s="114" t="s">
        <v>1689</v>
      </c>
      <c r="E1616" s="112">
        <f t="shared" si="95"/>
        <v>0</v>
      </c>
      <c r="F1616" s="112">
        <f t="shared" si="95"/>
        <v>29760</v>
      </c>
      <c r="G1616" s="112">
        <f t="shared" si="95"/>
        <v>0</v>
      </c>
      <c r="H1616" s="112">
        <f t="shared" si="95"/>
        <v>0</v>
      </c>
      <c r="I1616" s="112">
        <f t="shared" si="95"/>
        <v>0</v>
      </c>
      <c r="J1616" s="112">
        <f t="shared" si="95"/>
        <v>80560</v>
      </c>
      <c r="K1616" s="112">
        <f t="shared" si="95"/>
        <v>0</v>
      </c>
      <c r="L1616" s="112">
        <f t="shared" si="95"/>
        <v>7425</v>
      </c>
      <c r="M1616" s="112">
        <f t="shared" si="95"/>
        <v>117745</v>
      </c>
      <c r="O1616" s="114" t="s">
        <v>32</v>
      </c>
      <c r="P1616" s="114" t="s">
        <v>1793</v>
      </c>
      <c r="Q1616" s="114" t="s">
        <v>602</v>
      </c>
      <c r="R1616" s="114" t="s">
        <v>1689</v>
      </c>
      <c r="S1616" s="114"/>
      <c r="T1616" s="112">
        <v>0</v>
      </c>
      <c r="U1616" s="112">
        <v>29760</v>
      </c>
      <c r="V1616" s="112">
        <v>0</v>
      </c>
      <c r="W1616" s="112">
        <v>0</v>
      </c>
      <c r="X1616" s="112">
        <v>0</v>
      </c>
      <c r="Y1616" s="112">
        <v>80560</v>
      </c>
      <c r="Z1616" s="112">
        <v>0</v>
      </c>
      <c r="AA1616" s="112">
        <v>7425</v>
      </c>
      <c r="AB1616" s="112">
        <v>117745</v>
      </c>
    </row>
    <row r="1617" spans="1:28" x14ac:dyDescent="0.25">
      <c r="A1617" s="114" t="s">
        <v>32</v>
      </c>
      <c r="B1617" s="114" t="s">
        <v>1793</v>
      </c>
      <c r="C1617" s="114" t="s">
        <v>603</v>
      </c>
      <c r="D1617" s="114" t="s">
        <v>1690</v>
      </c>
      <c r="E1617" s="112">
        <f t="shared" si="95"/>
        <v>0</v>
      </c>
      <c r="F1617" s="112">
        <f t="shared" si="95"/>
        <v>0</v>
      </c>
      <c r="G1617" s="112">
        <f t="shared" si="95"/>
        <v>0</v>
      </c>
      <c r="H1617" s="112">
        <f t="shared" si="95"/>
        <v>0</v>
      </c>
      <c r="I1617" s="112">
        <f t="shared" si="95"/>
        <v>0</v>
      </c>
      <c r="J1617" s="112">
        <f t="shared" si="95"/>
        <v>0</v>
      </c>
      <c r="K1617" s="112">
        <f t="shared" si="95"/>
        <v>0</v>
      </c>
      <c r="L1617" s="112">
        <f t="shared" si="95"/>
        <v>0</v>
      </c>
      <c r="M1617" s="112">
        <f t="shared" si="95"/>
        <v>0</v>
      </c>
      <c r="O1617" s="114" t="s">
        <v>32</v>
      </c>
      <c r="P1617" s="114" t="s">
        <v>1793</v>
      </c>
      <c r="Q1617" s="114" t="s">
        <v>603</v>
      </c>
      <c r="R1617" s="114" t="s">
        <v>1690</v>
      </c>
      <c r="S1617" s="114"/>
      <c r="T1617" s="112">
        <v>0</v>
      </c>
      <c r="U1617" s="112">
        <v>0</v>
      </c>
      <c r="V1617" s="112">
        <v>0</v>
      </c>
      <c r="W1617" s="112">
        <v>0</v>
      </c>
      <c r="X1617" s="112">
        <v>0</v>
      </c>
      <c r="Y1617" s="112">
        <v>0</v>
      </c>
      <c r="Z1617" s="112">
        <v>0</v>
      </c>
      <c r="AA1617" s="112">
        <v>0</v>
      </c>
      <c r="AB1617" s="112">
        <v>0</v>
      </c>
    </row>
    <row r="1618" spans="1:28" x14ac:dyDescent="0.25">
      <c r="A1618" s="114" t="s">
        <v>32</v>
      </c>
      <c r="B1618" s="114" t="s">
        <v>1793</v>
      </c>
      <c r="C1618" s="114" t="s">
        <v>604</v>
      </c>
      <c r="D1618" s="114" t="s">
        <v>1691</v>
      </c>
      <c r="E1618" s="112">
        <f t="shared" si="95"/>
        <v>2352</v>
      </c>
      <c r="F1618" s="112">
        <f t="shared" si="95"/>
        <v>0</v>
      </c>
      <c r="G1618" s="112">
        <f t="shared" si="95"/>
        <v>0</v>
      </c>
      <c r="H1618" s="112">
        <f t="shared" si="95"/>
        <v>0</v>
      </c>
      <c r="I1618" s="112">
        <f t="shared" si="95"/>
        <v>2560</v>
      </c>
      <c r="J1618" s="112">
        <f t="shared" si="95"/>
        <v>35984</v>
      </c>
      <c r="K1618" s="112">
        <f t="shared" si="95"/>
        <v>0</v>
      </c>
      <c r="L1618" s="112">
        <f t="shared" si="95"/>
        <v>23890</v>
      </c>
      <c r="M1618" s="112">
        <f t="shared" si="95"/>
        <v>64786</v>
      </c>
      <c r="O1618" s="114" t="s">
        <v>32</v>
      </c>
      <c r="P1618" s="114" t="s">
        <v>1793</v>
      </c>
      <c r="Q1618" s="114" t="s">
        <v>604</v>
      </c>
      <c r="R1618" s="114" t="s">
        <v>1691</v>
      </c>
      <c r="S1618" s="114"/>
      <c r="T1618" s="112">
        <v>2352</v>
      </c>
      <c r="U1618" s="112">
        <v>0</v>
      </c>
      <c r="V1618" s="112">
        <v>0</v>
      </c>
      <c r="W1618" s="112">
        <v>0</v>
      </c>
      <c r="X1618" s="112">
        <v>2560</v>
      </c>
      <c r="Y1618" s="112">
        <v>35984</v>
      </c>
      <c r="Z1618" s="112">
        <v>0</v>
      </c>
      <c r="AA1618" s="112">
        <v>23890</v>
      </c>
      <c r="AB1618" s="112">
        <v>64786</v>
      </c>
    </row>
    <row r="1619" spans="1:28" x14ac:dyDescent="0.25">
      <c r="A1619" s="114" t="s">
        <v>32</v>
      </c>
      <c r="B1619" s="114" t="s">
        <v>1793</v>
      </c>
      <c r="C1619" s="114" t="s">
        <v>605</v>
      </c>
      <c r="D1619" s="114" t="s">
        <v>1692</v>
      </c>
      <c r="E1619" s="112">
        <f t="shared" si="95"/>
        <v>0</v>
      </c>
      <c r="F1619" s="112">
        <f t="shared" si="95"/>
        <v>0</v>
      </c>
      <c r="G1619" s="112">
        <f t="shared" si="95"/>
        <v>0</v>
      </c>
      <c r="H1619" s="112">
        <f t="shared" si="95"/>
        <v>0</v>
      </c>
      <c r="I1619" s="112">
        <f t="shared" si="95"/>
        <v>0</v>
      </c>
      <c r="J1619" s="112">
        <f t="shared" si="95"/>
        <v>0</v>
      </c>
      <c r="K1619" s="112">
        <f t="shared" si="95"/>
        <v>0</v>
      </c>
      <c r="L1619" s="112">
        <f t="shared" si="95"/>
        <v>0</v>
      </c>
      <c r="M1619" s="112">
        <f t="shared" si="95"/>
        <v>0</v>
      </c>
      <c r="O1619" s="114" t="s">
        <v>32</v>
      </c>
      <c r="P1619" s="114" t="s">
        <v>1793</v>
      </c>
      <c r="Q1619" s="114" t="s">
        <v>605</v>
      </c>
      <c r="R1619" s="114" t="s">
        <v>1692</v>
      </c>
      <c r="S1619" s="114"/>
      <c r="T1619" s="112">
        <v>0</v>
      </c>
      <c r="U1619" s="112">
        <v>0</v>
      </c>
      <c r="V1619" s="112">
        <v>0</v>
      </c>
      <c r="W1619" s="112">
        <v>0</v>
      </c>
      <c r="X1619" s="112">
        <v>0</v>
      </c>
      <c r="Y1619" s="112">
        <v>0</v>
      </c>
      <c r="Z1619" s="112">
        <v>0</v>
      </c>
      <c r="AA1619" s="112">
        <v>0</v>
      </c>
      <c r="AB1619" s="112">
        <v>0</v>
      </c>
    </row>
    <row r="1620" spans="1:28" x14ac:dyDescent="0.25">
      <c r="A1620" s="114" t="s">
        <v>32</v>
      </c>
      <c r="B1620" s="114" t="s">
        <v>1793</v>
      </c>
      <c r="C1620" s="114" t="s">
        <v>606</v>
      </c>
      <c r="D1620" s="114" t="s">
        <v>1693</v>
      </c>
      <c r="E1620" s="112">
        <f t="shared" si="95"/>
        <v>0</v>
      </c>
      <c r="F1620" s="112">
        <f t="shared" si="95"/>
        <v>0</v>
      </c>
      <c r="G1620" s="112">
        <f t="shared" si="95"/>
        <v>0</v>
      </c>
      <c r="H1620" s="112">
        <f t="shared" si="95"/>
        <v>0</v>
      </c>
      <c r="I1620" s="112">
        <f t="shared" si="95"/>
        <v>0</v>
      </c>
      <c r="J1620" s="112">
        <f t="shared" si="95"/>
        <v>82672</v>
      </c>
      <c r="K1620" s="112">
        <f t="shared" si="95"/>
        <v>0</v>
      </c>
      <c r="L1620" s="112">
        <f t="shared" si="95"/>
        <v>0</v>
      </c>
      <c r="M1620" s="112">
        <f t="shared" si="95"/>
        <v>82672</v>
      </c>
      <c r="O1620" s="114" t="s">
        <v>32</v>
      </c>
      <c r="P1620" s="114" t="s">
        <v>1793</v>
      </c>
      <c r="Q1620" s="114" t="s">
        <v>606</v>
      </c>
      <c r="R1620" s="114" t="s">
        <v>1693</v>
      </c>
      <c r="S1620" s="114"/>
      <c r="T1620" s="112">
        <v>0</v>
      </c>
      <c r="U1620" s="112">
        <v>0</v>
      </c>
      <c r="V1620" s="112">
        <v>0</v>
      </c>
      <c r="W1620" s="112">
        <v>0</v>
      </c>
      <c r="X1620" s="112">
        <v>0</v>
      </c>
      <c r="Y1620" s="112">
        <v>82672</v>
      </c>
      <c r="Z1620" s="112">
        <v>0</v>
      </c>
      <c r="AA1620" s="112">
        <v>0</v>
      </c>
      <c r="AB1620" s="112">
        <v>82672</v>
      </c>
    </row>
    <row r="1621" spans="1:28" x14ac:dyDescent="0.25">
      <c r="A1621" s="114" t="s">
        <v>32</v>
      </c>
      <c r="B1621" s="114" t="s">
        <v>1793</v>
      </c>
      <c r="C1621" s="114" t="s">
        <v>607</v>
      </c>
      <c r="D1621" s="114" t="s">
        <v>1694</v>
      </c>
      <c r="E1621" s="112">
        <f t="shared" si="95"/>
        <v>0</v>
      </c>
      <c r="F1621" s="112">
        <f t="shared" si="95"/>
        <v>112112</v>
      </c>
      <c r="G1621" s="112">
        <f t="shared" si="95"/>
        <v>30813</v>
      </c>
      <c r="H1621" s="112">
        <f t="shared" si="95"/>
        <v>0</v>
      </c>
      <c r="I1621" s="112">
        <f t="shared" si="95"/>
        <v>0</v>
      </c>
      <c r="J1621" s="112">
        <f t="shared" si="95"/>
        <v>1664</v>
      </c>
      <c r="K1621" s="112">
        <f t="shared" si="95"/>
        <v>0</v>
      </c>
      <c r="L1621" s="112">
        <f t="shared" si="95"/>
        <v>0</v>
      </c>
      <c r="M1621" s="112">
        <f t="shared" si="95"/>
        <v>144589</v>
      </c>
      <c r="O1621" s="114" t="s">
        <v>32</v>
      </c>
      <c r="P1621" s="114" t="s">
        <v>1793</v>
      </c>
      <c r="Q1621" s="114" t="s">
        <v>607</v>
      </c>
      <c r="R1621" s="114" t="s">
        <v>1694</v>
      </c>
      <c r="S1621" s="114"/>
      <c r="T1621" s="112">
        <v>0</v>
      </c>
      <c r="U1621" s="112">
        <v>112112</v>
      </c>
      <c r="V1621" s="112">
        <v>30813</v>
      </c>
      <c r="W1621" s="112">
        <v>0</v>
      </c>
      <c r="X1621" s="112">
        <v>0</v>
      </c>
      <c r="Y1621" s="112">
        <v>1664</v>
      </c>
      <c r="Z1621" s="112">
        <v>0</v>
      </c>
      <c r="AA1621" s="112">
        <v>0</v>
      </c>
      <c r="AB1621" s="112">
        <v>144589</v>
      </c>
    </row>
    <row r="1622" spans="1:28" x14ac:dyDescent="0.25">
      <c r="A1622" s="114" t="s">
        <v>32</v>
      </c>
      <c r="B1622" s="114" t="s">
        <v>1793</v>
      </c>
      <c r="C1622" s="114" t="s">
        <v>608</v>
      </c>
      <c r="D1622" s="114" t="s">
        <v>1695</v>
      </c>
      <c r="E1622" s="112">
        <f t="shared" si="95"/>
        <v>0</v>
      </c>
      <c r="F1622" s="112">
        <f t="shared" si="95"/>
        <v>0</v>
      </c>
      <c r="G1622" s="112">
        <f t="shared" si="95"/>
        <v>0</v>
      </c>
      <c r="H1622" s="112">
        <f t="shared" si="95"/>
        <v>0</v>
      </c>
      <c r="I1622" s="112">
        <f t="shared" si="95"/>
        <v>45376</v>
      </c>
      <c r="J1622" s="112">
        <f t="shared" si="95"/>
        <v>0</v>
      </c>
      <c r="K1622" s="112">
        <f t="shared" si="95"/>
        <v>16608</v>
      </c>
      <c r="L1622" s="112">
        <f t="shared" si="95"/>
        <v>0</v>
      </c>
      <c r="M1622" s="112">
        <f t="shared" si="95"/>
        <v>61984</v>
      </c>
      <c r="O1622" s="114" t="s">
        <v>32</v>
      </c>
      <c r="P1622" s="114" t="s">
        <v>1793</v>
      </c>
      <c r="Q1622" s="114" t="s">
        <v>608</v>
      </c>
      <c r="R1622" s="114" t="s">
        <v>1695</v>
      </c>
      <c r="S1622" s="114"/>
      <c r="T1622" s="112">
        <v>0</v>
      </c>
      <c r="U1622" s="112">
        <v>0</v>
      </c>
      <c r="V1622" s="112">
        <v>0</v>
      </c>
      <c r="W1622" s="112">
        <v>0</v>
      </c>
      <c r="X1622" s="112">
        <v>45376</v>
      </c>
      <c r="Y1622" s="112">
        <v>0</v>
      </c>
      <c r="Z1622" s="112">
        <v>16608</v>
      </c>
      <c r="AA1622" s="112">
        <v>0</v>
      </c>
      <c r="AB1622" s="112">
        <v>61984</v>
      </c>
    </row>
    <row r="1623" spans="1:28" x14ac:dyDescent="0.25">
      <c r="A1623" s="114" t="s">
        <v>32</v>
      </c>
      <c r="B1623" s="114" t="s">
        <v>1793</v>
      </c>
      <c r="C1623" s="114" t="s">
        <v>609</v>
      </c>
      <c r="D1623" s="114" t="s">
        <v>1696</v>
      </c>
      <c r="E1623" s="112">
        <f t="shared" si="95"/>
        <v>0</v>
      </c>
      <c r="F1623" s="112">
        <f t="shared" si="95"/>
        <v>0</v>
      </c>
      <c r="G1623" s="112">
        <f t="shared" si="95"/>
        <v>0</v>
      </c>
      <c r="H1623" s="112">
        <f t="shared" si="95"/>
        <v>0</v>
      </c>
      <c r="I1623" s="112">
        <f t="shared" si="95"/>
        <v>21328</v>
      </c>
      <c r="J1623" s="112">
        <f t="shared" si="95"/>
        <v>0</v>
      </c>
      <c r="K1623" s="112">
        <f t="shared" si="95"/>
        <v>23426</v>
      </c>
      <c r="L1623" s="112">
        <f t="shared" si="95"/>
        <v>0</v>
      </c>
      <c r="M1623" s="112">
        <f t="shared" si="95"/>
        <v>44754</v>
      </c>
      <c r="O1623" s="114" t="s">
        <v>32</v>
      </c>
      <c r="P1623" s="114" t="s">
        <v>1793</v>
      </c>
      <c r="Q1623" s="114" t="s">
        <v>609</v>
      </c>
      <c r="R1623" s="114" t="s">
        <v>1696</v>
      </c>
      <c r="S1623" s="114"/>
      <c r="T1623" s="112">
        <v>0</v>
      </c>
      <c r="U1623" s="112">
        <v>0</v>
      </c>
      <c r="V1623" s="112">
        <v>0</v>
      </c>
      <c r="W1623" s="112">
        <v>0</v>
      </c>
      <c r="X1623" s="112">
        <v>21328</v>
      </c>
      <c r="Y1623" s="112">
        <v>0</v>
      </c>
      <c r="Z1623" s="112">
        <v>23426</v>
      </c>
      <c r="AA1623" s="112">
        <v>0</v>
      </c>
      <c r="AB1623" s="112">
        <v>44754</v>
      </c>
    </row>
    <row r="1624" spans="1:28" x14ac:dyDescent="0.25">
      <c r="A1624" s="114" t="s">
        <v>32</v>
      </c>
      <c r="B1624" s="114" t="s">
        <v>1793</v>
      </c>
      <c r="C1624" s="114" t="s">
        <v>610</v>
      </c>
      <c r="D1624" s="114" t="s">
        <v>1697</v>
      </c>
      <c r="E1624" s="112">
        <f t="shared" si="95"/>
        <v>0</v>
      </c>
      <c r="F1624" s="112">
        <f t="shared" si="95"/>
        <v>0</v>
      </c>
      <c r="G1624" s="112">
        <f t="shared" si="95"/>
        <v>0</v>
      </c>
      <c r="H1624" s="112">
        <f t="shared" si="95"/>
        <v>0</v>
      </c>
      <c r="I1624" s="112">
        <f t="shared" si="95"/>
        <v>1712</v>
      </c>
      <c r="J1624" s="112">
        <f t="shared" si="95"/>
        <v>0</v>
      </c>
      <c r="K1624" s="112">
        <f t="shared" si="95"/>
        <v>0</v>
      </c>
      <c r="L1624" s="112">
        <f t="shared" si="95"/>
        <v>0</v>
      </c>
      <c r="M1624" s="112">
        <f t="shared" si="95"/>
        <v>1712</v>
      </c>
      <c r="O1624" s="114" t="s">
        <v>32</v>
      </c>
      <c r="P1624" s="114" t="s">
        <v>1793</v>
      </c>
      <c r="Q1624" s="114" t="s">
        <v>610</v>
      </c>
      <c r="R1624" s="114" t="s">
        <v>1697</v>
      </c>
      <c r="S1624" s="114"/>
      <c r="T1624" s="112">
        <v>0</v>
      </c>
      <c r="U1624" s="112">
        <v>0</v>
      </c>
      <c r="V1624" s="112">
        <v>0</v>
      </c>
      <c r="W1624" s="112">
        <v>0</v>
      </c>
      <c r="X1624" s="112">
        <v>1712</v>
      </c>
      <c r="Y1624" s="112">
        <v>0</v>
      </c>
      <c r="Z1624" s="112">
        <v>0</v>
      </c>
      <c r="AA1624" s="112">
        <v>0</v>
      </c>
      <c r="AB1624" s="112">
        <v>1712</v>
      </c>
    </row>
    <row r="1625" spans="1:28" x14ac:dyDescent="0.25">
      <c r="A1625" s="114" t="s">
        <v>32</v>
      </c>
      <c r="B1625" s="114" t="s">
        <v>1793</v>
      </c>
      <c r="C1625" s="114" t="s">
        <v>611</v>
      </c>
      <c r="D1625" s="114" t="s">
        <v>1698</v>
      </c>
      <c r="E1625" s="112">
        <f t="shared" si="95"/>
        <v>2112</v>
      </c>
      <c r="F1625" s="112">
        <f t="shared" si="95"/>
        <v>0</v>
      </c>
      <c r="G1625" s="112">
        <f t="shared" si="95"/>
        <v>0</v>
      </c>
      <c r="H1625" s="112">
        <f t="shared" si="95"/>
        <v>0</v>
      </c>
      <c r="I1625" s="112">
        <f t="shared" si="95"/>
        <v>0</v>
      </c>
      <c r="J1625" s="112">
        <f t="shared" si="95"/>
        <v>0</v>
      </c>
      <c r="K1625" s="112">
        <f t="shared" si="95"/>
        <v>0</v>
      </c>
      <c r="L1625" s="112">
        <f t="shared" si="95"/>
        <v>0</v>
      </c>
      <c r="M1625" s="112">
        <f t="shared" si="95"/>
        <v>2112</v>
      </c>
      <c r="O1625" s="114" t="s">
        <v>32</v>
      </c>
      <c r="P1625" s="114" t="s">
        <v>1793</v>
      </c>
      <c r="Q1625" s="114" t="s">
        <v>611</v>
      </c>
      <c r="R1625" s="114" t="s">
        <v>1698</v>
      </c>
      <c r="S1625" s="114"/>
      <c r="T1625" s="112">
        <v>2112</v>
      </c>
      <c r="U1625" s="112">
        <v>0</v>
      </c>
      <c r="V1625" s="112">
        <v>0</v>
      </c>
      <c r="W1625" s="112">
        <v>0</v>
      </c>
      <c r="X1625" s="112">
        <v>0</v>
      </c>
      <c r="Y1625" s="112">
        <v>0</v>
      </c>
      <c r="Z1625" s="112">
        <v>0</v>
      </c>
      <c r="AA1625" s="112">
        <v>0</v>
      </c>
      <c r="AB1625" s="112">
        <v>2112</v>
      </c>
    </row>
    <row r="1626" spans="1:28" x14ac:dyDescent="0.25">
      <c r="A1626" s="114" t="s">
        <v>32</v>
      </c>
      <c r="B1626" s="114" t="s">
        <v>1793</v>
      </c>
      <c r="C1626" s="114" t="s">
        <v>612</v>
      </c>
      <c r="D1626" s="114" t="s">
        <v>1699</v>
      </c>
      <c r="E1626" s="112">
        <f t="shared" si="95"/>
        <v>19776</v>
      </c>
      <c r="F1626" s="112">
        <f t="shared" si="95"/>
        <v>0</v>
      </c>
      <c r="G1626" s="112">
        <f t="shared" si="95"/>
        <v>0</v>
      </c>
      <c r="H1626" s="112">
        <f t="shared" si="95"/>
        <v>0</v>
      </c>
      <c r="I1626" s="112">
        <f t="shared" si="95"/>
        <v>2544</v>
      </c>
      <c r="J1626" s="112">
        <f t="shared" si="95"/>
        <v>0</v>
      </c>
      <c r="K1626" s="112">
        <f t="shared" si="95"/>
        <v>5292</v>
      </c>
      <c r="L1626" s="112">
        <f t="shared" si="95"/>
        <v>0</v>
      </c>
      <c r="M1626" s="112">
        <f t="shared" si="95"/>
        <v>27612</v>
      </c>
      <c r="O1626" s="114" t="s">
        <v>32</v>
      </c>
      <c r="P1626" s="114" t="s">
        <v>1793</v>
      </c>
      <c r="Q1626" s="114" t="s">
        <v>612</v>
      </c>
      <c r="R1626" s="114" t="s">
        <v>1699</v>
      </c>
      <c r="S1626" s="114"/>
      <c r="T1626" s="112">
        <v>19776</v>
      </c>
      <c r="U1626" s="112">
        <v>0</v>
      </c>
      <c r="V1626" s="112">
        <v>0</v>
      </c>
      <c r="W1626" s="112">
        <v>0</v>
      </c>
      <c r="X1626" s="112">
        <v>2544</v>
      </c>
      <c r="Y1626" s="112">
        <v>0</v>
      </c>
      <c r="Z1626" s="112">
        <v>5292</v>
      </c>
      <c r="AA1626" s="112">
        <v>0</v>
      </c>
      <c r="AB1626" s="112">
        <v>27612</v>
      </c>
    </row>
    <row r="1627" spans="1:28" x14ac:dyDescent="0.25">
      <c r="A1627" s="114" t="s">
        <v>32</v>
      </c>
      <c r="B1627" s="114" t="s">
        <v>1793</v>
      </c>
      <c r="C1627" s="114" t="s">
        <v>613</v>
      </c>
      <c r="D1627" s="114" t="s">
        <v>1700</v>
      </c>
      <c r="E1627" s="112">
        <f t="shared" si="95"/>
        <v>315984</v>
      </c>
      <c r="F1627" s="112">
        <f t="shared" si="95"/>
        <v>0</v>
      </c>
      <c r="G1627" s="112">
        <f t="shared" si="95"/>
        <v>0</v>
      </c>
      <c r="H1627" s="112">
        <f t="shared" si="95"/>
        <v>0</v>
      </c>
      <c r="I1627" s="112">
        <f t="shared" si="95"/>
        <v>0</v>
      </c>
      <c r="J1627" s="112">
        <f t="shared" si="95"/>
        <v>0</v>
      </c>
      <c r="K1627" s="112">
        <f t="shared" si="95"/>
        <v>0</v>
      </c>
      <c r="L1627" s="112">
        <f t="shared" si="95"/>
        <v>0</v>
      </c>
      <c r="M1627" s="112">
        <f t="shared" si="95"/>
        <v>315984</v>
      </c>
      <c r="O1627" s="114" t="s">
        <v>32</v>
      </c>
      <c r="P1627" s="114" t="s">
        <v>1793</v>
      </c>
      <c r="Q1627" s="114" t="s">
        <v>613</v>
      </c>
      <c r="R1627" s="114" t="s">
        <v>1700</v>
      </c>
      <c r="S1627" s="114"/>
      <c r="T1627" s="112">
        <v>315984</v>
      </c>
      <c r="U1627" s="112">
        <v>0</v>
      </c>
      <c r="V1627" s="112">
        <v>0</v>
      </c>
      <c r="W1627" s="112">
        <v>0</v>
      </c>
      <c r="X1627" s="112">
        <v>0</v>
      </c>
      <c r="Y1627" s="112">
        <v>0</v>
      </c>
      <c r="Z1627" s="112">
        <v>0</v>
      </c>
      <c r="AA1627" s="112">
        <v>0</v>
      </c>
      <c r="AB1627" s="112">
        <v>315984</v>
      </c>
    </row>
    <row r="1628" spans="1:28" x14ac:dyDescent="0.25">
      <c r="A1628" s="114" t="s">
        <v>32</v>
      </c>
      <c r="B1628" s="114" t="s">
        <v>1793</v>
      </c>
      <c r="C1628" s="114" t="s">
        <v>614</v>
      </c>
      <c r="D1628" s="114" t="s">
        <v>1701</v>
      </c>
      <c r="E1628" s="112">
        <f t="shared" si="95"/>
        <v>76976</v>
      </c>
      <c r="F1628" s="112">
        <f t="shared" si="95"/>
        <v>0</v>
      </c>
      <c r="G1628" s="112">
        <f t="shared" si="95"/>
        <v>0</v>
      </c>
      <c r="H1628" s="112">
        <f t="shared" si="95"/>
        <v>0</v>
      </c>
      <c r="I1628" s="112">
        <f t="shared" si="95"/>
        <v>0</v>
      </c>
      <c r="J1628" s="112">
        <f t="shared" si="95"/>
        <v>0</v>
      </c>
      <c r="K1628" s="112">
        <f t="shared" si="95"/>
        <v>11464</v>
      </c>
      <c r="L1628" s="112">
        <f t="shared" si="95"/>
        <v>0</v>
      </c>
      <c r="M1628" s="112">
        <f t="shared" si="95"/>
        <v>88440</v>
      </c>
      <c r="O1628" s="114" t="s">
        <v>32</v>
      </c>
      <c r="P1628" s="114" t="s">
        <v>1793</v>
      </c>
      <c r="Q1628" s="114" t="s">
        <v>614</v>
      </c>
      <c r="R1628" s="114" t="s">
        <v>1701</v>
      </c>
      <c r="S1628" s="114"/>
      <c r="T1628" s="112">
        <v>76976</v>
      </c>
      <c r="U1628" s="112">
        <v>0</v>
      </c>
      <c r="V1628" s="112">
        <v>0</v>
      </c>
      <c r="W1628" s="112">
        <v>0</v>
      </c>
      <c r="X1628" s="112">
        <v>0</v>
      </c>
      <c r="Y1628" s="112">
        <v>0</v>
      </c>
      <c r="Z1628" s="112">
        <v>11464</v>
      </c>
      <c r="AA1628" s="112">
        <v>0</v>
      </c>
      <c r="AB1628" s="112">
        <v>88440</v>
      </c>
    </row>
    <row r="1629" spans="1:28" x14ac:dyDescent="0.25">
      <c r="A1629" s="114" t="s">
        <v>32</v>
      </c>
      <c r="B1629" s="114" t="s">
        <v>1793</v>
      </c>
      <c r="C1629" s="114" t="s">
        <v>615</v>
      </c>
      <c r="D1629" s="114" t="s">
        <v>1702</v>
      </c>
      <c r="E1629" s="112">
        <f t="shared" si="95"/>
        <v>0</v>
      </c>
      <c r="F1629" s="112">
        <f t="shared" si="95"/>
        <v>0</v>
      </c>
      <c r="G1629" s="112">
        <f t="shared" si="95"/>
        <v>0</v>
      </c>
      <c r="H1629" s="112">
        <f t="shared" si="95"/>
        <v>0</v>
      </c>
      <c r="I1629" s="112">
        <f t="shared" si="95"/>
        <v>0</v>
      </c>
      <c r="J1629" s="112">
        <f t="shared" si="95"/>
        <v>0</v>
      </c>
      <c r="K1629" s="112">
        <f t="shared" si="95"/>
        <v>0</v>
      </c>
      <c r="L1629" s="112">
        <f t="shared" si="95"/>
        <v>0</v>
      </c>
      <c r="M1629" s="112">
        <f t="shared" si="95"/>
        <v>0</v>
      </c>
      <c r="O1629" s="114" t="s">
        <v>32</v>
      </c>
      <c r="P1629" s="114" t="s">
        <v>1793</v>
      </c>
      <c r="Q1629" s="114" t="s">
        <v>615</v>
      </c>
      <c r="R1629" s="114" t="s">
        <v>1702</v>
      </c>
      <c r="S1629" s="114"/>
      <c r="T1629" s="112">
        <v>0</v>
      </c>
      <c r="U1629" s="112">
        <v>0</v>
      </c>
      <c r="V1629" s="112">
        <v>0</v>
      </c>
      <c r="W1629" s="112">
        <v>0</v>
      </c>
      <c r="X1629" s="112">
        <v>0</v>
      </c>
      <c r="Y1629" s="112">
        <v>0</v>
      </c>
      <c r="Z1629" s="112">
        <v>0</v>
      </c>
      <c r="AA1629" s="112">
        <v>0</v>
      </c>
      <c r="AB1629" s="112">
        <v>0</v>
      </c>
    </row>
    <row r="1630" spans="1:28" x14ac:dyDescent="0.25">
      <c r="A1630" s="114" t="s">
        <v>32</v>
      </c>
      <c r="B1630" s="114" t="s">
        <v>1793</v>
      </c>
      <c r="C1630" s="114" t="s">
        <v>616</v>
      </c>
      <c r="D1630" s="114" t="s">
        <v>1703</v>
      </c>
      <c r="E1630" s="112">
        <f t="shared" si="95"/>
        <v>632784</v>
      </c>
      <c r="F1630" s="112">
        <f t="shared" si="95"/>
        <v>451920</v>
      </c>
      <c r="G1630" s="112">
        <f t="shared" si="95"/>
        <v>30813</v>
      </c>
      <c r="H1630" s="112">
        <f t="shared" si="95"/>
        <v>17464</v>
      </c>
      <c r="I1630" s="112">
        <f t="shared" si="95"/>
        <v>345888</v>
      </c>
      <c r="J1630" s="112">
        <f t="shared" si="95"/>
        <v>354976</v>
      </c>
      <c r="K1630" s="112">
        <f t="shared" si="95"/>
        <v>124107</v>
      </c>
      <c r="L1630" s="112">
        <f t="shared" si="95"/>
        <v>154346</v>
      </c>
      <c r="M1630" s="112">
        <f t="shared" si="95"/>
        <v>2112298</v>
      </c>
      <c r="O1630" s="114" t="s">
        <v>32</v>
      </c>
      <c r="P1630" s="114" t="s">
        <v>1793</v>
      </c>
      <c r="Q1630" s="114" t="s">
        <v>616</v>
      </c>
      <c r="R1630" s="114" t="s">
        <v>1703</v>
      </c>
      <c r="S1630" s="114"/>
      <c r="T1630" s="112">
        <v>632784</v>
      </c>
      <c r="U1630" s="112">
        <v>451920</v>
      </c>
      <c r="V1630" s="112">
        <v>30813</v>
      </c>
      <c r="W1630" s="112">
        <v>17464</v>
      </c>
      <c r="X1630" s="112">
        <v>345888</v>
      </c>
      <c r="Y1630" s="112">
        <v>354976</v>
      </c>
      <c r="Z1630" s="112">
        <v>124107</v>
      </c>
      <c r="AA1630" s="112">
        <v>154346</v>
      </c>
      <c r="AB1630" s="112">
        <v>2112298</v>
      </c>
    </row>
    <row r="1631" spans="1:28" x14ac:dyDescent="0.25">
      <c r="D1631" s="111" t="s">
        <v>617</v>
      </c>
      <c r="R1631" s="111" t="s">
        <v>617</v>
      </c>
      <c r="S1631" s="111"/>
    </row>
    <row r="1632" spans="1:28" x14ac:dyDescent="0.25">
      <c r="A1632" s="114" t="s">
        <v>32</v>
      </c>
      <c r="B1632" s="114" t="s">
        <v>1793</v>
      </c>
      <c r="C1632" s="114" t="s">
        <v>618</v>
      </c>
      <c r="D1632" s="114" t="s">
        <v>1704</v>
      </c>
      <c r="E1632" s="112">
        <f t="shared" ref="E1632:M1637" si="96">T1632</f>
        <v>0</v>
      </c>
      <c r="F1632" s="112">
        <f t="shared" si="96"/>
        <v>0</v>
      </c>
      <c r="G1632" s="112">
        <f t="shared" si="96"/>
        <v>0</v>
      </c>
      <c r="H1632" s="112">
        <f t="shared" si="96"/>
        <v>0</v>
      </c>
      <c r="I1632" s="112">
        <f t="shared" si="96"/>
        <v>0</v>
      </c>
      <c r="J1632" s="112">
        <f t="shared" si="96"/>
        <v>0</v>
      </c>
      <c r="K1632" s="112">
        <f t="shared" si="96"/>
        <v>0</v>
      </c>
      <c r="L1632" s="112">
        <f t="shared" si="96"/>
        <v>0</v>
      </c>
      <c r="M1632" s="112">
        <f t="shared" si="96"/>
        <v>0</v>
      </c>
      <c r="O1632" s="114" t="s">
        <v>32</v>
      </c>
      <c r="P1632" s="114" t="s">
        <v>1793</v>
      </c>
      <c r="Q1632" s="114" t="s">
        <v>618</v>
      </c>
      <c r="R1632" s="114" t="s">
        <v>1704</v>
      </c>
      <c r="S1632" s="114"/>
      <c r="T1632" s="112">
        <v>0</v>
      </c>
      <c r="U1632" s="112">
        <v>0</v>
      </c>
      <c r="V1632" s="112">
        <v>0</v>
      </c>
      <c r="W1632" s="112">
        <v>0</v>
      </c>
      <c r="X1632" s="112">
        <v>0</v>
      </c>
      <c r="Y1632" s="112">
        <v>0</v>
      </c>
      <c r="Z1632" s="112">
        <v>0</v>
      </c>
      <c r="AA1632" s="112">
        <v>0</v>
      </c>
      <c r="AB1632" s="112">
        <v>0</v>
      </c>
    </row>
    <row r="1633" spans="1:28" x14ac:dyDescent="0.25">
      <c r="A1633" s="114" t="s">
        <v>32</v>
      </c>
      <c r="B1633" s="114" t="s">
        <v>1793</v>
      </c>
      <c r="C1633" s="114" t="s">
        <v>619</v>
      </c>
      <c r="D1633" s="114" t="s">
        <v>1705</v>
      </c>
      <c r="E1633" s="112">
        <f t="shared" si="96"/>
        <v>0</v>
      </c>
      <c r="F1633" s="112">
        <f t="shared" si="96"/>
        <v>0</v>
      </c>
      <c r="G1633" s="112">
        <f t="shared" si="96"/>
        <v>0</v>
      </c>
      <c r="H1633" s="112">
        <f t="shared" si="96"/>
        <v>0</v>
      </c>
      <c r="I1633" s="112">
        <f t="shared" si="96"/>
        <v>0</v>
      </c>
      <c r="J1633" s="112">
        <f t="shared" si="96"/>
        <v>0</v>
      </c>
      <c r="K1633" s="112">
        <f t="shared" si="96"/>
        <v>0</v>
      </c>
      <c r="L1633" s="112">
        <f t="shared" si="96"/>
        <v>0</v>
      </c>
      <c r="M1633" s="112">
        <f t="shared" si="96"/>
        <v>0</v>
      </c>
      <c r="O1633" s="114" t="s">
        <v>32</v>
      </c>
      <c r="P1633" s="114" t="s">
        <v>1793</v>
      </c>
      <c r="Q1633" s="114" t="s">
        <v>619</v>
      </c>
      <c r="R1633" s="114" t="s">
        <v>1705</v>
      </c>
      <c r="S1633" s="114"/>
      <c r="T1633" s="112">
        <v>0</v>
      </c>
      <c r="U1633" s="112">
        <v>0</v>
      </c>
      <c r="V1633" s="112">
        <v>0</v>
      </c>
      <c r="W1633" s="112">
        <v>0</v>
      </c>
      <c r="X1633" s="112">
        <v>0</v>
      </c>
      <c r="Y1633" s="112">
        <v>0</v>
      </c>
      <c r="Z1633" s="112">
        <v>0</v>
      </c>
      <c r="AA1633" s="112">
        <v>0</v>
      </c>
      <c r="AB1633" s="112">
        <v>0</v>
      </c>
    </row>
    <row r="1634" spans="1:28" x14ac:dyDescent="0.25">
      <c r="A1634" s="114" t="s">
        <v>32</v>
      </c>
      <c r="B1634" s="114" t="s">
        <v>1793</v>
      </c>
      <c r="C1634" s="114" t="s">
        <v>620</v>
      </c>
      <c r="D1634" s="114" t="s">
        <v>1706</v>
      </c>
      <c r="E1634" s="112">
        <f t="shared" si="96"/>
        <v>0</v>
      </c>
      <c r="F1634" s="112">
        <f t="shared" si="96"/>
        <v>0</v>
      </c>
      <c r="G1634" s="112">
        <f t="shared" si="96"/>
        <v>0</v>
      </c>
      <c r="H1634" s="112">
        <f t="shared" si="96"/>
        <v>0</v>
      </c>
      <c r="I1634" s="112">
        <f t="shared" si="96"/>
        <v>0</v>
      </c>
      <c r="J1634" s="112">
        <f t="shared" si="96"/>
        <v>0</v>
      </c>
      <c r="K1634" s="112">
        <f t="shared" si="96"/>
        <v>0</v>
      </c>
      <c r="L1634" s="112">
        <f t="shared" si="96"/>
        <v>0</v>
      </c>
      <c r="M1634" s="112">
        <f t="shared" si="96"/>
        <v>0</v>
      </c>
      <c r="O1634" s="114" t="s">
        <v>32</v>
      </c>
      <c r="P1634" s="114" t="s">
        <v>1793</v>
      </c>
      <c r="Q1634" s="114" t="s">
        <v>620</v>
      </c>
      <c r="R1634" s="114" t="s">
        <v>1706</v>
      </c>
      <c r="S1634" s="114"/>
      <c r="T1634" s="112">
        <v>0</v>
      </c>
      <c r="U1634" s="112">
        <v>0</v>
      </c>
      <c r="V1634" s="112">
        <v>0</v>
      </c>
      <c r="W1634" s="112">
        <v>0</v>
      </c>
      <c r="X1634" s="112">
        <v>0</v>
      </c>
      <c r="Y1634" s="112">
        <v>0</v>
      </c>
      <c r="Z1634" s="112">
        <v>0</v>
      </c>
      <c r="AA1634" s="112">
        <v>0</v>
      </c>
      <c r="AB1634" s="112">
        <v>0</v>
      </c>
    </row>
    <row r="1635" spans="1:28" x14ac:dyDescent="0.25">
      <c r="A1635" s="114" t="s">
        <v>32</v>
      </c>
      <c r="B1635" s="114" t="s">
        <v>1793</v>
      </c>
      <c r="C1635" s="114" t="s">
        <v>621</v>
      </c>
      <c r="D1635" s="114" t="s">
        <v>1707</v>
      </c>
      <c r="E1635" s="112">
        <f t="shared" si="96"/>
        <v>0</v>
      </c>
      <c r="F1635" s="112">
        <f t="shared" si="96"/>
        <v>0</v>
      </c>
      <c r="G1635" s="112">
        <f t="shared" si="96"/>
        <v>0</v>
      </c>
      <c r="H1635" s="112">
        <f t="shared" si="96"/>
        <v>0</v>
      </c>
      <c r="I1635" s="112">
        <f t="shared" si="96"/>
        <v>0</v>
      </c>
      <c r="J1635" s="112">
        <f t="shared" si="96"/>
        <v>0</v>
      </c>
      <c r="K1635" s="112">
        <f t="shared" si="96"/>
        <v>0</v>
      </c>
      <c r="L1635" s="112">
        <f t="shared" si="96"/>
        <v>0</v>
      </c>
      <c r="M1635" s="112">
        <f t="shared" si="96"/>
        <v>0</v>
      </c>
      <c r="O1635" s="114" t="s">
        <v>32</v>
      </c>
      <c r="P1635" s="114" t="s">
        <v>1793</v>
      </c>
      <c r="Q1635" s="114" t="s">
        <v>621</v>
      </c>
      <c r="R1635" s="114" t="s">
        <v>1707</v>
      </c>
      <c r="S1635" s="114"/>
      <c r="T1635" s="112">
        <v>0</v>
      </c>
      <c r="U1635" s="112">
        <v>0</v>
      </c>
      <c r="V1635" s="112">
        <v>0</v>
      </c>
      <c r="W1635" s="112">
        <v>0</v>
      </c>
      <c r="X1635" s="112">
        <v>0</v>
      </c>
      <c r="Y1635" s="112">
        <v>0</v>
      </c>
      <c r="Z1635" s="112">
        <v>0</v>
      </c>
      <c r="AA1635" s="112">
        <v>0</v>
      </c>
      <c r="AB1635" s="112">
        <v>0</v>
      </c>
    </row>
    <row r="1636" spans="1:28" x14ac:dyDescent="0.25">
      <c r="A1636" s="114" t="s">
        <v>32</v>
      </c>
      <c r="B1636" s="114" t="s">
        <v>1793</v>
      </c>
      <c r="C1636" s="114" t="s">
        <v>706</v>
      </c>
      <c r="D1636" s="114" t="s">
        <v>1708</v>
      </c>
      <c r="E1636" s="112">
        <f t="shared" si="96"/>
        <v>0</v>
      </c>
      <c r="F1636" s="112">
        <f t="shared" si="96"/>
        <v>0</v>
      </c>
      <c r="G1636" s="112">
        <f t="shared" si="96"/>
        <v>0</v>
      </c>
      <c r="H1636" s="112">
        <f t="shared" si="96"/>
        <v>0</v>
      </c>
      <c r="I1636" s="112">
        <f t="shared" si="96"/>
        <v>0</v>
      </c>
      <c r="J1636" s="112">
        <f t="shared" si="96"/>
        <v>0</v>
      </c>
      <c r="K1636" s="112">
        <f t="shared" si="96"/>
        <v>0</v>
      </c>
      <c r="L1636" s="112">
        <f t="shared" si="96"/>
        <v>0</v>
      </c>
      <c r="M1636" s="112">
        <f t="shared" si="96"/>
        <v>0</v>
      </c>
      <c r="O1636" s="114" t="s">
        <v>32</v>
      </c>
      <c r="P1636" s="114" t="s">
        <v>1793</v>
      </c>
      <c r="Q1636" s="114" t="s">
        <v>706</v>
      </c>
      <c r="R1636" s="114" t="s">
        <v>1708</v>
      </c>
      <c r="S1636" s="114"/>
      <c r="T1636" s="112">
        <v>0</v>
      </c>
      <c r="U1636" s="112">
        <v>0</v>
      </c>
      <c r="V1636" s="112">
        <v>0</v>
      </c>
      <c r="W1636" s="112">
        <v>0</v>
      </c>
      <c r="X1636" s="112">
        <v>0</v>
      </c>
      <c r="Y1636" s="112">
        <v>0</v>
      </c>
      <c r="Z1636" s="112">
        <v>0</v>
      </c>
      <c r="AA1636" s="112">
        <v>0</v>
      </c>
      <c r="AB1636" s="112">
        <v>0</v>
      </c>
    </row>
    <row r="1637" spans="1:28" x14ac:dyDescent="0.25">
      <c r="A1637" s="114" t="s">
        <v>32</v>
      </c>
      <c r="B1637" s="114" t="s">
        <v>1793</v>
      </c>
      <c r="C1637" s="114" t="s">
        <v>708</v>
      </c>
      <c r="D1637" s="114" t="s">
        <v>1709</v>
      </c>
      <c r="E1637" s="112">
        <f t="shared" si="96"/>
        <v>0</v>
      </c>
      <c r="F1637" s="112">
        <f t="shared" si="96"/>
        <v>0</v>
      </c>
      <c r="G1637" s="112">
        <f t="shared" si="96"/>
        <v>0</v>
      </c>
      <c r="H1637" s="112">
        <f t="shared" si="96"/>
        <v>0</v>
      </c>
      <c r="I1637" s="112">
        <f t="shared" si="96"/>
        <v>0</v>
      </c>
      <c r="J1637" s="112">
        <f t="shared" si="96"/>
        <v>0</v>
      </c>
      <c r="K1637" s="112">
        <f t="shared" si="96"/>
        <v>0</v>
      </c>
      <c r="L1637" s="112">
        <f t="shared" si="96"/>
        <v>0</v>
      </c>
      <c r="M1637" s="112">
        <f t="shared" si="96"/>
        <v>0</v>
      </c>
      <c r="O1637" s="114" t="s">
        <v>32</v>
      </c>
      <c r="P1637" s="114" t="s">
        <v>1793</v>
      </c>
      <c r="Q1637" s="114" t="s">
        <v>708</v>
      </c>
      <c r="R1637" s="114" t="s">
        <v>1709</v>
      </c>
      <c r="S1637" s="114"/>
      <c r="T1637" s="112">
        <v>0</v>
      </c>
      <c r="U1637" s="112">
        <v>0</v>
      </c>
      <c r="V1637" s="112">
        <v>0</v>
      </c>
      <c r="W1637" s="112">
        <v>0</v>
      </c>
      <c r="X1637" s="112">
        <v>0</v>
      </c>
      <c r="Y1637" s="112">
        <v>0</v>
      </c>
      <c r="Z1637" s="112">
        <v>0</v>
      </c>
      <c r="AA1637" s="112">
        <v>0</v>
      </c>
      <c r="AB1637" s="112">
        <v>0</v>
      </c>
    </row>
    <row r="1640" spans="1:28" x14ac:dyDescent="0.25">
      <c r="A1640" s="111" t="s">
        <v>1794</v>
      </c>
      <c r="O1640" s="111" t="s">
        <v>1794</v>
      </c>
    </row>
    <row r="1641" spans="1:28" x14ac:dyDescent="0.25">
      <c r="A1641" s="114" t="s">
        <v>0</v>
      </c>
      <c r="B1641" s="114" t="s">
        <v>1666</v>
      </c>
      <c r="C1641" s="114" t="s">
        <v>112</v>
      </c>
      <c r="D1641" s="111" t="s">
        <v>127</v>
      </c>
      <c r="E1641" s="112" t="s">
        <v>1667</v>
      </c>
      <c r="F1641" s="112" t="s">
        <v>1668</v>
      </c>
      <c r="G1641" s="112" t="s">
        <v>1669</v>
      </c>
      <c r="H1641" s="112" t="s">
        <v>1670</v>
      </c>
      <c r="I1641" s="112" t="s">
        <v>1671</v>
      </c>
      <c r="J1641" s="112" t="s">
        <v>1672</v>
      </c>
      <c r="K1641" s="112" t="s">
        <v>1673</v>
      </c>
      <c r="L1641" s="112" t="s">
        <v>1674</v>
      </c>
      <c r="M1641" s="112" t="s">
        <v>1</v>
      </c>
      <c r="O1641" s="114" t="s">
        <v>0</v>
      </c>
      <c r="P1641" s="114" t="s">
        <v>1666</v>
      </c>
      <c r="Q1641" s="114" t="s">
        <v>112</v>
      </c>
      <c r="R1641" s="111" t="s">
        <v>127</v>
      </c>
      <c r="S1641" s="111"/>
      <c r="T1641" s="112" t="s">
        <v>1667</v>
      </c>
      <c r="U1641" s="112" t="s">
        <v>1668</v>
      </c>
      <c r="V1641" s="112" t="s">
        <v>1669</v>
      </c>
      <c r="W1641" s="112" t="s">
        <v>1670</v>
      </c>
      <c r="X1641" s="112" t="s">
        <v>1671</v>
      </c>
      <c r="Y1641" s="112" t="s">
        <v>1672</v>
      </c>
      <c r="Z1641" s="112" t="s">
        <v>1673</v>
      </c>
      <c r="AA1641" s="112" t="s">
        <v>1674</v>
      </c>
      <c r="AB1641" s="112" t="s">
        <v>1</v>
      </c>
    </row>
    <row r="1642" spans="1:28" x14ac:dyDescent="0.25">
      <c r="A1642" s="114" t="s">
        <v>33</v>
      </c>
      <c r="B1642" s="114" t="s">
        <v>1795</v>
      </c>
      <c r="C1642" s="114" t="s">
        <v>589</v>
      </c>
      <c r="D1642" s="114" t="s">
        <v>1676</v>
      </c>
      <c r="E1642" s="112">
        <f t="shared" ref="E1642:M1669" si="97">T1642</f>
        <v>0</v>
      </c>
      <c r="F1642" s="112">
        <f t="shared" si="97"/>
        <v>0</v>
      </c>
      <c r="G1642" s="112">
        <f t="shared" si="97"/>
        <v>0</v>
      </c>
      <c r="H1642" s="112">
        <f t="shared" si="97"/>
        <v>0</v>
      </c>
      <c r="I1642" s="112">
        <f t="shared" si="97"/>
        <v>0</v>
      </c>
      <c r="J1642" s="112">
        <f t="shared" si="97"/>
        <v>0</v>
      </c>
      <c r="K1642" s="112">
        <f t="shared" si="97"/>
        <v>0</v>
      </c>
      <c r="L1642" s="112">
        <f t="shared" si="97"/>
        <v>0</v>
      </c>
      <c r="M1642" s="112">
        <f t="shared" si="97"/>
        <v>0</v>
      </c>
      <c r="O1642" s="114" t="s">
        <v>33</v>
      </c>
      <c r="P1642" s="114" t="s">
        <v>1795</v>
      </c>
      <c r="Q1642" s="114" t="s">
        <v>589</v>
      </c>
      <c r="R1642" s="114" t="s">
        <v>1676</v>
      </c>
      <c r="S1642" s="114"/>
      <c r="T1642" s="112">
        <v>0</v>
      </c>
      <c r="U1642" s="112">
        <v>0</v>
      </c>
      <c r="V1642" s="112">
        <v>0</v>
      </c>
      <c r="W1642" s="112">
        <v>0</v>
      </c>
      <c r="X1642" s="112">
        <v>0</v>
      </c>
      <c r="Y1642" s="112">
        <v>0</v>
      </c>
      <c r="Z1642" s="112">
        <v>0</v>
      </c>
      <c r="AA1642" s="112">
        <v>0</v>
      </c>
      <c r="AB1642" s="112">
        <v>0</v>
      </c>
    </row>
    <row r="1643" spans="1:28" x14ac:dyDescent="0.25">
      <c r="A1643" s="114" t="s">
        <v>33</v>
      </c>
      <c r="B1643" s="114" t="s">
        <v>1795</v>
      </c>
      <c r="C1643" s="114" t="s">
        <v>590</v>
      </c>
      <c r="D1643" s="114" t="s">
        <v>1677</v>
      </c>
      <c r="E1643" s="112">
        <f t="shared" si="97"/>
        <v>6816</v>
      </c>
      <c r="F1643" s="112">
        <f t="shared" si="97"/>
        <v>0</v>
      </c>
      <c r="G1643" s="112">
        <f t="shared" si="97"/>
        <v>0</v>
      </c>
      <c r="H1643" s="112">
        <f t="shared" si="97"/>
        <v>0</v>
      </c>
      <c r="I1643" s="112">
        <f t="shared" si="97"/>
        <v>464</v>
      </c>
      <c r="J1643" s="112">
        <f t="shared" si="97"/>
        <v>0</v>
      </c>
      <c r="K1643" s="112">
        <f t="shared" si="97"/>
        <v>0</v>
      </c>
      <c r="L1643" s="112">
        <f t="shared" si="97"/>
        <v>0</v>
      </c>
      <c r="M1643" s="112">
        <f t="shared" si="97"/>
        <v>7280</v>
      </c>
      <c r="O1643" s="114" t="s">
        <v>33</v>
      </c>
      <c r="P1643" s="114" t="s">
        <v>1795</v>
      </c>
      <c r="Q1643" s="114" t="s">
        <v>590</v>
      </c>
      <c r="R1643" s="114" t="s">
        <v>1677</v>
      </c>
      <c r="S1643" s="114"/>
      <c r="T1643" s="112">
        <v>6816</v>
      </c>
      <c r="U1643" s="112">
        <v>0</v>
      </c>
      <c r="V1643" s="112">
        <v>0</v>
      </c>
      <c r="W1643" s="112">
        <v>0</v>
      </c>
      <c r="X1643" s="112">
        <v>464</v>
      </c>
      <c r="Y1643" s="112">
        <v>0</v>
      </c>
      <c r="Z1643" s="112">
        <v>0</v>
      </c>
      <c r="AA1643" s="112">
        <v>0</v>
      </c>
      <c r="AB1643" s="112">
        <v>7280</v>
      </c>
    </row>
    <row r="1644" spans="1:28" x14ac:dyDescent="0.25">
      <c r="A1644" s="114" t="s">
        <v>33</v>
      </c>
      <c r="B1644" s="114" t="s">
        <v>1795</v>
      </c>
      <c r="C1644" s="114" t="s">
        <v>591</v>
      </c>
      <c r="D1644" s="114" t="s">
        <v>1678</v>
      </c>
      <c r="E1644" s="112">
        <f t="shared" si="97"/>
        <v>0</v>
      </c>
      <c r="F1644" s="112">
        <f t="shared" si="97"/>
        <v>198400</v>
      </c>
      <c r="G1644" s="112">
        <f t="shared" si="97"/>
        <v>0</v>
      </c>
      <c r="H1644" s="112">
        <f t="shared" si="97"/>
        <v>0</v>
      </c>
      <c r="I1644" s="112">
        <f t="shared" si="97"/>
        <v>0</v>
      </c>
      <c r="J1644" s="112">
        <f t="shared" si="97"/>
        <v>0</v>
      </c>
      <c r="K1644" s="112">
        <f t="shared" si="97"/>
        <v>0</v>
      </c>
      <c r="L1644" s="112">
        <f t="shared" si="97"/>
        <v>0</v>
      </c>
      <c r="M1644" s="112">
        <f t="shared" si="97"/>
        <v>198400</v>
      </c>
      <c r="O1644" s="114" t="s">
        <v>33</v>
      </c>
      <c r="P1644" s="114" t="s">
        <v>1795</v>
      </c>
      <c r="Q1644" s="114" t="s">
        <v>591</v>
      </c>
      <c r="R1644" s="114" t="s">
        <v>1678</v>
      </c>
      <c r="S1644" s="114"/>
      <c r="T1644" s="112">
        <v>0</v>
      </c>
      <c r="U1644" s="112">
        <v>198400</v>
      </c>
      <c r="V1644" s="112">
        <v>0</v>
      </c>
      <c r="W1644" s="112">
        <v>0</v>
      </c>
      <c r="X1644" s="112">
        <v>0</v>
      </c>
      <c r="Y1644" s="112">
        <v>0</v>
      </c>
      <c r="Z1644" s="112">
        <v>0</v>
      </c>
      <c r="AA1644" s="112">
        <v>0</v>
      </c>
      <c r="AB1644" s="112">
        <v>198400</v>
      </c>
    </row>
    <row r="1645" spans="1:28" x14ac:dyDescent="0.25">
      <c r="A1645" s="114" t="s">
        <v>33</v>
      </c>
      <c r="B1645" s="114" t="s">
        <v>1795</v>
      </c>
      <c r="C1645" s="114" t="s">
        <v>592</v>
      </c>
      <c r="D1645" s="114" t="s">
        <v>1679</v>
      </c>
      <c r="E1645" s="112">
        <f t="shared" si="97"/>
        <v>12624</v>
      </c>
      <c r="F1645" s="112">
        <f t="shared" si="97"/>
        <v>9312</v>
      </c>
      <c r="G1645" s="112">
        <f t="shared" si="97"/>
        <v>0</v>
      </c>
      <c r="H1645" s="112">
        <f t="shared" si="97"/>
        <v>0</v>
      </c>
      <c r="I1645" s="112">
        <f t="shared" si="97"/>
        <v>20480</v>
      </c>
      <c r="J1645" s="112">
        <f t="shared" si="97"/>
        <v>15680</v>
      </c>
      <c r="K1645" s="112">
        <f t="shared" si="97"/>
        <v>664</v>
      </c>
      <c r="L1645" s="112">
        <f t="shared" si="97"/>
        <v>0</v>
      </c>
      <c r="M1645" s="112">
        <f t="shared" si="97"/>
        <v>58760</v>
      </c>
      <c r="O1645" s="114" t="s">
        <v>33</v>
      </c>
      <c r="P1645" s="114" t="s">
        <v>1795</v>
      </c>
      <c r="Q1645" s="114" t="s">
        <v>592</v>
      </c>
      <c r="R1645" s="114" t="s">
        <v>1679</v>
      </c>
      <c r="S1645" s="114"/>
      <c r="T1645" s="112">
        <v>12624</v>
      </c>
      <c r="U1645" s="112">
        <v>9312</v>
      </c>
      <c r="V1645" s="112">
        <v>0</v>
      </c>
      <c r="W1645" s="112">
        <v>0</v>
      </c>
      <c r="X1645" s="112">
        <v>20480</v>
      </c>
      <c r="Y1645" s="112">
        <v>15680</v>
      </c>
      <c r="Z1645" s="112">
        <v>664</v>
      </c>
      <c r="AA1645" s="112">
        <v>0</v>
      </c>
      <c r="AB1645" s="112">
        <v>58760</v>
      </c>
    </row>
    <row r="1646" spans="1:28" x14ac:dyDescent="0.25">
      <c r="A1646" s="114" t="s">
        <v>33</v>
      </c>
      <c r="B1646" s="114" t="s">
        <v>1795</v>
      </c>
      <c r="C1646" s="114" t="s">
        <v>593</v>
      </c>
      <c r="D1646" s="114" t="s">
        <v>1680</v>
      </c>
      <c r="E1646" s="112">
        <f t="shared" si="97"/>
        <v>0</v>
      </c>
      <c r="F1646" s="112">
        <f t="shared" si="97"/>
        <v>0</v>
      </c>
      <c r="G1646" s="112">
        <f t="shared" si="97"/>
        <v>0</v>
      </c>
      <c r="H1646" s="112">
        <f t="shared" si="97"/>
        <v>0</v>
      </c>
      <c r="I1646" s="112">
        <f t="shared" si="97"/>
        <v>0</v>
      </c>
      <c r="J1646" s="112">
        <f t="shared" si="97"/>
        <v>0</v>
      </c>
      <c r="K1646" s="112">
        <f t="shared" si="97"/>
        <v>0</v>
      </c>
      <c r="L1646" s="112">
        <f t="shared" si="97"/>
        <v>0</v>
      </c>
      <c r="M1646" s="112">
        <f t="shared" si="97"/>
        <v>0</v>
      </c>
      <c r="O1646" s="114" t="s">
        <v>33</v>
      </c>
      <c r="P1646" s="114" t="s">
        <v>1795</v>
      </c>
      <c r="Q1646" s="114" t="s">
        <v>593</v>
      </c>
      <c r="R1646" s="114" t="s">
        <v>1680</v>
      </c>
      <c r="S1646" s="114"/>
      <c r="T1646" s="112">
        <v>0</v>
      </c>
      <c r="U1646" s="112">
        <v>0</v>
      </c>
      <c r="V1646" s="112">
        <v>0</v>
      </c>
      <c r="W1646" s="112">
        <v>0</v>
      </c>
      <c r="X1646" s="112">
        <v>0</v>
      </c>
      <c r="Y1646" s="112">
        <v>0</v>
      </c>
      <c r="Z1646" s="112">
        <v>0</v>
      </c>
      <c r="AA1646" s="112">
        <v>0</v>
      </c>
      <c r="AB1646" s="112">
        <v>0</v>
      </c>
    </row>
    <row r="1647" spans="1:28" x14ac:dyDescent="0.25">
      <c r="A1647" s="114" t="s">
        <v>33</v>
      </c>
      <c r="B1647" s="114" t="s">
        <v>1795</v>
      </c>
      <c r="C1647" s="114" t="s">
        <v>594</v>
      </c>
      <c r="D1647" s="114" t="s">
        <v>1681</v>
      </c>
      <c r="E1647" s="112">
        <f t="shared" si="97"/>
        <v>0</v>
      </c>
      <c r="F1647" s="112">
        <f t="shared" si="97"/>
        <v>0</v>
      </c>
      <c r="G1647" s="112">
        <f t="shared" si="97"/>
        <v>0</v>
      </c>
      <c r="H1647" s="112">
        <f t="shared" si="97"/>
        <v>0</v>
      </c>
      <c r="I1647" s="112">
        <f t="shared" si="97"/>
        <v>0</v>
      </c>
      <c r="J1647" s="112">
        <f t="shared" si="97"/>
        <v>0</v>
      </c>
      <c r="K1647" s="112">
        <f t="shared" si="97"/>
        <v>0</v>
      </c>
      <c r="L1647" s="112">
        <f t="shared" si="97"/>
        <v>0</v>
      </c>
      <c r="M1647" s="112">
        <f t="shared" si="97"/>
        <v>0</v>
      </c>
      <c r="O1647" s="114" t="s">
        <v>33</v>
      </c>
      <c r="P1647" s="114" t="s">
        <v>1795</v>
      </c>
      <c r="Q1647" s="114" t="s">
        <v>594</v>
      </c>
      <c r="R1647" s="114" t="s">
        <v>1681</v>
      </c>
      <c r="S1647" s="114"/>
      <c r="T1647" s="112">
        <v>0</v>
      </c>
      <c r="U1647" s="112">
        <v>0</v>
      </c>
      <c r="V1647" s="112">
        <v>0</v>
      </c>
      <c r="W1647" s="112">
        <v>0</v>
      </c>
      <c r="X1647" s="112">
        <v>0</v>
      </c>
      <c r="Y1647" s="112">
        <v>0</v>
      </c>
      <c r="Z1647" s="112">
        <v>0</v>
      </c>
      <c r="AA1647" s="112">
        <v>0</v>
      </c>
      <c r="AB1647" s="112">
        <v>0</v>
      </c>
    </row>
    <row r="1648" spans="1:28" x14ac:dyDescent="0.25">
      <c r="A1648" s="114" t="s">
        <v>33</v>
      </c>
      <c r="B1648" s="114" t="s">
        <v>1795</v>
      </c>
      <c r="C1648" s="114" t="s">
        <v>595</v>
      </c>
      <c r="D1648" s="114" t="s">
        <v>1682</v>
      </c>
      <c r="E1648" s="112">
        <f t="shared" si="97"/>
        <v>0</v>
      </c>
      <c r="F1648" s="112">
        <f t="shared" si="97"/>
        <v>7824</v>
      </c>
      <c r="G1648" s="112">
        <f t="shared" si="97"/>
        <v>0</v>
      </c>
      <c r="H1648" s="112">
        <f t="shared" si="97"/>
        <v>0</v>
      </c>
      <c r="I1648" s="112">
        <f t="shared" si="97"/>
        <v>0</v>
      </c>
      <c r="J1648" s="112">
        <f t="shared" si="97"/>
        <v>18048</v>
      </c>
      <c r="K1648" s="112">
        <f t="shared" si="97"/>
        <v>0</v>
      </c>
      <c r="L1648" s="112">
        <f t="shared" si="97"/>
        <v>886</v>
      </c>
      <c r="M1648" s="112">
        <f t="shared" si="97"/>
        <v>26758</v>
      </c>
      <c r="O1648" s="114" t="s">
        <v>33</v>
      </c>
      <c r="P1648" s="114" t="s">
        <v>1795</v>
      </c>
      <c r="Q1648" s="114" t="s">
        <v>595</v>
      </c>
      <c r="R1648" s="114" t="s">
        <v>1682</v>
      </c>
      <c r="S1648" s="114"/>
      <c r="T1648" s="112">
        <v>0</v>
      </c>
      <c r="U1648" s="112">
        <v>7824</v>
      </c>
      <c r="V1648" s="112">
        <v>0</v>
      </c>
      <c r="W1648" s="112">
        <v>0</v>
      </c>
      <c r="X1648" s="112">
        <v>0</v>
      </c>
      <c r="Y1648" s="112">
        <v>18048</v>
      </c>
      <c r="Z1648" s="112">
        <v>0</v>
      </c>
      <c r="AA1648" s="112">
        <v>886</v>
      </c>
      <c r="AB1648" s="112">
        <v>26758</v>
      </c>
    </row>
    <row r="1649" spans="1:28" x14ac:dyDescent="0.25">
      <c r="A1649" s="114" t="s">
        <v>33</v>
      </c>
      <c r="B1649" s="114" t="s">
        <v>1795</v>
      </c>
      <c r="C1649" s="114" t="s">
        <v>596</v>
      </c>
      <c r="D1649" s="114" t="s">
        <v>1683</v>
      </c>
      <c r="E1649" s="112">
        <f t="shared" si="97"/>
        <v>0</v>
      </c>
      <c r="F1649" s="112">
        <f t="shared" si="97"/>
        <v>0</v>
      </c>
      <c r="G1649" s="112">
        <f t="shared" si="97"/>
        <v>0</v>
      </c>
      <c r="H1649" s="112">
        <f t="shared" si="97"/>
        <v>0</v>
      </c>
      <c r="I1649" s="112">
        <f t="shared" si="97"/>
        <v>24016</v>
      </c>
      <c r="J1649" s="112">
        <f t="shared" si="97"/>
        <v>0</v>
      </c>
      <c r="K1649" s="112">
        <f t="shared" si="97"/>
        <v>1456</v>
      </c>
      <c r="L1649" s="112">
        <f t="shared" si="97"/>
        <v>0</v>
      </c>
      <c r="M1649" s="112">
        <f t="shared" si="97"/>
        <v>25472</v>
      </c>
      <c r="O1649" s="114" t="s">
        <v>33</v>
      </c>
      <c r="P1649" s="114" t="s">
        <v>1795</v>
      </c>
      <c r="Q1649" s="114" t="s">
        <v>596</v>
      </c>
      <c r="R1649" s="114" t="s">
        <v>1683</v>
      </c>
      <c r="S1649" s="114"/>
      <c r="T1649" s="112">
        <v>0</v>
      </c>
      <c r="U1649" s="112">
        <v>0</v>
      </c>
      <c r="V1649" s="112">
        <v>0</v>
      </c>
      <c r="W1649" s="112">
        <v>0</v>
      </c>
      <c r="X1649" s="112">
        <v>24016</v>
      </c>
      <c r="Y1649" s="112">
        <v>0</v>
      </c>
      <c r="Z1649" s="112">
        <v>1456</v>
      </c>
      <c r="AA1649" s="112">
        <v>0</v>
      </c>
      <c r="AB1649" s="112">
        <v>25472</v>
      </c>
    </row>
    <row r="1650" spans="1:28" x14ac:dyDescent="0.25">
      <c r="A1650" s="114" t="s">
        <v>33</v>
      </c>
      <c r="B1650" s="114" t="s">
        <v>1795</v>
      </c>
      <c r="C1650" s="114" t="s">
        <v>597</v>
      </c>
      <c r="D1650" s="114" t="s">
        <v>1684</v>
      </c>
      <c r="E1650" s="112">
        <f t="shared" si="97"/>
        <v>0</v>
      </c>
      <c r="F1650" s="112">
        <f t="shared" si="97"/>
        <v>9072</v>
      </c>
      <c r="G1650" s="112">
        <f t="shared" si="97"/>
        <v>0</v>
      </c>
      <c r="H1650" s="112">
        <f t="shared" si="97"/>
        <v>0</v>
      </c>
      <c r="I1650" s="112">
        <f t="shared" si="97"/>
        <v>17904</v>
      </c>
      <c r="J1650" s="112">
        <f t="shared" si="97"/>
        <v>0</v>
      </c>
      <c r="K1650" s="112">
        <f t="shared" si="97"/>
        <v>0</v>
      </c>
      <c r="L1650" s="112">
        <f t="shared" si="97"/>
        <v>0</v>
      </c>
      <c r="M1650" s="112">
        <f t="shared" si="97"/>
        <v>26976</v>
      </c>
      <c r="O1650" s="114" t="s">
        <v>33</v>
      </c>
      <c r="P1650" s="114" t="s">
        <v>1795</v>
      </c>
      <c r="Q1650" s="114" t="s">
        <v>597</v>
      </c>
      <c r="R1650" s="114" t="s">
        <v>1684</v>
      </c>
      <c r="S1650" s="114"/>
      <c r="T1650" s="112">
        <v>0</v>
      </c>
      <c r="U1650" s="112">
        <v>9072</v>
      </c>
      <c r="V1650" s="112">
        <v>0</v>
      </c>
      <c r="W1650" s="112">
        <v>0</v>
      </c>
      <c r="X1650" s="112">
        <v>17904</v>
      </c>
      <c r="Y1650" s="112">
        <v>0</v>
      </c>
      <c r="Z1650" s="112">
        <v>0</v>
      </c>
      <c r="AA1650" s="112">
        <v>0</v>
      </c>
      <c r="AB1650" s="112">
        <v>26976</v>
      </c>
    </row>
    <row r="1651" spans="1:28" x14ac:dyDescent="0.25">
      <c r="A1651" s="114" t="s">
        <v>33</v>
      </c>
      <c r="B1651" s="114" t="s">
        <v>1795</v>
      </c>
      <c r="C1651" s="114" t="s">
        <v>598</v>
      </c>
      <c r="D1651" s="114" t="s">
        <v>1685</v>
      </c>
      <c r="E1651" s="112">
        <f t="shared" si="97"/>
        <v>0</v>
      </c>
      <c r="F1651" s="112">
        <f t="shared" si="97"/>
        <v>0</v>
      </c>
      <c r="G1651" s="112">
        <f t="shared" si="97"/>
        <v>0</v>
      </c>
      <c r="H1651" s="112">
        <f t="shared" si="97"/>
        <v>0</v>
      </c>
      <c r="I1651" s="112">
        <f t="shared" si="97"/>
        <v>0</v>
      </c>
      <c r="J1651" s="112">
        <f t="shared" si="97"/>
        <v>0</v>
      </c>
      <c r="K1651" s="112">
        <f t="shared" si="97"/>
        <v>0</v>
      </c>
      <c r="L1651" s="112">
        <f t="shared" si="97"/>
        <v>0</v>
      </c>
      <c r="M1651" s="112">
        <f t="shared" si="97"/>
        <v>0</v>
      </c>
      <c r="O1651" s="114" t="s">
        <v>33</v>
      </c>
      <c r="P1651" s="114" t="s">
        <v>1795</v>
      </c>
      <c r="Q1651" s="114" t="s">
        <v>598</v>
      </c>
      <c r="R1651" s="114" t="s">
        <v>1685</v>
      </c>
      <c r="S1651" s="114"/>
      <c r="T1651" s="112">
        <v>0</v>
      </c>
      <c r="U1651" s="112">
        <v>0</v>
      </c>
      <c r="V1651" s="112">
        <v>0</v>
      </c>
      <c r="W1651" s="112">
        <v>0</v>
      </c>
      <c r="X1651" s="112">
        <v>0</v>
      </c>
      <c r="Y1651" s="112">
        <v>0</v>
      </c>
      <c r="Z1651" s="112">
        <v>0</v>
      </c>
      <c r="AA1651" s="112">
        <v>0</v>
      </c>
      <c r="AB1651" s="112">
        <v>0</v>
      </c>
    </row>
    <row r="1652" spans="1:28" x14ac:dyDescent="0.25">
      <c r="A1652" s="114" t="s">
        <v>33</v>
      </c>
      <c r="B1652" s="114" t="s">
        <v>1795</v>
      </c>
      <c r="C1652" s="114" t="s">
        <v>599</v>
      </c>
      <c r="D1652" s="114" t="s">
        <v>1686</v>
      </c>
      <c r="E1652" s="112">
        <f t="shared" si="97"/>
        <v>0</v>
      </c>
      <c r="F1652" s="112">
        <f t="shared" si="97"/>
        <v>7680</v>
      </c>
      <c r="G1652" s="112">
        <f t="shared" si="97"/>
        <v>0</v>
      </c>
      <c r="H1652" s="112">
        <f t="shared" si="97"/>
        <v>0</v>
      </c>
      <c r="I1652" s="112">
        <f t="shared" si="97"/>
        <v>0</v>
      </c>
      <c r="J1652" s="112">
        <f t="shared" si="97"/>
        <v>24032</v>
      </c>
      <c r="K1652" s="112">
        <f t="shared" si="97"/>
        <v>0</v>
      </c>
      <c r="L1652" s="112">
        <f t="shared" si="97"/>
        <v>1162</v>
      </c>
      <c r="M1652" s="112">
        <f t="shared" si="97"/>
        <v>32874</v>
      </c>
      <c r="O1652" s="114" t="s">
        <v>33</v>
      </c>
      <c r="P1652" s="114" t="s">
        <v>1795</v>
      </c>
      <c r="Q1652" s="114" t="s">
        <v>599</v>
      </c>
      <c r="R1652" s="114" t="s">
        <v>1686</v>
      </c>
      <c r="S1652" s="114"/>
      <c r="T1652" s="112">
        <v>0</v>
      </c>
      <c r="U1652" s="112">
        <v>7680</v>
      </c>
      <c r="V1652" s="112">
        <v>0</v>
      </c>
      <c r="W1652" s="112">
        <v>0</v>
      </c>
      <c r="X1652" s="112">
        <v>0</v>
      </c>
      <c r="Y1652" s="112">
        <v>24032</v>
      </c>
      <c r="Z1652" s="112">
        <v>0</v>
      </c>
      <c r="AA1652" s="112">
        <v>1162</v>
      </c>
      <c r="AB1652" s="112">
        <v>32874</v>
      </c>
    </row>
    <row r="1653" spans="1:28" x14ac:dyDescent="0.25">
      <c r="A1653" s="114" t="s">
        <v>33</v>
      </c>
      <c r="B1653" s="114" t="s">
        <v>1795</v>
      </c>
      <c r="C1653" s="114" t="s">
        <v>600</v>
      </c>
      <c r="D1653" s="114" t="s">
        <v>1687</v>
      </c>
      <c r="E1653" s="112">
        <f t="shared" si="97"/>
        <v>333936</v>
      </c>
      <c r="F1653" s="112">
        <f t="shared" si="97"/>
        <v>0</v>
      </c>
      <c r="G1653" s="112">
        <f t="shared" si="97"/>
        <v>0</v>
      </c>
      <c r="H1653" s="112">
        <f t="shared" si="97"/>
        <v>61852</v>
      </c>
      <c r="I1653" s="112">
        <f t="shared" si="97"/>
        <v>0</v>
      </c>
      <c r="J1653" s="112">
        <f t="shared" si="97"/>
        <v>0</v>
      </c>
      <c r="K1653" s="112">
        <f t="shared" si="97"/>
        <v>0</v>
      </c>
      <c r="L1653" s="112">
        <f t="shared" si="97"/>
        <v>0</v>
      </c>
      <c r="M1653" s="112">
        <f t="shared" si="97"/>
        <v>395788</v>
      </c>
      <c r="O1653" s="114" t="s">
        <v>33</v>
      </c>
      <c r="P1653" s="114" t="s">
        <v>1795</v>
      </c>
      <c r="Q1653" s="114" t="s">
        <v>600</v>
      </c>
      <c r="R1653" s="114" t="s">
        <v>1687</v>
      </c>
      <c r="S1653" s="114"/>
      <c r="T1653" s="112">
        <v>333936</v>
      </c>
      <c r="U1653" s="112">
        <v>0</v>
      </c>
      <c r="V1653" s="112">
        <v>0</v>
      </c>
      <c r="W1653" s="112">
        <v>61852</v>
      </c>
      <c r="X1653" s="112">
        <v>0</v>
      </c>
      <c r="Y1653" s="112">
        <v>0</v>
      </c>
      <c r="Z1653" s="112">
        <v>0</v>
      </c>
      <c r="AA1653" s="112">
        <v>0</v>
      </c>
      <c r="AB1653" s="112">
        <v>395788</v>
      </c>
    </row>
    <row r="1654" spans="1:28" x14ac:dyDescent="0.25">
      <c r="A1654" s="114" t="s">
        <v>33</v>
      </c>
      <c r="B1654" s="114" t="s">
        <v>1795</v>
      </c>
      <c r="C1654" s="114" t="s">
        <v>601</v>
      </c>
      <c r="D1654" s="114" t="s">
        <v>1688</v>
      </c>
      <c r="E1654" s="112">
        <f t="shared" si="97"/>
        <v>138480</v>
      </c>
      <c r="F1654" s="112">
        <f t="shared" si="97"/>
        <v>0</v>
      </c>
      <c r="G1654" s="112">
        <f t="shared" si="97"/>
        <v>0</v>
      </c>
      <c r="H1654" s="112">
        <f t="shared" si="97"/>
        <v>0</v>
      </c>
      <c r="I1654" s="112">
        <f t="shared" si="97"/>
        <v>0</v>
      </c>
      <c r="J1654" s="112">
        <f t="shared" si="97"/>
        <v>0</v>
      </c>
      <c r="K1654" s="112">
        <f t="shared" si="97"/>
        <v>0</v>
      </c>
      <c r="L1654" s="112">
        <f t="shared" si="97"/>
        <v>0</v>
      </c>
      <c r="M1654" s="112">
        <f t="shared" si="97"/>
        <v>138480</v>
      </c>
      <c r="O1654" s="114" t="s">
        <v>33</v>
      </c>
      <c r="P1654" s="114" t="s">
        <v>1795</v>
      </c>
      <c r="Q1654" s="114" t="s">
        <v>601</v>
      </c>
      <c r="R1654" s="114" t="s">
        <v>1688</v>
      </c>
      <c r="S1654" s="114"/>
      <c r="T1654" s="112">
        <v>138480</v>
      </c>
      <c r="U1654" s="112">
        <v>0</v>
      </c>
      <c r="V1654" s="112">
        <v>0</v>
      </c>
      <c r="W1654" s="112">
        <v>0</v>
      </c>
      <c r="X1654" s="112">
        <v>0</v>
      </c>
      <c r="Y1654" s="112">
        <v>0</v>
      </c>
      <c r="Z1654" s="112">
        <v>0</v>
      </c>
      <c r="AA1654" s="112">
        <v>0</v>
      </c>
      <c r="AB1654" s="112">
        <v>138480</v>
      </c>
    </row>
    <row r="1655" spans="1:28" x14ac:dyDescent="0.25">
      <c r="A1655" s="114" t="s">
        <v>33</v>
      </c>
      <c r="B1655" s="114" t="s">
        <v>1795</v>
      </c>
      <c r="C1655" s="114" t="s">
        <v>602</v>
      </c>
      <c r="D1655" s="114" t="s">
        <v>1689</v>
      </c>
      <c r="E1655" s="112">
        <f t="shared" si="97"/>
        <v>0</v>
      </c>
      <c r="F1655" s="112">
        <f t="shared" si="97"/>
        <v>0</v>
      </c>
      <c r="G1655" s="112">
        <f t="shared" si="97"/>
        <v>0</v>
      </c>
      <c r="H1655" s="112">
        <f t="shared" si="97"/>
        <v>0</v>
      </c>
      <c r="I1655" s="112">
        <f t="shared" si="97"/>
        <v>0</v>
      </c>
      <c r="J1655" s="112">
        <f t="shared" si="97"/>
        <v>14944</v>
      </c>
      <c r="K1655" s="112">
        <f t="shared" si="97"/>
        <v>0</v>
      </c>
      <c r="L1655" s="112">
        <f t="shared" si="97"/>
        <v>0</v>
      </c>
      <c r="M1655" s="112">
        <f t="shared" si="97"/>
        <v>14944</v>
      </c>
      <c r="O1655" s="114" t="s">
        <v>33</v>
      </c>
      <c r="P1655" s="114" t="s">
        <v>1795</v>
      </c>
      <c r="Q1655" s="114" t="s">
        <v>602</v>
      </c>
      <c r="R1655" s="114" t="s">
        <v>1689</v>
      </c>
      <c r="S1655" s="114"/>
      <c r="T1655" s="112">
        <v>0</v>
      </c>
      <c r="U1655" s="112">
        <v>0</v>
      </c>
      <c r="V1655" s="112">
        <v>0</v>
      </c>
      <c r="W1655" s="112">
        <v>0</v>
      </c>
      <c r="X1655" s="112">
        <v>0</v>
      </c>
      <c r="Y1655" s="112">
        <v>14944</v>
      </c>
      <c r="Z1655" s="112">
        <v>0</v>
      </c>
      <c r="AA1655" s="112">
        <v>0</v>
      </c>
      <c r="AB1655" s="112">
        <v>14944</v>
      </c>
    </row>
    <row r="1656" spans="1:28" x14ac:dyDescent="0.25">
      <c r="A1656" s="114" t="s">
        <v>33</v>
      </c>
      <c r="B1656" s="114" t="s">
        <v>1795</v>
      </c>
      <c r="C1656" s="114" t="s">
        <v>603</v>
      </c>
      <c r="D1656" s="114" t="s">
        <v>1690</v>
      </c>
      <c r="E1656" s="112">
        <f t="shared" si="97"/>
        <v>0</v>
      </c>
      <c r="F1656" s="112">
        <f t="shared" si="97"/>
        <v>0</v>
      </c>
      <c r="G1656" s="112">
        <f t="shared" si="97"/>
        <v>0</v>
      </c>
      <c r="H1656" s="112">
        <f t="shared" si="97"/>
        <v>0</v>
      </c>
      <c r="I1656" s="112">
        <f t="shared" si="97"/>
        <v>0</v>
      </c>
      <c r="J1656" s="112">
        <f t="shared" si="97"/>
        <v>0</v>
      </c>
      <c r="K1656" s="112">
        <f t="shared" si="97"/>
        <v>0</v>
      </c>
      <c r="L1656" s="112">
        <f t="shared" si="97"/>
        <v>0</v>
      </c>
      <c r="M1656" s="112">
        <f t="shared" si="97"/>
        <v>0</v>
      </c>
      <c r="O1656" s="114" t="s">
        <v>33</v>
      </c>
      <c r="P1656" s="114" t="s">
        <v>1795</v>
      </c>
      <c r="Q1656" s="114" t="s">
        <v>603</v>
      </c>
      <c r="R1656" s="114" t="s">
        <v>1690</v>
      </c>
      <c r="S1656" s="114"/>
      <c r="T1656" s="112">
        <v>0</v>
      </c>
      <c r="U1656" s="112">
        <v>0</v>
      </c>
      <c r="V1656" s="112">
        <v>0</v>
      </c>
      <c r="W1656" s="112">
        <v>0</v>
      </c>
      <c r="X1656" s="112">
        <v>0</v>
      </c>
      <c r="Y1656" s="112">
        <v>0</v>
      </c>
      <c r="Z1656" s="112">
        <v>0</v>
      </c>
      <c r="AA1656" s="112">
        <v>0</v>
      </c>
      <c r="AB1656" s="112">
        <v>0</v>
      </c>
    </row>
    <row r="1657" spans="1:28" x14ac:dyDescent="0.25">
      <c r="A1657" s="114" t="s">
        <v>33</v>
      </c>
      <c r="B1657" s="114" t="s">
        <v>1795</v>
      </c>
      <c r="C1657" s="114" t="s">
        <v>604</v>
      </c>
      <c r="D1657" s="114" t="s">
        <v>1691</v>
      </c>
      <c r="E1657" s="112">
        <f t="shared" si="97"/>
        <v>6432</v>
      </c>
      <c r="F1657" s="112">
        <f t="shared" si="97"/>
        <v>0</v>
      </c>
      <c r="G1657" s="112">
        <f t="shared" si="97"/>
        <v>0</v>
      </c>
      <c r="H1657" s="112">
        <f t="shared" si="97"/>
        <v>0</v>
      </c>
      <c r="I1657" s="112">
        <f t="shared" si="97"/>
        <v>0</v>
      </c>
      <c r="J1657" s="112">
        <f t="shared" si="97"/>
        <v>59760</v>
      </c>
      <c r="K1657" s="112">
        <f t="shared" si="97"/>
        <v>0</v>
      </c>
      <c r="L1657" s="112">
        <f t="shared" si="97"/>
        <v>5759</v>
      </c>
      <c r="M1657" s="112">
        <f t="shared" si="97"/>
        <v>71951</v>
      </c>
      <c r="O1657" s="114" t="s">
        <v>33</v>
      </c>
      <c r="P1657" s="114" t="s">
        <v>1795</v>
      </c>
      <c r="Q1657" s="114" t="s">
        <v>604</v>
      </c>
      <c r="R1657" s="114" t="s">
        <v>1691</v>
      </c>
      <c r="S1657" s="114"/>
      <c r="T1657" s="112">
        <v>6432</v>
      </c>
      <c r="U1657" s="112">
        <v>0</v>
      </c>
      <c r="V1657" s="112">
        <v>0</v>
      </c>
      <c r="W1657" s="112">
        <v>0</v>
      </c>
      <c r="X1657" s="112">
        <v>0</v>
      </c>
      <c r="Y1657" s="112">
        <v>59760</v>
      </c>
      <c r="Z1657" s="112">
        <v>0</v>
      </c>
      <c r="AA1657" s="112">
        <v>5759</v>
      </c>
      <c r="AB1657" s="112">
        <v>71951</v>
      </c>
    </row>
    <row r="1658" spans="1:28" x14ac:dyDescent="0.25">
      <c r="A1658" s="114" t="s">
        <v>33</v>
      </c>
      <c r="B1658" s="114" t="s">
        <v>1795</v>
      </c>
      <c r="C1658" s="114" t="s">
        <v>605</v>
      </c>
      <c r="D1658" s="114" t="s">
        <v>1692</v>
      </c>
      <c r="E1658" s="112">
        <f t="shared" si="97"/>
        <v>0</v>
      </c>
      <c r="F1658" s="112">
        <f t="shared" si="97"/>
        <v>0</v>
      </c>
      <c r="G1658" s="112">
        <f t="shared" si="97"/>
        <v>0</v>
      </c>
      <c r="H1658" s="112">
        <f t="shared" si="97"/>
        <v>0</v>
      </c>
      <c r="I1658" s="112">
        <f t="shared" si="97"/>
        <v>0</v>
      </c>
      <c r="J1658" s="112">
        <f t="shared" si="97"/>
        <v>20240</v>
      </c>
      <c r="K1658" s="112">
        <f t="shared" si="97"/>
        <v>0</v>
      </c>
      <c r="L1658" s="112">
        <f t="shared" si="97"/>
        <v>0</v>
      </c>
      <c r="M1658" s="112">
        <f t="shared" si="97"/>
        <v>20240</v>
      </c>
      <c r="O1658" s="114" t="s">
        <v>33</v>
      </c>
      <c r="P1658" s="114" t="s">
        <v>1795</v>
      </c>
      <c r="Q1658" s="114" t="s">
        <v>605</v>
      </c>
      <c r="R1658" s="114" t="s">
        <v>1692</v>
      </c>
      <c r="S1658" s="114"/>
      <c r="T1658" s="112">
        <v>0</v>
      </c>
      <c r="U1658" s="112">
        <v>0</v>
      </c>
      <c r="V1658" s="112">
        <v>0</v>
      </c>
      <c r="W1658" s="112">
        <v>0</v>
      </c>
      <c r="X1658" s="112">
        <v>0</v>
      </c>
      <c r="Y1658" s="112">
        <v>20240</v>
      </c>
      <c r="Z1658" s="112">
        <v>0</v>
      </c>
      <c r="AA1658" s="112">
        <v>0</v>
      </c>
      <c r="AB1658" s="112">
        <v>20240</v>
      </c>
    </row>
    <row r="1659" spans="1:28" x14ac:dyDescent="0.25">
      <c r="A1659" s="114" t="s">
        <v>33</v>
      </c>
      <c r="B1659" s="114" t="s">
        <v>1795</v>
      </c>
      <c r="C1659" s="114" t="s">
        <v>606</v>
      </c>
      <c r="D1659" s="114" t="s">
        <v>1693</v>
      </c>
      <c r="E1659" s="112">
        <f t="shared" si="97"/>
        <v>0</v>
      </c>
      <c r="F1659" s="112">
        <f t="shared" si="97"/>
        <v>0</v>
      </c>
      <c r="G1659" s="112">
        <f t="shared" si="97"/>
        <v>0</v>
      </c>
      <c r="H1659" s="112">
        <f t="shared" si="97"/>
        <v>0</v>
      </c>
      <c r="I1659" s="112">
        <f t="shared" si="97"/>
        <v>0</v>
      </c>
      <c r="J1659" s="112">
        <f t="shared" si="97"/>
        <v>48336</v>
      </c>
      <c r="K1659" s="112">
        <f t="shared" si="97"/>
        <v>0</v>
      </c>
      <c r="L1659" s="112">
        <f t="shared" si="97"/>
        <v>0</v>
      </c>
      <c r="M1659" s="112">
        <f t="shared" si="97"/>
        <v>48336</v>
      </c>
      <c r="O1659" s="114" t="s">
        <v>33</v>
      </c>
      <c r="P1659" s="114" t="s">
        <v>1795</v>
      </c>
      <c r="Q1659" s="114" t="s">
        <v>606</v>
      </c>
      <c r="R1659" s="114" t="s">
        <v>1693</v>
      </c>
      <c r="S1659" s="114"/>
      <c r="T1659" s="112">
        <v>0</v>
      </c>
      <c r="U1659" s="112">
        <v>0</v>
      </c>
      <c r="V1659" s="112">
        <v>0</v>
      </c>
      <c r="W1659" s="112">
        <v>0</v>
      </c>
      <c r="X1659" s="112">
        <v>0</v>
      </c>
      <c r="Y1659" s="112">
        <v>48336</v>
      </c>
      <c r="Z1659" s="112">
        <v>0</v>
      </c>
      <c r="AA1659" s="112">
        <v>0</v>
      </c>
      <c r="AB1659" s="112">
        <v>48336</v>
      </c>
    </row>
    <row r="1660" spans="1:28" x14ac:dyDescent="0.25">
      <c r="A1660" s="114" t="s">
        <v>33</v>
      </c>
      <c r="B1660" s="114" t="s">
        <v>1795</v>
      </c>
      <c r="C1660" s="114" t="s">
        <v>607</v>
      </c>
      <c r="D1660" s="114" t="s">
        <v>1694</v>
      </c>
      <c r="E1660" s="112">
        <f t="shared" si="97"/>
        <v>0</v>
      </c>
      <c r="F1660" s="112">
        <f t="shared" si="97"/>
        <v>232944</v>
      </c>
      <c r="G1660" s="112">
        <f t="shared" si="97"/>
        <v>65599</v>
      </c>
      <c r="H1660" s="112">
        <f t="shared" si="97"/>
        <v>0</v>
      </c>
      <c r="I1660" s="112">
        <f t="shared" si="97"/>
        <v>0</v>
      </c>
      <c r="J1660" s="112">
        <f t="shared" si="97"/>
        <v>0</v>
      </c>
      <c r="K1660" s="112">
        <f t="shared" si="97"/>
        <v>0</v>
      </c>
      <c r="L1660" s="112">
        <f t="shared" si="97"/>
        <v>0</v>
      </c>
      <c r="M1660" s="112">
        <f t="shared" si="97"/>
        <v>298543</v>
      </c>
      <c r="O1660" s="114" t="s">
        <v>33</v>
      </c>
      <c r="P1660" s="114" t="s">
        <v>1795</v>
      </c>
      <c r="Q1660" s="114" t="s">
        <v>607</v>
      </c>
      <c r="R1660" s="114" t="s">
        <v>1694</v>
      </c>
      <c r="S1660" s="114"/>
      <c r="T1660" s="112">
        <v>0</v>
      </c>
      <c r="U1660" s="112">
        <v>232944</v>
      </c>
      <c r="V1660" s="112">
        <v>65599</v>
      </c>
      <c r="W1660" s="112">
        <v>0</v>
      </c>
      <c r="X1660" s="112">
        <v>0</v>
      </c>
      <c r="Y1660" s="112">
        <v>0</v>
      </c>
      <c r="Z1660" s="112">
        <v>0</v>
      </c>
      <c r="AA1660" s="112">
        <v>0</v>
      </c>
      <c r="AB1660" s="112">
        <v>298543</v>
      </c>
    </row>
    <row r="1661" spans="1:28" x14ac:dyDescent="0.25">
      <c r="A1661" s="114" t="s">
        <v>33</v>
      </c>
      <c r="B1661" s="114" t="s">
        <v>1795</v>
      </c>
      <c r="C1661" s="114" t="s">
        <v>608</v>
      </c>
      <c r="D1661" s="114" t="s">
        <v>1695</v>
      </c>
      <c r="E1661" s="112">
        <f t="shared" si="97"/>
        <v>0</v>
      </c>
      <c r="F1661" s="112">
        <f t="shared" si="97"/>
        <v>0</v>
      </c>
      <c r="G1661" s="112">
        <f t="shared" si="97"/>
        <v>0</v>
      </c>
      <c r="H1661" s="112">
        <f t="shared" si="97"/>
        <v>0</v>
      </c>
      <c r="I1661" s="112">
        <f t="shared" si="97"/>
        <v>55216</v>
      </c>
      <c r="J1661" s="112">
        <f t="shared" si="97"/>
        <v>0</v>
      </c>
      <c r="K1661" s="112">
        <f t="shared" si="97"/>
        <v>320</v>
      </c>
      <c r="L1661" s="112">
        <f t="shared" si="97"/>
        <v>0</v>
      </c>
      <c r="M1661" s="112">
        <f t="shared" si="97"/>
        <v>55536</v>
      </c>
      <c r="O1661" s="114" t="s">
        <v>33</v>
      </c>
      <c r="P1661" s="114" t="s">
        <v>1795</v>
      </c>
      <c r="Q1661" s="114" t="s">
        <v>608</v>
      </c>
      <c r="R1661" s="114" t="s">
        <v>1695</v>
      </c>
      <c r="S1661" s="114"/>
      <c r="T1661" s="112">
        <v>0</v>
      </c>
      <c r="U1661" s="112">
        <v>0</v>
      </c>
      <c r="V1661" s="112">
        <v>0</v>
      </c>
      <c r="W1661" s="112">
        <v>0</v>
      </c>
      <c r="X1661" s="112">
        <v>55216</v>
      </c>
      <c r="Y1661" s="112">
        <v>0</v>
      </c>
      <c r="Z1661" s="112">
        <v>320</v>
      </c>
      <c r="AA1661" s="112">
        <v>0</v>
      </c>
      <c r="AB1661" s="112">
        <v>55536</v>
      </c>
    </row>
    <row r="1662" spans="1:28" x14ac:dyDescent="0.25">
      <c r="A1662" s="114" t="s">
        <v>33</v>
      </c>
      <c r="B1662" s="114" t="s">
        <v>1795</v>
      </c>
      <c r="C1662" s="114" t="s">
        <v>609</v>
      </c>
      <c r="D1662" s="114" t="s">
        <v>1696</v>
      </c>
      <c r="E1662" s="112">
        <f t="shared" si="97"/>
        <v>0</v>
      </c>
      <c r="F1662" s="112">
        <f t="shared" si="97"/>
        <v>0</v>
      </c>
      <c r="G1662" s="112">
        <f t="shared" si="97"/>
        <v>0</v>
      </c>
      <c r="H1662" s="112">
        <f t="shared" si="97"/>
        <v>0</v>
      </c>
      <c r="I1662" s="112">
        <f t="shared" si="97"/>
        <v>0</v>
      </c>
      <c r="J1662" s="112">
        <f t="shared" si="97"/>
        <v>0</v>
      </c>
      <c r="K1662" s="112">
        <f t="shared" si="97"/>
        <v>0</v>
      </c>
      <c r="L1662" s="112">
        <f t="shared" si="97"/>
        <v>0</v>
      </c>
      <c r="M1662" s="112">
        <f t="shared" si="97"/>
        <v>0</v>
      </c>
      <c r="O1662" s="114" t="s">
        <v>33</v>
      </c>
      <c r="P1662" s="114" t="s">
        <v>1795</v>
      </c>
      <c r="Q1662" s="114" t="s">
        <v>609</v>
      </c>
      <c r="R1662" s="114" t="s">
        <v>1696</v>
      </c>
      <c r="S1662" s="114"/>
      <c r="T1662" s="112">
        <v>0</v>
      </c>
      <c r="U1662" s="112">
        <v>0</v>
      </c>
      <c r="V1662" s="112">
        <v>0</v>
      </c>
      <c r="W1662" s="112">
        <v>0</v>
      </c>
      <c r="X1662" s="112">
        <v>0</v>
      </c>
      <c r="Y1662" s="112">
        <v>0</v>
      </c>
      <c r="Z1662" s="112">
        <v>0</v>
      </c>
      <c r="AA1662" s="112">
        <v>0</v>
      </c>
      <c r="AB1662" s="112">
        <v>0</v>
      </c>
    </row>
    <row r="1663" spans="1:28" x14ac:dyDescent="0.25">
      <c r="A1663" s="114" t="s">
        <v>33</v>
      </c>
      <c r="B1663" s="114" t="s">
        <v>1795</v>
      </c>
      <c r="C1663" s="114" t="s">
        <v>610</v>
      </c>
      <c r="D1663" s="114" t="s">
        <v>1697</v>
      </c>
      <c r="E1663" s="112">
        <f t="shared" si="97"/>
        <v>0</v>
      </c>
      <c r="F1663" s="112">
        <f t="shared" si="97"/>
        <v>0</v>
      </c>
      <c r="G1663" s="112">
        <f t="shared" si="97"/>
        <v>0</v>
      </c>
      <c r="H1663" s="112">
        <f t="shared" si="97"/>
        <v>0</v>
      </c>
      <c r="I1663" s="112">
        <f t="shared" si="97"/>
        <v>7264</v>
      </c>
      <c r="J1663" s="112">
        <f t="shared" si="97"/>
        <v>0</v>
      </c>
      <c r="K1663" s="112">
        <f t="shared" si="97"/>
        <v>0</v>
      </c>
      <c r="L1663" s="112">
        <f t="shared" si="97"/>
        <v>0</v>
      </c>
      <c r="M1663" s="112">
        <f t="shared" si="97"/>
        <v>7264</v>
      </c>
      <c r="O1663" s="114" t="s">
        <v>33</v>
      </c>
      <c r="P1663" s="114" t="s">
        <v>1795</v>
      </c>
      <c r="Q1663" s="114" t="s">
        <v>610</v>
      </c>
      <c r="R1663" s="114" t="s">
        <v>1697</v>
      </c>
      <c r="S1663" s="114"/>
      <c r="T1663" s="112">
        <v>0</v>
      </c>
      <c r="U1663" s="112">
        <v>0</v>
      </c>
      <c r="V1663" s="112">
        <v>0</v>
      </c>
      <c r="W1663" s="112">
        <v>0</v>
      </c>
      <c r="X1663" s="112">
        <v>7264</v>
      </c>
      <c r="Y1663" s="112">
        <v>0</v>
      </c>
      <c r="Z1663" s="112">
        <v>0</v>
      </c>
      <c r="AA1663" s="112">
        <v>0</v>
      </c>
      <c r="AB1663" s="112">
        <v>7264</v>
      </c>
    </row>
    <row r="1664" spans="1:28" x14ac:dyDescent="0.25">
      <c r="A1664" s="114" t="s">
        <v>33</v>
      </c>
      <c r="B1664" s="114" t="s">
        <v>1795</v>
      </c>
      <c r="C1664" s="114" t="s">
        <v>611</v>
      </c>
      <c r="D1664" s="114" t="s">
        <v>1698</v>
      </c>
      <c r="E1664" s="112">
        <f t="shared" si="97"/>
        <v>5024</v>
      </c>
      <c r="F1664" s="112">
        <f t="shared" si="97"/>
        <v>0</v>
      </c>
      <c r="G1664" s="112">
        <f t="shared" si="97"/>
        <v>0</v>
      </c>
      <c r="H1664" s="112">
        <f t="shared" si="97"/>
        <v>0</v>
      </c>
      <c r="I1664" s="112">
        <f t="shared" si="97"/>
        <v>0</v>
      </c>
      <c r="J1664" s="112">
        <f t="shared" si="97"/>
        <v>0</v>
      </c>
      <c r="K1664" s="112">
        <f t="shared" si="97"/>
        <v>0</v>
      </c>
      <c r="L1664" s="112">
        <f t="shared" si="97"/>
        <v>0</v>
      </c>
      <c r="M1664" s="112">
        <f t="shared" si="97"/>
        <v>5024</v>
      </c>
      <c r="O1664" s="114" t="s">
        <v>33</v>
      </c>
      <c r="P1664" s="114" t="s">
        <v>1795</v>
      </c>
      <c r="Q1664" s="114" t="s">
        <v>611</v>
      </c>
      <c r="R1664" s="114" t="s">
        <v>1698</v>
      </c>
      <c r="S1664" s="114"/>
      <c r="T1664" s="112">
        <v>5024</v>
      </c>
      <c r="U1664" s="112">
        <v>0</v>
      </c>
      <c r="V1664" s="112">
        <v>0</v>
      </c>
      <c r="W1664" s="112">
        <v>0</v>
      </c>
      <c r="X1664" s="112">
        <v>0</v>
      </c>
      <c r="Y1664" s="112">
        <v>0</v>
      </c>
      <c r="Z1664" s="112">
        <v>0</v>
      </c>
      <c r="AA1664" s="112">
        <v>0</v>
      </c>
      <c r="AB1664" s="112">
        <v>5024</v>
      </c>
    </row>
    <row r="1665" spans="1:28" x14ac:dyDescent="0.25">
      <c r="A1665" s="114" t="s">
        <v>33</v>
      </c>
      <c r="B1665" s="114" t="s">
        <v>1795</v>
      </c>
      <c r="C1665" s="114" t="s">
        <v>612</v>
      </c>
      <c r="D1665" s="114" t="s">
        <v>1699</v>
      </c>
      <c r="E1665" s="112">
        <f t="shared" si="97"/>
        <v>59472</v>
      </c>
      <c r="F1665" s="112">
        <f t="shared" si="97"/>
        <v>0</v>
      </c>
      <c r="G1665" s="112">
        <f t="shared" si="97"/>
        <v>0</v>
      </c>
      <c r="H1665" s="112">
        <f t="shared" si="97"/>
        <v>0</v>
      </c>
      <c r="I1665" s="112">
        <f t="shared" si="97"/>
        <v>0</v>
      </c>
      <c r="J1665" s="112">
        <f t="shared" si="97"/>
        <v>0</v>
      </c>
      <c r="K1665" s="112">
        <f t="shared" si="97"/>
        <v>43040</v>
      </c>
      <c r="L1665" s="112">
        <f t="shared" si="97"/>
        <v>0</v>
      </c>
      <c r="M1665" s="112">
        <f t="shared" si="97"/>
        <v>102512</v>
      </c>
      <c r="O1665" s="114" t="s">
        <v>33</v>
      </c>
      <c r="P1665" s="114" t="s">
        <v>1795</v>
      </c>
      <c r="Q1665" s="114" t="s">
        <v>612</v>
      </c>
      <c r="R1665" s="114" t="s">
        <v>1699</v>
      </c>
      <c r="S1665" s="114"/>
      <c r="T1665" s="112">
        <v>59472</v>
      </c>
      <c r="U1665" s="112">
        <v>0</v>
      </c>
      <c r="V1665" s="112">
        <v>0</v>
      </c>
      <c r="W1665" s="112">
        <v>0</v>
      </c>
      <c r="X1665" s="112">
        <v>0</v>
      </c>
      <c r="Y1665" s="112">
        <v>0</v>
      </c>
      <c r="Z1665" s="112">
        <v>43040</v>
      </c>
      <c r="AA1665" s="112">
        <v>0</v>
      </c>
      <c r="AB1665" s="112">
        <v>102512</v>
      </c>
    </row>
    <row r="1666" spans="1:28" x14ac:dyDescent="0.25">
      <c r="A1666" s="114" t="s">
        <v>33</v>
      </c>
      <c r="B1666" s="114" t="s">
        <v>1795</v>
      </c>
      <c r="C1666" s="114" t="s">
        <v>613</v>
      </c>
      <c r="D1666" s="114" t="s">
        <v>1700</v>
      </c>
      <c r="E1666" s="112">
        <f t="shared" si="97"/>
        <v>468240</v>
      </c>
      <c r="F1666" s="112">
        <f t="shared" si="97"/>
        <v>0</v>
      </c>
      <c r="G1666" s="112">
        <f t="shared" si="97"/>
        <v>0</v>
      </c>
      <c r="H1666" s="112">
        <f t="shared" si="97"/>
        <v>0</v>
      </c>
      <c r="I1666" s="112">
        <f t="shared" si="97"/>
        <v>0</v>
      </c>
      <c r="J1666" s="112">
        <f t="shared" si="97"/>
        <v>0</v>
      </c>
      <c r="K1666" s="112">
        <f t="shared" si="97"/>
        <v>0</v>
      </c>
      <c r="L1666" s="112">
        <f t="shared" si="97"/>
        <v>0</v>
      </c>
      <c r="M1666" s="112">
        <f t="shared" si="97"/>
        <v>468240</v>
      </c>
      <c r="O1666" s="114" t="s">
        <v>33</v>
      </c>
      <c r="P1666" s="114" t="s">
        <v>1795</v>
      </c>
      <c r="Q1666" s="114" t="s">
        <v>613</v>
      </c>
      <c r="R1666" s="114" t="s">
        <v>1700</v>
      </c>
      <c r="S1666" s="114"/>
      <c r="T1666" s="112">
        <v>468240</v>
      </c>
      <c r="U1666" s="112">
        <v>0</v>
      </c>
      <c r="V1666" s="112">
        <v>0</v>
      </c>
      <c r="W1666" s="112">
        <v>0</v>
      </c>
      <c r="X1666" s="112">
        <v>0</v>
      </c>
      <c r="Y1666" s="112">
        <v>0</v>
      </c>
      <c r="Z1666" s="112">
        <v>0</v>
      </c>
      <c r="AA1666" s="112">
        <v>0</v>
      </c>
      <c r="AB1666" s="112">
        <v>468240</v>
      </c>
    </row>
    <row r="1667" spans="1:28" x14ac:dyDescent="0.25">
      <c r="A1667" s="114" t="s">
        <v>33</v>
      </c>
      <c r="B1667" s="114" t="s">
        <v>1795</v>
      </c>
      <c r="C1667" s="114" t="s">
        <v>614</v>
      </c>
      <c r="D1667" s="114" t="s">
        <v>1701</v>
      </c>
      <c r="E1667" s="112">
        <f t="shared" si="97"/>
        <v>117552</v>
      </c>
      <c r="F1667" s="112">
        <f t="shared" si="97"/>
        <v>0</v>
      </c>
      <c r="G1667" s="112">
        <f t="shared" si="97"/>
        <v>0</v>
      </c>
      <c r="H1667" s="112">
        <f t="shared" si="97"/>
        <v>0</v>
      </c>
      <c r="I1667" s="112">
        <f t="shared" si="97"/>
        <v>0</v>
      </c>
      <c r="J1667" s="112">
        <f t="shared" si="97"/>
        <v>0</v>
      </c>
      <c r="K1667" s="112">
        <f t="shared" si="97"/>
        <v>0</v>
      </c>
      <c r="L1667" s="112">
        <f t="shared" si="97"/>
        <v>0</v>
      </c>
      <c r="M1667" s="112">
        <f t="shared" si="97"/>
        <v>117552</v>
      </c>
      <c r="O1667" s="114" t="s">
        <v>33</v>
      </c>
      <c r="P1667" s="114" t="s">
        <v>1795</v>
      </c>
      <c r="Q1667" s="114" t="s">
        <v>614</v>
      </c>
      <c r="R1667" s="114" t="s">
        <v>1701</v>
      </c>
      <c r="S1667" s="114"/>
      <c r="T1667" s="112">
        <v>117552</v>
      </c>
      <c r="U1667" s="112">
        <v>0</v>
      </c>
      <c r="V1667" s="112">
        <v>0</v>
      </c>
      <c r="W1667" s="112">
        <v>0</v>
      </c>
      <c r="X1667" s="112">
        <v>0</v>
      </c>
      <c r="Y1667" s="112">
        <v>0</v>
      </c>
      <c r="Z1667" s="112">
        <v>0</v>
      </c>
      <c r="AA1667" s="112">
        <v>0</v>
      </c>
      <c r="AB1667" s="112">
        <v>117552</v>
      </c>
    </row>
    <row r="1668" spans="1:28" x14ac:dyDescent="0.25">
      <c r="A1668" s="114" t="s">
        <v>33</v>
      </c>
      <c r="B1668" s="114" t="s">
        <v>1795</v>
      </c>
      <c r="C1668" s="114" t="s">
        <v>615</v>
      </c>
      <c r="D1668" s="114" t="s">
        <v>1702</v>
      </c>
      <c r="E1668" s="112">
        <f t="shared" si="97"/>
        <v>0</v>
      </c>
      <c r="F1668" s="112">
        <f t="shared" si="97"/>
        <v>0</v>
      </c>
      <c r="G1668" s="112">
        <f t="shared" si="97"/>
        <v>0</v>
      </c>
      <c r="H1668" s="112">
        <f t="shared" si="97"/>
        <v>0</v>
      </c>
      <c r="I1668" s="112">
        <f t="shared" si="97"/>
        <v>0</v>
      </c>
      <c r="J1668" s="112">
        <f t="shared" si="97"/>
        <v>0</v>
      </c>
      <c r="K1668" s="112">
        <f t="shared" si="97"/>
        <v>0</v>
      </c>
      <c r="L1668" s="112">
        <f t="shared" si="97"/>
        <v>0</v>
      </c>
      <c r="M1668" s="112">
        <f t="shared" si="97"/>
        <v>0</v>
      </c>
      <c r="O1668" s="114" t="s">
        <v>33</v>
      </c>
      <c r="P1668" s="114" t="s">
        <v>1795</v>
      </c>
      <c r="Q1668" s="114" t="s">
        <v>615</v>
      </c>
      <c r="R1668" s="114" t="s">
        <v>1702</v>
      </c>
      <c r="S1668" s="114"/>
      <c r="T1668" s="112">
        <v>0</v>
      </c>
      <c r="U1668" s="112">
        <v>0</v>
      </c>
      <c r="V1668" s="112">
        <v>0</v>
      </c>
      <c r="W1668" s="112">
        <v>0</v>
      </c>
      <c r="X1668" s="112">
        <v>0</v>
      </c>
      <c r="Y1668" s="112">
        <v>0</v>
      </c>
      <c r="Z1668" s="112">
        <v>0</v>
      </c>
      <c r="AA1668" s="112">
        <v>0</v>
      </c>
      <c r="AB1668" s="112">
        <v>0</v>
      </c>
    </row>
    <row r="1669" spans="1:28" x14ac:dyDescent="0.25">
      <c r="A1669" s="114" t="s">
        <v>33</v>
      </c>
      <c r="B1669" s="114" t="s">
        <v>1795</v>
      </c>
      <c r="C1669" s="114" t="s">
        <v>616</v>
      </c>
      <c r="D1669" s="114" t="s">
        <v>1703</v>
      </c>
      <c r="E1669" s="112">
        <f t="shared" si="97"/>
        <v>1148576</v>
      </c>
      <c r="F1669" s="112">
        <f t="shared" si="97"/>
        <v>465232</v>
      </c>
      <c r="G1669" s="112">
        <f t="shared" si="97"/>
        <v>65599</v>
      </c>
      <c r="H1669" s="112">
        <f t="shared" si="97"/>
        <v>61852</v>
      </c>
      <c r="I1669" s="112">
        <f t="shared" si="97"/>
        <v>125344</v>
      </c>
      <c r="J1669" s="112">
        <f t="shared" si="97"/>
        <v>201040</v>
      </c>
      <c r="K1669" s="112">
        <f t="shared" si="97"/>
        <v>45480</v>
      </c>
      <c r="L1669" s="112">
        <f t="shared" si="97"/>
        <v>7807</v>
      </c>
      <c r="M1669" s="112">
        <f t="shared" si="97"/>
        <v>2120930</v>
      </c>
      <c r="O1669" s="114" t="s">
        <v>33</v>
      </c>
      <c r="P1669" s="114" t="s">
        <v>1795</v>
      </c>
      <c r="Q1669" s="114" t="s">
        <v>616</v>
      </c>
      <c r="R1669" s="114" t="s">
        <v>1703</v>
      </c>
      <c r="S1669" s="114"/>
      <c r="T1669" s="112">
        <v>1148576</v>
      </c>
      <c r="U1669" s="112">
        <v>465232</v>
      </c>
      <c r="V1669" s="112">
        <v>65599</v>
      </c>
      <c r="W1669" s="112">
        <v>61852</v>
      </c>
      <c r="X1669" s="112">
        <v>125344</v>
      </c>
      <c r="Y1669" s="112">
        <v>201040</v>
      </c>
      <c r="Z1669" s="112">
        <v>45480</v>
      </c>
      <c r="AA1669" s="112">
        <v>7807</v>
      </c>
      <c r="AB1669" s="112">
        <v>2120930</v>
      </c>
    </row>
    <row r="1670" spans="1:28" x14ac:dyDescent="0.25">
      <c r="D1670" s="111" t="s">
        <v>617</v>
      </c>
      <c r="R1670" s="111" t="s">
        <v>617</v>
      </c>
      <c r="S1670" s="111"/>
    </row>
    <row r="1671" spans="1:28" x14ac:dyDescent="0.25">
      <c r="A1671" s="114" t="s">
        <v>33</v>
      </c>
      <c r="B1671" s="114" t="s">
        <v>1795</v>
      </c>
      <c r="C1671" s="114" t="s">
        <v>618</v>
      </c>
      <c r="D1671" s="114" t="s">
        <v>1704</v>
      </c>
      <c r="E1671" s="112">
        <f t="shared" ref="E1671:M1676" si="98">T1671</f>
        <v>0</v>
      </c>
      <c r="F1671" s="112">
        <f t="shared" si="98"/>
        <v>0</v>
      </c>
      <c r="G1671" s="112">
        <f t="shared" si="98"/>
        <v>0</v>
      </c>
      <c r="H1671" s="112">
        <f t="shared" si="98"/>
        <v>0</v>
      </c>
      <c r="I1671" s="112">
        <f t="shared" si="98"/>
        <v>0</v>
      </c>
      <c r="J1671" s="112">
        <f t="shared" si="98"/>
        <v>0</v>
      </c>
      <c r="K1671" s="112">
        <f t="shared" si="98"/>
        <v>0</v>
      </c>
      <c r="L1671" s="112">
        <f t="shared" si="98"/>
        <v>0</v>
      </c>
      <c r="M1671" s="112">
        <f t="shared" si="98"/>
        <v>0</v>
      </c>
      <c r="O1671" s="114" t="s">
        <v>33</v>
      </c>
      <c r="P1671" s="114" t="s">
        <v>1795</v>
      </c>
      <c r="Q1671" s="114" t="s">
        <v>618</v>
      </c>
      <c r="R1671" s="114" t="s">
        <v>1704</v>
      </c>
      <c r="S1671" s="114"/>
      <c r="T1671" s="112">
        <v>0</v>
      </c>
      <c r="U1671" s="112">
        <v>0</v>
      </c>
      <c r="V1671" s="112">
        <v>0</v>
      </c>
      <c r="W1671" s="112">
        <v>0</v>
      </c>
      <c r="X1671" s="112">
        <v>0</v>
      </c>
      <c r="Y1671" s="112">
        <v>0</v>
      </c>
      <c r="Z1671" s="112">
        <v>0</v>
      </c>
      <c r="AA1671" s="112">
        <v>0</v>
      </c>
      <c r="AB1671" s="112">
        <v>0</v>
      </c>
    </row>
    <row r="1672" spans="1:28" x14ac:dyDescent="0.25">
      <c r="A1672" s="114" t="s">
        <v>33</v>
      </c>
      <c r="B1672" s="114" t="s">
        <v>1795</v>
      </c>
      <c r="C1672" s="114" t="s">
        <v>619</v>
      </c>
      <c r="D1672" s="114" t="s">
        <v>1705</v>
      </c>
      <c r="E1672" s="112">
        <f t="shared" si="98"/>
        <v>0</v>
      </c>
      <c r="F1672" s="112">
        <f t="shared" si="98"/>
        <v>0</v>
      </c>
      <c r="G1672" s="112">
        <f t="shared" si="98"/>
        <v>0</v>
      </c>
      <c r="H1672" s="112">
        <f t="shared" si="98"/>
        <v>0</v>
      </c>
      <c r="I1672" s="112">
        <f t="shared" si="98"/>
        <v>0</v>
      </c>
      <c r="J1672" s="112">
        <f t="shared" si="98"/>
        <v>0</v>
      </c>
      <c r="K1672" s="112">
        <f t="shared" si="98"/>
        <v>0</v>
      </c>
      <c r="L1672" s="112">
        <f t="shared" si="98"/>
        <v>0</v>
      </c>
      <c r="M1672" s="112">
        <f t="shared" si="98"/>
        <v>0</v>
      </c>
      <c r="O1672" s="114" t="s">
        <v>33</v>
      </c>
      <c r="P1672" s="114" t="s">
        <v>1795</v>
      </c>
      <c r="Q1672" s="114" t="s">
        <v>619</v>
      </c>
      <c r="R1672" s="114" t="s">
        <v>1705</v>
      </c>
      <c r="S1672" s="114"/>
      <c r="T1672" s="112">
        <v>0</v>
      </c>
      <c r="U1672" s="112">
        <v>0</v>
      </c>
      <c r="V1672" s="112">
        <v>0</v>
      </c>
      <c r="W1672" s="112">
        <v>0</v>
      </c>
      <c r="X1672" s="112">
        <v>0</v>
      </c>
      <c r="Y1672" s="112">
        <v>0</v>
      </c>
      <c r="Z1672" s="112">
        <v>0</v>
      </c>
      <c r="AA1672" s="112">
        <v>0</v>
      </c>
      <c r="AB1672" s="112">
        <v>0</v>
      </c>
    </row>
    <row r="1673" spans="1:28" x14ac:dyDescent="0.25">
      <c r="A1673" s="114" t="s">
        <v>33</v>
      </c>
      <c r="B1673" s="114" t="s">
        <v>1795</v>
      </c>
      <c r="C1673" s="114" t="s">
        <v>620</v>
      </c>
      <c r="D1673" s="114" t="s">
        <v>1706</v>
      </c>
      <c r="E1673" s="112">
        <f t="shared" si="98"/>
        <v>0</v>
      </c>
      <c r="F1673" s="112">
        <f t="shared" si="98"/>
        <v>0</v>
      </c>
      <c r="G1673" s="112">
        <f t="shared" si="98"/>
        <v>0</v>
      </c>
      <c r="H1673" s="112">
        <f t="shared" si="98"/>
        <v>0</v>
      </c>
      <c r="I1673" s="112">
        <f t="shared" si="98"/>
        <v>0</v>
      </c>
      <c r="J1673" s="112">
        <f t="shared" si="98"/>
        <v>0</v>
      </c>
      <c r="K1673" s="112">
        <f t="shared" si="98"/>
        <v>0</v>
      </c>
      <c r="L1673" s="112">
        <f t="shared" si="98"/>
        <v>0</v>
      </c>
      <c r="M1673" s="112">
        <f t="shared" si="98"/>
        <v>0</v>
      </c>
      <c r="O1673" s="114" t="s">
        <v>33</v>
      </c>
      <c r="P1673" s="114" t="s">
        <v>1795</v>
      </c>
      <c r="Q1673" s="114" t="s">
        <v>620</v>
      </c>
      <c r="R1673" s="114" t="s">
        <v>1706</v>
      </c>
      <c r="S1673" s="114"/>
      <c r="T1673" s="112">
        <v>0</v>
      </c>
      <c r="U1673" s="112">
        <v>0</v>
      </c>
      <c r="V1673" s="112">
        <v>0</v>
      </c>
      <c r="W1673" s="112">
        <v>0</v>
      </c>
      <c r="X1673" s="112">
        <v>0</v>
      </c>
      <c r="Y1673" s="112">
        <v>0</v>
      </c>
      <c r="Z1673" s="112">
        <v>0</v>
      </c>
      <c r="AA1673" s="112">
        <v>0</v>
      </c>
      <c r="AB1673" s="112">
        <v>0</v>
      </c>
    </row>
    <row r="1674" spans="1:28" x14ac:dyDescent="0.25">
      <c r="A1674" s="114" t="s">
        <v>33</v>
      </c>
      <c r="B1674" s="114" t="s">
        <v>1795</v>
      </c>
      <c r="C1674" s="114" t="s">
        <v>621</v>
      </c>
      <c r="D1674" s="114" t="s">
        <v>1707</v>
      </c>
      <c r="E1674" s="112">
        <f t="shared" si="98"/>
        <v>0</v>
      </c>
      <c r="F1674" s="112">
        <f t="shared" si="98"/>
        <v>0</v>
      </c>
      <c r="G1674" s="112">
        <f t="shared" si="98"/>
        <v>0</v>
      </c>
      <c r="H1674" s="112">
        <f t="shared" si="98"/>
        <v>0</v>
      </c>
      <c r="I1674" s="112">
        <f t="shared" si="98"/>
        <v>0</v>
      </c>
      <c r="J1674" s="112">
        <f t="shared" si="98"/>
        <v>0</v>
      </c>
      <c r="K1674" s="112">
        <f t="shared" si="98"/>
        <v>0</v>
      </c>
      <c r="L1674" s="112">
        <f t="shared" si="98"/>
        <v>0</v>
      </c>
      <c r="M1674" s="112">
        <f t="shared" si="98"/>
        <v>0</v>
      </c>
      <c r="O1674" s="114" t="s">
        <v>33</v>
      </c>
      <c r="P1674" s="114" t="s">
        <v>1795</v>
      </c>
      <c r="Q1674" s="114" t="s">
        <v>621</v>
      </c>
      <c r="R1674" s="114" t="s">
        <v>1707</v>
      </c>
      <c r="S1674" s="114"/>
      <c r="T1674" s="112">
        <v>0</v>
      </c>
      <c r="U1674" s="112">
        <v>0</v>
      </c>
      <c r="V1674" s="112">
        <v>0</v>
      </c>
      <c r="W1674" s="112">
        <v>0</v>
      </c>
      <c r="X1674" s="112">
        <v>0</v>
      </c>
      <c r="Y1674" s="112">
        <v>0</v>
      </c>
      <c r="Z1674" s="112">
        <v>0</v>
      </c>
      <c r="AA1674" s="112">
        <v>0</v>
      </c>
      <c r="AB1674" s="112">
        <v>0</v>
      </c>
    </row>
    <row r="1675" spans="1:28" x14ac:dyDescent="0.25">
      <c r="A1675" s="114" t="s">
        <v>33</v>
      </c>
      <c r="B1675" s="114" t="s">
        <v>1795</v>
      </c>
      <c r="C1675" s="114" t="s">
        <v>706</v>
      </c>
      <c r="D1675" s="114" t="s">
        <v>1708</v>
      </c>
      <c r="E1675" s="112">
        <f t="shared" si="98"/>
        <v>0</v>
      </c>
      <c r="F1675" s="112">
        <f t="shared" si="98"/>
        <v>0</v>
      </c>
      <c r="G1675" s="112">
        <f t="shared" si="98"/>
        <v>0</v>
      </c>
      <c r="H1675" s="112">
        <f t="shared" si="98"/>
        <v>0</v>
      </c>
      <c r="I1675" s="112">
        <f t="shared" si="98"/>
        <v>0</v>
      </c>
      <c r="J1675" s="112">
        <f t="shared" si="98"/>
        <v>0</v>
      </c>
      <c r="K1675" s="112">
        <f t="shared" si="98"/>
        <v>0</v>
      </c>
      <c r="L1675" s="112">
        <f t="shared" si="98"/>
        <v>0</v>
      </c>
      <c r="M1675" s="112">
        <f t="shared" si="98"/>
        <v>0</v>
      </c>
      <c r="O1675" s="114" t="s">
        <v>33</v>
      </c>
      <c r="P1675" s="114" t="s">
        <v>1795</v>
      </c>
      <c r="Q1675" s="114" t="s">
        <v>706</v>
      </c>
      <c r="R1675" s="114" t="s">
        <v>1708</v>
      </c>
      <c r="S1675" s="114"/>
      <c r="T1675" s="112">
        <v>0</v>
      </c>
      <c r="U1675" s="112">
        <v>0</v>
      </c>
      <c r="V1675" s="112">
        <v>0</v>
      </c>
      <c r="W1675" s="112">
        <v>0</v>
      </c>
      <c r="X1675" s="112">
        <v>0</v>
      </c>
      <c r="Y1675" s="112">
        <v>0</v>
      </c>
      <c r="Z1675" s="112">
        <v>0</v>
      </c>
      <c r="AA1675" s="112">
        <v>0</v>
      </c>
      <c r="AB1675" s="112">
        <v>0</v>
      </c>
    </row>
    <row r="1676" spans="1:28" x14ac:dyDescent="0.25">
      <c r="A1676" s="114" t="s">
        <v>33</v>
      </c>
      <c r="B1676" s="114" t="s">
        <v>1795</v>
      </c>
      <c r="C1676" s="114" t="s">
        <v>708</v>
      </c>
      <c r="D1676" s="114" t="s">
        <v>1709</v>
      </c>
      <c r="E1676" s="112">
        <f t="shared" si="98"/>
        <v>0</v>
      </c>
      <c r="F1676" s="112">
        <f t="shared" si="98"/>
        <v>0</v>
      </c>
      <c r="G1676" s="112">
        <f t="shared" si="98"/>
        <v>0</v>
      </c>
      <c r="H1676" s="112">
        <f t="shared" si="98"/>
        <v>0</v>
      </c>
      <c r="I1676" s="112">
        <f t="shared" si="98"/>
        <v>0</v>
      </c>
      <c r="J1676" s="112">
        <f t="shared" si="98"/>
        <v>0</v>
      </c>
      <c r="K1676" s="112">
        <f t="shared" si="98"/>
        <v>0</v>
      </c>
      <c r="L1676" s="112">
        <f t="shared" si="98"/>
        <v>0</v>
      </c>
      <c r="M1676" s="112">
        <f t="shared" si="98"/>
        <v>0</v>
      </c>
      <c r="O1676" s="114" t="s">
        <v>33</v>
      </c>
      <c r="P1676" s="114" t="s">
        <v>1795</v>
      </c>
      <c r="Q1676" s="114" t="s">
        <v>708</v>
      </c>
      <c r="R1676" s="114" t="s">
        <v>1709</v>
      </c>
      <c r="S1676" s="114"/>
      <c r="T1676" s="112">
        <v>0</v>
      </c>
      <c r="U1676" s="112">
        <v>0</v>
      </c>
      <c r="V1676" s="112">
        <v>0</v>
      </c>
      <c r="W1676" s="112">
        <v>0</v>
      </c>
      <c r="X1676" s="112">
        <v>0</v>
      </c>
      <c r="Y1676" s="112">
        <v>0</v>
      </c>
      <c r="Z1676" s="112">
        <v>0</v>
      </c>
      <c r="AA1676" s="112">
        <v>0</v>
      </c>
      <c r="AB1676" s="112">
        <v>0</v>
      </c>
    </row>
    <row r="1679" spans="1:28" x14ac:dyDescent="0.25">
      <c r="A1679" s="111" t="s">
        <v>1796</v>
      </c>
      <c r="O1679" s="111" t="s">
        <v>1796</v>
      </c>
    </row>
    <row r="1680" spans="1:28" x14ac:dyDescent="0.25">
      <c r="A1680" s="114" t="s">
        <v>0</v>
      </c>
      <c r="B1680" s="114" t="s">
        <v>1666</v>
      </c>
      <c r="C1680" s="114" t="s">
        <v>112</v>
      </c>
      <c r="D1680" s="111" t="s">
        <v>127</v>
      </c>
      <c r="E1680" s="112" t="s">
        <v>1667</v>
      </c>
      <c r="F1680" s="112" t="s">
        <v>1668</v>
      </c>
      <c r="G1680" s="112" t="s">
        <v>1669</v>
      </c>
      <c r="H1680" s="112" t="s">
        <v>1670</v>
      </c>
      <c r="I1680" s="112" t="s">
        <v>1671</v>
      </c>
      <c r="J1680" s="112" t="s">
        <v>1672</v>
      </c>
      <c r="K1680" s="112" t="s">
        <v>1673</v>
      </c>
      <c r="L1680" s="112" t="s">
        <v>1674</v>
      </c>
      <c r="M1680" s="112" t="s">
        <v>1</v>
      </c>
      <c r="O1680" s="114" t="s">
        <v>0</v>
      </c>
      <c r="P1680" s="114" t="s">
        <v>1666</v>
      </c>
      <c r="Q1680" s="114" t="s">
        <v>112</v>
      </c>
      <c r="R1680" s="111" t="s">
        <v>127</v>
      </c>
      <c r="S1680" s="111"/>
      <c r="T1680" s="112" t="s">
        <v>1667</v>
      </c>
      <c r="U1680" s="112" t="s">
        <v>1668</v>
      </c>
      <c r="V1680" s="112" t="s">
        <v>1669</v>
      </c>
      <c r="W1680" s="112" t="s">
        <v>1670</v>
      </c>
      <c r="X1680" s="112" t="s">
        <v>1671</v>
      </c>
      <c r="Y1680" s="112" t="s">
        <v>1672</v>
      </c>
      <c r="Z1680" s="112" t="s">
        <v>1673</v>
      </c>
      <c r="AA1680" s="112" t="s">
        <v>1674</v>
      </c>
      <c r="AB1680" s="112" t="s">
        <v>1</v>
      </c>
    </row>
    <row r="1681" spans="1:28" x14ac:dyDescent="0.25">
      <c r="A1681" s="114" t="s">
        <v>15</v>
      </c>
      <c r="B1681" s="114" t="s">
        <v>1797</v>
      </c>
      <c r="C1681" s="114" t="s">
        <v>589</v>
      </c>
      <c r="D1681" s="114" t="s">
        <v>1676</v>
      </c>
      <c r="E1681" s="112">
        <f t="shared" ref="E1681:M1708" si="99">T1681</f>
        <v>5680</v>
      </c>
      <c r="F1681" s="112">
        <f t="shared" si="99"/>
        <v>0</v>
      </c>
      <c r="G1681" s="112">
        <f t="shared" si="99"/>
        <v>0</v>
      </c>
      <c r="H1681" s="112">
        <f t="shared" si="99"/>
        <v>0</v>
      </c>
      <c r="I1681" s="112">
        <f t="shared" si="99"/>
        <v>78064</v>
      </c>
      <c r="J1681" s="112">
        <f t="shared" si="99"/>
        <v>0</v>
      </c>
      <c r="K1681" s="112">
        <f t="shared" si="99"/>
        <v>1218</v>
      </c>
      <c r="L1681" s="112">
        <f t="shared" si="99"/>
        <v>0</v>
      </c>
      <c r="M1681" s="112">
        <f t="shared" si="99"/>
        <v>84962</v>
      </c>
      <c r="O1681" s="114" t="s">
        <v>15</v>
      </c>
      <c r="P1681" s="114" t="s">
        <v>1797</v>
      </c>
      <c r="Q1681" s="114" t="s">
        <v>589</v>
      </c>
      <c r="R1681" s="114" t="s">
        <v>1676</v>
      </c>
      <c r="S1681" s="114"/>
      <c r="T1681" s="112">
        <v>5680</v>
      </c>
      <c r="U1681" s="112">
        <v>0</v>
      </c>
      <c r="V1681" s="112">
        <v>0</v>
      </c>
      <c r="W1681" s="112">
        <v>0</v>
      </c>
      <c r="X1681" s="112">
        <v>78064</v>
      </c>
      <c r="Y1681" s="112">
        <v>0</v>
      </c>
      <c r="Z1681" s="112">
        <v>1218</v>
      </c>
      <c r="AA1681" s="112">
        <v>0</v>
      </c>
      <c r="AB1681" s="112">
        <v>84962</v>
      </c>
    </row>
    <row r="1682" spans="1:28" x14ac:dyDescent="0.25">
      <c r="A1682" s="114" t="s">
        <v>15</v>
      </c>
      <c r="B1682" s="114" t="s">
        <v>1797</v>
      </c>
      <c r="C1682" s="114" t="s">
        <v>590</v>
      </c>
      <c r="D1682" s="114" t="s">
        <v>1677</v>
      </c>
      <c r="E1682" s="112">
        <f t="shared" si="99"/>
        <v>0</v>
      </c>
      <c r="F1682" s="112">
        <f t="shared" si="99"/>
        <v>0</v>
      </c>
      <c r="G1682" s="112">
        <f t="shared" si="99"/>
        <v>0</v>
      </c>
      <c r="H1682" s="112">
        <f t="shared" si="99"/>
        <v>0</v>
      </c>
      <c r="I1682" s="112">
        <f t="shared" si="99"/>
        <v>154304</v>
      </c>
      <c r="J1682" s="112">
        <f t="shared" si="99"/>
        <v>0</v>
      </c>
      <c r="K1682" s="112">
        <f t="shared" si="99"/>
        <v>29232</v>
      </c>
      <c r="L1682" s="112">
        <f t="shared" si="99"/>
        <v>0</v>
      </c>
      <c r="M1682" s="112">
        <f t="shared" si="99"/>
        <v>183536</v>
      </c>
      <c r="O1682" s="114" t="s">
        <v>15</v>
      </c>
      <c r="P1682" s="114" t="s">
        <v>1797</v>
      </c>
      <c r="Q1682" s="114" t="s">
        <v>590</v>
      </c>
      <c r="R1682" s="114" t="s">
        <v>1677</v>
      </c>
      <c r="S1682" s="114"/>
      <c r="T1682" s="112">
        <v>0</v>
      </c>
      <c r="U1682" s="112">
        <v>0</v>
      </c>
      <c r="V1682" s="112">
        <v>0</v>
      </c>
      <c r="W1682" s="112">
        <v>0</v>
      </c>
      <c r="X1682" s="112">
        <v>154304</v>
      </c>
      <c r="Y1682" s="112">
        <v>0</v>
      </c>
      <c r="Z1682" s="112">
        <v>29232</v>
      </c>
      <c r="AA1682" s="112">
        <v>0</v>
      </c>
      <c r="AB1682" s="112">
        <v>183536</v>
      </c>
    </row>
    <row r="1683" spans="1:28" x14ac:dyDescent="0.25">
      <c r="A1683" s="114" t="s">
        <v>15</v>
      </c>
      <c r="B1683" s="114" t="s">
        <v>1797</v>
      </c>
      <c r="C1683" s="114" t="s">
        <v>591</v>
      </c>
      <c r="D1683" s="114" t="s">
        <v>1678</v>
      </c>
      <c r="E1683" s="112">
        <f t="shared" si="99"/>
        <v>0</v>
      </c>
      <c r="F1683" s="112">
        <f t="shared" si="99"/>
        <v>355920</v>
      </c>
      <c r="G1683" s="112">
        <f t="shared" si="99"/>
        <v>0</v>
      </c>
      <c r="H1683" s="112">
        <f t="shared" si="99"/>
        <v>0</v>
      </c>
      <c r="I1683" s="112">
        <f t="shared" si="99"/>
        <v>0</v>
      </c>
      <c r="J1683" s="112">
        <f t="shared" si="99"/>
        <v>2400</v>
      </c>
      <c r="K1683" s="112">
        <f t="shared" si="99"/>
        <v>0</v>
      </c>
      <c r="L1683" s="112">
        <f t="shared" si="99"/>
        <v>5080</v>
      </c>
      <c r="M1683" s="112">
        <f t="shared" si="99"/>
        <v>363400</v>
      </c>
      <c r="O1683" s="114" t="s">
        <v>15</v>
      </c>
      <c r="P1683" s="114" t="s">
        <v>1797</v>
      </c>
      <c r="Q1683" s="114" t="s">
        <v>591</v>
      </c>
      <c r="R1683" s="114" t="s">
        <v>1678</v>
      </c>
      <c r="S1683" s="114"/>
      <c r="T1683" s="112">
        <v>0</v>
      </c>
      <c r="U1683" s="112">
        <v>355920</v>
      </c>
      <c r="V1683" s="112">
        <v>0</v>
      </c>
      <c r="W1683" s="112">
        <v>0</v>
      </c>
      <c r="X1683" s="112">
        <v>0</v>
      </c>
      <c r="Y1683" s="112">
        <v>2400</v>
      </c>
      <c r="Z1683" s="112">
        <v>0</v>
      </c>
      <c r="AA1683" s="112">
        <v>5080</v>
      </c>
      <c r="AB1683" s="112">
        <v>363400</v>
      </c>
    </row>
    <row r="1684" spans="1:28" x14ac:dyDescent="0.25">
      <c r="A1684" s="114" t="s">
        <v>15</v>
      </c>
      <c r="B1684" s="114" t="s">
        <v>1797</v>
      </c>
      <c r="C1684" s="114" t="s">
        <v>592</v>
      </c>
      <c r="D1684" s="114" t="s">
        <v>1679</v>
      </c>
      <c r="E1684" s="112">
        <f t="shared" si="99"/>
        <v>15456</v>
      </c>
      <c r="F1684" s="112">
        <f t="shared" si="99"/>
        <v>68832</v>
      </c>
      <c r="G1684" s="112">
        <f t="shared" si="99"/>
        <v>0</v>
      </c>
      <c r="H1684" s="112">
        <f t="shared" si="99"/>
        <v>0</v>
      </c>
      <c r="I1684" s="112">
        <f t="shared" si="99"/>
        <v>123376</v>
      </c>
      <c r="J1684" s="112">
        <f t="shared" si="99"/>
        <v>5328</v>
      </c>
      <c r="K1684" s="112">
        <f t="shared" si="99"/>
        <v>10620</v>
      </c>
      <c r="L1684" s="112">
        <f t="shared" si="99"/>
        <v>0</v>
      </c>
      <c r="M1684" s="112">
        <f t="shared" si="99"/>
        <v>223612</v>
      </c>
      <c r="O1684" s="114" t="s">
        <v>15</v>
      </c>
      <c r="P1684" s="114" t="s">
        <v>1797</v>
      </c>
      <c r="Q1684" s="114" t="s">
        <v>592</v>
      </c>
      <c r="R1684" s="114" t="s">
        <v>1679</v>
      </c>
      <c r="S1684" s="114"/>
      <c r="T1684" s="112">
        <v>15456</v>
      </c>
      <c r="U1684" s="112">
        <v>68832</v>
      </c>
      <c r="V1684" s="112">
        <v>0</v>
      </c>
      <c r="W1684" s="112">
        <v>0</v>
      </c>
      <c r="X1684" s="112">
        <v>123376</v>
      </c>
      <c r="Y1684" s="112">
        <v>5328</v>
      </c>
      <c r="Z1684" s="112">
        <v>10620</v>
      </c>
      <c r="AA1684" s="112">
        <v>0</v>
      </c>
      <c r="AB1684" s="112">
        <v>223612</v>
      </c>
    </row>
    <row r="1685" spans="1:28" x14ac:dyDescent="0.25">
      <c r="A1685" s="114" t="s">
        <v>15</v>
      </c>
      <c r="B1685" s="114" t="s">
        <v>1797</v>
      </c>
      <c r="C1685" s="114" t="s">
        <v>593</v>
      </c>
      <c r="D1685" s="114" t="s">
        <v>1680</v>
      </c>
      <c r="E1685" s="112">
        <f t="shared" si="99"/>
        <v>0</v>
      </c>
      <c r="F1685" s="112">
        <f t="shared" si="99"/>
        <v>0</v>
      </c>
      <c r="G1685" s="112">
        <f t="shared" si="99"/>
        <v>0</v>
      </c>
      <c r="H1685" s="112">
        <f t="shared" si="99"/>
        <v>0</v>
      </c>
      <c r="I1685" s="112">
        <f t="shared" si="99"/>
        <v>0</v>
      </c>
      <c r="J1685" s="112">
        <f t="shared" si="99"/>
        <v>0</v>
      </c>
      <c r="K1685" s="112">
        <f t="shared" si="99"/>
        <v>0</v>
      </c>
      <c r="L1685" s="112">
        <f t="shared" si="99"/>
        <v>0</v>
      </c>
      <c r="M1685" s="112">
        <f t="shared" si="99"/>
        <v>0</v>
      </c>
      <c r="O1685" s="114" t="s">
        <v>15</v>
      </c>
      <c r="P1685" s="114" t="s">
        <v>1797</v>
      </c>
      <c r="Q1685" s="114" t="s">
        <v>593</v>
      </c>
      <c r="R1685" s="114" t="s">
        <v>1680</v>
      </c>
      <c r="S1685" s="114"/>
      <c r="T1685" s="112">
        <v>0</v>
      </c>
      <c r="U1685" s="112">
        <v>0</v>
      </c>
      <c r="V1685" s="112">
        <v>0</v>
      </c>
      <c r="W1685" s="112">
        <v>0</v>
      </c>
      <c r="X1685" s="112">
        <v>0</v>
      </c>
      <c r="Y1685" s="112">
        <v>0</v>
      </c>
      <c r="Z1685" s="112">
        <v>0</v>
      </c>
      <c r="AA1685" s="112">
        <v>0</v>
      </c>
      <c r="AB1685" s="112">
        <v>0</v>
      </c>
    </row>
    <row r="1686" spans="1:28" x14ac:dyDescent="0.25">
      <c r="A1686" s="114" t="s">
        <v>15</v>
      </c>
      <c r="B1686" s="114" t="s">
        <v>1797</v>
      </c>
      <c r="C1686" s="114" t="s">
        <v>594</v>
      </c>
      <c r="D1686" s="114" t="s">
        <v>1681</v>
      </c>
      <c r="E1686" s="112">
        <f t="shared" si="99"/>
        <v>0</v>
      </c>
      <c r="F1686" s="112">
        <f t="shared" si="99"/>
        <v>0</v>
      </c>
      <c r="G1686" s="112">
        <f t="shared" si="99"/>
        <v>0</v>
      </c>
      <c r="H1686" s="112">
        <f t="shared" si="99"/>
        <v>0</v>
      </c>
      <c r="I1686" s="112">
        <f t="shared" si="99"/>
        <v>4224</v>
      </c>
      <c r="J1686" s="112">
        <f t="shared" si="99"/>
        <v>0</v>
      </c>
      <c r="K1686" s="112">
        <f t="shared" si="99"/>
        <v>0</v>
      </c>
      <c r="L1686" s="112">
        <f t="shared" si="99"/>
        <v>0</v>
      </c>
      <c r="M1686" s="112">
        <f t="shared" si="99"/>
        <v>4224</v>
      </c>
      <c r="O1686" s="114" t="s">
        <v>15</v>
      </c>
      <c r="P1686" s="114" t="s">
        <v>1797</v>
      </c>
      <c r="Q1686" s="114" t="s">
        <v>594</v>
      </c>
      <c r="R1686" s="114" t="s">
        <v>1681</v>
      </c>
      <c r="S1686" s="114"/>
      <c r="T1686" s="112">
        <v>0</v>
      </c>
      <c r="U1686" s="112">
        <v>0</v>
      </c>
      <c r="V1686" s="112">
        <v>0</v>
      </c>
      <c r="W1686" s="112">
        <v>0</v>
      </c>
      <c r="X1686" s="112">
        <v>4224</v>
      </c>
      <c r="Y1686" s="112">
        <v>0</v>
      </c>
      <c r="Z1686" s="112">
        <v>0</v>
      </c>
      <c r="AA1686" s="112">
        <v>0</v>
      </c>
      <c r="AB1686" s="112">
        <v>4224</v>
      </c>
    </row>
    <row r="1687" spans="1:28" x14ac:dyDescent="0.25">
      <c r="A1687" s="114" t="s">
        <v>15</v>
      </c>
      <c r="B1687" s="114" t="s">
        <v>1797</v>
      </c>
      <c r="C1687" s="114" t="s">
        <v>595</v>
      </c>
      <c r="D1687" s="114" t="s">
        <v>1682</v>
      </c>
      <c r="E1687" s="112">
        <f t="shared" si="99"/>
        <v>0</v>
      </c>
      <c r="F1687" s="112">
        <f t="shared" si="99"/>
        <v>6624</v>
      </c>
      <c r="G1687" s="112">
        <f t="shared" si="99"/>
        <v>0</v>
      </c>
      <c r="H1687" s="112">
        <f t="shared" si="99"/>
        <v>0</v>
      </c>
      <c r="I1687" s="112">
        <f t="shared" si="99"/>
        <v>0</v>
      </c>
      <c r="J1687" s="112">
        <f t="shared" si="99"/>
        <v>32448</v>
      </c>
      <c r="K1687" s="112">
        <f t="shared" si="99"/>
        <v>0</v>
      </c>
      <c r="L1687" s="112">
        <f t="shared" si="99"/>
        <v>82098</v>
      </c>
      <c r="M1687" s="112">
        <f t="shared" si="99"/>
        <v>121170</v>
      </c>
      <c r="O1687" s="114" t="s">
        <v>15</v>
      </c>
      <c r="P1687" s="114" t="s">
        <v>1797</v>
      </c>
      <c r="Q1687" s="114" t="s">
        <v>595</v>
      </c>
      <c r="R1687" s="114" t="s">
        <v>1682</v>
      </c>
      <c r="S1687" s="114"/>
      <c r="T1687" s="112">
        <v>0</v>
      </c>
      <c r="U1687" s="112">
        <v>6624</v>
      </c>
      <c r="V1687" s="112">
        <v>0</v>
      </c>
      <c r="W1687" s="112">
        <v>0</v>
      </c>
      <c r="X1687" s="112">
        <v>0</v>
      </c>
      <c r="Y1687" s="112">
        <v>32448</v>
      </c>
      <c r="Z1687" s="112">
        <v>0</v>
      </c>
      <c r="AA1687" s="112">
        <v>82098</v>
      </c>
      <c r="AB1687" s="112">
        <v>121170</v>
      </c>
    </row>
    <row r="1688" spans="1:28" x14ac:dyDescent="0.25">
      <c r="A1688" s="114" t="s">
        <v>15</v>
      </c>
      <c r="B1688" s="114" t="s">
        <v>1797</v>
      </c>
      <c r="C1688" s="114" t="s">
        <v>596</v>
      </c>
      <c r="D1688" s="114" t="s">
        <v>1683</v>
      </c>
      <c r="E1688" s="112">
        <f t="shared" si="99"/>
        <v>0</v>
      </c>
      <c r="F1688" s="112">
        <f t="shared" si="99"/>
        <v>0</v>
      </c>
      <c r="G1688" s="112">
        <f t="shared" si="99"/>
        <v>0</v>
      </c>
      <c r="H1688" s="112">
        <f t="shared" si="99"/>
        <v>0</v>
      </c>
      <c r="I1688" s="112">
        <f t="shared" si="99"/>
        <v>26864</v>
      </c>
      <c r="J1688" s="112">
        <f t="shared" si="99"/>
        <v>0</v>
      </c>
      <c r="K1688" s="112">
        <f t="shared" si="99"/>
        <v>70144</v>
      </c>
      <c r="L1688" s="112">
        <f t="shared" si="99"/>
        <v>0</v>
      </c>
      <c r="M1688" s="112">
        <f t="shared" si="99"/>
        <v>97008</v>
      </c>
      <c r="O1688" s="114" t="s">
        <v>15</v>
      </c>
      <c r="P1688" s="114" t="s">
        <v>1797</v>
      </c>
      <c r="Q1688" s="114" t="s">
        <v>596</v>
      </c>
      <c r="R1688" s="114" t="s">
        <v>1683</v>
      </c>
      <c r="S1688" s="114"/>
      <c r="T1688" s="112">
        <v>0</v>
      </c>
      <c r="U1688" s="112">
        <v>0</v>
      </c>
      <c r="V1688" s="112">
        <v>0</v>
      </c>
      <c r="W1688" s="112">
        <v>0</v>
      </c>
      <c r="X1688" s="112">
        <v>26864</v>
      </c>
      <c r="Y1688" s="112">
        <v>0</v>
      </c>
      <c r="Z1688" s="112">
        <v>70144</v>
      </c>
      <c r="AA1688" s="112">
        <v>0</v>
      </c>
      <c r="AB1688" s="112">
        <v>97008</v>
      </c>
    </row>
    <row r="1689" spans="1:28" x14ac:dyDescent="0.25">
      <c r="A1689" s="114" t="s">
        <v>15</v>
      </c>
      <c r="B1689" s="114" t="s">
        <v>1797</v>
      </c>
      <c r="C1689" s="114" t="s">
        <v>597</v>
      </c>
      <c r="D1689" s="114" t="s">
        <v>1684</v>
      </c>
      <c r="E1689" s="112">
        <f t="shared" si="99"/>
        <v>8544</v>
      </c>
      <c r="F1689" s="112">
        <f t="shared" si="99"/>
        <v>12480</v>
      </c>
      <c r="G1689" s="112">
        <f t="shared" si="99"/>
        <v>0</v>
      </c>
      <c r="H1689" s="112">
        <f t="shared" si="99"/>
        <v>0</v>
      </c>
      <c r="I1689" s="112">
        <f t="shared" si="99"/>
        <v>128096</v>
      </c>
      <c r="J1689" s="112">
        <f t="shared" si="99"/>
        <v>0</v>
      </c>
      <c r="K1689" s="112">
        <f t="shared" si="99"/>
        <v>736</v>
      </c>
      <c r="L1689" s="112">
        <f t="shared" si="99"/>
        <v>0</v>
      </c>
      <c r="M1689" s="112">
        <f t="shared" si="99"/>
        <v>149856</v>
      </c>
      <c r="O1689" s="114" t="s">
        <v>15</v>
      </c>
      <c r="P1689" s="114" t="s">
        <v>1797</v>
      </c>
      <c r="Q1689" s="114" t="s">
        <v>597</v>
      </c>
      <c r="R1689" s="114" t="s">
        <v>1684</v>
      </c>
      <c r="S1689" s="114"/>
      <c r="T1689" s="112">
        <v>8544</v>
      </c>
      <c r="U1689" s="112">
        <v>12480</v>
      </c>
      <c r="V1689" s="112">
        <v>0</v>
      </c>
      <c r="W1689" s="112">
        <v>0</v>
      </c>
      <c r="X1689" s="112">
        <v>128096</v>
      </c>
      <c r="Y1689" s="112">
        <v>0</v>
      </c>
      <c r="Z1689" s="112">
        <v>736</v>
      </c>
      <c r="AA1689" s="112">
        <v>0</v>
      </c>
      <c r="AB1689" s="112">
        <v>149856</v>
      </c>
    </row>
    <row r="1690" spans="1:28" x14ac:dyDescent="0.25">
      <c r="A1690" s="114" t="s">
        <v>15</v>
      </c>
      <c r="B1690" s="114" t="s">
        <v>1797</v>
      </c>
      <c r="C1690" s="114" t="s">
        <v>598</v>
      </c>
      <c r="D1690" s="114" t="s">
        <v>1685</v>
      </c>
      <c r="E1690" s="112">
        <f t="shared" si="99"/>
        <v>0</v>
      </c>
      <c r="F1690" s="112">
        <f t="shared" si="99"/>
        <v>0</v>
      </c>
      <c r="G1690" s="112">
        <f t="shared" si="99"/>
        <v>0</v>
      </c>
      <c r="H1690" s="112">
        <f t="shared" si="99"/>
        <v>0</v>
      </c>
      <c r="I1690" s="112">
        <f t="shared" si="99"/>
        <v>0</v>
      </c>
      <c r="J1690" s="112">
        <f t="shared" si="99"/>
        <v>0</v>
      </c>
      <c r="K1690" s="112">
        <f t="shared" si="99"/>
        <v>0</v>
      </c>
      <c r="L1690" s="112">
        <f t="shared" si="99"/>
        <v>0</v>
      </c>
      <c r="M1690" s="112">
        <f t="shared" si="99"/>
        <v>0</v>
      </c>
      <c r="O1690" s="114" t="s">
        <v>15</v>
      </c>
      <c r="P1690" s="114" t="s">
        <v>1797</v>
      </c>
      <c r="Q1690" s="114" t="s">
        <v>598</v>
      </c>
      <c r="R1690" s="114" t="s">
        <v>1685</v>
      </c>
      <c r="S1690" s="114"/>
      <c r="T1690" s="112">
        <v>0</v>
      </c>
      <c r="U1690" s="112">
        <v>0</v>
      </c>
      <c r="V1690" s="112">
        <v>0</v>
      </c>
      <c r="W1690" s="112">
        <v>0</v>
      </c>
      <c r="X1690" s="112">
        <v>0</v>
      </c>
      <c r="Y1690" s="112">
        <v>0</v>
      </c>
      <c r="Z1690" s="112">
        <v>0</v>
      </c>
      <c r="AA1690" s="112">
        <v>0</v>
      </c>
      <c r="AB1690" s="112">
        <v>0</v>
      </c>
    </row>
    <row r="1691" spans="1:28" x14ac:dyDescent="0.25">
      <c r="A1691" s="114" t="s">
        <v>15</v>
      </c>
      <c r="B1691" s="114" t="s">
        <v>1797</v>
      </c>
      <c r="C1691" s="114" t="s">
        <v>599</v>
      </c>
      <c r="D1691" s="114" t="s">
        <v>1686</v>
      </c>
      <c r="E1691" s="112">
        <f t="shared" si="99"/>
        <v>0</v>
      </c>
      <c r="F1691" s="112">
        <f t="shared" si="99"/>
        <v>0</v>
      </c>
      <c r="G1691" s="112">
        <f t="shared" si="99"/>
        <v>0</v>
      </c>
      <c r="H1691" s="112">
        <f t="shared" si="99"/>
        <v>0</v>
      </c>
      <c r="I1691" s="112">
        <f t="shared" si="99"/>
        <v>0</v>
      </c>
      <c r="J1691" s="112">
        <f t="shared" si="99"/>
        <v>163056</v>
      </c>
      <c r="K1691" s="112">
        <f t="shared" si="99"/>
        <v>0</v>
      </c>
      <c r="L1691" s="112">
        <f t="shared" si="99"/>
        <v>2400</v>
      </c>
      <c r="M1691" s="112">
        <f t="shared" si="99"/>
        <v>165456</v>
      </c>
      <c r="O1691" s="114" t="s">
        <v>15</v>
      </c>
      <c r="P1691" s="114" t="s">
        <v>1797</v>
      </c>
      <c r="Q1691" s="114" t="s">
        <v>599</v>
      </c>
      <c r="R1691" s="114" t="s">
        <v>1686</v>
      </c>
      <c r="S1691" s="114"/>
      <c r="T1691" s="112">
        <v>0</v>
      </c>
      <c r="U1691" s="112">
        <v>0</v>
      </c>
      <c r="V1691" s="112">
        <v>0</v>
      </c>
      <c r="W1691" s="112">
        <v>0</v>
      </c>
      <c r="X1691" s="112">
        <v>0</v>
      </c>
      <c r="Y1691" s="112">
        <v>163056</v>
      </c>
      <c r="Z1691" s="112">
        <v>0</v>
      </c>
      <c r="AA1691" s="112">
        <v>2400</v>
      </c>
      <c r="AB1691" s="112">
        <v>165456</v>
      </c>
    </row>
    <row r="1692" spans="1:28" x14ac:dyDescent="0.25">
      <c r="A1692" s="114" t="s">
        <v>15</v>
      </c>
      <c r="B1692" s="114" t="s">
        <v>1797</v>
      </c>
      <c r="C1692" s="114" t="s">
        <v>600</v>
      </c>
      <c r="D1692" s="114" t="s">
        <v>1687</v>
      </c>
      <c r="E1692" s="112">
        <f t="shared" si="99"/>
        <v>321840</v>
      </c>
      <c r="F1692" s="112">
        <f t="shared" si="99"/>
        <v>0</v>
      </c>
      <c r="G1692" s="112">
        <f t="shared" si="99"/>
        <v>0</v>
      </c>
      <c r="H1692" s="112">
        <f t="shared" si="99"/>
        <v>12444</v>
      </c>
      <c r="I1692" s="112">
        <f t="shared" si="99"/>
        <v>0</v>
      </c>
      <c r="J1692" s="112">
        <f t="shared" si="99"/>
        <v>0</v>
      </c>
      <c r="K1692" s="112">
        <f t="shared" si="99"/>
        <v>0</v>
      </c>
      <c r="L1692" s="112">
        <f t="shared" si="99"/>
        <v>0</v>
      </c>
      <c r="M1692" s="112">
        <f t="shared" si="99"/>
        <v>334284</v>
      </c>
      <c r="O1692" s="114" t="s">
        <v>15</v>
      </c>
      <c r="P1692" s="114" t="s">
        <v>1797</v>
      </c>
      <c r="Q1692" s="114" t="s">
        <v>600</v>
      </c>
      <c r="R1692" s="114" t="s">
        <v>1687</v>
      </c>
      <c r="S1692" s="114"/>
      <c r="T1692" s="112">
        <v>321840</v>
      </c>
      <c r="U1692" s="112">
        <v>0</v>
      </c>
      <c r="V1692" s="112">
        <v>0</v>
      </c>
      <c r="W1692" s="112">
        <v>12444</v>
      </c>
      <c r="X1692" s="112">
        <v>0</v>
      </c>
      <c r="Y1692" s="112">
        <v>0</v>
      </c>
      <c r="Z1692" s="112">
        <v>0</v>
      </c>
      <c r="AA1692" s="112">
        <v>0</v>
      </c>
      <c r="AB1692" s="112">
        <v>334284</v>
      </c>
    </row>
    <row r="1693" spans="1:28" x14ac:dyDescent="0.25">
      <c r="A1693" s="114" t="s">
        <v>15</v>
      </c>
      <c r="B1693" s="114" t="s">
        <v>1797</v>
      </c>
      <c r="C1693" s="114" t="s">
        <v>601</v>
      </c>
      <c r="D1693" s="114" t="s">
        <v>1688</v>
      </c>
      <c r="E1693" s="112">
        <f t="shared" si="99"/>
        <v>38208</v>
      </c>
      <c r="F1693" s="112">
        <f t="shared" si="99"/>
        <v>0</v>
      </c>
      <c r="G1693" s="112">
        <f t="shared" si="99"/>
        <v>0</v>
      </c>
      <c r="H1693" s="112">
        <f t="shared" si="99"/>
        <v>0</v>
      </c>
      <c r="I1693" s="112">
        <f t="shared" si="99"/>
        <v>0</v>
      </c>
      <c r="J1693" s="112">
        <f t="shared" si="99"/>
        <v>0</v>
      </c>
      <c r="K1693" s="112">
        <f t="shared" si="99"/>
        <v>0</v>
      </c>
      <c r="L1693" s="112">
        <f t="shared" si="99"/>
        <v>0</v>
      </c>
      <c r="M1693" s="112">
        <f t="shared" si="99"/>
        <v>38208</v>
      </c>
      <c r="O1693" s="114" t="s">
        <v>15</v>
      </c>
      <c r="P1693" s="114" t="s">
        <v>1797</v>
      </c>
      <c r="Q1693" s="114" t="s">
        <v>601</v>
      </c>
      <c r="R1693" s="114" t="s">
        <v>1688</v>
      </c>
      <c r="S1693" s="114"/>
      <c r="T1693" s="112">
        <v>38208</v>
      </c>
      <c r="U1693" s="112">
        <v>0</v>
      </c>
      <c r="V1693" s="112">
        <v>0</v>
      </c>
      <c r="W1693" s="112">
        <v>0</v>
      </c>
      <c r="X1693" s="112">
        <v>0</v>
      </c>
      <c r="Y1693" s="112">
        <v>0</v>
      </c>
      <c r="Z1693" s="112">
        <v>0</v>
      </c>
      <c r="AA1693" s="112">
        <v>0</v>
      </c>
      <c r="AB1693" s="112">
        <v>38208</v>
      </c>
    </row>
    <row r="1694" spans="1:28" x14ac:dyDescent="0.25">
      <c r="A1694" s="114" t="s">
        <v>15</v>
      </c>
      <c r="B1694" s="114" t="s">
        <v>1797</v>
      </c>
      <c r="C1694" s="114" t="s">
        <v>602</v>
      </c>
      <c r="D1694" s="114" t="s">
        <v>1689</v>
      </c>
      <c r="E1694" s="112">
        <f t="shared" si="99"/>
        <v>0</v>
      </c>
      <c r="F1694" s="112">
        <f t="shared" si="99"/>
        <v>0</v>
      </c>
      <c r="G1694" s="112">
        <f t="shared" si="99"/>
        <v>0</v>
      </c>
      <c r="H1694" s="112">
        <f t="shared" si="99"/>
        <v>0</v>
      </c>
      <c r="I1694" s="112">
        <f t="shared" si="99"/>
        <v>0</v>
      </c>
      <c r="J1694" s="112">
        <f t="shared" si="99"/>
        <v>153552</v>
      </c>
      <c r="K1694" s="112">
        <f t="shared" si="99"/>
        <v>0</v>
      </c>
      <c r="L1694" s="112">
        <f t="shared" si="99"/>
        <v>7348</v>
      </c>
      <c r="M1694" s="112">
        <f t="shared" si="99"/>
        <v>160900</v>
      </c>
      <c r="O1694" s="114" t="s">
        <v>15</v>
      </c>
      <c r="P1694" s="114" t="s">
        <v>1797</v>
      </c>
      <c r="Q1694" s="114" t="s">
        <v>602</v>
      </c>
      <c r="R1694" s="114" t="s">
        <v>1689</v>
      </c>
      <c r="S1694" s="114"/>
      <c r="T1694" s="112">
        <v>0</v>
      </c>
      <c r="U1694" s="112">
        <v>0</v>
      </c>
      <c r="V1694" s="112">
        <v>0</v>
      </c>
      <c r="W1694" s="112">
        <v>0</v>
      </c>
      <c r="X1694" s="112">
        <v>0</v>
      </c>
      <c r="Y1694" s="112">
        <v>153552</v>
      </c>
      <c r="Z1694" s="112">
        <v>0</v>
      </c>
      <c r="AA1694" s="112">
        <v>7348</v>
      </c>
      <c r="AB1694" s="112">
        <v>160900</v>
      </c>
    </row>
    <row r="1695" spans="1:28" x14ac:dyDescent="0.25">
      <c r="A1695" s="114" t="s">
        <v>15</v>
      </c>
      <c r="B1695" s="114" t="s">
        <v>1797</v>
      </c>
      <c r="C1695" s="114" t="s">
        <v>603</v>
      </c>
      <c r="D1695" s="114" t="s">
        <v>1690</v>
      </c>
      <c r="E1695" s="112">
        <f t="shared" si="99"/>
        <v>0</v>
      </c>
      <c r="F1695" s="112">
        <f t="shared" si="99"/>
        <v>0</v>
      </c>
      <c r="G1695" s="112">
        <f t="shared" si="99"/>
        <v>0</v>
      </c>
      <c r="H1695" s="112">
        <f t="shared" si="99"/>
        <v>0</v>
      </c>
      <c r="I1695" s="112">
        <f t="shared" si="99"/>
        <v>0</v>
      </c>
      <c r="J1695" s="112">
        <f t="shared" si="99"/>
        <v>0</v>
      </c>
      <c r="K1695" s="112">
        <f t="shared" si="99"/>
        <v>0</v>
      </c>
      <c r="L1695" s="112">
        <f t="shared" si="99"/>
        <v>0</v>
      </c>
      <c r="M1695" s="112">
        <f t="shared" si="99"/>
        <v>0</v>
      </c>
      <c r="O1695" s="114" t="s">
        <v>15</v>
      </c>
      <c r="P1695" s="114" t="s">
        <v>1797</v>
      </c>
      <c r="Q1695" s="114" t="s">
        <v>603</v>
      </c>
      <c r="R1695" s="114" t="s">
        <v>1690</v>
      </c>
      <c r="S1695" s="114"/>
      <c r="T1695" s="112">
        <v>0</v>
      </c>
      <c r="U1695" s="112">
        <v>0</v>
      </c>
      <c r="V1695" s="112">
        <v>0</v>
      </c>
      <c r="W1695" s="112">
        <v>0</v>
      </c>
      <c r="X1695" s="112">
        <v>0</v>
      </c>
      <c r="Y1695" s="112">
        <v>0</v>
      </c>
      <c r="Z1695" s="112">
        <v>0</v>
      </c>
      <c r="AA1695" s="112">
        <v>0</v>
      </c>
      <c r="AB1695" s="112">
        <v>0</v>
      </c>
    </row>
    <row r="1696" spans="1:28" x14ac:dyDescent="0.25">
      <c r="A1696" s="114" t="s">
        <v>15</v>
      </c>
      <c r="B1696" s="114" t="s">
        <v>1797</v>
      </c>
      <c r="C1696" s="114" t="s">
        <v>604</v>
      </c>
      <c r="D1696" s="114" t="s">
        <v>1691</v>
      </c>
      <c r="E1696" s="112">
        <f t="shared" si="99"/>
        <v>6480</v>
      </c>
      <c r="F1696" s="112">
        <f t="shared" si="99"/>
        <v>3216</v>
      </c>
      <c r="G1696" s="112">
        <f t="shared" si="99"/>
        <v>0</v>
      </c>
      <c r="H1696" s="112">
        <f t="shared" si="99"/>
        <v>0</v>
      </c>
      <c r="I1696" s="112">
        <f t="shared" si="99"/>
        <v>0</v>
      </c>
      <c r="J1696" s="112">
        <f t="shared" si="99"/>
        <v>101488</v>
      </c>
      <c r="K1696" s="112">
        <f t="shared" si="99"/>
        <v>672</v>
      </c>
      <c r="L1696" s="112">
        <f t="shared" si="99"/>
        <v>6009</v>
      </c>
      <c r="M1696" s="112">
        <f t="shared" si="99"/>
        <v>117865</v>
      </c>
      <c r="O1696" s="114" t="s">
        <v>15</v>
      </c>
      <c r="P1696" s="114" t="s">
        <v>1797</v>
      </c>
      <c r="Q1696" s="114" t="s">
        <v>604</v>
      </c>
      <c r="R1696" s="114" t="s">
        <v>1691</v>
      </c>
      <c r="S1696" s="114"/>
      <c r="T1696" s="112">
        <v>6480</v>
      </c>
      <c r="U1696" s="112">
        <v>3216</v>
      </c>
      <c r="V1696" s="112">
        <v>0</v>
      </c>
      <c r="W1696" s="112">
        <v>0</v>
      </c>
      <c r="X1696" s="112">
        <v>0</v>
      </c>
      <c r="Y1696" s="112">
        <v>101488</v>
      </c>
      <c r="Z1696" s="112">
        <v>672</v>
      </c>
      <c r="AA1696" s="112">
        <v>6009</v>
      </c>
      <c r="AB1696" s="112">
        <v>117865</v>
      </c>
    </row>
    <row r="1697" spans="1:28" x14ac:dyDescent="0.25">
      <c r="A1697" s="114" t="s">
        <v>15</v>
      </c>
      <c r="B1697" s="114" t="s">
        <v>1797</v>
      </c>
      <c r="C1697" s="114" t="s">
        <v>605</v>
      </c>
      <c r="D1697" s="114" t="s">
        <v>1692</v>
      </c>
      <c r="E1697" s="112">
        <f t="shared" si="99"/>
        <v>0</v>
      </c>
      <c r="F1697" s="112">
        <f t="shared" si="99"/>
        <v>0</v>
      </c>
      <c r="G1697" s="112">
        <f t="shared" si="99"/>
        <v>0</v>
      </c>
      <c r="H1697" s="112">
        <f t="shared" si="99"/>
        <v>0</v>
      </c>
      <c r="I1697" s="112">
        <f t="shared" si="99"/>
        <v>0</v>
      </c>
      <c r="J1697" s="112">
        <f t="shared" si="99"/>
        <v>0</v>
      </c>
      <c r="K1697" s="112">
        <f t="shared" si="99"/>
        <v>0</v>
      </c>
      <c r="L1697" s="112">
        <f t="shared" si="99"/>
        <v>0</v>
      </c>
      <c r="M1697" s="112">
        <f t="shared" si="99"/>
        <v>0</v>
      </c>
      <c r="O1697" s="114" t="s">
        <v>15</v>
      </c>
      <c r="P1697" s="114" t="s">
        <v>1797</v>
      </c>
      <c r="Q1697" s="114" t="s">
        <v>605</v>
      </c>
      <c r="R1697" s="114" t="s">
        <v>1692</v>
      </c>
      <c r="S1697" s="114"/>
      <c r="T1697" s="112">
        <v>0</v>
      </c>
      <c r="U1697" s="112">
        <v>0</v>
      </c>
      <c r="V1697" s="112">
        <v>0</v>
      </c>
      <c r="W1697" s="112">
        <v>0</v>
      </c>
      <c r="X1697" s="112">
        <v>0</v>
      </c>
      <c r="Y1697" s="112">
        <v>0</v>
      </c>
      <c r="Z1697" s="112">
        <v>0</v>
      </c>
      <c r="AA1697" s="112">
        <v>0</v>
      </c>
      <c r="AB1697" s="112">
        <v>0</v>
      </c>
    </row>
    <row r="1698" spans="1:28" x14ac:dyDescent="0.25">
      <c r="A1698" s="114" t="s">
        <v>15</v>
      </c>
      <c r="B1698" s="114" t="s">
        <v>1797</v>
      </c>
      <c r="C1698" s="114" t="s">
        <v>606</v>
      </c>
      <c r="D1698" s="114" t="s">
        <v>1693</v>
      </c>
      <c r="E1698" s="112">
        <f t="shared" si="99"/>
        <v>0</v>
      </c>
      <c r="F1698" s="112">
        <f t="shared" si="99"/>
        <v>0</v>
      </c>
      <c r="G1698" s="112">
        <f t="shared" si="99"/>
        <v>0</v>
      </c>
      <c r="H1698" s="112">
        <f t="shared" si="99"/>
        <v>0</v>
      </c>
      <c r="I1698" s="112">
        <f t="shared" si="99"/>
        <v>0</v>
      </c>
      <c r="J1698" s="112">
        <f t="shared" si="99"/>
        <v>65616</v>
      </c>
      <c r="K1698" s="112">
        <f t="shared" si="99"/>
        <v>0</v>
      </c>
      <c r="L1698" s="112">
        <f t="shared" si="99"/>
        <v>0</v>
      </c>
      <c r="M1698" s="112">
        <f t="shared" si="99"/>
        <v>65616</v>
      </c>
      <c r="O1698" s="114" t="s">
        <v>15</v>
      </c>
      <c r="P1698" s="114" t="s">
        <v>1797</v>
      </c>
      <c r="Q1698" s="114" t="s">
        <v>606</v>
      </c>
      <c r="R1698" s="114" t="s">
        <v>1693</v>
      </c>
      <c r="S1698" s="114"/>
      <c r="T1698" s="112">
        <v>0</v>
      </c>
      <c r="U1698" s="112">
        <v>0</v>
      </c>
      <c r="V1698" s="112">
        <v>0</v>
      </c>
      <c r="W1698" s="112">
        <v>0</v>
      </c>
      <c r="X1698" s="112">
        <v>0</v>
      </c>
      <c r="Y1698" s="112">
        <v>65616</v>
      </c>
      <c r="Z1698" s="112">
        <v>0</v>
      </c>
      <c r="AA1698" s="112">
        <v>0</v>
      </c>
      <c r="AB1698" s="112">
        <v>65616</v>
      </c>
    </row>
    <row r="1699" spans="1:28" x14ac:dyDescent="0.25">
      <c r="A1699" s="114" t="s">
        <v>15</v>
      </c>
      <c r="B1699" s="114" t="s">
        <v>1797</v>
      </c>
      <c r="C1699" s="114" t="s">
        <v>607</v>
      </c>
      <c r="D1699" s="114" t="s">
        <v>1694</v>
      </c>
      <c r="E1699" s="112">
        <f t="shared" si="99"/>
        <v>0</v>
      </c>
      <c r="F1699" s="112">
        <f t="shared" si="99"/>
        <v>189440</v>
      </c>
      <c r="G1699" s="112">
        <f t="shared" si="99"/>
        <v>77856</v>
      </c>
      <c r="H1699" s="112">
        <f t="shared" si="99"/>
        <v>0</v>
      </c>
      <c r="I1699" s="112">
        <f t="shared" si="99"/>
        <v>0</v>
      </c>
      <c r="J1699" s="112">
        <f t="shared" si="99"/>
        <v>624</v>
      </c>
      <c r="K1699" s="112">
        <f t="shared" si="99"/>
        <v>0</v>
      </c>
      <c r="L1699" s="112">
        <f t="shared" si="99"/>
        <v>0</v>
      </c>
      <c r="M1699" s="112">
        <f t="shared" si="99"/>
        <v>267920</v>
      </c>
      <c r="O1699" s="114" t="s">
        <v>15</v>
      </c>
      <c r="P1699" s="114" t="s">
        <v>1797</v>
      </c>
      <c r="Q1699" s="114" t="s">
        <v>607</v>
      </c>
      <c r="R1699" s="114" t="s">
        <v>1694</v>
      </c>
      <c r="S1699" s="114"/>
      <c r="T1699" s="112">
        <v>0</v>
      </c>
      <c r="U1699" s="112">
        <v>189440</v>
      </c>
      <c r="V1699" s="112">
        <v>77856</v>
      </c>
      <c r="W1699" s="112">
        <v>0</v>
      </c>
      <c r="X1699" s="112">
        <v>0</v>
      </c>
      <c r="Y1699" s="112">
        <v>624</v>
      </c>
      <c r="Z1699" s="112">
        <v>0</v>
      </c>
      <c r="AA1699" s="112">
        <v>0</v>
      </c>
      <c r="AB1699" s="112">
        <v>267920</v>
      </c>
    </row>
    <row r="1700" spans="1:28" x14ac:dyDescent="0.25">
      <c r="A1700" s="114" t="s">
        <v>15</v>
      </c>
      <c r="B1700" s="114" t="s">
        <v>1797</v>
      </c>
      <c r="C1700" s="114" t="s">
        <v>608</v>
      </c>
      <c r="D1700" s="114" t="s">
        <v>1695</v>
      </c>
      <c r="E1700" s="112">
        <f t="shared" si="99"/>
        <v>0</v>
      </c>
      <c r="F1700" s="112">
        <f t="shared" si="99"/>
        <v>0</v>
      </c>
      <c r="G1700" s="112">
        <f t="shared" si="99"/>
        <v>0</v>
      </c>
      <c r="H1700" s="112">
        <f t="shared" si="99"/>
        <v>0</v>
      </c>
      <c r="I1700" s="112">
        <f t="shared" si="99"/>
        <v>50048</v>
      </c>
      <c r="J1700" s="112">
        <f t="shared" si="99"/>
        <v>0</v>
      </c>
      <c r="K1700" s="112">
        <f t="shared" si="99"/>
        <v>39168</v>
      </c>
      <c r="L1700" s="112">
        <f t="shared" si="99"/>
        <v>0</v>
      </c>
      <c r="M1700" s="112">
        <f t="shared" si="99"/>
        <v>89216</v>
      </c>
      <c r="O1700" s="114" t="s">
        <v>15</v>
      </c>
      <c r="P1700" s="114" t="s">
        <v>1797</v>
      </c>
      <c r="Q1700" s="114" t="s">
        <v>608</v>
      </c>
      <c r="R1700" s="114" t="s">
        <v>1695</v>
      </c>
      <c r="S1700" s="114"/>
      <c r="T1700" s="112">
        <v>0</v>
      </c>
      <c r="U1700" s="112">
        <v>0</v>
      </c>
      <c r="V1700" s="112">
        <v>0</v>
      </c>
      <c r="W1700" s="112">
        <v>0</v>
      </c>
      <c r="X1700" s="112">
        <v>50048</v>
      </c>
      <c r="Y1700" s="112">
        <v>0</v>
      </c>
      <c r="Z1700" s="112">
        <v>39168</v>
      </c>
      <c r="AA1700" s="112">
        <v>0</v>
      </c>
      <c r="AB1700" s="112">
        <v>89216</v>
      </c>
    </row>
    <row r="1701" spans="1:28" x14ac:dyDescent="0.25">
      <c r="A1701" s="114" t="s">
        <v>15</v>
      </c>
      <c r="B1701" s="114" t="s">
        <v>1797</v>
      </c>
      <c r="C1701" s="114" t="s">
        <v>609</v>
      </c>
      <c r="D1701" s="114" t="s">
        <v>1696</v>
      </c>
      <c r="E1701" s="112">
        <f t="shared" si="99"/>
        <v>0</v>
      </c>
      <c r="F1701" s="112">
        <f t="shared" si="99"/>
        <v>0</v>
      </c>
      <c r="G1701" s="112">
        <f t="shared" si="99"/>
        <v>0</v>
      </c>
      <c r="H1701" s="112">
        <f t="shared" si="99"/>
        <v>0</v>
      </c>
      <c r="I1701" s="112">
        <f t="shared" si="99"/>
        <v>0</v>
      </c>
      <c r="J1701" s="112">
        <f t="shared" si="99"/>
        <v>0</v>
      </c>
      <c r="K1701" s="112">
        <f t="shared" si="99"/>
        <v>0</v>
      </c>
      <c r="L1701" s="112">
        <f t="shared" si="99"/>
        <v>0</v>
      </c>
      <c r="M1701" s="112">
        <f t="shared" si="99"/>
        <v>0</v>
      </c>
      <c r="O1701" s="114" t="s">
        <v>15</v>
      </c>
      <c r="P1701" s="114" t="s">
        <v>1797</v>
      </c>
      <c r="Q1701" s="114" t="s">
        <v>609</v>
      </c>
      <c r="R1701" s="114" t="s">
        <v>1696</v>
      </c>
      <c r="S1701" s="114"/>
      <c r="T1701" s="112">
        <v>0</v>
      </c>
      <c r="U1701" s="112">
        <v>0</v>
      </c>
      <c r="V1701" s="112">
        <v>0</v>
      </c>
      <c r="W1701" s="112">
        <v>0</v>
      </c>
      <c r="X1701" s="112">
        <v>0</v>
      </c>
      <c r="Y1701" s="112">
        <v>0</v>
      </c>
      <c r="Z1701" s="112">
        <v>0</v>
      </c>
      <c r="AA1701" s="112">
        <v>0</v>
      </c>
      <c r="AB1701" s="112">
        <v>0</v>
      </c>
    </row>
    <row r="1702" spans="1:28" x14ac:dyDescent="0.25">
      <c r="A1702" s="114" t="s">
        <v>15</v>
      </c>
      <c r="B1702" s="114" t="s">
        <v>1797</v>
      </c>
      <c r="C1702" s="114" t="s">
        <v>610</v>
      </c>
      <c r="D1702" s="114" t="s">
        <v>1697</v>
      </c>
      <c r="E1702" s="112">
        <f t="shared" si="99"/>
        <v>0</v>
      </c>
      <c r="F1702" s="112">
        <f t="shared" si="99"/>
        <v>0</v>
      </c>
      <c r="G1702" s="112">
        <f t="shared" si="99"/>
        <v>0</v>
      </c>
      <c r="H1702" s="112">
        <f t="shared" si="99"/>
        <v>0</v>
      </c>
      <c r="I1702" s="112">
        <f t="shared" si="99"/>
        <v>5472</v>
      </c>
      <c r="J1702" s="112">
        <f t="shared" si="99"/>
        <v>0</v>
      </c>
      <c r="K1702" s="112">
        <f t="shared" si="99"/>
        <v>0</v>
      </c>
      <c r="L1702" s="112">
        <f t="shared" si="99"/>
        <v>0</v>
      </c>
      <c r="M1702" s="112">
        <f t="shared" si="99"/>
        <v>5472</v>
      </c>
      <c r="O1702" s="114" t="s">
        <v>15</v>
      </c>
      <c r="P1702" s="114" t="s">
        <v>1797</v>
      </c>
      <c r="Q1702" s="114" t="s">
        <v>610</v>
      </c>
      <c r="R1702" s="114" t="s">
        <v>1697</v>
      </c>
      <c r="S1702" s="114"/>
      <c r="T1702" s="112">
        <v>0</v>
      </c>
      <c r="U1702" s="112">
        <v>0</v>
      </c>
      <c r="V1702" s="112">
        <v>0</v>
      </c>
      <c r="W1702" s="112">
        <v>0</v>
      </c>
      <c r="X1702" s="112">
        <v>5472</v>
      </c>
      <c r="Y1702" s="112">
        <v>0</v>
      </c>
      <c r="Z1702" s="112">
        <v>0</v>
      </c>
      <c r="AA1702" s="112">
        <v>0</v>
      </c>
      <c r="AB1702" s="112">
        <v>5472</v>
      </c>
    </row>
    <row r="1703" spans="1:28" x14ac:dyDescent="0.25">
      <c r="A1703" s="114" t="s">
        <v>15</v>
      </c>
      <c r="B1703" s="114" t="s">
        <v>1797</v>
      </c>
      <c r="C1703" s="114" t="s">
        <v>611</v>
      </c>
      <c r="D1703" s="114" t="s">
        <v>1698</v>
      </c>
      <c r="E1703" s="112">
        <f t="shared" si="99"/>
        <v>46368</v>
      </c>
      <c r="F1703" s="112">
        <f t="shared" si="99"/>
        <v>0</v>
      </c>
      <c r="G1703" s="112">
        <f t="shared" si="99"/>
        <v>0</v>
      </c>
      <c r="H1703" s="112">
        <f t="shared" si="99"/>
        <v>0</v>
      </c>
      <c r="I1703" s="112">
        <f t="shared" si="99"/>
        <v>0</v>
      </c>
      <c r="J1703" s="112">
        <f t="shared" si="99"/>
        <v>0</v>
      </c>
      <c r="K1703" s="112">
        <f t="shared" si="99"/>
        <v>0</v>
      </c>
      <c r="L1703" s="112">
        <f t="shared" si="99"/>
        <v>0</v>
      </c>
      <c r="M1703" s="112">
        <f t="shared" si="99"/>
        <v>46368</v>
      </c>
      <c r="O1703" s="114" t="s">
        <v>15</v>
      </c>
      <c r="P1703" s="114" t="s">
        <v>1797</v>
      </c>
      <c r="Q1703" s="114" t="s">
        <v>611</v>
      </c>
      <c r="R1703" s="114" t="s">
        <v>1698</v>
      </c>
      <c r="S1703" s="114"/>
      <c r="T1703" s="112">
        <v>46368</v>
      </c>
      <c r="U1703" s="112">
        <v>0</v>
      </c>
      <c r="V1703" s="112">
        <v>0</v>
      </c>
      <c r="W1703" s="112">
        <v>0</v>
      </c>
      <c r="X1703" s="112">
        <v>0</v>
      </c>
      <c r="Y1703" s="112">
        <v>0</v>
      </c>
      <c r="Z1703" s="112">
        <v>0</v>
      </c>
      <c r="AA1703" s="112">
        <v>0</v>
      </c>
      <c r="AB1703" s="112">
        <v>46368</v>
      </c>
    </row>
    <row r="1704" spans="1:28" x14ac:dyDescent="0.25">
      <c r="A1704" s="114" t="s">
        <v>15</v>
      </c>
      <c r="B1704" s="114" t="s">
        <v>1797</v>
      </c>
      <c r="C1704" s="114" t="s">
        <v>612</v>
      </c>
      <c r="D1704" s="114" t="s">
        <v>1699</v>
      </c>
      <c r="E1704" s="112">
        <f t="shared" si="99"/>
        <v>33696</v>
      </c>
      <c r="F1704" s="112">
        <f t="shared" si="99"/>
        <v>0</v>
      </c>
      <c r="G1704" s="112">
        <f t="shared" si="99"/>
        <v>0</v>
      </c>
      <c r="H1704" s="112">
        <f t="shared" si="99"/>
        <v>0</v>
      </c>
      <c r="I1704" s="112">
        <f t="shared" si="99"/>
        <v>15408</v>
      </c>
      <c r="J1704" s="112">
        <f t="shared" si="99"/>
        <v>0</v>
      </c>
      <c r="K1704" s="112">
        <f t="shared" si="99"/>
        <v>285203</v>
      </c>
      <c r="L1704" s="112">
        <f t="shared" si="99"/>
        <v>0</v>
      </c>
      <c r="M1704" s="112">
        <f t="shared" si="99"/>
        <v>334307</v>
      </c>
      <c r="O1704" s="114" t="s">
        <v>15</v>
      </c>
      <c r="P1704" s="114" t="s">
        <v>1797</v>
      </c>
      <c r="Q1704" s="114" t="s">
        <v>612</v>
      </c>
      <c r="R1704" s="114" t="s">
        <v>1699</v>
      </c>
      <c r="S1704" s="114"/>
      <c r="T1704" s="112">
        <v>33696</v>
      </c>
      <c r="U1704" s="112">
        <v>0</v>
      </c>
      <c r="V1704" s="112">
        <v>0</v>
      </c>
      <c r="W1704" s="112">
        <v>0</v>
      </c>
      <c r="X1704" s="112">
        <v>15408</v>
      </c>
      <c r="Y1704" s="112">
        <v>0</v>
      </c>
      <c r="Z1704" s="112">
        <v>285203</v>
      </c>
      <c r="AA1704" s="112">
        <v>0</v>
      </c>
      <c r="AB1704" s="112">
        <v>334307</v>
      </c>
    </row>
    <row r="1705" spans="1:28" x14ac:dyDescent="0.25">
      <c r="A1705" s="114" t="s">
        <v>15</v>
      </c>
      <c r="B1705" s="114" t="s">
        <v>1797</v>
      </c>
      <c r="C1705" s="114" t="s">
        <v>613</v>
      </c>
      <c r="D1705" s="114" t="s">
        <v>1700</v>
      </c>
      <c r="E1705" s="112">
        <f t="shared" si="99"/>
        <v>542176</v>
      </c>
      <c r="F1705" s="112">
        <f t="shared" si="99"/>
        <v>0</v>
      </c>
      <c r="G1705" s="112">
        <f t="shared" si="99"/>
        <v>0</v>
      </c>
      <c r="H1705" s="112">
        <f t="shared" si="99"/>
        <v>0</v>
      </c>
      <c r="I1705" s="112">
        <f t="shared" si="99"/>
        <v>0</v>
      </c>
      <c r="J1705" s="112">
        <f t="shared" si="99"/>
        <v>0</v>
      </c>
      <c r="K1705" s="112">
        <f t="shared" si="99"/>
        <v>0</v>
      </c>
      <c r="L1705" s="112">
        <f t="shared" si="99"/>
        <v>0</v>
      </c>
      <c r="M1705" s="112">
        <f t="shared" si="99"/>
        <v>542176</v>
      </c>
      <c r="O1705" s="114" t="s">
        <v>15</v>
      </c>
      <c r="P1705" s="114" t="s">
        <v>1797</v>
      </c>
      <c r="Q1705" s="114" t="s">
        <v>613</v>
      </c>
      <c r="R1705" s="114" t="s">
        <v>1700</v>
      </c>
      <c r="S1705" s="114"/>
      <c r="T1705" s="112">
        <v>542176</v>
      </c>
      <c r="U1705" s="112">
        <v>0</v>
      </c>
      <c r="V1705" s="112">
        <v>0</v>
      </c>
      <c r="W1705" s="112">
        <v>0</v>
      </c>
      <c r="X1705" s="112">
        <v>0</v>
      </c>
      <c r="Y1705" s="112">
        <v>0</v>
      </c>
      <c r="Z1705" s="112">
        <v>0</v>
      </c>
      <c r="AA1705" s="112">
        <v>0</v>
      </c>
      <c r="AB1705" s="112">
        <v>542176</v>
      </c>
    </row>
    <row r="1706" spans="1:28" x14ac:dyDescent="0.25">
      <c r="A1706" s="114" t="s">
        <v>15</v>
      </c>
      <c r="B1706" s="114" t="s">
        <v>1797</v>
      </c>
      <c r="C1706" s="114" t="s">
        <v>614</v>
      </c>
      <c r="D1706" s="114" t="s">
        <v>1701</v>
      </c>
      <c r="E1706" s="112">
        <f t="shared" si="99"/>
        <v>131856</v>
      </c>
      <c r="F1706" s="112">
        <f t="shared" si="99"/>
        <v>0</v>
      </c>
      <c r="G1706" s="112">
        <f t="shared" si="99"/>
        <v>0</v>
      </c>
      <c r="H1706" s="112">
        <f t="shared" si="99"/>
        <v>0</v>
      </c>
      <c r="I1706" s="112">
        <f t="shared" si="99"/>
        <v>2800</v>
      </c>
      <c r="J1706" s="112">
        <f t="shared" si="99"/>
        <v>0</v>
      </c>
      <c r="K1706" s="112">
        <f t="shared" si="99"/>
        <v>8640</v>
      </c>
      <c r="L1706" s="112">
        <f t="shared" si="99"/>
        <v>0</v>
      </c>
      <c r="M1706" s="112">
        <f t="shared" si="99"/>
        <v>143296</v>
      </c>
      <c r="O1706" s="114" t="s">
        <v>15</v>
      </c>
      <c r="P1706" s="114" t="s">
        <v>1797</v>
      </c>
      <c r="Q1706" s="114" t="s">
        <v>614</v>
      </c>
      <c r="R1706" s="114" t="s">
        <v>1701</v>
      </c>
      <c r="S1706" s="114"/>
      <c r="T1706" s="112">
        <v>131856</v>
      </c>
      <c r="U1706" s="112">
        <v>0</v>
      </c>
      <c r="V1706" s="112">
        <v>0</v>
      </c>
      <c r="W1706" s="112">
        <v>0</v>
      </c>
      <c r="X1706" s="112">
        <v>2800</v>
      </c>
      <c r="Y1706" s="112">
        <v>0</v>
      </c>
      <c r="Z1706" s="112">
        <v>8640</v>
      </c>
      <c r="AA1706" s="112">
        <v>0</v>
      </c>
      <c r="AB1706" s="112">
        <v>143296</v>
      </c>
    </row>
    <row r="1707" spans="1:28" x14ac:dyDescent="0.25">
      <c r="A1707" s="114" t="s">
        <v>15</v>
      </c>
      <c r="B1707" s="114" t="s">
        <v>1797</v>
      </c>
      <c r="C1707" s="114" t="s">
        <v>615</v>
      </c>
      <c r="D1707" s="114" t="s">
        <v>1702</v>
      </c>
      <c r="E1707" s="112">
        <f t="shared" si="99"/>
        <v>0</v>
      </c>
      <c r="F1707" s="112">
        <f t="shared" si="99"/>
        <v>0</v>
      </c>
      <c r="G1707" s="112">
        <f t="shared" si="99"/>
        <v>0</v>
      </c>
      <c r="H1707" s="112">
        <f t="shared" si="99"/>
        <v>0</v>
      </c>
      <c r="I1707" s="112">
        <f t="shared" si="99"/>
        <v>0</v>
      </c>
      <c r="J1707" s="112">
        <f t="shared" si="99"/>
        <v>0</v>
      </c>
      <c r="K1707" s="112">
        <f t="shared" si="99"/>
        <v>0</v>
      </c>
      <c r="L1707" s="112">
        <f t="shared" si="99"/>
        <v>0</v>
      </c>
      <c r="M1707" s="112">
        <f t="shared" si="99"/>
        <v>0</v>
      </c>
      <c r="O1707" s="114" t="s">
        <v>15</v>
      </c>
      <c r="P1707" s="114" t="s">
        <v>1797</v>
      </c>
      <c r="Q1707" s="114" t="s">
        <v>615</v>
      </c>
      <c r="R1707" s="114" t="s">
        <v>1702</v>
      </c>
      <c r="S1707" s="114"/>
      <c r="T1707" s="112">
        <v>0</v>
      </c>
      <c r="U1707" s="112">
        <v>0</v>
      </c>
      <c r="V1707" s="112">
        <v>0</v>
      </c>
      <c r="W1707" s="112">
        <v>0</v>
      </c>
      <c r="X1707" s="112">
        <v>0</v>
      </c>
      <c r="Y1707" s="112">
        <v>0</v>
      </c>
      <c r="Z1707" s="112">
        <v>0</v>
      </c>
      <c r="AA1707" s="112">
        <v>0</v>
      </c>
      <c r="AB1707" s="112">
        <v>0</v>
      </c>
    </row>
    <row r="1708" spans="1:28" x14ac:dyDescent="0.25">
      <c r="A1708" s="114" t="s">
        <v>15</v>
      </c>
      <c r="B1708" s="114" t="s">
        <v>1797</v>
      </c>
      <c r="C1708" s="114" t="s">
        <v>616</v>
      </c>
      <c r="D1708" s="114" t="s">
        <v>1703</v>
      </c>
      <c r="E1708" s="112">
        <f t="shared" si="99"/>
        <v>1150304</v>
      </c>
      <c r="F1708" s="112">
        <f t="shared" si="99"/>
        <v>636512</v>
      </c>
      <c r="G1708" s="112">
        <f t="shared" si="99"/>
        <v>77856</v>
      </c>
      <c r="H1708" s="112">
        <f t="shared" si="99"/>
        <v>12444</v>
      </c>
      <c r="I1708" s="112">
        <f t="shared" si="99"/>
        <v>588656</v>
      </c>
      <c r="J1708" s="112">
        <f t="shared" si="99"/>
        <v>524512</v>
      </c>
      <c r="K1708" s="112">
        <f t="shared" si="99"/>
        <v>445633</v>
      </c>
      <c r="L1708" s="112">
        <f t="shared" si="99"/>
        <v>102935</v>
      </c>
      <c r="M1708" s="112">
        <f t="shared" si="99"/>
        <v>3538852</v>
      </c>
      <c r="O1708" s="114" t="s">
        <v>15</v>
      </c>
      <c r="P1708" s="114" t="s">
        <v>1797</v>
      </c>
      <c r="Q1708" s="114" t="s">
        <v>616</v>
      </c>
      <c r="R1708" s="114" t="s">
        <v>1703</v>
      </c>
      <c r="S1708" s="114"/>
      <c r="T1708" s="112">
        <v>1150304</v>
      </c>
      <c r="U1708" s="112">
        <v>636512</v>
      </c>
      <c r="V1708" s="112">
        <v>77856</v>
      </c>
      <c r="W1708" s="112">
        <v>12444</v>
      </c>
      <c r="X1708" s="112">
        <v>588656</v>
      </c>
      <c r="Y1708" s="112">
        <v>524512</v>
      </c>
      <c r="Z1708" s="112">
        <v>445633</v>
      </c>
      <c r="AA1708" s="112">
        <v>102935</v>
      </c>
      <c r="AB1708" s="112">
        <v>3538852</v>
      </c>
    </row>
    <row r="1709" spans="1:28" x14ac:dyDescent="0.25">
      <c r="D1709" s="111" t="s">
        <v>617</v>
      </c>
      <c r="R1709" s="111" t="s">
        <v>617</v>
      </c>
      <c r="S1709" s="111"/>
    </row>
    <row r="1710" spans="1:28" x14ac:dyDescent="0.25">
      <c r="A1710" s="114" t="s">
        <v>15</v>
      </c>
      <c r="B1710" s="114" t="s">
        <v>1797</v>
      </c>
      <c r="C1710" s="114" t="s">
        <v>618</v>
      </c>
      <c r="D1710" s="114" t="s">
        <v>1704</v>
      </c>
      <c r="E1710" s="112">
        <f t="shared" ref="E1710:M1715" si="100">T1710</f>
        <v>0</v>
      </c>
      <c r="F1710" s="112">
        <f t="shared" si="100"/>
        <v>0</v>
      </c>
      <c r="G1710" s="112">
        <f t="shared" si="100"/>
        <v>0</v>
      </c>
      <c r="H1710" s="112">
        <f t="shared" si="100"/>
        <v>0</v>
      </c>
      <c r="I1710" s="112">
        <f t="shared" si="100"/>
        <v>0</v>
      </c>
      <c r="J1710" s="112">
        <f t="shared" si="100"/>
        <v>0</v>
      </c>
      <c r="K1710" s="112">
        <f t="shared" si="100"/>
        <v>0</v>
      </c>
      <c r="L1710" s="112">
        <f t="shared" si="100"/>
        <v>0</v>
      </c>
      <c r="M1710" s="112">
        <f t="shared" si="100"/>
        <v>0</v>
      </c>
      <c r="O1710" s="114" t="s">
        <v>15</v>
      </c>
      <c r="P1710" s="114" t="s">
        <v>1797</v>
      </c>
      <c r="Q1710" s="114" t="s">
        <v>618</v>
      </c>
      <c r="R1710" s="114" t="s">
        <v>1704</v>
      </c>
      <c r="S1710" s="114"/>
      <c r="T1710" s="112">
        <v>0</v>
      </c>
      <c r="U1710" s="112">
        <v>0</v>
      </c>
      <c r="V1710" s="112">
        <v>0</v>
      </c>
      <c r="W1710" s="112">
        <v>0</v>
      </c>
      <c r="X1710" s="112">
        <v>0</v>
      </c>
      <c r="Y1710" s="112">
        <v>0</v>
      </c>
      <c r="Z1710" s="112">
        <v>0</v>
      </c>
      <c r="AA1710" s="112">
        <v>0</v>
      </c>
      <c r="AB1710" s="112">
        <v>0</v>
      </c>
    </row>
    <row r="1711" spans="1:28" x14ac:dyDescent="0.25">
      <c r="A1711" s="114" t="s">
        <v>15</v>
      </c>
      <c r="B1711" s="114" t="s">
        <v>1797</v>
      </c>
      <c r="C1711" s="114" t="s">
        <v>619</v>
      </c>
      <c r="D1711" s="114" t="s">
        <v>1705</v>
      </c>
      <c r="E1711" s="112">
        <f t="shared" si="100"/>
        <v>0</v>
      </c>
      <c r="F1711" s="112">
        <f t="shared" si="100"/>
        <v>0</v>
      </c>
      <c r="G1711" s="112">
        <f t="shared" si="100"/>
        <v>0</v>
      </c>
      <c r="H1711" s="112">
        <f t="shared" si="100"/>
        <v>0</v>
      </c>
      <c r="I1711" s="112">
        <f t="shared" si="100"/>
        <v>0</v>
      </c>
      <c r="J1711" s="112">
        <f t="shared" si="100"/>
        <v>0</v>
      </c>
      <c r="K1711" s="112">
        <f t="shared" si="100"/>
        <v>0</v>
      </c>
      <c r="L1711" s="112">
        <f t="shared" si="100"/>
        <v>0</v>
      </c>
      <c r="M1711" s="112">
        <f t="shared" si="100"/>
        <v>0</v>
      </c>
      <c r="O1711" s="114" t="s">
        <v>15</v>
      </c>
      <c r="P1711" s="114" t="s">
        <v>1797</v>
      </c>
      <c r="Q1711" s="114" t="s">
        <v>619</v>
      </c>
      <c r="R1711" s="114" t="s">
        <v>1705</v>
      </c>
      <c r="S1711" s="114"/>
      <c r="T1711" s="112">
        <v>0</v>
      </c>
      <c r="U1711" s="112">
        <v>0</v>
      </c>
      <c r="V1711" s="112">
        <v>0</v>
      </c>
      <c r="W1711" s="112">
        <v>0</v>
      </c>
      <c r="X1711" s="112">
        <v>0</v>
      </c>
      <c r="Y1711" s="112">
        <v>0</v>
      </c>
      <c r="Z1711" s="112">
        <v>0</v>
      </c>
      <c r="AA1711" s="112">
        <v>0</v>
      </c>
      <c r="AB1711" s="112">
        <v>0</v>
      </c>
    </row>
    <row r="1712" spans="1:28" x14ac:dyDescent="0.25">
      <c r="A1712" s="114" t="s">
        <v>15</v>
      </c>
      <c r="B1712" s="114" t="s">
        <v>1797</v>
      </c>
      <c r="C1712" s="114" t="s">
        <v>620</v>
      </c>
      <c r="D1712" s="114" t="s">
        <v>1706</v>
      </c>
      <c r="E1712" s="112">
        <f t="shared" si="100"/>
        <v>0</v>
      </c>
      <c r="F1712" s="112">
        <f t="shared" si="100"/>
        <v>0</v>
      </c>
      <c r="G1712" s="112">
        <f t="shared" si="100"/>
        <v>0</v>
      </c>
      <c r="H1712" s="112">
        <f t="shared" si="100"/>
        <v>0</v>
      </c>
      <c r="I1712" s="112">
        <f t="shared" si="100"/>
        <v>0</v>
      </c>
      <c r="J1712" s="112">
        <f t="shared" si="100"/>
        <v>0</v>
      </c>
      <c r="K1712" s="112">
        <f t="shared" si="100"/>
        <v>0</v>
      </c>
      <c r="L1712" s="112">
        <f t="shared" si="100"/>
        <v>0</v>
      </c>
      <c r="M1712" s="112">
        <f t="shared" si="100"/>
        <v>0</v>
      </c>
      <c r="O1712" s="114" t="s">
        <v>15</v>
      </c>
      <c r="P1712" s="114" t="s">
        <v>1797</v>
      </c>
      <c r="Q1712" s="114" t="s">
        <v>620</v>
      </c>
      <c r="R1712" s="114" t="s">
        <v>1706</v>
      </c>
      <c r="S1712" s="114"/>
      <c r="T1712" s="112">
        <v>0</v>
      </c>
      <c r="U1712" s="112">
        <v>0</v>
      </c>
      <c r="V1712" s="112">
        <v>0</v>
      </c>
      <c r="W1712" s="112">
        <v>0</v>
      </c>
      <c r="X1712" s="112">
        <v>0</v>
      </c>
      <c r="Y1712" s="112">
        <v>0</v>
      </c>
      <c r="Z1712" s="112">
        <v>0</v>
      </c>
      <c r="AA1712" s="112">
        <v>0</v>
      </c>
      <c r="AB1712" s="112">
        <v>0</v>
      </c>
    </row>
    <row r="1713" spans="1:28" x14ac:dyDescent="0.25">
      <c r="A1713" s="114" t="s">
        <v>15</v>
      </c>
      <c r="B1713" s="114" t="s">
        <v>1797</v>
      </c>
      <c r="C1713" s="114" t="s">
        <v>621</v>
      </c>
      <c r="D1713" s="114" t="s">
        <v>1707</v>
      </c>
      <c r="E1713" s="112">
        <f t="shared" si="100"/>
        <v>0</v>
      </c>
      <c r="F1713" s="112">
        <f t="shared" si="100"/>
        <v>0</v>
      </c>
      <c r="G1713" s="112">
        <f t="shared" si="100"/>
        <v>0</v>
      </c>
      <c r="H1713" s="112">
        <f t="shared" si="100"/>
        <v>0</v>
      </c>
      <c r="I1713" s="112">
        <f t="shared" si="100"/>
        <v>0</v>
      </c>
      <c r="J1713" s="112">
        <f t="shared" si="100"/>
        <v>0</v>
      </c>
      <c r="K1713" s="112">
        <f t="shared" si="100"/>
        <v>0</v>
      </c>
      <c r="L1713" s="112">
        <f t="shared" si="100"/>
        <v>0</v>
      </c>
      <c r="M1713" s="112">
        <f t="shared" si="100"/>
        <v>0</v>
      </c>
      <c r="O1713" s="114" t="s">
        <v>15</v>
      </c>
      <c r="P1713" s="114" t="s">
        <v>1797</v>
      </c>
      <c r="Q1713" s="114" t="s">
        <v>621</v>
      </c>
      <c r="R1713" s="114" t="s">
        <v>1707</v>
      </c>
      <c r="S1713" s="114"/>
      <c r="T1713" s="112">
        <v>0</v>
      </c>
      <c r="U1713" s="112">
        <v>0</v>
      </c>
      <c r="V1713" s="112">
        <v>0</v>
      </c>
      <c r="W1713" s="112">
        <v>0</v>
      </c>
      <c r="X1713" s="112">
        <v>0</v>
      </c>
      <c r="Y1713" s="112">
        <v>0</v>
      </c>
      <c r="Z1713" s="112">
        <v>0</v>
      </c>
      <c r="AA1713" s="112">
        <v>0</v>
      </c>
      <c r="AB1713" s="112">
        <v>0</v>
      </c>
    </row>
    <row r="1714" spans="1:28" x14ac:dyDescent="0.25">
      <c r="A1714" s="114" t="s">
        <v>15</v>
      </c>
      <c r="B1714" s="114" t="s">
        <v>1797</v>
      </c>
      <c r="C1714" s="114" t="s">
        <v>706</v>
      </c>
      <c r="D1714" s="114" t="s">
        <v>1708</v>
      </c>
      <c r="E1714" s="112">
        <f t="shared" si="100"/>
        <v>0</v>
      </c>
      <c r="F1714" s="112">
        <f t="shared" si="100"/>
        <v>0</v>
      </c>
      <c r="G1714" s="112">
        <f t="shared" si="100"/>
        <v>0</v>
      </c>
      <c r="H1714" s="112">
        <f t="shared" si="100"/>
        <v>0</v>
      </c>
      <c r="I1714" s="112">
        <f t="shared" si="100"/>
        <v>0</v>
      </c>
      <c r="J1714" s="112">
        <f t="shared" si="100"/>
        <v>0</v>
      </c>
      <c r="K1714" s="112">
        <f t="shared" si="100"/>
        <v>0</v>
      </c>
      <c r="L1714" s="112">
        <f t="shared" si="100"/>
        <v>0</v>
      </c>
      <c r="M1714" s="112">
        <f t="shared" si="100"/>
        <v>0</v>
      </c>
      <c r="O1714" s="114" t="s">
        <v>15</v>
      </c>
      <c r="P1714" s="114" t="s">
        <v>1797</v>
      </c>
      <c r="Q1714" s="114" t="s">
        <v>706</v>
      </c>
      <c r="R1714" s="114" t="s">
        <v>1708</v>
      </c>
      <c r="S1714" s="114"/>
      <c r="T1714" s="112">
        <v>0</v>
      </c>
      <c r="U1714" s="112">
        <v>0</v>
      </c>
      <c r="V1714" s="112">
        <v>0</v>
      </c>
      <c r="W1714" s="112">
        <v>0</v>
      </c>
      <c r="X1714" s="112">
        <v>0</v>
      </c>
      <c r="Y1714" s="112">
        <v>0</v>
      </c>
      <c r="Z1714" s="112">
        <v>0</v>
      </c>
      <c r="AA1714" s="112">
        <v>0</v>
      </c>
      <c r="AB1714" s="112">
        <v>0</v>
      </c>
    </row>
    <row r="1715" spans="1:28" x14ac:dyDescent="0.25">
      <c r="A1715" s="114" t="s">
        <v>15</v>
      </c>
      <c r="B1715" s="114" t="s">
        <v>1797</v>
      </c>
      <c r="C1715" s="114" t="s">
        <v>708</v>
      </c>
      <c r="D1715" s="114" t="s">
        <v>1709</v>
      </c>
      <c r="E1715" s="112">
        <f t="shared" si="100"/>
        <v>0</v>
      </c>
      <c r="F1715" s="112">
        <f t="shared" si="100"/>
        <v>0</v>
      </c>
      <c r="G1715" s="112">
        <f t="shared" si="100"/>
        <v>0</v>
      </c>
      <c r="H1715" s="112">
        <f t="shared" si="100"/>
        <v>0</v>
      </c>
      <c r="I1715" s="112">
        <f t="shared" si="100"/>
        <v>0</v>
      </c>
      <c r="J1715" s="112">
        <f t="shared" si="100"/>
        <v>0</v>
      </c>
      <c r="K1715" s="112">
        <f t="shared" si="100"/>
        <v>0</v>
      </c>
      <c r="L1715" s="112">
        <f t="shared" si="100"/>
        <v>0</v>
      </c>
      <c r="M1715" s="112">
        <f t="shared" si="100"/>
        <v>0</v>
      </c>
      <c r="O1715" s="114" t="s">
        <v>15</v>
      </c>
      <c r="P1715" s="114" t="s">
        <v>1797</v>
      </c>
      <c r="Q1715" s="114" t="s">
        <v>708</v>
      </c>
      <c r="R1715" s="114" t="s">
        <v>1709</v>
      </c>
      <c r="S1715" s="114"/>
      <c r="T1715" s="112">
        <v>0</v>
      </c>
      <c r="U1715" s="112">
        <v>0</v>
      </c>
      <c r="V1715" s="112">
        <v>0</v>
      </c>
      <c r="W1715" s="112">
        <v>0</v>
      </c>
      <c r="X1715" s="112">
        <v>0</v>
      </c>
      <c r="Y1715" s="112">
        <v>0</v>
      </c>
      <c r="Z1715" s="112">
        <v>0</v>
      </c>
      <c r="AA1715" s="112">
        <v>0</v>
      </c>
      <c r="AB1715" s="112">
        <v>0</v>
      </c>
    </row>
    <row r="1718" spans="1:28" x14ac:dyDescent="0.25">
      <c r="A1718" s="111" t="s">
        <v>1798</v>
      </c>
      <c r="O1718" s="111" t="s">
        <v>1798</v>
      </c>
    </row>
    <row r="1719" spans="1:28" x14ac:dyDescent="0.25">
      <c r="A1719" s="114" t="s">
        <v>0</v>
      </c>
      <c r="B1719" s="114" t="s">
        <v>1666</v>
      </c>
      <c r="C1719" s="114" t="s">
        <v>112</v>
      </c>
      <c r="D1719" s="111" t="s">
        <v>127</v>
      </c>
      <c r="E1719" s="112" t="s">
        <v>1667</v>
      </c>
      <c r="F1719" s="112" t="s">
        <v>1668</v>
      </c>
      <c r="G1719" s="112" t="s">
        <v>1669</v>
      </c>
      <c r="H1719" s="112" t="s">
        <v>1670</v>
      </c>
      <c r="I1719" s="112" t="s">
        <v>1671</v>
      </c>
      <c r="J1719" s="112" t="s">
        <v>1672</v>
      </c>
      <c r="K1719" s="112" t="s">
        <v>1673</v>
      </c>
      <c r="L1719" s="112" t="s">
        <v>1674</v>
      </c>
      <c r="M1719" s="112" t="s">
        <v>1</v>
      </c>
      <c r="O1719" s="114" t="s">
        <v>0</v>
      </c>
      <c r="P1719" s="114" t="s">
        <v>1666</v>
      </c>
      <c r="Q1719" s="114" t="s">
        <v>112</v>
      </c>
      <c r="R1719" s="111" t="s">
        <v>127</v>
      </c>
      <c r="S1719" s="111"/>
      <c r="T1719" s="112" t="s">
        <v>1667</v>
      </c>
      <c r="U1719" s="112" t="s">
        <v>1668</v>
      </c>
      <c r="V1719" s="112" t="s">
        <v>1669</v>
      </c>
      <c r="W1719" s="112" t="s">
        <v>1670</v>
      </c>
      <c r="X1719" s="112" t="s">
        <v>1671</v>
      </c>
      <c r="Y1719" s="112" t="s">
        <v>1672</v>
      </c>
      <c r="Z1719" s="112" t="s">
        <v>1673</v>
      </c>
      <c r="AA1719" s="112" t="s">
        <v>1674</v>
      </c>
      <c r="AB1719" s="112" t="s">
        <v>1</v>
      </c>
    </row>
    <row r="1720" spans="1:28" x14ac:dyDescent="0.25">
      <c r="A1720" s="114" t="s">
        <v>34</v>
      </c>
      <c r="B1720" s="114" t="s">
        <v>1799</v>
      </c>
      <c r="C1720" s="114" t="s">
        <v>589</v>
      </c>
      <c r="D1720" s="114" t="s">
        <v>1676</v>
      </c>
      <c r="E1720" s="112">
        <f t="shared" ref="E1720:M1747" si="101">T1720</f>
        <v>22464</v>
      </c>
      <c r="F1720" s="112">
        <f t="shared" si="101"/>
        <v>0</v>
      </c>
      <c r="G1720" s="112">
        <f t="shared" si="101"/>
        <v>0</v>
      </c>
      <c r="H1720" s="112">
        <f t="shared" si="101"/>
        <v>0</v>
      </c>
      <c r="I1720" s="112">
        <f t="shared" si="101"/>
        <v>0</v>
      </c>
      <c r="J1720" s="112">
        <f t="shared" si="101"/>
        <v>0</v>
      </c>
      <c r="K1720" s="112">
        <f t="shared" si="101"/>
        <v>0</v>
      </c>
      <c r="L1720" s="112">
        <f t="shared" si="101"/>
        <v>0</v>
      </c>
      <c r="M1720" s="112">
        <f t="shared" si="101"/>
        <v>22464</v>
      </c>
      <c r="O1720" s="114" t="s">
        <v>34</v>
      </c>
      <c r="P1720" s="114" t="s">
        <v>1799</v>
      </c>
      <c r="Q1720" s="114" t="s">
        <v>589</v>
      </c>
      <c r="R1720" s="114" t="s">
        <v>1676</v>
      </c>
      <c r="S1720" s="114"/>
      <c r="T1720" s="112">
        <v>22464</v>
      </c>
      <c r="U1720" s="112">
        <v>0</v>
      </c>
      <c r="V1720" s="112">
        <v>0</v>
      </c>
      <c r="W1720" s="112">
        <v>0</v>
      </c>
      <c r="X1720" s="112">
        <v>0</v>
      </c>
      <c r="Y1720" s="112">
        <v>0</v>
      </c>
      <c r="Z1720" s="112">
        <v>0</v>
      </c>
      <c r="AA1720" s="112">
        <v>0</v>
      </c>
      <c r="AB1720" s="112">
        <v>22464</v>
      </c>
    </row>
    <row r="1721" spans="1:28" x14ac:dyDescent="0.25">
      <c r="A1721" s="114" t="s">
        <v>34</v>
      </c>
      <c r="B1721" s="114" t="s">
        <v>1799</v>
      </c>
      <c r="C1721" s="114" t="s">
        <v>590</v>
      </c>
      <c r="D1721" s="114" t="s">
        <v>1677</v>
      </c>
      <c r="E1721" s="112">
        <f t="shared" si="101"/>
        <v>0</v>
      </c>
      <c r="F1721" s="112">
        <f t="shared" si="101"/>
        <v>0</v>
      </c>
      <c r="G1721" s="112">
        <f t="shared" si="101"/>
        <v>0</v>
      </c>
      <c r="H1721" s="112">
        <f t="shared" si="101"/>
        <v>0</v>
      </c>
      <c r="I1721" s="112">
        <f t="shared" si="101"/>
        <v>50768</v>
      </c>
      <c r="J1721" s="112">
        <f t="shared" si="101"/>
        <v>0</v>
      </c>
      <c r="K1721" s="112">
        <f t="shared" si="101"/>
        <v>528</v>
      </c>
      <c r="L1721" s="112">
        <f t="shared" si="101"/>
        <v>0</v>
      </c>
      <c r="M1721" s="112">
        <f t="shared" si="101"/>
        <v>51296</v>
      </c>
      <c r="O1721" s="114" t="s">
        <v>34</v>
      </c>
      <c r="P1721" s="114" t="s">
        <v>1799</v>
      </c>
      <c r="Q1721" s="114" t="s">
        <v>590</v>
      </c>
      <c r="R1721" s="114" t="s">
        <v>1677</v>
      </c>
      <c r="S1721" s="114"/>
      <c r="T1721" s="112">
        <v>0</v>
      </c>
      <c r="U1721" s="112">
        <v>0</v>
      </c>
      <c r="V1721" s="112">
        <v>0</v>
      </c>
      <c r="W1721" s="112">
        <v>0</v>
      </c>
      <c r="X1721" s="112">
        <v>50768</v>
      </c>
      <c r="Y1721" s="112">
        <v>0</v>
      </c>
      <c r="Z1721" s="112">
        <v>528</v>
      </c>
      <c r="AA1721" s="112">
        <v>0</v>
      </c>
      <c r="AB1721" s="112">
        <v>51296</v>
      </c>
    </row>
    <row r="1722" spans="1:28" x14ac:dyDescent="0.25">
      <c r="A1722" s="114" t="s">
        <v>34</v>
      </c>
      <c r="B1722" s="114" t="s">
        <v>1799</v>
      </c>
      <c r="C1722" s="114" t="s">
        <v>591</v>
      </c>
      <c r="D1722" s="114" t="s">
        <v>1678</v>
      </c>
      <c r="E1722" s="112">
        <f t="shared" si="101"/>
        <v>0</v>
      </c>
      <c r="F1722" s="112">
        <f t="shared" si="101"/>
        <v>867728</v>
      </c>
      <c r="G1722" s="112">
        <f t="shared" si="101"/>
        <v>0</v>
      </c>
      <c r="H1722" s="112">
        <f t="shared" si="101"/>
        <v>0</v>
      </c>
      <c r="I1722" s="112">
        <f t="shared" si="101"/>
        <v>0</v>
      </c>
      <c r="J1722" s="112">
        <f t="shared" si="101"/>
        <v>0</v>
      </c>
      <c r="K1722" s="112">
        <f t="shared" si="101"/>
        <v>0</v>
      </c>
      <c r="L1722" s="112">
        <f t="shared" si="101"/>
        <v>0</v>
      </c>
      <c r="M1722" s="112">
        <f t="shared" si="101"/>
        <v>867728</v>
      </c>
      <c r="O1722" s="114" t="s">
        <v>34</v>
      </c>
      <c r="P1722" s="114" t="s">
        <v>1799</v>
      </c>
      <c r="Q1722" s="114" t="s">
        <v>591</v>
      </c>
      <c r="R1722" s="114" t="s">
        <v>1678</v>
      </c>
      <c r="S1722" s="114"/>
      <c r="T1722" s="112">
        <v>0</v>
      </c>
      <c r="U1722" s="112">
        <v>867728</v>
      </c>
      <c r="V1722" s="112">
        <v>0</v>
      </c>
      <c r="W1722" s="112">
        <v>0</v>
      </c>
      <c r="X1722" s="112">
        <v>0</v>
      </c>
      <c r="Y1722" s="112">
        <v>0</v>
      </c>
      <c r="Z1722" s="112">
        <v>0</v>
      </c>
      <c r="AA1722" s="112">
        <v>0</v>
      </c>
      <c r="AB1722" s="112">
        <v>867728</v>
      </c>
    </row>
    <row r="1723" spans="1:28" x14ac:dyDescent="0.25">
      <c r="A1723" s="114" t="s">
        <v>34</v>
      </c>
      <c r="B1723" s="114" t="s">
        <v>1799</v>
      </c>
      <c r="C1723" s="114" t="s">
        <v>592</v>
      </c>
      <c r="D1723" s="114" t="s">
        <v>1679</v>
      </c>
      <c r="E1723" s="112">
        <f t="shared" si="101"/>
        <v>55632</v>
      </c>
      <c r="F1723" s="112">
        <f t="shared" si="101"/>
        <v>32928</v>
      </c>
      <c r="G1723" s="112">
        <f t="shared" si="101"/>
        <v>0</v>
      </c>
      <c r="H1723" s="112">
        <f t="shared" si="101"/>
        <v>0</v>
      </c>
      <c r="I1723" s="112">
        <f t="shared" si="101"/>
        <v>91696</v>
      </c>
      <c r="J1723" s="112">
        <f t="shared" si="101"/>
        <v>154240</v>
      </c>
      <c r="K1723" s="112">
        <f t="shared" si="101"/>
        <v>5633</v>
      </c>
      <c r="L1723" s="112">
        <f t="shared" si="101"/>
        <v>5072</v>
      </c>
      <c r="M1723" s="112">
        <f t="shared" si="101"/>
        <v>345201</v>
      </c>
      <c r="O1723" s="114" t="s">
        <v>34</v>
      </c>
      <c r="P1723" s="114" t="s">
        <v>1799</v>
      </c>
      <c r="Q1723" s="114" t="s">
        <v>592</v>
      </c>
      <c r="R1723" s="114" t="s">
        <v>1679</v>
      </c>
      <c r="S1723" s="114"/>
      <c r="T1723" s="112">
        <v>55632</v>
      </c>
      <c r="U1723" s="112">
        <v>32928</v>
      </c>
      <c r="V1723" s="112">
        <v>0</v>
      </c>
      <c r="W1723" s="112">
        <v>0</v>
      </c>
      <c r="X1723" s="112">
        <v>91696</v>
      </c>
      <c r="Y1723" s="112">
        <v>154240</v>
      </c>
      <c r="Z1723" s="112">
        <v>5633</v>
      </c>
      <c r="AA1723" s="112">
        <v>5072</v>
      </c>
      <c r="AB1723" s="112">
        <v>345201</v>
      </c>
    </row>
    <row r="1724" spans="1:28" x14ac:dyDescent="0.25">
      <c r="A1724" s="114" t="s">
        <v>34</v>
      </c>
      <c r="B1724" s="114" t="s">
        <v>1799</v>
      </c>
      <c r="C1724" s="114" t="s">
        <v>593</v>
      </c>
      <c r="D1724" s="114" t="s">
        <v>1680</v>
      </c>
      <c r="E1724" s="112">
        <f t="shared" si="101"/>
        <v>0</v>
      </c>
      <c r="F1724" s="112">
        <f t="shared" si="101"/>
        <v>0</v>
      </c>
      <c r="G1724" s="112">
        <f t="shared" si="101"/>
        <v>0</v>
      </c>
      <c r="H1724" s="112">
        <f t="shared" si="101"/>
        <v>0</v>
      </c>
      <c r="I1724" s="112">
        <f t="shared" si="101"/>
        <v>0</v>
      </c>
      <c r="J1724" s="112">
        <f t="shared" si="101"/>
        <v>0</v>
      </c>
      <c r="K1724" s="112">
        <f t="shared" si="101"/>
        <v>0</v>
      </c>
      <c r="L1724" s="112">
        <f t="shared" si="101"/>
        <v>0</v>
      </c>
      <c r="M1724" s="112">
        <f t="shared" si="101"/>
        <v>0</v>
      </c>
      <c r="O1724" s="114" t="s">
        <v>34</v>
      </c>
      <c r="P1724" s="114" t="s">
        <v>1799</v>
      </c>
      <c r="Q1724" s="114" t="s">
        <v>593</v>
      </c>
      <c r="R1724" s="114" t="s">
        <v>1680</v>
      </c>
      <c r="S1724" s="114"/>
      <c r="T1724" s="112">
        <v>0</v>
      </c>
      <c r="U1724" s="112">
        <v>0</v>
      </c>
      <c r="V1724" s="112">
        <v>0</v>
      </c>
      <c r="W1724" s="112">
        <v>0</v>
      </c>
      <c r="X1724" s="112">
        <v>0</v>
      </c>
      <c r="Y1724" s="112">
        <v>0</v>
      </c>
      <c r="Z1724" s="112">
        <v>0</v>
      </c>
      <c r="AA1724" s="112">
        <v>0</v>
      </c>
      <c r="AB1724" s="112">
        <v>0</v>
      </c>
    </row>
    <row r="1725" spans="1:28" x14ac:dyDescent="0.25">
      <c r="A1725" s="114" t="s">
        <v>34</v>
      </c>
      <c r="B1725" s="114" t="s">
        <v>1799</v>
      </c>
      <c r="C1725" s="114" t="s">
        <v>594</v>
      </c>
      <c r="D1725" s="114" t="s">
        <v>1681</v>
      </c>
      <c r="E1725" s="112">
        <f t="shared" si="101"/>
        <v>26304</v>
      </c>
      <c r="F1725" s="112">
        <f t="shared" si="101"/>
        <v>0</v>
      </c>
      <c r="G1725" s="112">
        <f t="shared" si="101"/>
        <v>0</v>
      </c>
      <c r="H1725" s="112">
        <f t="shared" si="101"/>
        <v>0</v>
      </c>
      <c r="I1725" s="112">
        <f t="shared" si="101"/>
        <v>40848</v>
      </c>
      <c r="J1725" s="112">
        <f t="shared" si="101"/>
        <v>0</v>
      </c>
      <c r="K1725" s="112">
        <f t="shared" si="101"/>
        <v>0</v>
      </c>
      <c r="L1725" s="112">
        <f t="shared" si="101"/>
        <v>0</v>
      </c>
      <c r="M1725" s="112">
        <f t="shared" si="101"/>
        <v>67152</v>
      </c>
      <c r="O1725" s="114" t="s">
        <v>34</v>
      </c>
      <c r="P1725" s="114" t="s">
        <v>1799</v>
      </c>
      <c r="Q1725" s="114" t="s">
        <v>594</v>
      </c>
      <c r="R1725" s="114" t="s">
        <v>1681</v>
      </c>
      <c r="S1725" s="114"/>
      <c r="T1725" s="112">
        <v>26304</v>
      </c>
      <c r="U1725" s="112">
        <v>0</v>
      </c>
      <c r="V1725" s="112">
        <v>0</v>
      </c>
      <c r="W1725" s="112">
        <v>0</v>
      </c>
      <c r="X1725" s="112">
        <v>40848</v>
      </c>
      <c r="Y1725" s="112">
        <v>0</v>
      </c>
      <c r="Z1725" s="112">
        <v>0</v>
      </c>
      <c r="AA1725" s="112">
        <v>0</v>
      </c>
      <c r="AB1725" s="112">
        <v>67152</v>
      </c>
    </row>
    <row r="1726" spans="1:28" x14ac:dyDescent="0.25">
      <c r="A1726" s="114" t="s">
        <v>34</v>
      </c>
      <c r="B1726" s="114" t="s">
        <v>1799</v>
      </c>
      <c r="C1726" s="114" t="s">
        <v>595</v>
      </c>
      <c r="D1726" s="114" t="s">
        <v>1682</v>
      </c>
      <c r="E1726" s="112">
        <f t="shared" si="101"/>
        <v>0</v>
      </c>
      <c r="F1726" s="112">
        <f t="shared" si="101"/>
        <v>31952</v>
      </c>
      <c r="G1726" s="112">
        <f t="shared" si="101"/>
        <v>0</v>
      </c>
      <c r="H1726" s="112">
        <f t="shared" si="101"/>
        <v>0</v>
      </c>
      <c r="I1726" s="112">
        <f t="shared" si="101"/>
        <v>0</v>
      </c>
      <c r="J1726" s="112">
        <f t="shared" si="101"/>
        <v>81312</v>
      </c>
      <c r="K1726" s="112">
        <f t="shared" si="101"/>
        <v>0</v>
      </c>
      <c r="L1726" s="112">
        <f t="shared" si="101"/>
        <v>650</v>
      </c>
      <c r="M1726" s="112">
        <f t="shared" si="101"/>
        <v>113914</v>
      </c>
      <c r="O1726" s="114" t="s">
        <v>34</v>
      </c>
      <c r="P1726" s="114" t="s">
        <v>1799</v>
      </c>
      <c r="Q1726" s="114" t="s">
        <v>595</v>
      </c>
      <c r="R1726" s="114" t="s">
        <v>1682</v>
      </c>
      <c r="S1726" s="114"/>
      <c r="T1726" s="112">
        <v>0</v>
      </c>
      <c r="U1726" s="112">
        <v>31952</v>
      </c>
      <c r="V1726" s="112">
        <v>0</v>
      </c>
      <c r="W1726" s="112">
        <v>0</v>
      </c>
      <c r="X1726" s="112">
        <v>0</v>
      </c>
      <c r="Y1726" s="112">
        <v>81312</v>
      </c>
      <c r="Z1726" s="112">
        <v>0</v>
      </c>
      <c r="AA1726" s="112">
        <v>650</v>
      </c>
      <c r="AB1726" s="112">
        <v>113914</v>
      </c>
    </row>
    <row r="1727" spans="1:28" x14ac:dyDescent="0.25">
      <c r="A1727" s="114" t="s">
        <v>34</v>
      </c>
      <c r="B1727" s="114" t="s">
        <v>1799</v>
      </c>
      <c r="C1727" s="114" t="s">
        <v>596</v>
      </c>
      <c r="D1727" s="114" t="s">
        <v>1683</v>
      </c>
      <c r="E1727" s="112">
        <f t="shared" si="101"/>
        <v>0</v>
      </c>
      <c r="F1727" s="112">
        <f t="shared" si="101"/>
        <v>0</v>
      </c>
      <c r="G1727" s="112">
        <f t="shared" si="101"/>
        <v>0</v>
      </c>
      <c r="H1727" s="112">
        <f t="shared" si="101"/>
        <v>0</v>
      </c>
      <c r="I1727" s="112">
        <f t="shared" si="101"/>
        <v>5184</v>
      </c>
      <c r="J1727" s="112">
        <f t="shared" si="101"/>
        <v>0</v>
      </c>
      <c r="K1727" s="112">
        <f t="shared" si="101"/>
        <v>0</v>
      </c>
      <c r="L1727" s="112">
        <f t="shared" si="101"/>
        <v>0</v>
      </c>
      <c r="M1727" s="112">
        <f t="shared" si="101"/>
        <v>5184</v>
      </c>
      <c r="O1727" s="114" t="s">
        <v>34</v>
      </c>
      <c r="P1727" s="114" t="s">
        <v>1799</v>
      </c>
      <c r="Q1727" s="114" t="s">
        <v>596</v>
      </c>
      <c r="R1727" s="114" t="s">
        <v>1683</v>
      </c>
      <c r="S1727" s="114"/>
      <c r="T1727" s="112">
        <v>0</v>
      </c>
      <c r="U1727" s="112">
        <v>0</v>
      </c>
      <c r="V1727" s="112">
        <v>0</v>
      </c>
      <c r="W1727" s="112">
        <v>0</v>
      </c>
      <c r="X1727" s="112">
        <v>5184</v>
      </c>
      <c r="Y1727" s="112">
        <v>0</v>
      </c>
      <c r="Z1727" s="112">
        <v>0</v>
      </c>
      <c r="AA1727" s="112">
        <v>0</v>
      </c>
      <c r="AB1727" s="112">
        <v>5184</v>
      </c>
    </row>
    <row r="1728" spans="1:28" x14ac:dyDescent="0.25">
      <c r="A1728" s="114" t="s">
        <v>34</v>
      </c>
      <c r="B1728" s="114" t="s">
        <v>1799</v>
      </c>
      <c r="C1728" s="114" t="s">
        <v>597</v>
      </c>
      <c r="D1728" s="114" t="s">
        <v>1684</v>
      </c>
      <c r="E1728" s="112">
        <f t="shared" si="101"/>
        <v>15264</v>
      </c>
      <c r="F1728" s="112">
        <f t="shared" si="101"/>
        <v>22144</v>
      </c>
      <c r="G1728" s="112">
        <f t="shared" si="101"/>
        <v>0</v>
      </c>
      <c r="H1728" s="112">
        <f t="shared" si="101"/>
        <v>0</v>
      </c>
      <c r="I1728" s="112">
        <f t="shared" si="101"/>
        <v>17360</v>
      </c>
      <c r="J1728" s="112">
        <f t="shared" si="101"/>
        <v>9136</v>
      </c>
      <c r="K1728" s="112">
        <f t="shared" si="101"/>
        <v>1536</v>
      </c>
      <c r="L1728" s="112">
        <f t="shared" si="101"/>
        <v>0</v>
      </c>
      <c r="M1728" s="112">
        <f t="shared" si="101"/>
        <v>65440</v>
      </c>
      <c r="O1728" s="114" t="s">
        <v>34</v>
      </c>
      <c r="P1728" s="114" t="s">
        <v>1799</v>
      </c>
      <c r="Q1728" s="114" t="s">
        <v>597</v>
      </c>
      <c r="R1728" s="114" t="s">
        <v>1684</v>
      </c>
      <c r="S1728" s="114"/>
      <c r="T1728" s="112">
        <v>15264</v>
      </c>
      <c r="U1728" s="112">
        <v>22144</v>
      </c>
      <c r="V1728" s="112">
        <v>0</v>
      </c>
      <c r="W1728" s="112">
        <v>0</v>
      </c>
      <c r="X1728" s="112">
        <v>17360</v>
      </c>
      <c r="Y1728" s="112">
        <v>9136</v>
      </c>
      <c r="Z1728" s="112">
        <v>1536</v>
      </c>
      <c r="AA1728" s="112">
        <v>0</v>
      </c>
      <c r="AB1728" s="112">
        <v>65440</v>
      </c>
    </row>
    <row r="1729" spans="1:28" x14ac:dyDescent="0.25">
      <c r="A1729" s="114" t="s">
        <v>34</v>
      </c>
      <c r="B1729" s="114" t="s">
        <v>1799</v>
      </c>
      <c r="C1729" s="114" t="s">
        <v>598</v>
      </c>
      <c r="D1729" s="114" t="s">
        <v>1685</v>
      </c>
      <c r="E1729" s="112">
        <f t="shared" si="101"/>
        <v>0</v>
      </c>
      <c r="F1729" s="112">
        <f t="shared" si="101"/>
        <v>5504</v>
      </c>
      <c r="G1729" s="112">
        <f t="shared" si="101"/>
        <v>0</v>
      </c>
      <c r="H1729" s="112">
        <f t="shared" si="101"/>
        <v>0</v>
      </c>
      <c r="I1729" s="112">
        <f t="shared" si="101"/>
        <v>0</v>
      </c>
      <c r="J1729" s="112">
        <f t="shared" si="101"/>
        <v>0</v>
      </c>
      <c r="K1729" s="112">
        <f t="shared" si="101"/>
        <v>0</v>
      </c>
      <c r="L1729" s="112">
        <f t="shared" si="101"/>
        <v>0</v>
      </c>
      <c r="M1729" s="112">
        <f t="shared" si="101"/>
        <v>5504</v>
      </c>
      <c r="O1729" s="114" t="s">
        <v>34</v>
      </c>
      <c r="P1729" s="114" t="s">
        <v>1799</v>
      </c>
      <c r="Q1729" s="114" t="s">
        <v>598</v>
      </c>
      <c r="R1729" s="114" t="s">
        <v>1685</v>
      </c>
      <c r="S1729" s="114"/>
      <c r="T1729" s="112">
        <v>0</v>
      </c>
      <c r="U1729" s="112">
        <v>5504</v>
      </c>
      <c r="V1729" s="112">
        <v>0</v>
      </c>
      <c r="W1729" s="112">
        <v>0</v>
      </c>
      <c r="X1729" s="112">
        <v>0</v>
      </c>
      <c r="Y1729" s="112">
        <v>0</v>
      </c>
      <c r="Z1729" s="112">
        <v>0</v>
      </c>
      <c r="AA1729" s="112">
        <v>0</v>
      </c>
      <c r="AB1729" s="112">
        <v>5504</v>
      </c>
    </row>
    <row r="1730" spans="1:28" x14ac:dyDescent="0.25">
      <c r="A1730" s="114" t="s">
        <v>34</v>
      </c>
      <c r="B1730" s="114" t="s">
        <v>1799</v>
      </c>
      <c r="C1730" s="114" t="s">
        <v>599</v>
      </c>
      <c r="D1730" s="114" t="s">
        <v>1686</v>
      </c>
      <c r="E1730" s="112">
        <f t="shared" si="101"/>
        <v>0</v>
      </c>
      <c r="F1730" s="112">
        <f t="shared" si="101"/>
        <v>2784</v>
      </c>
      <c r="G1730" s="112">
        <f t="shared" si="101"/>
        <v>0</v>
      </c>
      <c r="H1730" s="112">
        <f t="shared" si="101"/>
        <v>0</v>
      </c>
      <c r="I1730" s="112">
        <f t="shared" si="101"/>
        <v>0</v>
      </c>
      <c r="J1730" s="112">
        <f t="shared" si="101"/>
        <v>124640</v>
      </c>
      <c r="K1730" s="112">
        <f t="shared" si="101"/>
        <v>0</v>
      </c>
      <c r="L1730" s="112">
        <f t="shared" si="101"/>
        <v>2320</v>
      </c>
      <c r="M1730" s="112">
        <f t="shared" si="101"/>
        <v>129744</v>
      </c>
      <c r="O1730" s="114" t="s">
        <v>34</v>
      </c>
      <c r="P1730" s="114" t="s">
        <v>1799</v>
      </c>
      <c r="Q1730" s="114" t="s">
        <v>599</v>
      </c>
      <c r="R1730" s="114" t="s">
        <v>1686</v>
      </c>
      <c r="S1730" s="114"/>
      <c r="T1730" s="112">
        <v>0</v>
      </c>
      <c r="U1730" s="112">
        <v>2784</v>
      </c>
      <c r="V1730" s="112">
        <v>0</v>
      </c>
      <c r="W1730" s="112">
        <v>0</v>
      </c>
      <c r="X1730" s="112">
        <v>0</v>
      </c>
      <c r="Y1730" s="112">
        <v>124640</v>
      </c>
      <c r="Z1730" s="112">
        <v>0</v>
      </c>
      <c r="AA1730" s="112">
        <v>2320</v>
      </c>
      <c r="AB1730" s="112">
        <v>129744</v>
      </c>
    </row>
    <row r="1731" spans="1:28" x14ac:dyDescent="0.25">
      <c r="A1731" s="114" t="s">
        <v>34</v>
      </c>
      <c r="B1731" s="114" t="s">
        <v>1799</v>
      </c>
      <c r="C1731" s="114" t="s">
        <v>600</v>
      </c>
      <c r="D1731" s="114" t="s">
        <v>1687</v>
      </c>
      <c r="E1731" s="112">
        <f t="shared" si="101"/>
        <v>597888</v>
      </c>
      <c r="F1731" s="112">
        <f t="shared" si="101"/>
        <v>0</v>
      </c>
      <c r="G1731" s="112">
        <f t="shared" si="101"/>
        <v>0</v>
      </c>
      <c r="H1731" s="112">
        <f t="shared" si="101"/>
        <v>44896</v>
      </c>
      <c r="I1731" s="112">
        <f t="shared" si="101"/>
        <v>0</v>
      </c>
      <c r="J1731" s="112">
        <f t="shared" si="101"/>
        <v>0</v>
      </c>
      <c r="K1731" s="112">
        <f t="shared" si="101"/>
        <v>0</v>
      </c>
      <c r="L1731" s="112">
        <f t="shared" si="101"/>
        <v>0</v>
      </c>
      <c r="M1731" s="112">
        <f t="shared" si="101"/>
        <v>642784</v>
      </c>
      <c r="O1731" s="114" t="s">
        <v>34</v>
      </c>
      <c r="P1731" s="114" t="s">
        <v>1799</v>
      </c>
      <c r="Q1731" s="114" t="s">
        <v>600</v>
      </c>
      <c r="R1731" s="114" t="s">
        <v>1687</v>
      </c>
      <c r="S1731" s="114"/>
      <c r="T1731" s="112">
        <v>597888</v>
      </c>
      <c r="U1731" s="112">
        <v>0</v>
      </c>
      <c r="V1731" s="112">
        <v>0</v>
      </c>
      <c r="W1731" s="112">
        <v>44896</v>
      </c>
      <c r="X1731" s="112">
        <v>0</v>
      </c>
      <c r="Y1731" s="112">
        <v>0</v>
      </c>
      <c r="Z1731" s="112">
        <v>0</v>
      </c>
      <c r="AA1731" s="112">
        <v>0</v>
      </c>
      <c r="AB1731" s="112">
        <v>642784</v>
      </c>
    </row>
    <row r="1732" spans="1:28" x14ac:dyDescent="0.25">
      <c r="A1732" s="114" t="s">
        <v>34</v>
      </c>
      <c r="B1732" s="114" t="s">
        <v>1799</v>
      </c>
      <c r="C1732" s="114" t="s">
        <v>601</v>
      </c>
      <c r="D1732" s="114" t="s">
        <v>1688</v>
      </c>
      <c r="E1732" s="112">
        <f t="shared" si="101"/>
        <v>65968</v>
      </c>
      <c r="F1732" s="112">
        <f t="shared" si="101"/>
        <v>0</v>
      </c>
      <c r="G1732" s="112">
        <f t="shared" si="101"/>
        <v>0</v>
      </c>
      <c r="H1732" s="112">
        <f t="shared" si="101"/>
        <v>0</v>
      </c>
      <c r="I1732" s="112">
        <f t="shared" si="101"/>
        <v>11968</v>
      </c>
      <c r="J1732" s="112">
        <f t="shared" si="101"/>
        <v>0</v>
      </c>
      <c r="K1732" s="112">
        <f t="shared" si="101"/>
        <v>256</v>
      </c>
      <c r="L1732" s="112">
        <f t="shared" si="101"/>
        <v>0</v>
      </c>
      <c r="M1732" s="112">
        <f t="shared" si="101"/>
        <v>78192</v>
      </c>
      <c r="O1732" s="114" t="s">
        <v>34</v>
      </c>
      <c r="P1732" s="114" t="s">
        <v>1799</v>
      </c>
      <c r="Q1732" s="114" t="s">
        <v>601</v>
      </c>
      <c r="R1732" s="114" t="s">
        <v>1688</v>
      </c>
      <c r="S1732" s="114"/>
      <c r="T1732" s="112">
        <v>65968</v>
      </c>
      <c r="U1732" s="112">
        <v>0</v>
      </c>
      <c r="V1732" s="112">
        <v>0</v>
      </c>
      <c r="W1732" s="112">
        <v>0</v>
      </c>
      <c r="X1732" s="112">
        <v>11968</v>
      </c>
      <c r="Y1732" s="112">
        <v>0</v>
      </c>
      <c r="Z1732" s="112">
        <v>256</v>
      </c>
      <c r="AA1732" s="112">
        <v>0</v>
      </c>
      <c r="AB1732" s="112">
        <v>78192</v>
      </c>
    </row>
    <row r="1733" spans="1:28" x14ac:dyDescent="0.25">
      <c r="A1733" s="114" t="s">
        <v>34</v>
      </c>
      <c r="B1733" s="114" t="s">
        <v>1799</v>
      </c>
      <c r="C1733" s="114" t="s">
        <v>602</v>
      </c>
      <c r="D1733" s="114" t="s">
        <v>1689</v>
      </c>
      <c r="E1733" s="112">
        <f t="shared" si="101"/>
        <v>0</v>
      </c>
      <c r="F1733" s="112">
        <f t="shared" si="101"/>
        <v>0</v>
      </c>
      <c r="G1733" s="112">
        <f t="shared" si="101"/>
        <v>0</v>
      </c>
      <c r="H1733" s="112">
        <f t="shared" si="101"/>
        <v>0</v>
      </c>
      <c r="I1733" s="112">
        <f t="shared" si="101"/>
        <v>0</v>
      </c>
      <c r="J1733" s="112">
        <f t="shared" si="101"/>
        <v>293056</v>
      </c>
      <c r="K1733" s="112">
        <f t="shared" si="101"/>
        <v>0</v>
      </c>
      <c r="L1733" s="112">
        <f t="shared" si="101"/>
        <v>6616</v>
      </c>
      <c r="M1733" s="112">
        <f t="shared" si="101"/>
        <v>299672</v>
      </c>
      <c r="O1733" s="114" t="s">
        <v>34</v>
      </c>
      <c r="P1733" s="114" t="s">
        <v>1799</v>
      </c>
      <c r="Q1733" s="114" t="s">
        <v>602</v>
      </c>
      <c r="R1733" s="114" t="s">
        <v>1689</v>
      </c>
      <c r="S1733" s="114"/>
      <c r="T1733" s="112">
        <v>0</v>
      </c>
      <c r="U1733" s="112">
        <v>0</v>
      </c>
      <c r="V1733" s="112">
        <v>0</v>
      </c>
      <c r="W1733" s="112">
        <v>0</v>
      </c>
      <c r="X1733" s="112">
        <v>0</v>
      </c>
      <c r="Y1733" s="112">
        <v>293056</v>
      </c>
      <c r="Z1733" s="112">
        <v>0</v>
      </c>
      <c r="AA1733" s="112">
        <v>6616</v>
      </c>
      <c r="AB1733" s="112">
        <v>299672</v>
      </c>
    </row>
    <row r="1734" spans="1:28" x14ac:dyDescent="0.25">
      <c r="A1734" s="114" t="s">
        <v>34</v>
      </c>
      <c r="B1734" s="114" t="s">
        <v>1799</v>
      </c>
      <c r="C1734" s="114" t="s">
        <v>603</v>
      </c>
      <c r="D1734" s="114" t="s">
        <v>1690</v>
      </c>
      <c r="E1734" s="112">
        <f t="shared" si="101"/>
        <v>0</v>
      </c>
      <c r="F1734" s="112">
        <f t="shared" si="101"/>
        <v>0</v>
      </c>
      <c r="G1734" s="112">
        <f t="shared" si="101"/>
        <v>0</v>
      </c>
      <c r="H1734" s="112">
        <f t="shared" si="101"/>
        <v>0</v>
      </c>
      <c r="I1734" s="112">
        <f t="shared" si="101"/>
        <v>0</v>
      </c>
      <c r="J1734" s="112">
        <f t="shared" si="101"/>
        <v>44528</v>
      </c>
      <c r="K1734" s="112">
        <f t="shared" si="101"/>
        <v>0</v>
      </c>
      <c r="L1734" s="112">
        <f t="shared" si="101"/>
        <v>208</v>
      </c>
      <c r="M1734" s="112">
        <f t="shared" si="101"/>
        <v>44736</v>
      </c>
      <c r="O1734" s="114" t="s">
        <v>34</v>
      </c>
      <c r="P1734" s="114" t="s">
        <v>1799</v>
      </c>
      <c r="Q1734" s="114" t="s">
        <v>603</v>
      </c>
      <c r="R1734" s="114" t="s">
        <v>1690</v>
      </c>
      <c r="S1734" s="114"/>
      <c r="T1734" s="112">
        <v>0</v>
      </c>
      <c r="U1734" s="112">
        <v>0</v>
      </c>
      <c r="V1734" s="112">
        <v>0</v>
      </c>
      <c r="W1734" s="112">
        <v>0</v>
      </c>
      <c r="X1734" s="112">
        <v>0</v>
      </c>
      <c r="Y1734" s="112">
        <v>44528</v>
      </c>
      <c r="Z1734" s="112">
        <v>0</v>
      </c>
      <c r="AA1734" s="112">
        <v>208</v>
      </c>
      <c r="AB1734" s="112">
        <v>44736</v>
      </c>
    </row>
    <row r="1735" spans="1:28" x14ac:dyDescent="0.25">
      <c r="A1735" s="114" t="s">
        <v>34</v>
      </c>
      <c r="B1735" s="114" t="s">
        <v>1799</v>
      </c>
      <c r="C1735" s="114" t="s">
        <v>604</v>
      </c>
      <c r="D1735" s="114" t="s">
        <v>1691</v>
      </c>
      <c r="E1735" s="112">
        <f t="shared" si="101"/>
        <v>22224</v>
      </c>
      <c r="F1735" s="112">
        <f t="shared" si="101"/>
        <v>1056</v>
      </c>
      <c r="G1735" s="112">
        <f t="shared" si="101"/>
        <v>0</v>
      </c>
      <c r="H1735" s="112">
        <f t="shared" si="101"/>
        <v>0</v>
      </c>
      <c r="I1735" s="112">
        <f t="shared" si="101"/>
        <v>768</v>
      </c>
      <c r="J1735" s="112">
        <f t="shared" si="101"/>
        <v>294720</v>
      </c>
      <c r="K1735" s="112">
        <f t="shared" si="101"/>
        <v>0</v>
      </c>
      <c r="L1735" s="112">
        <f t="shared" si="101"/>
        <v>25049</v>
      </c>
      <c r="M1735" s="112">
        <f t="shared" si="101"/>
        <v>343817</v>
      </c>
      <c r="O1735" s="114" t="s">
        <v>34</v>
      </c>
      <c r="P1735" s="114" t="s">
        <v>1799</v>
      </c>
      <c r="Q1735" s="114" t="s">
        <v>604</v>
      </c>
      <c r="R1735" s="114" t="s">
        <v>1691</v>
      </c>
      <c r="S1735" s="114"/>
      <c r="T1735" s="112">
        <v>22224</v>
      </c>
      <c r="U1735" s="112">
        <v>1056</v>
      </c>
      <c r="V1735" s="112">
        <v>0</v>
      </c>
      <c r="W1735" s="112">
        <v>0</v>
      </c>
      <c r="X1735" s="112">
        <v>768</v>
      </c>
      <c r="Y1735" s="112">
        <v>294720</v>
      </c>
      <c r="Z1735" s="112">
        <v>0</v>
      </c>
      <c r="AA1735" s="112">
        <v>25049</v>
      </c>
      <c r="AB1735" s="112">
        <v>343817</v>
      </c>
    </row>
    <row r="1736" spans="1:28" x14ac:dyDescent="0.25">
      <c r="A1736" s="114" t="s">
        <v>34</v>
      </c>
      <c r="B1736" s="114" t="s">
        <v>1799</v>
      </c>
      <c r="C1736" s="114" t="s">
        <v>605</v>
      </c>
      <c r="D1736" s="114" t="s">
        <v>1692</v>
      </c>
      <c r="E1736" s="112">
        <f t="shared" si="101"/>
        <v>0</v>
      </c>
      <c r="F1736" s="112">
        <f t="shared" si="101"/>
        <v>0</v>
      </c>
      <c r="G1736" s="112">
        <f t="shared" si="101"/>
        <v>0</v>
      </c>
      <c r="H1736" s="112">
        <f t="shared" si="101"/>
        <v>0</v>
      </c>
      <c r="I1736" s="112">
        <f t="shared" si="101"/>
        <v>0</v>
      </c>
      <c r="J1736" s="112">
        <f t="shared" si="101"/>
        <v>35696</v>
      </c>
      <c r="K1736" s="112">
        <f t="shared" si="101"/>
        <v>0</v>
      </c>
      <c r="L1736" s="112">
        <f t="shared" si="101"/>
        <v>0</v>
      </c>
      <c r="M1736" s="112">
        <f t="shared" si="101"/>
        <v>35696</v>
      </c>
      <c r="O1736" s="114" t="s">
        <v>34</v>
      </c>
      <c r="P1736" s="114" t="s">
        <v>1799</v>
      </c>
      <c r="Q1736" s="114" t="s">
        <v>605</v>
      </c>
      <c r="R1736" s="114" t="s">
        <v>1692</v>
      </c>
      <c r="S1736" s="114"/>
      <c r="T1736" s="112">
        <v>0</v>
      </c>
      <c r="U1736" s="112">
        <v>0</v>
      </c>
      <c r="V1736" s="112">
        <v>0</v>
      </c>
      <c r="W1736" s="112">
        <v>0</v>
      </c>
      <c r="X1736" s="112">
        <v>0</v>
      </c>
      <c r="Y1736" s="112">
        <v>35696</v>
      </c>
      <c r="Z1736" s="112">
        <v>0</v>
      </c>
      <c r="AA1736" s="112">
        <v>0</v>
      </c>
      <c r="AB1736" s="112">
        <v>35696</v>
      </c>
    </row>
    <row r="1737" spans="1:28" x14ac:dyDescent="0.25">
      <c r="A1737" s="114" t="s">
        <v>34</v>
      </c>
      <c r="B1737" s="114" t="s">
        <v>1799</v>
      </c>
      <c r="C1737" s="114" t="s">
        <v>606</v>
      </c>
      <c r="D1737" s="114" t="s">
        <v>1693</v>
      </c>
      <c r="E1737" s="112">
        <f t="shared" si="101"/>
        <v>0</v>
      </c>
      <c r="F1737" s="112">
        <f t="shared" si="101"/>
        <v>0</v>
      </c>
      <c r="G1737" s="112">
        <f t="shared" si="101"/>
        <v>0</v>
      </c>
      <c r="H1737" s="112">
        <f t="shared" si="101"/>
        <v>0</v>
      </c>
      <c r="I1737" s="112">
        <f t="shared" si="101"/>
        <v>0</v>
      </c>
      <c r="J1737" s="112">
        <f t="shared" si="101"/>
        <v>226320</v>
      </c>
      <c r="K1737" s="112">
        <f t="shared" si="101"/>
        <v>0</v>
      </c>
      <c r="L1737" s="112">
        <f t="shared" si="101"/>
        <v>80</v>
      </c>
      <c r="M1737" s="112">
        <f t="shared" si="101"/>
        <v>226400</v>
      </c>
      <c r="O1737" s="114" t="s">
        <v>34</v>
      </c>
      <c r="P1737" s="114" t="s">
        <v>1799</v>
      </c>
      <c r="Q1737" s="114" t="s">
        <v>606</v>
      </c>
      <c r="R1737" s="114" t="s">
        <v>1693</v>
      </c>
      <c r="S1737" s="114"/>
      <c r="T1737" s="112">
        <v>0</v>
      </c>
      <c r="U1737" s="112">
        <v>0</v>
      </c>
      <c r="V1737" s="112">
        <v>0</v>
      </c>
      <c r="W1737" s="112">
        <v>0</v>
      </c>
      <c r="X1737" s="112">
        <v>0</v>
      </c>
      <c r="Y1737" s="112">
        <v>226320</v>
      </c>
      <c r="Z1737" s="112">
        <v>0</v>
      </c>
      <c r="AA1737" s="112">
        <v>80</v>
      </c>
      <c r="AB1737" s="112">
        <v>226400</v>
      </c>
    </row>
    <row r="1738" spans="1:28" x14ac:dyDescent="0.25">
      <c r="A1738" s="114" t="s">
        <v>34</v>
      </c>
      <c r="B1738" s="114" t="s">
        <v>1799</v>
      </c>
      <c r="C1738" s="114" t="s">
        <v>607</v>
      </c>
      <c r="D1738" s="114" t="s">
        <v>1694</v>
      </c>
      <c r="E1738" s="112">
        <f t="shared" si="101"/>
        <v>0</v>
      </c>
      <c r="F1738" s="112">
        <f t="shared" si="101"/>
        <v>280128</v>
      </c>
      <c r="G1738" s="112">
        <f t="shared" si="101"/>
        <v>151776</v>
      </c>
      <c r="H1738" s="112">
        <f t="shared" si="101"/>
        <v>0</v>
      </c>
      <c r="I1738" s="112">
        <f t="shared" si="101"/>
        <v>0</v>
      </c>
      <c r="J1738" s="112">
        <f t="shared" si="101"/>
        <v>2160</v>
      </c>
      <c r="K1738" s="112">
        <f t="shared" si="101"/>
        <v>0</v>
      </c>
      <c r="L1738" s="112">
        <f t="shared" si="101"/>
        <v>0</v>
      </c>
      <c r="M1738" s="112">
        <f t="shared" si="101"/>
        <v>434064</v>
      </c>
      <c r="O1738" s="114" t="s">
        <v>34</v>
      </c>
      <c r="P1738" s="114" t="s">
        <v>1799</v>
      </c>
      <c r="Q1738" s="114" t="s">
        <v>607</v>
      </c>
      <c r="R1738" s="114" t="s">
        <v>1694</v>
      </c>
      <c r="S1738" s="114"/>
      <c r="T1738" s="112">
        <v>0</v>
      </c>
      <c r="U1738" s="112">
        <v>280128</v>
      </c>
      <c r="V1738" s="112">
        <v>151776</v>
      </c>
      <c r="W1738" s="112">
        <v>0</v>
      </c>
      <c r="X1738" s="112">
        <v>0</v>
      </c>
      <c r="Y1738" s="112">
        <v>2160</v>
      </c>
      <c r="Z1738" s="112">
        <v>0</v>
      </c>
      <c r="AA1738" s="112">
        <v>0</v>
      </c>
      <c r="AB1738" s="112">
        <v>434064</v>
      </c>
    </row>
    <row r="1739" spans="1:28" x14ac:dyDescent="0.25">
      <c r="A1739" s="114" t="s">
        <v>34</v>
      </c>
      <c r="B1739" s="114" t="s">
        <v>1799</v>
      </c>
      <c r="C1739" s="114" t="s">
        <v>608</v>
      </c>
      <c r="D1739" s="114" t="s">
        <v>1695</v>
      </c>
      <c r="E1739" s="112">
        <f t="shared" si="101"/>
        <v>0</v>
      </c>
      <c r="F1739" s="112">
        <f t="shared" si="101"/>
        <v>0</v>
      </c>
      <c r="G1739" s="112">
        <f t="shared" si="101"/>
        <v>0</v>
      </c>
      <c r="H1739" s="112">
        <f t="shared" si="101"/>
        <v>0</v>
      </c>
      <c r="I1739" s="112">
        <f t="shared" si="101"/>
        <v>48240</v>
      </c>
      <c r="J1739" s="112">
        <f t="shared" si="101"/>
        <v>0</v>
      </c>
      <c r="K1739" s="112">
        <f t="shared" si="101"/>
        <v>0</v>
      </c>
      <c r="L1739" s="112">
        <f t="shared" si="101"/>
        <v>0</v>
      </c>
      <c r="M1739" s="112">
        <f t="shared" si="101"/>
        <v>48240</v>
      </c>
      <c r="O1739" s="114" t="s">
        <v>34</v>
      </c>
      <c r="P1739" s="114" t="s">
        <v>1799</v>
      </c>
      <c r="Q1739" s="114" t="s">
        <v>608</v>
      </c>
      <c r="R1739" s="114" t="s">
        <v>1695</v>
      </c>
      <c r="S1739" s="114"/>
      <c r="T1739" s="112">
        <v>0</v>
      </c>
      <c r="U1739" s="112">
        <v>0</v>
      </c>
      <c r="V1739" s="112">
        <v>0</v>
      </c>
      <c r="W1739" s="112">
        <v>0</v>
      </c>
      <c r="X1739" s="112">
        <v>48240</v>
      </c>
      <c r="Y1739" s="112">
        <v>0</v>
      </c>
      <c r="Z1739" s="112">
        <v>0</v>
      </c>
      <c r="AA1739" s="112">
        <v>0</v>
      </c>
      <c r="AB1739" s="112">
        <v>48240</v>
      </c>
    </row>
    <row r="1740" spans="1:28" x14ac:dyDescent="0.25">
      <c r="A1740" s="114" t="s">
        <v>34</v>
      </c>
      <c r="B1740" s="114" t="s">
        <v>1799</v>
      </c>
      <c r="C1740" s="114" t="s">
        <v>609</v>
      </c>
      <c r="D1740" s="114" t="s">
        <v>1696</v>
      </c>
      <c r="E1740" s="112">
        <f t="shared" si="101"/>
        <v>0</v>
      </c>
      <c r="F1740" s="112">
        <f t="shared" si="101"/>
        <v>0</v>
      </c>
      <c r="G1740" s="112">
        <f t="shared" si="101"/>
        <v>0</v>
      </c>
      <c r="H1740" s="112">
        <f t="shared" si="101"/>
        <v>0</v>
      </c>
      <c r="I1740" s="112">
        <f t="shared" si="101"/>
        <v>0</v>
      </c>
      <c r="J1740" s="112">
        <f t="shared" si="101"/>
        <v>0</v>
      </c>
      <c r="K1740" s="112">
        <f t="shared" si="101"/>
        <v>13792</v>
      </c>
      <c r="L1740" s="112">
        <f t="shared" si="101"/>
        <v>0</v>
      </c>
      <c r="M1740" s="112">
        <f t="shared" si="101"/>
        <v>13792</v>
      </c>
      <c r="O1740" s="114" t="s">
        <v>34</v>
      </c>
      <c r="P1740" s="114" t="s">
        <v>1799</v>
      </c>
      <c r="Q1740" s="114" t="s">
        <v>609</v>
      </c>
      <c r="R1740" s="114" t="s">
        <v>1696</v>
      </c>
      <c r="S1740" s="114"/>
      <c r="T1740" s="112">
        <v>0</v>
      </c>
      <c r="U1740" s="112">
        <v>0</v>
      </c>
      <c r="V1740" s="112">
        <v>0</v>
      </c>
      <c r="W1740" s="112">
        <v>0</v>
      </c>
      <c r="X1740" s="112">
        <v>0</v>
      </c>
      <c r="Y1740" s="112">
        <v>0</v>
      </c>
      <c r="Z1740" s="112">
        <v>13792</v>
      </c>
      <c r="AA1740" s="112">
        <v>0</v>
      </c>
      <c r="AB1740" s="112">
        <v>13792</v>
      </c>
    </row>
    <row r="1741" spans="1:28" x14ac:dyDescent="0.25">
      <c r="A1741" s="114" t="s">
        <v>34</v>
      </c>
      <c r="B1741" s="114" t="s">
        <v>1799</v>
      </c>
      <c r="C1741" s="114" t="s">
        <v>610</v>
      </c>
      <c r="D1741" s="114" t="s">
        <v>1697</v>
      </c>
      <c r="E1741" s="112">
        <f t="shared" si="101"/>
        <v>0</v>
      </c>
      <c r="F1741" s="112">
        <f t="shared" si="101"/>
        <v>0</v>
      </c>
      <c r="G1741" s="112">
        <f t="shared" si="101"/>
        <v>0</v>
      </c>
      <c r="H1741" s="112">
        <f t="shared" si="101"/>
        <v>0</v>
      </c>
      <c r="I1741" s="112">
        <f t="shared" si="101"/>
        <v>15632</v>
      </c>
      <c r="J1741" s="112">
        <f t="shared" si="101"/>
        <v>0</v>
      </c>
      <c r="K1741" s="112">
        <f t="shared" si="101"/>
        <v>0</v>
      </c>
      <c r="L1741" s="112">
        <f t="shared" si="101"/>
        <v>0</v>
      </c>
      <c r="M1741" s="112">
        <f t="shared" si="101"/>
        <v>15632</v>
      </c>
      <c r="O1741" s="114" t="s">
        <v>34</v>
      </c>
      <c r="P1741" s="114" t="s">
        <v>1799</v>
      </c>
      <c r="Q1741" s="114" t="s">
        <v>610</v>
      </c>
      <c r="R1741" s="114" t="s">
        <v>1697</v>
      </c>
      <c r="S1741" s="114"/>
      <c r="T1741" s="112">
        <v>0</v>
      </c>
      <c r="U1741" s="112">
        <v>0</v>
      </c>
      <c r="V1741" s="112">
        <v>0</v>
      </c>
      <c r="W1741" s="112">
        <v>0</v>
      </c>
      <c r="X1741" s="112">
        <v>15632</v>
      </c>
      <c r="Y1741" s="112">
        <v>0</v>
      </c>
      <c r="Z1741" s="112">
        <v>0</v>
      </c>
      <c r="AA1741" s="112">
        <v>0</v>
      </c>
      <c r="AB1741" s="112">
        <v>15632</v>
      </c>
    </row>
    <row r="1742" spans="1:28" x14ac:dyDescent="0.25">
      <c r="A1742" s="114" t="s">
        <v>34</v>
      </c>
      <c r="B1742" s="114" t="s">
        <v>1799</v>
      </c>
      <c r="C1742" s="114" t="s">
        <v>611</v>
      </c>
      <c r="D1742" s="114" t="s">
        <v>1698</v>
      </c>
      <c r="E1742" s="112">
        <f t="shared" si="101"/>
        <v>86064</v>
      </c>
      <c r="F1742" s="112">
        <f t="shared" si="101"/>
        <v>0</v>
      </c>
      <c r="G1742" s="112">
        <f t="shared" si="101"/>
        <v>0</v>
      </c>
      <c r="H1742" s="112">
        <f t="shared" si="101"/>
        <v>0</v>
      </c>
      <c r="I1742" s="112">
        <f t="shared" si="101"/>
        <v>7600</v>
      </c>
      <c r="J1742" s="112">
        <f t="shared" si="101"/>
        <v>0</v>
      </c>
      <c r="K1742" s="112">
        <f t="shared" si="101"/>
        <v>1742</v>
      </c>
      <c r="L1742" s="112">
        <f t="shared" si="101"/>
        <v>0</v>
      </c>
      <c r="M1742" s="112">
        <f t="shared" si="101"/>
        <v>95406</v>
      </c>
      <c r="O1742" s="114" t="s">
        <v>34</v>
      </c>
      <c r="P1742" s="114" t="s">
        <v>1799</v>
      </c>
      <c r="Q1742" s="114" t="s">
        <v>611</v>
      </c>
      <c r="R1742" s="114" t="s">
        <v>1698</v>
      </c>
      <c r="S1742" s="114"/>
      <c r="T1742" s="112">
        <v>86064</v>
      </c>
      <c r="U1742" s="112">
        <v>0</v>
      </c>
      <c r="V1742" s="112">
        <v>0</v>
      </c>
      <c r="W1742" s="112">
        <v>0</v>
      </c>
      <c r="X1742" s="112">
        <v>7600</v>
      </c>
      <c r="Y1742" s="112">
        <v>0</v>
      </c>
      <c r="Z1742" s="112">
        <v>1742</v>
      </c>
      <c r="AA1742" s="112">
        <v>0</v>
      </c>
      <c r="AB1742" s="112">
        <v>95406</v>
      </c>
    </row>
    <row r="1743" spans="1:28" x14ac:dyDescent="0.25">
      <c r="A1743" s="114" t="s">
        <v>34</v>
      </c>
      <c r="B1743" s="114" t="s">
        <v>1799</v>
      </c>
      <c r="C1743" s="114" t="s">
        <v>612</v>
      </c>
      <c r="D1743" s="114" t="s">
        <v>1699</v>
      </c>
      <c r="E1743" s="112">
        <f t="shared" si="101"/>
        <v>51264</v>
      </c>
      <c r="F1743" s="112">
        <f t="shared" si="101"/>
        <v>0</v>
      </c>
      <c r="G1743" s="112">
        <f t="shared" si="101"/>
        <v>0</v>
      </c>
      <c r="H1743" s="112">
        <f t="shared" si="101"/>
        <v>0</v>
      </c>
      <c r="I1743" s="112">
        <f t="shared" si="101"/>
        <v>9616</v>
      </c>
      <c r="J1743" s="112">
        <f t="shared" si="101"/>
        <v>0</v>
      </c>
      <c r="K1743" s="112">
        <f t="shared" si="101"/>
        <v>42295</v>
      </c>
      <c r="L1743" s="112">
        <f t="shared" si="101"/>
        <v>0</v>
      </c>
      <c r="M1743" s="112">
        <f t="shared" si="101"/>
        <v>103175</v>
      </c>
      <c r="O1743" s="114" t="s">
        <v>34</v>
      </c>
      <c r="P1743" s="114" t="s">
        <v>1799</v>
      </c>
      <c r="Q1743" s="114" t="s">
        <v>612</v>
      </c>
      <c r="R1743" s="114" t="s">
        <v>1699</v>
      </c>
      <c r="S1743" s="114"/>
      <c r="T1743" s="112">
        <v>51264</v>
      </c>
      <c r="U1743" s="112">
        <v>0</v>
      </c>
      <c r="V1743" s="112">
        <v>0</v>
      </c>
      <c r="W1743" s="112">
        <v>0</v>
      </c>
      <c r="X1743" s="112">
        <v>9616</v>
      </c>
      <c r="Y1743" s="112">
        <v>0</v>
      </c>
      <c r="Z1743" s="112">
        <v>42295</v>
      </c>
      <c r="AA1743" s="112">
        <v>0</v>
      </c>
      <c r="AB1743" s="112">
        <v>103175</v>
      </c>
    </row>
    <row r="1744" spans="1:28" x14ac:dyDescent="0.25">
      <c r="A1744" s="114" t="s">
        <v>34</v>
      </c>
      <c r="B1744" s="114" t="s">
        <v>1799</v>
      </c>
      <c r="C1744" s="114" t="s">
        <v>613</v>
      </c>
      <c r="D1744" s="114" t="s">
        <v>1700</v>
      </c>
      <c r="E1744" s="112">
        <f t="shared" si="101"/>
        <v>1007088</v>
      </c>
      <c r="F1744" s="112">
        <f t="shared" si="101"/>
        <v>0</v>
      </c>
      <c r="G1744" s="112">
        <f t="shared" si="101"/>
        <v>0</v>
      </c>
      <c r="H1744" s="112">
        <f t="shared" si="101"/>
        <v>0</v>
      </c>
      <c r="I1744" s="112">
        <f t="shared" si="101"/>
        <v>0</v>
      </c>
      <c r="J1744" s="112">
        <f t="shared" si="101"/>
        <v>0</v>
      </c>
      <c r="K1744" s="112">
        <f t="shared" si="101"/>
        <v>0</v>
      </c>
      <c r="L1744" s="112">
        <f t="shared" si="101"/>
        <v>0</v>
      </c>
      <c r="M1744" s="112">
        <f t="shared" si="101"/>
        <v>1007088</v>
      </c>
      <c r="O1744" s="114" t="s">
        <v>34</v>
      </c>
      <c r="P1744" s="114" t="s">
        <v>1799</v>
      </c>
      <c r="Q1744" s="114" t="s">
        <v>613</v>
      </c>
      <c r="R1744" s="114" t="s">
        <v>1700</v>
      </c>
      <c r="S1744" s="114"/>
      <c r="T1744" s="112">
        <v>1007088</v>
      </c>
      <c r="U1744" s="112">
        <v>0</v>
      </c>
      <c r="V1744" s="112">
        <v>0</v>
      </c>
      <c r="W1744" s="112">
        <v>0</v>
      </c>
      <c r="X1744" s="112">
        <v>0</v>
      </c>
      <c r="Y1744" s="112">
        <v>0</v>
      </c>
      <c r="Z1744" s="112">
        <v>0</v>
      </c>
      <c r="AA1744" s="112">
        <v>0</v>
      </c>
      <c r="AB1744" s="112">
        <v>1007088</v>
      </c>
    </row>
    <row r="1745" spans="1:28" x14ac:dyDescent="0.25">
      <c r="A1745" s="114" t="s">
        <v>34</v>
      </c>
      <c r="B1745" s="114" t="s">
        <v>1799</v>
      </c>
      <c r="C1745" s="114" t="s">
        <v>614</v>
      </c>
      <c r="D1745" s="114" t="s">
        <v>1701</v>
      </c>
      <c r="E1745" s="112">
        <f t="shared" si="101"/>
        <v>298160</v>
      </c>
      <c r="F1745" s="112">
        <f t="shared" si="101"/>
        <v>0</v>
      </c>
      <c r="G1745" s="112">
        <f t="shared" si="101"/>
        <v>0</v>
      </c>
      <c r="H1745" s="112">
        <f t="shared" si="101"/>
        <v>0</v>
      </c>
      <c r="I1745" s="112">
        <f t="shared" si="101"/>
        <v>45600</v>
      </c>
      <c r="J1745" s="112">
        <f t="shared" si="101"/>
        <v>0</v>
      </c>
      <c r="K1745" s="112">
        <f t="shared" si="101"/>
        <v>64</v>
      </c>
      <c r="L1745" s="112">
        <f t="shared" si="101"/>
        <v>0</v>
      </c>
      <c r="M1745" s="112">
        <f t="shared" si="101"/>
        <v>343824</v>
      </c>
      <c r="O1745" s="114" t="s">
        <v>34</v>
      </c>
      <c r="P1745" s="114" t="s">
        <v>1799</v>
      </c>
      <c r="Q1745" s="114" t="s">
        <v>614</v>
      </c>
      <c r="R1745" s="114" t="s">
        <v>1701</v>
      </c>
      <c r="S1745" s="114"/>
      <c r="T1745" s="112">
        <v>298160</v>
      </c>
      <c r="U1745" s="112">
        <v>0</v>
      </c>
      <c r="V1745" s="112">
        <v>0</v>
      </c>
      <c r="W1745" s="112">
        <v>0</v>
      </c>
      <c r="X1745" s="112">
        <v>45600</v>
      </c>
      <c r="Y1745" s="112">
        <v>0</v>
      </c>
      <c r="Z1745" s="112">
        <v>64</v>
      </c>
      <c r="AA1745" s="112">
        <v>0</v>
      </c>
      <c r="AB1745" s="112">
        <v>343824</v>
      </c>
    </row>
    <row r="1746" spans="1:28" x14ac:dyDescent="0.25">
      <c r="A1746" s="114" t="s">
        <v>34</v>
      </c>
      <c r="B1746" s="114" t="s">
        <v>1799</v>
      </c>
      <c r="C1746" s="114" t="s">
        <v>615</v>
      </c>
      <c r="D1746" s="114" t="s">
        <v>1702</v>
      </c>
      <c r="E1746" s="112">
        <f t="shared" si="101"/>
        <v>0</v>
      </c>
      <c r="F1746" s="112">
        <f t="shared" si="101"/>
        <v>0</v>
      </c>
      <c r="G1746" s="112">
        <f t="shared" si="101"/>
        <v>0</v>
      </c>
      <c r="H1746" s="112">
        <f t="shared" si="101"/>
        <v>0</v>
      </c>
      <c r="I1746" s="112">
        <f t="shared" si="101"/>
        <v>0</v>
      </c>
      <c r="J1746" s="112">
        <f t="shared" si="101"/>
        <v>0</v>
      </c>
      <c r="K1746" s="112">
        <f t="shared" si="101"/>
        <v>0</v>
      </c>
      <c r="L1746" s="112">
        <f t="shared" si="101"/>
        <v>0</v>
      </c>
      <c r="M1746" s="112">
        <f t="shared" si="101"/>
        <v>0</v>
      </c>
      <c r="O1746" s="114" t="s">
        <v>34</v>
      </c>
      <c r="P1746" s="114" t="s">
        <v>1799</v>
      </c>
      <c r="Q1746" s="114" t="s">
        <v>615</v>
      </c>
      <c r="R1746" s="114" t="s">
        <v>1702</v>
      </c>
      <c r="S1746" s="114"/>
      <c r="T1746" s="112">
        <v>0</v>
      </c>
      <c r="U1746" s="112">
        <v>0</v>
      </c>
      <c r="V1746" s="112">
        <v>0</v>
      </c>
      <c r="W1746" s="112">
        <v>0</v>
      </c>
      <c r="X1746" s="112">
        <v>0</v>
      </c>
      <c r="Y1746" s="112">
        <v>0</v>
      </c>
      <c r="Z1746" s="112">
        <v>0</v>
      </c>
      <c r="AA1746" s="112">
        <v>0</v>
      </c>
      <c r="AB1746" s="112">
        <v>0</v>
      </c>
    </row>
    <row r="1747" spans="1:28" x14ac:dyDescent="0.25">
      <c r="A1747" s="114" t="s">
        <v>34</v>
      </c>
      <c r="B1747" s="114" t="s">
        <v>1799</v>
      </c>
      <c r="C1747" s="114" t="s">
        <v>616</v>
      </c>
      <c r="D1747" s="114" t="s">
        <v>1703</v>
      </c>
      <c r="E1747" s="112">
        <f t="shared" si="101"/>
        <v>2248320</v>
      </c>
      <c r="F1747" s="112">
        <f t="shared" si="101"/>
        <v>1244224</v>
      </c>
      <c r="G1747" s="112">
        <f t="shared" si="101"/>
        <v>151776</v>
      </c>
      <c r="H1747" s="112">
        <f t="shared" si="101"/>
        <v>44896</v>
      </c>
      <c r="I1747" s="112">
        <f t="shared" si="101"/>
        <v>345280</v>
      </c>
      <c r="J1747" s="112">
        <f t="shared" si="101"/>
        <v>1265808</v>
      </c>
      <c r="K1747" s="112">
        <f t="shared" si="101"/>
        <v>65846</v>
      </c>
      <c r="L1747" s="112">
        <f t="shared" si="101"/>
        <v>39995</v>
      </c>
      <c r="M1747" s="112">
        <f t="shared" si="101"/>
        <v>5406145</v>
      </c>
      <c r="O1747" s="114" t="s">
        <v>34</v>
      </c>
      <c r="P1747" s="114" t="s">
        <v>1799</v>
      </c>
      <c r="Q1747" s="114" t="s">
        <v>616</v>
      </c>
      <c r="R1747" s="114" t="s">
        <v>1703</v>
      </c>
      <c r="S1747" s="114"/>
      <c r="T1747" s="112">
        <v>2248320</v>
      </c>
      <c r="U1747" s="112">
        <v>1244224</v>
      </c>
      <c r="V1747" s="112">
        <v>151776</v>
      </c>
      <c r="W1747" s="112">
        <v>44896</v>
      </c>
      <c r="X1747" s="112">
        <v>345280</v>
      </c>
      <c r="Y1747" s="112">
        <v>1265808</v>
      </c>
      <c r="Z1747" s="112">
        <v>65846</v>
      </c>
      <c r="AA1747" s="112">
        <v>39995</v>
      </c>
      <c r="AB1747" s="112">
        <v>5406145</v>
      </c>
    </row>
    <row r="1748" spans="1:28" x14ac:dyDescent="0.25">
      <c r="D1748" s="111" t="s">
        <v>617</v>
      </c>
      <c r="R1748" s="111" t="s">
        <v>617</v>
      </c>
      <c r="S1748" s="111"/>
    </row>
    <row r="1749" spans="1:28" x14ac:dyDescent="0.25">
      <c r="A1749" s="114" t="s">
        <v>34</v>
      </c>
      <c r="B1749" s="114" t="s">
        <v>1799</v>
      </c>
      <c r="C1749" s="114" t="s">
        <v>618</v>
      </c>
      <c r="D1749" s="114" t="s">
        <v>1704</v>
      </c>
      <c r="E1749" s="112">
        <f t="shared" ref="E1749:M1754" si="102">T1749</f>
        <v>0</v>
      </c>
      <c r="F1749" s="112">
        <f t="shared" si="102"/>
        <v>0</v>
      </c>
      <c r="G1749" s="112">
        <f t="shared" si="102"/>
        <v>0</v>
      </c>
      <c r="H1749" s="112">
        <f t="shared" si="102"/>
        <v>0</v>
      </c>
      <c r="I1749" s="112">
        <f t="shared" si="102"/>
        <v>0</v>
      </c>
      <c r="J1749" s="112">
        <f t="shared" si="102"/>
        <v>0</v>
      </c>
      <c r="K1749" s="112">
        <f t="shared" si="102"/>
        <v>0</v>
      </c>
      <c r="L1749" s="112">
        <f t="shared" si="102"/>
        <v>0</v>
      </c>
      <c r="M1749" s="112">
        <f t="shared" si="102"/>
        <v>0</v>
      </c>
      <c r="O1749" s="114" t="s">
        <v>34</v>
      </c>
      <c r="P1749" s="114" t="s">
        <v>1799</v>
      </c>
      <c r="Q1749" s="114" t="s">
        <v>618</v>
      </c>
      <c r="R1749" s="114" t="s">
        <v>1704</v>
      </c>
      <c r="S1749" s="114"/>
      <c r="T1749" s="112">
        <v>0</v>
      </c>
      <c r="U1749" s="112">
        <v>0</v>
      </c>
      <c r="V1749" s="112">
        <v>0</v>
      </c>
      <c r="W1749" s="112">
        <v>0</v>
      </c>
      <c r="X1749" s="112">
        <v>0</v>
      </c>
      <c r="Y1749" s="112">
        <v>0</v>
      </c>
      <c r="Z1749" s="112">
        <v>0</v>
      </c>
      <c r="AA1749" s="112">
        <v>0</v>
      </c>
      <c r="AB1749" s="112">
        <v>0</v>
      </c>
    </row>
    <row r="1750" spans="1:28" x14ac:dyDescent="0.25">
      <c r="A1750" s="114" t="s">
        <v>34</v>
      </c>
      <c r="B1750" s="114" t="s">
        <v>1799</v>
      </c>
      <c r="C1750" s="114" t="s">
        <v>619</v>
      </c>
      <c r="D1750" s="114" t="s">
        <v>1705</v>
      </c>
      <c r="E1750" s="112">
        <f t="shared" si="102"/>
        <v>0</v>
      </c>
      <c r="F1750" s="112">
        <f t="shared" si="102"/>
        <v>0</v>
      </c>
      <c r="G1750" s="112">
        <f t="shared" si="102"/>
        <v>0</v>
      </c>
      <c r="H1750" s="112">
        <f t="shared" si="102"/>
        <v>0</v>
      </c>
      <c r="I1750" s="112">
        <f t="shared" si="102"/>
        <v>0</v>
      </c>
      <c r="J1750" s="112">
        <f t="shared" si="102"/>
        <v>0</v>
      </c>
      <c r="K1750" s="112">
        <f t="shared" si="102"/>
        <v>0</v>
      </c>
      <c r="L1750" s="112">
        <f t="shared" si="102"/>
        <v>0</v>
      </c>
      <c r="M1750" s="112">
        <f t="shared" si="102"/>
        <v>0</v>
      </c>
      <c r="O1750" s="114" t="s">
        <v>34</v>
      </c>
      <c r="P1750" s="114" t="s">
        <v>1799</v>
      </c>
      <c r="Q1750" s="114" t="s">
        <v>619</v>
      </c>
      <c r="R1750" s="114" t="s">
        <v>1705</v>
      </c>
      <c r="S1750" s="114"/>
      <c r="T1750" s="112">
        <v>0</v>
      </c>
      <c r="U1750" s="112">
        <v>0</v>
      </c>
      <c r="V1750" s="112">
        <v>0</v>
      </c>
      <c r="W1750" s="112">
        <v>0</v>
      </c>
      <c r="X1750" s="112">
        <v>0</v>
      </c>
      <c r="Y1750" s="112">
        <v>0</v>
      </c>
      <c r="Z1750" s="112">
        <v>0</v>
      </c>
      <c r="AA1750" s="112">
        <v>0</v>
      </c>
      <c r="AB1750" s="112">
        <v>0</v>
      </c>
    </row>
    <row r="1751" spans="1:28" x14ac:dyDescent="0.25">
      <c r="A1751" s="114" t="s">
        <v>34</v>
      </c>
      <c r="B1751" s="114" t="s">
        <v>1799</v>
      </c>
      <c r="C1751" s="114" t="s">
        <v>620</v>
      </c>
      <c r="D1751" s="114" t="s">
        <v>1706</v>
      </c>
      <c r="E1751" s="112">
        <f t="shared" si="102"/>
        <v>0</v>
      </c>
      <c r="F1751" s="112">
        <f t="shared" si="102"/>
        <v>60</v>
      </c>
      <c r="G1751" s="112">
        <f t="shared" si="102"/>
        <v>0</v>
      </c>
      <c r="H1751" s="112">
        <f t="shared" si="102"/>
        <v>0</v>
      </c>
      <c r="I1751" s="112">
        <f t="shared" si="102"/>
        <v>0</v>
      </c>
      <c r="J1751" s="112">
        <f t="shared" si="102"/>
        <v>0</v>
      </c>
      <c r="K1751" s="112">
        <f t="shared" si="102"/>
        <v>0</v>
      </c>
      <c r="L1751" s="112">
        <f t="shared" si="102"/>
        <v>0</v>
      </c>
      <c r="M1751" s="112">
        <f t="shared" si="102"/>
        <v>60</v>
      </c>
      <c r="O1751" s="114" t="s">
        <v>34</v>
      </c>
      <c r="P1751" s="114" t="s">
        <v>1799</v>
      </c>
      <c r="Q1751" s="114" t="s">
        <v>620</v>
      </c>
      <c r="R1751" s="114" t="s">
        <v>1706</v>
      </c>
      <c r="S1751" s="114"/>
      <c r="T1751" s="112">
        <v>0</v>
      </c>
      <c r="U1751" s="112">
        <v>60</v>
      </c>
      <c r="V1751" s="112">
        <v>0</v>
      </c>
      <c r="W1751" s="112">
        <v>0</v>
      </c>
      <c r="X1751" s="112">
        <v>0</v>
      </c>
      <c r="Y1751" s="112">
        <v>0</v>
      </c>
      <c r="Z1751" s="112">
        <v>0</v>
      </c>
      <c r="AA1751" s="112">
        <v>0</v>
      </c>
      <c r="AB1751" s="112">
        <v>60</v>
      </c>
    </row>
    <row r="1752" spans="1:28" x14ac:dyDescent="0.25">
      <c r="A1752" s="114" t="s">
        <v>34</v>
      </c>
      <c r="B1752" s="114" t="s">
        <v>1799</v>
      </c>
      <c r="C1752" s="114" t="s">
        <v>621</v>
      </c>
      <c r="D1752" s="114" t="s">
        <v>1707</v>
      </c>
      <c r="E1752" s="112">
        <f t="shared" si="102"/>
        <v>0</v>
      </c>
      <c r="F1752" s="112">
        <f t="shared" si="102"/>
        <v>0</v>
      </c>
      <c r="G1752" s="112">
        <f t="shared" si="102"/>
        <v>0</v>
      </c>
      <c r="H1752" s="112">
        <f t="shared" si="102"/>
        <v>0</v>
      </c>
      <c r="I1752" s="112">
        <f t="shared" si="102"/>
        <v>0</v>
      </c>
      <c r="J1752" s="112">
        <f t="shared" si="102"/>
        <v>0</v>
      </c>
      <c r="K1752" s="112">
        <f t="shared" si="102"/>
        <v>0</v>
      </c>
      <c r="L1752" s="112">
        <f t="shared" si="102"/>
        <v>0</v>
      </c>
      <c r="M1752" s="112">
        <f t="shared" si="102"/>
        <v>0</v>
      </c>
      <c r="O1752" s="114" t="s">
        <v>34</v>
      </c>
      <c r="P1752" s="114" t="s">
        <v>1799</v>
      </c>
      <c r="Q1752" s="114" t="s">
        <v>621</v>
      </c>
      <c r="R1752" s="114" t="s">
        <v>1707</v>
      </c>
      <c r="S1752" s="114"/>
      <c r="T1752" s="112">
        <v>0</v>
      </c>
      <c r="U1752" s="112">
        <v>0</v>
      </c>
      <c r="V1752" s="112">
        <v>0</v>
      </c>
      <c r="W1752" s="112">
        <v>0</v>
      </c>
      <c r="X1752" s="112">
        <v>0</v>
      </c>
      <c r="Y1752" s="112">
        <v>0</v>
      </c>
      <c r="Z1752" s="112">
        <v>0</v>
      </c>
      <c r="AA1752" s="112">
        <v>0</v>
      </c>
      <c r="AB1752" s="112">
        <v>0</v>
      </c>
    </row>
    <row r="1753" spans="1:28" x14ac:dyDescent="0.25">
      <c r="A1753" s="114" t="s">
        <v>34</v>
      </c>
      <c r="B1753" s="114" t="s">
        <v>1799</v>
      </c>
      <c r="C1753" s="114" t="s">
        <v>706</v>
      </c>
      <c r="D1753" s="114" t="s">
        <v>1708</v>
      </c>
      <c r="E1753" s="112">
        <f t="shared" si="102"/>
        <v>0</v>
      </c>
      <c r="F1753" s="112">
        <f t="shared" si="102"/>
        <v>249</v>
      </c>
      <c r="G1753" s="112">
        <f t="shared" si="102"/>
        <v>0</v>
      </c>
      <c r="H1753" s="112">
        <f t="shared" si="102"/>
        <v>0</v>
      </c>
      <c r="I1753" s="112">
        <f t="shared" si="102"/>
        <v>0</v>
      </c>
      <c r="J1753" s="112">
        <f t="shared" si="102"/>
        <v>0</v>
      </c>
      <c r="K1753" s="112">
        <f t="shared" si="102"/>
        <v>0</v>
      </c>
      <c r="L1753" s="112">
        <f t="shared" si="102"/>
        <v>0</v>
      </c>
      <c r="M1753" s="112">
        <f t="shared" si="102"/>
        <v>249</v>
      </c>
      <c r="O1753" s="114" t="s">
        <v>34</v>
      </c>
      <c r="P1753" s="114" t="s">
        <v>1799</v>
      </c>
      <c r="Q1753" s="114" t="s">
        <v>706</v>
      </c>
      <c r="R1753" s="114" t="s">
        <v>1708</v>
      </c>
      <c r="S1753" s="114"/>
      <c r="T1753" s="112">
        <v>0</v>
      </c>
      <c r="U1753" s="112">
        <v>249</v>
      </c>
      <c r="V1753" s="112">
        <v>0</v>
      </c>
      <c r="W1753" s="112">
        <v>0</v>
      </c>
      <c r="X1753" s="112">
        <v>0</v>
      </c>
      <c r="Y1753" s="112">
        <v>0</v>
      </c>
      <c r="Z1753" s="112">
        <v>0</v>
      </c>
      <c r="AA1753" s="112">
        <v>0</v>
      </c>
      <c r="AB1753" s="112">
        <v>249</v>
      </c>
    </row>
    <row r="1754" spans="1:28" x14ac:dyDescent="0.25">
      <c r="A1754" s="114" t="s">
        <v>34</v>
      </c>
      <c r="B1754" s="114" t="s">
        <v>1799</v>
      </c>
      <c r="C1754" s="114" t="s">
        <v>708</v>
      </c>
      <c r="D1754" s="114" t="s">
        <v>1709</v>
      </c>
      <c r="E1754" s="112">
        <f t="shared" si="102"/>
        <v>0</v>
      </c>
      <c r="F1754" s="112">
        <f t="shared" si="102"/>
        <v>309</v>
      </c>
      <c r="G1754" s="112">
        <f t="shared" si="102"/>
        <v>0</v>
      </c>
      <c r="H1754" s="112">
        <f t="shared" si="102"/>
        <v>0</v>
      </c>
      <c r="I1754" s="112">
        <f t="shared" si="102"/>
        <v>0</v>
      </c>
      <c r="J1754" s="112">
        <f t="shared" si="102"/>
        <v>0</v>
      </c>
      <c r="K1754" s="112">
        <f t="shared" si="102"/>
        <v>0</v>
      </c>
      <c r="L1754" s="112">
        <f t="shared" si="102"/>
        <v>0</v>
      </c>
      <c r="M1754" s="112">
        <f t="shared" si="102"/>
        <v>309</v>
      </c>
      <c r="O1754" s="114" t="s">
        <v>34</v>
      </c>
      <c r="P1754" s="114" t="s">
        <v>1799</v>
      </c>
      <c r="Q1754" s="114" t="s">
        <v>708</v>
      </c>
      <c r="R1754" s="114" t="s">
        <v>1709</v>
      </c>
      <c r="S1754" s="114"/>
      <c r="T1754" s="112">
        <v>0</v>
      </c>
      <c r="U1754" s="112">
        <v>309</v>
      </c>
      <c r="V1754" s="112">
        <v>0</v>
      </c>
      <c r="W1754" s="112">
        <v>0</v>
      </c>
      <c r="X1754" s="112">
        <v>0</v>
      </c>
      <c r="Y1754" s="112">
        <v>0</v>
      </c>
      <c r="Z1754" s="112">
        <v>0</v>
      </c>
      <c r="AA1754" s="112">
        <v>0</v>
      </c>
      <c r="AB1754" s="112">
        <v>309</v>
      </c>
    </row>
    <row r="1757" spans="1:28" x14ac:dyDescent="0.25">
      <c r="A1757" s="111" t="s">
        <v>1800</v>
      </c>
      <c r="O1757" s="111" t="s">
        <v>1800</v>
      </c>
    </row>
    <row r="1758" spans="1:28" x14ac:dyDescent="0.25">
      <c r="A1758" s="114" t="s">
        <v>0</v>
      </c>
      <c r="B1758" s="114" t="s">
        <v>1666</v>
      </c>
      <c r="C1758" s="114" t="s">
        <v>112</v>
      </c>
      <c r="D1758" s="111" t="s">
        <v>127</v>
      </c>
      <c r="E1758" s="112" t="s">
        <v>1667</v>
      </c>
      <c r="F1758" s="112" t="s">
        <v>1668</v>
      </c>
      <c r="G1758" s="112" t="s">
        <v>1669</v>
      </c>
      <c r="H1758" s="112" t="s">
        <v>1670</v>
      </c>
      <c r="I1758" s="112" t="s">
        <v>1671</v>
      </c>
      <c r="J1758" s="112" t="s">
        <v>1672</v>
      </c>
      <c r="K1758" s="112" t="s">
        <v>1673</v>
      </c>
      <c r="L1758" s="112" t="s">
        <v>1674</v>
      </c>
      <c r="M1758" s="112" t="s">
        <v>1</v>
      </c>
      <c r="O1758" s="114" t="s">
        <v>0</v>
      </c>
      <c r="P1758" s="114" t="s">
        <v>1666</v>
      </c>
      <c r="Q1758" s="114" t="s">
        <v>112</v>
      </c>
      <c r="R1758" s="111" t="s">
        <v>127</v>
      </c>
      <c r="S1758" s="111"/>
      <c r="T1758" s="112" t="s">
        <v>1667</v>
      </c>
      <c r="U1758" s="112" t="s">
        <v>1668</v>
      </c>
      <c r="V1758" s="112" t="s">
        <v>1669</v>
      </c>
      <c r="W1758" s="112" t="s">
        <v>1670</v>
      </c>
      <c r="X1758" s="112" t="s">
        <v>1671</v>
      </c>
      <c r="Y1758" s="112" t="s">
        <v>1672</v>
      </c>
      <c r="Z1758" s="112" t="s">
        <v>1673</v>
      </c>
      <c r="AA1758" s="112" t="s">
        <v>1674</v>
      </c>
      <c r="AB1758" s="112" t="s">
        <v>1</v>
      </c>
    </row>
    <row r="1759" spans="1:28" x14ac:dyDescent="0.25">
      <c r="A1759" s="114" t="s">
        <v>46</v>
      </c>
      <c r="B1759" s="114" t="s">
        <v>1801</v>
      </c>
      <c r="C1759" s="114" t="s">
        <v>589</v>
      </c>
      <c r="D1759" s="114" t="s">
        <v>1676</v>
      </c>
      <c r="E1759" s="112">
        <f t="shared" ref="E1759:M1786" si="103">T1759</f>
        <v>4416</v>
      </c>
      <c r="F1759" s="112">
        <f t="shared" si="103"/>
        <v>0</v>
      </c>
      <c r="G1759" s="112">
        <f t="shared" si="103"/>
        <v>0</v>
      </c>
      <c r="H1759" s="112">
        <f t="shared" si="103"/>
        <v>0</v>
      </c>
      <c r="I1759" s="112">
        <f t="shared" si="103"/>
        <v>9648</v>
      </c>
      <c r="J1759" s="112">
        <f t="shared" si="103"/>
        <v>0</v>
      </c>
      <c r="K1759" s="112">
        <f t="shared" si="103"/>
        <v>0</v>
      </c>
      <c r="L1759" s="112">
        <f t="shared" si="103"/>
        <v>0</v>
      </c>
      <c r="M1759" s="112">
        <f t="shared" si="103"/>
        <v>14064</v>
      </c>
      <c r="O1759" s="114" t="s">
        <v>46</v>
      </c>
      <c r="P1759" s="114" t="s">
        <v>1801</v>
      </c>
      <c r="Q1759" s="114" t="s">
        <v>589</v>
      </c>
      <c r="R1759" s="114" t="s">
        <v>1676</v>
      </c>
      <c r="S1759" s="114"/>
      <c r="T1759" s="112">
        <v>4416</v>
      </c>
      <c r="U1759" s="112">
        <v>0</v>
      </c>
      <c r="V1759" s="112">
        <v>0</v>
      </c>
      <c r="W1759" s="112">
        <v>0</v>
      </c>
      <c r="X1759" s="112">
        <v>9648</v>
      </c>
      <c r="Y1759" s="112">
        <v>0</v>
      </c>
      <c r="Z1759" s="112">
        <v>0</v>
      </c>
      <c r="AA1759" s="112">
        <v>0</v>
      </c>
      <c r="AB1759" s="112">
        <v>14064</v>
      </c>
    </row>
    <row r="1760" spans="1:28" x14ac:dyDescent="0.25">
      <c r="A1760" s="114" t="s">
        <v>46</v>
      </c>
      <c r="B1760" s="114" t="s">
        <v>1801</v>
      </c>
      <c r="C1760" s="114" t="s">
        <v>590</v>
      </c>
      <c r="D1760" s="114" t="s">
        <v>1677</v>
      </c>
      <c r="E1760" s="112">
        <f t="shared" si="103"/>
        <v>0</v>
      </c>
      <c r="F1760" s="112">
        <f t="shared" si="103"/>
        <v>0</v>
      </c>
      <c r="G1760" s="112">
        <f t="shared" si="103"/>
        <v>0</v>
      </c>
      <c r="H1760" s="112">
        <f t="shared" si="103"/>
        <v>0</v>
      </c>
      <c r="I1760" s="112">
        <f t="shared" si="103"/>
        <v>39088</v>
      </c>
      <c r="J1760" s="112">
        <f t="shared" si="103"/>
        <v>0</v>
      </c>
      <c r="K1760" s="112">
        <f t="shared" si="103"/>
        <v>0</v>
      </c>
      <c r="L1760" s="112">
        <f t="shared" si="103"/>
        <v>0</v>
      </c>
      <c r="M1760" s="112">
        <f t="shared" si="103"/>
        <v>39088</v>
      </c>
      <c r="O1760" s="114" t="s">
        <v>46</v>
      </c>
      <c r="P1760" s="114" t="s">
        <v>1801</v>
      </c>
      <c r="Q1760" s="114" t="s">
        <v>590</v>
      </c>
      <c r="R1760" s="114" t="s">
        <v>1677</v>
      </c>
      <c r="S1760" s="114"/>
      <c r="T1760" s="112">
        <v>0</v>
      </c>
      <c r="U1760" s="112">
        <v>0</v>
      </c>
      <c r="V1760" s="112">
        <v>0</v>
      </c>
      <c r="W1760" s="112">
        <v>0</v>
      </c>
      <c r="X1760" s="112">
        <v>39088</v>
      </c>
      <c r="Y1760" s="112">
        <v>0</v>
      </c>
      <c r="Z1760" s="112">
        <v>0</v>
      </c>
      <c r="AA1760" s="112">
        <v>0</v>
      </c>
      <c r="AB1760" s="112">
        <v>39088</v>
      </c>
    </row>
    <row r="1761" spans="1:28" x14ac:dyDescent="0.25">
      <c r="A1761" s="114" t="s">
        <v>46</v>
      </c>
      <c r="B1761" s="114" t="s">
        <v>1801</v>
      </c>
      <c r="C1761" s="114" t="s">
        <v>591</v>
      </c>
      <c r="D1761" s="114" t="s">
        <v>1678</v>
      </c>
      <c r="E1761" s="112">
        <f t="shared" si="103"/>
        <v>0</v>
      </c>
      <c r="F1761" s="112">
        <f t="shared" si="103"/>
        <v>142864</v>
      </c>
      <c r="G1761" s="112">
        <f t="shared" si="103"/>
        <v>0</v>
      </c>
      <c r="H1761" s="112">
        <f t="shared" si="103"/>
        <v>0</v>
      </c>
      <c r="I1761" s="112">
        <f t="shared" si="103"/>
        <v>0</v>
      </c>
      <c r="J1761" s="112">
        <f t="shared" si="103"/>
        <v>0</v>
      </c>
      <c r="K1761" s="112">
        <f t="shared" si="103"/>
        <v>0</v>
      </c>
      <c r="L1761" s="112">
        <f t="shared" si="103"/>
        <v>0</v>
      </c>
      <c r="M1761" s="112">
        <f t="shared" si="103"/>
        <v>142864</v>
      </c>
      <c r="O1761" s="114" t="s">
        <v>46</v>
      </c>
      <c r="P1761" s="114" t="s">
        <v>1801</v>
      </c>
      <c r="Q1761" s="114" t="s">
        <v>591</v>
      </c>
      <c r="R1761" s="114" t="s">
        <v>1678</v>
      </c>
      <c r="S1761" s="114"/>
      <c r="T1761" s="112">
        <v>0</v>
      </c>
      <c r="U1761" s="112">
        <v>142864</v>
      </c>
      <c r="V1761" s="112">
        <v>0</v>
      </c>
      <c r="W1761" s="112">
        <v>0</v>
      </c>
      <c r="X1761" s="112">
        <v>0</v>
      </c>
      <c r="Y1761" s="112">
        <v>0</v>
      </c>
      <c r="Z1761" s="112">
        <v>0</v>
      </c>
      <c r="AA1761" s="112">
        <v>0</v>
      </c>
      <c r="AB1761" s="112">
        <v>142864</v>
      </c>
    </row>
    <row r="1762" spans="1:28" x14ac:dyDescent="0.25">
      <c r="A1762" s="114" t="s">
        <v>46</v>
      </c>
      <c r="B1762" s="114" t="s">
        <v>1801</v>
      </c>
      <c r="C1762" s="114" t="s">
        <v>592</v>
      </c>
      <c r="D1762" s="114" t="s">
        <v>1679</v>
      </c>
      <c r="E1762" s="112">
        <f t="shared" si="103"/>
        <v>7120</v>
      </c>
      <c r="F1762" s="112">
        <f t="shared" si="103"/>
        <v>960</v>
      </c>
      <c r="G1762" s="112">
        <f t="shared" si="103"/>
        <v>0</v>
      </c>
      <c r="H1762" s="112">
        <f t="shared" si="103"/>
        <v>0</v>
      </c>
      <c r="I1762" s="112">
        <f t="shared" si="103"/>
        <v>6800</v>
      </c>
      <c r="J1762" s="112">
        <f t="shared" si="103"/>
        <v>12032</v>
      </c>
      <c r="K1762" s="112">
        <f t="shared" si="103"/>
        <v>4113</v>
      </c>
      <c r="L1762" s="112">
        <f t="shared" si="103"/>
        <v>672</v>
      </c>
      <c r="M1762" s="112">
        <f t="shared" si="103"/>
        <v>31697</v>
      </c>
      <c r="O1762" s="114" t="s">
        <v>46</v>
      </c>
      <c r="P1762" s="114" t="s">
        <v>1801</v>
      </c>
      <c r="Q1762" s="114" t="s">
        <v>592</v>
      </c>
      <c r="R1762" s="114" t="s">
        <v>1679</v>
      </c>
      <c r="S1762" s="114"/>
      <c r="T1762" s="112">
        <v>7120</v>
      </c>
      <c r="U1762" s="112">
        <v>960</v>
      </c>
      <c r="V1762" s="112">
        <v>0</v>
      </c>
      <c r="W1762" s="112">
        <v>0</v>
      </c>
      <c r="X1762" s="112">
        <v>6800</v>
      </c>
      <c r="Y1762" s="112">
        <v>12032</v>
      </c>
      <c r="Z1762" s="112">
        <v>4113</v>
      </c>
      <c r="AA1762" s="112">
        <v>672</v>
      </c>
      <c r="AB1762" s="112">
        <v>31697</v>
      </c>
    </row>
    <row r="1763" spans="1:28" x14ac:dyDescent="0.25">
      <c r="A1763" s="114" t="s">
        <v>46</v>
      </c>
      <c r="B1763" s="114" t="s">
        <v>1801</v>
      </c>
      <c r="C1763" s="114" t="s">
        <v>593</v>
      </c>
      <c r="D1763" s="114" t="s">
        <v>1680</v>
      </c>
      <c r="E1763" s="112">
        <f t="shared" si="103"/>
        <v>0</v>
      </c>
      <c r="F1763" s="112">
        <f t="shared" si="103"/>
        <v>0</v>
      </c>
      <c r="G1763" s="112">
        <f t="shared" si="103"/>
        <v>0</v>
      </c>
      <c r="H1763" s="112">
        <f t="shared" si="103"/>
        <v>0</v>
      </c>
      <c r="I1763" s="112">
        <f t="shared" si="103"/>
        <v>0</v>
      </c>
      <c r="J1763" s="112">
        <f t="shared" si="103"/>
        <v>0</v>
      </c>
      <c r="K1763" s="112">
        <f t="shared" si="103"/>
        <v>0</v>
      </c>
      <c r="L1763" s="112">
        <f t="shared" si="103"/>
        <v>0</v>
      </c>
      <c r="M1763" s="112">
        <f t="shared" si="103"/>
        <v>0</v>
      </c>
      <c r="O1763" s="114" t="s">
        <v>46</v>
      </c>
      <c r="P1763" s="114" t="s">
        <v>1801</v>
      </c>
      <c r="Q1763" s="114" t="s">
        <v>593</v>
      </c>
      <c r="R1763" s="114" t="s">
        <v>1680</v>
      </c>
      <c r="S1763" s="114"/>
      <c r="T1763" s="112">
        <v>0</v>
      </c>
      <c r="U1763" s="112">
        <v>0</v>
      </c>
      <c r="V1763" s="112">
        <v>0</v>
      </c>
      <c r="W1763" s="112">
        <v>0</v>
      </c>
      <c r="X1763" s="112">
        <v>0</v>
      </c>
      <c r="Y1763" s="112">
        <v>0</v>
      </c>
      <c r="Z1763" s="112">
        <v>0</v>
      </c>
      <c r="AA1763" s="112">
        <v>0</v>
      </c>
      <c r="AB1763" s="112">
        <v>0</v>
      </c>
    </row>
    <row r="1764" spans="1:28" x14ac:dyDescent="0.25">
      <c r="A1764" s="114" t="s">
        <v>46</v>
      </c>
      <c r="B1764" s="114" t="s">
        <v>1801</v>
      </c>
      <c r="C1764" s="114" t="s">
        <v>594</v>
      </c>
      <c r="D1764" s="114" t="s">
        <v>1681</v>
      </c>
      <c r="E1764" s="112">
        <f t="shared" si="103"/>
        <v>0</v>
      </c>
      <c r="F1764" s="112">
        <f t="shared" si="103"/>
        <v>0</v>
      </c>
      <c r="G1764" s="112">
        <f t="shared" si="103"/>
        <v>0</v>
      </c>
      <c r="H1764" s="112">
        <f t="shared" si="103"/>
        <v>0</v>
      </c>
      <c r="I1764" s="112">
        <f t="shared" si="103"/>
        <v>0</v>
      </c>
      <c r="J1764" s="112">
        <f t="shared" si="103"/>
        <v>0</v>
      </c>
      <c r="K1764" s="112">
        <f t="shared" si="103"/>
        <v>30</v>
      </c>
      <c r="L1764" s="112">
        <f t="shared" si="103"/>
        <v>0</v>
      </c>
      <c r="M1764" s="112">
        <f t="shared" si="103"/>
        <v>30</v>
      </c>
      <c r="O1764" s="114" t="s">
        <v>46</v>
      </c>
      <c r="P1764" s="114" t="s">
        <v>1801</v>
      </c>
      <c r="Q1764" s="114" t="s">
        <v>594</v>
      </c>
      <c r="R1764" s="114" t="s">
        <v>1681</v>
      </c>
      <c r="S1764" s="114"/>
      <c r="T1764" s="112">
        <v>0</v>
      </c>
      <c r="U1764" s="112">
        <v>0</v>
      </c>
      <c r="V1764" s="112">
        <v>0</v>
      </c>
      <c r="W1764" s="112">
        <v>0</v>
      </c>
      <c r="X1764" s="112">
        <v>0</v>
      </c>
      <c r="Y1764" s="112">
        <v>0</v>
      </c>
      <c r="Z1764" s="112">
        <v>30</v>
      </c>
      <c r="AA1764" s="112">
        <v>0</v>
      </c>
      <c r="AB1764" s="112">
        <v>30</v>
      </c>
    </row>
    <row r="1765" spans="1:28" x14ac:dyDescent="0.25">
      <c r="A1765" s="114" t="s">
        <v>46</v>
      </c>
      <c r="B1765" s="114" t="s">
        <v>1801</v>
      </c>
      <c r="C1765" s="114" t="s">
        <v>595</v>
      </c>
      <c r="D1765" s="114" t="s">
        <v>1682</v>
      </c>
      <c r="E1765" s="112">
        <f t="shared" si="103"/>
        <v>0</v>
      </c>
      <c r="F1765" s="112">
        <f t="shared" si="103"/>
        <v>27712</v>
      </c>
      <c r="G1765" s="112">
        <f t="shared" si="103"/>
        <v>0</v>
      </c>
      <c r="H1765" s="112">
        <f t="shared" si="103"/>
        <v>0</v>
      </c>
      <c r="I1765" s="112">
        <f t="shared" si="103"/>
        <v>0</v>
      </c>
      <c r="J1765" s="112">
        <f t="shared" si="103"/>
        <v>17504</v>
      </c>
      <c r="K1765" s="112">
        <f t="shared" si="103"/>
        <v>0</v>
      </c>
      <c r="L1765" s="112">
        <f t="shared" si="103"/>
        <v>115</v>
      </c>
      <c r="M1765" s="112">
        <f t="shared" si="103"/>
        <v>45331</v>
      </c>
      <c r="O1765" s="114" t="s">
        <v>46</v>
      </c>
      <c r="P1765" s="114" t="s">
        <v>1801</v>
      </c>
      <c r="Q1765" s="114" t="s">
        <v>595</v>
      </c>
      <c r="R1765" s="114" t="s">
        <v>1682</v>
      </c>
      <c r="S1765" s="114"/>
      <c r="T1765" s="112">
        <v>0</v>
      </c>
      <c r="U1765" s="112">
        <v>27712</v>
      </c>
      <c r="V1765" s="112">
        <v>0</v>
      </c>
      <c r="W1765" s="112">
        <v>0</v>
      </c>
      <c r="X1765" s="112">
        <v>0</v>
      </c>
      <c r="Y1765" s="112">
        <v>17504</v>
      </c>
      <c r="Z1765" s="112">
        <v>0</v>
      </c>
      <c r="AA1765" s="112">
        <v>115</v>
      </c>
      <c r="AB1765" s="112">
        <v>45331</v>
      </c>
    </row>
    <row r="1766" spans="1:28" x14ac:dyDescent="0.25">
      <c r="A1766" s="114" t="s">
        <v>46</v>
      </c>
      <c r="B1766" s="114" t="s">
        <v>1801</v>
      </c>
      <c r="C1766" s="114" t="s">
        <v>596</v>
      </c>
      <c r="D1766" s="114" t="s">
        <v>1683</v>
      </c>
      <c r="E1766" s="112">
        <f t="shared" si="103"/>
        <v>0</v>
      </c>
      <c r="F1766" s="112">
        <f t="shared" si="103"/>
        <v>0</v>
      </c>
      <c r="G1766" s="112">
        <f t="shared" si="103"/>
        <v>0</v>
      </c>
      <c r="H1766" s="112">
        <f t="shared" si="103"/>
        <v>0</v>
      </c>
      <c r="I1766" s="112">
        <f t="shared" si="103"/>
        <v>7856</v>
      </c>
      <c r="J1766" s="112">
        <f t="shared" si="103"/>
        <v>0</v>
      </c>
      <c r="K1766" s="112">
        <f t="shared" si="103"/>
        <v>480</v>
      </c>
      <c r="L1766" s="112">
        <f t="shared" si="103"/>
        <v>0</v>
      </c>
      <c r="M1766" s="112">
        <f t="shared" si="103"/>
        <v>8336</v>
      </c>
      <c r="O1766" s="114" t="s">
        <v>46</v>
      </c>
      <c r="P1766" s="114" t="s">
        <v>1801</v>
      </c>
      <c r="Q1766" s="114" t="s">
        <v>596</v>
      </c>
      <c r="R1766" s="114" t="s">
        <v>1683</v>
      </c>
      <c r="S1766" s="114"/>
      <c r="T1766" s="112">
        <v>0</v>
      </c>
      <c r="U1766" s="112">
        <v>0</v>
      </c>
      <c r="V1766" s="112">
        <v>0</v>
      </c>
      <c r="W1766" s="112">
        <v>0</v>
      </c>
      <c r="X1766" s="112">
        <v>7856</v>
      </c>
      <c r="Y1766" s="112">
        <v>0</v>
      </c>
      <c r="Z1766" s="112">
        <v>480</v>
      </c>
      <c r="AA1766" s="112">
        <v>0</v>
      </c>
      <c r="AB1766" s="112">
        <v>8336</v>
      </c>
    </row>
    <row r="1767" spans="1:28" x14ac:dyDescent="0.25">
      <c r="A1767" s="114" t="s">
        <v>46</v>
      </c>
      <c r="B1767" s="114" t="s">
        <v>1801</v>
      </c>
      <c r="C1767" s="114" t="s">
        <v>597</v>
      </c>
      <c r="D1767" s="114" t="s">
        <v>1684</v>
      </c>
      <c r="E1767" s="112">
        <f t="shared" si="103"/>
        <v>4464</v>
      </c>
      <c r="F1767" s="112">
        <f t="shared" si="103"/>
        <v>4544</v>
      </c>
      <c r="G1767" s="112">
        <f t="shared" si="103"/>
        <v>0</v>
      </c>
      <c r="H1767" s="112">
        <f t="shared" si="103"/>
        <v>0</v>
      </c>
      <c r="I1767" s="112">
        <f t="shared" si="103"/>
        <v>40288</v>
      </c>
      <c r="J1767" s="112">
        <f t="shared" si="103"/>
        <v>0</v>
      </c>
      <c r="K1767" s="112">
        <f t="shared" si="103"/>
        <v>7338</v>
      </c>
      <c r="L1767" s="112">
        <f t="shared" si="103"/>
        <v>0</v>
      </c>
      <c r="M1767" s="112">
        <f t="shared" si="103"/>
        <v>56634</v>
      </c>
      <c r="O1767" s="114" t="s">
        <v>46</v>
      </c>
      <c r="P1767" s="114" t="s">
        <v>1801</v>
      </c>
      <c r="Q1767" s="114" t="s">
        <v>597</v>
      </c>
      <c r="R1767" s="114" t="s">
        <v>1684</v>
      </c>
      <c r="S1767" s="114"/>
      <c r="T1767" s="112">
        <v>4464</v>
      </c>
      <c r="U1767" s="112">
        <v>4544</v>
      </c>
      <c r="V1767" s="112">
        <v>0</v>
      </c>
      <c r="W1767" s="112">
        <v>0</v>
      </c>
      <c r="X1767" s="112">
        <v>40288</v>
      </c>
      <c r="Y1767" s="112">
        <v>0</v>
      </c>
      <c r="Z1767" s="112">
        <v>7338</v>
      </c>
      <c r="AA1767" s="112">
        <v>0</v>
      </c>
      <c r="AB1767" s="112">
        <v>56634</v>
      </c>
    </row>
    <row r="1768" spans="1:28" x14ac:dyDescent="0.25">
      <c r="A1768" s="114" t="s">
        <v>46</v>
      </c>
      <c r="B1768" s="114" t="s">
        <v>1801</v>
      </c>
      <c r="C1768" s="114" t="s">
        <v>598</v>
      </c>
      <c r="D1768" s="114" t="s">
        <v>1685</v>
      </c>
      <c r="E1768" s="112">
        <f t="shared" si="103"/>
        <v>0</v>
      </c>
      <c r="F1768" s="112">
        <f t="shared" si="103"/>
        <v>0</v>
      </c>
      <c r="G1768" s="112">
        <f t="shared" si="103"/>
        <v>0</v>
      </c>
      <c r="H1768" s="112">
        <f t="shared" si="103"/>
        <v>0</v>
      </c>
      <c r="I1768" s="112">
        <f t="shared" si="103"/>
        <v>0</v>
      </c>
      <c r="J1768" s="112">
        <f t="shared" si="103"/>
        <v>0</v>
      </c>
      <c r="K1768" s="112">
        <f t="shared" si="103"/>
        <v>0</v>
      </c>
      <c r="L1768" s="112">
        <f t="shared" si="103"/>
        <v>0</v>
      </c>
      <c r="M1768" s="112">
        <f t="shared" si="103"/>
        <v>0</v>
      </c>
      <c r="O1768" s="114" t="s">
        <v>46</v>
      </c>
      <c r="P1768" s="114" t="s">
        <v>1801</v>
      </c>
      <c r="Q1768" s="114" t="s">
        <v>598</v>
      </c>
      <c r="R1768" s="114" t="s">
        <v>1685</v>
      </c>
      <c r="S1768" s="114"/>
      <c r="T1768" s="112">
        <v>0</v>
      </c>
      <c r="U1768" s="112">
        <v>0</v>
      </c>
      <c r="V1768" s="112">
        <v>0</v>
      </c>
      <c r="W1768" s="112">
        <v>0</v>
      </c>
      <c r="X1768" s="112">
        <v>0</v>
      </c>
      <c r="Y1768" s="112">
        <v>0</v>
      </c>
      <c r="Z1768" s="112">
        <v>0</v>
      </c>
      <c r="AA1768" s="112">
        <v>0</v>
      </c>
      <c r="AB1768" s="112">
        <v>0</v>
      </c>
    </row>
    <row r="1769" spans="1:28" x14ac:dyDescent="0.25">
      <c r="A1769" s="114" t="s">
        <v>46</v>
      </c>
      <c r="B1769" s="114" t="s">
        <v>1801</v>
      </c>
      <c r="C1769" s="114" t="s">
        <v>599</v>
      </c>
      <c r="D1769" s="114" t="s">
        <v>1686</v>
      </c>
      <c r="E1769" s="112">
        <f t="shared" si="103"/>
        <v>0</v>
      </c>
      <c r="F1769" s="112">
        <f t="shared" si="103"/>
        <v>0</v>
      </c>
      <c r="G1769" s="112">
        <f t="shared" si="103"/>
        <v>0</v>
      </c>
      <c r="H1769" s="112">
        <f t="shared" si="103"/>
        <v>0</v>
      </c>
      <c r="I1769" s="112">
        <f t="shared" si="103"/>
        <v>0</v>
      </c>
      <c r="J1769" s="112">
        <f t="shared" si="103"/>
        <v>18368</v>
      </c>
      <c r="K1769" s="112">
        <f t="shared" si="103"/>
        <v>0</v>
      </c>
      <c r="L1769" s="112">
        <f t="shared" si="103"/>
        <v>5158</v>
      </c>
      <c r="M1769" s="112">
        <f t="shared" si="103"/>
        <v>23526</v>
      </c>
      <c r="O1769" s="114" t="s">
        <v>46</v>
      </c>
      <c r="P1769" s="114" t="s">
        <v>1801</v>
      </c>
      <c r="Q1769" s="114" t="s">
        <v>599</v>
      </c>
      <c r="R1769" s="114" t="s">
        <v>1686</v>
      </c>
      <c r="S1769" s="114"/>
      <c r="T1769" s="112">
        <v>0</v>
      </c>
      <c r="U1769" s="112">
        <v>0</v>
      </c>
      <c r="V1769" s="112">
        <v>0</v>
      </c>
      <c r="W1769" s="112">
        <v>0</v>
      </c>
      <c r="X1769" s="112">
        <v>0</v>
      </c>
      <c r="Y1769" s="112">
        <v>18368</v>
      </c>
      <c r="Z1769" s="112">
        <v>0</v>
      </c>
      <c r="AA1769" s="112">
        <v>5158</v>
      </c>
      <c r="AB1769" s="112">
        <v>23526</v>
      </c>
    </row>
    <row r="1770" spans="1:28" x14ac:dyDescent="0.25">
      <c r="A1770" s="114" t="s">
        <v>46</v>
      </c>
      <c r="B1770" s="114" t="s">
        <v>1801</v>
      </c>
      <c r="C1770" s="114" t="s">
        <v>600</v>
      </c>
      <c r="D1770" s="114" t="s">
        <v>1687</v>
      </c>
      <c r="E1770" s="112">
        <f t="shared" si="103"/>
        <v>127632</v>
      </c>
      <c r="F1770" s="112">
        <f t="shared" si="103"/>
        <v>0</v>
      </c>
      <c r="G1770" s="112">
        <f t="shared" si="103"/>
        <v>0</v>
      </c>
      <c r="H1770" s="112">
        <f t="shared" si="103"/>
        <v>9584</v>
      </c>
      <c r="I1770" s="112">
        <f t="shared" si="103"/>
        <v>0</v>
      </c>
      <c r="J1770" s="112">
        <f t="shared" si="103"/>
        <v>0</v>
      </c>
      <c r="K1770" s="112">
        <f t="shared" si="103"/>
        <v>0</v>
      </c>
      <c r="L1770" s="112">
        <f t="shared" si="103"/>
        <v>0</v>
      </c>
      <c r="M1770" s="112">
        <f t="shared" si="103"/>
        <v>137216</v>
      </c>
      <c r="O1770" s="114" t="s">
        <v>46</v>
      </c>
      <c r="P1770" s="114" t="s">
        <v>1801</v>
      </c>
      <c r="Q1770" s="114" t="s">
        <v>600</v>
      </c>
      <c r="R1770" s="114" t="s">
        <v>1687</v>
      </c>
      <c r="S1770" s="114"/>
      <c r="T1770" s="112">
        <v>127632</v>
      </c>
      <c r="U1770" s="112">
        <v>0</v>
      </c>
      <c r="V1770" s="112">
        <v>0</v>
      </c>
      <c r="W1770" s="112">
        <v>9584</v>
      </c>
      <c r="X1770" s="112">
        <v>0</v>
      </c>
      <c r="Y1770" s="112">
        <v>0</v>
      </c>
      <c r="Z1770" s="112">
        <v>0</v>
      </c>
      <c r="AA1770" s="112">
        <v>0</v>
      </c>
      <c r="AB1770" s="112">
        <v>137216</v>
      </c>
    </row>
    <row r="1771" spans="1:28" x14ac:dyDescent="0.25">
      <c r="A1771" s="114" t="s">
        <v>46</v>
      </c>
      <c r="B1771" s="114" t="s">
        <v>1801</v>
      </c>
      <c r="C1771" s="114" t="s">
        <v>601</v>
      </c>
      <c r="D1771" s="114" t="s">
        <v>1688</v>
      </c>
      <c r="E1771" s="112">
        <f t="shared" si="103"/>
        <v>16704</v>
      </c>
      <c r="F1771" s="112">
        <f t="shared" si="103"/>
        <v>0</v>
      </c>
      <c r="G1771" s="112">
        <f t="shared" si="103"/>
        <v>0</v>
      </c>
      <c r="H1771" s="112">
        <f t="shared" si="103"/>
        <v>0</v>
      </c>
      <c r="I1771" s="112">
        <f t="shared" si="103"/>
        <v>0</v>
      </c>
      <c r="J1771" s="112">
        <f t="shared" si="103"/>
        <v>0</v>
      </c>
      <c r="K1771" s="112">
        <f t="shared" si="103"/>
        <v>670</v>
      </c>
      <c r="L1771" s="112">
        <f t="shared" si="103"/>
        <v>0</v>
      </c>
      <c r="M1771" s="112">
        <f t="shared" si="103"/>
        <v>17374</v>
      </c>
      <c r="O1771" s="114" t="s">
        <v>46</v>
      </c>
      <c r="P1771" s="114" t="s">
        <v>1801</v>
      </c>
      <c r="Q1771" s="114" t="s">
        <v>601</v>
      </c>
      <c r="R1771" s="114" t="s">
        <v>1688</v>
      </c>
      <c r="S1771" s="114"/>
      <c r="T1771" s="112">
        <v>16704</v>
      </c>
      <c r="U1771" s="112">
        <v>0</v>
      </c>
      <c r="V1771" s="112">
        <v>0</v>
      </c>
      <c r="W1771" s="112">
        <v>0</v>
      </c>
      <c r="X1771" s="112">
        <v>0</v>
      </c>
      <c r="Y1771" s="112">
        <v>0</v>
      </c>
      <c r="Z1771" s="112">
        <v>670</v>
      </c>
      <c r="AA1771" s="112">
        <v>0</v>
      </c>
      <c r="AB1771" s="112">
        <v>17374</v>
      </c>
    </row>
    <row r="1772" spans="1:28" x14ac:dyDescent="0.25">
      <c r="A1772" s="114" t="s">
        <v>46</v>
      </c>
      <c r="B1772" s="114" t="s">
        <v>1801</v>
      </c>
      <c r="C1772" s="114" t="s">
        <v>602</v>
      </c>
      <c r="D1772" s="114" t="s">
        <v>1689</v>
      </c>
      <c r="E1772" s="112">
        <f t="shared" si="103"/>
        <v>0</v>
      </c>
      <c r="F1772" s="112">
        <f t="shared" si="103"/>
        <v>0</v>
      </c>
      <c r="G1772" s="112">
        <f t="shared" si="103"/>
        <v>0</v>
      </c>
      <c r="H1772" s="112">
        <f t="shared" si="103"/>
        <v>0</v>
      </c>
      <c r="I1772" s="112">
        <f t="shared" si="103"/>
        <v>0</v>
      </c>
      <c r="J1772" s="112">
        <f t="shared" si="103"/>
        <v>138160</v>
      </c>
      <c r="K1772" s="112">
        <f t="shared" si="103"/>
        <v>0</v>
      </c>
      <c r="L1772" s="112">
        <f t="shared" si="103"/>
        <v>9732</v>
      </c>
      <c r="M1772" s="112">
        <f t="shared" si="103"/>
        <v>147892</v>
      </c>
      <c r="O1772" s="114" t="s">
        <v>46</v>
      </c>
      <c r="P1772" s="114" t="s">
        <v>1801</v>
      </c>
      <c r="Q1772" s="114" t="s">
        <v>602</v>
      </c>
      <c r="R1772" s="114" t="s">
        <v>1689</v>
      </c>
      <c r="S1772" s="114"/>
      <c r="T1772" s="112">
        <v>0</v>
      </c>
      <c r="U1772" s="112">
        <v>0</v>
      </c>
      <c r="V1772" s="112">
        <v>0</v>
      </c>
      <c r="W1772" s="112">
        <v>0</v>
      </c>
      <c r="X1772" s="112">
        <v>0</v>
      </c>
      <c r="Y1772" s="112">
        <v>138160</v>
      </c>
      <c r="Z1772" s="112">
        <v>0</v>
      </c>
      <c r="AA1772" s="112">
        <v>9732</v>
      </c>
      <c r="AB1772" s="112">
        <v>147892</v>
      </c>
    </row>
    <row r="1773" spans="1:28" x14ac:dyDescent="0.25">
      <c r="A1773" s="114" t="s">
        <v>46</v>
      </c>
      <c r="B1773" s="114" t="s">
        <v>1801</v>
      </c>
      <c r="C1773" s="114" t="s">
        <v>603</v>
      </c>
      <c r="D1773" s="114" t="s">
        <v>1690</v>
      </c>
      <c r="E1773" s="112">
        <f t="shared" si="103"/>
        <v>0</v>
      </c>
      <c r="F1773" s="112">
        <f t="shared" si="103"/>
        <v>0</v>
      </c>
      <c r="G1773" s="112">
        <f t="shared" si="103"/>
        <v>0</v>
      </c>
      <c r="H1773" s="112">
        <f t="shared" si="103"/>
        <v>0</v>
      </c>
      <c r="I1773" s="112">
        <f t="shared" si="103"/>
        <v>0</v>
      </c>
      <c r="J1773" s="112">
        <f t="shared" si="103"/>
        <v>0</v>
      </c>
      <c r="K1773" s="112">
        <f t="shared" si="103"/>
        <v>0</v>
      </c>
      <c r="L1773" s="112">
        <f t="shared" si="103"/>
        <v>0</v>
      </c>
      <c r="M1773" s="112">
        <f t="shared" si="103"/>
        <v>0</v>
      </c>
      <c r="O1773" s="114" t="s">
        <v>46</v>
      </c>
      <c r="P1773" s="114" t="s">
        <v>1801</v>
      </c>
      <c r="Q1773" s="114" t="s">
        <v>603</v>
      </c>
      <c r="R1773" s="114" t="s">
        <v>1690</v>
      </c>
      <c r="S1773" s="114"/>
      <c r="T1773" s="112">
        <v>0</v>
      </c>
      <c r="U1773" s="112">
        <v>0</v>
      </c>
      <c r="V1773" s="112">
        <v>0</v>
      </c>
      <c r="W1773" s="112">
        <v>0</v>
      </c>
      <c r="X1773" s="112">
        <v>0</v>
      </c>
      <c r="Y1773" s="112">
        <v>0</v>
      </c>
      <c r="Z1773" s="112">
        <v>0</v>
      </c>
      <c r="AA1773" s="112">
        <v>0</v>
      </c>
      <c r="AB1773" s="112">
        <v>0</v>
      </c>
    </row>
    <row r="1774" spans="1:28" x14ac:dyDescent="0.25">
      <c r="A1774" s="114" t="s">
        <v>46</v>
      </c>
      <c r="B1774" s="114" t="s">
        <v>1801</v>
      </c>
      <c r="C1774" s="114" t="s">
        <v>604</v>
      </c>
      <c r="D1774" s="114" t="s">
        <v>1691</v>
      </c>
      <c r="E1774" s="112">
        <f t="shared" si="103"/>
        <v>1824</v>
      </c>
      <c r="F1774" s="112">
        <f t="shared" si="103"/>
        <v>960</v>
      </c>
      <c r="G1774" s="112">
        <f t="shared" si="103"/>
        <v>0</v>
      </c>
      <c r="H1774" s="112">
        <f t="shared" si="103"/>
        <v>0</v>
      </c>
      <c r="I1774" s="112">
        <f t="shared" si="103"/>
        <v>0</v>
      </c>
      <c r="J1774" s="112">
        <f t="shared" si="103"/>
        <v>48976</v>
      </c>
      <c r="K1774" s="112">
        <f t="shared" si="103"/>
        <v>0</v>
      </c>
      <c r="L1774" s="112">
        <f t="shared" si="103"/>
        <v>57634</v>
      </c>
      <c r="M1774" s="112">
        <f t="shared" si="103"/>
        <v>109394</v>
      </c>
      <c r="O1774" s="114" t="s">
        <v>46</v>
      </c>
      <c r="P1774" s="114" t="s">
        <v>1801</v>
      </c>
      <c r="Q1774" s="114" t="s">
        <v>604</v>
      </c>
      <c r="R1774" s="114" t="s">
        <v>1691</v>
      </c>
      <c r="S1774" s="114"/>
      <c r="T1774" s="112">
        <v>1824</v>
      </c>
      <c r="U1774" s="112">
        <v>960</v>
      </c>
      <c r="V1774" s="112">
        <v>0</v>
      </c>
      <c r="W1774" s="112">
        <v>0</v>
      </c>
      <c r="X1774" s="112">
        <v>0</v>
      </c>
      <c r="Y1774" s="112">
        <v>48976</v>
      </c>
      <c r="Z1774" s="112">
        <v>0</v>
      </c>
      <c r="AA1774" s="112">
        <v>57634</v>
      </c>
      <c r="AB1774" s="112">
        <v>109394</v>
      </c>
    </row>
    <row r="1775" spans="1:28" x14ac:dyDescent="0.25">
      <c r="A1775" s="114" t="s">
        <v>46</v>
      </c>
      <c r="B1775" s="114" t="s">
        <v>1801</v>
      </c>
      <c r="C1775" s="114" t="s">
        <v>605</v>
      </c>
      <c r="D1775" s="114" t="s">
        <v>1692</v>
      </c>
      <c r="E1775" s="112">
        <f t="shared" si="103"/>
        <v>0</v>
      </c>
      <c r="F1775" s="112">
        <f t="shared" si="103"/>
        <v>0</v>
      </c>
      <c r="G1775" s="112">
        <f t="shared" si="103"/>
        <v>0</v>
      </c>
      <c r="H1775" s="112">
        <f t="shared" si="103"/>
        <v>0</v>
      </c>
      <c r="I1775" s="112">
        <f t="shared" si="103"/>
        <v>0</v>
      </c>
      <c r="J1775" s="112">
        <f t="shared" si="103"/>
        <v>0</v>
      </c>
      <c r="K1775" s="112">
        <f t="shared" si="103"/>
        <v>0</v>
      </c>
      <c r="L1775" s="112">
        <f t="shared" si="103"/>
        <v>0</v>
      </c>
      <c r="M1775" s="112">
        <f t="shared" si="103"/>
        <v>0</v>
      </c>
      <c r="O1775" s="114" t="s">
        <v>46</v>
      </c>
      <c r="P1775" s="114" t="s">
        <v>1801</v>
      </c>
      <c r="Q1775" s="114" t="s">
        <v>605</v>
      </c>
      <c r="R1775" s="114" t="s">
        <v>1692</v>
      </c>
      <c r="S1775" s="114"/>
      <c r="T1775" s="112">
        <v>0</v>
      </c>
      <c r="U1775" s="112">
        <v>0</v>
      </c>
      <c r="V1775" s="112">
        <v>0</v>
      </c>
      <c r="W1775" s="112">
        <v>0</v>
      </c>
      <c r="X1775" s="112">
        <v>0</v>
      </c>
      <c r="Y1775" s="112">
        <v>0</v>
      </c>
      <c r="Z1775" s="112">
        <v>0</v>
      </c>
      <c r="AA1775" s="112">
        <v>0</v>
      </c>
      <c r="AB1775" s="112">
        <v>0</v>
      </c>
    </row>
    <row r="1776" spans="1:28" x14ac:dyDescent="0.25">
      <c r="A1776" s="114" t="s">
        <v>46</v>
      </c>
      <c r="B1776" s="114" t="s">
        <v>1801</v>
      </c>
      <c r="C1776" s="114" t="s">
        <v>606</v>
      </c>
      <c r="D1776" s="114" t="s">
        <v>1693</v>
      </c>
      <c r="E1776" s="112">
        <f t="shared" si="103"/>
        <v>0</v>
      </c>
      <c r="F1776" s="112">
        <f t="shared" si="103"/>
        <v>0</v>
      </c>
      <c r="G1776" s="112">
        <f t="shared" si="103"/>
        <v>0</v>
      </c>
      <c r="H1776" s="112">
        <f t="shared" si="103"/>
        <v>0</v>
      </c>
      <c r="I1776" s="112">
        <f t="shared" si="103"/>
        <v>0</v>
      </c>
      <c r="J1776" s="112">
        <f t="shared" si="103"/>
        <v>96952</v>
      </c>
      <c r="K1776" s="112">
        <f t="shared" si="103"/>
        <v>0</v>
      </c>
      <c r="L1776" s="112">
        <f t="shared" si="103"/>
        <v>5583</v>
      </c>
      <c r="M1776" s="112">
        <f t="shared" si="103"/>
        <v>102535</v>
      </c>
      <c r="O1776" s="114" t="s">
        <v>46</v>
      </c>
      <c r="P1776" s="114" t="s">
        <v>1801</v>
      </c>
      <c r="Q1776" s="114" t="s">
        <v>606</v>
      </c>
      <c r="R1776" s="114" t="s">
        <v>1693</v>
      </c>
      <c r="S1776" s="114"/>
      <c r="T1776" s="112">
        <v>0</v>
      </c>
      <c r="U1776" s="112">
        <v>0</v>
      </c>
      <c r="V1776" s="112">
        <v>0</v>
      </c>
      <c r="W1776" s="112">
        <v>0</v>
      </c>
      <c r="X1776" s="112">
        <v>0</v>
      </c>
      <c r="Y1776" s="112">
        <v>96952</v>
      </c>
      <c r="Z1776" s="112">
        <v>0</v>
      </c>
      <c r="AA1776" s="112">
        <v>5583</v>
      </c>
      <c r="AB1776" s="112">
        <v>102535</v>
      </c>
    </row>
    <row r="1777" spans="1:28" x14ac:dyDescent="0.25">
      <c r="A1777" s="114" t="s">
        <v>46</v>
      </c>
      <c r="B1777" s="114" t="s">
        <v>1801</v>
      </c>
      <c r="C1777" s="114" t="s">
        <v>607</v>
      </c>
      <c r="D1777" s="114" t="s">
        <v>1694</v>
      </c>
      <c r="E1777" s="112">
        <f t="shared" si="103"/>
        <v>0</v>
      </c>
      <c r="F1777" s="112">
        <f t="shared" si="103"/>
        <v>70096</v>
      </c>
      <c r="G1777" s="112">
        <f t="shared" si="103"/>
        <v>37690</v>
      </c>
      <c r="H1777" s="112">
        <f t="shared" si="103"/>
        <v>0</v>
      </c>
      <c r="I1777" s="112">
        <f t="shared" si="103"/>
        <v>0</v>
      </c>
      <c r="J1777" s="112">
        <f t="shared" si="103"/>
        <v>0</v>
      </c>
      <c r="K1777" s="112">
        <f t="shared" si="103"/>
        <v>0</v>
      </c>
      <c r="L1777" s="112">
        <f t="shared" si="103"/>
        <v>0</v>
      </c>
      <c r="M1777" s="112">
        <f t="shared" si="103"/>
        <v>107786</v>
      </c>
      <c r="O1777" s="114" t="s">
        <v>46</v>
      </c>
      <c r="P1777" s="114" t="s">
        <v>1801</v>
      </c>
      <c r="Q1777" s="114" t="s">
        <v>607</v>
      </c>
      <c r="R1777" s="114" t="s">
        <v>1694</v>
      </c>
      <c r="S1777" s="114"/>
      <c r="T1777" s="112">
        <v>0</v>
      </c>
      <c r="U1777" s="112">
        <v>70096</v>
      </c>
      <c r="V1777" s="112">
        <v>37690</v>
      </c>
      <c r="W1777" s="112">
        <v>0</v>
      </c>
      <c r="X1777" s="112">
        <v>0</v>
      </c>
      <c r="Y1777" s="112">
        <v>0</v>
      </c>
      <c r="Z1777" s="112">
        <v>0</v>
      </c>
      <c r="AA1777" s="112">
        <v>0</v>
      </c>
      <c r="AB1777" s="112">
        <v>107786</v>
      </c>
    </row>
    <row r="1778" spans="1:28" x14ac:dyDescent="0.25">
      <c r="A1778" s="114" t="s">
        <v>46</v>
      </c>
      <c r="B1778" s="114" t="s">
        <v>1801</v>
      </c>
      <c r="C1778" s="114" t="s">
        <v>608</v>
      </c>
      <c r="D1778" s="114" t="s">
        <v>1695</v>
      </c>
      <c r="E1778" s="112">
        <f t="shared" si="103"/>
        <v>0</v>
      </c>
      <c r="F1778" s="112">
        <f t="shared" si="103"/>
        <v>0</v>
      </c>
      <c r="G1778" s="112">
        <f t="shared" si="103"/>
        <v>0</v>
      </c>
      <c r="H1778" s="112">
        <f t="shared" si="103"/>
        <v>0</v>
      </c>
      <c r="I1778" s="112">
        <f t="shared" si="103"/>
        <v>10240</v>
      </c>
      <c r="J1778" s="112">
        <f t="shared" si="103"/>
        <v>0</v>
      </c>
      <c r="K1778" s="112">
        <f t="shared" si="103"/>
        <v>0</v>
      </c>
      <c r="L1778" s="112">
        <f t="shared" si="103"/>
        <v>0</v>
      </c>
      <c r="M1778" s="112">
        <f t="shared" si="103"/>
        <v>10240</v>
      </c>
      <c r="O1778" s="114" t="s">
        <v>46</v>
      </c>
      <c r="P1778" s="114" t="s">
        <v>1801</v>
      </c>
      <c r="Q1778" s="114" t="s">
        <v>608</v>
      </c>
      <c r="R1778" s="114" t="s">
        <v>1695</v>
      </c>
      <c r="S1778" s="114"/>
      <c r="T1778" s="112">
        <v>0</v>
      </c>
      <c r="U1778" s="112">
        <v>0</v>
      </c>
      <c r="V1778" s="112">
        <v>0</v>
      </c>
      <c r="W1778" s="112">
        <v>0</v>
      </c>
      <c r="X1778" s="112">
        <v>10240</v>
      </c>
      <c r="Y1778" s="112">
        <v>0</v>
      </c>
      <c r="Z1778" s="112">
        <v>0</v>
      </c>
      <c r="AA1778" s="112">
        <v>0</v>
      </c>
      <c r="AB1778" s="112">
        <v>10240</v>
      </c>
    </row>
    <row r="1779" spans="1:28" x14ac:dyDescent="0.25">
      <c r="A1779" s="114" t="s">
        <v>46</v>
      </c>
      <c r="B1779" s="114" t="s">
        <v>1801</v>
      </c>
      <c r="C1779" s="114" t="s">
        <v>609</v>
      </c>
      <c r="D1779" s="114" t="s">
        <v>1696</v>
      </c>
      <c r="E1779" s="112">
        <f t="shared" si="103"/>
        <v>0</v>
      </c>
      <c r="F1779" s="112">
        <f t="shared" si="103"/>
        <v>0</v>
      </c>
      <c r="G1779" s="112">
        <f t="shared" si="103"/>
        <v>0</v>
      </c>
      <c r="H1779" s="112">
        <f t="shared" si="103"/>
        <v>0</v>
      </c>
      <c r="I1779" s="112">
        <f t="shared" si="103"/>
        <v>0</v>
      </c>
      <c r="J1779" s="112">
        <f t="shared" si="103"/>
        <v>0</v>
      </c>
      <c r="K1779" s="112">
        <f t="shared" si="103"/>
        <v>0</v>
      </c>
      <c r="L1779" s="112">
        <f t="shared" si="103"/>
        <v>0</v>
      </c>
      <c r="M1779" s="112">
        <f t="shared" si="103"/>
        <v>0</v>
      </c>
      <c r="O1779" s="114" t="s">
        <v>46</v>
      </c>
      <c r="P1779" s="114" t="s">
        <v>1801</v>
      </c>
      <c r="Q1779" s="114" t="s">
        <v>609</v>
      </c>
      <c r="R1779" s="114" t="s">
        <v>1696</v>
      </c>
      <c r="S1779" s="114"/>
      <c r="T1779" s="112">
        <v>0</v>
      </c>
      <c r="U1779" s="112">
        <v>0</v>
      </c>
      <c r="V1779" s="112">
        <v>0</v>
      </c>
      <c r="W1779" s="112">
        <v>0</v>
      </c>
      <c r="X1779" s="112">
        <v>0</v>
      </c>
      <c r="Y1779" s="112">
        <v>0</v>
      </c>
      <c r="Z1779" s="112">
        <v>0</v>
      </c>
      <c r="AA1779" s="112">
        <v>0</v>
      </c>
      <c r="AB1779" s="112">
        <v>0</v>
      </c>
    </row>
    <row r="1780" spans="1:28" x14ac:dyDescent="0.25">
      <c r="A1780" s="114" t="s">
        <v>46</v>
      </c>
      <c r="B1780" s="114" t="s">
        <v>1801</v>
      </c>
      <c r="C1780" s="114" t="s">
        <v>610</v>
      </c>
      <c r="D1780" s="114" t="s">
        <v>1697</v>
      </c>
      <c r="E1780" s="112">
        <f t="shared" si="103"/>
        <v>0</v>
      </c>
      <c r="F1780" s="112">
        <f t="shared" si="103"/>
        <v>0</v>
      </c>
      <c r="G1780" s="112">
        <f t="shared" si="103"/>
        <v>0</v>
      </c>
      <c r="H1780" s="112">
        <f t="shared" si="103"/>
        <v>0</v>
      </c>
      <c r="I1780" s="112">
        <f t="shared" si="103"/>
        <v>4464</v>
      </c>
      <c r="J1780" s="112">
        <f t="shared" si="103"/>
        <v>0</v>
      </c>
      <c r="K1780" s="112">
        <f t="shared" si="103"/>
        <v>0</v>
      </c>
      <c r="L1780" s="112">
        <f t="shared" si="103"/>
        <v>0</v>
      </c>
      <c r="M1780" s="112">
        <f t="shared" si="103"/>
        <v>4464</v>
      </c>
      <c r="O1780" s="114" t="s">
        <v>46</v>
      </c>
      <c r="P1780" s="114" t="s">
        <v>1801</v>
      </c>
      <c r="Q1780" s="114" t="s">
        <v>610</v>
      </c>
      <c r="R1780" s="114" t="s">
        <v>1697</v>
      </c>
      <c r="S1780" s="114"/>
      <c r="T1780" s="112">
        <v>0</v>
      </c>
      <c r="U1780" s="112">
        <v>0</v>
      </c>
      <c r="V1780" s="112">
        <v>0</v>
      </c>
      <c r="W1780" s="112">
        <v>0</v>
      </c>
      <c r="X1780" s="112">
        <v>4464</v>
      </c>
      <c r="Y1780" s="112">
        <v>0</v>
      </c>
      <c r="Z1780" s="112">
        <v>0</v>
      </c>
      <c r="AA1780" s="112">
        <v>0</v>
      </c>
      <c r="AB1780" s="112">
        <v>4464</v>
      </c>
    </row>
    <row r="1781" spans="1:28" x14ac:dyDescent="0.25">
      <c r="A1781" s="114" t="s">
        <v>46</v>
      </c>
      <c r="B1781" s="114" t="s">
        <v>1801</v>
      </c>
      <c r="C1781" s="114" t="s">
        <v>611</v>
      </c>
      <c r="D1781" s="114" t="s">
        <v>1698</v>
      </c>
      <c r="E1781" s="112">
        <f t="shared" si="103"/>
        <v>13712</v>
      </c>
      <c r="F1781" s="112">
        <f t="shared" si="103"/>
        <v>0</v>
      </c>
      <c r="G1781" s="112">
        <f t="shared" si="103"/>
        <v>0</v>
      </c>
      <c r="H1781" s="112">
        <f t="shared" si="103"/>
        <v>0</v>
      </c>
      <c r="I1781" s="112">
        <f t="shared" si="103"/>
        <v>0</v>
      </c>
      <c r="J1781" s="112">
        <f t="shared" si="103"/>
        <v>0</v>
      </c>
      <c r="K1781" s="112">
        <f t="shared" si="103"/>
        <v>0</v>
      </c>
      <c r="L1781" s="112">
        <f t="shared" si="103"/>
        <v>0</v>
      </c>
      <c r="M1781" s="112">
        <f t="shared" si="103"/>
        <v>13712</v>
      </c>
      <c r="O1781" s="114" t="s">
        <v>46</v>
      </c>
      <c r="P1781" s="114" t="s">
        <v>1801</v>
      </c>
      <c r="Q1781" s="114" t="s">
        <v>611</v>
      </c>
      <c r="R1781" s="114" t="s">
        <v>1698</v>
      </c>
      <c r="S1781" s="114"/>
      <c r="T1781" s="112">
        <v>13712</v>
      </c>
      <c r="U1781" s="112">
        <v>0</v>
      </c>
      <c r="V1781" s="112">
        <v>0</v>
      </c>
      <c r="W1781" s="112">
        <v>0</v>
      </c>
      <c r="X1781" s="112">
        <v>0</v>
      </c>
      <c r="Y1781" s="112">
        <v>0</v>
      </c>
      <c r="Z1781" s="112">
        <v>0</v>
      </c>
      <c r="AA1781" s="112">
        <v>0</v>
      </c>
      <c r="AB1781" s="112">
        <v>13712</v>
      </c>
    </row>
    <row r="1782" spans="1:28" x14ac:dyDescent="0.25">
      <c r="A1782" s="114" t="s">
        <v>46</v>
      </c>
      <c r="B1782" s="114" t="s">
        <v>1801</v>
      </c>
      <c r="C1782" s="114" t="s">
        <v>612</v>
      </c>
      <c r="D1782" s="114" t="s">
        <v>1699</v>
      </c>
      <c r="E1782" s="112">
        <f t="shared" si="103"/>
        <v>3072</v>
      </c>
      <c r="F1782" s="112">
        <f t="shared" si="103"/>
        <v>0</v>
      </c>
      <c r="G1782" s="112">
        <f t="shared" si="103"/>
        <v>0</v>
      </c>
      <c r="H1782" s="112">
        <f t="shared" si="103"/>
        <v>0</v>
      </c>
      <c r="I1782" s="112">
        <f t="shared" si="103"/>
        <v>0</v>
      </c>
      <c r="J1782" s="112">
        <f t="shared" si="103"/>
        <v>0</v>
      </c>
      <c r="K1782" s="112">
        <f t="shared" si="103"/>
        <v>124648</v>
      </c>
      <c r="L1782" s="112">
        <f t="shared" si="103"/>
        <v>0</v>
      </c>
      <c r="M1782" s="112">
        <f t="shared" si="103"/>
        <v>127720</v>
      </c>
      <c r="O1782" s="114" t="s">
        <v>46</v>
      </c>
      <c r="P1782" s="114" t="s">
        <v>1801</v>
      </c>
      <c r="Q1782" s="114" t="s">
        <v>612</v>
      </c>
      <c r="R1782" s="114" t="s">
        <v>1699</v>
      </c>
      <c r="S1782" s="114"/>
      <c r="T1782" s="112">
        <v>3072</v>
      </c>
      <c r="U1782" s="112">
        <v>0</v>
      </c>
      <c r="V1782" s="112">
        <v>0</v>
      </c>
      <c r="W1782" s="112">
        <v>0</v>
      </c>
      <c r="X1782" s="112">
        <v>0</v>
      </c>
      <c r="Y1782" s="112">
        <v>0</v>
      </c>
      <c r="Z1782" s="112">
        <v>124648</v>
      </c>
      <c r="AA1782" s="112">
        <v>0</v>
      </c>
      <c r="AB1782" s="112">
        <v>127720</v>
      </c>
    </row>
    <row r="1783" spans="1:28" x14ac:dyDescent="0.25">
      <c r="A1783" s="114" t="s">
        <v>46</v>
      </c>
      <c r="B1783" s="114" t="s">
        <v>1801</v>
      </c>
      <c r="C1783" s="114" t="s">
        <v>613</v>
      </c>
      <c r="D1783" s="114" t="s">
        <v>1700</v>
      </c>
      <c r="E1783" s="112">
        <f t="shared" si="103"/>
        <v>219328</v>
      </c>
      <c r="F1783" s="112">
        <f t="shared" si="103"/>
        <v>0</v>
      </c>
      <c r="G1783" s="112">
        <f t="shared" si="103"/>
        <v>0</v>
      </c>
      <c r="H1783" s="112">
        <f t="shared" si="103"/>
        <v>0</v>
      </c>
      <c r="I1783" s="112">
        <f t="shared" si="103"/>
        <v>3024</v>
      </c>
      <c r="J1783" s="112">
        <f t="shared" si="103"/>
        <v>0</v>
      </c>
      <c r="K1783" s="112">
        <f t="shared" si="103"/>
        <v>0</v>
      </c>
      <c r="L1783" s="112">
        <f t="shared" si="103"/>
        <v>0</v>
      </c>
      <c r="M1783" s="112">
        <f t="shared" si="103"/>
        <v>222352</v>
      </c>
      <c r="O1783" s="114" t="s">
        <v>46</v>
      </c>
      <c r="P1783" s="114" t="s">
        <v>1801</v>
      </c>
      <c r="Q1783" s="114" t="s">
        <v>613</v>
      </c>
      <c r="R1783" s="114" t="s">
        <v>1700</v>
      </c>
      <c r="S1783" s="114"/>
      <c r="T1783" s="112">
        <v>219328</v>
      </c>
      <c r="U1783" s="112">
        <v>0</v>
      </c>
      <c r="V1783" s="112">
        <v>0</v>
      </c>
      <c r="W1783" s="112">
        <v>0</v>
      </c>
      <c r="X1783" s="112">
        <v>3024</v>
      </c>
      <c r="Y1783" s="112">
        <v>0</v>
      </c>
      <c r="Z1783" s="112">
        <v>0</v>
      </c>
      <c r="AA1783" s="112">
        <v>0</v>
      </c>
      <c r="AB1783" s="112">
        <v>222352</v>
      </c>
    </row>
    <row r="1784" spans="1:28" x14ac:dyDescent="0.25">
      <c r="A1784" s="114" t="s">
        <v>46</v>
      </c>
      <c r="B1784" s="114" t="s">
        <v>1801</v>
      </c>
      <c r="C1784" s="114" t="s">
        <v>614</v>
      </c>
      <c r="D1784" s="114" t="s">
        <v>1701</v>
      </c>
      <c r="E1784" s="112">
        <f t="shared" si="103"/>
        <v>34752</v>
      </c>
      <c r="F1784" s="112">
        <f t="shared" si="103"/>
        <v>0</v>
      </c>
      <c r="G1784" s="112">
        <f t="shared" si="103"/>
        <v>0</v>
      </c>
      <c r="H1784" s="112">
        <f t="shared" si="103"/>
        <v>0</v>
      </c>
      <c r="I1784" s="112">
        <f t="shared" si="103"/>
        <v>0</v>
      </c>
      <c r="J1784" s="112">
        <f t="shared" si="103"/>
        <v>0</v>
      </c>
      <c r="K1784" s="112">
        <f t="shared" si="103"/>
        <v>0</v>
      </c>
      <c r="L1784" s="112">
        <f t="shared" si="103"/>
        <v>0</v>
      </c>
      <c r="M1784" s="112">
        <f t="shared" si="103"/>
        <v>34752</v>
      </c>
      <c r="O1784" s="114" t="s">
        <v>46</v>
      </c>
      <c r="P1784" s="114" t="s">
        <v>1801</v>
      </c>
      <c r="Q1784" s="114" t="s">
        <v>614</v>
      </c>
      <c r="R1784" s="114" t="s">
        <v>1701</v>
      </c>
      <c r="S1784" s="114"/>
      <c r="T1784" s="112">
        <v>34752</v>
      </c>
      <c r="U1784" s="112">
        <v>0</v>
      </c>
      <c r="V1784" s="112">
        <v>0</v>
      </c>
      <c r="W1784" s="112">
        <v>0</v>
      </c>
      <c r="X1784" s="112">
        <v>0</v>
      </c>
      <c r="Y1784" s="112">
        <v>0</v>
      </c>
      <c r="Z1784" s="112">
        <v>0</v>
      </c>
      <c r="AA1784" s="112">
        <v>0</v>
      </c>
      <c r="AB1784" s="112">
        <v>34752</v>
      </c>
    </row>
    <row r="1785" spans="1:28" x14ac:dyDescent="0.25">
      <c r="A1785" s="114" t="s">
        <v>46</v>
      </c>
      <c r="B1785" s="114" t="s">
        <v>1801</v>
      </c>
      <c r="C1785" s="114" t="s">
        <v>615</v>
      </c>
      <c r="D1785" s="114" t="s">
        <v>1702</v>
      </c>
      <c r="E1785" s="112">
        <f t="shared" si="103"/>
        <v>0</v>
      </c>
      <c r="F1785" s="112">
        <f t="shared" si="103"/>
        <v>0</v>
      </c>
      <c r="G1785" s="112">
        <f t="shared" si="103"/>
        <v>0</v>
      </c>
      <c r="H1785" s="112">
        <f t="shared" si="103"/>
        <v>0</v>
      </c>
      <c r="I1785" s="112">
        <f t="shared" si="103"/>
        <v>0</v>
      </c>
      <c r="J1785" s="112">
        <f t="shared" si="103"/>
        <v>0</v>
      </c>
      <c r="K1785" s="112">
        <f t="shared" si="103"/>
        <v>0</v>
      </c>
      <c r="L1785" s="112">
        <f t="shared" si="103"/>
        <v>0</v>
      </c>
      <c r="M1785" s="112">
        <f t="shared" si="103"/>
        <v>0</v>
      </c>
      <c r="O1785" s="114" t="s">
        <v>46</v>
      </c>
      <c r="P1785" s="114" t="s">
        <v>1801</v>
      </c>
      <c r="Q1785" s="114" t="s">
        <v>615</v>
      </c>
      <c r="R1785" s="114" t="s">
        <v>1702</v>
      </c>
      <c r="S1785" s="114"/>
      <c r="T1785" s="112">
        <v>0</v>
      </c>
      <c r="U1785" s="112">
        <v>0</v>
      </c>
      <c r="V1785" s="112">
        <v>0</v>
      </c>
      <c r="W1785" s="112">
        <v>0</v>
      </c>
      <c r="X1785" s="112">
        <v>0</v>
      </c>
      <c r="Y1785" s="112">
        <v>0</v>
      </c>
      <c r="Z1785" s="112">
        <v>0</v>
      </c>
      <c r="AA1785" s="112">
        <v>0</v>
      </c>
      <c r="AB1785" s="112">
        <v>0</v>
      </c>
    </row>
    <row r="1786" spans="1:28" x14ac:dyDescent="0.25">
      <c r="A1786" s="114" t="s">
        <v>46</v>
      </c>
      <c r="B1786" s="114" t="s">
        <v>1801</v>
      </c>
      <c r="C1786" s="114" t="s">
        <v>616</v>
      </c>
      <c r="D1786" s="114" t="s">
        <v>1703</v>
      </c>
      <c r="E1786" s="112">
        <f t="shared" si="103"/>
        <v>433024</v>
      </c>
      <c r="F1786" s="112">
        <f t="shared" si="103"/>
        <v>247136</v>
      </c>
      <c r="G1786" s="112">
        <f t="shared" si="103"/>
        <v>37690</v>
      </c>
      <c r="H1786" s="112">
        <f t="shared" si="103"/>
        <v>9584</v>
      </c>
      <c r="I1786" s="112">
        <f t="shared" si="103"/>
        <v>121408</v>
      </c>
      <c r="J1786" s="112">
        <f t="shared" si="103"/>
        <v>331992</v>
      </c>
      <c r="K1786" s="112">
        <f t="shared" si="103"/>
        <v>137279</v>
      </c>
      <c r="L1786" s="112">
        <f t="shared" si="103"/>
        <v>78894</v>
      </c>
      <c r="M1786" s="112">
        <f t="shared" si="103"/>
        <v>1397007</v>
      </c>
      <c r="O1786" s="114" t="s">
        <v>46</v>
      </c>
      <c r="P1786" s="114" t="s">
        <v>1801</v>
      </c>
      <c r="Q1786" s="114" t="s">
        <v>616</v>
      </c>
      <c r="R1786" s="114" t="s">
        <v>1703</v>
      </c>
      <c r="S1786" s="114"/>
      <c r="T1786" s="112">
        <v>433024</v>
      </c>
      <c r="U1786" s="112">
        <v>247136</v>
      </c>
      <c r="V1786" s="112">
        <v>37690</v>
      </c>
      <c r="W1786" s="112">
        <v>9584</v>
      </c>
      <c r="X1786" s="112">
        <v>121408</v>
      </c>
      <c r="Y1786" s="112">
        <v>331992</v>
      </c>
      <c r="Z1786" s="112">
        <v>137279</v>
      </c>
      <c r="AA1786" s="112">
        <v>78894</v>
      </c>
      <c r="AB1786" s="112">
        <v>1397007</v>
      </c>
    </row>
    <row r="1787" spans="1:28" x14ac:dyDescent="0.25">
      <c r="D1787" s="111" t="s">
        <v>617</v>
      </c>
      <c r="R1787" s="111" t="s">
        <v>617</v>
      </c>
      <c r="S1787" s="111"/>
    </row>
    <row r="1788" spans="1:28" x14ac:dyDescent="0.25">
      <c r="A1788" s="114" t="s">
        <v>46</v>
      </c>
      <c r="B1788" s="114" t="s">
        <v>1801</v>
      </c>
      <c r="C1788" s="114" t="s">
        <v>618</v>
      </c>
      <c r="D1788" s="114" t="s">
        <v>1704</v>
      </c>
      <c r="E1788" s="112">
        <f t="shared" ref="E1788:M1793" si="104">T1788</f>
        <v>0</v>
      </c>
      <c r="F1788" s="112">
        <f t="shared" si="104"/>
        <v>0</v>
      </c>
      <c r="G1788" s="112">
        <f t="shared" si="104"/>
        <v>0</v>
      </c>
      <c r="H1788" s="112">
        <f t="shared" si="104"/>
        <v>0</v>
      </c>
      <c r="I1788" s="112">
        <f t="shared" si="104"/>
        <v>0</v>
      </c>
      <c r="J1788" s="112">
        <f t="shared" si="104"/>
        <v>0</v>
      </c>
      <c r="K1788" s="112">
        <f t="shared" si="104"/>
        <v>0</v>
      </c>
      <c r="L1788" s="112">
        <f t="shared" si="104"/>
        <v>0</v>
      </c>
      <c r="M1788" s="112">
        <f t="shared" si="104"/>
        <v>0</v>
      </c>
      <c r="O1788" s="114" t="s">
        <v>46</v>
      </c>
      <c r="P1788" s="114" t="s">
        <v>1801</v>
      </c>
      <c r="Q1788" s="114" t="s">
        <v>618</v>
      </c>
      <c r="R1788" s="114" t="s">
        <v>1704</v>
      </c>
      <c r="S1788" s="114"/>
      <c r="T1788" s="112">
        <v>0</v>
      </c>
      <c r="U1788" s="112">
        <v>0</v>
      </c>
      <c r="V1788" s="112">
        <v>0</v>
      </c>
      <c r="W1788" s="112">
        <v>0</v>
      </c>
      <c r="X1788" s="112">
        <v>0</v>
      </c>
      <c r="Y1788" s="112">
        <v>0</v>
      </c>
      <c r="Z1788" s="112">
        <v>0</v>
      </c>
      <c r="AA1788" s="112">
        <v>0</v>
      </c>
      <c r="AB1788" s="112">
        <v>0</v>
      </c>
    </row>
    <row r="1789" spans="1:28" x14ac:dyDescent="0.25">
      <c r="A1789" s="114" t="s">
        <v>46</v>
      </c>
      <c r="B1789" s="114" t="s">
        <v>1801</v>
      </c>
      <c r="C1789" s="114" t="s">
        <v>619</v>
      </c>
      <c r="D1789" s="114" t="s">
        <v>1705</v>
      </c>
      <c r="E1789" s="112">
        <f t="shared" si="104"/>
        <v>0</v>
      </c>
      <c r="F1789" s="112">
        <f t="shared" si="104"/>
        <v>0</v>
      </c>
      <c r="G1789" s="112">
        <f t="shared" si="104"/>
        <v>0</v>
      </c>
      <c r="H1789" s="112">
        <f t="shared" si="104"/>
        <v>0</v>
      </c>
      <c r="I1789" s="112">
        <f t="shared" si="104"/>
        <v>0</v>
      </c>
      <c r="J1789" s="112">
        <f t="shared" si="104"/>
        <v>0</v>
      </c>
      <c r="K1789" s="112">
        <f t="shared" si="104"/>
        <v>0</v>
      </c>
      <c r="L1789" s="112">
        <f t="shared" si="104"/>
        <v>0</v>
      </c>
      <c r="M1789" s="112">
        <f t="shared" si="104"/>
        <v>0</v>
      </c>
      <c r="O1789" s="114" t="s">
        <v>46</v>
      </c>
      <c r="P1789" s="114" t="s">
        <v>1801</v>
      </c>
      <c r="Q1789" s="114" t="s">
        <v>619</v>
      </c>
      <c r="R1789" s="114" t="s">
        <v>1705</v>
      </c>
      <c r="S1789" s="114"/>
      <c r="T1789" s="112">
        <v>0</v>
      </c>
      <c r="U1789" s="112">
        <v>0</v>
      </c>
      <c r="V1789" s="112">
        <v>0</v>
      </c>
      <c r="W1789" s="112">
        <v>0</v>
      </c>
      <c r="X1789" s="112">
        <v>0</v>
      </c>
      <c r="Y1789" s="112">
        <v>0</v>
      </c>
      <c r="Z1789" s="112">
        <v>0</v>
      </c>
      <c r="AA1789" s="112">
        <v>0</v>
      </c>
      <c r="AB1789" s="112">
        <v>0</v>
      </c>
    </row>
    <row r="1790" spans="1:28" x14ac:dyDescent="0.25">
      <c r="A1790" s="114" t="s">
        <v>46</v>
      </c>
      <c r="B1790" s="114" t="s">
        <v>1801</v>
      </c>
      <c r="C1790" s="114" t="s">
        <v>620</v>
      </c>
      <c r="D1790" s="114" t="s">
        <v>1706</v>
      </c>
      <c r="E1790" s="112">
        <f t="shared" si="104"/>
        <v>0</v>
      </c>
      <c r="F1790" s="112">
        <f t="shared" si="104"/>
        <v>0</v>
      </c>
      <c r="G1790" s="112">
        <f t="shared" si="104"/>
        <v>0</v>
      </c>
      <c r="H1790" s="112">
        <f t="shared" si="104"/>
        <v>0</v>
      </c>
      <c r="I1790" s="112">
        <f t="shared" si="104"/>
        <v>0</v>
      </c>
      <c r="J1790" s="112">
        <f t="shared" si="104"/>
        <v>0</v>
      </c>
      <c r="K1790" s="112">
        <f t="shared" si="104"/>
        <v>0</v>
      </c>
      <c r="L1790" s="112">
        <f t="shared" si="104"/>
        <v>0</v>
      </c>
      <c r="M1790" s="112">
        <f t="shared" si="104"/>
        <v>0</v>
      </c>
      <c r="O1790" s="114" t="s">
        <v>46</v>
      </c>
      <c r="P1790" s="114" t="s">
        <v>1801</v>
      </c>
      <c r="Q1790" s="114" t="s">
        <v>620</v>
      </c>
      <c r="R1790" s="114" t="s">
        <v>1706</v>
      </c>
      <c r="S1790" s="114"/>
      <c r="T1790" s="112">
        <v>0</v>
      </c>
      <c r="U1790" s="112">
        <v>0</v>
      </c>
      <c r="V1790" s="112">
        <v>0</v>
      </c>
      <c r="W1790" s="112">
        <v>0</v>
      </c>
      <c r="X1790" s="112">
        <v>0</v>
      </c>
      <c r="Y1790" s="112">
        <v>0</v>
      </c>
      <c r="Z1790" s="112">
        <v>0</v>
      </c>
      <c r="AA1790" s="112">
        <v>0</v>
      </c>
      <c r="AB1790" s="112">
        <v>0</v>
      </c>
    </row>
    <row r="1791" spans="1:28" x14ac:dyDescent="0.25">
      <c r="A1791" s="114" t="s">
        <v>46</v>
      </c>
      <c r="B1791" s="114" t="s">
        <v>1801</v>
      </c>
      <c r="C1791" s="114" t="s">
        <v>621</v>
      </c>
      <c r="D1791" s="114" t="s">
        <v>1707</v>
      </c>
      <c r="E1791" s="112">
        <f t="shared" si="104"/>
        <v>0</v>
      </c>
      <c r="F1791" s="112">
        <f t="shared" si="104"/>
        <v>0</v>
      </c>
      <c r="G1791" s="112">
        <f t="shared" si="104"/>
        <v>0</v>
      </c>
      <c r="H1791" s="112">
        <f t="shared" si="104"/>
        <v>0</v>
      </c>
      <c r="I1791" s="112">
        <f t="shared" si="104"/>
        <v>0</v>
      </c>
      <c r="J1791" s="112">
        <f t="shared" si="104"/>
        <v>0</v>
      </c>
      <c r="K1791" s="112">
        <f t="shared" si="104"/>
        <v>0</v>
      </c>
      <c r="L1791" s="112">
        <f t="shared" si="104"/>
        <v>0</v>
      </c>
      <c r="M1791" s="112">
        <f t="shared" si="104"/>
        <v>0</v>
      </c>
      <c r="O1791" s="114" t="s">
        <v>46</v>
      </c>
      <c r="P1791" s="114" t="s">
        <v>1801</v>
      </c>
      <c r="Q1791" s="114" t="s">
        <v>621</v>
      </c>
      <c r="R1791" s="114" t="s">
        <v>1707</v>
      </c>
      <c r="S1791" s="114"/>
      <c r="T1791" s="112">
        <v>0</v>
      </c>
      <c r="U1791" s="112">
        <v>0</v>
      </c>
      <c r="V1791" s="112">
        <v>0</v>
      </c>
      <c r="W1791" s="112">
        <v>0</v>
      </c>
      <c r="X1791" s="112">
        <v>0</v>
      </c>
      <c r="Y1791" s="112">
        <v>0</v>
      </c>
      <c r="Z1791" s="112">
        <v>0</v>
      </c>
      <c r="AA1791" s="112">
        <v>0</v>
      </c>
      <c r="AB1791" s="112">
        <v>0</v>
      </c>
    </row>
    <row r="1792" spans="1:28" x14ac:dyDescent="0.25">
      <c r="A1792" s="114" t="s">
        <v>46</v>
      </c>
      <c r="B1792" s="114" t="s">
        <v>1801</v>
      </c>
      <c r="C1792" s="114" t="s">
        <v>706</v>
      </c>
      <c r="D1792" s="114" t="s">
        <v>1708</v>
      </c>
      <c r="E1792" s="112">
        <f t="shared" si="104"/>
        <v>0</v>
      </c>
      <c r="F1792" s="112">
        <f t="shared" si="104"/>
        <v>0</v>
      </c>
      <c r="G1792" s="112">
        <f t="shared" si="104"/>
        <v>0</v>
      </c>
      <c r="H1792" s="112">
        <f t="shared" si="104"/>
        <v>0</v>
      </c>
      <c r="I1792" s="112">
        <f t="shared" si="104"/>
        <v>0</v>
      </c>
      <c r="J1792" s="112">
        <f t="shared" si="104"/>
        <v>0</v>
      </c>
      <c r="K1792" s="112">
        <f t="shared" si="104"/>
        <v>0</v>
      </c>
      <c r="L1792" s="112">
        <f t="shared" si="104"/>
        <v>0</v>
      </c>
      <c r="M1792" s="112">
        <f t="shared" si="104"/>
        <v>0</v>
      </c>
      <c r="O1792" s="114" t="s">
        <v>46</v>
      </c>
      <c r="P1792" s="114" t="s">
        <v>1801</v>
      </c>
      <c r="Q1792" s="114" t="s">
        <v>706</v>
      </c>
      <c r="R1792" s="114" t="s">
        <v>1708</v>
      </c>
      <c r="S1792" s="114"/>
      <c r="T1792" s="112">
        <v>0</v>
      </c>
      <c r="U1792" s="112">
        <v>0</v>
      </c>
      <c r="V1792" s="112">
        <v>0</v>
      </c>
      <c r="W1792" s="112">
        <v>0</v>
      </c>
      <c r="X1792" s="112">
        <v>0</v>
      </c>
      <c r="Y1792" s="112">
        <v>0</v>
      </c>
      <c r="Z1792" s="112">
        <v>0</v>
      </c>
      <c r="AA1792" s="112">
        <v>0</v>
      </c>
      <c r="AB1792" s="112">
        <v>0</v>
      </c>
    </row>
    <row r="1793" spans="1:28" x14ac:dyDescent="0.25">
      <c r="A1793" s="114" t="s">
        <v>46</v>
      </c>
      <c r="B1793" s="114" t="s">
        <v>1801</v>
      </c>
      <c r="C1793" s="114" t="s">
        <v>708</v>
      </c>
      <c r="D1793" s="114" t="s">
        <v>1709</v>
      </c>
      <c r="E1793" s="112">
        <f t="shared" si="104"/>
        <v>0</v>
      </c>
      <c r="F1793" s="112">
        <f t="shared" si="104"/>
        <v>0</v>
      </c>
      <c r="G1793" s="112">
        <f t="shared" si="104"/>
        <v>0</v>
      </c>
      <c r="H1793" s="112">
        <f t="shared" si="104"/>
        <v>0</v>
      </c>
      <c r="I1793" s="112">
        <f t="shared" si="104"/>
        <v>0</v>
      </c>
      <c r="J1793" s="112">
        <f t="shared" si="104"/>
        <v>0</v>
      </c>
      <c r="K1793" s="112">
        <f t="shared" si="104"/>
        <v>0</v>
      </c>
      <c r="L1793" s="112">
        <f t="shared" si="104"/>
        <v>0</v>
      </c>
      <c r="M1793" s="112">
        <f t="shared" si="104"/>
        <v>0</v>
      </c>
      <c r="O1793" s="114" t="s">
        <v>46</v>
      </c>
      <c r="P1793" s="114" t="s">
        <v>1801</v>
      </c>
      <c r="Q1793" s="114" t="s">
        <v>708</v>
      </c>
      <c r="R1793" s="114" t="s">
        <v>1709</v>
      </c>
      <c r="S1793" s="114"/>
      <c r="T1793" s="112">
        <v>0</v>
      </c>
      <c r="U1793" s="112">
        <v>0</v>
      </c>
      <c r="V1793" s="112">
        <v>0</v>
      </c>
      <c r="W1793" s="112">
        <v>0</v>
      </c>
      <c r="X1793" s="112">
        <v>0</v>
      </c>
      <c r="Y1793" s="112">
        <v>0</v>
      </c>
      <c r="Z1793" s="112">
        <v>0</v>
      </c>
      <c r="AA1793" s="112">
        <v>0</v>
      </c>
      <c r="AB1793" s="112">
        <v>0</v>
      </c>
    </row>
    <row r="1796" spans="1:28" x14ac:dyDescent="0.25">
      <c r="A1796" s="111" t="s">
        <v>1802</v>
      </c>
      <c r="O1796" s="111" t="s">
        <v>1802</v>
      </c>
    </row>
    <row r="1797" spans="1:28" x14ac:dyDescent="0.25">
      <c r="A1797" s="114" t="s">
        <v>0</v>
      </c>
      <c r="B1797" s="114" t="s">
        <v>1666</v>
      </c>
      <c r="C1797" s="114" t="s">
        <v>112</v>
      </c>
      <c r="D1797" s="111" t="s">
        <v>127</v>
      </c>
      <c r="E1797" s="112" t="s">
        <v>1667</v>
      </c>
      <c r="F1797" s="112" t="s">
        <v>1668</v>
      </c>
      <c r="G1797" s="112" t="s">
        <v>1669</v>
      </c>
      <c r="H1797" s="112" t="s">
        <v>1670</v>
      </c>
      <c r="I1797" s="112" t="s">
        <v>1671</v>
      </c>
      <c r="J1797" s="112" t="s">
        <v>1672</v>
      </c>
      <c r="K1797" s="112" t="s">
        <v>1673</v>
      </c>
      <c r="L1797" s="112" t="s">
        <v>1674</v>
      </c>
      <c r="M1797" s="112" t="s">
        <v>1</v>
      </c>
      <c r="O1797" s="114" t="s">
        <v>0</v>
      </c>
      <c r="P1797" s="114" t="s">
        <v>1666</v>
      </c>
      <c r="Q1797" s="114" t="s">
        <v>112</v>
      </c>
      <c r="R1797" s="111" t="s">
        <v>127</v>
      </c>
      <c r="S1797" s="111"/>
      <c r="T1797" s="112" t="s">
        <v>1667</v>
      </c>
      <c r="U1797" s="112" t="s">
        <v>1668</v>
      </c>
      <c r="V1797" s="112" t="s">
        <v>1669</v>
      </c>
      <c r="W1797" s="112" t="s">
        <v>1670</v>
      </c>
      <c r="X1797" s="112" t="s">
        <v>1671</v>
      </c>
      <c r="Y1797" s="112" t="s">
        <v>1672</v>
      </c>
      <c r="Z1797" s="112" t="s">
        <v>1673</v>
      </c>
      <c r="AA1797" s="112" t="s">
        <v>1674</v>
      </c>
      <c r="AB1797" s="112" t="s">
        <v>1</v>
      </c>
    </row>
    <row r="1798" spans="1:28" x14ac:dyDescent="0.25">
      <c r="A1798" s="114" t="s">
        <v>35</v>
      </c>
      <c r="B1798" s="114" t="s">
        <v>1803</v>
      </c>
      <c r="C1798" s="114" t="s">
        <v>589</v>
      </c>
      <c r="D1798" s="114" t="s">
        <v>1676</v>
      </c>
      <c r="E1798" s="112">
        <f t="shared" ref="E1798:M1825" si="105">T1798</f>
        <v>5760</v>
      </c>
      <c r="F1798" s="112">
        <f t="shared" si="105"/>
        <v>0</v>
      </c>
      <c r="G1798" s="112">
        <f t="shared" si="105"/>
        <v>0</v>
      </c>
      <c r="H1798" s="112">
        <f t="shared" si="105"/>
        <v>0</v>
      </c>
      <c r="I1798" s="112">
        <f t="shared" si="105"/>
        <v>0</v>
      </c>
      <c r="J1798" s="112">
        <f t="shared" si="105"/>
        <v>0</v>
      </c>
      <c r="K1798" s="112">
        <f t="shared" si="105"/>
        <v>0</v>
      </c>
      <c r="L1798" s="112">
        <f t="shared" si="105"/>
        <v>0</v>
      </c>
      <c r="M1798" s="112">
        <f t="shared" si="105"/>
        <v>5760</v>
      </c>
      <c r="O1798" s="114" t="s">
        <v>35</v>
      </c>
      <c r="P1798" s="114" t="s">
        <v>1803</v>
      </c>
      <c r="Q1798" s="114" t="s">
        <v>589</v>
      </c>
      <c r="R1798" s="114" t="s">
        <v>1676</v>
      </c>
      <c r="S1798" s="114"/>
      <c r="T1798" s="112">
        <v>5760</v>
      </c>
      <c r="U1798" s="112">
        <v>0</v>
      </c>
      <c r="V1798" s="112">
        <v>0</v>
      </c>
      <c r="W1798" s="112">
        <v>0</v>
      </c>
      <c r="X1798" s="112">
        <v>0</v>
      </c>
      <c r="Y1798" s="112">
        <v>0</v>
      </c>
      <c r="Z1798" s="112">
        <v>0</v>
      </c>
      <c r="AA1798" s="112">
        <v>0</v>
      </c>
      <c r="AB1798" s="112">
        <v>5760</v>
      </c>
    </row>
    <row r="1799" spans="1:28" x14ac:dyDescent="0.25">
      <c r="A1799" s="114" t="s">
        <v>35</v>
      </c>
      <c r="B1799" s="114" t="s">
        <v>1803</v>
      </c>
      <c r="C1799" s="114" t="s">
        <v>590</v>
      </c>
      <c r="D1799" s="114" t="s">
        <v>1677</v>
      </c>
      <c r="E1799" s="112">
        <f t="shared" si="105"/>
        <v>0</v>
      </c>
      <c r="F1799" s="112">
        <f t="shared" si="105"/>
        <v>0</v>
      </c>
      <c r="G1799" s="112">
        <f t="shared" si="105"/>
        <v>0</v>
      </c>
      <c r="H1799" s="112">
        <f t="shared" si="105"/>
        <v>0</v>
      </c>
      <c r="I1799" s="112">
        <f t="shared" si="105"/>
        <v>9456</v>
      </c>
      <c r="J1799" s="112">
        <f t="shared" si="105"/>
        <v>0</v>
      </c>
      <c r="K1799" s="112">
        <f t="shared" si="105"/>
        <v>14828</v>
      </c>
      <c r="L1799" s="112">
        <f t="shared" si="105"/>
        <v>0</v>
      </c>
      <c r="M1799" s="112">
        <f t="shared" si="105"/>
        <v>24284</v>
      </c>
      <c r="O1799" s="114" t="s">
        <v>35</v>
      </c>
      <c r="P1799" s="114" t="s">
        <v>1803</v>
      </c>
      <c r="Q1799" s="114" t="s">
        <v>590</v>
      </c>
      <c r="R1799" s="114" t="s">
        <v>1677</v>
      </c>
      <c r="S1799" s="114"/>
      <c r="T1799" s="112">
        <v>0</v>
      </c>
      <c r="U1799" s="112">
        <v>0</v>
      </c>
      <c r="V1799" s="112">
        <v>0</v>
      </c>
      <c r="W1799" s="112">
        <v>0</v>
      </c>
      <c r="X1799" s="112">
        <v>9456</v>
      </c>
      <c r="Y1799" s="112">
        <v>0</v>
      </c>
      <c r="Z1799" s="112">
        <v>14828</v>
      </c>
      <c r="AA1799" s="112">
        <v>0</v>
      </c>
      <c r="AB1799" s="112">
        <v>24284</v>
      </c>
    </row>
    <row r="1800" spans="1:28" x14ac:dyDescent="0.25">
      <c r="A1800" s="114" t="s">
        <v>35</v>
      </c>
      <c r="B1800" s="114" t="s">
        <v>1803</v>
      </c>
      <c r="C1800" s="114" t="s">
        <v>591</v>
      </c>
      <c r="D1800" s="114" t="s">
        <v>1678</v>
      </c>
      <c r="E1800" s="112">
        <f t="shared" si="105"/>
        <v>0</v>
      </c>
      <c r="F1800" s="112">
        <f t="shared" si="105"/>
        <v>176272</v>
      </c>
      <c r="G1800" s="112">
        <f t="shared" si="105"/>
        <v>0</v>
      </c>
      <c r="H1800" s="112">
        <f t="shared" si="105"/>
        <v>0</v>
      </c>
      <c r="I1800" s="112">
        <f t="shared" si="105"/>
        <v>32192</v>
      </c>
      <c r="J1800" s="112">
        <f t="shared" si="105"/>
        <v>0</v>
      </c>
      <c r="K1800" s="112">
        <f t="shared" si="105"/>
        <v>296</v>
      </c>
      <c r="L1800" s="112">
        <f t="shared" si="105"/>
        <v>48</v>
      </c>
      <c r="M1800" s="112">
        <f t="shared" si="105"/>
        <v>208808</v>
      </c>
      <c r="O1800" s="114" t="s">
        <v>35</v>
      </c>
      <c r="P1800" s="114" t="s">
        <v>1803</v>
      </c>
      <c r="Q1800" s="114" t="s">
        <v>591</v>
      </c>
      <c r="R1800" s="114" t="s">
        <v>1678</v>
      </c>
      <c r="S1800" s="114"/>
      <c r="T1800" s="112">
        <v>0</v>
      </c>
      <c r="U1800" s="112">
        <v>176272</v>
      </c>
      <c r="V1800" s="112">
        <v>0</v>
      </c>
      <c r="W1800" s="112">
        <v>0</v>
      </c>
      <c r="X1800" s="112">
        <v>32192</v>
      </c>
      <c r="Y1800" s="112">
        <v>0</v>
      </c>
      <c r="Z1800" s="112">
        <v>296</v>
      </c>
      <c r="AA1800" s="112">
        <v>48</v>
      </c>
      <c r="AB1800" s="112">
        <v>208808</v>
      </c>
    </row>
    <row r="1801" spans="1:28" x14ac:dyDescent="0.25">
      <c r="A1801" s="114" t="s">
        <v>35</v>
      </c>
      <c r="B1801" s="114" t="s">
        <v>1803</v>
      </c>
      <c r="C1801" s="114" t="s">
        <v>592</v>
      </c>
      <c r="D1801" s="114" t="s">
        <v>1679</v>
      </c>
      <c r="E1801" s="112">
        <f t="shared" si="105"/>
        <v>13072</v>
      </c>
      <c r="F1801" s="112">
        <f t="shared" si="105"/>
        <v>9840</v>
      </c>
      <c r="G1801" s="112">
        <f t="shared" si="105"/>
        <v>0</v>
      </c>
      <c r="H1801" s="112">
        <f t="shared" si="105"/>
        <v>0</v>
      </c>
      <c r="I1801" s="112">
        <f t="shared" si="105"/>
        <v>19056</v>
      </c>
      <c r="J1801" s="112">
        <f t="shared" si="105"/>
        <v>2400</v>
      </c>
      <c r="K1801" s="112">
        <f t="shared" si="105"/>
        <v>9079</v>
      </c>
      <c r="L1801" s="112">
        <f t="shared" si="105"/>
        <v>720</v>
      </c>
      <c r="M1801" s="112">
        <f t="shared" si="105"/>
        <v>54167</v>
      </c>
      <c r="O1801" s="114" t="s">
        <v>35</v>
      </c>
      <c r="P1801" s="114" t="s">
        <v>1803</v>
      </c>
      <c r="Q1801" s="114" t="s">
        <v>592</v>
      </c>
      <c r="R1801" s="114" t="s">
        <v>1679</v>
      </c>
      <c r="S1801" s="114"/>
      <c r="T1801" s="112">
        <v>13072</v>
      </c>
      <c r="U1801" s="112">
        <v>9840</v>
      </c>
      <c r="V1801" s="112">
        <v>0</v>
      </c>
      <c r="W1801" s="112">
        <v>0</v>
      </c>
      <c r="X1801" s="112">
        <v>19056</v>
      </c>
      <c r="Y1801" s="112">
        <v>2400</v>
      </c>
      <c r="Z1801" s="112">
        <v>9079</v>
      </c>
      <c r="AA1801" s="112">
        <v>720</v>
      </c>
      <c r="AB1801" s="112">
        <v>54167</v>
      </c>
    </row>
    <row r="1802" spans="1:28" x14ac:dyDescent="0.25">
      <c r="A1802" s="114" t="s">
        <v>35</v>
      </c>
      <c r="B1802" s="114" t="s">
        <v>1803</v>
      </c>
      <c r="C1802" s="114" t="s">
        <v>593</v>
      </c>
      <c r="D1802" s="114" t="s">
        <v>1680</v>
      </c>
      <c r="E1802" s="112">
        <f t="shared" si="105"/>
        <v>0</v>
      </c>
      <c r="F1802" s="112">
        <f t="shared" si="105"/>
        <v>0</v>
      </c>
      <c r="G1802" s="112">
        <f t="shared" si="105"/>
        <v>0</v>
      </c>
      <c r="H1802" s="112">
        <f t="shared" si="105"/>
        <v>0</v>
      </c>
      <c r="I1802" s="112">
        <f t="shared" si="105"/>
        <v>0</v>
      </c>
      <c r="J1802" s="112">
        <f t="shared" si="105"/>
        <v>0</v>
      </c>
      <c r="K1802" s="112">
        <f t="shared" si="105"/>
        <v>0</v>
      </c>
      <c r="L1802" s="112">
        <f t="shared" si="105"/>
        <v>0</v>
      </c>
      <c r="M1802" s="112">
        <f t="shared" si="105"/>
        <v>0</v>
      </c>
      <c r="O1802" s="114" t="s">
        <v>35</v>
      </c>
      <c r="P1802" s="114" t="s">
        <v>1803</v>
      </c>
      <c r="Q1802" s="114" t="s">
        <v>593</v>
      </c>
      <c r="R1802" s="114" t="s">
        <v>1680</v>
      </c>
      <c r="S1802" s="114"/>
      <c r="T1802" s="112">
        <v>0</v>
      </c>
      <c r="U1802" s="112">
        <v>0</v>
      </c>
      <c r="V1802" s="112">
        <v>0</v>
      </c>
      <c r="W1802" s="112">
        <v>0</v>
      </c>
      <c r="X1802" s="112">
        <v>0</v>
      </c>
      <c r="Y1802" s="112">
        <v>0</v>
      </c>
      <c r="Z1802" s="112">
        <v>0</v>
      </c>
      <c r="AA1802" s="112">
        <v>0</v>
      </c>
      <c r="AB1802" s="112">
        <v>0</v>
      </c>
    </row>
    <row r="1803" spans="1:28" x14ac:dyDescent="0.25">
      <c r="A1803" s="114" t="s">
        <v>35</v>
      </c>
      <c r="B1803" s="114" t="s">
        <v>1803</v>
      </c>
      <c r="C1803" s="114" t="s">
        <v>594</v>
      </c>
      <c r="D1803" s="114" t="s">
        <v>1681</v>
      </c>
      <c r="E1803" s="112">
        <f t="shared" si="105"/>
        <v>0</v>
      </c>
      <c r="F1803" s="112">
        <f t="shared" si="105"/>
        <v>0</v>
      </c>
      <c r="G1803" s="112">
        <f t="shared" si="105"/>
        <v>0</v>
      </c>
      <c r="H1803" s="112">
        <f t="shared" si="105"/>
        <v>0</v>
      </c>
      <c r="I1803" s="112">
        <f t="shared" si="105"/>
        <v>0</v>
      </c>
      <c r="J1803" s="112">
        <f t="shared" si="105"/>
        <v>0</v>
      </c>
      <c r="K1803" s="112">
        <f t="shared" si="105"/>
        <v>48</v>
      </c>
      <c r="L1803" s="112">
        <f t="shared" si="105"/>
        <v>0</v>
      </c>
      <c r="M1803" s="112">
        <f t="shared" si="105"/>
        <v>48</v>
      </c>
      <c r="O1803" s="114" t="s">
        <v>35</v>
      </c>
      <c r="P1803" s="114" t="s">
        <v>1803</v>
      </c>
      <c r="Q1803" s="114" t="s">
        <v>594</v>
      </c>
      <c r="R1803" s="114" t="s">
        <v>1681</v>
      </c>
      <c r="S1803" s="114"/>
      <c r="T1803" s="112">
        <v>0</v>
      </c>
      <c r="U1803" s="112">
        <v>0</v>
      </c>
      <c r="V1803" s="112">
        <v>0</v>
      </c>
      <c r="W1803" s="112">
        <v>0</v>
      </c>
      <c r="X1803" s="112">
        <v>0</v>
      </c>
      <c r="Y1803" s="112">
        <v>0</v>
      </c>
      <c r="Z1803" s="112">
        <v>48</v>
      </c>
      <c r="AA1803" s="112">
        <v>0</v>
      </c>
      <c r="AB1803" s="112">
        <v>48</v>
      </c>
    </row>
    <row r="1804" spans="1:28" x14ac:dyDescent="0.25">
      <c r="A1804" s="114" t="s">
        <v>35</v>
      </c>
      <c r="B1804" s="114" t="s">
        <v>1803</v>
      </c>
      <c r="C1804" s="114" t="s">
        <v>595</v>
      </c>
      <c r="D1804" s="114" t="s">
        <v>1682</v>
      </c>
      <c r="E1804" s="112">
        <f t="shared" si="105"/>
        <v>0</v>
      </c>
      <c r="F1804" s="112">
        <f t="shared" si="105"/>
        <v>32816</v>
      </c>
      <c r="G1804" s="112">
        <f t="shared" si="105"/>
        <v>0</v>
      </c>
      <c r="H1804" s="112">
        <f t="shared" si="105"/>
        <v>0</v>
      </c>
      <c r="I1804" s="112">
        <f t="shared" si="105"/>
        <v>0</v>
      </c>
      <c r="J1804" s="112">
        <f t="shared" si="105"/>
        <v>8272</v>
      </c>
      <c r="K1804" s="112">
        <f t="shared" si="105"/>
        <v>0</v>
      </c>
      <c r="L1804" s="112">
        <f t="shared" si="105"/>
        <v>698</v>
      </c>
      <c r="M1804" s="112">
        <f t="shared" si="105"/>
        <v>41786</v>
      </c>
      <c r="O1804" s="114" t="s">
        <v>35</v>
      </c>
      <c r="P1804" s="114" t="s">
        <v>1803</v>
      </c>
      <c r="Q1804" s="114" t="s">
        <v>595</v>
      </c>
      <c r="R1804" s="114" t="s">
        <v>1682</v>
      </c>
      <c r="S1804" s="114"/>
      <c r="T1804" s="112">
        <v>0</v>
      </c>
      <c r="U1804" s="112">
        <v>32816</v>
      </c>
      <c r="V1804" s="112">
        <v>0</v>
      </c>
      <c r="W1804" s="112">
        <v>0</v>
      </c>
      <c r="X1804" s="112">
        <v>0</v>
      </c>
      <c r="Y1804" s="112">
        <v>8272</v>
      </c>
      <c r="Z1804" s="112">
        <v>0</v>
      </c>
      <c r="AA1804" s="112">
        <v>698</v>
      </c>
      <c r="AB1804" s="112">
        <v>41786</v>
      </c>
    </row>
    <row r="1805" spans="1:28" x14ac:dyDescent="0.25">
      <c r="A1805" s="114" t="s">
        <v>35</v>
      </c>
      <c r="B1805" s="114" t="s">
        <v>1803</v>
      </c>
      <c r="C1805" s="114" t="s">
        <v>596</v>
      </c>
      <c r="D1805" s="114" t="s">
        <v>1683</v>
      </c>
      <c r="E1805" s="112">
        <f t="shared" si="105"/>
        <v>0</v>
      </c>
      <c r="F1805" s="112">
        <f t="shared" si="105"/>
        <v>0</v>
      </c>
      <c r="G1805" s="112">
        <f t="shared" si="105"/>
        <v>0</v>
      </c>
      <c r="H1805" s="112">
        <f t="shared" si="105"/>
        <v>0</v>
      </c>
      <c r="I1805" s="112">
        <f t="shared" si="105"/>
        <v>336</v>
      </c>
      <c r="J1805" s="112">
        <f t="shared" si="105"/>
        <v>0</v>
      </c>
      <c r="K1805" s="112">
        <f t="shared" si="105"/>
        <v>9452</v>
      </c>
      <c r="L1805" s="112">
        <f t="shared" si="105"/>
        <v>0</v>
      </c>
      <c r="M1805" s="112">
        <f t="shared" si="105"/>
        <v>9788</v>
      </c>
      <c r="O1805" s="114" t="s">
        <v>35</v>
      </c>
      <c r="P1805" s="114" t="s">
        <v>1803</v>
      </c>
      <c r="Q1805" s="114" t="s">
        <v>596</v>
      </c>
      <c r="R1805" s="114" t="s">
        <v>1683</v>
      </c>
      <c r="S1805" s="114"/>
      <c r="T1805" s="112">
        <v>0</v>
      </c>
      <c r="U1805" s="112">
        <v>0</v>
      </c>
      <c r="V1805" s="112">
        <v>0</v>
      </c>
      <c r="W1805" s="112">
        <v>0</v>
      </c>
      <c r="X1805" s="112">
        <v>336</v>
      </c>
      <c r="Y1805" s="112">
        <v>0</v>
      </c>
      <c r="Z1805" s="112">
        <v>9452</v>
      </c>
      <c r="AA1805" s="112">
        <v>0</v>
      </c>
      <c r="AB1805" s="112">
        <v>9788</v>
      </c>
    </row>
    <row r="1806" spans="1:28" x14ac:dyDescent="0.25">
      <c r="A1806" s="114" t="s">
        <v>35</v>
      </c>
      <c r="B1806" s="114" t="s">
        <v>1803</v>
      </c>
      <c r="C1806" s="114" t="s">
        <v>597</v>
      </c>
      <c r="D1806" s="114" t="s">
        <v>1684</v>
      </c>
      <c r="E1806" s="112">
        <f t="shared" si="105"/>
        <v>4704</v>
      </c>
      <c r="F1806" s="112">
        <f t="shared" si="105"/>
        <v>864</v>
      </c>
      <c r="G1806" s="112">
        <f t="shared" si="105"/>
        <v>0</v>
      </c>
      <c r="H1806" s="112">
        <f t="shared" si="105"/>
        <v>0</v>
      </c>
      <c r="I1806" s="112">
        <f t="shared" si="105"/>
        <v>0</v>
      </c>
      <c r="J1806" s="112">
        <f t="shared" si="105"/>
        <v>0</v>
      </c>
      <c r="K1806" s="112">
        <f t="shared" si="105"/>
        <v>0</v>
      </c>
      <c r="L1806" s="112">
        <f t="shared" si="105"/>
        <v>0</v>
      </c>
      <c r="M1806" s="112">
        <f t="shared" si="105"/>
        <v>5568</v>
      </c>
      <c r="O1806" s="114" t="s">
        <v>35</v>
      </c>
      <c r="P1806" s="114" t="s">
        <v>1803</v>
      </c>
      <c r="Q1806" s="114" t="s">
        <v>597</v>
      </c>
      <c r="R1806" s="114" t="s">
        <v>1684</v>
      </c>
      <c r="S1806" s="114"/>
      <c r="T1806" s="112">
        <v>4704</v>
      </c>
      <c r="U1806" s="112">
        <v>864</v>
      </c>
      <c r="V1806" s="112">
        <v>0</v>
      </c>
      <c r="W1806" s="112">
        <v>0</v>
      </c>
      <c r="X1806" s="112">
        <v>0</v>
      </c>
      <c r="Y1806" s="112">
        <v>0</v>
      </c>
      <c r="Z1806" s="112">
        <v>0</v>
      </c>
      <c r="AA1806" s="112">
        <v>0</v>
      </c>
      <c r="AB1806" s="112">
        <v>5568</v>
      </c>
    </row>
    <row r="1807" spans="1:28" x14ac:dyDescent="0.25">
      <c r="A1807" s="114" t="s">
        <v>35</v>
      </c>
      <c r="B1807" s="114" t="s">
        <v>1803</v>
      </c>
      <c r="C1807" s="114" t="s">
        <v>598</v>
      </c>
      <c r="D1807" s="114" t="s">
        <v>1685</v>
      </c>
      <c r="E1807" s="112">
        <f t="shared" si="105"/>
        <v>0</v>
      </c>
      <c r="F1807" s="112">
        <f t="shared" si="105"/>
        <v>416</v>
      </c>
      <c r="G1807" s="112">
        <f t="shared" si="105"/>
        <v>0</v>
      </c>
      <c r="H1807" s="112">
        <f t="shared" si="105"/>
        <v>0</v>
      </c>
      <c r="I1807" s="112">
        <f t="shared" si="105"/>
        <v>0</v>
      </c>
      <c r="J1807" s="112">
        <f t="shared" si="105"/>
        <v>0</v>
      </c>
      <c r="K1807" s="112">
        <f t="shared" si="105"/>
        <v>0</v>
      </c>
      <c r="L1807" s="112">
        <f t="shared" si="105"/>
        <v>0</v>
      </c>
      <c r="M1807" s="112">
        <f t="shared" si="105"/>
        <v>416</v>
      </c>
      <c r="O1807" s="114" t="s">
        <v>35</v>
      </c>
      <c r="P1807" s="114" t="s">
        <v>1803</v>
      </c>
      <c r="Q1807" s="114" t="s">
        <v>598</v>
      </c>
      <c r="R1807" s="114" t="s">
        <v>1685</v>
      </c>
      <c r="S1807" s="114"/>
      <c r="T1807" s="112">
        <v>0</v>
      </c>
      <c r="U1807" s="112">
        <v>416</v>
      </c>
      <c r="V1807" s="112">
        <v>0</v>
      </c>
      <c r="W1807" s="112">
        <v>0</v>
      </c>
      <c r="X1807" s="112">
        <v>0</v>
      </c>
      <c r="Y1807" s="112">
        <v>0</v>
      </c>
      <c r="Z1807" s="112">
        <v>0</v>
      </c>
      <c r="AA1807" s="112">
        <v>0</v>
      </c>
      <c r="AB1807" s="112">
        <v>416</v>
      </c>
    </row>
    <row r="1808" spans="1:28" x14ac:dyDescent="0.25">
      <c r="A1808" s="114" t="s">
        <v>35</v>
      </c>
      <c r="B1808" s="114" t="s">
        <v>1803</v>
      </c>
      <c r="C1808" s="114" t="s">
        <v>599</v>
      </c>
      <c r="D1808" s="114" t="s">
        <v>1686</v>
      </c>
      <c r="E1808" s="112">
        <f t="shared" si="105"/>
        <v>0</v>
      </c>
      <c r="F1808" s="112">
        <f t="shared" si="105"/>
        <v>192</v>
      </c>
      <c r="G1808" s="112">
        <f t="shared" si="105"/>
        <v>0</v>
      </c>
      <c r="H1808" s="112">
        <f t="shared" si="105"/>
        <v>0</v>
      </c>
      <c r="I1808" s="112">
        <f t="shared" si="105"/>
        <v>0</v>
      </c>
      <c r="J1808" s="112">
        <f t="shared" si="105"/>
        <v>74848</v>
      </c>
      <c r="K1808" s="112">
        <f t="shared" si="105"/>
        <v>0</v>
      </c>
      <c r="L1808" s="112">
        <f t="shared" si="105"/>
        <v>44616</v>
      </c>
      <c r="M1808" s="112">
        <f t="shared" si="105"/>
        <v>119656</v>
      </c>
      <c r="O1808" s="114" t="s">
        <v>35</v>
      </c>
      <c r="P1808" s="114" t="s">
        <v>1803</v>
      </c>
      <c r="Q1808" s="114" t="s">
        <v>599</v>
      </c>
      <c r="R1808" s="114" t="s">
        <v>1686</v>
      </c>
      <c r="S1808" s="114"/>
      <c r="T1808" s="112">
        <v>0</v>
      </c>
      <c r="U1808" s="112">
        <v>192</v>
      </c>
      <c r="V1808" s="112">
        <v>0</v>
      </c>
      <c r="W1808" s="112">
        <v>0</v>
      </c>
      <c r="X1808" s="112">
        <v>0</v>
      </c>
      <c r="Y1808" s="112">
        <v>74848</v>
      </c>
      <c r="Z1808" s="112">
        <v>0</v>
      </c>
      <c r="AA1808" s="112">
        <v>44616</v>
      </c>
      <c r="AB1808" s="112">
        <v>119656</v>
      </c>
    </row>
    <row r="1809" spans="1:28" x14ac:dyDescent="0.25">
      <c r="A1809" s="114" t="s">
        <v>35</v>
      </c>
      <c r="B1809" s="114" t="s">
        <v>1803</v>
      </c>
      <c r="C1809" s="114" t="s">
        <v>600</v>
      </c>
      <c r="D1809" s="114" t="s">
        <v>1687</v>
      </c>
      <c r="E1809" s="112">
        <f t="shared" si="105"/>
        <v>150528</v>
      </c>
      <c r="F1809" s="112">
        <f t="shared" si="105"/>
        <v>0</v>
      </c>
      <c r="G1809" s="112">
        <f t="shared" si="105"/>
        <v>0</v>
      </c>
      <c r="H1809" s="112">
        <f t="shared" si="105"/>
        <v>15920</v>
      </c>
      <c r="I1809" s="112">
        <f t="shared" si="105"/>
        <v>0</v>
      </c>
      <c r="J1809" s="112">
        <f t="shared" si="105"/>
        <v>0</v>
      </c>
      <c r="K1809" s="112">
        <f t="shared" si="105"/>
        <v>72</v>
      </c>
      <c r="L1809" s="112">
        <f t="shared" si="105"/>
        <v>0</v>
      </c>
      <c r="M1809" s="112">
        <f t="shared" si="105"/>
        <v>166520</v>
      </c>
      <c r="O1809" s="114" t="s">
        <v>35</v>
      </c>
      <c r="P1809" s="114" t="s">
        <v>1803</v>
      </c>
      <c r="Q1809" s="114" t="s">
        <v>600</v>
      </c>
      <c r="R1809" s="114" t="s">
        <v>1687</v>
      </c>
      <c r="S1809" s="114"/>
      <c r="T1809" s="112">
        <v>150528</v>
      </c>
      <c r="U1809" s="112">
        <v>0</v>
      </c>
      <c r="V1809" s="112">
        <v>0</v>
      </c>
      <c r="W1809" s="112">
        <v>15920</v>
      </c>
      <c r="X1809" s="112">
        <v>0</v>
      </c>
      <c r="Y1809" s="112">
        <v>0</v>
      </c>
      <c r="Z1809" s="112">
        <v>72</v>
      </c>
      <c r="AA1809" s="112">
        <v>0</v>
      </c>
      <c r="AB1809" s="112">
        <v>166520</v>
      </c>
    </row>
    <row r="1810" spans="1:28" x14ac:dyDescent="0.25">
      <c r="A1810" s="114" t="s">
        <v>35</v>
      </c>
      <c r="B1810" s="114" t="s">
        <v>1803</v>
      </c>
      <c r="C1810" s="114" t="s">
        <v>601</v>
      </c>
      <c r="D1810" s="114" t="s">
        <v>1688</v>
      </c>
      <c r="E1810" s="112">
        <f t="shared" si="105"/>
        <v>6880</v>
      </c>
      <c r="F1810" s="112">
        <f t="shared" si="105"/>
        <v>0</v>
      </c>
      <c r="G1810" s="112">
        <f t="shared" si="105"/>
        <v>0</v>
      </c>
      <c r="H1810" s="112">
        <f t="shared" si="105"/>
        <v>0</v>
      </c>
      <c r="I1810" s="112">
        <f t="shared" si="105"/>
        <v>0</v>
      </c>
      <c r="J1810" s="112">
        <f t="shared" si="105"/>
        <v>0</v>
      </c>
      <c r="K1810" s="112">
        <f t="shared" si="105"/>
        <v>168</v>
      </c>
      <c r="L1810" s="112">
        <f t="shared" si="105"/>
        <v>0</v>
      </c>
      <c r="M1810" s="112">
        <f t="shared" si="105"/>
        <v>7048</v>
      </c>
      <c r="O1810" s="114" t="s">
        <v>35</v>
      </c>
      <c r="P1810" s="114" t="s">
        <v>1803</v>
      </c>
      <c r="Q1810" s="114" t="s">
        <v>601</v>
      </c>
      <c r="R1810" s="114" t="s">
        <v>1688</v>
      </c>
      <c r="S1810" s="114"/>
      <c r="T1810" s="112">
        <v>6880</v>
      </c>
      <c r="U1810" s="112">
        <v>0</v>
      </c>
      <c r="V1810" s="112">
        <v>0</v>
      </c>
      <c r="W1810" s="112">
        <v>0</v>
      </c>
      <c r="X1810" s="112">
        <v>0</v>
      </c>
      <c r="Y1810" s="112">
        <v>0</v>
      </c>
      <c r="Z1810" s="112">
        <v>168</v>
      </c>
      <c r="AA1810" s="112">
        <v>0</v>
      </c>
      <c r="AB1810" s="112">
        <v>7048</v>
      </c>
    </row>
    <row r="1811" spans="1:28" x14ac:dyDescent="0.25">
      <c r="A1811" s="114" t="s">
        <v>35</v>
      </c>
      <c r="B1811" s="114" t="s">
        <v>1803</v>
      </c>
      <c r="C1811" s="114" t="s">
        <v>602</v>
      </c>
      <c r="D1811" s="114" t="s">
        <v>1689</v>
      </c>
      <c r="E1811" s="112">
        <f t="shared" si="105"/>
        <v>0</v>
      </c>
      <c r="F1811" s="112">
        <f t="shared" si="105"/>
        <v>0</v>
      </c>
      <c r="G1811" s="112">
        <f t="shared" si="105"/>
        <v>0</v>
      </c>
      <c r="H1811" s="112">
        <f t="shared" si="105"/>
        <v>0</v>
      </c>
      <c r="I1811" s="112">
        <f t="shared" si="105"/>
        <v>0</v>
      </c>
      <c r="J1811" s="112">
        <f t="shared" si="105"/>
        <v>108544</v>
      </c>
      <c r="K1811" s="112">
        <f t="shared" si="105"/>
        <v>0</v>
      </c>
      <c r="L1811" s="112">
        <f t="shared" si="105"/>
        <v>3312</v>
      </c>
      <c r="M1811" s="112">
        <f t="shared" si="105"/>
        <v>111856</v>
      </c>
      <c r="O1811" s="114" t="s">
        <v>35</v>
      </c>
      <c r="P1811" s="114" t="s">
        <v>1803</v>
      </c>
      <c r="Q1811" s="114" t="s">
        <v>602</v>
      </c>
      <c r="R1811" s="114" t="s">
        <v>1689</v>
      </c>
      <c r="S1811" s="114"/>
      <c r="T1811" s="112">
        <v>0</v>
      </c>
      <c r="U1811" s="112">
        <v>0</v>
      </c>
      <c r="V1811" s="112">
        <v>0</v>
      </c>
      <c r="W1811" s="112">
        <v>0</v>
      </c>
      <c r="X1811" s="112">
        <v>0</v>
      </c>
      <c r="Y1811" s="112">
        <v>108544</v>
      </c>
      <c r="Z1811" s="112">
        <v>0</v>
      </c>
      <c r="AA1811" s="112">
        <v>3312</v>
      </c>
      <c r="AB1811" s="112">
        <v>111856</v>
      </c>
    </row>
    <row r="1812" spans="1:28" x14ac:dyDescent="0.25">
      <c r="A1812" s="114" t="s">
        <v>35</v>
      </c>
      <c r="B1812" s="114" t="s">
        <v>1803</v>
      </c>
      <c r="C1812" s="114" t="s">
        <v>603</v>
      </c>
      <c r="D1812" s="114" t="s">
        <v>1690</v>
      </c>
      <c r="E1812" s="112">
        <f t="shared" si="105"/>
        <v>0</v>
      </c>
      <c r="F1812" s="112">
        <f t="shared" si="105"/>
        <v>0</v>
      </c>
      <c r="G1812" s="112">
        <f t="shared" si="105"/>
        <v>0</v>
      </c>
      <c r="H1812" s="112">
        <f t="shared" si="105"/>
        <v>0</v>
      </c>
      <c r="I1812" s="112">
        <f t="shared" si="105"/>
        <v>0</v>
      </c>
      <c r="J1812" s="112">
        <f t="shared" si="105"/>
        <v>0</v>
      </c>
      <c r="K1812" s="112">
        <f t="shared" si="105"/>
        <v>0</v>
      </c>
      <c r="L1812" s="112">
        <f t="shared" si="105"/>
        <v>0</v>
      </c>
      <c r="M1812" s="112">
        <f t="shared" si="105"/>
        <v>0</v>
      </c>
      <c r="O1812" s="114" t="s">
        <v>35</v>
      </c>
      <c r="P1812" s="114" t="s">
        <v>1803</v>
      </c>
      <c r="Q1812" s="114" t="s">
        <v>603</v>
      </c>
      <c r="R1812" s="114" t="s">
        <v>1690</v>
      </c>
      <c r="S1812" s="114"/>
      <c r="T1812" s="112">
        <v>0</v>
      </c>
      <c r="U1812" s="112">
        <v>0</v>
      </c>
      <c r="V1812" s="112">
        <v>0</v>
      </c>
      <c r="W1812" s="112">
        <v>0</v>
      </c>
      <c r="X1812" s="112">
        <v>0</v>
      </c>
      <c r="Y1812" s="112">
        <v>0</v>
      </c>
      <c r="Z1812" s="112">
        <v>0</v>
      </c>
      <c r="AA1812" s="112">
        <v>0</v>
      </c>
      <c r="AB1812" s="112">
        <v>0</v>
      </c>
    </row>
    <row r="1813" spans="1:28" x14ac:dyDescent="0.25">
      <c r="A1813" s="114" t="s">
        <v>35</v>
      </c>
      <c r="B1813" s="114" t="s">
        <v>1803</v>
      </c>
      <c r="C1813" s="114" t="s">
        <v>604</v>
      </c>
      <c r="D1813" s="114" t="s">
        <v>1691</v>
      </c>
      <c r="E1813" s="112">
        <f t="shared" si="105"/>
        <v>0</v>
      </c>
      <c r="F1813" s="112">
        <f t="shared" si="105"/>
        <v>384</v>
      </c>
      <c r="G1813" s="112">
        <f t="shared" si="105"/>
        <v>0</v>
      </c>
      <c r="H1813" s="112">
        <f t="shared" si="105"/>
        <v>0</v>
      </c>
      <c r="I1813" s="112">
        <f t="shared" si="105"/>
        <v>0</v>
      </c>
      <c r="J1813" s="112">
        <f t="shared" si="105"/>
        <v>65552</v>
      </c>
      <c r="K1813" s="112">
        <f t="shared" si="105"/>
        <v>0</v>
      </c>
      <c r="L1813" s="112">
        <f t="shared" si="105"/>
        <v>15877</v>
      </c>
      <c r="M1813" s="112">
        <f t="shared" si="105"/>
        <v>81813</v>
      </c>
      <c r="O1813" s="114" t="s">
        <v>35</v>
      </c>
      <c r="P1813" s="114" t="s">
        <v>1803</v>
      </c>
      <c r="Q1813" s="114" t="s">
        <v>604</v>
      </c>
      <c r="R1813" s="114" t="s">
        <v>1691</v>
      </c>
      <c r="S1813" s="114"/>
      <c r="T1813" s="112">
        <v>0</v>
      </c>
      <c r="U1813" s="112">
        <v>384</v>
      </c>
      <c r="V1813" s="112">
        <v>0</v>
      </c>
      <c r="W1813" s="112">
        <v>0</v>
      </c>
      <c r="X1813" s="112">
        <v>0</v>
      </c>
      <c r="Y1813" s="112">
        <v>65552</v>
      </c>
      <c r="Z1813" s="112">
        <v>0</v>
      </c>
      <c r="AA1813" s="112">
        <v>15877</v>
      </c>
      <c r="AB1813" s="112">
        <v>81813</v>
      </c>
    </row>
    <row r="1814" spans="1:28" x14ac:dyDescent="0.25">
      <c r="A1814" s="114" t="s">
        <v>35</v>
      </c>
      <c r="B1814" s="114" t="s">
        <v>1803</v>
      </c>
      <c r="C1814" s="114" t="s">
        <v>605</v>
      </c>
      <c r="D1814" s="114" t="s">
        <v>1692</v>
      </c>
      <c r="E1814" s="112">
        <f t="shared" si="105"/>
        <v>0</v>
      </c>
      <c r="F1814" s="112">
        <f t="shared" si="105"/>
        <v>0</v>
      </c>
      <c r="G1814" s="112">
        <f t="shared" si="105"/>
        <v>0</v>
      </c>
      <c r="H1814" s="112">
        <f t="shared" si="105"/>
        <v>0</v>
      </c>
      <c r="I1814" s="112">
        <f t="shared" si="105"/>
        <v>0</v>
      </c>
      <c r="J1814" s="112">
        <f t="shared" si="105"/>
        <v>21392</v>
      </c>
      <c r="K1814" s="112">
        <f t="shared" si="105"/>
        <v>0</v>
      </c>
      <c r="L1814" s="112">
        <f t="shared" si="105"/>
        <v>0</v>
      </c>
      <c r="M1814" s="112">
        <f t="shared" si="105"/>
        <v>21392</v>
      </c>
      <c r="O1814" s="114" t="s">
        <v>35</v>
      </c>
      <c r="P1814" s="114" t="s">
        <v>1803</v>
      </c>
      <c r="Q1814" s="114" t="s">
        <v>605</v>
      </c>
      <c r="R1814" s="114" t="s">
        <v>1692</v>
      </c>
      <c r="S1814" s="114"/>
      <c r="T1814" s="112">
        <v>0</v>
      </c>
      <c r="U1814" s="112">
        <v>0</v>
      </c>
      <c r="V1814" s="112">
        <v>0</v>
      </c>
      <c r="W1814" s="112">
        <v>0</v>
      </c>
      <c r="X1814" s="112">
        <v>0</v>
      </c>
      <c r="Y1814" s="112">
        <v>21392</v>
      </c>
      <c r="Z1814" s="112">
        <v>0</v>
      </c>
      <c r="AA1814" s="112">
        <v>0</v>
      </c>
      <c r="AB1814" s="112">
        <v>21392</v>
      </c>
    </row>
    <row r="1815" spans="1:28" x14ac:dyDescent="0.25">
      <c r="A1815" s="114" t="s">
        <v>35</v>
      </c>
      <c r="B1815" s="114" t="s">
        <v>1803</v>
      </c>
      <c r="C1815" s="114" t="s">
        <v>606</v>
      </c>
      <c r="D1815" s="114" t="s">
        <v>1693</v>
      </c>
      <c r="E1815" s="112">
        <f t="shared" si="105"/>
        <v>0</v>
      </c>
      <c r="F1815" s="112">
        <f t="shared" si="105"/>
        <v>0</v>
      </c>
      <c r="G1815" s="112">
        <f t="shared" si="105"/>
        <v>0</v>
      </c>
      <c r="H1815" s="112">
        <f t="shared" si="105"/>
        <v>0</v>
      </c>
      <c r="I1815" s="112">
        <f t="shared" si="105"/>
        <v>0</v>
      </c>
      <c r="J1815" s="112">
        <f t="shared" si="105"/>
        <v>96672</v>
      </c>
      <c r="K1815" s="112">
        <f t="shared" si="105"/>
        <v>0</v>
      </c>
      <c r="L1815" s="112">
        <f t="shared" si="105"/>
        <v>0</v>
      </c>
      <c r="M1815" s="112">
        <f t="shared" si="105"/>
        <v>96672</v>
      </c>
      <c r="O1815" s="114" t="s">
        <v>35</v>
      </c>
      <c r="P1815" s="114" t="s">
        <v>1803</v>
      </c>
      <c r="Q1815" s="114" t="s">
        <v>606</v>
      </c>
      <c r="R1815" s="114" t="s">
        <v>1693</v>
      </c>
      <c r="S1815" s="114"/>
      <c r="T1815" s="112">
        <v>0</v>
      </c>
      <c r="U1815" s="112">
        <v>0</v>
      </c>
      <c r="V1815" s="112">
        <v>0</v>
      </c>
      <c r="W1815" s="112">
        <v>0</v>
      </c>
      <c r="X1815" s="112">
        <v>0</v>
      </c>
      <c r="Y1815" s="112">
        <v>96672</v>
      </c>
      <c r="Z1815" s="112">
        <v>0</v>
      </c>
      <c r="AA1815" s="112">
        <v>0</v>
      </c>
      <c r="AB1815" s="112">
        <v>96672</v>
      </c>
    </row>
    <row r="1816" spans="1:28" x14ac:dyDescent="0.25">
      <c r="A1816" s="114" t="s">
        <v>35</v>
      </c>
      <c r="B1816" s="114" t="s">
        <v>1803</v>
      </c>
      <c r="C1816" s="114" t="s">
        <v>607</v>
      </c>
      <c r="D1816" s="114" t="s">
        <v>1694</v>
      </c>
      <c r="E1816" s="112">
        <f t="shared" si="105"/>
        <v>0</v>
      </c>
      <c r="F1816" s="112">
        <f t="shared" si="105"/>
        <v>79360</v>
      </c>
      <c r="G1816" s="112">
        <f t="shared" si="105"/>
        <v>43200</v>
      </c>
      <c r="H1816" s="112">
        <f t="shared" si="105"/>
        <v>0</v>
      </c>
      <c r="I1816" s="112">
        <f t="shared" si="105"/>
        <v>0</v>
      </c>
      <c r="J1816" s="112">
        <f t="shared" si="105"/>
        <v>0</v>
      </c>
      <c r="K1816" s="112">
        <f t="shared" si="105"/>
        <v>0</v>
      </c>
      <c r="L1816" s="112">
        <f t="shared" si="105"/>
        <v>0</v>
      </c>
      <c r="M1816" s="112">
        <f t="shared" si="105"/>
        <v>122560</v>
      </c>
      <c r="O1816" s="114" t="s">
        <v>35</v>
      </c>
      <c r="P1816" s="114" t="s">
        <v>1803</v>
      </c>
      <c r="Q1816" s="114" t="s">
        <v>607</v>
      </c>
      <c r="R1816" s="114" t="s">
        <v>1694</v>
      </c>
      <c r="S1816" s="114"/>
      <c r="T1816" s="112">
        <v>0</v>
      </c>
      <c r="U1816" s="112">
        <v>79360</v>
      </c>
      <c r="V1816" s="112">
        <v>43200</v>
      </c>
      <c r="W1816" s="112">
        <v>0</v>
      </c>
      <c r="X1816" s="112">
        <v>0</v>
      </c>
      <c r="Y1816" s="112">
        <v>0</v>
      </c>
      <c r="Z1816" s="112">
        <v>0</v>
      </c>
      <c r="AA1816" s="112">
        <v>0</v>
      </c>
      <c r="AB1816" s="112">
        <v>122560</v>
      </c>
    </row>
    <row r="1817" spans="1:28" x14ac:dyDescent="0.25">
      <c r="A1817" s="114" t="s">
        <v>35</v>
      </c>
      <c r="B1817" s="114" t="s">
        <v>1803</v>
      </c>
      <c r="C1817" s="114" t="s">
        <v>608</v>
      </c>
      <c r="D1817" s="114" t="s">
        <v>1695</v>
      </c>
      <c r="E1817" s="112">
        <f t="shared" si="105"/>
        <v>0</v>
      </c>
      <c r="F1817" s="112">
        <f t="shared" si="105"/>
        <v>0</v>
      </c>
      <c r="G1817" s="112">
        <f t="shared" si="105"/>
        <v>0</v>
      </c>
      <c r="H1817" s="112">
        <f t="shared" si="105"/>
        <v>0</v>
      </c>
      <c r="I1817" s="112">
        <f t="shared" si="105"/>
        <v>0</v>
      </c>
      <c r="J1817" s="112">
        <f t="shared" si="105"/>
        <v>0</v>
      </c>
      <c r="K1817" s="112">
        <f t="shared" si="105"/>
        <v>0</v>
      </c>
      <c r="L1817" s="112">
        <f t="shared" si="105"/>
        <v>0</v>
      </c>
      <c r="M1817" s="112">
        <f t="shared" si="105"/>
        <v>0</v>
      </c>
      <c r="O1817" s="114" t="s">
        <v>35</v>
      </c>
      <c r="P1817" s="114" t="s">
        <v>1803</v>
      </c>
      <c r="Q1817" s="114" t="s">
        <v>608</v>
      </c>
      <c r="R1817" s="114" t="s">
        <v>1695</v>
      </c>
      <c r="S1817" s="114"/>
      <c r="T1817" s="112">
        <v>0</v>
      </c>
      <c r="U1817" s="112">
        <v>0</v>
      </c>
      <c r="V1817" s="112">
        <v>0</v>
      </c>
      <c r="W1817" s="112">
        <v>0</v>
      </c>
      <c r="X1817" s="112">
        <v>0</v>
      </c>
      <c r="Y1817" s="112">
        <v>0</v>
      </c>
      <c r="Z1817" s="112">
        <v>0</v>
      </c>
      <c r="AA1817" s="112">
        <v>0</v>
      </c>
      <c r="AB1817" s="112">
        <v>0</v>
      </c>
    </row>
    <row r="1818" spans="1:28" x14ac:dyDescent="0.25">
      <c r="A1818" s="114" t="s">
        <v>35</v>
      </c>
      <c r="B1818" s="114" t="s">
        <v>1803</v>
      </c>
      <c r="C1818" s="114" t="s">
        <v>609</v>
      </c>
      <c r="D1818" s="114" t="s">
        <v>1696</v>
      </c>
      <c r="E1818" s="112">
        <f t="shared" si="105"/>
        <v>0</v>
      </c>
      <c r="F1818" s="112">
        <f t="shared" si="105"/>
        <v>0</v>
      </c>
      <c r="G1818" s="112">
        <f t="shared" si="105"/>
        <v>0</v>
      </c>
      <c r="H1818" s="112">
        <f t="shared" si="105"/>
        <v>0</v>
      </c>
      <c r="I1818" s="112">
        <f t="shared" si="105"/>
        <v>0</v>
      </c>
      <c r="J1818" s="112">
        <f t="shared" si="105"/>
        <v>0</v>
      </c>
      <c r="K1818" s="112">
        <f t="shared" si="105"/>
        <v>0</v>
      </c>
      <c r="L1818" s="112">
        <f t="shared" si="105"/>
        <v>0</v>
      </c>
      <c r="M1818" s="112">
        <f t="shared" si="105"/>
        <v>0</v>
      </c>
      <c r="O1818" s="114" t="s">
        <v>35</v>
      </c>
      <c r="P1818" s="114" t="s">
        <v>1803</v>
      </c>
      <c r="Q1818" s="114" t="s">
        <v>609</v>
      </c>
      <c r="R1818" s="114" t="s">
        <v>1696</v>
      </c>
      <c r="S1818" s="114"/>
      <c r="T1818" s="112">
        <v>0</v>
      </c>
      <c r="U1818" s="112">
        <v>0</v>
      </c>
      <c r="V1818" s="112">
        <v>0</v>
      </c>
      <c r="W1818" s="112">
        <v>0</v>
      </c>
      <c r="X1818" s="112">
        <v>0</v>
      </c>
      <c r="Y1818" s="112">
        <v>0</v>
      </c>
      <c r="Z1818" s="112">
        <v>0</v>
      </c>
      <c r="AA1818" s="112">
        <v>0</v>
      </c>
      <c r="AB1818" s="112">
        <v>0</v>
      </c>
    </row>
    <row r="1819" spans="1:28" x14ac:dyDescent="0.25">
      <c r="A1819" s="114" t="s">
        <v>35</v>
      </c>
      <c r="B1819" s="114" t="s">
        <v>1803</v>
      </c>
      <c r="C1819" s="114" t="s">
        <v>610</v>
      </c>
      <c r="D1819" s="114" t="s">
        <v>1697</v>
      </c>
      <c r="E1819" s="112">
        <f t="shared" si="105"/>
        <v>0</v>
      </c>
      <c r="F1819" s="112">
        <f t="shared" si="105"/>
        <v>0</v>
      </c>
      <c r="G1819" s="112">
        <f t="shared" si="105"/>
        <v>0</v>
      </c>
      <c r="H1819" s="112">
        <f t="shared" si="105"/>
        <v>0</v>
      </c>
      <c r="I1819" s="112">
        <f t="shared" si="105"/>
        <v>1360</v>
      </c>
      <c r="J1819" s="112">
        <f t="shared" si="105"/>
        <v>0</v>
      </c>
      <c r="K1819" s="112">
        <f t="shared" si="105"/>
        <v>0</v>
      </c>
      <c r="L1819" s="112">
        <f t="shared" si="105"/>
        <v>0</v>
      </c>
      <c r="M1819" s="112">
        <f t="shared" si="105"/>
        <v>1360</v>
      </c>
      <c r="O1819" s="114" t="s">
        <v>35</v>
      </c>
      <c r="P1819" s="114" t="s">
        <v>1803</v>
      </c>
      <c r="Q1819" s="114" t="s">
        <v>610</v>
      </c>
      <c r="R1819" s="114" t="s">
        <v>1697</v>
      </c>
      <c r="S1819" s="114"/>
      <c r="T1819" s="112">
        <v>0</v>
      </c>
      <c r="U1819" s="112">
        <v>0</v>
      </c>
      <c r="V1819" s="112">
        <v>0</v>
      </c>
      <c r="W1819" s="112">
        <v>0</v>
      </c>
      <c r="X1819" s="112">
        <v>1360</v>
      </c>
      <c r="Y1819" s="112">
        <v>0</v>
      </c>
      <c r="Z1819" s="112">
        <v>0</v>
      </c>
      <c r="AA1819" s="112">
        <v>0</v>
      </c>
      <c r="AB1819" s="112">
        <v>1360</v>
      </c>
    </row>
    <row r="1820" spans="1:28" x14ac:dyDescent="0.25">
      <c r="A1820" s="114" t="s">
        <v>35</v>
      </c>
      <c r="B1820" s="114" t="s">
        <v>1803</v>
      </c>
      <c r="C1820" s="114" t="s">
        <v>611</v>
      </c>
      <c r="D1820" s="114" t="s">
        <v>1698</v>
      </c>
      <c r="E1820" s="112">
        <f t="shared" si="105"/>
        <v>6368</v>
      </c>
      <c r="F1820" s="112">
        <f t="shared" si="105"/>
        <v>0</v>
      </c>
      <c r="G1820" s="112">
        <f t="shared" si="105"/>
        <v>0</v>
      </c>
      <c r="H1820" s="112">
        <f t="shared" si="105"/>
        <v>0</v>
      </c>
      <c r="I1820" s="112">
        <f t="shared" si="105"/>
        <v>0</v>
      </c>
      <c r="J1820" s="112">
        <f t="shared" si="105"/>
        <v>0</v>
      </c>
      <c r="K1820" s="112">
        <f t="shared" si="105"/>
        <v>0</v>
      </c>
      <c r="L1820" s="112">
        <f t="shared" si="105"/>
        <v>0</v>
      </c>
      <c r="M1820" s="112">
        <f t="shared" si="105"/>
        <v>6368</v>
      </c>
      <c r="O1820" s="114" t="s">
        <v>35</v>
      </c>
      <c r="P1820" s="114" t="s">
        <v>1803</v>
      </c>
      <c r="Q1820" s="114" t="s">
        <v>611</v>
      </c>
      <c r="R1820" s="114" t="s">
        <v>1698</v>
      </c>
      <c r="S1820" s="114"/>
      <c r="T1820" s="112">
        <v>6368</v>
      </c>
      <c r="U1820" s="112">
        <v>0</v>
      </c>
      <c r="V1820" s="112">
        <v>0</v>
      </c>
      <c r="W1820" s="112">
        <v>0</v>
      </c>
      <c r="X1820" s="112">
        <v>0</v>
      </c>
      <c r="Y1820" s="112">
        <v>0</v>
      </c>
      <c r="Z1820" s="112">
        <v>0</v>
      </c>
      <c r="AA1820" s="112">
        <v>0</v>
      </c>
      <c r="AB1820" s="112">
        <v>6368</v>
      </c>
    </row>
    <row r="1821" spans="1:28" x14ac:dyDescent="0.25">
      <c r="A1821" s="114" t="s">
        <v>35</v>
      </c>
      <c r="B1821" s="114" t="s">
        <v>1803</v>
      </c>
      <c r="C1821" s="114" t="s">
        <v>612</v>
      </c>
      <c r="D1821" s="114" t="s">
        <v>1699</v>
      </c>
      <c r="E1821" s="112">
        <f t="shared" si="105"/>
        <v>10848</v>
      </c>
      <c r="F1821" s="112">
        <f t="shared" si="105"/>
        <v>0</v>
      </c>
      <c r="G1821" s="112">
        <f t="shared" si="105"/>
        <v>0</v>
      </c>
      <c r="H1821" s="112">
        <f t="shared" si="105"/>
        <v>0</v>
      </c>
      <c r="I1821" s="112">
        <f t="shared" si="105"/>
        <v>0</v>
      </c>
      <c r="J1821" s="112">
        <f t="shared" si="105"/>
        <v>0</v>
      </c>
      <c r="K1821" s="112">
        <f t="shared" si="105"/>
        <v>23949</v>
      </c>
      <c r="L1821" s="112">
        <f t="shared" si="105"/>
        <v>0</v>
      </c>
      <c r="M1821" s="112">
        <f t="shared" si="105"/>
        <v>34797</v>
      </c>
      <c r="O1821" s="114" t="s">
        <v>35</v>
      </c>
      <c r="P1821" s="114" t="s">
        <v>1803</v>
      </c>
      <c r="Q1821" s="114" t="s">
        <v>612</v>
      </c>
      <c r="R1821" s="114" t="s">
        <v>1699</v>
      </c>
      <c r="S1821" s="114"/>
      <c r="T1821" s="112">
        <v>10848</v>
      </c>
      <c r="U1821" s="112">
        <v>0</v>
      </c>
      <c r="V1821" s="112">
        <v>0</v>
      </c>
      <c r="W1821" s="112">
        <v>0</v>
      </c>
      <c r="X1821" s="112">
        <v>0</v>
      </c>
      <c r="Y1821" s="112">
        <v>0</v>
      </c>
      <c r="Z1821" s="112">
        <v>23949</v>
      </c>
      <c r="AA1821" s="112">
        <v>0</v>
      </c>
      <c r="AB1821" s="112">
        <v>34797</v>
      </c>
    </row>
    <row r="1822" spans="1:28" x14ac:dyDescent="0.25">
      <c r="A1822" s="114" t="s">
        <v>35</v>
      </c>
      <c r="B1822" s="114" t="s">
        <v>1803</v>
      </c>
      <c r="C1822" s="114" t="s">
        <v>613</v>
      </c>
      <c r="D1822" s="114" t="s">
        <v>1700</v>
      </c>
      <c r="E1822" s="112">
        <f t="shared" si="105"/>
        <v>280320</v>
      </c>
      <c r="F1822" s="112">
        <f t="shared" si="105"/>
        <v>0</v>
      </c>
      <c r="G1822" s="112">
        <f t="shared" si="105"/>
        <v>0</v>
      </c>
      <c r="H1822" s="112">
        <f t="shared" si="105"/>
        <v>0</v>
      </c>
      <c r="I1822" s="112">
        <f t="shared" si="105"/>
        <v>0</v>
      </c>
      <c r="J1822" s="112">
        <f t="shared" si="105"/>
        <v>0</v>
      </c>
      <c r="K1822" s="112">
        <f t="shared" si="105"/>
        <v>0</v>
      </c>
      <c r="L1822" s="112">
        <f t="shared" si="105"/>
        <v>0</v>
      </c>
      <c r="M1822" s="112">
        <f t="shared" si="105"/>
        <v>280320</v>
      </c>
      <c r="O1822" s="114" t="s">
        <v>35</v>
      </c>
      <c r="P1822" s="114" t="s">
        <v>1803</v>
      </c>
      <c r="Q1822" s="114" t="s">
        <v>613</v>
      </c>
      <c r="R1822" s="114" t="s">
        <v>1700</v>
      </c>
      <c r="S1822" s="114"/>
      <c r="T1822" s="112">
        <v>280320</v>
      </c>
      <c r="U1822" s="112">
        <v>0</v>
      </c>
      <c r="V1822" s="112">
        <v>0</v>
      </c>
      <c r="W1822" s="112">
        <v>0</v>
      </c>
      <c r="X1822" s="112">
        <v>0</v>
      </c>
      <c r="Y1822" s="112">
        <v>0</v>
      </c>
      <c r="Z1822" s="112">
        <v>0</v>
      </c>
      <c r="AA1822" s="112">
        <v>0</v>
      </c>
      <c r="AB1822" s="112">
        <v>280320</v>
      </c>
    </row>
    <row r="1823" spans="1:28" x14ac:dyDescent="0.25">
      <c r="A1823" s="114" t="s">
        <v>35</v>
      </c>
      <c r="B1823" s="114" t="s">
        <v>1803</v>
      </c>
      <c r="C1823" s="114" t="s">
        <v>614</v>
      </c>
      <c r="D1823" s="114" t="s">
        <v>1701</v>
      </c>
      <c r="E1823" s="112">
        <f t="shared" si="105"/>
        <v>54592</v>
      </c>
      <c r="F1823" s="112">
        <f t="shared" si="105"/>
        <v>0</v>
      </c>
      <c r="G1823" s="112">
        <f t="shared" si="105"/>
        <v>0</v>
      </c>
      <c r="H1823" s="112">
        <f t="shared" si="105"/>
        <v>0</v>
      </c>
      <c r="I1823" s="112">
        <f t="shared" si="105"/>
        <v>0</v>
      </c>
      <c r="J1823" s="112">
        <f t="shared" si="105"/>
        <v>0</v>
      </c>
      <c r="K1823" s="112">
        <f t="shared" si="105"/>
        <v>0</v>
      </c>
      <c r="L1823" s="112">
        <f t="shared" si="105"/>
        <v>0</v>
      </c>
      <c r="M1823" s="112">
        <f t="shared" si="105"/>
        <v>54592</v>
      </c>
      <c r="O1823" s="114" t="s">
        <v>35</v>
      </c>
      <c r="P1823" s="114" t="s">
        <v>1803</v>
      </c>
      <c r="Q1823" s="114" t="s">
        <v>614</v>
      </c>
      <c r="R1823" s="114" t="s">
        <v>1701</v>
      </c>
      <c r="S1823" s="114"/>
      <c r="T1823" s="112">
        <v>54592</v>
      </c>
      <c r="U1823" s="112">
        <v>0</v>
      </c>
      <c r="V1823" s="112">
        <v>0</v>
      </c>
      <c r="W1823" s="112">
        <v>0</v>
      </c>
      <c r="X1823" s="112">
        <v>0</v>
      </c>
      <c r="Y1823" s="112">
        <v>0</v>
      </c>
      <c r="Z1823" s="112">
        <v>0</v>
      </c>
      <c r="AA1823" s="112">
        <v>0</v>
      </c>
      <c r="AB1823" s="112">
        <v>54592</v>
      </c>
    </row>
    <row r="1824" spans="1:28" x14ac:dyDescent="0.25">
      <c r="A1824" s="114" t="s">
        <v>35</v>
      </c>
      <c r="B1824" s="114" t="s">
        <v>1803</v>
      </c>
      <c r="C1824" s="114" t="s">
        <v>615</v>
      </c>
      <c r="D1824" s="114" t="s">
        <v>1702</v>
      </c>
      <c r="E1824" s="112">
        <f t="shared" si="105"/>
        <v>0</v>
      </c>
      <c r="F1824" s="112">
        <f t="shared" si="105"/>
        <v>0</v>
      </c>
      <c r="G1824" s="112">
        <f t="shared" si="105"/>
        <v>0</v>
      </c>
      <c r="H1824" s="112">
        <f t="shared" si="105"/>
        <v>0</v>
      </c>
      <c r="I1824" s="112">
        <f t="shared" si="105"/>
        <v>0</v>
      </c>
      <c r="J1824" s="112">
        <f t="shared" si="105"/>
        <v>0</v>
      </c>
      <c r="K1824" s="112">
        <f t="shared" si="105"/>
        <v>0</v>
      </c>
      <c r="L1824" s="112">
        <f t="shared" si="105"/>
        <v>0</v>
      </c>
      <c r="M1824" s="112">
        <f t="shared" si="105"/>
        <v>0</v>
      </c>
      <c r="O1824" s="114" t="s">
        <v>35</v>
      </c>
      <c r="P1824" s="114" t="s">
        <v>1803</v>
      </c>
      <c r="Q1824" s="114" t="s">
        <v>615</v>
      </c>
      <c r="R1824" s="114" t="s">
        <v>1702</v>
      </c>
      <c r="S1824" s="114"/>
      <c r="T1824" s="112">
        <v>0</v>
      </c>
      <c r="U1824" s="112">
        <v>0</v>
      </c>
      <c r="V1824" s="112">
        <v>0</v>
      </c>
      <c r="W1824" s="112">
        <v>0</v>
      </c>
      <c r="X1824" s="112">
        <v>0</v>
      </c>
      <c r="Y1824" s="112">
        <v>0</v>
      </c>
      <c r="Z1824" s="112">
        <v>0</v>
      </c>
      <c r="AA1824" s="112">
        <v>0</v>
      </c>
      <c r="AB1824" s="112">
        <v>0</v>
      </c>
    </row>
    <row r="1825" spans="1:28" x14ac:dyDescent="0.25">
      <c r="A1825" s="114" t="s">
        <v>35</v>
      </c>
      <c r="B1825" s="114" t="s">
        <v>1803</v>
      </c>
      <c r="C1825" s="114" t="s">
        <v>616</v>
      </c>
      <c r="D1825" s="114" t="s">
        <v>1703</v>
      </c>
      <c r="E1825" s="112">
        <f t="shared" si="105"/>
        <v>533072</v>
      </c>
      <c r="F1825" s="112">
        <f t="shared" si="105"/>
        <v>300144</v>
      </c>
      <c r="G1825" s="112">
        <f t="shared" si="105"/>
        <v>43200</v>
      </c>
      <c r="H1825" s="112">
        <f t="shared" si="105"/>
        <v>15920</v>
      </c>
      <c r="I1825" s="112">
        <f t="shared" si="105"/>
        <v>62400</v>
      </c>
      <c r="J1825" s="112">
        <f t="shared" si="105"/>
        <v>377680</v>
      </c>
      <c r="K1825" s="112">
        <f t="shared" si="105"/>
        <v>57892</v>
      </c>
      <c r="L1825" s="112">
        <f t="shared" si="105"/>
        <v>65271</v>
      </c>
      <c r="M1825" s="112">
        <f t="shared" si="105"/>
        <v>1455579</v>
      </c>
      <c r="O1825" s="114" t="s">
        <v>35</v>
      </c>
      <c r="P1825" s="114" t="s">
        <v>1803</v>
      </c>
      <c r="Q1825" s="114" t="s">
        <v>616</v>
      </c>
      <c r="R1825" s="114" t="s">
        <v>1703</v>
      </c>
      <c r="S1825" s="114"/>
      <c r="T1825" s="112">
        <v>533072</v>
      </c>
      <c r="U1825" s="112">
        <v>300144</v>
      </c>
      <c r="V1825" s="112">
        <v>43200</v>
      </c>
      <c r="W1825" s="112">
        <v>15920</v>
      </c>
      <c r="X1825" s="112">
        <v>62400</v>
      </c>
      <c r="Y1825" s="112">
        <v>377680</v>
      </c>
      <c r="Z1825" s="112">
        <v>57892</v>
      </c>
      <c r="AA1825" s="112">
        <v>65271</v>
      </c>
      <c r="AB1825" s="112">
        <v>1455579</v>
      </c>
    </row>
    <row r="1826" spans="1:28" x14ac:dyDescent="0.25">
      <c r="D1826" s="111" t="s">
        <v>617</v>
      </c>
      <c r="R1826" s="111" t="s">
        <v>617</v>
      </c>
      <c r="S1826" s="111"/>
    </row>
    <row r="1827" spans="1:28" x14ac:dyDescent="0.25">
      <c r="A1827" s="114" t="s">
        <v>35</v>
      </c>
      <c r="B1827" s="114" t="s">
        <v>1803</v>
      </c>
      <c r="C1827" s="114" t="s">
        <v>618</v>
      </c>
      <c r="D1827" s="114" t="s">
        <v>1704</v>
      </c>
      <c r="E1827" s="112">
        <f t="shared" ref="E1827:M1832" si="106">T1827</f>
        <v>0</v>
      </c>
      <c r="F1827" s="112">
        <f t="shared" si="106"/>
        <v>0</v>
      </c>
      <c r="G1827" s="112">
        <f t="shared" si="106"/>
        <v>0</v>
      </c>
      <c r="H1827" s="112">
        <f t="shared" si="106"/>
        <v>0</v>
      </c>
      <c r="I1827" s="112">
        <f t="shared" si="106"/>
        <v>0</v>
      </c>
      <c r="J1827" s="112">
        <f t="shared" si="106"/>
        <v>0</v>
      </c>
      <c r="K1827" s="112">
        <f t="shared" si="106"/>
        <v>0</v>
      </c>
      <c r="L1827" s="112">
        <f t="shared" si="106"/>
        <v>0</v>
      </c>
      <c r="M1827" s="112">
        <f t="shared" si="106"/>
        <v>0</v>
      </c>
      <c r="O1827" s="114" t="s">
        <v>35</v>
      </c>
      <c r="P1827" s="114" t="s">
        <v>1803</v>
      </c>
      <c r="Q1827" s="114" t="s">
        <v>618</v>
      </c>
      <c r="R1827" s="114" t="s">
        <v>1704</v>
      </c>
      <c r="S1827" s="114"/>
      <c r="T1827" s="112">
        <v>0</v>
      </c>
      <c r="U1827" s="112">
        <v>0</v>
      </c>
      <c r="V1827" s="112">
        <v>0</v>
      </c>
      <c r="W1827" s="112">
        <v>0</v>
      </c>
      <c r="X1827" s="112">
        <v>0</v>
      </c>
      <c r="Y1827" s="112">
        <v>0</v>
      </c>
      <c r="Z1827" s="112">
        <v>0</v>
      </c>
      <c r="AA1827" s="112">
        <v>0</v>
      </c>
      <c r="AB1827" s="112">
        <v>0</v>
      </c>
    </row>
    <row r="1828" spans="1:28" x14ac:dyDescent="0.25">
      <c r="A1828" s="114" t="s">
        <v>35</v>
      </c>
      <c r="B1828" s="114" t="s">
        <v>1803</v>
      </c>
      <c r="C1828" s="114" t="s">
        <v>619</v>
      </c>
      <c r="D1828" s="114" t="s">
        <v>1705</v>
      </c>
      <c r="E1828" s="112">
        <f t="shared" si="106"/>
        <v>0</v>
      </c>
      <c r="F1828" s="112">
        <f t="shared" si="106"/>
        <v>0</v>
      </c>
      <c r="G1828" s="112">
        <f t="shared" si="106"/>
        <v>0</v>
      </c>
      <c r="H1828" s="112">
        <f t="shared" si="106"/>
        <v>0</v>
      </c>
      <c r="I1828" s="112">
        <f t="shared" si="106"/>
        <v>0</v>
      </c>
      <c r="J1828" s="112">
        <f t="shared" si="106"/>
        <v>0</v>
      </c>
      <c r="K1828" s="112">
        <f t="shared" si="106"/>
        <v>0</v>
      </c>
      <c r="L1828" s="112">
        <f t="shared" si="106"/>
        <v>0</v>
      </c>
      <c r="M1828" s="112">
        <f t="shared" si="106"/>
        <v>0</v>
      </c>
      <c r="O1828" s="114" t="s">
        <v>35</v>
      </c>
      <c r="P1828" s="114" t="s">
        <v>1803</v>
      </c>
      <c r="Q1828" s="114" t="s">
        <v>619</v>
      </c>
      <c r="R1828" s="114" t="s">
        <v>1705</v>
      </c>
      <c r="S1828" s="114"/>
      <c r="T1828" s="112">
        <v>0</v>
      </c>
      <c r="U1828" s="112">
        <v>0</v>
      </c>
      <c r="V1828" s="112">
        <v>0</v>
      </c>
      <c r="W1828" s="112">
        <v>0</v>
      </c>
      <c r="X1828" s="112">
        <v>0</v>
      </c>
      <c r="Y1828" s="112">
        <v>0</v>
      </c>
      <c r="Z1828" s="112">
        <v>0</v>
      </c>
      <c r="AA1828" s="112">
        <v>0</v>
      </c>
      <c r="AB1828" s="112">
        <v>0</v>
      </c>
    </row>
    <row r="1829" spans="1:28" x14ac:dyDescent="0.25">
      <c r="A1829" s="114" t="s">
        <v>35</v>
      </c>
      <c r="B1829" s="114" t="s">
        <v>1803</v>
      </c>
      <c r="C1829" s="114" t="s">
        <v>620</v>
      </c>
      <c r="D1829" s="114" t="s">
        <v>1706</v>
      </c>
      <c r="E1829" s="112">
        <f t="shared" si="106"/>
        <v>0</v>
      </c>
      <c r="F1829" s="112">
        <f t="shared" si="106"/>
        <v>0</v>
      </c>
      <c r="G1829" s="112">
        <f t="shared" si="106"/>
        <v>0</v>
      </c>
      <c r="H1829" s="112">
        <f t="shared" si="106"/>
        <v>0</v>
      </c>
      <c r="I1829" s="112">
        <f t="shared" si="106"/>
        <v>0</v>
      </c>
      <c r="J1829" s="112">
        <f t="shared" si="106"/>
        <v>0</v>
      </c>
      <c r="K1829" s="112">
        <f t="shared" si="106"/>
        <v>0</v>
      </c>
      <c r="L1829" s="112">
        <f t="shared" si="106"/>
        <v>0</v>
      </c>
      <c r="M1829" s="112">
        <f t="shared" si="106"/>
        <v>0</v>
      </c>
      <c r="O1829" s="114" t="s">
        <v>35</v>
      </c>
      <c r="P1829" s="114" t="s">
        <v>1803</v>
      </c>
      <c r="Q1829" s="114" t="s">
        <v>620</v>
      </c>
      <c r="R1829" s="114" t="s">
        <v>1706</v>
      </c>
      <c r="S1829" s="114"/>
      <c r="T1829" s="112">
        <v>0</v>
      </c>
      <c r="U1829" s="112">
        <v>0</v>
      </c>
      <c r="V1829" s="112">
        <v>0</v>
      </c>
      <c r="W1829" s="112">
        <v>0</v>
      </c>
      <c r="X1829" s="112">
        <v>0</v>
      </c>
      <c r="Y1829" s="112">
        <v>0</v>
      </c>
      <c r="Z1829" s="112">
        <v>0</v>
      </c>
      <c r="AA1829" s="112">
        <v>0</v>
      </c>
      <c r="AB1829" s="112">
        <v>0</v>
      </c>
    </row>
    <row r="1830" spans="1:28" x14ac:dyDescent="0.25">
      <c r="A1830" s="114" t="s">
        <v>35</v>
      </c>
      <c r="B1830" s="114" t="s">
        <v>1803</v>
      </c>
      <c r="C1830" s="114" t="s">
        <v>621</v>
      </c>
      <c r="D1830" s="114" t="s">
        <v>1707</v>
      </c>
      <c r="E1830" s="112">
        <f t="shared" si="106"/>
        <v>0</v>
      </c>
      <c r="F1830" s="112">
        <f t="shared" si="106"/>
        <v>0</v>
      </c>
      <c r="G1830" s="112">
        <f t="shared" si="106"/>
        <v>0</v>
      </c>
      <c r="H1830" s="112">
        <f t="shared" si="106"/>
        <v>0</v>
      </c>
      <c r="I1830" s="112">
        <f t="shared" si="106"/>
        <v>0</v>
      </c>
      <c r="J1830" s="112">
        <f t="shared" si="106"/>
        <v>0</v>
      </c>
      <c r="K1830" s="112">
        <f t="shared" si="106"/>
        <v>0</v>
      </c>
      <c r="L1830" s="112">
        <f t="shared" si="106"/>
        <v>0</v>
      </c>
      <c r="M1830" s="112">
        <f t="shared" si="106"/>
        <v>0</v>
      </c>
      <c r="O1830" s="114" t="s">
        <v>35</v>
      </c>
      <c r="P1830" s="114" t="s">
        <v>1803</v>
      </c>
      <c r="Q1830" s="114" t="s">
        <v>621</v>
      </c>
      <c r="R1830" s="114" t="s">
        <v>1707</v>
      </c>
      <c r="S1830" s="114"/>
      <c r="T1830" s="112">
        <v>0</v>
      </c>
      <c r="U1830" s="112">
        <v>0</v>
      </c>
      <c r="V1830" s="112">
        <v>0</v>
      </c>
      <c r="W1830" s="112">
        <v>0</v>
      </c>
      <c r="X1830" s="112">
        <v>0</v>
      </c>
      <c r="Y1830" s="112">
        <v>0</v>
      </c>
      <c r="Z1830" s="112">
        <v>0</v>
      </c>
      <c r="AA1830" s="112">
        <v>0</v>
      </c>
      <c r="AB1830" s="112">
        <v>0</v>
      </c>
    </row>
    <row r="1831" spans="1:28" x14ac:dyDescent="0.25">
      <c r="A1831" s="114" t="s">
        <v>35</v>
      </c>
      <c r="B1831" s="114" t="s">
        <v>1803</v>
      </c>
      <c r="C1831" s="114" t="s">
        <v>706</v>
      </c>
      <c r="D1831" s="114" t="s">
        <v>1708</v>
      </c>
      <c r="E1831" s="112">
        <f t="shared" si="106"/>
        <v>0</v>
      </c>
      <c r="F1831" s="112">
        <f t="shared" si="106"/>
        <v>0</v>
      </c>
      <c r="G1831" s="112">
        <f t="shared" si="106"/>
        <v>0</v>
      </c>
      <c r="H1831" s="112">
        <f t="shared" si="106"/>
        <v>0</v>
      </c>
      <c r="I1831" s="112">
        <f t="shared" si="106"/>
        <v>0</v>
      </c>
      <c r="J1831" s="112">
        <f t="shared" si="106"/>
        <v>0</v>
      </c>
      <c r="K1831" s="112">
        <f t="shared" si="106"/>
        <v>0</v>
      </c>
      <c r="L1831" s="112">
        <f t="shared" si="106"/>
        <v>0</v>
      </c>
      <c r="M1831" s="112">
        <f t="shared" si="106"/>
        <v>0</v>
      </c>
      <c r="O1831" s="114" t="s">
        <v>35</v>
      </c>
      <c r="P1831" s="114" t="s">
        <v>1803</v>
      </c>
      <c r="Q1831" s="114" t="s">
        <v>706</v>
      </c>
      <c r="R1831" s="114" t="s">
        <v>1708</v>
      </c>
      <c r="S1831" s="114"/>
      <c r="T1831" s="112">
        <v>0</v>
      </c>
      <c r="U1831" s="112">
        <v>0</v>
      </c>
      <c r="V1831" s="112">
        <v>0</v>
      </c>
      <c r="W1831" s="112">
        <v>0</v>
      </c>
      <c r="X1831" s="112">
        <v>0</v>
      </c>
      <c r="Y1831" s="112">
        <v>0</v>
      </c>
      <c r="Z1831" s="112">
        <v>0</v>
      </c>
      <c r="AA1831" s="112">
        <v>0</v>
      </c>
      <c r="AB1831" s="112">
        <v>0</v>
      </c>
    </row>
    <row r="1832" spans="1:28" x14ac:dyDescent="0.25">
      <c r="A1832" s="114" t="s">
        <v>35</v>
      </c>
      <c r="B1832" s="114" t="s">
        <v>1803</v>
      </c>
      <c r="C1832" s="114" t="s">
        <v>708</v>
      </c>
      <c r="D1832" s="114" t="s">
        <v>1709</v>
      </c>
      <c r="E1832" s="112">
        <f t="shared" si="106"/>
        <v>0</v>
      </c>
      <c r="F1832" s="112">
        <f t="shared" si="106"/>
        <v>0</v>
      </c>
      <c r="G1832" s="112">
        <f t="shared" si="106"/>
        <v>0</v>
      </c>
      <c r="H1832" s="112">
        <f t="shared" si="106"/>
        <v>0</v>
      </c>
      <c r="I1832" s="112">
        <f t="shared" si="106"/>
        <v>0</v>
      </c>
      <c r="J1832" s="112">
        <f t="shared" si="106"/>
        <v>0</v>
      </c>
      <c r="K1832" s="112">
        <f t="shared" si="106"/>
        <v>0</v>
      </c>
      <c r="L1832" s="112">
        <f t="shared" si="106"/>
        <v>0</v>
      </c>
      <c r="M1832" s="112">
        <f t="shared" si="106"/>
        <v>0</v>
      </c>
      <c r="O1832" s="114" t="s">
        <v>35</v>
      </c>
      <c r="P1832" s="114" t="s">
        <v>1803</v>
      </c>
      <c r="Q1832" s="114" t="s">
        <v>708</v>
      </c>
      <c r="R1832" s="114" t="s">
        <v>1709</v>
      </c>
      <c r="S1832" s="114"/>
      <c r="T1832" s="112">
        <v>0</v>
      </c>
      <c r="U1832" s="112">
        <v>0</v>
      </c>
      <c r="V1832" s="112">
        <v>0</v>
      </c>
      <c r="W1832" s="112">
        <v>0</v>
      </c>
      <c r="X1832" s="112">
        <v>0</v>
      </c>
      <c r="Y1832" s="112">
        <v>0</v>
      </c>
      <c r="Z1832" s="112">
        <v>0</v>
      </c>
      <c r="AA1832" s="112">
        <v>0</v>
      </c>
      <c r="AB1832" s="112">
        <v>0</v>
      </c>
    </row>
    <row r="1835" spans="1:28" x14ac:dyDescent="0.25">
      <c r="A1835" s="111" t="s">
        <v>1804</v>
      </c>
      <c r="O1835" s="111" t="s">
        <v>1804</v>
      </c>
    </row>
    <row r="1836" spans="1:28" x14ac:dyDescent="0.25">
      <c r="A1836" s="114" t="s">
        <v>0</v>
      </c>
      <c r="B1836" s="114" t="s">
        <v>1666</v>
      </c>
      <c r="C1836" s="114" t="s">
        <v>112</v>
      </c>
      <c r="D1836" s="111" t="s">
        <v>127</v>
      </c>
      <c r="E1836" s="112" t="s">
        <v>1667</v>
      </c>
      <c r="F1836" s="112" t="s">
        <v>1668</v>
      </c>
      <c r="G1836" s="112" t="s">
        <v>1669</v>
      </c>
      <c r="H1836" s="112" t="s">
        <v>1670</v>
      </c>
      <c r="I1836" s="112" t="s">
        <v>1671</v>
      </c>
      <c r="J1836" s="112" t="s">
        <v>1672</v>
      </c>
      <c r="K1836" s="112" t="s">
        <v>1673</v>
      </c>
      <c r="L1836" s="112" t="s">
        <v>1674</v>
      </c>
      <c r="M1836" s="112" t="s">
        <v>1</v>
      </c>
      <c r="O1836" s="114" t="s">
        <v>0</v>
      </c>
      <c r="P1836" s="114" t="s">
        <v>1666</v>
      </c>
      <c r="Q1836" s="114" t="s">
        <v>112</v>
      </c>
      <c r="R1836" s="111" t="s">
        <v>127</v>
      </c>
      <c r="S1836" s="111"/>
      <c r="T1836" s="112" t="s">
        <v>1667</v>
      </c>
      <c r="U1836" s="112" t="s">
        <v>1668</v>
      </c>
      <c r="V1836" s="112" t="s">
        <v>1669</v>
      </c>
      <c r="W1836" s="112" t="s">
        <v>1670</v>
      </c>
      <c r="X1836" s="112" t="s">
        <v>1671</v>
      </c>
      <c r="Y1836" s="112" t="s">
        <v>1672</v>
      </c>
      <c r="Z1836" s="112" t="s">
        <v>1673</v>
      </c>
      <c r="AA1836" s="112" t="s">
        <v>1674</v>
      </c>
      <c r="AB1836" s="112" t="s">
        <v>1</v>
      </c>
    </row>
    <row r="1837" spans="1:28" x14ac:dyDescent="0.25">
      <c r="A1837" s="114" t="s">
        <v>36</v>
      </c>
      <c r="B1837" s="114" t="s">
        <v>1805</v>
      </c>
      <c r="C1837" s="114" t="s">
        <v>589</v>
      </c>
      <c r="D1837" s="114" t="s">
        <v>1676</v>
      </c>
      <c r="E1837" s="112">
        <f t="shared" ref="E1837:M1864" si="107">T1837</f>
        <v>13328</v>
      </c>
      <c r="F1837" s="112">
        <f t="shared" si="107"/>
        <v>0</v>
      </c>
      <c r="G1837" s="112">
        <f t="shared" si="107"/>
        <v>0</v>
      </c>
      <c r="H1837" s="112">
        <f t="shared" si="107"/>
        <v>0</v>
      </c>
      <c r="I1837" s="112">
        <f t="shared" si="107"/>
        <v>5472</v>
      </c>
      <c r="J1837" s="112">
        <f t="shared" si="107"/>
        <v>0</v>
      </c>
      <c r="K1837" s="112">
        <f t="shared" si="107"/>
        <v>0</v>
      </c>
      <c r="L1837" s="112">
        <f t="shared" si="107"/>
        <v>0</v>
      </c>
      <c r="M1837" s="112">
        <f t="shared" si="107"/>
        <v>18800</v>
      </c>
      <c r="O1837" s="114" t="s">
        <v>36</v>
      </c>
      <c r="P1837" s="114" t="s">
        <v>1805</v>
      </c>
      <c r="Q1837" s="114" t="s">
        <v>589</v>
      </c>
      <c r="R1837" s="114" t="s">
        <v>1676</v>
      </c>
      <c r="S1837" s="114"/>
      <c r="T1837" s="112">
        <v>13328</v>
      </c>
      <c r="U1837" s="112">
        <v>0</v>
      </c>
      <c r="V1837" s="112">
        <v>0</v>
      </c>
      <c r="W1837" s="112">
        <v>0</v>
      </c>
      <c r="X1837" s="112">
        <v>5472</v>
      </c>
      <c r="Y1837" s="112">
        <v>0</v>
      </c>
      <c r="Z1837" s="112">
        <v>0</v>
      </c>
      <c r="AA1837" s="112">
        <v>0</v>
      </c>
      <c r="AB1837" s="112">
        <v>18800</v>
      </c>
    </row>
    <row r="1838" spans="1:28" x14ac:dyDescent="0.25">
      <c r="A1838" s="114" t="s">
        <v>36</v>
      </c>
      <c r="B1838" s="114" t="s">
        <v>1805</v>
      </c>
      <c r="C1838" s="114" t="s">
        <v>590</v>
      </c>
      <c r="D1838" s="114" t="s">
        <v>1677</v>
      </c>
      <c r="E1838" s="112">
        <f t="shared" si="107"/>
        <v>0</v>
      </c>
      <c r="F1838" s="112">
        <f t="shared" si="107"/>
        <v>0</v>
      </c>
      <c r="G1838" s="112">
        <f t="shared" si="107"/>
        <v>0</v>
      </c>
      <c r="H1838" s="112">
        <f t="shared" si="107"/>
        <v>0</v>
      </c>
      <c r="I1838" s="112">
        <f t="shared" si="107"/>
        <v>33824</v>
      </c>
      <c r="J1838" s="112">
        <f t="shared" si="107"/>
        <v>0</v>
      </c>
      <c r="K1838" s="112">
        <f t="shared" si="107"/>
        <v>12048</v>
      </c>
      <c r="L1838" s="112">
        <f t="shared" si="107"/>
        <v>0</v>
      </c>
      <c r="M1838" s="112">
        <f t="shared" si="107"/>
        <v>45872</v>
      </c>
      <c r="O1838" s="114" t="s">
        <v>36</v>
      </c>
      <c r="P1838" s="114" t="s">
        <v>1805</v>
      </c>
      <c r="Q1838" s="114" t="s">
        <v>590</v>
      </c>
      <c r="R1838" s="114" t="s">
        <v>1677</v>
      </c>
      <c r="S1838" s="114"/>
      <c r="T1838" s="112">
        <v>0</v>
      </c>
      <c r="U1838" s="112">
        <v>0</v>
      </c>
      <c r="V1838" s="112">
        <v>0</v>
      </c>
      <c r="W1838" s="112">
        <v>0</v>
      </c>
      <c r="X1838" s="112">
        <v>33824</v>
      </c>
      <c r="Y1838" s="112">
        <v>0</v>
      </c>
      <c r="Z1838" s="112">
        <v>12048</v>
      </c>
      <c r="AA1838" s="112">
        <v>0</v>
      </c>
      <c r="AB1838" s="112">
        <v>45872</v>
      </c>
    </row>
    <row r="1839" spans="1:28" x14ac:dyDescent="0.25">
      <c r="A1839" s="114" t="s">
        <v>36</v>
      </c>
      <c r="B1839" s="114" t="s">
        <v>1805</v>
      </c>
      <c r="C1839" s="114" t="s">
        <v>591</v>
      </c>
      <c r="D1839" s="114" t="s">
        <v>1678</v>
      </c>
      <c r="E1839" s="112">
        <f t="shared" si="107"/>
        <v>0</v>
      </c>
      <c r="F1839" s="112">
        <f t="shared" si="107"/>
        <v>296712</v>
      </c>
      <c r="G1839" s="112">
        <f t="shared" si="107"/>
        <v>0</v>
      </c>
      <c r="H1839" s="112">
        <f t="shared" si="107"/>
        <v>0</v>
      </c>
      <c r="I1839" s="112">
        <f t="shared" si="107"/>
        <v>0</v>
      </c>
      <c r="J1839" s="112">
        <f t="shared" si="107"/>
        <v>0</v>
      </c>
      <c r="K1839" s="112">
        <f t="shared" si="107"/>
        <v>0</v>
      </c>
      <c r="L1839" s="112">
        <f t="shared" si="107"/>
        <v>0</v>
      </c>
      <c r="M1839" s="112">
        <f t="shared" si="107"/>
        <v>296712</v>
      </c>
      <c r="O1839" s="114" t="s">
        <v>36</v>
      </c>
      <c r="P1839" s="114" t="s">
        <v>1805</v>
      </c>
      <c r="Q1839" s="114" t="s">
        <v>591</v>
      </c>
      <c r="R1839" s="114" t="s">
        <v>1678</v>
      </c>
      <c r="S1839" s="114"/>
      <c r="T1839" s="112">
        <v>0</v>
      </c>
      <c r="U1839" s="112">
        <v>296712</v>
      </c>
      <c r="V1839" s="112">
        <v>0</v>
      </c>
      <c r="W1839" s="112">
        <v>0</v>
      </c>
      <c r="X1839" s="112">
        <v>0</v>
      </c>
      <c r="Y1839" s="112">
        <v>0</v>
      </c>
      <c r="Z1839" s="112">
        <v>0</v>
      </c>
      <c r="AA1839" s="112">
        <v>0</v>
      </c>
      <c r="AB1839" s="112">
        <v>296712</v>
      </c>
    </row>
    <row r="1840" spans="1:28" x14ac:dyDescent="0.25">
      <c r="A1840" s="114" t="s">
        <v>36</v>
      </c>
      <c r="B1840" s="114" t="s">
        <v>1805</v>
      </c>
      <c r="C1840" s="114" t="s">
        <v>592</v>
      </c>
      <c r="D1840" s="114" t="s">
        <v>1679</v>
      </c>
      <c r="E1840" s="112">
        <f t="shared" si="107"/>
        <v>19776</v>
      </c>
      <c r="F1840" s="112">
        <f t="shared" si="107"/>
        <v>16800</v>
      </c>
      <c r="G1840" s="112">
        <f t="shared" si="107"/>
        <v>0</v>
      </c>
      <c r="H1840" s="112">
        <f t="shared" si="107"/>
        <v>0</v>
      </c>
      <c r="I1840" s="112">
        <f t="shared" si="107"/>
        <v>22816</v>
      </c>
      <c r="J1840" s="112">
        <f t="shared" si="107"/>
        <v>720</v>
      </c>
      <c r="K1840" s="112">
        <f t="shared" si="107"/>
        <v>1748</v>
      </c>
      <c r="L1840" s="112">
        <f t="shared" si="107"/>
        <v>0</v>
      </c>
      <c r="M1840" s="112">
        <f t="shared" si="107"/>
        <v>61860</v>
      </c>
      <c r="O1840" s="114" t="s">
        <v>36</v>
      </c>
      <c r="P1840" s="114" t="s">
        <v>1805</v>
      </c>
      <c r="Q1840" s="114" t="s">
        <v>592</v>
      </c>
      <c r="R1840" s="114" t="s">
        <v>1679</v>
      </c>
      <c r="S1840" s="114"/>
      <c r="T1840" s="112">
        <v>19776</v>
      </c>
      <c r="U1840" s="112">
        <v>16800</v>
      </c>
      <c r="V1840" s="112">
        <v>0</v>
      </c>
      <c r="W1840" s="112">
        <v>0</v>
      </c>
      <c r="X1840" s="112">
        <v>22816</v>
      </c>
      <c r="Y1840" s="112">
        <v>720</v>
      </c>
      <c r="Z1840" s="112">
        <v>1748</v>
      </c>
      <c r="AA1840" s="112">
        <v>0</v>
      </c>
      <c r="AB1840" s="112">
        <v>61860</v>
      </c>
    </row>
    <row r="1841" spans="1:28" x14ac:dyDescent="0.25">
      <c r="A1841" s="114" t="s">
        <v>36</v>
      </c>
      <c r="B1841" s="114" t="s">
        <v>1805</v>
      </c>
      <c r="C1841" s="114" t="s">
        <v>593</v>
      </c>
      <c r="D1841" s="114" t="s">
        <v>1680</v>
      </c>
      <c r="E1841" s="112">
        <f t="shared" si="107"/>
        <v>0</v>
      </c>
      <c r="F1841" s="112">
        <f t="shared" si="107"/>
        <v>0</v>
      </c>
      <c r="G1841" s="112">
        <f t="shared" si="107"/>
        <v>0</v>
      </c>
      <c r="H1841" s="112">
        <f t="shared" si="107"/>
        <v>0</v>
      </c>
      <c r="I1841" s="112">
        <f t="shared" si="107"/>
        <v>0</v>
      </c>
      <c r="J1841" s="112">
        <f t="shared" si="107"/>
        <v>0</v>
      </c>
      <c r="K1841" s="112">
        <f t="shared" si="107"/>
        <v>0</v>
      </c>
      <c r="L1841" s="112">
        <f t="shared" si="107"/>
        <v>0</v>
      </c>
      <c r="M1841" s="112">
        <f t="shared" si="107"/>
        <v>0</v>
      </c>
      <c r="O1841" s="114" t="s">
        <v>36</v>
      </c>
      <c r="P1841" s="114" t="s">
        <v>1805</v>
      </c>
      <c r="Q1841" s="114" t="s">
        <v>593</v>
      </c>
      <c r="R1841" s="114" t="s">
        <v>1680</v>
      </c>
      <c r="S1841" s="114"/>
      <c r="T1841" s="112">
        <v>0</v>
      </c>
      <c r="U1841" s="112">
        <v>0</v>
      </c>
      <c r="V1841" s="112">
        <v>0</v>
      </c>
      <c r="W1841" s="112">
        <v>0</v>
      </c>
      <c r="X1841" s="112">
        <v>0</v>
      </c>
      <c r="Y1841" s="112">
        <v>0</v>
      </c>
      <c r="Z1841" s="112">
        <v>0</v>
      </c>
      <c r="AA1841" s="112">
        <v>0</v>
      </c>
      <c r="AB1841" s="112">
        <v>0</v>
      </c>
    </row>
    <row r="1842" spans="1:28" x14ac:dyDescent="0.25">
      <c r="A1842" s="114" t="s">
        <v>36</v>
      </c>
      <c r="B1842" s="114" t="s">
        <v>1805</v>
      </c>
      <c r="C1842" s="114" t="s">
        <v>594</v>
      </c>
      <c r="D1842" s="114" t="s">
        <v>1681</v>
      </c>
      <c r="E1842" s="112">
        <f t="shared" si="107"/>
        <v>0</v>
      </c>
      <c r="F1842" s="112">
        <f t="shared" si="107"/>
        <v>0</v>
      </c>
      <c r="G1842" s="112">
        <f t="shared" si="107"/>
        <v>0</v>
      </c>
      <c r="H1842" s="112">
        <f t="shared" si="107"/>
        <v>0</v>
      </c>
      <c r="I1842" s="112">
        <f t="shared" si="107"/>
        <v>4544</v>
      </c>
      <c r="J1842" s="112">
        <f t="shared" si="107"/>
        <v>0</v>
      </c>
      <c r="K1842" s="112">
        <f t="shared" si="107"/>
        <v>0</v>
      </c>
      <c r="L1842" s="112">
        <f t="shared" si="107"/>
        <v>0</v>
      </c>
      <c r="M1842" s="112">
        <f t="shared" si="107"/>
        <v>4544</v>
      </c>
      <c r="O1842" s="114" t="s">
        <v>36</v>
      </c>
      <c r="P1842" s="114" t="s">
        <v>1805</v>
      </c>
      <c r="Q1842" s="114" t="s">
        <v>594</v>
      </c>
      <c r="R1842" s="114" t="s">
        <v>1681</v>
      </c>
      <c r="S1842" s="114"/>
      <c r="T1842" s="112">
        <v>0</v>
      </c>
      <c r="U1842" s="112">
        <v>0</v>
      </c>
      <c r="V1842" s="112">
        <v>0</v>
      </c>
      <c r="W1842" s="112">
        <v>0</v>
      </c>
      <c r="X1842" s="112">
        <v>4544</v>
      </c>
      <c r="Y1842" s="112">
        <v>0</v>
      </c>
      <c r="Z1842" s="112">
        <v>0</v>
      </c>
      <c r="AA1842" s="112">
        <v>0</v>
      </c>
      <c r="AB1842" s="112">
        <v>4544</v>
      </c>
    </row>
    <row r="1843" spans="1:28" x14ac:dyDescent="0.25">
      <c r="A1843" s="114" t="s">
        <v>36</v>
      </c>
      <c r="B1843" s="114" t="s">
        <v>1805</v>
      </c>
      <c r="C1843" s="114" t="s">
        <v>595</v>
      </c>
      <c r="D1843" s="114" t="s">
        <v>1682</v>
      </c>
      <c r="E1843" s="112">
        <f t="shared" si="107"/>
        <v>0</v>
      </c>
      <c r="F1843" s="112">
        <f t="shared" si="107"/>
        <v>12864</v>
      </c>
      <c r="G1843" s="112">
        <f t="shared" si="107"/>
        <v>0</v>
      </c>
      <c r="H1843" s="112">
        <f t="shared" si="107"/>
        <v>0</v>
      </c>
      <c r="I1843" s="112">
        <f t="shared" si="107"/>
        <v>0</v>
      </c>
      <c r="J1843" s="112">
        <f t="shared" si="107"/>
        <v>17520</v>
      </c>
      <c r="K1843" s="112">
        <f t="shared" si="107"/>
        <v>0</v>
      </c>
      <c r="L1843" s="112">
        <f t="shared" si="107"/>
        <v>900</v>
      </c>
      <c r="M1843" s="112">
        <f t="shared" si="107"/>
        <v>31284</v>
      </c>
      <c r="O1843" s="114" t="s">
        <v>36</v>
      </c>
      <c r="P1843" s="114" t="s">
        <v>1805</v>
      </c>
      <c r="Q1843" s="114" t="s">
        <v>595</v>
      </c>
      <c r="R1843" s="114" t="s">
        <v>1682</v>
      </c>
      <c r="S1843" s="114"/>
      <c r="T1843" s="112">
        <v>0</v>
      </c>
      <c r="U1843" s="112">
        <v>12864</v>
      </c>
      <c r="V1843" s="112">
        <v>0</v>
      </c>
      <c r="W1843" s="112">
        <v>0</v>
      </c>
      <c r="X1843" s="112">
        <v>0</v>
      </c>
      <c r="Y1843" s="112">
        <v>17520</v>
      </c>
      <c r="Z1843" s="112">
        <v>0</v>
      </c>
      <c r="AA1843" s="112">
        <v>900</v>
      </c>
      <c r="AB1843" s="112">
        <v>31284</v>
      </c>
    </row>
    <row r="1844" spans="1:28" x14ac:dyDescent="0.25">
      <c r="A1844" s="114" t="s">
        <v>36</v>
      </c>
      <c r="B1844" s="114" t="s">
        <v>1805</v>
      </c>
      <c r="C1844" s="114" t="s">
        <v>596</v>
      </c>
      <c r="D1844" s="114" t="s">
        <v>1683</v>
      </c>
      <c r="E1844" s="112">
        <f t="shared" si="107"/>
        <v>0</v>
      </c>
      <c r="F1844" s="112">
        <f t="shared" si="107"/>
        <v>0</v>
      </c>
      <c r="G1844" s="112">
        <f t="shared" si="107"/>
        <v>0</v>
      </c>
      <c r="H1844" s="112">
        <f t="shared" si="107"/>
        <v>0</v>
      </c>
      <c r="I1844" s="112">
        <f t="shared" si="107"/>
        <v>0</v>
      </c>
      <c r="J1844" s="112">
        <f t="shared" si="107"/>
        <v>0</v>
      </c>
      <c r="K1844" s="112">
        <f t="shared" si="107"/>
        <v>480</v>
      </c>
      <c r="L1844" s="112">
        <f t="shared" si="107"/>
        <v>0</v>
      </c>
      <c r="M1844" s="112">
        <f t="shared" si="107"/>
        <v>480</v>
      </c>
      <c r="O1844" s="114" t="s">
        <v>36</v>
      </c>
      <c r="P1844" s="114" t="s">
        <v>1805</v>
      </c>
      <c r="Q1844" s="114" t="s">
        <v>596</v>
      </c>
      <c r="R1844" s="114" t="s">
        <v>1683</v>
      </c>
      <c r="S1844" s="114"/>
      <c r="T1844" s="112">
        <v>0</v>
      </c>
      <c r="U1844" s="112">
        <v>0</v>
      </c>
      <c r="V1844" s="112">
        <v>0</v>
      </c>
      <c r="W1844" s="112">
        <v>0</v>
      </c>
      <c r="X1844" s="112">
        <v>0</v>
      </c>
      <c r="Y1844" s="112">
        <v>0</v>
      </c>
      <c r="Z1844" s="112">
        <v>480</v>
      </c>
      <c r="AA1844" s="112">
        <v>0</v>
      </c>
      <c r="AB1844" s="112">
        <v>480</v>
      </c>
    </row>
    <row r="1845" spans="1:28" x14ac:dyDescent="0.25">
      <c r="A1845" s="114" t="s">
        <v>36</v>
      </c>
      <c r="B1845" s="114" t="s">
        <v>1805</v>
      </c>
      <c r="C1845" s="114" t="s">
        <v>597</v>
      </c>
      <c r="D1845" s="114" t="s">
        <v>1684</v>
      </c>
      <c r="E1845" s="112">
        <f t="shared" si="107"/>
        <v>10320</v>
      </c>
      <c r="F1845" s="112">
        <f t="shared" si="107"/>
        <v>12576</v>
      </c>
      <c r="G1845" s="112">
        <f t="shared" si="107"/>
        <v>0</v>
      </c>
      <c r="H1845" s="112">
        <f t="shared" si="107"/>
        <v>0</v>
      </c>
      <c r="I1845" s="112">
        <f t="shared" si="107"/>
        <v>107182</v>
      </c>
      <c r="J1845" s="112">
        <f t="shared" si="107"/>
        <v>0</v>
      </c>
      <c r="K1845" s="112">
        <f t="shared" si="107"/>
        <v>204</v>
      </c>
      <c r="L1845" s="112">
        <f t="shared" si="107"/>
        <v>0</v>
      </c>
      <c r="M1845" s="112">
        <f t="shared" si="107"/>
        <v>130282</v>
      </c>
      <c r="O1845" s="114" t="s">
        <v>36</v>
      </c>
      <c r="P1845" s="114" t="s">
        <v>1805</v>
      </c>
      <c r="Q1845" s="114" t="s">
        <v>597</v>
      </c>
      <c r="R1845" s="114" t="s">
        <v>1684</v>
      </c>
      <c r="S1845" s="114"/>
      <c r="T1845" s="112">
        <v>10320</v>
      </c>
      <c r="U1845" s="112">
        <v>12576</v>
      </c>
      <c r="V1845" s="112">
        <v>0</v>
      </c>
      <c r="W1845" s="112">
        <v>0</v>
      </c>
      <c r="X1845" s="112">
        <v>107182</v>
      </c>
      <c r="Y1845" s="112">
        <v>0</v>
      </c>
      <c r="Z1845" s="112">
        <v>204</v>
      </c>
      <c r="AA1845" s="112">
        <v>0</v>
      </c>
      <c r="AB1845" s="112">
        <v>130282</v>
      </c>
    </row>
    <row r="1846" spans="1:28" x14ac:dyDescent="0.25">
      <c r="A1846" s="114" t="s">
        <v>36</v>
      </c>
      <c r="B1846" s="114" t="s">
        <v>1805</v>
      </c>
      <c r="C1846" s="114" t="s">
        <v>598</v>
      </c>
      <c r="D1846" s="114" t="s">
        <v>1685</v>
      </c>
      <c r="E1846" s="112">
        <f t="shared" si="107"/>
        <v>0</v>
      </c>
      <c r="F1846" s="112">
        <f t="shared" si="107"/>
        <v>0</v>
      </c>
      <c r="G1846" s="112">
        <f t="shared" si="107"/>
        <v>0</v>
      </c>
      <c r="H1846" s="112">
        <f t="shared" si="107"/>
        <v>0</v>
      </c>
      <c r="I1846" s="112">
        <f t="shared" si="107"/>
        <v>0</v>
      </c>
      <c r="J1846" s="112">
        <f t="shared" si="107"/>
        <v>0</v>
      </c>
      <c r="K1846" s="112">
        <f t="shared" si="107"/>
        <v>0</v>
      </c>
      <c r="L1846" s="112">
        <f t="shared" si="107"/>
        <v>0</v>
      </c>
      <c r="M1846" s="112">
        <f t="shared" si="107"/>
        <v>0</v>
      </c>
      <c r="O1846" s="114" t="s">
        <v>36</v>
      </c>
      <c r="P1846" s="114" t="s">
        <v>1805</v>
      </c>
      <c r="Q1846" s="114" t="s">
        <v>598</v>
      </c>
      <c r="R1846" s="114" t="s">
        <v>1685</v>
      </c>
      <c r="S1846" s="114"/>
      <c r="T1846" s="112">
        <v>0</v>
      </c>
      <c r="U1846" s="112">
        <v>0</v>
      </c>
      <c r="V1846" s="112">
        <v>0</v>
      </c>
      <c r="W1846" s="112">
        <v>0</v>
      </c>
      <c r="X1846" s="112">
        <v>0</v>
      </c>
      <c r="Y1846" s="112">
        <v>0</v>
      </c>
      <c r="Z1846" s="112">
        <v>0</v>
      </c>
      <c r="AA1846" s="112">
        <v>0</v>
      </c>
      <c r="AB1846" s="112">
        <v>0</v>
      </c>
    </row>
    <row r="1847" spans="1:28" x14ac:dyDescent="0.25">
      <c r="A1847" s="114" t="s">
        <v>36</v>
      </c>
      <c r="B1847" s="114" t="s">
        <v>1805</v>
      </c>
      <c r="C1847" s="114" t="s">
        <v>599</v>
      </c>
      <c r="D1847" s="114" t="s">
        <v>1686</v>
      </c>
      <c r="E1847" s="112">
        <f t="shared" si="107"/>
        <v>0</v>
      </c>
      <c r="F1847" s="112">
        <f t="shared" si="107"/>
        <v>0</v>
      </c>
      <c r="G1847" s="112">
        <f t="shared" si="107"/>
        <v>0</v>
      </c>
      <c r="H1847" s="112">
        <f t="shared" si="107"/>
        <v>0</v>
      </c>
      <c r="I1847" s="112">
        <f t="shared" si="107"/>
        <v>0</v>
      </c>
      <c r="J1847" s="112">
        <f t="shared" si="107"/>
        <v>0</v>
      </c>
      <c r="K1847" s="112">
        <f t="shared" si="107"/>
        <v>0</v>
      </c>
      <c r="L1847" s="112">
        <f t="shared" si="107"/>
        <v>6576</v>
      </c>
      <c r="M1847" s="112">
        <f t="shared" si="107"/>
        <v>6576</v>
      </c>
      <c r="O1847" s="114" t="s">
        <v>36</v>
      </c>
      <c r="P1847" s="114" t="s">
        <v>1805</v>
      </c>
      <c r="Q1847" s="114" t="s">
        <v>599</v>
      </c>
      <c r="R1847" s="114" t="s">
        <v>1686</v>
      </c>
      <c r="S1847" s="114"/>
      <c r="T1847" s="112">
        <v>0</v>
      </c>
      <c r="U1847" s="112">
        <v>0</v>
      </c>
      <c r="V1847" s="112">
        <v>0</v>
      </c>
      <c r="W1847" s="112">
        <v>0</v>
      </c>
      <c r="X1847" s="112">
        <v>0</v>
      </c>
      <c r="Y1847" s="112">
        <v>0</v>
      </c>
      <c r="Z1847" s="112">
        <v>0</v>
      </c>
      <c r="AA1847" s="112">
        <v>6576</v>
      </c>
      <c r="AB1847" s="112">
        <v>6576</v>
      </c>
    </row>
    <row r="1848" spans="1:28" x14ac:dyDescent="0.25">
      <c r="A1848" s="114" t="s">
        <v>36</v>
      </c>
      <c r="B1848" s="114" t="s">
        <v>1805</v>
      </c>
      <c r="C1848" s="114" t="s">
        <v>600</v>
      </c>
      <c r="D1848" s="114" t="s">
        <v>1687</v>
      </c>
      <c r="E1848" s="112">
        <f t="shared" si="107"/>
        <v>277584</v>
      </c>
      <c r="F1848" s="112">
        <f t="shared" si="107"/>
        <v>0</v>
      </c>
      <c r="G1848" s="112">
        <f t="shared" si="107"/>
        <v>0</v>
      </c>
      <c r="H1848" s="112">
        <f t="shared" si="107"/>
        <v>23884</v>
      </c>
      <c r="I1848" s="112">
        <f t="shared" si="107"/>
        <v>0</v>
      </c>
      <c r="J1848" s="112">
        <f t="shared" si="107"/>
        <v>0</v>
      </c>
      <c r="K1848" s="112">
        <f t="shared" si="107"/>
        <v>0</v>
      </c>
      <c r="L1848" s="112">
        <f t="shared" si="107"/>
        <v>0</v>
      </c>
      <c r="M1848" s="112">
        <f t="shared" si="107"/>
        <v>301468</v>
      </c>
      <c r="O1848" s="114" t="s">
        <v>36</v>
      </c>
      <c r="P1848" s="114" t="s">
        <v>1805</v>
      </c>
      <c r="Q1848" s="114" t="s">
        <v>600</v>
      </c>
      <c r="R1848" s="114" t="s">
        <v>1687</v>
      </c>
      <c r="S1848" s="114"/>
      <c r="T1848" s="112">
        <v>277584</v>
      </c>
      <c r="U1848" s="112">
        <v>0</v>
      </c>
      <c r="V1848" s="112">
        <v>0</v>
      </c>
      <c r="W1848" s="112">
        <v>23884</v>
      </c>
      <c r="X1848" s="112">
        <v>0</v>
      </c>
      <c r="Y1848" s="112">
        <v>0</v>
      </c>
      <c r="Z1848" s="112">
        <v>0</v>
      </c>
      <c r="AA1848" s="112">
        <v>0</v>
      </c>
      <c r="AB1848" s="112">
        <v>301468</v>
      </c>
    </row>
    <row r="1849" spans="1:28" x14ac:dyDescent="0.25">
      <c r="A1849" s="114" t="s">
        <v>36</v>
      </c>
      <c r="B1849" s="114" t="s">
        <v>1805</v>
      </c>
      <c r="C1849" s="114" t="s">
        <v>601</v>
      </c>
      <c r="D1849" s="114" t="s">
        <v>1688</v>
      </c>
      <c r="E1849" s="112">
        <f t="shared" si="107"/>
        <v>16656</v>
      </c>
      <c r="F1849" s="112">
        <f t="shared" si="107"/>
        <v>0</v>
      </c>
      <c r="G1849" s="112">
        <f t="shared" si="107"/>
        <v>0</v>
      </c>
      <c r="H1849" s="112">
        <f t="shared" si="107"/>
        <v>0</v>
      </c>
      <c r="I1849" s="112">
        <f t="shared" si="107"/>
        <v>0</v>
      </c>
      <c r="J1849" s="112">
        <f t="shared" si="107"/>
        <v>0</v>
      </c>
      <c r="K1849" s="112">
        <f t="shared" si="107"/>
        <v>0</v>
      </c>
      <c r="L1849" s="112">
        <f t="shared" si="107"/>
        <v>0</v>
      </c>
      <c r="M1849" s="112">
        <f t="shared" si="107"/>
        <v>16656</v>
      </c>
      <c r="O1849" s="114" t="s">
        <v>36</v>
      </c>
      <c r="P1849" s="114" t="s">
        <v>1805</v>
      </c>
      <c r="Q1849" s="114" t="s">
        <v>601</v>
      </c>
      <c r="R1849" s="114" t="s">
        <v>1688</v>
      </c>
      <c r="S1849" s="114"/>
      <c r="T1849" s="112">
        <v>16656</v>
      </c>
      <c r="U1849" s="112">
        <v>0</v>
      </c>
      <c r="V1849" s="112">
        <v>0</v>
      </c>
      <c r="W1849" s="112">
        <v>0</v>
      </c>
      <c r="X1849" s="112">
        <v>0</v>
      </c>
      <c r="Y1849" s="112">
        <v>0</v>
      </c>
      <c r="Z1849" s="112">
        <v>0</v>
      </c>
      <c r="AA1849" s="112">
        <v>0</v>
      </c>
      <c r="AB1849" s="112">
        <v>16656</v>
      </c>
    </row>
    <row r="1850" spans="1:28" x14ac:dyDescent="0.25">
      <c r="A1850" s="114" t="s">
        <v>36</v>
      </c>
      <c r="B1850" s="114" t="s">
        <v>1805</v>
      </c>
      <c r="C1850" s="114" t="s">
        <v>602</v>
      </c>
      <c r="D1850" s="114" t="s">
        <v>1689</v>
      </c>
      <c r="E1850" s="112">
        <f t="shared" si="107"/>
        <v>0</v>
      </c>
      <c r="F1850" s="112">
        <f t="shared" si="107"/>
        <v>0</v>
      </c>
      <c r="G1850" s="112">
        <f t="shared" si="107"/>
        <v>0</v>
      </c>
      <c r="H1850" s="112">
        <f t="shared" si="107"/>
        <v>0</v>
      </c>
      <c r="I1850" s="112">
        <f t="shared" si="107"/>
        <v>0</v>
      </c>
      <c r="J1850" s="112">
        <f t="shared" si="107"/>
        <v>240096</v>
      </c>
      <c r="K1850" s="112">
        <f t="shared" si="107"/>
        <v>0</v>
      </c>
      <c r="L1850" s="112">
        <f t="shared" si="107"/>
        <v>8820</v>
      </c>
      <c r="M1850" s="112">
        <f t="shared" si="107"/>
        <v>248916</v>
      </c>
      <c r="O1850" s="114" t="s">
        <v>36</v>
      </c>
      <c r="P1850" s="114" t="s">
        <v>1805</v>
      </c>
      <c r="Q1850" s="114" t="s">
        <v>602</v>
      </c>
      <c r="R1850" s="114" t="s">
        <v>1689</v>
      </c>
      <c r="S1850" s="114"/>
      <c r="T1850" s="112">
        <v>0</v>
      </c>
      <c r="U1850" s="112">
        <v>0</v>
      </c>
      <c r="V1850" s="112">
        <v>0</v>
      </c>
      <c r="W1850" s="112">
        <v>0</v>
      </c>
      <c r="X1850" s="112">
        <v>0</v>
      </c>
      <c r="Y1850" s="112">
        <v>240096</v>
      </c>
      <c r="Z1850" s="112">
        <v>0</v>
      </c>
      <c r="AA1850" s="112">
        <v>8820</v>
      </c>
      <c r="AB1850" s="112">
        <v>248916</v>
      </c>
    </row>
    <row r="1851" spans="1:28" x14ac:dyDescent="0.25">
      <c r="A1851" s="114" t="s">
        <v>36</v>
      </c>
      <c r="B1851" s="114" t="s">
        <v>1805</v>
      </c>
      <c r="C1851" s="114" t="s">
        <v>603</v>
      </c>
      <c r="D1851" s="114" t="s">
        <v>1690</v>
      </c>
      <c r="E1851" s="112">
        <f t="shared" si="107"/>
        <v>0</v>
      </c>
      <c r="F1851" s="112">
        <f t="shared" si="107"/>
        <v>0</v>
      </c>
      <c r="G1851" s="112">
        <f t="shared" si="107"/>
        <v>0</v>
      </c>
      <c r="H1851" s="112">
        <f t="shared" si="107"/>
        <v>0</v>
      </c>
      <c r="I1851" s="112">
        <f t="shared" si="107"/>
        <v>0</v>
      </c>
      <c r="J1851" s="112">
        <f t="shared" si="107"/>
        <v>0</v>
      </c>
      <c r="K1851" s="112">
        <f t="shared" si="107"/>
        <v>0</v>
      </c>
      <c r="L1851" s="112">
        <f t="shared" si="107"/>
        <v>0</v>
      </c>
      <c r="M1851" s="112">
        <f t="shared" si="107"/>
        <v>0</v>
      </c>
      <c r="O1851" s="114" t="s">
        <v>36</v>
      </c>
      <c r="P1851" s="114" t="s">
        <v>1805</v>
      </c>
      <c r="Q1851" s="114" t="s">
        <v>603</v>
      </c>
      <c r="R1851" s="114" t="s">
        <v>1690</v>
      </c>
      <c r="S1851" s="114"/>
      <c r="T1851" s="112">
        <v>0</v>
      </c>
      <c r="U1851" s="112">
        <v>0</v>
      </c>
      <c r="V1851" s="112">
        <v>0</v>
      </c>
      <c r="W1851" s="112">
        <v>0</v>
      </c>
      <c r="X1851" s="112">
        <v>0</v>
      </c>
      <c r="Y1851" s="112">
        <v>0</v>
      </c>
      <c r="Z1851" s="112">
        <v>0</v>
      </c>
      <c r="AA1851" s="112">
        <v>0</v>
      </c>
      <c r="AB1851" s="112">
        <v>0</v>
      </c>
    </row>
    <row r="1852" spans="1:28" x14ac:dyDescent="0.25">
      <c r="A1852" s="114" t="s">
        <v>36</v>
      </c>
      <c r="B1852" s="114" t="s">
        <v>1805</v>
      </c>
      <c r="C1852" s="114" t="s">
        <v>604</v>
      </c>
      <c r="D1852" s="114" t="s">
        <v>1691</v>
      </c>
      <c r="E1852" s="112">
        <f t="shared" si="107"/>
        <v>0</v>
      </c>
      <c r="F1852" s="112">
        <f t="shared" si="107"/>
        <v>1920</v>
      </c>
      <c r="G1852" s="112">
        <f t="shared" si="107"/>
        <v>0</v>
      </c>
      <c r="H1852" s="112">
        <f t="shared" si="107"/>
        <v>0</v>
      </c>
      <c r="I1852" s="112">
        <f t="shared" si="107"/>
        <v>0</v>
      </c>
      <c r="J1852" s="112">
        <f t="shared" si="107"/>
        <v>246016</v>
      </c>
      <c r="K1852" s="112">
        <f t="shared" si="107"/>
        <v>0</v>
      </c>
      <c r="L1852" s="112">
        <f t="shared" si="107"/>
        <v>32324</v>
      </c>
      <c r="M1852" s="112">
        <f t="shared" si="107"/>
        <v>280260</v>
      </c>
      <c r="O1852" s="114" t="s">
        <v>36</v>
      </c>
      <c r="P1852" s="114" t="s">
        <v>1805</v>
      </c>
      <c r="Q1852" s="114" t="s">
        <v>604</v>
      </c>
      <c r="R1852" s="114" t="s">
        <v>1691</v>
      </c>
      <c r="S1852" s="114"/>
      <c r="T1852" s="112">
        <v>0</v>
      </c>
      <c r="U1852" s="112">
        <v>1920</v>
      </c>
      <c r="V1852" s="112">
        <v>0</v>
      </c>
      <c r="W1852" s="112">
        <v>0</v>
      </c>
      <c r="X1852" s="112">
        <v>0</v>
      </c>
      <c r="Y1852" s="112">
        <v>246016</v>
      </c>
      <c r="Z1852" s="112">
        <v>0</v>
      </c>
      <c r="AA1852" s="112">
        <v>32324</v>
      </c>
      <c r="AB1852" s="112">
        <v>280260</v>
      </c>
    </row>
    <row r="1853" spans="1:28" x14ac:dyDescent="0.25">
      <c r="A1853" s="114" t="s">
        <v>36</v>
      </c>
      <c r="B1853" s="114" t="s">
        <v>1805</v>
      </c>
      <c r="C1853" s="114" t="s">
        <v>605</v>
      </c>
      <c r="D1853" s="114" t="s">
        <v>1692</v>
      </c>
      <c r="E1853" s="112">
        <f t="shared" si="107"/>
        <v>0</v>
      </c>
      <c r="F1853" s="112">
        <f t="shared" si="107"/>
        <v>0</v>
      </c>
      <c r="G1853" s="112">
        <f t="shared" si="107"/>
        <v>0</v>
      </c>
      <c r="H1853" s="112">
        <f t="shared" si="107"/>
        <v>0</v>
      </c>
      <c r="I1853" s="112">
        <f t="shared" si="107"/>
        <v>0</v>
      </c>
      <c r="J1853" s="112">
        <f t="shared" si="107"/>
        <v>25568</v>
      </c>
      <c r="K1853" s="112">
        <f t="shared" si="107"/>
        <v>0</v>
      </c>
      <c r="L1853" s="112">
        <f t="shared" si="107"/>
        <v>0</v>
      </c>
      <c r="M1853" s="112">
        <f t="shared" si="107"/>
        <v>25568</v>
      </c>
      <c r="O1853" s="114" t="s">
        <v>36</v>
      </c>
      <c r="P1853" s="114" t="s">
        <v>1805</v>
      </c>
      <c r="Q1853" s="114" t="s">
        <v>605</v>
      </c>
      <c r="R1853" s="114" t="s">
        <v>1692</v>
      </c>
      <c r="S1853" s="114"/>
      <c r="T1853" s="112">
        <v>0</v>
      </c>
      <c r="U1853" s="112">
        <v>0</v>
      </c>
      <c r="V1853" s="112">
        <v>0</v>
      </c>
      <c r="W1853" s="112">
        <v>0</v>
      </c>
      <c r="X1853" s="112">
        <v>0</v>
      </c>
      <c r="Y1853" s="112">
        <v>25568</v>
      </c>
      <c r="Z1853" s="112">
        <v>0</v>
      </c>
      <c r="AA1853" s="112">
        <v>0</v>
      </c>
      <c r="AB1853" s="112">
        <v>25568</v>
      </c>
    </row>
    <row r="1854" spans="1:28" x14ac:dyDescent="0.25">
      <c r="A1854" s="114" t="s">
        <v>36</v>
      </c>
      <c r="B1854" s="114" t="s">
        <v>1805</v>
      </c>
      <c r="C1854" s="114" t="s">
        <v>606</v>
      </c>
      <c r="D1854" s="114" t="s">
        <v>1693</v>
      </c>
      <c r="E1854" s="112">
        <f t="shared" si="107"/>
        <v>0</v>
      </c>
      <c r="F1854" s="112">
        <f t="shared" si="107"/>
        <v>0</v>
      </c>
      <c r="G1854" s="112">
        <f t="shared" si="107"/>
        <v>0</v>
      </c>
      <c r="H1854" s="112">
        <f t="shared" si="107"/>
        <v>0</v>
      </c>
      <c r="I1854" s="112">
        <f t="shared" si="107"/>
        <v>0</v>
      </c>
      <c r="J1854" s="112">
        <f t="shared" si="107"/>
        <v>74576</v>
      </c>
      <c r="K1854" s="112">
        <f t="shared" si="107"/>
        <v>0</v>
      </c>
      <c r="L1854" s="112">
        <f t="shared" si="107"/>
        <v>0</v>
      </c>
      <c r="M1854" s="112">
        <f t="shared" si="107"/>
        <v>74576</v>
      </c>
      <c r="O1854" s="114" t="s">
        <v>36</v>
      </c>
      <c r="P1854" s="114" t="s">
        <v>1805</v>
      </c>
      <c r="Q1854" s="114" t="s">
        <v>606</v>
      </c>
      <c r="R1854" s="114" t="s">
        <v>1693</v>
      </c>
      <c r="S1854" s="114"/>
      <c r="T1854" s="112">
        <v>0</v>
      </c>
      <c r="U1854" s="112">
        <v>0</v>
      </c>
      <c r="V1854" s="112">
        <v>0</v>
      </c>
      <c r="W1854" s="112">
        <v>0</v>
      </c>
      <c r="X1854" s="112">
        <v>0</v>
      </c>
      <c r="Y1854" s="112">
        <v>74576</v>
      </c>
      <c r="Z1854" s="112">
        <v>0</v>
      </c>
      <c r="AA1854" s="112">
        <v>0</v>
      </c>
      <c r="AB1854" s="112">
        <v>74576</v>
      </c>
    </row>
    <row r="1855" spans="1:28" x14ac:dyDescent="0.25">
      <c r="A1855" s="114" t="s">
        <v>36</v>
      </c>
      <c r="B1855" s="114" t="s">
        <v>1805</v>
      </c>
      <c r="C1855" s="114" t="s">
        <v>607</v>
      </c>
      <c r="D1855" s="114" t="s">
        <v>1694</v>
      </c>
      <c r="E1855" s="112">
        <f t="shared" si="107"/>
        <v>0</v>
      </c>
      <c r="F1855" s="112">
        <f t="shared" si="107"/>
        <v>122064</v>
      </c>
      <c r="G1855" s="112">
        <f t="shared" si="107"/>
        <v>62784</v>
      </c>
      <c r="H1855" s="112">
        <f t="shared" si="107"/>
        <v>0</v>
      </c>
      <c r="I1855" s="112">
        <f t="shared" si="107"/>
        <v>0</v>
      </c>
      <c r="J1855" s="112">
        <f t="shared" si="107"/>
        <v>0</v>
      </c>
      <c r="K1855" s="112">
        <f t="shared" si="107"/>
        <v>0</v>
      </c>
      <c r="L1855" s="112">
        <f t="shared" si="107"/>
        <v>0</v>
      </c>
      <c r="M1855" s="112">
        <f t="shared" si="107"/>
        <v>184848</v>
      </c>
      <c r="O1855" s="114" t="s">
        <v>36</v>
      </c>
      <c r="P1855" s="114" t="s">
        <v>1805</v>
      </c>
      <c r="Q1855" s="114" t="s">
        <v>607</v>
      </c>
      <c r="R1855" s="114" t="s">
        <v>1694</v>
      </c>
      <c r="S1855" s="114"/>
      <c r="T1855" s="112">
        <v>0</v>
      </c>
      <c r="U1855" s="112">
        <v>122064</v>
      </c>
      <c r="V1855" s="112">
        <v>62784</v>
      </c>
      <c r="W1855" s="112">
        <v>0</v>
      </c>
      <c r="X1855" s="112">
        <v>0</v>
      </c>
      <c r="Y1855" s="112">
        <v>0</v>
      </c>
      <c r="Z1855" s="112">
        <v>0</v>
      </c>
      <c r="AA1855" s="112">
        <v>0</v>
      </c>
      <c r="AB1855" s="112">
        <v>184848</v>
      </c>
    </row>
    <row r="1856" spans="1:28" x14ac:dyDescent="0.25">
      <c r="A1856" s="114" t="s">
        <v>36</v>
      </c>
      <c r="B1856" s="114" t="s">
        <v>1805</v>
      </c>
      <c r="C1856" s="114" t="s">
        <v>608</v>
      </c>
      <c r="D1856" s="114" t="s">
        <v>1695</v>
      </c>
      <c r="E1856" s="112">
        <f t="shared" si="107"/>
        <v>0</v>
      </c>
      <c r="F1856" s="112">
        <f t="shared" si="107"/>
        <v>0</v>
      </c>
      <c r="G1856" s="112">
        <f t="shared" si="107"/>
        <v>0</v>
      </c>
      <c r="H1856" s="112">
        <f t="shared" si="107"/>
        <v>0</v>
      </c>
      <c r="I1856" s="112">
        <f t="shared" si="107"/>
        <v>20688</v>
      </c>
      <c r="J1856" s="112">
        <f t="shared" si="107"/>
        <v>0</v>
      </c>
      <c r="K1856" s="112">
        <f t="shared" si="107"/>
        <v>0</v>
      </c>
      <c r="L1856" s="112">
        <f t="shared" si="107"/>
        <v>0</v>
      </c>
      <c r="M1856" s="112">
        <f t="shared" si="107"/>
        <v>20688</v>
      </c>
      <c r="O1856" s="114" t="s">
        <v>36</v>
      </c>
      <c r="P1856" s="114" t="s">
        <v>1805</v>
      </c>
      <c r="Q1856" s="114" t="s">
        <v>608</v>
      </c>
      <c r="R1856" s="114" t="s">
        <v>1695</v>
      </c>
      <c r="S1856" s="114"/>
      <c r="T1856" s="112">
        <v>0</v>
      </c>
      <c r="U1856" s="112">
        <v>0</v>
      </c>
      <c r="V1856" s="112">
        <v>0</v>
      </c>
      <c r="W1856" s="112">
        <v>0</v>
      </c>
      <c r="X1856" s="112">
        <v>20688</v>
      </c>
      <c r="Y1856" s="112">
        <v>0</v>
      </c>
      <c r="Z1856" s="112">
        <v>0</v>
      </c>
      <c r="AA1856" s="112">
        <v>0</v>
      </c>
      <c r="AB1856" s="112">
        <v>20688</v>
      </c>
    </row>
    <row r="1857" spans="1:28" x14ac:dyDescent="0.25">
      <c r="A1857" s="114" t="s">
        <v>36</v>
      </c>
      <c r="B1857" s="114" t="s">
        <v>1805</v>
      </c>
      <c r="C1857" s="114" t="s">
        <v>609</v>
      </c>
      <c r="D1857" s="114" t="s">
        <v>1696</v>
      </c>
      <c r="E1857" s="112">
        <f t="shared" si="107"/>
        <v>0</v>
      </c>
      <c r="F1857" s="112">
        <f t="shared" si="107"/>
        <v>0</v>
      </c>
      <c r="G1857" s="112">
        <f t="shared" si="107"/>
        <v>0</v>
      </c>
      <c r="H1857" s="112">
        <f t="shared" si="107"/>
        <v>0</v>
      </c>
      <c r="I1857" s="112">
        <f t="shared" si="107"/>
        <v>0</v>
      </c>
      <c r="J1857" s="112">
        <f t="shared" si="107"/>
        <v>0</v>
      </c>
      <c r="K1857" s="112">
        <f t="shared" si="107"/>
        <v>18745</v>
      </c>
      <c r="L1857" s="112">
        <f t="shared" si="107"/>
        <v>0</v>
      </c>
      <c r="M1857" s="112">
        <f t="shared" si="107"/>
        <v>18745</v>
      </c>
      <c r="O1857" s="114" t="s">
        <v>36</v>
      </c>
      <c r="P1857" s="114" t="s">
        <v>1805</v>
      </c>
      <c r="Q1857" s="114" t="s">
        <v>609</v>
      </c>
      <c r="R1857" s="114" t="s">
        <v>1696</v>
      </c>
      <c r="S1857" s="114"/>
      <c r="T1857" s="112">
        <v>0</v>
      </c>
      <c r="U1857" s="112">
        <v>0</v>
      </c>
      <c r="V1857" s="112">
        <v>0</v>
      </c>
      <c r="W1857" s="112">
        <v>0</v>
      </c>
      <c r="X1857" s="112">
        <v>0</v>
      </c>
      <c r="Y1857" s="112">
        <v>0</v>
      </c>
      <c r="Z1857" s="112">
        <v>18745</v>
      </c>
      <c r="AA1857" s="112">
        <v>0</v>
      </c>
      <c r="AB1857" s="112">
        <v>18745</v>
      </c>
    </row>
    <row r="1858" spans="1:28" x14ac:dyDescent="0.25">
      <c r="A1858" s="114" t="s">
        <v>36</v>
      </c>
      <c r="B1858" s="114" t="s">
        <v>1805</v>
      </c>
      <c r="C1858" s="114" t="s">
        <v>610</v>
      </c>
      <c r="D1858" s="114" t="s">
        <v>1697</v>
      </c>
      <c r="E1858" s="112">
        <f t="shared" si="107"/>
        <v>0</v>
      </c>
      <c r="F1858" s="112">
        <f t="shared" si="107"/>
        <v>0</v>
      </c>
      <c r="G1858" s="112">
        <f t="shared" si="107"/>
        <v>0</v>
      </c>
      <c r="H1858" s="112">
        <f t="shared" si="107"/>
        <v>0</v>
      </c>
      <c r="I1858" s="112">
        <f t="shared" si="107"/>
        <v>2496</v>
      </c>
      <c r="J1858" s="112">
        <f t="shared" si="107"/>
        <v>0</v>
      </c>
      <c r="K1858" s="112">
        <f t="shared" si="107"/>
        <v>0</v>
      </c>
      <c r="L1858" s="112">
        <f t="shared" si="107"/>
        <v>0</v>
      </c>
      <c r="M1858" s="112">
        <f t="shared" si="107"/>
        <v>2496</v>
      </c>
      <c r="O1858" s="114" t="s">
        <v>36</v>
      </c>
      <c r="P1858" s="114" t="s">
        <v>1805</v>
      </c>
      <c r="Q1858" s="114" t="s">
        <v>610</v>
      </c>
      <c r="R1858" s="114" t="s">
        <v>1697</v>
      </c>
      <c r="S1858" s="114"/>
      <c r="T1858" s="112">
        <v>0</v>
      </c>
      <c r="U1858" s="112">
        <v>0</v>
      </c>
      <c r="V1858" s="112">
        <v>0</v>
      </c>
      <c r="W1858" s="112">
        <v>0</v>
      </c>
      <c r="X1858" s="112">
        <v>2496</v>
      </c>
      <c r="Y1858" s="112">
        <v>0</v>
      </c>
      <c r="Z1858" s="112">
        <v>0</v>
      </c>
      <c r="AA1858" s="112">
        <v>0</v>
      </c>
      <c r="AB1858" s="112">
        <v>2496</v>
      </c>
    </row>
    <row r="1859" spans="1:28" x14ac:dyDescent="0.25">
      <c r="A1859" s="114" t="s">
        <v>36</v>
      </c>
      <c r="B1859" s="114" t="s">
        <v>1805</v>
      </c>
      <c r="C1859" s="114" t="s">
        <v>611</v>
      </c>
      <c r="D1859" s="114" t="s">
        <v>1698</v>
      </c>
      <c r="E1859" s="112">
        <f t="shared" si="107"/>
        <v>66224</v>
      </c>
      <c r="F1859" s="112">
        <f t="shared" si="107"/>
        <v>0</v>
      </c>
      <c r="G1859" s="112">
        <f t="shared" si="107"/>
        <v>0</v>
      </c>
      <c r="H1859" s="112">
        <f t="shared" si="107"/>
        <v>0</v>
      </c>
      <c r="I1859" s="112">
        <f t="shared" si="107"/>
        <v>0</v>
      </c>
      <c r="J1859" s="112">
        <f t="shared" si="107"/>
        <v>0</v>
      </c>
      <c r="K1859" s="112">
        <f t="shared" si="107"/>
        <v>0</v>
      </c>
      <c r="L1859" s="112">
        <f t="shared" si="107"/>
        <v>0</v>
      </c>
      <c r="M1859" s="112">
        <f t="shared" si="107"/>
        <v>66224</v>
      </c>
      <c r="O1859" s="114" t="s">
        <v>36</v>
      </c>
      <c r="P1859" s="114" t="s">
        <v>1805</v>
      </c>
      <c r="Q1859" s="114" t="s">
        <v>611</v>
      </c>
      <c r="R1859" s="114" t="s">
        <v>1698</v>
      </c>
      <c r="S1859" s="114"/>
      <c r="T1859" s="112">
        <v>66224</v>
      </c>
      <c r="U1859" s="112">
        <v>0</v>
      </c>
      <c r="V1859" s="112">
        <v>0</v>
      </c>
      <c r="W1859" s="112">
        <v>0</v>
      </c>
      <c r="X1859" s="112">
        <v>0</v>
      </c>
      <c r="Y1859" s="112">
        <v>0</v>
      </c>
      <c r="Z1859" s="112">
        <v>0</v>
      </c>
      <c r="AA1859" s="112">
        <v>0</v>
      </c>
      <c r="AB1859" s="112">
        <v>66224</v>
      </c>
    </row>
    <row r="1860" spans="1:28" x14ac:dyDescent="0.25">
      <c r="A1860" s="114" t="s">
        <v>36</v>
      </c>
      <c r="B1860" s="114" t="s">
        <v>1805</v>
      </c>
      <c r="C1860" s="114" t="s">
        <v>612</v>
      </c>
      <c r="D1860" s="114" t="s">
        <v>1699</v>
      </c>
      <c r="E1860" s="112">
        <f t="shared" si="107"/>
        <v>16800</v>
      </c>
      <c r="F1860" s="112">
        <f t="shared" si="107"/>
        <v>0</v>
      </c>
      <c r="G1860" s="112">
        <f t="shared" si="107"/>
        <v>0</v>
      </c>
      <c r="H1860" s="112">
        <f t="shared" si="107"/>
        <v>0</v>
      </c>
      <c r="I1860" s="112">
        <f t="shared" si="107"/>
        <v>29165</v>
      </c>
      <c r="J1860" s="112">
        <f t="shared" si="107"/>
        <v>0</v>
      </c>
      <c r="K1860" s="112">
        <f t="shared" si="107"/>
        <v>46396</v>
      </c>
      <c r="L1860" s="112">
        <f t="shared" si="107"/>
        <v>0</v>
      </c>
      <c r="M1860" s="112">
        <f t="shared" si="107"/>
        <v>92361</v>
      </c>
      <c r="O1860" s="114" t="s">
        <v>36</v>
      </c>
      <c r="P1860" s="114" t="s">
        <v>1805</v>
      </c>
      <c r="Q1860" s="114" t="s">
        <v>612</v>
      </c>
      <c r="R1860" s="114" t="s">
        <v>1699</v>
      </c>
      <c r="S1860" s="114"/>
      <c r="T1860" s="112">
        <v>16800</v>
      </c>
      <c r="U1860" s="112">
        <v>0</v>
      </c>
      <c r="V1860" s="112">
        <v>0</v>
      </c>
      <c r="W1860" s="112">
        <v>0</v>
      </c>
      <c r="X1860" s="112">
        <v>29165</v>
      </c>
      <c r="Y1860" s="112">
        <v>0</v>
      </c>
      <c r="Z1860" s="112">
        <v>46396</v>
      </c>
      <c r="AA1860" s="112">
        <v>0</v>
      </c>
      <c r="AB1860" s="112">
        <v>92361</v>
      </c>
    </row>
    <row r="1861" spans="1:28" x14ac:dyDescent="0.25">
      <c r="A1861" s="114" t="s">
        <v>36</v>
      </c>
      <c r="B1861" s="114" t="s">
        <v>1805</v>
      </c>
      <c r="C1861" s="114" t="s">
        <v>613</v>
      </c>
      <c r="D1861" s="114" t="s">
        <v>1700</v>
      </c>
      <c r="E1861" s="112">
        <f t="shared" si="107"/>
        <v>493968</v>
      </c>
      <c r="F1861" s="112">
        <f t="shared" si="107"/>
        <v>0</v>
      </c>
      <c r="G1861" s="112">
        <f t="shared" si="107"/>
        <v>0</v>
      </c>
      <c r="H1861" s="112">
        <f t="shared" si="107"/>
        <v>0</v>
      </c>
      <c r="I1861" s="112">
        <f t="shared" si="107"/>
        <v>0</v>
      </c>
      <c r="J1861" s="112">
        <f t="shared" si="107"/>
        <v>0</v>
      </c>
      <c r="K1861" s="112">
        <f t="shared" si="107"/>
        <v>0</v>
      </c>
      <c r="L1861" s="112">
        <f t="shared" si="107"/>
        <v>0</v>
      </c>
      <c r="M1861" s="112">
        <f t="shared" si="107"/>
        <v>493968</v>
      </c>
      <c r="O1861" s="114" t="s">
        <v>36</v>
      </c>
      <c r="P1861" s="114" t="s">
        <v>1805</v>
      </c>
      <c r="Q1861" s="114" t="s">
        <v>613</v>
      </c>
      <c r="R1861" s="114" t="s">
        <v>1700</v>
      </c>
      <c r="S1861" s="114"/>
      <c r="T1861" s="112">
        <v>493968</v>
      </c>
      <c r="U1861" s="112">
        <v>0</v>
      </c>
      <c r="V1861" s="112">
        <v>0</v>
      </c>
      <c r="W1861" s="112">
        <v>0</v>
      </c>
      <c r="X1861" s="112">
        <v>0</v>
      </c>
      <c r="Y1861" s="112">
        <v>0</v>
      </c>
      <c r="Z1861" s="112">
        <v>0</v>
      </c>
      <c r="AA1861" s="112">
        <v>0</v>
      </c>
      <c r="AB1861" s="112">
        <v>493968</v>
      </c>
    </row>
    <row r="1862" spans="1:28" x14ac:dyDescent="0.25">
      <c r="A1862" s="114" t="s">
        <v>36</v>
      </c>
      <c r="B1862" s="114" t="s">
        <v>1805</v>
      </c>
      <c r="C1862" s="114" t="s">
        <v>614</v>
      </c>
      <c r="D1862" s="114" t="s">
        <v>1701</v>
      </c>
      <c r="E1862" s="112">
        <f t="shared" si="107"/>
        <v>114656</v>
      </c>
      <c r="F1862" s="112">
        <f t="shared" si="107"/>
        <v>0</v>
      </c>
      <c r="G1862" s="112">
        <f t="shared" si="107"/>
        <v>0</v>
      </c>
      <c r="H1862" s="112">
        <f t="shared" si="107"/>
        <v>0</v>
      </c>
      <c r="I1862" s="112">
        <f t="shared" si="107"/>
        <v>3552</v>
      </c>
      <c r="J1862" s="112">
        <f t="shared" si="107"/>
        <v>0</v>
      </c>
      <c r="K1862" s="112">
        <f t="shared" si="107"/>
        <v>384</v>
      </c>
      <c r="L1862" s="112">
        <f t="shared" si="107"/>
        <v>0</v>
      </c>
      <c r="M1862" s="112">
        <f t="shared" si="107"/>
        <v>118592</v>
      </c>
      <c r="O1862" s="114" t="s">
        <v>36</v>
      </c>
      <c r="P1862" s="114" t="s">
        <v>1805</v>
      </c>
      <c r="Q1862" s="114" t="s">
        <v>614</v>
      </c>
      <c r="R1862" s="114" t="s">
        <v>1701</v>
      </c>
      <c r="S1862" s="114"/>
      <c r="T1862" s="112">
        <v>114656</v>
      </c>
      <c r="U1862" s="112">
        <v>0</v>
      </c>
      <c r="V1862" s="112">
        <v>0</v>
      </c>
      <c r="W1862" s="112">
        <v>0</v>
      </c>
      <c r="X1862" s="112">
        <v>3552</v>
      </c>
      <c r="Y1862" s="112">
        <v>0</v>
      </c>
      <c r="Z1862" s="112">
        <v>384</v>
      </c>
      <c r="AA1862" s="112">
        <v>0</v>
      </c>
      <c r="AB1862" s="112">
        <v>118592</v>
      </c>
    </row>
    <row r="1863" spans="1:28" x14ac:dyDescent="0.25">
      <c r="A1863" s="114" t="s">
        <v>36</v>
      </c>
      <c r="B1863" s="114" t="s">
        <v>1805</v>
      </c>
      <c r="C1863" s="114" t="s">
        <v>615</v>
      </c>
      <c r="D1863" s="114" t="s">
        <v>1702</v>
      </c>
      <c r="E1863" s="112">
        <f t="shared" si="107"/>
        <v>0</v>
      </c>
      <c r="F1863" s="112">
        <f t="shared" si="107"/>
        <v>0</v>
      </c>
      <c r="G1863" s="112">
        <f t="shared" si="107"/>
        <v>0</v>
      </c>
      <c r="H1863" s="112">
        <f t="shared" si="107"/>
        <v>0</v>
      </c>
      <c r="I1863" s="112">
        <f t="shared" si="107"/>
        <v>0</v>
      </c>
      <c r="J1863" s="112">
        <f t="shared" si="107"/>
        <v>0</v>
      </c>
      <c r="K1863" s="112">
        <f t="shared" si="107"/>
        <v>0</v>
      </c>
      <c r="L1863" s="112">
        <f t="shared" si="107"/>
        <v>0</v>
      </c>
      <c r="M1863" s="112">
        <f t="shared" si="107"/>
        <v>0</v>
      </c>
      <c r="O1863" s="114" t="s">
        <v>36</v>
      </c>
      <c r="P1863" s="114" t="s">
        <v>1805</v>
      </c>
      <c r="Q1863" s="114" t="s">
        <v>615</v>
      </c>
      <c r="R1863" s="114" t="s">
        <v>1702</v>
      </c>
      <c r="S1863" s="114"/>
      <c r="T1863" s="112">
        <v>0</v>
      </c>
      <c r="U1863" s="112">
        <v>0</v>
      </c>
      <c r="V1863" s="112">
        <v>0</v>
      </c>
      <c r="W1863" s="112">
        <v>0</v>
      </c>
      <c r="X1863" s="112">
        <v>0</v>
      </c>
      <c r="Y1863" s="112">
        <v>0</v>
      </c>
      <c r="Z1863" s="112">
        <v>0</v>
      </c>
      <c r="AA1863" s="112">
        <v>0</v>
      </c>
      <c r="AB1863" s="112">
        <v>0</v>
      </c>
    </row>
    <row r="1864" spans="1:28" x14ac:dyDescent="0.25">
      <c r="A1864" s="114" t="s">
        <v>36</v>
      </c>
      <c r="B1864" s="114" t="s">
        <v>1805</v>
      </c>
      <c r="C1864" s="114" t="s">
        <v>616</v>
      </c>
      <c r="D1864" s="114" t="s">
        <v>1703</v>
      </c>
      <c r="E1864" s="112">
        <f t="shared" si="107"/>
        <v>1029312</v>
      </c>
      <c r="F1864" s="112">
        <f t="shared" si="107"/>
        <v>462936</v>
      </c>
      <c r="G1864" s="112">
        <f t="shared" si="107"/>
        <v>62784</v>
      </c>
      <c r="H1864" s="112">
        <f t="shared" si="107"/>
        <v>23884</v>
      </c>
      <c r="I1864" s="112">
        <f t="shared" si="107"/>
        <v>229739</v>
      </c>
      <c r="J1864" s="112">
        <f t="shared" si="107"/>
        <v>604496</v>
      </c>
      <c r="K1864" s="112">
        <f t="shared" si="107"/>
        <v>80005</v>
      </c>
      <c r="L1864" s="112">
        <f t="shared" si="107"/>
        <v>48620</v>
      </c>
      <c r="M1864" s="112">
        <f t="shared" si="107"/>
        <v>2541776</v>
      </c>
      <c r="O1864" s="114" t="s">
        <v>36</v>
      </c>
      <c r="P1864" s="114" t="s">
        <v>1805</v>
      </c>
      <c r="Q1864" s="114" t="s">
        <v>616</v>
      </c>
      <c r="R1864" s="114" t="s">
        <v>1703</v>
      </c>
      <c r="S1864" s="114"/>
      <c r="T1864" s="112">
        <v>1029312</v>
      </c>
      <c r="U1864" s="112">
        <v>462936</v>
      </c>
      <c r="V1864" s="112">
        <v>62784</v>
      </c>
      <c r="W1864" s="112">
        <v>23884</v>
      </c>
      <c r="X1864" s="112">
        <v>229739</v>
      </c>
      <c r="Y1864" s="112">
        <v>604496</v>
      </c>
      <c r="Z1864" s="112">
        <v>80005</v>
      </c>
      <c r="AA1864" s="112">
        <v>48620</v>
      </c>
      <c r="AB1864" s="112">
        <v>2541776</v>
      </c>
    </row>
    <row r="1865" spans="1:28" x14ac:dyDescent="0.25">
      <c r="D1865" s="111" t="s">
        <v>617</v>
      </c>
      <c r="R1865" s="111" t="s">
        <v>617</v>
      </c>
      <c r="S1865" s="111"/>
    </row>
    <row r="1866" spans="1:28" x14ac:dyDescent="0.25">
      <c r="A1866" s="114" t="s">
        <v>36</v>
      </c>
      <c r="B1866" s="114" t="s">
        <v>1805</v>
      </c>
      <c r="C1866" s="114" t="s">
        <v>618</v>
      </c>
      <c r="D1866" s="114" t="s">
        <v>1704</v>
      </c>
      <c r="E1866" s="112">
        <f t="shared" ref="E1866:M1871" si="108">T1866</f>
        <v>0</v>
      </c>
      <c r="F1866" s="112">
        <f t="shared" si="108"/>
        <v>0</v>
      </c>
      <c r="G1866" s="112">
        <f t="shared" si="108"/>
        <v>0</v>
      </c>
      <c r="H1866" s="112">
        <f t="shared" si="108"/>
        <v>0</v>
      </c>
      <c r="I1866" s="112">
        <f t="shared" si="108"/>
        <v>0</v>
      </c>
      <c r="J1866" s="112">
        <f t="shared" si="108"/>
        <v>0</v>
      </c>
      <c r="K1866" s="112">
        <f t="shared" si="108"/>
        <v>0</v>
      </c>
      <c r="L1866" s="112">
        <f t="shared" si="108"/>
        <v>0</v>
      </c>
      <c r="M1866" s="112">
        <f t="shared" si="108"/>
        <v>0</v>
      </c>
      <c r="O1866" s="114" t="s">
        <v>36</v>
      </c>
      <c r="P1866" s="114" t="s">
        <v>1805</v>
      </c>
      <c r="Q1866" s="114" t="s">
        <v>618</v>
      </c>
      <c r="R1866" s="114" t="s">
        <v>1704</v>
      </c>
      <c r="S1866" s="114"/>
      <c r="T1866" s="112">
        <v>0</v>
      </c>
      <c r="U1866" s="112">
        <v>0</v>
      </c>
      <c r="V1866" s="112">
        <v>0</v>
      </c>
      <c r="W1866" s="112">
        <v>0</v>
      </c>
      <c r="X1866" s="112">
        <v>0</v>
      </c>
      <c r="Y1866" s="112">
        <v>0</v>
      </c>
      <c r="Z1866" s="112">
        <v>0</v>
      </c>
      <c r="AA1866" s="112">
        <v>0</v>
      </c>
      <c r="AB1866" s="112">
        <v>0</v>
      </c>
    </row>
    <row r="1867" spans="1:28" x14ac:dyDescent="0.25">
      <c r="A1867" s="114" t="s">
        <v>36</v>
      </c>
      <c r="B1867" s="114" t="s">
        <v>1805</v>
      </c>
      <c r="C1867" s="114" t="s">
        <v>619</v>
      </c>
      <c r="D1867" s="114" t="s">
        <v>1705</v>
      </c>
      <c r="E1867" s="112">
        <f t="shared" si="108"/>
        <v>0</v>
      </c>
      <c r="F1867" s="112">
        <f t="shared" si="108"/>
        <v>0</v>
      </c>
      <c r="G1867" s="112">
        <f t="shared" si="108"/>
        <v>0</v>
      </c>
      <c r="H1867" s="112">
        <f t="shared" si="108"/>
        <v>0</v>
      </c>
      <c r="I1867" s="112">
        <f t="shared" si="108"/>
        <v>0</v>
      </c>
      <c r="J1867" s="112">
        <f t="shared" si="108"/>
        <v>0</v>
      </c>
      <c r="K1867" s="112">
        <f t="shared" si="108"/>
        <v>0</v>
      </c>
      <c r="L1867" s="112">
        <f t="shared" si="108"/>
        <v>0</v>
      </c>
      <c r="M1867" s="112">
        <f t="shared" si="108"/>
        <v>0</v>
      </c>
      <c r="O1867" s="114" t="s">
        <v>36</v>
      </c>
      <c r="P1867" s="114" t="s">
        <v>1805</v>
      </c>
      <c r="Q1867" s="114" t="s">
        <v>619</v>
      </c>
      <c r="R1867" s="114" t="s">
        <v>1705</v>
      </c>
      <c r="S1867" s="114"/>
      <c r="T1867" s="112">
        <v>0</v>
      </c>
      <c r="U1867" s="112">
        <v>0</v>
      </c>
      <c r="V1867" s="112">
        <v>0</v>
      </c>
      <c r="W1867" s="112">
        <v>0</v>
      </c>
      <c r="X1867" s="112">
        <v>0</v>
      </c>
      <c r="Y1867" s="112">
        <v>0</v>
      </c>
      <c r="Z1867" s="112">
        <v>0</v>
      </c>
      <c r="AA1867" s="112">
        <v>0</v>
      </c>
      <c r="AB1867" s="112">
        <v>0</v>
      </c>
    </row>
    <row r="1868" spans="1:28" x14ac:dyDescent="0.25">
      <c r="A1868" s="114" t="s">
        <v>36</v>
      </c>
      <c r="B1868" s="114" t="s">
        <v>1805</v>
      </c>
      <c r="C1868" s="114" t="s">
        <v>620</v>
      </c>
      <c r="D1868" s="114" t="s">
        <v>1706</v>
      </c>
      <c r="E1868" s="112">
        <f t="shared" si="108"/>
        <v>0</v>
      </c>
      <c r="F1868" s="112">
        <f t="shared" si="108"/>
        <v>0</v>
      </c>
      <c r="G1868" s="112">
        <f t="shared" si="108"/>
        <v>0</v>
      </c>
      <c r="H1868" s="112">
        <f t="shared" si="108"/>
        <v>0</v>
      </c>
      <c r="I1868" s="112">
        <f t="shared" si="108"/>
        <v>0</v>
      </c>
      <c r="J1868" s="112">
        <f t="shared" si="108"/>
        <v>0</v>
      </c>
      <c r="K1868" s="112">
        <f t="shared" si="108"/>
        <v>0</v>
      </c>
      <c r="L1868" s="112">
        <f t="shared" si="108"/>
        <v>0</v>
      </c>
      <c r="M1868" s="112">
        <f t="shared" si="108"/>
        <v>0</v>
      </c>
      <c r="O1868" s="114" t="s">
        <v>36</v>
      </c>
      <c r="P1868" s="114" t="s">
        <v>1805</v>
      </c>
      <c r="Q1868" s="114" t="s">
        <v>620</v>
      </c>
      <c r="R1868" s="114" t="s">
        <v>1706</v>
      </c>
      <c r="S1868" s="114"/>
      <c r="T1868" s="112">
        <v>0</v>
      </c>
      <c r="U1868" s="112">
        <v>0</v>
      </c>
      <c r="V1868" s="112">
        <v>0</v>
      </c>
      <c r="W1868" s="112">
        <v>0</v>
      </c>
      <c r="X1868" s="112">
        <v>0</v>
      </c>
      <c r="Y1868" s="112">
        <v>0</v>
      </c>
      <c r="Z1868" s="112">
        <v>0</v>
      </c>
      <c r="AA1868" s="112">
        <v>0</v>
      </c>
      <c r="AB1868" s="112">
        <v>0</v>
      </c>
    </row>
    <row r="1869" spans="1:28" x14ac:dyDescent="0.25">
      <c r="A1869" s="114" t="s">
        <v>36</v>
      </c>
      <c r="B1869" s="114" t="s">
        <v>1805</v>
      </c>
      <c r="C1869" s="114" t="s">
        <v>621</v>
      </c>
      <c r="D1869" s="114" t="s">
        <v>1707</v>
      </c>
      <c r="E1869" s="112">
        <f t="shared" si="108"/>
        <v>0</v>
      </c>
      <c r="F1869" s="112">
        <f t="shared" si="108"/>
        <v>0</v>
      </c>
      <c r="G1869" s="112">
        <f t="shared" si="108"/>
        <v>0</v>
      </c>
      <c r="H1869" s="112">
        <f t="shared" si="108"/>
        <v>0</v>
      </c>
      <c r="I1869" s="112">
        <f t="shared" si="108"/>
        <v>0</v>
      </c>
      <c r="J1869" s="112">
        <f t="shared" si="108"/>
        <v>0</v>
      </c>
      <c r="K1869" s="112">
        <f t="shared" si="108"/>
        <v>0</v>
      </c>
      <c r="L1869" s="112">
        <f t="shared" si="108"/>
        <v>0</v>
      </c>
      <c r="M1869" s="112">
        <f t="shared" si="108"/>
        <v>0</v>
      </c>
      <c r="O1869" s="114" t="s">
        <v>36</v>
      </c>
      <c r="P1869" s="114" t="s">
        <v>1805</v>
      </c>
      <c r="Q1869" s="114" t="s">
        <v>621</v>
      </c>
      <c r="R1869" s="114" t="s">
        <v>1707</v>
      </c>
      <c r="S1869" s="114"/>
      <c r="T1869" s="112">
        <v>0</v>
      </c>
      <c r="U1869" s="112">
        <v>0</v>
      </c>
      <c r="V1869" s="112">
        <v>0</v>
      </c>
      <c r="W1869" s="112">
        <v>0</v>
      </c>
      <c r="X1869" s="112">
        <v>0</v>
      </c>
      <c r="Y1869" s="112">
        <v>0</v>
      </c>
      <c r="Z1869" s="112">
        <v>0</v>
      </c>
      <c r="AA1869" s="112">
        <v>0</v>
      </c>
      <c r="AB1869" s="112">
        <v>0</v>
      </c>
    </row>
    <row r="1870" spans="1:28" x14ac:dyDescent="0.25">
      <c r="A1870" s="114" t="s">
        <v>36</v>
      </c>
      <c r="B1870" s="114" t="s">
        <v>1805</v>
      </c>
      <c r="C1870" s="114" t="s">
        <v>706</v>
      </c>
      <c r="D1870" s="114" t="s">
        <v>1708</v>
      </c>
      <c r="E1870" s="112">
        <f t="shared" si="108"/>
        <v>0</v>
      </c>
      <c r="F1870" s="112">
        <f t="shared" si="108"/>
        <v>0</v>
      </c>
      <c r="G1870" s="112">
        <f t="shared" si="108"/>
        <v>0</v>
      </c>
      <c r="H1870" s="112">
        <f t="shared" si="108"/>
        <v>0</v>
      </c>
      <c r="I1870" s="112">
        <f t="shared" si="108"/>
        <v>0</v>
      </c>
      <c r="J1870" s="112">
        <f t="shared" si="108"/>
        <v>0</v>
      </c>
      <c r="K1870" s="112">
        <f t="shared" si="108"/>
        <v>0</v>
      </c>
      <c r="L1870" s="112">
        <f t="shared" si="108"/>
        <v>0</v>
      </c>
      <c r="M1870" s="112">
        <f t="shared" si="108"/>
        <v>0</v>
      </c>
      <c r="O1870" s="114" t="s">
        <v>36</v>
      </c>
      <c r="P1870" s="114" t="s">
        <v>1805</v>
      </c>
      <c r="Q1870" s="114" t="s">
        <v>706</v>
      </c>
      <c r="R1870" s="114" t="s">
        <v>1708</v>
      </c>
      <c r="S1870" s="114"/>
      <c r="T1870" s="112">
        <v>0</v>
      </c>
      <c r="U1870" s="112">
        <v>0</v>
      </c>
      <c r="V1870" s="112">
        <v>0</v>
      </c>
      <c r="W1870" s="112">
        <v>0</v>
      </c>
      <c r="X1870" s="112">
        <v>0</v>
      </c>
      <c r="Y1870" s="112">
        <v>0</v>
      </c>
      <c r="Z1870" s="112">
        <v>0</v>
      </c>
      <c r="AA1870" s="112">
        <v>0</v>
      </c>
      <c r="AB1870" s="112">
        <v>0</v>
      </c>
    </row>
    <row r="1871" spans="1:28" x14ac:dyDescent="0.25">
      <c r="A1871" s="114" t="s">
        <v>36</v>
      </c>
      <c r="B1871" s="114" t="s">
        <v>1805</v>
      </c>
      <c r="C1871" s="114" t="s">
        <v>708</v>
      </c>
      <c r="D1871" s="114" t="s">
        <v>1709</v>
      </c>
      <c r="E1871" s="112">
        <f t="shared" si="108"/>
        <v>0</v>
      </c>
      <c r="F1871" s="112">
        <f t="shared" si="108"/>
        <v>0</v>
      </c>
      <c r="G1871" s="112">
        <f t="shared" si="108"/>
        <v>0</v>
      </c>
      <c r="H1871" s="112">
        <f t="shared" si="108"/>
        <v>0</v>
      </c>
      <c r="I1871" s="112">
        <f t="shared" si="108"/>
        <v>0</v>
      </c>
      <c r="J1871" s="112">
        <f t="shared" si="108"/>
        <v>0</v>
      </c>
      <c r="K1871" s="112">
        <f t="shared" si="108"/>
        <v>0</v>
      </c>
      <c r="L1871" s="112">
        <f t="shared" si="108"/>
        <v>0</v>
      </c>
      <c r="M1871" s="112">
        <f t="shared" si="108"/>
        <v>0</v>
      </c>
      <c r="O1871" s="114" t="s">
        <v>36</v>
      </c>
      <c r="P1871" s="114" t="s">
        <v>1805</v>
      </c>
      <c r="Q1871" s="114" t="s">
        <v>708</v>
      </c>
      <c r="R1871" s="114" t="s">
        <v>1709</v>
      </c>
      <c r="S1871" s="114"/>
      <c r="T1871" s="112">
        <v>0</v>
      </c>
      <c r="U1871" s="112">
        <v>0</v>
      </c>
      <c r="V1871" s="112">
        <v>0</v>
      </c>
      <c r="W1871" s="112">
        <v>0</v>
      </c>
      <c r="X1871" s="112">
        <v>0</v>
      </c>
      <c r="Y1871" s="112">
        <v>0</v>
      </c>
      <c r="Z1871" s="112">
        <v>0</v>
      </c>
      <c r="AA1871" s="112">
        <v>0</v>
      </c>
      <c r="AB1871" s="112">
        <v>0</v>
      </c>
    </row>
    <row r="1874" spans="1:28" x14ac:dyDescent="0.25">
      <c r="A1874" s="111" t="s">
        <v>1806</v>
      </c>
      <c r="O1874" s="111" t="s">
        <v>1806</v>
      </c>
    </row>
    <row r="1875" spans="1:28" x14ac:dyDescent="0.25">
      <c r="A1875" s="114" t="s">
        <v>0</v>
      </c>
      <c r="B1875" s="114" t="s">
        <v>1666</v>
      </c>
      <c r="C1875" s="114" t="s">
        <v>112</v>
      </c>
      <c r="D1875" s="111" t="s">
        <v>127</v>
      </c>
      <c r="E1875" s="112" t="s">
        <v>1667</v>
      </c>
      <c r="F1875" s="112" t="s">
        <v>1668</v>
      </c>
      <c r="G1875" s="112" t="s">
        <v>1669</v>
      </c>
      <c r="H1875" s="112" t="s">
        <v>1670</v>
      </c>
      <c r="I1875" s="112" t="s">
        <v>1671</v>
      </c>
      <c r="J1875" s="112" t="s">
        <v>1672</v>
      </c>
      <c r="K1875" s="112" t="s">
        <v>1673</v>
      </c>
      <c r="L1875" s="112" t="s">
        <v>1674</v>
      </c>
      <c r="M1875" s="112" t="s">
        <v>1</v>
      </c>
      <c r="O1875" s="114" t="s">
        <v>0</v>
      </c>
      <c r="P1875" s="114" t="s">
        <v>1666</v>
      </c>
      <c r="Q1875" s="114" t="s">
        <v>112</v>
      </c>
      <c r="R1875" s="111" t="s">
        <v>127</v>
      </c>
      <c r="S1875" s="111"/>
      <c r="T1875" s="112" t="s">
        <v>1667</v>
      </c>
      <c r="U1875" s="112" t="s">
        <v>1668</v>
      </c>
      <c r="V1875" s="112" t="s">
        <v>1669</v>
      </c>
      <c r="W1875" s="112" t="s">
        <v>1670</v>
      </c>
      <c r="X1875" s="112" t="s">
        <v>1671</v>
      </c>
      <c r="Y1875" s="112" t="s">
        <v>1672</v>
      </c>
      <c r="Z1875" s="112" t="s">
        <v>1673</v>
      </c>
      <c r="AA1875" s="112" t="s">
        <v>1674</v>
      </c>
      <c r="AB1875" s="112" t="s">
        <v>1</v>
      </c>
    </row>
    <row r="1876" spans="1:28" x14ac:dyDescent="0.25">
      <c r="A1876" s="114" t="s">
        <v>44</v>
      </c>
      <c r="B1876" s="114" t="s">
        <v>1807</v>
      </c>
      <c r="C1876" s="114" t="s">
        <v>589</v>
      </c>
      <c r="D1876" s="114" t="s">
        <v>1676</v>
      </c>
      <c r="E1876" s="112">
        <f t="shared" ref="E1876:M1903" si="109">T1876</f>
        <v>12016</v>
      </c>
      <c r="F1876" s="112">
        <f t="shared" si="109"/>
        <v>0</v>
      </c>
      <c r="G1876" s="112">
        <f t="shared" si="109"/>
        <v>0</v>
      </c>
      <c r="H1876" s="112">
        <f t="shared" si="109"/>
        <v>0</v>
      </c>
      <c r="I1876" s="112">
        <f t="shared" si="109"/>
        <v>42496</v>
      </c>
      <c r="J1876" s="112">
        <f t="shared" si="109"/>
        <v>0</v>
      </c>
      <c r="K1876" s="112">
        <f t="shared" si="109"/>
        <v>0</v>
      </c>
      <c r="L1876" s="112">
        <f t="shared" si="109"/>
        <v>0</v>
      </c>
      <c r="M1876" s="112">
        <f t="shared" si="109"/>
        <v>54512</v>
      </c>
      <c r="O1876" s="114" t="s">
        <v>44</v>
      </c>
      <c r="P1876" s="114" t="s">
        <v>1807</v>
      </c>
      <c r="Q1876" s="114" t="s">
        <v>589</v>
      </c>
      <c r="R1876" s="114" t="s">
        <v>1676</v>
      </c>
      <c r="S1876" s="114"/>
      <c r="T1876" s="112">
        <v>12016</v>
      </c>
      <c r="U1876" s="112">
        <v>0</v>
      </c>
      <c r="V1876" s="112">
        <v>0</v>
      </c>
      <c r="W1876" s="112">
        <v>0</v>
      </c>
      <c r="X1876" s="112">
        <v>42496</v>
      </c>
      <c r="Y1876" s="112">
        <v>0</v>
      </c>
      <c r="Z1876" s="112">
        <v>0</v>
      </c>
      <c r="AA1876" s="112">
        <v>0</v>
      </c>
      <c r="AB1876" s="112">
        <v>54512</v>
      </c>
    </row>
    <row r="1877" spans="1:28" x14ac:dyDescent="0.25">
      <c r="A1877" s="114" t="s">
        <v>44</v>
      </c>
      <c r="B1877" s="114" t="s">
        <v>1807</v>
      </c>
      <c r="C1877" s="114" t="s">
        <v>590</v>
      </c>
      <c r="D1877" s="114" t="s">
        <v>1677</v>
      </c>
      <c r="E1877" s="112">
        <f t="shared" si="109"/>
        <v>0</v>
      </c>
      <c r="F1877" s="112">
        <f t="shared" si="109"/>
        <v>0</v>
      </c>
      <c r="G1877" s="112">
        <f t="shared" si="109"/>
        <v>0</v>
      </c>
      <c r="H1877" s="112">
        <f t="shared" si="109"/>
        <v>0</v>
      </c>
      <c r="I1877" s="112">
        <f t="shared" si="109"/>
        <v>21440</v>
      </c>
      <c r="J1877" s="112">
        <f t="shared" si="109"/>
        <v>0</v>
      </c>
      <c r="K1877" s="112">
        <f t="shared" si="109"/>
        <v>72</v>
      </c>
      <c r="L1877" s="112">
        <f t="shared" si="109"/>
        <v>0</v>
      </c>
      <c r="M1877" s="112">
        <f t="shared" si="109"/>
        <v>21512</v>
      </c>
      <c r="O1877" s="114" t="s">
        <v>44</v>
      </c>
      <c r="P1877" s="114" t="s">
        <v>1807</v>
      </c>
      <c r="Q1877" s="114" t="s">
        <v>590</v>
      </c>
      <c r="R1877" s="114" t="s">
        <v>1677</v>
      </c>
      <c r="S1877" s="114"/>
      <c r="T1877" s="112">
        <v>0</v>
      </c>
      <c r="U1877" s="112">
        <v>0</v>
      </c>
      <c r="V1877" s="112">
        <v>0</v>
      </c>
      <c r="W1877" s="112">
        <v>0</v>
      </c>
      <c r="X1877" s="112">
        <v>21440</v>
      </c>
      <c r="Y1877" s="112">
        <v>0</v>
      </c>
      <c r="Z1877" s="112">
        <v>72</v>
      </c>
      <c r="AA1877" s="112">
        <v>0</v>
      </c>
      <c r="AB1877" s="112">
        <v>21512</v>
      </c>
    </row>
    <row r="1878" spans="1:28" x14ac:dyDescent="0.25">
      <c r="A1878" s="114" t="s">
        <v>44</v>
      </c>
      <c r="B1878" s="114" t="s">
        <v>1807</v>
      </c>
      <c r="C1878" s="114" t="s">
        <v>591</v>
      </c>
      <c r="D1878" s="114" t="s">
        <v>1678</v>
      </c>
      <c r="E1878" s="112">
        <f t="shared" si="109"/>
        <v>0</v>
      </c>
      <c r="F1878" s="112">
        <f t="shared" si="109"/>
        <v>297536</v>
      </c>
      <c r="G1878" s="112">
        <f t="shared" si="109"/>
        <v>0</v>
      </c>
      <c r="H1878" s="112">
        <f t="shared" si="109"/>
        <v>0</v>
      </c>
      <c r="I1878" s="112">
        <f t="shared" si="109"/>
        <v>560</v>
      </c>
      <c r="J1878" s="112">
        <f t="shared" si="109"/>
        <v>0</v>
      </c>
      <c r="K1878" s="112">
        <f t="shared" si="109"/>
        <v>0</v>
      </c>
      <c r="L1878" s="112">
        <f t="shared" si="109"/>
        <v>0</v>
      </c>
      <c r="M1878" s="112">
        <f t="shared" si="109"/>
        <v>298096</v>
      </c>
      <c r="O1878" s="114" t="s">
        <v>44</v>
      </c>
      <c r="P1878" s="114" t="s">
        <v>1807</v>
      </c>
      <c r="Q1878" s="114" t="s">
        <v>591</v>
      </c>
      <c r="R1878" s="114" t="s">
        <v>1678</v>
      </c>
      <c r="S1878" s="114"/>
      <c r="T1878" s="112">
        <v>0</v>
      </c>
      <c r="U1878" s="112">
        <v>297536</v>
      </c>
      <c r="V1878" s="112">
        <v>0</v>
      </c>
      <c r="W1878" s="112">
        <v>0</v>
      </c>
      <c r="X1878" s="112">
        <v>560</v>
      </c>
      <c r="Y1878" s="112">
        <v>0</v>
      </c>
      <c r="Z1878" s="112">
        <v>0</v>
      </c>
      <c r="AA1878" s="112">
        <v>0</v>
      </c>
      <c r="AB1878" s="112">
        <v>298096</v>
      </c>
    </row>
    <row r="1879" spans="1:28" x14ac:dyDescent="0.25">
      <c r="A1879" s="114" t="s">
        <v>44</v>
      </c>
      <c r="B1879" s="114" t="s">
        <v>1807</v>
      </c>
      <c r="C1879" s="114" t="s">
        <v>592</v>
      </c>
      <c r="D1879" s="114" t="s">
        <v>1679</v>
      </c>
      <c r="E1879" s="112">
        <f t="shared" si="109"/>
        <v>5088</v>
      </c>
      <c r="F1879" s="112">
        <f t="shared" si="109"/>
        <v>15168</v>
      </c>
      <c r="G1879" s="112">
        <f t="shared" si="109"/>
        <v>0</v>
      </c>
      <c r="H1879" s="112">
        <f t="shared" si="109"/>
        <v>0</v>
      </c>
      <c r="I1879" s="112">
        <f t="shared" si="109"/>
        <v>8352</v>
      </c>
      <c r="J1879" s="112">
        <f t="shared" si="109"/>
        <v>10944</v>
      </c>
      <c r="K1879" s="112">
        <f t="shared" si="109"/>
        <v>80</v>
      </c>
      <c r="L1879" s="112">
        <f t="shared" si="109"/>
        <v>0</v>
      </c>
      <c r="M1879" s="112">
        <f t="shared" si="109"/>
        <v>39632</v>
      </c>
      <c r="O1879" s="114" t="s">
        <v>44</v>
      </c>
      <c r="P1879" s="114" t="s">
        <v>1807</v>
      </c>
      <c r="Q1879" s="114" t="s">
        <v>592</v>
      </c>
      <c r="R1879" s="114" t="s">
        <v>1679</v>
      </c>
      <c r="S1879" s="114"/>
      <c r="T1879" s="112">
        <v>5088</v>
      </c>
      <c r="U1879" s="112">
        <v>15168</v>
      </c>
      <c r="V1879" s="112">
        <v>0</v>
      </c>
      <c r="W1879" s="112">
        <v>0</v>
      </c>
      <c r="X1879" s="112">
        <v>8352</v>
      </c>
      <c r="Y1879" s="112">
        <v>10944</v>
      </c>
      <c r="Z1879" s="112">
        <v>80</v>
      </c>
      <c r="AA1879" s="112">
        <v>0</v>
      </c>
      <c r="AB1879" s="112">
        <v>39632</v>
      </c>
    </row>
    <row r="1880" spans="1:28" x14ac:dyDescent="0.25">
      <c r="A1880" s="114" t="s">
        <v>44</v>
      </c>
      <c r="B1880" s="114" t="s">
        <v>1807</v>
      </c>
      <c r="C1880" s="114" t="s">
        <v>593</v>
      </c>
      <c r="D1880" s="114" t="s">
        <v>1680</v>
      </c>
      <c r="E1880" s="112">
        <f t="shared" si="109"/>
        <v>0</v>
      </c>
      <c r="F1880" s="112">
        <f t="shared" si="109"/>
        <v>0</v>
      </c>
      <c r="G1880" s="112">
        <f t="shared" si="109"/>
        <v>0</v>
      </c>
      <c r="H1880" s="112">
        <f t="shared" si="109"/>
        <v>0</v>
      </c>
      <c r="I1880" s="112">
        <f t="shared" si="109"/>
        <v>0</v>
      </c>
      <c r="J1880" s="112">
        <f t="shared" si="109"/>
        <v>0</v>
      </c>
      <c r="K1880" s="112">
        <f t="shared" si="109"/>
        <v>0</v>
      </c>
      <c r="L1880" s="112">
        <f t="shared" si="109"/>
        <v>0</v>
      </c>
      <c r="M1880" s="112">
        <f t="shared" si="109"/>
        <v>0</v>
      </c>
      <c r="O1880" s="114" t="s">
        <v>44</v>
      </c>
      <c r="P1880" s="114" t="s">
        <v>1807</v>
      </c>
      <c r="Q1880" s="114" t="s">
        <v>593</v>
      </c>
      <c r="R1880" s="114" t="s">
        <v>1680</v>
      </c>
      <c r="S1880" s="114"/>
      <c r="T1880" s="112">
        <v>0</v>
      </c>
      <c r="U1880" s="112">
        <v>0</v>
      </c>
      <c r="V1880" s="112">
        <v>0</v>
      </c>
      <c r="W1880" s="112">
        <v>0</v>
      </c>
      <c r="X1880" s="112">
        <v>0</v>
      </c>
      <c r="Y1880" s="112">
        <v>0</v>
      </c>
      <c r="Z1880" s="112">
        <v>0</v>
      </c>
      <c r="AA1880" s="112">
        <v>0</v>
      </c>
      <c r="AB1880" s="112">
        <v>0</v>
      </c>
    </row>
    <row r="1881" spans="1:28" x14ac:dyDescent="0.25">
      <c r="A1881" s="114" t="s">
        <v>44</v>
      </c>
      <c r="B1881" s="114" t="s">
        <v>1807</v>
      </c>
      <c r="C1881" s="114" t="s">
        <v>594</v>
      </c>
      <c r="D1881" s="114" t="s">
        <v>1681</v>
      </c>
      <c r="E1881" s="112">
        <f t="shared" si="109"/>
        <v>1808</v>
      </c>
      <c r="F1881" s="112">
        <f t="shared" si="109"/>
        <v>0</v>
      </c>
      <c r="G1881" s="112">
        <f t="shared" si="109"/>
        <v>0</v>
      </c>
      <c r="H1881" s="112">
        <f t="shared" si="109"/>
        <v>0</v>
      </c>
      <c r="I1881" s="112">
        <f t="shared" si="109"/>
        <v>0</v>
      </c>
      <c r="J1881" s="112">
        <f t="shared" si="109"/>
        <v>0</v>
      </c>
      <c r="K1881" s="112">
        <f t="shared" si="109"/>
        <v>0</v>
      </c>
      <c r="L1881" s="112">
        <f t="shared" si="109"/>
        <v>0</v>
      </c>
      <c r="M1881" s="112">
        <f t="shared" si="109"/>
        <v>1808</v>
      </c>
      <c r="O1881" s="114" t="s">
        <v>44</v>
      </c>
      <c r="P1881" s="114" t="s">
        <v>1807</v>
      </c>
      <c r="Q1881" s="114" t="s">
        <v>594</v>
      </c>
      <c r="R1881" s="114" t="s">
        <v>1681</v>
      </c>
      <c r="S1881" s="114"/>
      <c r="T1881" s="112">
        <v>1808</v>
      </c>
      <c r="U1881" s="112">
        <v>0</v>
      </c>
      <c r="V1881" s="112">
        <v>0</v>
      </c>
      <c r="W1881" s="112">
        <v>0</v>
      </c>
      <c r="X1881" s="112">
        <v>0</v>
      </c>
      <c r="Y1881" s="112">
        <v>0</v>
      </c>
      <c r="Z1881" s="112">
        <v>0</v>
      </c>
      <c r="AA1881" s="112">
        <v>0</v>
      </c>
      <c r="AB1881" s="112">
        <v>1808</v>
      </c>
    </row>
    <row r="1882" spans="1:28" x14ac:dyDescent="0.25">
      <c r="A1882" s="114" t="s">
        <v>44</v>
      </c>
      <c r="B1882" s="114" t="s">
        <v>1807</v>
      </c>
      <c r="C1882" s="114" t="s">
        <v>595</v>
      </c>
      <c r="D1882" s="114" t="s">
        <v>1682</v>
      </c>
      <c r="E1882" s="112">
        <f t="shared" si="109"/>
        <v>0</v>
      </c>
      <c r="F1882" s="112">
        <f t="shared" si="109"/>
        <v>1152</v>
      </c>
      <c r="G1882" s="112">
        <f t="shared" si="109"/>
        <v>0</v>
      </c>
      <c r="H1882" s="112">
        <f t="shared" si="109"/>
        <v>0</v>
      </c>
      <c r="I1882" s="112">
        <f t="shared" si="109"/>
        <v>0</v>
      </c>
      <c r="J1882" s="112">
        <f t="shared" si="109"/>
        <v>27984</v>
      </c>
      <c r="K1882" s="112">
        <f t="shared" si="109"/>
        <v>0</v>
      </c>
      <c r="L1882" s="112">
        <f t="shared" si="109"/>
        <v>136</v>
      </c>
      <c r="M1882" s="112">
        <f t="shared" si="109"/>
        <v>29272</v>
      </c>
      <c r="O1882" s="114" t="s">
        <v>44</v>
      </c>
      <c r="P1882" s="114" t="s">
        <v>1807</v>
      </c>
      <c r="Q1882" s="114" t="s">
        <v>595</v>
      </c>
      <c r="R1882" s="114" t="s">
        <v>1682</v>
      </c>
      <c r="S1882" s="114"/>
      <c r="T1882" s="112">
        <v>0</v>
      </c>
      <c r="U1882" s="112">
        <v>1152</v>
      </c>
      <c r="V1882" s="112">
        <v>0</v>
      </c>
      <c r="W1882" s="112">
        <v>0</v>
      </c>
      <c r="X1882" s="112">
        <v>0</v>
      </c>
      <c r="Y1882" s="112">
        <v>27984</v>
      </c>
      <c r="Z1882" s="112">
        <v>0</v>
      </c>
      <c r="AA1882" s="112">
        <v>136</v>
      </c>
      <c r="AB1882" s="112">
        <v>29272</v>
      </c>
    </row>
    <row r="1883" spans="1:28" x14ac:dyDescent="0.25">
      <c r="A1883" s="114" t="s">
        <v>44</v>
      </c>
      <c r="B1883" s="114" t="s">
        <v>1807</v>
      </c>
      <c r="C1883" s="114" t="s">
        <v>596</v>
      </c>
      <c r="D1883" s="114" t="s">
        <v>1683</v>
      </c>
      <c r="E1883" s="112">
        <f t="shared" si="109"/>
        <v>0</v>
      </c>
      <c r="F1883" s="112">
        <f t="shared" si="109"/>
        <v>0</v>
      </c>
      <c r="G1883" s="112">
        <f t="shared" si="109"/>
        <v>0</v>
      </c>
      <c r="H1883" s="112">
        <f t="shared" si="109"/>
        <v>0</v>
      </c>
      <c r="I1883" s="112">
        <f t="shared" si="109"/>
        <v>15296</v>
      </c>
      <c r="J1883" s="112">
        <f t="shared" si="109"/>
        <v>0</v>
      </c>
      <c r="K1883" s="112">
        <f t="shared" si="109"/>
        <v>0</v>
      </c>
      <c r="L1883" s="112">
        <f t="shared" si="109"/>
        <v>0</v>
      </c>
      <c r="M1883" s="112">
        <f t="shared" si="109"/>
        <v>15296</v>
      </c>
      <c r="O1883" s="114" t="s">
        <v>44</v>
      </c>
      <c r="P1883" s="114" t="s">
        <v>1807</v>
      </c>
      <c r="Q1883" s="114" t="s">
        <v>596</v>
      </c>
      <c r="R1883" s="114" t="s">
        <v>1683</v>
      </c>
      <c r="S1883" s="114"/>
      <c r="T1883" s="112">
        <v>0</v>
      </c>
      <c r="U1883" s="112">
        <v>0</v>
      </c>
      <c r="V1883" s="112">
        <v>0</v>
      </c>
      <c r="W1883" s="112">
        <v>0</v>
      </c>
      <c r="X1883" s="112">
        <v>15296</v>
      </c>
      <c r="Y1883" s="112">
        <v>0</v>
      </c>
      <c r="Z1883" s="112">
        <v>0</v>
      </c>
      <c r="AA1883" s="112">
        <v>0</v>
      </c>
      <c r="AB1883" s="112">
        <v>15296</v>
      </c>
    </row>
    <row r="1884" spans="1:28" x14ac:dyDescent="0.25">
      <c r="A1884" s="114" t="s">
        <v>44</v>
      </c>
      <c r="B1884" s="114" t="s">
        <v>1807</v>
      </c>
      <c r="C1884" s="114" t="s">
        <v>597</v>
      </c>
      <c r="D1884" s="114" t="s">
        <v>1684</v>
      </c>
      <c r="E1884" s="112">
        <f t="shared" si="109"/>
        <v>7152</v>
      </c>
      <c r="F1884" s="112">
        <f t="shared" si="109"/>
        <v>3072</v>
      </c>
      <c r="G1884" s="112">
        <f t="shared" si="109"/>
        <v>0</v>
      </c>
      <c r="H1884" s="112">
        <f t="shared" si="109"/>
        <v>0</v>
      </c>
      <c r="I1884" s="112">
        <f t="shared" si="109"/>
        <v>8720</v>
      </c>
      <c r="J1884" s="112">
        <f t="shared" si="109"/>
        <v>0</v>
      </c>
      <c r="K1884" s="112">
        <f t="shared" si="109"/>
        <v>0</v>
      </c>
      <c r="L1884" s="112">
        <f t="shared" si="109"/>
        <v>0</v>
      </c>
      <c r="M1884" s="112">
        <f t="shared" si="109"/>
        <v>18944</v>
      </c>
      <c r="O1884" s="114" t="s">
        <v>44</v>
      </c>
      <c r="P1884" s="114" t="s">
        <v>1807</v>
      </c>
      <c r="Q1884" s="114" t="s">
        <v>597</v>
      </c>
      <c r="R1884" s="114" t="s">
        <v>1684</v>
      </c>
      <c r="S1884" s="114"/>
      <c r="T1884" s="112">
        <v>7152</v>
      </c>
      <c r="U1884" s="112">
        <v>3072</v>
      </c>
      <c r="V1884" s="112">
        <v>0</v>
      </c>
      <c r="W1884" s="112">
        <v>0</v>
      </c>
      <c r="X1884" s="112">
        <v>8720</v>
      </c>
      <c r="Y1884" s="112">
        <v>0</v>
      </c>
      <c r="Z1884" s="112">
        <v>0</v>
      </c>
      <c r="AA1884" s="112">
        <v>0</v>
      </c>
      <c r="AB1884" s="112">
        <v>18944</v>
      </c>
    </row>
    <row r="1885" spans="1:28" x14ac:dyDescent="0.25">
      <c r="A1885" s="114" t="s">
        <v>44</v>
      </c>
      <c r="B1885" s="114" t="s">
        <v>1807</v>
      </c>
      <c r="C1885" s="114" t="s">
        <v>598</v>
      </c>
      <c r="D1885" s="114" t="s">
        <v>1685</v>
      </c>
      <c r="E1885" s="112">
        <f t="shared" si="109"/>
        <v>0</v>
      </c>
      <c r="F1885" s="112">
        <f t="shared" si="109"/>
        <v>0</v>
      </c>
      <c r="G1885" s="112">
        <f t="shared" si="109"/>
        <v>0</v>
      </c>
      <c r="H1885" s="112">
        <f t="shared" si="109"/>
        <v>0</v>
      </c>
      <c r="I1885" s="112">
        <f t="shared" si="109"/>
        <v>0</v>
      </c>
      <c r="J1885" s="112">
        <f t="shared" si="109"/>
        <v>0</v>
      </c>
      <c r="K1885" s="112">
        <f t="shared" si="109"/>
        <v>0</v>
      </c>
      <c r="L1885" s="112">
        <f t="shared" si="109"/>
        <v>0</v>
      </c>
      <c r="M1885" s="112">
        <f t="shared" si="109"/>
        <v>0</v>
      </c>
      <c r="O1885" s="114" t="s">
        <v>44</v>
      </c>
      <c r="P1885" s="114" t="s">
        <v>1807</v>
      </c>
      <c r="Q1885" s="114" t="s">
        <v>598</v>
      </c>
      <c r="R1885" s="114" t="s">
        <v>1685</v>
      </c>
      <c r="S1885" s="114"/>
      <c r="T1885" s="112">
        <v>0</v>
      </c>
      <c r="U1885" s="112">
        <v>0</v>
      </c>
      <c r="V1885" s="112">
        <v>0</v>
      </c>
      <c r="W1885" s="112">
        <v>0</v>
      </c>
      <c r="X1885" s="112">
        <v>0</v>
      </c>
      <c r="Y1885" s="112">
        <v>0</v>
      </c>
      <c r="Z1885" s="112">
        <v>0</v>
      </c>
      <c r="AA1885" s="112">
        <v>0</v>
      </c>
      <c r="AB1885" s="112">
        <v>0</v>
      </c>
    </row>
    <row r="1886" spans="1:28" x14ac:dyDescent="0.25">
      <c r="A1886" s="114" t="s">
        <v>44</v>
      </c>
      <c r="B1886" s="114" t="s">
        <v>1807</v>
      </c>
      <c r="C1886" s="114" t="s">
        <v>599</v>
      </c>
      <c r="D1886" s="114" t="s">
        <v>1686</v>
      </c>
      <c r="E1886" s="112">
        <f t="shared" si="109"/>
        <v>0</v>
      </c>
      <c r="F1886" s="112">
        <f t="shared" si="109"/>
        <v>0</v>
      </c>
      <c r="G1886" s="112">
        <f t="shared" si="109"/>
        <v>0</v>
      </c>
      <c r="H1886" s="112">
        <f t="shared" si="109"/>
        <v>0</v>
      </c>
      <c r="I1886" s="112">
        <f t="shared" si="109"/>
        <v>0</v>
      </c>
      <c r="J1886" s="112">
        <f t="shared" si="109"/>
        <v>10224</v>
      </c>
      <c r="K1886" s="112">
        <f t="shared" si="109"/>
        <v>0</v>
      </c>
      <c r="L1886" s="112">
        <f t="shared" si="109"/>
        <v>156</v>
      </c>
      <c r="M1886" s="112">
        <f t="shared" si="109"/>
        <v>10380</v>
      </c>
      <c r="O1886" s="114" t="s">
        <v>44</v>
      </c>
      <c r="P1886" s="114" t="s">
        <v>1807</v>
      </c>
      <c r="Q1886" s="114" t="s">
        <v>599</v>
      </c>
      <c r="R1886" s="114" t="s">
        <v>1686</v>
      </c>
      <c r="S1886" s="114"/>
      <c r="T1886" s="112">
        <v>0</v>
      </c>
      <c r="U1886" s="112">
        <v>0</v>
      </c>
      <c r="V1886" s="112">
        <v>0</v>
      </c>
      <c r="W1886" s="112">
        <v>0</v>
      </c>
      <c r="X1886" s="112">
        <v>0</v>
      </c>
      <c r="Y1886" s="112">
        <v>10224</v>
      </c>
      <c r="Z1886" s="112">
        <v>0</v>
      </c>
      <c r="AA1886" s="112">
        <v>156</v>
      </c>
      <c r="AB1886" s="112">
        <v>10380</v>
      </c>
    </row>
    <row r="1887" spans="1:28" x14ac:dyDescent="0.25">
      <c r="A1887" s="114" t="s">
        <v>44</v>
      </c>
      <c r="B1887" s="114" t="s">
        <v>1807</v>
      </c>
      <c r="C1887" s="114" t="s">
        <v>600</v>
      </c>
      <c r="D1887" s="114" t="s">
        <v>1687</v>
      </c>
      <c r="E1887" s="112">
        <f t="shared" si="109"/>
        <v>130544</v>
      </c>
      <c r="F1887" s="112">
        <f t="shared" si="109"/>
        <v>0</v>
      </c>
      <c r="G1887" s="112">
        <f t="shared" si="109"/>
        <v>0</v>
      </c>
      <c r="H1887" s="112">
        <f t="shared" si="109"/>
        <v>13248</v>
      </c>
      <c r="I1887" s="112">
        <f t="shared" si="109"/>
        <v>0</v>
      </c>
      <c r="J1887" s="112">
        <f t="shared" si="109"/>
        <v>0</v>
      </c>
      <c r="K1887" s="112">
        <f t="shared" si="109"/>
        <v>0</v>
      </c>
      <c r="L1887" s="112">
        <f t="shared" si="109"/>
        <v>0</v>
      </c>
      <c r="M1887" s="112">
        <f t="shared" si="109"/>
        <v>143792</v>
      </c>
      <c r="O1887" s="114" t="s">
        <v>44</v>
      </c>
      <c r="P1887" s="114" t="s">
        <v>1807</v>
      </c>
      <c r="Q1887" s="114" t="s">
        <v>600</v>
      </c>
      <c r="R1887" s="114" t="s">
        <v>1687</v>
      </c>
      <c r="S1887" s="114"/>
      <c r="T1887" s="112">
        <v>130544</v>
      </c>
      <c r="U1887" s="112">
        <v>0</v>
      </c>
      <c r="V1887" s="112">
        <v>0</v>
      </c>
      <c r="W1887" s="112">
        <v>13248</v>
      </c>
      <c r="X1887" s="112">
        <v>0</v>
      </c>
      <c r="Y1887" s="112">
        <v>0</v>
      </c>
      <c r="Z1887" s="112">
        <v>0</v>
      </c>
      <c r="AA1887" s="112">
        <v>0</v>
      </c>
      <c r="AB1887" s="112">
        <v>143792</v>
      </c>
    </row>
    <row r="1888" spans="1:28" x14ac:dyDescent="0.25">
      <c r="A1888" s="114" t="s">
        <v>44</v>
      </c>
      <c r="B1888" s="114" t="s">
        <v>1807</v>
      </c>
      <c r="C1888" s="114" t="s">
        <v>601</v>
      </c>
      <c r="D1888" s="114" t="s">
        <v>1688</v>
      </c>
      <c r="E1888" s="112">
        <f t="shared" si="109"/>
        <v>16864</v>
      </c>
      <c r="F1888" s="112">
        <f t="shared" si="109"/>
        <v>0</v>
      </c>
      <c r="G1888" s="112">
        <f t="shared" si="109"/>
        <v>0</v>
      </c>
      <c r="H1888" s="112">
        <f t="shared" si="109"/>
        <v>0</v>
      </c>
      <c r="I1888" s="112">
        <f t="shared" si="109"/>
        <v>1152</v>
      </c>
      <c r="J1888" s="112">
        <f t="shared" si="109"/>
        <v>0</v>
      </c>
      <c r="K1888" s="112">
        <f t="shared" si="109"/>
        <v>0</v>
      </c>
      <c r="L1888" s="112">
        <f t="shared" si="109"/>
        <v>0</v>
      </c>
      <c r="M1888" s="112">
        <f t="shared" si="109"/>
        <v>18016</v>
      </c>
      <c r="O1888" s="114" t="s">
        <v>44</v>
      </c>
      <c r="P1888" s="114" t="s">
        <v>1807</v>
      </c>
      <c r="Q1888" s="114" t="s">
        <v>601</v>
      </c>
      <c r="R1888" s="114" t="s">
        <v>1688</v>
      </c>
      <c r="S1888" s="114"/>
      <c r="T1888" s="112">
        <v>16864</v>
      </c>
      <c r="U1888" s="112">
        <v>0</v>
      </c>
      <c r="V1888" s="112">
        <v>0</v>
      </c>
      <c r="W1888" s="112">
        <v>0</v>
      </c>
      <c r="X1888" s="112">
        <v>1152</v>
      </c>
      <c r="Y1888" s="112">
        <v>0</v>
      </c>
      <c r="Z1888" s="112">
        <v>0</v>
      </c>
      <c r="AA1888" s="112">
        <v>0</v>
      </c>
      <c r="AB1888" s="112">
        <v>18016</v>
      </c>
    </row>
    <row r="1889" spans="1:28" x14ac:dyDescent="0.25">
      <c r="A1889" s="114" t="s">
        <v>44</v>
      </c>
      <c r="B1889" s="114" t="s">
        <v>1807</v>
      </c>
      <c r="C1889" s="114" t="s">
        <v>602</v>
      </c>
      <c r="D1889" s="114" t="s">
        <v>1689</v>
      </c>
      <c r="E1889" s="112">
        <f t="shared" si="109"/>
        <v>0</v>
      </c>
      <c r="F1889" s="112">
        <f t="shared" si="109"/>
        <v>0</v>
      </c>
      <c r="G1889" s="112">
        <f t="shared" si="109"/>
        <v>0</v>
      </c>
      <c r="H1889" s="112">
        <f t="shared" si="109"/>
        <v>0</v>
      </c>
      <c r="I1889" s="112">
        <f t="shared" si="109"/>
        <v>0</v>
      </c>
      <c r="J1889" s="112">
        <f t="shared" si="109"/>
        <v>0</v>
      </c>
      <c r="K1889" s="112">
        <f t="shared" si="109"/>
        <v>0</v>
      </c>
      <c r="L1889" s="112">
        <f t="shared" si="109"/>
        <v>0</v>
      </c>
      <c r="M1889" s="112">
        <f t="shared" si="109"/>
        <v>0</v>
      </c>
      <c r="O1889" s="114" t="s">
        <v>44</v>
      </c>
      <c r="P1889" s="114" t="s">
        <v>1807</v>
      </c>
      <c r="Q1889" s="114" t="s">
        <v>602</v>
      </c>
      <c r="R1889" s="114" t="s">
        <v>1689</v>
      </c>
      <c r="S1889" s="114"/>
      <c r="T1889" s="112">
        <v>0</v>
      </c>
      <c r="U1889" s="112">
        <v>0</v>
      </c>
      <c r="V1889" s="112">
        <v>0</v>
      </c>
      <c r="W1889" s="112">
        <v>0</v>
      </c>
      <c r="X1889" s="112">
        <v>0</v>
      </c>
      <c r="Y1889" s="112">
        <v>0</v>
      </c>
      <c r="Z1889" s="112">
        <v>0</v>
      </c>
      <c r="AA1889" s="112">
        <v>0</v>
      </c>
      <c r="AB1889" s="112">
        <v>0</v>
      </c>
    </row>
    <row r="1890" spans="1:28" x14ac:dyDescent="0.25">
      <c r="A1890" s="114" t="s">
        <v>44</v>
      </c>
      <c r="B1890" s="114" t="s">
        <v>1807</v>
      </c>
      <c r="C1890" s="114" t="s">
        <v>603</v>
      </c>
      <c r="D1890" s="114" t="s">
        <v>1690</v>
      </c>
      <c r="E1890" s="112">
        <f t="shared" si="109"/>
        <v>0</v>
      </c>
      <c r="F1890" s="112">
        <f t="shared" si="109"/>
        <v>0</v>
      </c>
      <c r="G1890" s="112">
        <f t="shared" si="109"/>
        <v>0</v>
      </c>
      <c r="H1890" s="112">
        <f t="shared" si="109"/>
        <v>0</v>
      </c>
      <c r="I1890" s="112">
        <f t="shared" si="109"/>
        <v>0</v>
      </c>
      <c r="J1890" s="112">
        <f t="shared" si="109"/>
        <v>0</v>
      </c>
      <c r="K1890" s="112">
        <f t="shared" si="109"/>
        <v>0</v>
      </c>
      <c r="L1890" s="112">
        <f t="shared" si="109"/>
        <v>0</v>
      </c>
      <c r="M1890" s="112">
        <f t="shared" si="109"/>
        <v>0</v>
      </c>
      <c r="O1890" s="114" t="s">
        <v>44</v>
      </c>
      <c r="P1890" s="114" t="s">
        <v>1807</v>
      </c>
      <c r="Q1890" s="114" t="s">
        <v>603</v>
      </c>
      <c r="R1890" s="114" t="s">
        <v>1690</v>
      </c>
      <c r="S1890" s="114"/>
      <c r="T1890" s="112">
        <v>0</v>
      </c>
      <c r="U1890" s="112">
        <v>0</v>
      </c>
      <c r="V1890" s="112">
        <v>0</v>
      </c>
      <c r="W1890" s="112">
        <v>0</v>
      </c>
      <c r="X1890" s="112">
        <v>0</v>
      </c>
      <c r="Y1890" s="112">
        <v>0</v>
      </c>
      <c r="Z1890" s="112">
        <v>0</v>
      </c>
      <c r="AA1890" s="112">
        <v>0</v>
      </c>
      <c r="AB1890" s="112">
        <v>0</v>
      </c>
    </row>
    <row r="1891" spans="1:28" x14ac:dyDescent="0.25">
      <c r="A1891" s="114" t="s">
        <v>44</v>
      </c>
      <c r="B1891" s="114" t="s">
        <v>1807</v>
      </c>
      <c r="C1891" s="114" t="s">
        <v>604</v>
      </c>
      <c r="D1891" s="114" t="s">
        <v>1691</v>
      </c>
      <c r="E1891" s="112">
        <f t="shared" si="109"/>
        <v>1296</v>
      </c>
      <c r="F1891" s="112">
        <f t="shared" si="109"/>
        <v>576</v>
      </c>
      <c r="G1891" s="112">
        <f t="shared" si="109"/>
        <v>0</v>
      </c>
      <c r="H1891" s="112">
        <f t="shared" si="109"/>
        <v>0</v>
      </c>
      <c r="I1891" s="112">
        <f t="shared" si="109"/>
        <v>0</v>
      </c>
      <c r="J1891" s="112">
        <f t="shared" si="109"/>
        <v>800</v>
      </c>
      <c r="K1891" s="112">
        <f t="shared" si="109"/>
        <v>0</v>
      </c>
      <c r="L1891" s="112">
        <f t="shared" si="109"/>
        <v>175</v>
      </c>
      <c r="M1891" s="112">
        <f t="shared" si="109"/>
        <v>2847</v>
      </c>
      <c r="O1891" s="114" t="s">
        <v>44</v>
      </c>
      <c r="P1891" s="114" t="s">
        <v>1807</v>
      </c>
      <c r="Q1891" s="114" t="s">
        <v>604</v>
      </c>
      <c r="R1891" s="114" t="s">
        <v>1691</v>
      </c>
      <c r="S1891" s="114"/>
      <c r="T1891" s="112">
        <v>1296</v>
      </c>
      <c r="U1891" s="112">
        <v>576</v>
      </c>
      <c r="V1891" s="112">
        <v>0</v>
      </c>
      <c r="W1891" s="112">
        <v>0</v>
      </c>
      <c r="X1891" s="112">
        <v>0</v>
      </c>
      <c r="Y1891" s="112">
        <v>800</v>
      </c>
      <c r="Z1891" s="112">
        <v>0</v>
      </c>
      <c r="AA1891" s="112">
        <v>175</v>
      </c>
      <c r="AB1891" s="112">
        <v>2847</v>
      </c>
    </row>
    <row r="1892" spans="1:28" x14ac:dyDescent="0.25">
      <c r="A1892" s="114" t="s">
        <v>44</v>
      </c>
      <c r="B1892" s="114" t="s">
        <v>1807</v>
      </c>
      <c r="C1892" s="114" t="s">
        <v>605</v>
      </c>
      <c r="D1892" s="114" t="s">
        <v>1692</v>
      </c>
      <c r="E1892" s="112">
        <f t="shared" si="109"/>
        <v>0</v>
      </c>
      <c r="F1892" s="112">
        <f t="shared" si="109"/>
        <v>0</v>
      </c>
      <c r="G1892" s="112">
        <f t="shared" si="109"/>
        <v>0</v>
      </c>
      <c r="H1892" s="112">
        <f t="shared" si="109"/>
        <v>0</v>
      </c>
      <c r="I1892" s="112">
        <f t="shared" si="109"/>
        <v>0</v>
      </c>
      <c r="J1892" s="112">
        <f t="shared" si="109"/>
        <v>0</v>
      </c>
      <c r="K1892" s="112">
        <f t="shared" si="109"/>
        <v>0</v>
      </c>
      <c r="L1892" s="112">
        <f t="shared" si="109"/>
        <v>0</v>
      </c>
      <c r="M1892" s="112">
        <f t="shared" si="109"/>
        <v>0</v>
      </c>
      <c r="O1892" s="114" t="s">
        <v>44</v>
      </c>
      <c r="P1892" s="114" t="s">
        <v>1807</v>
      </c>
      <c r="Q1892" s="114" t="s">
        <v>605</v>
      </c>
      <c r="R1892" s="114" t="s">
        <v>1692</v>
      </c>
      <c r="S1892" s="114"/>
      <c r="T1892" s="112">
        <v>0</v>
      </c>
      <c r="U1892" s="112">
        <v>0</v>
      </c>
      <c r="V1892" s="112">
        <v>0</v>
      </c>
      <c r="W1892" s="112">
        <v>0</v>
      </c>
      <c r="X1892" s="112">
        <v>0</v>
      </c>
      <c r="Y1892" s="112">
        <v>0</v>
      </c>
      <c r="Z1892" s="112">
        <v>0</v>
      </c>
      <c r="AA1892" s="112">
        <v>0</v>
      </c>
      <c r="AB1892" s="112">
        <v>0</v>
      </c>
    </row>
    <row r="1893" spans="1:28" x14ac:dyDescent="0.25">
      <c r="A1893" s="114" t="s">
        <v>44</v>
      </c>
      <c r="B1893" s="114" t="s">
        <v>1807</v>
      </c>
      <c r="C1893" s="114" t="s">
        <v>606</v>
      </c>
      <c r="D1893" s="114" t="s">
        <v>1693</v>
      </c>
      <c r="E1893" s="112">
        <f t="shared" si="109"/>
        <v>0</v>
      </c>
      <c r="F1893" s="112">
        <f t="shared" si="109"/>
        <v>0</v>
      </c>
      <c r="G1893" s="112">
        <f t="shared" si="109"/>
        <v>0</v>
      </c>
      <c r="H1893" s="112">
        <f t="shared" si="109"/>
        <v>0</v>
      </c>
      <c r="I1893" s="112">
        <f t="shared" si="109"/>
        <v>0</v>
      </c>
      <c r="J1893" s="112">
        <f t="shared" si="109"/>
        <v>0</v>
      </c>
      <c r="K1893" s="112">
        <f t="shared" si="109"/>
        <v>0</v>
      </c>
      <c r="L1893" s="112">
        <f t="shared" si="109"/>
        <v>0</v>
      </c>
      <c r="M1893" s="112">
        <f t="shared" si="109"/>
        <v>0</v>
      </c>
      <c r="O1893" s="114" t="s">
        <v>44</v>
      </c>
      <c r="P1893" s="114" t="s">
        <v>1807</v>
      </c>
      <c r="Q1893" s="114" t="s">
        <v>606</v>
      </c>
      <c r="R1893" s="114" t="s">
        <v>1693</v>
      </c>
      <c r="S1893" s="114"/>
      <c r="T1893" s="112">
        <v>0</v>
      </c>
      <c r="U1893" s="112">
        <v>0</v>
      </c>
      <c r="V1893" s="112">
        <v>0</v>
      </c>
      <c r="W1893" s="112">
        <v>0</v>
      </c>
      <c r="X1893" s="112">
        <v>0</v>
      </c>
      <c r="Y1893" s="112">
        <v>0</v>
      </c>
      <c r="Z1893" s="112">
        <v>0</v>
      </c>
      <c r="AA1893" s="112">
        <v>0</v>
      </c>
      <c r="AB1893" s="112">
        <v>0</v>
      </c>
    </row>
    <row r="1894" spans="1:28" x14ac:dyDescent="0.25">
      <c r="A1894" s="114" t="s">
        <v>44</v>
      </c>
      <c r="B1894" s="114" t="s">
        <v>1807</v>
      </c>
      <c r="C1894" s="114" t="s">
        <v>607</v>
      </c>
      <c r="D1894" s="114" t="s">
        <v>1694</v>
      </c>
      <c r="E1894" s="112">
        <f t="shared" si="109"/>
        <v>0</v>
      </c>
      <c r="F1894" s="112">
        <f t="shared" si="109"/>
        <v>99808</v>
      </c>
      <c r="G1894" s="112">
        <f t="shared" si="109"/>
        <v>21221</v>
      </c>
      <c r="H1894" s="112">
        <f t="shared" si="109"/>
        <v>0</v>
      </c>
      <c r="I1894" s="112">
        <f t="shared" si="109"/>
        <v>0</v>
      </c>
      <c r="J1894" s="112">
        <f t="shared" si="109"/>
        <v>0</v>
      </c>
      <c r="K1894" s="112">
        <f t="shared" si="109"/>
        <v>0</v>
      </c>
      <c r="L1894" s="112">
        <f t="shared" si="109"/>
        <v>0</v>
      </c>
      <c r="M1894" s="112">
        <f t="shared" si="109"/>
        <v>121029</v>
      </c>
      <c r="O1894" s="114" t="s">
        <v>44</v>
      </c>
      <c r="P1894" s="114" t="s">
        <v>1807</v>
      </c>
      <c r="Q1894" s="114" t="s">
        <v>607</v>
      </c>
      <c r="R1894" s="114" t="s">
        <v>1694</v>
      </c>
      <c r="S1894" s="114"/>
      <c r="T1894" s="112">
        <v>0</v>
      </c>
      <c r="U1894" s="112">
        <v>99808</v>
      </c>
      <c r="V1894" s="112">
        <v>21221</v>
      </c>
      <c r="W1894" s="112">
        <v>0</v>
      </c>
      <c r="X1894" s="112">
        <v>0</v>
      </c>
      <c r="Y1894" s="112">
        <v>0</v>
      </c>
      <c r="Z1894" s="112">
        <v>0</v>
      </c>
      <c r="AA1894" s="112">
        <v>0</v>
      </c>
      <c r="AB1894" s="112">
        <v>121029</v>
      </c>
    </row>
    <row r="1895" spans="1:28" x14ac:dyDescent="0.25">
      <c r="A1895" s="114" t="s">
        <v>44</v>
      </c>
      <c r="B1895" s="114" t="s">
        <v>1807</v>
      </c>
      <c r="C1895" s="114" t="s">
        <v>608</v>
      </c>
      <c r="D1895" s="114" t="s">
        <v>1695</v>
      </c>
      <c r="E1895" s="112">
        <f t="shared" si="109"/>
        <v>0</v>
      </c>
      <c r="F1895" s="112">
        <f t="shared" si="109"/>
        <v>0</v>
      </c>
      <c r="G1895" s="112">
        <f t="shared" si="109"/>
        <v>0</v>
      </c>
      <c r="H1895" s="112">
        <f t="shared" si="109"/>
        <v>0</v>
      </c>
      <c r="I1895" s="112">
        <f t="shared" si="109"/>
        <v>0</v>
      </c>
      <c r="J1895" s="112">
        <f t="shared" si="109"/>
        <v>0</v>
      </c>
      <c r="K1895" s="112">
        <f t="shared" si="109"/>
        <v>0</v>
      </c>
      <c r="L1895" s="112">
        <f t="shared" si="109"/>
        <v>0</v>
      </c>
      <c r="M1895" s="112">
        <f t="shared" si="109"/>
        <v>0</v>
      </c>
      <c r="O1895" s="114" t="s">
        <v>44</v>
      </c>
      <c r="P1895" s="114" t="s">
        <v>1807</v>
      </c>
      <c r="Q1895" s="114" t="s">
        <v>608</v>
      </c>
      <c r="R1895" s="114" t="s">
        <v>1695</v>
      </c>
      <c r="S1895" s="114"/>
      <c r="T1895" s="112">
        <v>0</v>
      </c>
      <c r="U1895" s="112">
        <v>0</v>
      </c>
      <c r="V1895" s="112">
        <v>0</v>
      </c>
      <c r="W1895" s="112">
        <v>0</v>
      </c>
      <c r="X1895" s="112">
        <v>0</v>
      </c>
      <c r="Y1895" s="112">
        <v>0</v>
      </c>
      <c r="Z1895" s="112">
        <v>0</v>
      </c>
      <c r="AA1895" s="112">
        <v>0</v>
      </c>
      <c r="AB1895" s="112">
        <v>0</v>
      </c>
    </row>
    <row r="1896" spans="1:28" x14ac:dyDescent="0.25">
      <c r="A1896" s="114" t="s">
        <v>44</v>
      </c>
      <c r="B1896" s="114" t="s">
        <v>1807</v>
      </c>
      <c r="C1896" s="114" t="s">
        <v>609</v>
      </c>
      <c r="D1896" s="114" t="s">
        <v>1696</v>
      </c>
      <c r="E1896" s="112">
        <f t="shared" si="109"/>
        <v>0</v>
      </c>
      <c r="F1896" s="112">
        <f t="shared" si="109"/>
        <v>0</v>
      </c>
      <c r="G1896" s="112">
        <f t="shared" si="109"/>
        <v>0</v>
      </c>
      <c r="H1896" s="112">
        <f t="shared" si="109"/>
        <v>0</v>
      </c>
      <c r="I1896" s="112">
        <f t="shared" si="109"/>
        <v>1024</v>
      </c>
      <c r="J1896" s="112">
        <f t="shared" si="109"/>
        <v>0</v>
      </c>
      <c r="K1896" s="112">
        <f t="shared" si="109"/>
        <v>1192</v>
      </c>
      <c r="L1896" s="112">
        <f t="shared" si="109"/>
        <v>0</v>
      </c>
      <c r="M1896" s="112">
        <f t="shared" si="109"/>
        <v>2216</v>
      </c>
      <c r="O1896" s="114" t="s">
        <v>44</v>
      </c>
      <c r="P1896" s="114" t="s">
        <v>1807</v>
      </c>
      <c r="Q1896" s="114" t="s">
        <v>609</v>
      </c>
      <c r="R1896" s="114" t="s">
        <v>1696</v>
      </c>
      <c r="S1896" s="114"/>
      <c r="T1896" s="112">
        <v>0</v>
      </c>
      <c r="U1896" s="112">
        <v>0</v>
      </c>
      <c r="V1896" s="112">
        <v>0</v>
      </c>
      <c r="W1896" s="112">
        <v>0</v>
      </c>
      <c r="X1896" s="112">
        <v>1024</v>
      </c>
      <c r="Y1896" s="112">
        <v>0</v>
      </c>
      <c r="Z1896" s="112">
        <v>1192</v>
      </c>
      <c r="AA1896" s="112">
        <v>0</v>
      </c>
      <c r="AB1896" s="112">
        <v>2216</v>
      </c>
    </row>
    <row r="1897" spans="1:28" x14ac:dyDescent="0.25">
      <c r="A1897" s="114" t="s">
        <v>44</v>
      </c>
      <c r="B1897" s="114" t="s">
        <v>1807</v>
      </c>
      <c r="C1897" s="114" t="s">
        <v>610</v>
      </c>
      <c r="D1897" s="114" t="s">
        <v>1697</v>
      </c>
      <c r="E1897" s="112">
        <f t="shared" si="109"/>
        <v>0</v>
      </c>
      <c r="F1897" s="112">
        <f t="shared" si="109"/>
        <v>0</v>
      </c>
      <c r="G1897" s="112">
        <f t="shared" si="109"/>
        <v>0</v>
      </c>
      <c r="H1897" s="112">
        <f t="shared" si="109"/>
        <v>0</v>
      </c>
      <c r="I1897" s="112">
        <f t="shared" si="109"/>
        <v>14560</v>
      </c>
      <c r="J1897" s="112">
        <f t="shared" si="109"/>
        <v>0</v>
      </c>
      <c r="K1897" s="112">
        <f t="shared" si="109"/>
        <v>0</v>
      </c>
      <c r="L1897" s="112">
        <f t="shared" si="109"/>
        <v>0</v>
      </c>
      <c r="M1897" s="112">
        <f t="shared" si="109"/>
        <v>14560</v>
      </c>
      <c r="O1897" s="114" t="s">
        <v>44</v>
      </c>
      <c r="P1897" s="114" t="s">
        <v>1807</v>
      </c>
      <c r="Q1897" s="114" t="s">
        <v>610</v>
      </c>
      <c r="R1897" s="114" t="s">
        <v>1697</v>
      </c>
      <c r="S1897" s="114"/>
      <c r="T1897" s="112">
        <v>0</v>
      </c>
      <c r="U1897" s="112">
        <v>0</v>
      </c>
      <c r="V1897" s="112">
        <v>0</v>
      </c>
      <c r="W1897" s="112">
        <v>0</v>
      </c>
      <c r="X1897" s="112">
        <v>14560</v>
      </c>
      <c r="Y1897" s="112">
        <v>0</v>
      </c>
      <c r="Z1897" s="112">
        <v>0</v>
      </c>
      <c r="AA1897" s="112">
        <v>0</v>
      </c>
      <c r="AB1897" s="112">
        <v>14560</v>
      </c>
    </row>
    <row r="1898" spans="1:28" x14ac:dyDescent="0.25">
      <c r="A1898" s="114" t="s">
        <v>44</v>
      </c>
      <c r="B1898" s="114" t="s">
        <v>1807</v>
      </c>
      <c r="C1898" s="114" t="s">
        <v>611</v>
      </c>
      <c r="D1898" s="114" t="s">
        <v>1698</v>
      </c>
      <c r="E1898" s="112">
        <f t="shared" si="109"/>
        <v>33168</v>
      </c>
      <c r="F1898" s="112">
        <f t="shared" si="109"/>
        <v>0</v>
      </c>
      <c r="G1898" s="112">
        <f t="shared" si="109"/>
        <v>0</v>
      </c>
      <c r="H1898" s="112">
        <f t="shared" si="109"/>
        <v>0</v>
      </c>
      <c r="I1898" s="112">
        <f t="shared" si="109"/>
        <v>0</v>
      </c>
      <c r="J1898" s="112">
        <f t="shared" si="109"/>
        <v>0</v>
      </c>
      <c r="K1898" s="112">
        <f t="shared" si="109"/>
        <v>0</v>
      </c>
      <c r="L1898" s="112">
        <f t="shared" si="109"/>
        <v>0</v>
      </c>
      <c r="M1898" s="112">
        <f t="shared" si="109"/>
        <v>33168</v>
      </c>
      <c r="O1898" s="114" t="s">
        <v>44</v>
      </c>
      <c r="P1898" s="114" t="s">
        <v>1807</v>
      </c>
      <c r="Q1898" s="114" t="s">
        <v>611</v>
      </c>
      <c r="R1898" s="114" t="s">
        <v>1698</v>
      </c>
      <c r="S1898" s="114"/>
      <c r="T1898" s="112">
        <v>33168</v>
      </c>
      <c r="U1898" s="112">
        <v>0</v>
      </c>
      <c r="V1898" s="112">
        <v>0</v>
      </c>
      <c r="W1898" s="112">
        <v>0</v>
      </c>
      <c r="X1898" s="112">
        <v>0</v>
      </c>
      <c r="Y1898" s="112">
        <v>0</v>
      </c>
      <c r="Z1898" s="112">
        <v>0</v>
      </c>
      <c r="AA1898" s="112">
        <v>0</v>
      </c>
      <c r="AB1898" s="112">
        <v>33168</v>
      </c>
    </row>
    <row r="1899" spans="1:28" x14ac:dyDescent="0.25">
      <c r="A1899" s="114" t="s">
        <v>44</v>
      </c>
      <c r="B1899" s="114" t="s">
        <v>1807</v>
      </c>
      <c r="C1899" s="114" t="s">
        <v>612</v>
      </c>
      <c r="D1899" s="114" t="s">
        <v>1699</v>
      </c>
      <c r="E1899" s="112">
        <f t="shared" si="109"/>
        <v>1728</v>
      </c>
      <c r="F1899" s="112">
        <f t="shared" si="109"/>
        <v>0</v>
      </c>
      <c r="G1899" s="112">
        <f t="shared" si="109"/>
        <v>0</v>
      </c>
      <c r="H1899" s="112">
        <f t="shared" si="109"/>
        <v>0</v>
      </c>
      <c r="I1899" s="112">
        <f t="shared" si="109"/>
        <v>0</v>
      </c>
      <c r="J1899" s="112">
        <f t="shared" si="109"/>
        <v>0</v>
      </c>
      <c r="K1899" s="112">
        <f t="shared" si="109"/>
        <v>75931</v>
      </c>
      <c r="L1899" s="112">
        <f t="shared" si="109"/>
        <v>0</v>
      </c>
      <c r="M1899" s="112">
        <f t="shared" si="109"/>
        <v>77659</v>
      </c>
      <c r="O1899" s="114" t="s">
        <v>44</v>
      </c>
      <c r="P1899" s="114" t="s">
        <v>1807</v>
      </c>
      <c r="Q1899" s="114" t="s">
        <v>612</v>
      </c>
      <c r="R1899" s="114" t="s">
        <v>1699</v>
      </c>
      <c r="S1899" s="114"/>
      <c r="T1899" s="112">
        <v>1728</v>
      </c>
      <c r="U1899" s="112">
        <v>0</v>
      </c>
      <c r="V1899" s="112">
        <v>0</v>
      </c>
      <c r="W1899" s="112">
        <v>0</v>
      </c>
      <c r="X1899" s="112">
        <v>0</v>
      </c>
      <c r="Y1899" s="112">
        <v>0</v>
      </c>
      <c r="Z1899" s="112">
        <v>75931</v>
      </c>
      <c r="AA1899" s="112">
        <v>0</v>
      </c>
      <c r="AB1899" s="112">
        <v>77659</v>
      </c>
    </row>
    <row r="1900" spans="1:28" x14ac:dyDescent="0.25">
      <c r="A1900" s="114" t="s">
        <v>44</v>
      </c>
      <c r="B1900" s="114" t="s">
        <v>1807</v>
      </c>
      <c r="C1900" s="114" t="s">
        <v>613</v>
      </c>
      <c r="D1900" s="114" t="s">
        <v>1700</v>
      </c>
      <c r="E1900" s="112">
        <f t="shared" si="109"/>
        <v>143952</v>
      </c>
      <c r="F1900" s="112">
        <f t="shared" si="109"/>
        <v>0</v>
      </c>
      <c r="G1900" s="112">
        <f t="shared" si="109"/>
        <v>0</v>
      </c>
      <c r="H1900" s="112">
        <f t="shared" si="109"/>
        <v>0</v>
      </c>
      <c r="I1900" s="112">
        <f t="shared" si="109"/>
        <v>528</v>
      </c>
      <c r="J1900" s="112">
        <f t="shared" si="109"/>
        <v>0</v>
      </c>
      <c r="K1900" s="112">
        <f t="shared" si="109"/>
        <v>0</v>
      </c>
      <c r="L1900" s="112">
        <f t="shared" si="109"/>
        <v>0</v>
      </c>
      <c r="M1900" s="112">
        <f t="shared" si="109"/>
        <v>144480</v>
      </c>
      <c r="O1900" s="114" t="s">
        <v>44</v>
      </c>
      <c r="P1900" s="114" t="s">
        <v>1807</v>
      </c>
      <c r="Q1900" s="114" t="s">
        <v>613</v>
      </c>
      <c r="R1900" s="114" t="s">
        <v>1700</v>
      </c>
      <c r="S1900" s="114"/>
      <c r="T1900" s="112">
        <v>143952</v>
      </c>
      <c r="U1900" s="112">
        <v>0</v>
      </c>
      <c r="V1900" s="112">
        <v>0</v>
      </c>
      <c r="W1900" s="112">
        <v>0</v>
      </c>
      <c r="X1900" s="112">
        <v>528</v>
      </c>
      <c r="Y1900" s="112">
        <v>0</v>
      </c>
      <c r="Z1900" s="112">
        <v>0</v>
      </c>
      <c r="AA1900" s="112">
        <v>0</v>
      </c>
      <c r="AB1900" s="112">
        <v>144480</v>
      </c>
    </row>
    <row r="1901" spans="1:28" x14ac:dyDescent="0.25">
      <c r="A1901" s="114" t="s">
        <v>44</v>
      </c>
      <c r="B1901" s="114" t="s">
        <v>1807</v>
      </c>
      <c r="C1901" s="114" t="s">
        <v>614</v>
      </c>
      <c r="D1901" s="114" t="s">
        <v>1701</v>
      </c>
      <c r="E1901" s="112">
        <f t="shared" si="109"/>
        <v>30336</v>
      </c>
      <c r="F1901" s="112">
        <f t="shared" si="109"/>
        <v>0</v>
      </c>
      <c r="G1901" s="112">
        <f t="shared" si="109"/>
        <v>0</v>
      </c>
      <c r="H1901" s="112">
        <f t="shared" si="109"/>
        <v>0</v>
      </c>
      <c r="I1901" s="112">
        <f t="shared" si="109"/>
        <v>0</v>
      </c>
      <c r="J1901" s="112">
        <f t="shared" si="109"/>
        <v>0</v>
      </c>
      <c r="K1901" s="112">
        <f t="shared" si="109"/>
        <v>0</v>
      </c>
      <c r="L1901" s="112">
        <f t="shared" si="109"/>
        <v>0</v>
      </c>
      <c r="M1901" s="112">
        <f t="shared" si="109"/>
        <v>30336</v>
      </c>
      <c r="O1901" s="114" t="s">
        <v>44</v>
      </c>
      <c r="P1901" s="114" t="s">
        <v>1807</v>
      </c>
      <c r="Q1901" s="114" t="s">
        <v>614</v>
      </c>
      <c r="R1901" s="114" t="s">
        <v>1701</v>
      </c>
      <c r="S1901" s="114"/>
      <c r="T1901" s="112">
        <v>30336</v>
      </c>
      <c r="U1901" s="112">
        <v>0</v>
      </c>
      <c r="V1901" s="112">
        <v>0</v>
      </c>
      <c r="W1901" s="112">
        <v>0</v>
      </c>
      <c r="X1901" s="112">
        <v>0</v>
      </c>
      <c r="Y1901" s="112">
        <v>0</v>
      </c>
      <c r="Z1901" s="112">
        <v>0</v>
      </c>
      <c r="AA1901" s="112">
        <v>0</v>
      </c>
      <c r="AB1901" s="112">
        <v>30336</v>
      </c>
    </row>
    <row r="1902" spans="1:28" x14ac:dyDescent="0.25">
      <c r="A1902" s="114" t="s">
        <v>44</v>
      </c>
      <c r="B1902" s="114" t="s">
        <v>1807</v>
      </c>
      <c r="C1902" s="114" t="s">
        <v>615</v>
      </c>
      <c r="D1902" s="114" t="s">
        <v>1702</v>
      </c>
      <c r="E1902" s="112">
        <f t="shared" si="109"/>
        <v>0</v>
      </c>
      <c r="F1902" s="112">
        <f t="shared" si="109"/>
        <v>0</v>
      </c>
      <c r="G1902" s="112">
        <f t="shared" si="109"/>
        <v>0</v>
      </c>
      <c r="H1902" s="112">
        <f t="shared" si="109"/>
        <v>0</v>
      </c>
      <c r="I1902" s="112">
        <f t="shared" si="109"/>
        <v>0</v>
      </c>
      <c r="J1902" s="112">
        <f t="shared" si="109"/>
        <v>0</v>
      </c>
      <c r="K1902" s="112">
        <f t="shared" si="109"/>
        <v>0</v>
      </c>
      <c r="L1902" s="112">
        <f t="shared" si="109"/>
        <v>0</v>
      </c>
      <c r="M1902" s="112">
        <f t="shared" si="109"/>
        <v>0</v>
      </c>
      <c r="O1902" s="114" t="s">
        <v>44</v>
      </c>
      <c r="P1902" s="114" t="s">
        <v>1807</v>
      </c>
      <c r="Q1902" s="114" t="s">
        <v>615</v>
      </c>
      <c r="R1902" s="114" t="s">
        <v>1702</v>
      </c>
      <c r="S1902" s="114"/>
      <c r="T1902" s="112">
        <v>0</v>
      </c>
      <c r="U1902" s="112">
        <v>0</v>
      </c>
      <c r="V1902" s="112">
        <v>0</v>
      </c>
      <c r="W1902" s="112">
        <v>0</v>
      </c>
      <c r="X1902" s="112">
        <v>0</v>
      </c>
      <c r="Y1902" s="112">
        <v>0</v>
      </c>
      <c r="Z1902" s="112">
        <v>0</v>
      </c>
      <c r="AA1902" s="112">
        <v>0</v>
      </c>
      <c r="AB1902" s="112">
        <v>0</v>
      </c>
    </row>
    <row r="1903" spans="1:28" x14ac:dyDescent="0.25">
      <c r="A1903" s="114" t="s">
        <v>44</v>
      </c>
      <c r="B1903" s="114" t="s">
        <v>1807</v>
      </c>
      <c r="C1903" s="114" t="s">
        <v>616</v>
      </c>
      <c r="D1903" s="114" t="s">
        <v>1703</v>
      </c>
      <c r="E1903" s="112">
        <f t="shared" si="109"/>
        <v>383952</v>
      </c>
      <c r="F1903" s="112">
        <f t="shared" si="109"/>
        <v>417312</v>
      </c>
      <c r="G1903" s="112">
        <f t="shared" si="109"/>
        <v>21221</v>
      </c>
      <c r="H1903" s="112">
        <f t="shared" si="109"/>
        <v>13248</v>
      </c>
      <c r="I1903" s="112">
        <f t="shared" si="109"/>
        <v>114128</v>
      </c>
      <c r="J1903" s="112">
        <f t="shared" si="109"/>
        <v>49952</v>
      </c>
      <c r="K1903" s="112">
        <f t="shared" si="109"/>
        <v>77275</v>
      </c>
      <c r="L1903" s="112">
        <f t="shared" si="109"/>
        <v>467</v>
      </c>
      <c r="M1903" s="112">
        <f t="shared" si="109"/>
        <v>1077555</v>
      </c>
      <c r="O1903" s="114" t="s">
        <v>44</v>
      </c>
      <c r="P1903" s="114" t="s">
        <v>1807</v>
      </c>
      <c r="Q1903" s="114" t="s">
        <v>616</v>
      </c>
      <c r="R1903" s="114" t="s">
        <v>1703</v>
      </c>
      <c r="S1903" s="114"/>
      <c r="T1903" s="112">
        <v>383952</v>
      </c>
      <c r="U1903" s="112">
        <v>417312</v>
      </c>
      <c r="V1903" s="112">
        <v>21221</v>
      </c>
      <c r="W1903" s="112">
        <v>13248</v>
      </c>
      <c r="X1903" s="112">
        <v>114128</v>
      </c>
      <c r="Y1903" s="112">
        <v>49952</v>
      </c>
      <c r="Z1903" s="112">
        <v>77275</v>
      </c>
      <c r="AA1903" s="112">
        <v>467</v>
      </c>
      <c r="AB1903" s="112">
        <v>1077555</v>
      </c>
    </row>
    <row r="1904" spans="1:28" x14ac:dyDescent="0.25">
      <c r="D1904" s="111" t="s">
        <v>617</v>
      </c>
      <c r="R1904" s="111" t="s">
        <v>617</v>
      </c>
      <c r="S1904" s="111"/>
    </row>
    <row r="1905" spans="1:28" x14ac:dyDescent="0.25">
      <c r="A1905" s="114" t="s">
        <v>44</v>
      </c>
      <c r="B1905" s="114" t="s">
        <v>1807</v>
      </c>
      <c r="C1905" s="114" t="s">
        <v>618</v>
      </c>
      <c r="D1905" s="114" t="s">
        <v>1704</v>
      </c>
      <c r="E1905" s="112">
        <f t="shared" ref="E1905:M1910" si="110">T1905</f>
        <v>0</v>
      </c>
      <c r="F1905" s="112">
        <f t="shared" si="110"/>
        <v>0</v>
      </c>
      <c r="G1905" s="112">
        <f t="shared" si="110"/>
        <v>0</v>
      </c>
      <c r="H1905" s="112">
        <f t="shared" si="110"/>
        <v>0</v>
      </c>
      <c r="I1905" s="112">
        <f t="shared" si="110"/>
        <v>0</v>
      </c>
      <c r="J1905" s="112">
        <f t="shared" si="110"/>
        <v>0</v>
      </c>
      <c r="K1905" s="112">
        <f t="shared" si="110"/>
        <v>0</v>
      </c>
      <c r="L1905" s="112">
        <f t="shared" si="110"/>
        <v>0</v>
      </c>
      <c r="M1905" s="112">
        <f t="shared" si="110"/>
        <v>0</v>
      </c>
      <c r="O1905" s="114" t="s">
        <v>44</v>
      </c>
      <c r="P1905" s="114" t="s">
        <v>1807</v>
      </c>
      <c r="Q1905" s="114" t="s">
        <v>618</v>
      </c>
      <c r="R1905" s="114" t="s">
        <v>1704</v>
      </c>
      <c r="S1905" s="114"/>
      <c r="T1905" s="112">
        <v>0</v>
      </c>
      <c r="U1905" s="112">
        <v>0</v>
      </c>
      <c r="V1905" s="112">
        <v>0</v>
      </c>
      <c r="W1905" s="112">
        <v>0</v>
      </c>
      <c r="X1905" s="112">
        <v>0</v>
      </c>
      <c r="Y1905" s="112">
        <v>0</v>
      </c>
      <c r="Z1905" s="112">
        <v>0</v>
      </c>
      <c r="AA1905" s="112">
        <v>0</v>
      </c>
      <c r="AB1905" s="112">
        <v>0</v>
      </c>
    </row>
    <row r="1906" spans="1:28" x14ac:dyDescent="0.25">
      <c r="A1906" s="114" t="s">
        <v>44</v>
      </c>
      <c r="B1906" s="114" t="s">
        <v>1807</v>
      </c>
      <c r="C1906" s="114" t="s">
        <v>619</v>
      </c>
      <c r="D1906" s="114" t="s">
        <v>1705</v>
      </c>
      <c r="E1906" s="112">
        <f t="shared" si="110"/>
        <v>0</v>
      </c>
      <c r="F1906" s="112">
        <f t="shared" si="110"/>
        <v>0</v>
      </c>
      <c r="G1906" s="112">
        <f t="shared" si="110"/>
        <v>0</v>
      </c>
      <c r="H1906" s="112">
        <f t="shared" si="110"/>
        <v>0</v>
      </c>
      <c r="I1906" s="112">
        <f t="shared" si="110"/>
        <v>0</v>
      </c>
      <c r="J1906" s="112">
        <f t="shared" si="110"/>
        <v>0</v>
      </c>
      <c r="K1906" s="112">
        <f t="shared" si="110"/>
        <v>0</v>
      </c>
      <c r="L1906" s="112">
        <f t="shared" si="110"/>
        <v>0</v>
      </c>
      <c r="M1906" s="112">
        <f t="shared" si="110"/>
        <v>0</v>
      </c>
      <c r="O1906" s="114" t="s">
        <v>44</v>
      </c>
      <c r="P1906" s="114" t="s">
        <v>1807</v>
      </c>
      <c r="Q1906" s="114" t="s">
        <v>619</v>
      </c>
      <c r="R1906" s="114" t="s">
        <v>1705</v>
      </c>
      <c r="S1906" s="114"/>
      <c r="T1906" s="112">
        <v>0</v>
      </c>
      <c r="U1906" s="112">
        <v>0</v>
      </c>
      <c r="V1906" s="112">
        <v>0</v>
      </c>
      <c r="W1906" s="112">
        <v>0</v>
      </c>
      <c r="X1906" s="112">
        <v>0</v>
      </c>
      <c r="Y1906" s="112">
        <v>0</v>
      </c>
      <c r="Z1906" s="112">
        <v>0</v>
      </c>
      <c r="AA1906" s="112">
        <v>0</v>
      </c>
      <c r="AB1906" s="112">
        <v>0</v>
      </c>
    </row>
    <row r="1907" spans="1:28" x14ac:dyDescent="0.25">
      <c r="A1907" s="114" t="s">
        <v>44</v>
      </c>
      <c r="B1907" s="114" t="s">
        <v>1807</v>
      </c>
      <c r="C1907" s="114" t="s">
        <v>620</v>
      </c>
      <c r="D1907" s="114" t="s">
        <v>1706</v>
      </c>
      <c r="E1907" s="112">
        <f t="shared" si="110"/>
        <v>0</v>
      </c>
      <c r="F1907" s="112">
        <f t="shared" si="110"/>
        <v>0</v>
      </c>
      <c r="G1907" s="112">
        <f t="shared" si="110"/>
        <v>0</v>
      </c>
      <c r="H1907" s="112">
        <f t="shared" si="110"/>
        <v>0</v>
      </c>
      <c r="I1907" s="112">
        <f t="shared" si="110"/>
        <v>0</v>
      </c>
      <c r="J1907" s="112">
        <f t="shared" si="110"/>
        <v>0</v>
      </c>
      <c r="K1907" s="112">
        <f t="shared" si="110"/>
        <v>0</v>
      </c>
      <c r="L1907" s="112">
        <f t="shared" si="110"/>
        <v>0</v>
      </c>
      <c r="M1907" s="112">
        <f t="shared" si="110"/>
        <v>0</v>
      </c>
      <c r="O1907" s="114" t="s">
        <v>44</v>
      </c>
      <c r="P1907" s="114" t="s">
        <v>1807</v>
      </c>
      <c r="Q1907" s="114" t="s">
        <v>620</v>
      </c>
      <c r="R1907" s="114" t="s">
        <v>1706</v>
      </c>
      <c r="S1907" s="114"/>
      <c r="T1907" s="112">
        <v>0</v>
      </c>
      <c r="U1907" s="112">
        <v>0</v>
      </c>
      <c r="V1907" s="112">
        <v>0</v>
      </c>
      <c r="W1907" s="112">
        <v>0</v>
      </c>
      <c r="X1907" s="112">
        <v>0</v>
      </c>
      <c r="Y1907" s="112">
        <v>0</v>
      </c>
      <c r="Z1907" s="112">
        <v>0</v>
      </c>
      <c r="AA1907" s="112">
        <v>0</v>
      </c>
      <c r="AB1907" s="112">
        <v>0</v>
      </c>
    </row>
    <row r="1908" spans="1:28" x14ac:dyDescent="0.25">
      <c r="A1908" s="114" t="s">
        <v>44</v>
      </c>
      <c r="B1908" s="114" t="s">
        <v>1807</v>
      </c>
      <c r="C1908" s="114" t="s">
        <v>621</v>
      </c>
      <c r="D1908" s="114" t="s">
        <v>1707</v>
      </c>
      <c r="E1908" s="112">
        <f t="shared" si="110"/>
        <v>0</v>
      </c>
      <c r="F1908" s="112">
        <f t="shared" si="110"/>
        <v>0</v>
      </c>
      <c r="G1908" s="112">
        <f t="shared" si="110"/>
        <v>0</v>
      </c>
      <c r="H1908" s="112">
        <f t="shared" si="110"/>
        <v>0</v>
      </c>
      <c r="I1908" s="112">
        <f t="shared" si="110"/>
        <v>0</v>
      </c>
      <c r="J1908" s="112">
        <f t="shared" si="110"/>
        <v>0</v>
      </c>
      <c r="K1908" s="112">
        <f t="shared" si="110"/>
        <v>0</v>
      </c>
      <c r="L1908" s="112">
        <f t="shared" si="110"/>
        <v>0</v>
      </c>
      <c r="M1908" s="112">
        <f t="shared" si="110"/>
        <v>0</v>
      </c>
      <c r="O1908" s="114" t="s">
        <v>44</v>
      </c>
      <c r="P1908" s="114" t="s">
        <v>1807</v>
      </c>
      <c r="Q1908" s="114" t="s">
        <v>621</v>
      </c>
      <c r="R1908" s="114" t="s">
        <v>1707</v>
      </c>
      <c r="S1908" s="114"/>
      <c r="T1908" s="112">
        <v>0</v>
      </c>
      <c r="U1908" s="112">
        <v>0</v>
      </c>
      <c r="V1908" s="112">
        <v>0</v>
      </c>
      <c r="W1908" s="112">
        <v>0</v>
      </c>
      <c r="X1908" s="112">
        <v>0</v>
      </c>
      <c r="Y1908" s="112">
        <v>0</v>
      </c>
      <c r="Z1908" s="112">
        <v>0</v>
      </c>
      <c r="AA1908" s="112">
        <v>0</v>
      </c>
      <c r="AB1908" s="112">
        <v>0</v>
      </c>
    </row>
    <row r="1909" spans="1:28" x14ac:dyDescent="0.25">
      <c r="A1909" s="114" t="s">
        <v>44</v>
      </c>
      <c r="B1909" s="114" t="s">
        <v>1807</v>
      </c>
      <c r="C1909" s="114" t="s">
        <v>706</v>
      </c>
      <c r="D1909" s="114" t="s">
        <v>1708</v>
      </c>
      <c r="E1909" s="112">
        <f t="shared" si="110"/>
        <v>0</v>
      </c>
      <c r="F1909" s="112">
        <f t="shared" si="110"/>
        <v>0</v>
      </c>
      <c r="G1909" s="112">
        <f t="shared" si="110"/>
        <v>0</v>
      </c>
      <c r="H1909" s="112">
        <f t="shared" si="110"/>
        <v>0</v>
      </c>
      <c r="I1909" s="112">
        <f t="shared" si="110"/>
        <v>0</v>
      </c>
      <c r="J1909" s="112">
        <f t="shared" si="110"/>
        <v>0</v>
      </c>
      <c r="K1909" s="112">
        <f t="shared" si="110"/>
        <v>0</v>
      </c>
      <c r="L1909" s="112">
        <f t="shared" si="110"/>
        <v>0</v>
      </c>
      <c r="M1909" s="112">
        <f t="shared" si="110"/>
        <v>0</v>
      </c>
      <c r="O1909" s="114" t="s">
        <v>44</v>
      </c>
      <c r="P1909" s="114" t="s">
        <v>1807</v>
      </c>
      <c r="Q1909" s="114" t="s">
        <v>706</v>
      </c>
      <c r="R1909" s="114" t="s">
        <v>1708</v>
      </c>
      <c r="S1909" s="114"/>
      <c r="T1909" s="112">
        <v>0</v>
      </c>
      <c r="U1909" s="112">
        <v>0</v>
      </c>
      <c r="V1909" s="112">
        <v>0</v>
      </c>
      <c r="W1909" s="112">
        <v>0</v>
      </c>
      <c r="X1909" s="112">
        <v>0</v>
      </c>
      <c r="Y1909" s="112">
        <v>0</v>
      </c>
      <c r="Z1909" s="112">
        <v>0</v>
      </c>
      <c r="AA1909" s="112">
        <v>0</v>
      </c>
      <c r="AB1909" s="112">
        <v>0</v>
      </c>
    </row>
    <row r="1910" spans="1:28" x14ac:dyDescent="0.25">
      <c r="A1910" s="114" t="s">
        <v>44</v>
      </c>
      <c r="B1910" s="114" t="s">
        <v>1807</v>
      </c>
      <c r="C1910" s="114" t="s">
        <v>708</v>
      </c>
      <c r="D1910" s="114" t="s">
        <v>1709</v>
      </c>
      <c r="E1910" s="112">
        <f t="shared" si="110"/>
        <v>0</v>
      </c>
      <c r="F1910" s="112">
        <f t="shared" si="110"/>
        <v>0</v>
      </c>
      <c r="G1910" s="112">
        <f t="shared" si="110"/>
        <v>0</v>
      </c>
      <c r="H1910" s="112">
        <f t="shared" si="110"/>
        <v>0</v>
      </c>
      <c r="I1910" s="112">
        <f t="shared" si="110"/>
        <v>0</v>
      </c>
      <c r="J1910" s="112">
        <f t="shared" si="110"/>
        <v>0</v>
      </c>
      <c r="K1910" s="112">
        <f t="shared" si="110"/>
        <v>0</v>
      </c>
      <c r="L1910" s="112">
        <f t="shared" si="110"/>
        <v>0</v>
      </c>
      <c r="M1910" s="112">
        <f t="shared" si="110"/>
        <v>0</v>
      </c>
      <c r="O1910" s="114" t="s">
        <v>44</v>
      </c>
      <c r="P1910" s="114" t="s">
        <v>1807</v>
      </c>
      <c r="Q1910" s="114" t="s">
        <v>708</v>
      </c>
      <c r="R1910" s="114" t="s">
        <v>1709</v>
      </c>
      <c r="S1910" s="114"/>
      <c r="T1910" s="112">
        <v>0</v>
      </c>
      <c r="U1910" s="112">
        <v>0</v>
      </c>
      <c r="V1910" s="112">
        <v>0</v>
      </c>
      <c r="W1910" s="112">
        <v>0</v>
      </c>
      <c r="X1910" s="112">
        <v>0</v>
      </c>
      <c r="Y1910" s="112">
        <v>0</v>
      </c>
      <c r="Z1910" s="112">
        <v>0</v>
      </c>
      <c r="AA1910" s="112">
        <v>0</v>
      </c>
      <c r="AB1910" s="112">
        <v>0</v>
      </c>
    </row>
    <row r="1913" spans="1:28" x14ac:dyDescent="0.25">
      <c r="A1913" s="111" t="s">
        <v>1808</v>
      </c>
      <c r="O1913" s="111" t="s">
        <v>1808</v>
      </c>
    </row>
    <row r="1914" spans="1:28" x14ac:dyDescent="0.25">
      <c r="A1914" s="114" t="s">
        <v>0</v>
      </c>
      <c r="B1914" s="114" t="s">
        <v>1666</v>
      </c>
      <c r="C1914" s="114" t="s">
        <v>112</v>
      </c>
      <c r="D1914" s="111" t="s">
        <v>127</v>
      </c>
      <c r="E1914" s="112" t="s">
        <v>1667</v>
      </c>
      <c r="F1914" s="112" t="s">
        <v>1668</v>
      </c>
      <c r="G1914" s="112" t="s">
        <v>1669</v>
      </c>
      <c r="H1914" s="112" t="s">
        <v>1670</v>
      </c>
      <c r="I1914" s="112" t="s">
        <v>1671</v>
      </c>
      <c r="J1914" s="112" t="s">
        <v>1672</v>
      </c>
      <c r="K1914" s="112" t="s">
        <v>1673</v>
      </c>
      <c r="L1914" s="112" t="s">
        <v>1674</v>
      </c>
      <c r="M1914" s="112" t="s">
        <v>1</v>
      </c>
      <c r="O1914" s="114" t="s">
        <v>0</v>
      </c>
      <c r="P1914" s="114" t="s">
        <v>1666</v>
      </c>
      <c r="Q1914" s="114" t="s">
        <v>112</v>
      </c>
      <c r="R1914" s="111" t="s">
        <v>127</v>
      </c>
      <c r="S1914" s="111"/>
      <c r="T1914" s="112" t="s">
        <v>1667</v>
      </c>
      <c r="U1914" s="112" t="s">
        <v>1668</v>
      </c>
      <c r="V1914" s="112" t="s">
        <v>1669</v>
      </c>
      <c r="W1914" s="112" t="s">
        <v>1670</v>
      </c>
      <c r="X1914" s="112" t="s">
        <v>1671</v>
      </c>
      <c r="Y1914" s="112" t="s">
        <v>1672</v>
      </c>
      <c r="Z1914" s="112" t="s">
        <v>1673</v>
      </c>
      <c r="AA1914" s="112" t="s">
        <v>1674</v>
      </c>
      <c r="AB1914" s="112" t="s">
        <v>1</v>
      </c>
    </row>
    <row r="1915" spans="1:28" x14ac:dyDescent="0.25">
      <c r="A1915" s="114" t="s">
        <v>37</v>
      </c>
      <c r="B1915" s="114" t="s">
        <v>1809</v>
      </c>
      <c r="C1915" s="114" t="s">
        <v>589</v>
      </c>
      <c r="D1915" s="114" t="s">
        <v>1676</v>
      </c>
      <c r="E1915" s="112">
        <f t="shared" ref="E1915:M1942" si="111">T1915</f>
        <v>6096</v>
      </c>
      <c r="F1915" s="112">
        <f t="shared" si="111"/>
        <v>0</v>
      </c>
      <c r="G1915" s="112">
        <f t="shared" si="111"/>
        <v>0</v>
      </c>
      <c r="H1915" s="112">
        <f t="shared" si="111"/>
        <v>0</v>
      </c>
      <c r="I1915" s="112">
        <f t="shared" si="111"/>
        <v>0</v>
      </c>
      <c r="J1915" s="112">
        <f t="shared" si="111"/>
        <v>0</v>
      </c>
      <c r="K1915" s="112">
        <f t="shared" si="111"/>
        <v>0</v>
      </c>
      <c r="L1915" s="112">
        <f t="shared" si="111"/>
        <v>0</v>
      </c>
      <c r="M1915" s="112">
        <f t="shared" si="111"/>
        <v>6096</v>
      </c>
      <c r="O1915" s="114" t="s">
        <v>37</v>
      </c>
      <c r="P1915" s="114" t="s">
        <v>1809</v>
      </c>
      <c r="Q1915" s="114" t="s">
        <v>589</v>
      </c>
      <c r="R1915" s="114" t="s">
        <v>1676</v>
      </c>
      <c r="S1915" s="114"/>
      <c r="T1915" s="112">
        <v>6096</v>
      </c>
      <c r="U1915" s="112">
        <v>0</v>
      </c>
      <c r="V1915" s="112">
        <v>0</v>
      </c>
      <c r="W1915" s="112">
        <v>0</v>
      </c>
      <c r="X1915" s="112">
        <v>0</v>
      </c>
      <c r="Y1915" s="112">
        <v>0</v>
      </c>
      <c r="Z1915" s="112">
        <v>0</v>
      </c>
      <c r="AA1915" s="112">
        <v>0</v>
      </c>
      <c r="AB1915" s="112">
        <v>6096</v>
      </c>
    </row>
    <row r="1916" spans="1:28" x14ac:dyDescent="0.25">
      <c r="A1916" s="114" t="s">
        <v>37</v>
      </c>
      <c r="B1916" s="114" t="s">
        <v>1809</v>
      </c>
      <c r="C1916" s="114" t="s">
        <v>590</v>
      </c>
      <c r="D1916" s="114" t="s">
        <v>1677</v>
      </c>
      <c r="E1916" s="112">
        <f t="shared" si="111"/>
        <v>0</v>
      </c>
      <c r="F1916" s="112">
        <f t="shared" si="111"/>
        <v>0</v>
      </c>
      <c r="G1916" s="112">
        <f t="shared" si="111"/>
        <v>0</v>
      </c>
      <c r="H1916" s="112">
        <f t="shared" si="111"/>
        <v>0</v>
      </c>
      <c r="I1916" s="112">
        <f t="shared" si="111"/>
        <v>31504</v>
      </c>
      <c r="J1916" s="112">
        <f t="shared" si="111"/>
        <v>0</v>
      </c>
      <c r="K1916" s="112">
        <f t="shared" si="111"/>
        <v>3360</v>
      </c>
      <c r="L1916" s="112">
        <f t="shared" si="111"/>
        <v>0</v>
      </c>
      <c r="M1916" s="112">
        <f t="shared" si="111"/>
        <v>34864</v>
      </c>
      <c r="O1916" s="114" t="s">
        <v>37</v>
      </c>
      <c r="P1916" s="114" t="s">
        <v>1809</v>
      </c>
      <c r="Q1916" s="114" t="s">
        <v>590</v>
      </c>
      <c r="R1916" s="114" t="s">
        <v>1677</v>
      </c>
      <c r="S1916" s="114"/>
      <c r="T1916" s="112">
        <v>0</v>
      </c>
      <c r="U1916" s="112">
        <v>0</v>
      </c>
      <c r="V1916" s="112">
        <v>0</v>
      </c>
      <c r="W1916" s="112">
        <v>0</v>
      </c>
      <c r="X1916" s="112">
        <v>31504</v>
      </c>
      <c r="Y1916" s="112">
        <v>0</v>
      </c>
      <c r="Z1916" s="112">
        <v>3360</v>
      </c>
      <c r="AA1916" s="112">
        <v>0</v>
      </c>
      <c r="AB1916" s="112">
        <v>34864</v>
      </c>
    </row>
    <row r="1917" spans="1:28" x14ac:dyDescent="0.25">
      <c r="A1917" s="114" t="s">
        <v>37</v>
      </c>
      <c r="B1917" s="114" t="s">
        <v>1809</v>
      </c>
      <c r="C1917" s="114" t="s">
        <v>591</v>
      </c>
      <c r="D1917" s="114" t="s">
        <v>1678</v>
      </c>
      <c r="E1917" s="112">
        <f t="shared" si="111"/>
        <v>0</v>
      </c>
      <c r="F1917" s="112">
        <f t="shared" si="111"/>
        <v>447328</v>
      </c>
      <c r="G1917" s="112">
        <f t="shared" si="111"/>
        <v>0</v>
      </c>
      <c r="H1917" s="112">
        <f t="shared" si="111"/>
        <v>0</v>
      </c>
      <c r="I1917" s="112">
        <f t="shared" si="111"/>
        <v>54032</v>
      </c>
      <c r="J1917" s="112">
        <f t="shared" si="111"/>
        <v>0</v>
      </c>
      <c r="K1917" s="112">
        <f t="shared" si="111"/>
        <v>0</v>
      </c>
      <c r="L1917" s="112">
        <f t="shared" si="111"/>
        <v>24</v>
      </c>
      <c r="M1917" s="112">
        <f t="shared" si="111"/>
        <v>501384</v>
      </c>
      <c r="O1917" s="114" t="s">
        <v>37</v>
      </c>
      <c r="P1917" s="114" t="s">
        <v>1809</v>
      </c>
      <c r="Q1917" s="114" t="s">
        <v>591</v>
      </c>
      <c r="R1917" s="114" t="s">
        <v>1678</v>
      </c>
      <c r="S1917" s="114"/>
      <c r="T1917" s="112">
        <v>0</v>
      </c>
      <c r="U1917" s="112">
        <v>447328</v>
      </c>
      <c r="V1917" s="112">
        <v>0</v>
      </c>
      <c r="W1917" s="112">
        <v>0</v>
      </c>
      <c r="X1917" s="112">
        <v>54032</v>
      </c>
      <c r="Y1917" s="112">
        <v>0</v>
      </c>
      <c r="Z1917" s="112">
        <v>0</v>
      </c>
      <c r="AA1917" s="112">
        <v>24</v>
      </c>
      <c r="AB1917" s="112">
        <v>501384</v>
      </c>
    </row>
    <row r="1918" spans="1:28" x14ac:dyDescent="0.25">
      <c r="A1918" s="114" t="s">
        <v>37</v>
      </c>
      <c r="B1918" s="114" t="s">
        <v>1809</v>
      </c>
      <c r="C1918" s="114" t="s">
        <v>592</v>
      </c>
      <c r="D1918" s="114" t="s">
        <v>1679</v>
      </c>
      <c r="E1918" s="112">
        <f t="shared" si="111"/>
        <v>43152</v>
      </c>
      <c r="F1918" s="112">
        <f t="shared" si="111"/>
        <v>18880</v>
      </c>
      <c r="G1918" s="112">
        <f t="shared" si="111"/>
        <v>0</v>
      </c>
      <c r="H1918" s="112">
        <f t="shared" si="111"/>
        <v>0</v>
      </c>
      <c r="I1918" s="112">
        <f t="shared" si="111"/>
        <v>15312</v>
      </c>
      <c r="J1918" s="112">
        <f t="shared" si="111"/>
        <v>14944</v>
      </c>
      <c r="K1918" s="112">
        <f t="shared" si="111"/>
        <v>5048</v>
      </c>
      <c r="L1918" s="112">
        <f t="shared" si="111"/>
        <v>1304</v>
      </c>
      <c r="M1918" s="112">
        <f t="shared" si="111"/>
        <v>98640</v>
      </c>
      <c r="O1918" s="114" t="s">
        <v>37</v>
      </c>
      <c r="P1918" s="114" t="s">
        <v>1809</v>
      </c>
      <c r="Q1918" s="114" t="s">
        <v>592</v>
      </c>
      <c r="R1918" s="114" t="s">
        <v>1679</v>
      </c>
      <c r="S1918" s="114"/>
      <c r="T1918" s="112">
        <v>43152</v>
      </c>
      <c r="U1918" s="112">
        <v>18880</v>
      </c>
      <c r="V1918" s="112">
        <v>0</v>
      </c>
      <c r="W1918" s="112">
        <v>0</v>
      </c>
      <c r="X1918" s="112">
        <v>15312</v>
      </c>
      <c r="Y1918" s="112">
        <v>14944</v>
      </c>
      <c r="Z1918" s="112">
        <v>5048</v>
      </c>
      <c r="AA1918" s="112">
        <v>1304</v>
      </c>
      <c r="AB1918" s="112">
        <v>98640</v>
      </c>
    </row>
    <row r="1919" spans="1:28" x14ac:dyDescent="0.25">
      <c r="A1919" s="114" t="s">
        <v>37</v>
      </c>
      <c r="B1919" s="114" t="s">
        <v>1809</v>
      </c>
      <c r="C1919" s="114" t="s">
        <v>593</v>
      </c>
      <c r="D1919" s="114" t="s">
        <v>1680</v>
      </c>
      <c r="E1919" s="112">
        <f t="shared" si="111"/>
        <v>0</v>
      </c>
      <c r="F1919" s="112">
        <f t="shared" si="111"/>
        <v>0</v>
      </c>
      <c r="G1919" s="112">
        <f t="shared" si="111"/>
        <v>0</v>
      </c>
      <c r="H1919" s="112">
        <f t="shared" si="111"/>
        <v>0</v>
      </c>
      <c r="I1919" s="112">
        <f t="shared" si="111"/>
        <v>0</v>
      </c>
      <c r="J1919" s="112">
        <f t="shared" si="111"/>
        <v>0</v>
      </c>
      <c r="K1919" s="112">
        <f t="shared" si="111"/>
        <v>0</v>
      </c>
      <c r="L1919" s="112">
        <f t="shared" si="111"/>
        <v>0</v>
      </c>
      <c r="M1919" s="112">
        <f t="shared" si="111"/>
        <v>0</v>
      </c>
      <c r="O1919" s="114" t="s">
        <v>37</v>
      </c>
      <c r="P1919" s="114" t="s">
        <v>1809</v>
      </c>
      <c r="Q1919" s="114" t="s">
        <v>593</v>
      </c>
      <c r="R1919" s="114" t="s">
        <v>1680</v>
      </c>
      <c r="S1919" s="114"/>
      <c r="T1919" s="112">
        <v>0</v>
      </c>
      <c r="U1919" s="112">
        <v>0</v>
      </c>
      <c r="V1919" s="112">
        <v>0</v>
      </c>
      <c r="W1919" s="112">
        <v>0</v>
      </c>
      <c r="X1919" s="112">
        <v>0</v>
      </c>
      <c r="Y1919" s="112">
        <v>0</v>
      </c>
      <c r="Z1919" s="112">
        <v>0</v>
      </c>
      <c r="AA1919" s="112">
        <v>0</v>
      </c>
      <c r="AB1919" s="112">
        <v>0</v>
      </c>
    </row>
    <row r="1920" spans="1:28" x14ac:dyDescent="0.25">
      <c r="A1920" s="114" t="s">
        <v>37</v>
      </c>
      <c r="B1920" s="114" t="s">
        <v>1809</v>
      </c>
      <c r="C1920" s="114" t="s">
        <v>594</v>
      </c>
      <c r="D1920" s="114" t="s">
        <v>1681</v>
      </c>
      <c r="E1920" s="112">
        <f t="shared" si="111"/>
        <v>0</v>
      </c>
      <c r="F1920" s="112">
        <f t="shared" si="111"/>
        <v>0</v>
      </c>
      <c r="G1920" s="112">
        <f t="shared" si="111"/>
        <v>0</v>
      </c>
      <c r="H1920" s="112">
        <f t="shared" si="111"/>
        <v>0</v>
      </c>
      <c r="I1920" s="112">
        <f t="shared" si="111"/>
        <v>7616</v>
      </c>
      <c r="J1920" s="112">
        <f t="shared" si="111"/>
        <v>0</v>
      </c>
      <c r="K1920" s="112">
        <f t="shared" si="111"/>
        <v>0</v>
      </c>
      <c r="L1920" s="112">
        <f t="shared" si="111"/>
        <v>0</v>
      </c>
      <c r="M1920" s="112">
        <f t="shared" si="111"/>
        <v>7616</v>
      </c>
      <c r="O1920" s="114" t="s">
        <v>37</v>
      </c>
      <c r="P1920" s="114" t="s">
        <v>1809</v>
      </c>
      <c r="Q1920" s="114" t="s">
        <v>594</v>
      </c>
      <c r="R1920" s="114" t="s">
        <v>1681</v>
      </c>
      <c r="S1920" s="114"/>
      <c r="T1920" s="112">
        <v>0</v>
      </c>
      <c r="U1920" s="112">
        <v>0</v>
      </c>
      <c r="V1920" s="112">
        <v>0</v>
      </c>
      <c r="W1920" s="112">
        <v>0</v>
      </c>
      <c r="X1920" s="112">
        <v>7616</v>
      </c>
      <c r="Y1920" s="112">
        <v>0</v>
      </c>
      <c r="Z1920" s="112">
        <v>0</v>
      </c>
      <c r="AA1920" s="112">
        <v>0</v>
      </c>
      <c r="AB1920" s="112">
        <v>7616</v>
      </c>
    </row>
    <row r="1921" spans="1:28" x14ac:dyDescent="0.25">
      <c r="A1921" s="114" t="s">
        <v>37</v>
      </c>
      <c r="B1921" s="114" t="s">
        <v>1809</v>
      </c>
      <c r="C1921" s="114" t="s">
        <v>595</v>
      </c>
      <c r="D1921" s="114" t="s">
        <v>1682</v>
      </c>
      <c r="E1921" s="112">
        <f t="shared" si="111"/>
        <v>0</v>
      </c>
      <c r="F1921" s="112">
        <f t="shared" si="111"/>
        <v>32320</v>
      </c>
      <c r="G1921" s="112">
        <f t="shared" si="111"/>
        <v>0</v>
      </c>
      <c r="H1921" s="112">
        <f t="shared" si="111"/>
        <v>0</v>
      </c>
      <c r="I1921" s="112">
        <f t="shared" si="111"/>
        <v>0</v>
      </c>
      <c r="J1921" s="112">
        <f t="shared" si="111"/>
        <v>15008</v>
      </c>
      <c r="K1921" s="112">
        <f t="shared" si="111"/>
        <v>0</v>
      </c>
      <c r="L1921" s="112">
        <f t="shared" si="111"/>
        <v>3136</v>
      </c>
      <c r="M1921" s="112">
        <f t="shared" si="111"/>
        <v>50464</v>
      </c>
      <c r="O1921" s="114" t="s">
        <v>37</v>
      </c>
      <c r="P1921" s="114" t="s">
        <v>1809</v>
      </c>
      <c r="Q1921" s="114" t="s">
        <v>595</v>
      </c>
      <c r="R1921" s="114" t="s">
        <v>1682</v>
      </c>
      <c r="S1921" s="114"/>
      <c r="T1921" s="112">
        <v>0</v>
      </c>
      <c r="U1921" s="112">
        <v>32320</v>
      </c>
      <c r="V1921" s="112">
        <v>0</v>
      </c>
      <c r="W1921" s="112">
        <v>0</v>
      </c>
      <c r="X1921" s="112">
        <v>0</v>
      </c>
      <c r="Y1921" s="112">
        <v>15008</v>
      </c>
      <c r="Z1921" s="112">
        <v>0</v>
      </c>
      <c r="AA1921" s="112">
        <v>3136</v>
      </c>
      <c r="AB1921" s="112">
        <v>50464</v>
      </c>
    </row>
    <row r="1922" spans="1:28" x14ac:dyDescent="0.25">
      <c r="A1922" s="114" t="s">
        <v>37</v>
      </c>
      <c r="B1922" s="114" t="s">
        <v>1809</v>
      </c>
      <c r="C1922" s="114" t="s">
        <v>596</v>
      </c>
      <c r="D1922" s="114" t="s">
        <v>1683</v>
      </c>
      <c r="E1922" s="112">
        <f t="shared" si="111"/>
        <v>0</v>
      </c>
      <c r="F1922" s="112">
        <f t="shared" si="111"/>
        <v>0</v>
      </c>
      <c r="G1922" s="112">
        <f t="shared" si="111"/>
        <v>0</v>
      </c>
      <c r="H1922" s="112">
        <f t="shared" si="111"/>
        <v>0</v>
      </c>
      <c r="I1922" s="112">
        <f t="shared" si="111"/>
        <v>17536</v>
      </c>
      <c r="J1922" s="112">
        <f t="shared" si="111"/>
        <v>0</v>
      </c>
      <c r="K1922" s="112">
        <f t="shared" si="111"/>
        <v>704</v>
      </c>
      <c r="L1922" s="112">
        <f t="shared" si="111"/>
        <v>0</v>
      </c>
      <c r="M1922" s="112">
        <f t="shared" si="111"/>
        <v>18240</v>
      </c>
      <c r="O1922" s="114" t="s">
        <v>37</v>
      </c>
      <c r="P1922" s="114" t="s">
        <v>1809</v>
      </c>
      <c r="Q1922" s="114" t="s">
        <v>596</v>
      </c>
      <c r="R1922" s="114" t="s">
        <v>1683</v>
      </c>
      <c r="S1922" s="114"/>
      <c r="T1922" s="112">
        <v>0</v>
      </c>
      <c r="U1922" s="112">
        <v>0</v>
      </c>
      <c r="V1922" s="112">
        <v>0</v>
      </c>
      <c r="W1922" s="112">
        <v>0</v>
      </c>
      <c r="X1922" s="112">
        <v>17536</v>
      </c>
      <c r="Y1922" s="112">
        <v>0</v>
      </c>
      <c r="Z1922" s="112">
        <v>704</v>
      </c>
      <c r="AA1922" s="112">
        <v>0</v>
      </c>
      <c r="AB1922" s="112">
        <v>18240</v>
      </c>
    </row>
    <row r="1923" spans="1:28" x14ac:dyDescent="0.25">
      <c r="A1923" s="114" t="s">
        <v>37</v>
      </c>
      <c r="B1923" s="114" t="s">
        <v>1809</v>
      </c>
      <c r="C1923" s="114" t="s">
        <v>597</v>
      </c>
      <c r="D1923" s="114" t="s">
        <v>1684</v>
      </c>
      <c r="E1923" s="112">
        <f t="shared" si="111"/>
        <v>23664</v>
      </c>
      <c r="F1923" s="112">
        <f t="shared" si="111"/>
        <v>6672</v>
      </c>
      <c r="G1923" s="112">
        <f t="shared" si="111"/>
        <v>0</v>
      </c>
      <c r="H1923" s="112">
        <f t="shared" si="111"/>
        <v>0</v>
      </c>
      <c r="I1923" s="112">
        <f t="shared" si="111"/>
        <v>92352</v>
      </c>
      <c r="J1923" s="112">
        <f t="shared" si="111"/>
        <v>0</v>
      </c>
      <c r="K1923" s="112">
        <f t="shared" si="111"/>
        <v>96</v>
      </c>
      <c r="L1923" s="112">
        <f t="shared" si="111"/>
        <v>0</v>
      </c>
      <c r="M1923" s="112">
        <f t="shared" si="111"/>
        <v>122784</v>
      </c>
      <c r="O1923" s="114" t="s">
        <v>37</v>
      </c>
      <c r="P1923" s="114" t="s">
        <v>1809</v>
      </c>
      <c r="Q1923" s="114" t="s">
        <v>597</v>
      </c>
      <c r="R1923" s="114" t="s">
        <v>1684</v>
      </c>
      <c r="S1923" s="114"/>
      <c r="T1923" s="112">
        <v>23664</v>
      </c>
      <c r="U1923" s="112">
        <v>6672</v>
      </c>
      <c r="V1923" s="112">
        <v>0</v>
      </c>
      <c r="W1923" s="112">
        <v>0</v>
      </c>
      <c r="X1923" s="112">
        <v>92352</v>
      </c>
      <c r="Y1923" s="112">
        <v>0</v>
      </c>
      <c r="Z1923" s="112">
        <v>96</v>
      </c>
      <c r="AA1923" s="112">
        <v>0</v>
      </c>
      <c r="AB1923" s="112">
        <v>122784</v>
      </c>
    </row>
    <row r="1924" spans="1:28" x14ac:dyDescent="0.25">
      <c r="A1924" s="114" t="s">
        <v>37</v>
      </c>
      <c r="B1924" s="114" t="s">
        <v>1809</v>
      </c>
      <c r="C1924" s="114" t="s">
        <v>598</v>
      </c>
      <c r="D1924" s="114" t="s">
        <v>1685</v>
      </c>
      <c r="E1924" s="112">
        <f t="shared" si="111"/>
        <v>0</v>
      </c>
      <c r="F1924" s="112">
        <f t="shared" si="111"/>
        <v>864</v>
      </c>
      <c r="G1924" s="112">
        <f t="shared" si="111"/>
        <v>0</v>
      </c>
      <c r="H1924" s="112">
        <f t="shared" si="111"/>
        <v>0</v>
      </c>
      <c r="I1924" s="112">
        <f t="shared" si="111"/>
        <v>0</v>
      </c>
      <c r="J1924" s="112">
        <f t="shared" si="111"/>
        <v>0</v>
      </c>
      <c r="K1924" s="112">
        <f t="shared" si="111"/>
        <v>0</v>
      </c>
      <c r="L1924" s="112">
        <f t="shared" si="111"/>
        <v>0</v>
      </c>
      <c r="M1924" s="112">
        <f t="shared" si="111"/>
        <v>864</v>
      </c>
      <c r="O1924" s="114" t="s">
        <v>37</v>
      </c>
      <c r="P1924" s="114" t="s">
        <v>1809</v>
      </c>
      <c r="Q1924" s="114" t="s">
        <v>598</v>
      </c>
      <c r="R1924" s="114" t="s">
        <v>1685</v>
      </c>
      <c r="S1924" s="114"/>
      <c r="T1924" s="112">
        <v>0</v>
      </c>
      <c r="U1924" s="112">
        <v>864</v>
      </c>
      <c r="V1924" s="112">
        <v>0</v>
      </c>
      <c r="W1924" s="112">
        <v>0</v>
      </c>
      <c r="X1924" s="112">
        <v>0</v>
      </c>
      <c r="Y1924" s="112">
        <v>0</v>
      </c>
      <c r="Z1924" s="112">
        <v>0</v>
      </c>
      <c r="AA1924" s="112">
        <v>0</v>
      </c>
      <c r="AB1924" s="112">
        <v>864</v>
      </c>
    </row>
    <row r="1925" spans="1:28" x14ac:dyDescent="0.25">
      <c r="A1925" s="114" t="s">
        <v>37</v>
      </c>
      <c r="B1925" s="114" t="s">
        <v>1809</v>
      </c>
      <c r="C1925" s="114" t="s">
        <v>599</v>
      </c>
      <c r="D1925" s="114" t="s">
        <v>1686</v>
      </c>
      <c r="E1925" s="112">
        <f t="shared" si="111"/>
        <v>0</v>
      </c>
      <c r="F1925" s="112">
        <f t="shared" si="111"/>
        <v>0</v>
      </c>
      <c r="G1925" s="112">
        <f t="shared" si="111"/>
        <v>0</v>
      </c>
      <c r="H1925" s="112">
        <f t="shared" si="111"/>
        <v>0</v>
      </c>
      <c r="I1925" s="112">
        <f t="shared" si="111"/>
        <v>0</v>
      </c>
      <c r="J1925" s="112">
        <f t="shared" si="111"/>
        <v>57200</v>
      </c>
      <c r="K1925" s="112">
        <f t="shared" si="111"/>
        <v>0</v>
      </c>
      <c r="L1925" s="112">
        <f t="shared" si="111"/>
        <v>2696</v>
      </c>
      <c r="M1925" s="112">
        <f t="shared" si="111"/>
        <v>59896</v>
      </c>
      <c r="O1925" s="114" t="s">
        <v>37</v>
      </c>
      <c r="P1925" s="114" t="s">
        <v>1809</v>
      </c>
      <c r="Q1925" s="114" t="s">
        <v>599</v>
      </c>
      <c r="R1925" s="114" t="s">
        <v>1686</v>
      </c>
      <c r="S1925" s="114"/>
      <c r="T1925" s="112">
        <v>0</v>
      </c>
      <c r="U1925" s="112">
        <v>0</v>
      </c>
      <c r="V1925" s="112">
        <v>0</v>
      </c>
      <c r="W1925" s="112">
        <v>0</v>
      </c>
      <c r="X1925" s="112">
        <v>0</v>
      </c>
      <c r="Y1925" s="112">
        <v>57200</v>
      </c>
      <c r="Z1925" s="112">
        <v>0</v>
      </c>
      <c r="AA1925" s="112">
        <v>2696</v>
      </c>
      <c r="AB1925" s="112">
        <v>59896</v>
      </c>
    </row>
    <row r="1926" spans="1:28" x14ac:dyDescent="0.25">
      <c r="A1926" s="114" t="s">
        <v>37</v>
      </c>
      <c r="B1926" s="114" t="s">
        <v>1809</v>
      </c>
      <c r="C1926" s="114" t="s">
        <v>600</v>
      </c>
      <c r="D1926" s="114" t="s">
        <v>1687</v>
      </c>
      <c r="E1926" s="112">
        <f t="shared" si="111"/>
        <v>380352</v>
      </c>
      <c r="F1926" s="112">
        <f t="shared" si="111"/>
        <v>0</v>
      </c>
      <c r="G1926" s="112">
        <f t="shared" si="111"/>
        <v>0</v>
      </c>
      <c r="H1926" s="112">
        <f t="shared" si="111"/>
        <v>35344</v>
      </c>
      <c r="I1926" s="112">
        <f t="shared" si="111"/>
        <v>480</v>
      </c>
      <c r="J1926" s="112">
        <f t="shared" si="111"/>
        <v>0</v>
      </c>
      <c r="K1926" s="112">
        <f t="shared" si="111"/>
        <v>0</v>
      </c>
      <c r="L1926" s="112">
        <f t="shared" si="111"/>
        <v>0</v>
      </c>
      <c r="M1926" s="112">
        <f t="shared" si="111"/>
        <v>416176</v>
      </c>
      <c r="O1926" s="114" t="s">
        <v>37</v>
      </c>
      <c r="P1926" s="114" t="s">
        <v>1809</v>
      </c>
      <c r="Q1926" s="114" t="s">
        <v>600</v>
      </c>
      <c r="R1926" s="114" t="s">
        <v>1687</v>
      </c>
      <c r="S1926" s="114"/>
      <c r="T1926" s="112">
        <v>380352</v>
      </c>
      <c r="U1926" s="112">
        <v>0</v>
      </c>
      <c r="V1926" s="112">
        <v>0</v>
      </c>
      <c r="W1926" s="112">
        <v>35344</v>
      </c>
      <c r="X1926" s="112">
        <v>480</v>
      </c>
      <c r="Y1926" s="112">
        <v>0</v>
      </c>
      <c r="Z1926" s="112">
        <v>0</v>
      </c>
      <c r="AA1926" s="112">
        <v>0</v>
      </c>
      <c r="AB1926" s="112">
        <v>416176</v>
      </c>
    </row>
    <row r="1927" spans="1:28" x14ac:dyDescent="0.25">
      <c r="A1927" s="114" t="s">
        <v>37</v>
      </c>
      <c r="B1927" s="114" t="s">
        <v>1809</v>
      </c>
      <c r="C1927" s="114" t="s">
        <v>601</v>
      </c>
      <c r="D1927" s="114" t="s">
        <v>1688</v>
      </c>
      <c r="E1927" s="112">
        <f t="shared" si="111"/>
        <v>12768</v>
      </c>
      <c r="F1927" s="112">
        <f t="shared" si="111"/>
        <v>0</v>
      </c>
      <c r="G1927" s="112">
        <f t="shared" si="111"/>
        <v>0</v>
      </c>
      <c r="H1927" s="112">
        <f t="shared" si="111"/>
        <v>0</v>
      </c>
      <c r="I1927" s="112">
        <f t="shared" si="111"/>
        <v>0</v>
      </c>
      <c r="J1927" s="112">
        <f t="shared" si="111"/>
        <v>0</v>
      </c>
      <c r="K1927" s="112">
        <f t="shared" si="111"/>
        <v>0</v>
      </c>
      <c r="L1927" s="112">
        <f t="shared" si="111"/>
        <v>0</v>
      </c>
      <c r="M1927" s="112">
        <f t="shared" si="111"/>
        <v>12768</v>
      </c>
      <c r="O1927" s="114" t="s">
        <v>37</v>
      </c>
      <c r="P1927" s="114" t="s">
        <v>1809</v>
      </c>
      <c r="Q1927" s="114" t="s">
        <v>601</v>
      </c>
      <c r="R1927" s="114" t="s">
        <v>1688</v>
      </c>
      <c r="S1927" s="114"/>
      <c r="T1927" s="112">
        <v>12768</v>
      </c>
      <c r="U1927" s="112">
        <v>0</v>
      </c>
      <c r="V1927" s="112">
        <v>0</v>
      </c>
      <c r="W1927" s="112">
        <v>0</v>
      </c>
      <c r="X1927" s="112">
        <v>0</v>
      </c>
      <c r="Y1927" s="112">
        <v>0</v>
      </c>
      <c r="Z1927" s="112">
        <v>0</v>
      </c>
      <c r="AA1927" s="112">
        <v>0</v>
      </c>
      <c r="AB1927" s="112">
        <v>12768</v>
      </c>
    </row>
    <row r="1928" spans="1:28" x14ac:dyDescent="0.25">
      <c r="A1928" s="114" t="s">
        <v>37</v>
      </c>
      <c r="B1928" s="114" t="s">
        <v>1809</v>
      </c>
      <c r="C1928" s="114" t="s">
        <v>602</v>
      </c>
      <c r="D1928" s="114" t="s">
        <v>1689</v>
      </c>
      <c r="E1928" s="112">
        <f t="shared" si="111"/>
        <v>0</v>
      </c>
      <c r="F1928" s="112">
        <f t="shared" si="111"/>
        <v>0</v>
      </c>
      <c r="G1928" s="112">
        <f t="shared" si="111"/>
        <v>0</v>
      </c>
      <c r="H1928" s="112">
        <f t="shared" si="111"/>
        <v>0</v>
      </c>
      <c r="I1928" s="112">
        <f t="shared" si="111"/>
        <v>0</v>
      </c>
      <c r="J1928" s="112">
        <f t="shared" si="111"/>
        <v>79280</v>
      </c>
      <c r="K1928" s="112">
        <f t="shared" si="111"/>
        <v>0</v>
      </c>
      <c r="L1928" s="112">
        <f t="shared" si="111"/>
        <v>6192</v>
      </c>
      <c r="M1928" s="112">
        <f t="shared" si="111"/>
        <v>85472</v>
      </c>
      <c r="O1928" s="114" t="s">
        <v>37</v>
      </c>
      <c r="P1928" s="114" t="s">
        <v>1809</v>
      </c>
      <c r="Q1928" s="114" t="s">
        <v>602</v>
      </c>
      <c r="R1928" s="114" t="s">
        <v>1689</v>
      </c>
      <c r="S1928" s="114"/>
      <c r="T1928" s="112">
        <v>0</v>
      </c>
      <c r="U1928" s="112">
        <v>0</v>
      </c>
      <c r="V1928" s="112">
        <v>0</v>
      </c>
      <c r="W1928" s="112">
        <v>0</v>
      </c>
      <c r="X1928" s="112">
        <v>0</v>
      </c>
      <c r="Y1928" s="112">
        <v>79280</v>
      </c>
      <c r="Z1928" s="112">
        <v>0</v>
      </c>
      <c r="AA1928" s="112">
        <v>6192</v>
      </c>
      <c r="AB1928" s="112">
        <v>85472</v>
      </c>
    </row>
    <row r="1929" spans="1:28" x14ac:dyDescent="0.25">
      <c r="A1929" s="114" t="s">
        <v>37</v>
      </c>
      <c r="B1929" s="114" t="s">
        <v>1809</v>
      </c>
      <c r="C1929" s="114" t="s">
        <v>603</v>
      </c>
      <c r="D1929" s="114" t="s">
        <v>1690</v>
      </c>
      <c r="E1929" s="112">
        <f t="shared" si="111"/>
        <v>0</v>
      </c>
      <c r="F1929" s="112">
        <f t="shared" si="111"/>
        <v>0</v>
      </c>
      <c r="G1929" s="112">
        <f t="shared" si="111"/>
        <v>0</v>
      </c>
      <c r="H1929" s="112">
        <f t="shared" si="111"/>
        <v>0</v>
      </c>
      <c r="I1929" s="112">
        <f t="shared" si="111"/>
        <v>0</v>
      </c>
      <c r="J1929" s="112">
        <f t="shared" si="111"/>
        <v>31920</v>
      </c>
      <c r="K1929" s="112">
        <f t="shared" si="111"/>
        <v>0</v>
      </c>
      <c r="L1929" s="112">
        <f t="shared" si="111"/>
        <v>0</v>
      </c>
      <c r="M1929" s="112">
        <f t="shared" si="111"/>
        <v>31920</v>
      </c>
      <c r="O1929" s="114" t="s">
        <v>37</v>
      </c>
      <c r="P1929" s="114" t="s">
        <v>1809</v>
      </c>
      <c r="Q1929" s="114" t="s">
        <v>603</v>
      </c>
      <c r="R1929" s="114" t="s">
        <v>1690</v>
      </c>
      <c r="S1929" s="114"/>
      <c r="T1929" s="112">
        <v>0</v>
      </c>
      <c r="U1929" s="112">
        <v>0</v>
      </c>
      <c r="V1929" s="112">
        <v>0</v>
      </c>
      <c r="W1929" s="112">
        <v>0</v>
      </c>
      <c r="X1929" s="112">
        <v>0</v>
      </c>
      <c r="Y1929" s="112">
        <v>31920</v>
      </c>
      <c r="Z1929" s="112">
        <v>0</v>
      </c>
      <c r="AA1929" s="112">
        <v>0</v>
      </c>
      <c r="AB1929" s="112">
        <v>31920</v>
      </c>
    </row>
    <row r="1930" spans="1:28" x14ac:dyDescent="0.25">
      <c r="A1930" s="114" t="s">
        <v>37</v>
      </c>
      <c r="B1930" s="114" t="s">
        <v>1809</v>
      </c>
      <c r="C1930" s="114" t="s">
        <v>604</v>
      </c>
      <c r="D1930" s="114" t="s">
        <v>1691</v>
      </c>
      <c r="E1930" s="112">
        <f t="shared" si="111"/>
        <v>8976</v>
      </c>
      <c r="F1930" s="112">
        <f t="shared" si="111"/>
        <v>0</v>
      </c>
      <c r="G1930" s="112">
        <f t="shared" si="111"/>
        <v>0</v>
      </c>
      <c r="H1930" s="112">
        <f t="shared" si="111"/>
        <v>0</v>
      </c>
      <c r="I1930" s="112">
        <f t="shared" si="111"/>
        <v>2464</v>
      </c>
      <c r="J1930" s="112">
        <f t="shared" si="111"/>
        <v>154352</v>
      </c>
      <c r="K1930" s="112">
        <f t="shared" si="111"/>
        <v>0</v>
      </c>
      <c r="L1930" s="112">
        <f t="shared" si="111"/>
        <v>10687</v>
      </c>
      <c r="M1930" s="112">
        <f t="shared" si="111"/>
        <v>176479</v>
      </c>
      <c r="O1930" s="114" t="s">
        <v>37</v>
      </c>
      <c r="P1930" s="114" t="s">
        <v>1809</v>
      </c>
      <c r="Q1930" s="114" t="s">
        <v>604</v>
      </c>
      <c r="R1930" s="114" t="s">
        <v>1691</v>
      </c>
      <c r="S1930" s="114"/>
      <c r="T1930" s="112">
        <v>8976</v>
      </c>
      <c r="U1930" s="112">
        <v>0</v>
      </c>
      <c r="V1930" s="112">
        <v>0</v>
      </c>
      <c r="W1930" s="112">
        <v>0</v>
      </c>
      <c r="X1930" s="112">
        <v>2464</v>
      </c>
      <c r="Y1930" s="112">
        <v>154352</v>
      </c>
      <c r="Z1930" s="112">
        <v>0</v>
      </c>
      <c r="AA1930" s="112">
        <v>10687</v>
      </c>
      <c r="AB1930" s="112">
        <v>176479</v>
      </c>
    </row>
    <row r="1931" spans="1:28" x14ac:dyDescent="0.25">
      <c r="A1931" s="114" t="s">
        <v>37</v>
      </c>
      <c r="B1931" s="114" t="s">
        <v>1809</v>
      </c>
      <c r="C1931" s="114" t="s">
        <v>605</v>
      </c>
      <c r="D1931" s="114" t="s">
        <v>1692</v>
      </c>
      <c r="E1931" s="112">
        <f t="shared" si="111"/>
        <v>0</v>
      </c>
      <c r="F1931" s="112">
        <f t="shared" si="111"/>
        <v>0</v>
      </c>
      <c r="G1931" s="112">
        <f t="shared" si="111"/>
        <v>0</v>
      </c>
      <c r="H1931" s="112">
        <f t="shared" si="111"/>
        <v>0</v>
      </c>
      <c r="I1931" s="112">
        <f t="shared" si="111"/>
        <v>0</v>
      </c>
      <c r="J1931" s="112">
        <f t="shared" si="111"/>
        <v>0</v>
      </c>
      <c r="K1931" s="112">
        <f t="shared" si="111"/>
        <v>0</v>
      </c>
      <c r="L1931" s="112">
        <f t="shared" si="111"/>
        <v>0</v>
      </c>
      <c r="M1931" s="112">
        <f t="shared" si="111"/>
        <v>0</v>
      </c>
      <c r="O1931" s="114" t="s">
        <v>37</v>
      </c>
      <c r="P1931" s="114" t="s">
        <v>1809</v>
      </c>
      <c r="Q1931" s="114" t="s">
        <v>605</v>
      </c>
      <c r="R1931" s="114" t="s">
        <v>1692</v>
      </c>
      <c r="S1931" s="114"/>
      <c r="T1931" s="112">
        <v>0</v>
      </c>
      <c r="U1931" s="112">
        <v>0</v>
      </c>
      <c r="V1931" s="112">
        <v>0</v>
      </c>
      <c r="W1931" s="112">
        <v>0</v>
      </c>
      <c r="X1931" s="112">
        <v>0</v>
      </c>
      <c r="Y1931" s="112">
        <v>0</v>
      </c>
      <c r="Z1931" s="112">
        <v>0</v>
      </c>
      <c r="AA1931" s="112">
        <v>0</v>
      </c>
      <c r="AB1931" s="112">
        <v>0</v>
      </c>
    </row>
    <row r="1932" spans="1:28" x14ac:dyDescent="0.25">
      <c r="A1932" s="114" t="s">
        <v>37</v>
      </c>
      <c r="B1932" s="114" t="s">
        <v>1809</v>
      </c>
      <c r="C1932" s="114" t="s">
        <v>606</v>
      </c>
      <c r="D1932" s="114" t="s">
        <v>1693</v>
      </c>
      <c r="E1932" s="112">
        <f t="shared" si="111"/>
        <v>0</v>
      </c>
      <c r="F1932" s="112">
        <f t="shared" si="111"/>
        <v>0</v>
      </c>
      <c r="G1932" s="112">
        <f t="shared" si="111"/>
        <v>0</v>
      </c>
      <c r="H1932" s="112">
        <f t="shared" si="111"/>
        <v>0</v>
      </c>
      <c r="I1932" s="112">
        <f t="shared" si="111"/>
        <v>0</v>
      </c>
      <c r="J1932" s="112">
        <f t="shared" si="111"/>
        <v>50464</v>
      </c>
      <c r="K1932" s="112">
        <f t="shared" si="111"/>
        <v>0</v>
      </c>
      <c r="L1932" s="112">
        <f t="shared" si="111"/>
        <v>0</v>
      </c>
      <c r="M1932" s="112">
        <f t="shared" si="111"/>
        <v>50464</v>
      </c>
      <c r="O1932" s="114" t="s">
        <v>37</v>
      </c>
      <c r="P1932" s="114" t="s">
        <v>1809</v>
      </c>
      <c r="Q1932" s="114" t="s">
        <v>606</v>
      </c>
      <c r="R1932" s="114" t="s">
        <v>1693</v>
      </c>
      <c r="S1932" s="114"/>
      <c r="T1932" s="112">
        <v>0</v>
      </c>
      <c r="U1932" s="112">
        <v>0</v>
      </c>
      <c r="V1932" s="112">
        <v>0</v>
      </c>
      <c r="W1932" s="112">
        <v>0</v>
      </c>
      <c r="X1932" s="112">
        <v>0</v>
      </c>
      <c r="Y1932" s="112">
        <v>50464</v>
      </c>
      <c r="Z1932" s="112">
        <v>0</v>
      </c>
      <c r="AA1932" s="112">
        <v>0</v>
      </c>
      <c r="AB1932" s="112">
        <v>50464</v>
      </c>
    </row>
    <row r="1933" spans="1:28" x14ac:dyDescent="0.25">
      <c r="A1933" s="114" t="s">
        <v>37</v>
      </c>
      <c r="B1933" s="114" t="s">
        <v>1809</v>
      </c>
      <c r="C1933" s="114" t="s">
        <v>607</v>
      </c>
      <c r="D1933" s="114" t="s">
        <v>1694</v>
      </c>
      <c r="E1933" s="112">
        <f t="shared" si="111"/>
        <v>0</v>
      </c>
      <c r="F1933" s="112">
        <f t="shared" si="111"/>
        <v>219728</v>
      </c>
      <c r="G1933" s="112">
        <f t="shared" si="111"/>
        <v>83840</v>
      </c>
      <c r="H1933" s="112">
        <f t="shared" si="111"/>
        <v>0</v>
      </c>
      <c r="I1933" s="112">
        <f t="shared" si="111"/>
        <v>0</v>
      </c>
      <c r="J1933" s="112">
        <f t="shared" si="111"/>
        <v>0</v>
      </c>
      <c r="K1933" s="112">
        <f t="shared" si="111"/>
        <v>0</v>
      </c>
      <c r="L1933" s="112">
        <f t="shared" si="111"/>
        <v>20</v>
      </c>
      <c r="M1933" s="112">
        <f t="shared" si="111"/>
        <v>303588</v>
      </c>
      <c r="O1933" s="114" t="s">
        <v>37</v>
      </c>
      <c r="P1933" s="114" t="s">
        <v>1809</v>
      </c>
      <c r="Q1933" s="114" t="s">
        <v>607</v>
      </c>
      <c r="R1933" s="114" t="s">
        <v>1694</v>
      </c>
      <c r="S1933" s="114"/>
      <c r="T1933" s="112">
        <v>0</v>
      </c>
      <c r="U1933" s="112">
        <v>219728</v>
      </c>
      <c r="V1933" s="112">
        <v>83840</v>
      </c>
      <c r="W1933" s="112">
        <v>0</v>
      </c>
      <c r="X1933" s="112">
        <v>0</v>
      </c>
      <c r="Y1933" s="112">
        <v>0</v>
      </c>
      <c r="Z1933" s="112">
        <v>0</v>
      </c>
      <c r="AA1933" s="112">
        <v>20</v>
      </c>
      <c r="AB1933" s="112">
        <v>303588</v>
      </c>
    </row>
    <row r="1934" spans="1:28" x14ac:dyDescent="0.25">
      <c r="A1934" s="114" t="s">
        <v>37</v>
      </c>
      <c r="B1934" s="114" t="s">
        <v>1809</v>
      </c>
      <c r="C1934" s="114" t="s">
        <v>608</v>
      </c>
      <c r="D1934" s="114" t="s">
        <v>1695</v>
      </c>
      <c r="E1934" s="112">
        <f t="shared" si="111"/>
        <v>0</v>
      </c>
      <c r="F1934" s="112">
        <f t="shared" si="111"/>
        <v>0</v>
      </c>
      <c r="G1934" s="112">
        <f t="shared" si="111"/>
        <v>0</v>
      </c>
      <c r="H1934" s="112">
        <f t="shared" si="111"/>
        <v>0</v>
      </c>
      <c r="I1934" s="112">
        <f t="shared" si="111"/>
        <v>16560</v>
      </c>
      <c r="J1934" s="112">
        <f t="shared" si="111"/>
        <v>0</v>
      </c>
      <c r="K1934" s="112">
        <f t="shared" si="111"/>
        <v>0</v>
      </c>
      <c r="L1934" s="112">
        <f t="shared" si="111"/>
        <v>0</v>
      </c>
      <c r="M1934" s="112">
        <f t="shared" si="111"/>
        <v>16560</v>
      </c>
      <c r="O1934" s="114" t="s">
        <v>37</v>
      </c>
      <c r="P1934" s="114" t="s">
        <v>1809</v>
      </c>
      <c r="Q1934" s="114" t="s">
        <v>608</v>
      </c>
      <c r="R1934" s="114" t="s">
        <v>1695</v>
      </c>
      <c r="S1934" s="114"/>
      <c r="T1934" s="112">
        <v>0</v>
      </c>
      <c r="U1934" s="112">
        <v>0</v>
      </c>
      <c r="V1934" s="112">
        <v>0</v>
      </c>
      <c r="W1934" s="112">
        <v>0</v>
      </c>
      <c r="X1934" s="112">
        <v>16560</v>
      </c>
      <c r="Y1934" s="112">
        <v>0</v>
      </c>
      <c r="Z1934" s="112">
        <v>0</v>
      </c>
      <c r="AA1934" s="112">
        <v>0</v>
      </c>
      <c r="AB1934" s="112">
        <v>16560</v>
      </c>
    </row>
    <row r="1935" spans="1:28" x14ac:dyDescent="0.25">
      <c r="A1935" s="114" t="s">
        <v>37</v>
      </c>
      <c r="B1935" s="114" t="s">
        <v>1809</v>
      </c>
      <c r="C1935" s="114" t="s">
        <v>609</v>
      </c>
      <c r="D1935" s="114" t="s">
        <v>1696</v>
      </c>
      <c r="E1935" s="112">
        <f t="shared" si="111"/>
        <v>0</v>
      </c>
      <c r="F1935" s="112">
        <f t="shared" si="111"/>
        <v>0</v>
      </c>
      <c r="G1935" s="112">
        <f t="shared" si="111"/>
        <v>0</v>
      </c>
      <c r="H1935" s="112">
        <f t="shared" si="111"/>
        <v>0</v>
      </c>
      <c r="I1935" s="112">
        <f t="shared" si="111"/>
        <v>0</v>
      </c>
      <c r="J1935" s="112">
        <f t="shared" si="111"/>
        <v>0</v>
      </c>
      <c r="K1935" s="112">
        <f t="shared" si="111"/>
        <v>0</v>
      </c>
      <c r="L1935" s="112">
        <f t="shared" si="111"/>
        <v>0</v>
      </c>
      <c r="M1935" s="112">
        <f t="shared" si="111"/>
        <v>0</v>
      </c>
      <c r="O1935" s="114" t="s">
        <v>37</v>
      </c>
      <c r="P1935" s="114" t="s">
        <v>1809</v>
      </c>
      <c r="Q1935" s="114" t="s">
        <v>609</v>
      </c>
      <c r="R1935" s="114" t="s">
        <v>1696</v>
      </c>
      <c r="S1935" s="114"/>
      <c r="T1935" s="112">
        <v>0</v>
      </c>
      <c r="U1935" s="112">
        <v>0</v>
      </c>
      <c r="V1935" s="112">
        <v>0</v>
      </c>
      <c r="W1935" s="112">
        <v>0</v>
      </c>
      <c r="X1935" s="112">
        <v>0</v>
      </c>
      <c r="Y1935" s="112">
        <v>0</v>
      </c>
      <c r="Z1935" s="112">
        <v>0</v>
      </c>
      <c r="AA1935" s="112">
        <v>0</v>
      </c>
      <c r="AB1935" s="112">
        <v>0</v>
      </c>
    </row>
    <row r="1936" spans="1:28" x14ac:dyDescent="0.25">
      <c r="A1936" s="114" t="s">
        <v>37</v>
      </c>
      <c r="B1936" s="114" t="s">
        <v>1809</v>
      </c>
      <c r="C1936" s="114" t="s">
        <v>610</v>
      </c>
      <c r="D1936" s="114" t="s">
        <v>1697</v>
      </c>
      <c r="E1936" s="112">
        <f t="shared" si="111"/>
        <v>0</v>
      </c>
      <c r="F1936" s="112">
        <f t="shared" si="111"/>
        <v>0</v>
      </c>
      <c r="G1936" s="112">
        <f t="shared" si="111"/>
        <v>0</v>
      </c>
      <c r="H1936" s="112">
        <f t="shared" si="111"/>
        <v>0</v>
      </c>
      <c r="I1936" s="112">
        <f t="shared" si="111"/>
        <v>1984</v>
      </c>
      <c r="J1936" s="112">
        <f t="shared" si="111"/>
        <v>0</v>
      </c>
      <c r="K1936" s="112">
        <f t="shared" si="111"/>
        <v>456</v>
      </c>
      <c r="L1936" s="112">
        <f t="shared" si="111"/>
        <v>0</v>
      </c>
      <c r="M1936" s="112">
        <f t="shared" si="111"/>
        <v>2440</v>
      </c>
      <c r="O1936" s="114" t="s">
        <v>37</v>
      </c>
      <c r="P1936" s="114" t="s">
        <v>1809</v>
      </c>
      <c r="Q1936" s="114" t="s">
        <v>610</v>
      </c>
      <c r="R1936" s="114" t="s">
        <v>1697</v>
      </c>
      <c r="S1936" s="114"/>
      <c r="T1936" s="112">
        <v>0</v>
      </c>
      <c r="U1936" s="112">
        <v>0</v>
      </c>
      <c r="V1936" s="112">
        <v>0</v>
      </c>
      <c r="W1936" s="112">
        <v>0</v>
      </c>
      <c r="X1936" s="112">
        <v>1984</v>
      </c>
      <c r="Y1936" s="112">
        <v>0</v>
      </c>
      <c r="Z1936" s="112">
        <v>456</v>
      </c>
      <c r="AA1936" s="112">
        <v>0</v>
      </c>
      <c r="AB1936" s="112">
        <v>2440</v>
      </c>
    </row>
    <row r="1937" spans="1:28" x14ac:dyDescent="0.25">
      <c r="A1937" s="114" t="s">
        <v>37</v>
      </c>
      <c r="B1937" s="114" t="s">
        <v>1809</v>
      </c>
      <c r="C1937" s="114" t="s">
        <v>611</v>
      </c>
      <c r="D1937" s="114" t="s">
        <v>1698</v>
      </c>
      <c r="E1937" s="112">
        <f t="shared" si="111"/>
        <v>37488</v>
      </c>
      <c r="F1937" s="112">
        <f t="shared" si="111"/>
        <v>0</v>
      </c>
      <c r="G1937" s="112">
        <f t="shared" si="111"/>
        <v>0</v>
      </c>
      <c r="H1937" s="112">
        <f t="shared" si="111"/>
        <v>0</v>
      </c>
      <c r="I1937" s="112">
        <f t="shared" si="111"/>
        <v>0</v>
      </c>
      <c r="J1937" s="112">
        <f t="shared" si="111"/>
        <v>0</v>
      </c>
      <c r="K1937" s="112">
        <f t="shared" si="111"/>
        <v>0</v>
      </c>
      <c r="L1937" s="112">
        <f t="shared" si="111"/>
        <v>0</v>
      </c>
      <c r="M1937" s="112">
        <f t="shared" si="111"/>
        <v>37488</v>
      </c>
      <c r="O1937" s="114" t="s">
        <v>37</v>
      </c>
      <c r="P1937" s="114" t="s">
        <v>1809</v>
      </c>
      <c r="Q1937" s="114" t="s">
        <v>611</v>
      </c>
      <c r="R1937" s="114" t="s">
        <v>1698</v>
      </c>
      <c r="S1937" s="114"/>
      <c r="T1937" s="112">
        <v>37488</v>
      </c>
      <c r="U1937" s="112">
        <v>0</v>
      </c>
      <c r="V1937" s="112">
        <v>0</v>
      </c>
      <c r="W1937" s="112">
        <v>0</v>
      </c>
      <c r="X1937" s="112">
        <v>0</v>
      </c>
      <c r="Y1937" s="112">
        <v>0</v>
      </c>
      <c r="Z1937" s="112">
        <v>0</v>
      </c>
      <c r="AA1937" s="112">
        <v>0</v>
      </c>
      <c r="AB1937" s="112">
        <v>37488</v>
      </c>
    </row>
    <row r="1938" spans="1:28" x14ac:dyDescent="0.25">
      <c r="A1938" s="114" t="s">
        <v>37</v>
      </c>
      <c r="B1938" s="114" t="s">
        <v>1809</v>
      </c>
      <c r="C1938" s="114" t="s">
        <v>612</v>
      </c>
      <c r="D1938" s="114" t="s">
        <v>1699</v>
      </c>
      <c r="E1938" s="112">
        <f t="shared" si="111"/>
        <v>13728</v>
      </c>
      <c r="F1938" s="112">
        <f t="shared" si="111"/>
        <v>0</v>
      </c>
      <c r="G1938" s="112">
        <f t="shared" si="111"/>
        <v>0</v>
      </c>
      <c r="H1938" s="112">
        <f t="shared" si="111"/>
        <v>0</v>
      </c>
      <c r="I1938" s="112">
        <f t="shared" si="111"/>
        <v>51296</v>
      </c>
      <c r="J1938" s="112">
        <f t="shared" si="111"/>
        <v>0</v>
      </c>
      <c r="K1938" s="112">
        <f t="shared" si="111"/>
        <v>1614</v>
      </c>
      <c r="L1938" s="112">
        <f t="shared" si="111"/>
        <v>0</v>
      </c>
      <c r="M1938" s="112">
        <f t="shared" si="111"/>
        <v>66638</v>
      </c>
      <c r="O1938" s="114" t="s">
        <v>37</v>
      </c>
      <c r="P1938" s="114" t="s">
        <v>1809</v>
      </c>
      <c r="Q1938" s="114" t="s">
        <v>612</v>
      </c>
      <c r="R1938" s="114" t="s">
        <v>1699</v>
      </c>
      <c r="S1938" s="114"/>
      <c r="T1938" s="112">
        <v>13728</v>
      </c>
      <c r="U1938" s="112">
        <v>0</v>
      </c>
      <c r="V1938" s="112">
        <v>0</v>
      </c>
      <c r="W1938" s="112">
        <v>0</v>
      </c>
      <c r="X1938" s="112">
        <v>51296</v>
      </c>
      <c r="Y1938" s="112">
        <v>0</v>
      </c>
      <c r="Z1938" s="112">
        <v>1614</v>
      </c>
      <c r="AA1938" s="112">
        <v>0</v>
      </c>
      <c r="AB1938" s="112">
        <v>66638</v>
      </c>
    </row>
    <row r="1939" spans="1:28" x14ac:dyDescent="0.25">
      <c r="A1939" s="114" t="s">
        <v>37</v>
      </c>
      <c r="B1939" s="114" t="s">
        <v>1809</v>
      </c>
      <c r="C1939" s="114" t="s">
        <v>613</v>
      </c>
      <c r="D1939" s="114" t="s">
        <v>1700</v>
      </c>
      <c r="E1939" s="112">
        <f t="shared" si="111"/>
        <v>593664</v>
      </c>
      <c r="F1939" s="112">
        <f t="shared" si="111"/>
        <v>0</v>
      </c>
      <c r="G1939" s="112">
        <f t="shared" si="111"/>
        <v>0</v>
      </c>
      <c r="H1939" s="112">
        <f t="shared" si="111"/>
        <v>0</v>
      </c>
      <c r="I1939" s="112">
        <f t="shared" si="111"/>
        <v>2880</v>
      </c>
      <c r="J1939" s="112">
        <f t="shared" si="111"/>
        <v>0</v>
      </c>
      <c r="K1939" s="112">
        <f t="shared" si="111"/>
        <v>0</v>
      </c>
      <c r="L1939" s="112">
        <f t="shared" si="111"/>
        <v>0</v>
      </c>
      <c r="M1939" s="112">
        <f t="shared" si="111"/>
        <v>596544</v>
      </c>
      <c r="O1939" s="114" t="s">
        <v>37</v>
      </c>
      <c r="P1939" s="114" t="s">
        <v>1809</v>
      </c>
      <c r="Q1939" s="114" t="s">
        <v>613</v>
      </c>
      <c r="R1939" s="114" t="s">
        <v>1700</v>
      </c>
      <c r="S1939" s="114"/>
      <c r="T1939" s="112">
        <v>593664</v>
      </c>
      <c r="U1939" s="112">
        <v>0</v>
      </c>
      <c r="V1939" s="112">
        <v>0</v>
      </c>
      <c r="W1939" s="112">
        <v>0</v>
      </c>
      <c r="X1939" s="112">
        <v>2880</v>
      </c>
      <c r="Y1939" s="112">
        <v>0</v>
      </c>
      <c r="Z1939" s="112">
        <v>0</v>
      </c>
      <c r="AA1939" s="112">
        <v>0</v>
      </c>
      <c r="AB1939" s="112">
        <v>596544</v>
      </c>
    </row>
    <row r="1940" spans="1:28" x14ac:dyDescent="0.25">
      <c r="A1940" s="114" t="s">
        <v>37</v>
      </c>
      <c r="B1940" s="114" t="s">
        <v>1809</v>
      </c>
      <c r="C1940" s="114" t="s">
        <v>614</v>
      </c>
      <c r="D1940" s="114" t="s">
        <v>1701</v>
      </c>
      <c r="E1940" s="112">
        <f t="shared" si="111"/>
        <v>88736</v>
      </c>
      <c r="F1940" s="112">
        <f t="shared" si="111"/>
        <v>0</v>
      </c>
      <c r="G1940" s="112">
        <f t="shared" si="111"/>
        <v>0</v>
      </c>
      <c r="H1940" s="112">
        <f t="shared" si="111"/>
        <v>0</v>
      </c>
      <c r="I1940" s="112">
        <f t="shared" si="111"/>
        <v>1728</v>
      </c>
      <c r="J1940" s="112">
        <f t="shared" si="111"/>
        <v>0</v>
      </c>
      <c r="K1940" s="112">
        <f t="shared" si="111"/>
        <v>96</v>
      </c>
      <c r="L1940" s="112">
        <f t="shared" si="111"/>
        <v>0</v>
      </c>
      <c r="M1940" s="112">
        <f t="shared" si="111"/>
        <v>90560</v>
      </c>
      <c r="O1940" s="114" t="s">
        <v>37</v>
      </c>
      <c r="P1940" s="114" t="s">
        <v>1809</v>
      </c>
      <c r="Q1940" s="114" t="s">
        <v>614</v>
      </c>
      <c r="R1940" s="114" t="s">
        <v>1701</v>
      </c>
      <c r="S1940" s="114"/>
      <c r="T1940" s="112">
        <v>88736</v>
      </c>
      <c r="U1940" s="112">
        <v>0</v>
      </c>
      <c r="V1940" s="112">
        <v>0</v>
      </c>
      <c r="W1940" s="112">
        <v>0</v>
      </c>
      <c r="X1940" s="112">
        <v>1728</v>
      </c>
      <c r="Y1940" s="112">
        <v>0</v>
      </c>
      <c r="Z1940" s="112">
        <v>96</v>
      </c>
      <c r="AA1940" s="112">
        <v>0</v>
      </c>
      <c r="AB1940" s="112">
        <v>90560</v>
      </c>
    </row>
    <row r="1941" spans="1:28" x14ac:dyDescent="0.25">
      <c r="A1941" s="114" t="s">
        <v>37</v>
      </c>
      <c r="B1941" s="114" t="s">
        <v>1809</v>
      </c>
      <c r="C1941" s="114" t="s">
        <v>615</v>
      </c>
      <c r="D1941" s="114" t="s">
        <v>1702</v>
      </c>
      <c r="E1941" s="112">
        <f t="shared" si="111"/>
        <v>0</v>
      </c>
      <c r="F1941" s="112">
        <f t="shared" si="111"/>
        <v>0</v>
      </c>
      <c r="G1941" s="112">
        <f t="shared" si="111"/>
        <v>0</v>
      </c>
      <c r="H1941" s="112">
        <f t="shared" si="111"/>
        <v>0</v>
      </c>
      <c r="I1941" s="112">
        <f t="shared" si="111"/>
        <v>0</v>
      </c>
      <c r="J1941" s="112">
        <f t="shared" si="111"/>
        <v>0</v>
      </c>
      <c r="K1941" s="112">
        <f t="shared" si="111"/>
        <v>0</v>
      </c>
      <c r="L1941" s="112">
        <f t="shared" si="111"/>
        <v>0</v>
      </c>
      <c r="M1941" s="112">
        <f t="shared" si="111"/>
        <v>0</v>
      </c>
      <c r="O1941" s="114" t="s">
        <v>37</v>
      </c>
      <c r="P1941" s="114" t="s">
        <v>1809</v>
      </c>
      <c r="Q1941" s="114" t="s">
        <v>615</v>
      </c>
      <c r="R1941" s="114" t="s">
        <v>1702</v>
      </c>
      <c r="S1941" s="114"/>
      <c r="T1941" s="112">
        <v>0</v>
      </c>
      <c r="U1941" s="112">
        <v>0</v>
      </c>
      <c r="V1941" s="112">
        <v>0</v>
      </c>
      <c r="W1941" s="112">
        <v>0</v>
      </c>
      <c r="X1941" s="112">
        <v>0</v>
      </c>
      <c r="Y1941" s="112">
        <v>0</v>
      </c>
      <c r="Z1941" s="112">
        <v>0</v>
      </c>
      <c r="AA1941" s="112">
        <v>0</v>
      </c>
      <c r="AB1941" s="112">
        <v>0</v>
      </c>
    </row>
    <row r="1942" spans="1:28" x14ac:dyDescent="0.25">
      <c r="A1942" s="114" t="s">
        <v>37</v>
      </c>
      <c r="B1942" s="114" t="s">
        <v>1809</v>
      </c>
      <c r="C1942" s="114" t="s">
        <v>616</v>
      </c>
      <c r="D1942" s="114" t="s">
        <v>1703</v>
      </c>
      <c r="E1942" s="112">
        <f t="shared" si="111"/>
        <v>1208624</v>
      </c>
      <c r="F1942" s="112">
        <f t="shared" si="111"/>
        <v>725792</v>
      </c>
      <c r="G1942" s="112">
        <f t="shared" si="111"/>
        <v>83840</v>
      </c>
      <c r="H1942" s="112">
        <f t="shared" si="111"/>
        <v>35344</v>
      </c>
      <c r="I1942" s="112">
        <f t="shared" si="111"/>
        <v>295744</v>
      </c>
      <c r="J1942" s="112">
        <f t="shared" si="111"/>
        <v>403168</v>
      </c>
      <c r="K1942" s="112">
        <f t="shared" si="111"/>
        <v>11374</v>
      </c>
      <c r="L1942" s="112">
        <f t="shared" si="111"/>
        <v>24059</v>
      </c>
      <c r="M1942" s="112">
        <f t="shared" si="111"/>
        <v>2787945</v>
      </c>
      <c r="O1942" s="114" t="s">
        <v>37</v>
      </c>
      <c r="P1942" s="114" t="s">
        <v>1809</v>
      </c>
      <c r="Q1942" s="114" t="s">
        <v>616</v>
      </c>
      <c r="R1942" s="114" t="s">
        <v>1703</v>
      </c>
      <c r="S1942" s="114"/>
      <c r="T1942" s="112">
        <v>1208624</v>
      </c>
      <c r="U1942" s="112">
        <v>725792</v>
      </c>
      <c r="V1942" s="112">
        <v>83840</v>
      </c>
      <c r="W1942" s="112">
        <v>35344</v>
      </c>
      <c r="X1942" s="112">
        <v>295744</v>
      </c>
      <c r="Y1942" s="112">
        <v>403168</v>
      </c>
      <c r="Z1942" s="112">
        <v>11374</v>
      </c>
      <c r="AA1942" s="112">
        <v>24059</v>
      </c>
      <c r="AB1942" s="112">
        <v>2787945</v>
      </c>
    </row>
    <row r="1943" spans="1:28" x14ac:dyDescent="0.25">
      <c r="D1943" s="111" t="s">
        <v>617</v>
      </c>
      <c r="R1943" s="111" t="s">
        <v>617</v>
      </c>
      <c r="S1943" s="111"/>
    </row>
    <row r="1944" spans="1:28" x14ac:dyDescent="0.25">
      <c r="A1944" s="114" t="s">
        <v>37</v>
      </c>
      <c r="B1944" s="114" t="s">
        <v>1809</v>
      </c>
      <c r="C1944" s="114" t="s">
        <v>618</v>
      </c>
      <c r="D1944" s="114" t="s">
        <v>1704</v>
      </c>
      <c r="E1944" s="112">
        <f t="shared" ref="E1944:M1949" si="112">T1944</f>
        <v>0</v>
      </c>
      <c r="F1944" s="112">
        <f t="shared" si="112"/>
        <v>0</v>
      </c>
      <c r="G1944" s="112">
        <f t="shared" si="112"/>
        <v>0</v>
      </c>
      <c r="H1944" s="112">
        <f t="shared" si="112"/>
        <v>0</v>
      </c>
      <c r="I1944" s="112">
        <f t="shared" si="112"/>
        <v>0</v>
      </c>
      <c r="J1944" s="112">
        <f t="shared" si="112"/>
        <v>0</v>
      </c>
      <c r="K1944" s="112">
        <f t="shared" si="112"/>
        <v>0</v>
      </c>
      <c r="L1944" s="112">
        <f t="shared" si="112"/>
        <v>0</v>
      </c>
      <c r="M1944" s="112">
        <f t="shared" si="112"/>
        <v>0</v>
      </c>
      <c r="O1944" s="114" t="s">
        <v>37</v>
      </c>
      <c r="P1944" s="114" t="s">
        <v>1809</v>
      </c>
      <c r="Q1944" s="114" t="s">
        <v>618</v>
      </c>
      <c r="R1944" s="114" t="s">
        <v>1704</v>
      </c>
      <c r="S1944" s="114"/>
      <c r="T1944" s="112">
        <v>0</v>
      </c>
      <c r="U1944" s="112">
        <v>0</v>
      </c>
      <c r="V1944" s="112">
        <v>0</v>
      </c>
      <c r="W1944" s="112">
        <v>0</v>
      </c>
      <c r="X1944" s="112">
        <v>0</v>
      </c>
      <c r="Y1944" s="112">
        <v>0</v>
      </c>
      <c r="Z1944" s="112">
        <v>0</v>
      </c>
      <c r="AA1944" s="112">
        <v>0</v>
      </c>
      <c r="AB1944" s="112">
        <v>0</v>
      </c>
    </row>
    <row r="1945" spans="1:28" x14ac:dyDescent="0.25">
      <c r="A1945" s="114" t="s">
        <v>37</v>
      </c>
      <c r="B1945" s="114" t="s">
        <v>1809</v>
      </c>
      <c r="C1945" s="114" t="s">
        <v>619</v>
      </c>
      <c r="D1945" s="114" t="s">
        <v>1705</v>
      </c>
      <c r="E1945" s="112">
        <f t="shared" si="112"/>
        <v>0</v>
      </c>
      <c r="F1945" s="112">
        <f t="shared" si="112"/>
        <v>0</v>
      </c>
      <c r="G1945" s="112">
        <f t="shared" si="112"/>
        <v>0</v>
      </c>
      <c r="H1945" s="112">
        <f t="shared" si="112"/>
        <v>0</v>
      </c>
      <c r="I1945" s="112">
        <f t="shared" si="112"/>
        <v>0</v>
      </c>
      <c r="J1945" s="112">
        <f t="shared" si="112"/>
        <v>0</v>
      </c>
      <c r="K1945" s="112">
        <f t="shared" si="112"/>
        <v>0</v>
      </c>
      <c r="L1945" s="112">
        <f t="shared" si="112"/>
        <v>0</v>
      </c>
      <c r="M1945" s="112">
        <f t="shared" si="112"/>
        <v>0</v>
      </c>
      <c r="O1945" s="114" t="s">
        <v>37</v>
      </c>
      <c r="P1945" s="114" t="s">
        <v>1809</v>
      </c>
      <c r="Q1945" s="114" t="s">
        <v>619</v>
      </c>
      <c r="R1945" s="114" t="s">
        <v>1705</v>
      </c>
      <c r="S1945" s="114"/>
      <c r="T1945" s="112">
        <v>0</v>
      </c>
      <c r="U1945" s="112">
        <v>0</v>
      </c>
      <c r="V1945" s="112">
        <v>0</v>
      </c>
      <c r="W1945" s="112">
        <v>0</v>
      </c>
      <c r="X1945" s="112">
        <v>0</v>
      </c>
      <c r="Y1945" s="112">
        <v>0</v>
      </c>
      <c r="Z1945" s="112">
        <v>0</v>
      </c>
      <c r="AA1945" s="112">
        <v>0</v>
      </c>
      <c r="AB1945" s="112">
        <v>0</v>
      </c>
    </row>
    <row r="1946" spans="1:28" x14ac:dyDescent="0.25">
      <c r="A1946" s="114" t="s">
        <v>37</v>
      </c>
      <c r="B1946" s="114" t="s">
        <v>1809</v>
      </c>
      <c r="C1946" s="114" t="s">
        <v>620</v>
      </c>
      <c r="D1946" s="114" t="s">
        <v>1706</v>
      </c>
      <c r="E1946" s="112">
        <f t="shared" si="112"/>
        <v>0</v>
      </c>
      <c r="F1946" s="112">
        <f t="shared" si="112"/>
        <v>0</v>
      </c>
      <c r="G1946" s="112">
        <f t="shared" si="112"/>
        <v>0</v>
      </c>
      <c r="H1946" s="112">
        <f t="shared" si="112"/>
        <v>0</v>
      </c>
      <c r="I1946" s="112">
        <f t="shared" si="112"/>
        <v>0</v>
      </c>
      <c r="J1946" s="112">
        <f t="shared" si="112"/>
        <v>0</v>
      </c>
      <c r="K1946" s="112">
        <f t="shared" si="112"/>
        <v>0</v>
      </c>
      <c r="L1946" s="112">
        <f t="shared" si="112"/>
        <v>0</v>
      </c>
      <c r="M1946" s="112">
        <f t="shared" si="112"/>
        <v>0</v>
      </c>
      <c r="O1946" s="114" t="s">
        <v>37</v>
      </c>
      <c r="P1946" s="114" t="s">
        <v>1809</v>
      </c>
      <c r="Q1946" s="114" t="s">
        <v>620</v>
      </c>
      <c r="R1946" s="114" t="s">
        <v>1706</v>
      </c>
      <c r="S1946" s="114"/>
      <c r="T1946" s="112">
        <v>0</v>
      </c>
      <c r="U1946" s="112">
        <v>0</v>
      </c>
      <c r="V1946" s="112">
        <v>0</v>
      </c>
      <c r="W1946" s="112">
        <v>0</v>
      </c>
      <c r="X1946" s="112">
        <v>0</v>
      </c>
      <c r="Y1946" s="112">
        <v>0</v>
      </c>
      <c r="Z1946" s="112">
        <v>0</v>
      </c>
      <c r="AA1946" s="112">
        <v>0</v>
      </c>
      <c r="AB1946" s="112">
        <v>0</v>
      </c>
    </row>
    <row r="1947" spans="1:28" x14ac:dyDescent="0.25">
      <c r="A1947" s="114" t="s">
        <v>37</v>
      </c>
      <c r="B1947" s="114" t="s">
        <v>1809</v>
      </c>
      <c r="C1947" s="114" t="s">
        <v>621</v>
      </c>
      <c r="D1947" s="114" t="s">
        <v>1707</v>
      </c>
      <c r="E1947" s="112">
        <f t="shared" si="112"/>
        <v>0</v>
      </c>
      <c r="F1947" s="112">
        <f t="shared" si="112"/>
        <v>0</v>
      </c>
      <c r="G1947" s="112">
        <f t="shared" si="112"/>
        <v>0</v>
      </c>
      <c r="H1947" s="112">
        <f t="shared" si="112"/>
        <v>0</v>
      </c>
      <c r="I1947" s="112">
        <f t="shared" si="112"/>
        <v>0</v>
      </c>
      <c r="J1947" s="112">
        <f t="shared" si="112"/>
        <v>0</v>
      </c>
      <c r="K1947" s="112">
        <f t="shared" si="112"/>
        <v>0</v>
      </c>
      <c r="L1947" s="112">
        <f t="shared" si="112"/>
        <v>0</v>
      </c>
      <c r="M1947" s="112">
        <f t="shared" si="112"/>
        <v>0</v>
      </c>
      <c r="O1947" s="114" t="s">
        <v>37</v>
      </c>
      <c r="P1947" s="114" t="s">
        <v>1809</v>
      </c>
      <c r="Q1947" s="114" t="s">
        <v>621</v>
      </c>
      <c r="R1947" s="114" t="s">
        <v>1707</v>
      </c>
      <c r="S1947" s="114"/>
      <c r="T1947" s="112">
        <v>0</v>
      </c>
      <c r="U1947" s="112">
        <v>0</v>
      </c>
      <c r="V1947" s="112">
        <v>0</v>
      </c>
      <c r="W1947" s="112">
        <v>0</v>
      </c>
      <c r="X1947" s="112">
        <v>0</v>
      </c>
      <c r="Y1947" s="112">
        <v>0</v>
      </c>
      <c r="Z1947" s="112">
        <v>0</v>
      </c>
      <c r="AA1947" s="112">
        <v>0</v>
      </c>
      <c r="AB1947" s="112">
        <v>0</v>
      </c>
    </row>
    <row r="1948" spans="1:28" x14ac:dyDescent="0.25">
      <c r="A1948" s="114" t="s">
        <v>37</v>
      </c>
      <c r="B1948" s="114" t="s">
        <v>1809</v>
      </c>
      <c r="C1948" s="114" t="s">
        <v>706</v>
      </c>
      <c r="D1948" s="114" t="s">
        <v>1708</v>
      </c>
      <c r="E1948" s="112">
        <f t="shared" si="112"/>
        <v>0</v>
      </c>
      <c r="F1948" s="112">
        <f t="shared" si="112"/>
        <v>0</v>
      </c>
      <c r="G1948" s="112">
        <f t="shared" si="112"/>
        <v>0</v>
      </c>
      <c r="H1948" s="112">
        <f t="shared" si="112"/>
        <v>0</v>
      </c>
      <c r="I1948" s="112">
        <f t="shared" si="112"/>
        <v>0</v>
      </c>
      <c r="J1948" s="112">
        <f t="shared" si="112"/>
        <v>0</v>
      </c>
      <c r="K1948" s="112">
        <f t="shared" si="112"/>
        <v>0</v>
      </c>
      <c r="L1948" s="112">
        <f t="shared" si="112"/>
        <v>0</v>
      </c>
      <c r="M1948" s="112">
        <f t="shared" si="112"/>
        <v>0</v>
      </c>
      <c r="O1948" s="114" t="s">
        <v>37</v>
      </c>
      <c r="P1948" s="114" t="s">
        <v>1809</v>
      </c>
      <c r="Q1948" s="114" t="s">
        <v>706</v>
      </c>
      <c r="R1948" s="114" t="s">
        <v>1708</v>
      </c>
      <c r="S1948" s="114"/>
      <c r="T1948" s="112">
        <v>0</v>
      </c>
      <c r="U1948" s="112">
        <v>0</v>
      </c>
      <c r="V1948" s="112">
        <v>0</v>
      </c>
      <c r="W1948" s="112">
        <v>0</v>
      </c>
      <c r="X1948" s="112">
        <v>0</v>
      </c>
      <c r="Y1948" s="112">
        <v>0</v>
      </c>
      <c r="Z1948" s="112">
        <v>0</v>
      </c>
      <c r="AA1948" s="112">
        <v>0</v>
      </c>
      <c r="AB1948" s="112">
        <v>0</v>
      </c>
    </row>
    <row r="1949" spans="1:28" x14ac:dyDescent="0.25">
      <c r="A1949" s="114" t="s">
        <v>37</v>
      </c>
      <c r="B1949" s="114" t="s">
        <v>1809</v>
      </c>
      <c r="C1949" s="114" t="s">
        <v>708</v>
      </c>
      <c r="D1949" s="114" t="s">
        <v>1709</v>
      </c>
      <c r="E1949" s="112">
        <f t="shared" si="112"/>
        <v>0</v>
      </c>
      <c r="F1949" s="112">
        <f t="shared" si="112"/>
        <v>0</v>
      </c>
      <c r="G1949" s="112">
        <f t="shared" si="112"/>
        <v>0</v>
      </c>
      <c r="H1949" s="112">
        <f t="shared" si="112"/>
        <v>0</v>
      </c>
      <c r="I1949" s="112">
        <f t="shared" si="112"/>
        <v>0</v>
      </c>
      <c r="J1949" s="112">
        <f t="shared" si="112"/>
        <v>0</v>
      </c>
      <c r="K1949" s="112">
        <f t="shared" si="112"/>
        <v>0</v>
      </c>
      <c r="L1949" s="112">
        <f t="shared" si="112"/>
        <v>0</v>
      </c>
      <c r="M1949" s="112">
        <f t="shared" si="112"/>
        <v>0</v>
      </c>
      <c r="O1949" s="114" t="s">
        <v>37</v>
      </c>
      <c r="P1949" s="114" t="s">
        <v>1809</v>
      </c>
      <c r="Q1949" s="114" t="s">
        <v>708</v>
      </c>
      <c r="R1949" s="114" t="s">
        <v>1709</v>
      </c>
      <c r="S1949" s="114"/>
      <c r="T1949" s="112">
        <v>0</v>
      </c>
      <c r="U1949" s="112">
        <v>0</v>
      </c>
      <c r="V1949" s="112">
        <v>0</v>
      </c>
      <c r="W1949" s="112">
        <v>0</v>
      </c>
      <c r="X1949" s="112">
        <v>0</v>
      </c>
      <c r="Y1949" s="112">
        <v>0</v>
      </c>
      <c r="Z1949" s="112">
        <v>0</v>
      </c>
      <c r="AA1949" s="112">
        <v>0</v>
      </c>
      <c r="AB1949" s="112">
        <v>0</v>
      </c>
    </row>
    <row r="1950" spans="1:28" hidden="1" outlineLevel="1" x14ac:dyDescent="0.25"/>
    <row r="1951" spans="1:28" hidden="1" outlineLevel="1" x14ac:dyDescent="0.25"/>
    <row r="1952" spans="1:28" hidden="1" outlineLevel="1" x14ac:dyDescent="0.25">
      <c r="A1952" s="111" t="s">
        <v>1810</v>
      </c>
      <c r="O1952" s="111" t="s">
        <v>1810</v>
      </c>
    </row>
    <row r="1953" spans="1:28" hidden="1" outlineLevel="1" x14ac:dyDescent="0.25">
      <c r="A1953" s="114" t="s">
        <v>0</v>
      </c>
      <c r="B1953" s="114" t="s">
        <v>1666</v>
      </c>
      <c r="C1953" s="114" t="s">
        <v>112</v>
      </c>
      <c r="D1953" s="111" t="s">
        <v>127</v>
      </c>
      <c r="E1953" s="112" t="s">
        <v>1667</v>
      </c>
      <c r="F1953" s="112" t="s">
        <v>1668</v>
      </c>
      <c r="G1953" s="112" t="s">
        <v>1669</v>
      </c>
      <c r="H1953" s="112" t="s">
        <v>1670</v>
      </c>
      <c r="I1953" s="112" t="s">
        <v>1671</v>
      </c>
      <c r="J1953" s="112" t="s">
        <v>1672</v>
      </c>
      <c r="K1953" s="112" t="s">
        <v>1673</v>
      </c>
      <c r="L1953" s="112" t="s">
        <v>1674</v>
      </c>
      <c r="M1953" s="112" t="s">
        <v>1</v>
      </c>
      <c r="O1953" s="114" t="s">
        <v>0</v>
      </c>
      <c r="P1953" s="114" t="s">
        <v>1666</v>
      </c>
      <c r="Q1953" s="114" t="s">
        <v>112</v>
      </c>
      <c r="R1953" s="111" t="s">
        <v>127</v>
      </c>
      <c r="S1953" s="111"/>
      <c r="T1953" s="112" t="s">
        <v>1667</v>
      </c>
      <c r="U1953" s="112" t="s">
        <v>1668</v>
      </c>
      <c r="V1953" s="112" t="s">
        <v>1669</v>
      </c>
      <c r="W1953" s="112" t="s">
        <v>1670</v>
      </c>
      <c r="X1953" s="112" t="s">
        <v>1671</v>
      </c>
      <c r="Y1953" s="112" t="s">
        <v>1672</v>
      </c>
      <c r="Z1953" s="112" t="s">
        <v>1673</v>
      </c>
      <c r="AA1953" s="112" t="s">
        <v>1674</v>
      </c>
      <c r="AB1953" s="112" t="s">
        <v>1</v>
      </c>
    </row>
    <row r="1954" spans="1:28" hidden="1" outlineLevel="1" x14ac:dyDescent="0.25">
      <c r="A1954" s="114" t="s">
        <v>1811</v>
      </c>
      <c r="B1954" s="114" t="s">
        <v>1812</v>
      </c>
      <c r="C1954" s="114" t="s">
        <v>589</v>
      </c>
      <c r="D1954" s="114" t="s">
        <v>1676</v>
      </c>
      <c r="E1954" s="112">
        <v>0</v>
      </c>
      <c r="F1954" s="112">
        <v>0</v>
      </c>
      <c r="G1954" s="112">
        <v>0</v>
      </c>
      <c r="H1954" s="112">
        <v>0</v>
      </c>
      <c r="I1954" s="112">
        <v>0</v>
      </c>
      <c r="J1954" s="112">
        <v>0</v>
      </c>
      <c r="K1954" s="112">
        <v>0</v>
      </c>
      <c r="L1954" s="112">
        <v>0</v>
      </c>
      <c r="M1954" s="112">
        <v>0</v>
      </c>
      <c r="O1954" s="114" t="s">
        <v>1811</v>
      </c>
      <c r="P1954" s="114" t="s">
        <v>1812</v>
      </c>
      <c r="Q1954" s="114" t="s">
        <v>589</v>
      </c>
      <c r="R1954" s="114" t="s">
        <v>1676</v>
      </c>
      <c r="S1954" s="114"/>
      <c r="T1954" s="112">
        <v>0</v>
      </c>
      <c r="U1954" s="112">
        <v>0</v>
      </c>
      <c r="V1954" s="112">
        <v>0</v>
      </c>
      <c r="W1954" s="112">
        <v>0</v>
      </c>
      <c r="X1954" s="112">
        <v>0</v>
      </c>
      <c r="Y1954" s="112">
        <v>0</v>
      </c>
      <c r="Z1954" s="112">
        <v>0</v>
      </c>
      <c r="AA1954" s="112">
        <v>0</v>
      </c>
      <c r="AB1954" s="112">
        <v>0</v>
      </c>
    </row>
    <row r="1955" spans="1:28" hidden="1" outlineLevel="1" x14ac:dyDescent="0.25">
      <c r="A1955" s="114" t="s">
        <v>1811</v>
      </c>
      <c r="B1955" s="114" t="s">
        <v>1812</v>
      </c>
      <c r="C1955" s="114" t="s">
        <v>590</v>
      </c>
      <c r="D1955" s="114" t="s">
        <v>1677</v>
      </c>
      <c r="E1955" s="112">
        <v>0</v>
      </c>
      <c r="F1955" s="112">
        <v>0</v>
      </c>
      <c r="G1955" s="112">
        <v>0</v>
      </c>
      <c r="H1955" s="112">
        <v>0</v>
      </c>
      <c r="I1955" s="112">
        <v>27744</v>
      </c>
      <c r="J1955" s="112">
        <v>0</v>
      </c>
      <c r="K1955" s="112">
        <v>0</v>
      </c>
      <c r="L1955" s="112">
        <v>0</v>
      </c>
      <c r="M1955" s="112">
        <v>27744</v>
      </c>
      <c r="O1955" s="114" t="s">
        <v>1811</v>
      </c>
      <c r="P1955" s="114" t="s">
        <v>1812</v>
      </c>
      <c r="Q1955" s="114" t="s">
        <v>590</v>
      </c>
      <c r="R1955" s="114" t="s">
        <v>1677</v>
      </c>
      <c r="S1955" s="114"/>
      <c r="T1955" s="112">
        <v>0</v>
      </c>
      <c r="U1955" s="112">
        <v>0</v>
      </c>
      <c r="V1955" s="112">
        <v>0</v>
      </c>
      <c r="W1955" s="112">
        <v>0</v>
      </c>
      <c r="X1955" s="112">
        <v>27744</v>
      </c>
      <c r="Y1955" s="112">
        <v>0</v>
      </c>
      <c r="Z1955" s="112">
        <v>0</v>
      </c>
      <c r="AA1955" s="112">
        <v>0</v>
      </c>
      <c r="AB1955" s="112">
        <v>27744</v>
      </c>
    </row>
    <row r="1956" spans="1:28" hidden="1" outlineLevel="1" x14ac:dyDescent="0.25">
      <c r="A1956" s="114" t="s">
        <v>1811</v>
      </c>
      <c r="B1956" s="114" t="s">
        <v>1812</v>
      </c>
      <c r="C1956" s="114" t="s">
        <v>591</v>
      </c>
      <c r="D1956" s="114" t="s">
        <v>1678</v>
      </c>
      <c r="E1956" s="112">
        <v>0</v>
      </c>
      <c r="F1956" s="112">
        <v>40272</v>
      </c>
      <c r="G1956" s="112">
        <v>0</v>
      </c>
      <c r="H1956" s="112">
        <v>0</v>
      </c>
      <c r="I1956" s="112">
        <v>0</v>
      </c>
      <c r="J1956" s="112">
        <v>5504</v>
      </c>
      <c r="K1956" s="112">
        <v>0</v>
      </c>
      <c r="L1956" s="112">
        <v>0</v>
      </c>
      <c r="M1956" s="112">
        <v>45776</v>
      </c>
      <c r="O1956" s="114" t="s">
        <v>1811</v>
      </c>
      <c r="P1956" s="114" t="s">
        <v>1812</v>
      </c>
      <c r="Q1956" s="114" t="s">
        <v>591</v>
      </c>
      <c r="R1956" s="114" t="s">
        <v>1678</v>
      </c>
      <c r="S1956" s="114"/>
      <c r="T1956" s="112">
        <v>0</v>
      </c>
      <c r="U1956" s="112">
        <v>40272</v>
      </c>
      <c r="V1956" s="112">
        <v>0</v>
      </c>
      <c r="W1956" s="112">
        <v>0</v>
      </c>
      <c r="X1956" s="112">
        <v>0</v>
      </c>
      <c r="Y1956" s="112">
        <v>5504</v>
      </c>
      <c r="Z1956" s="112">
        <v>0</v>
      </c>
      <c r="AA1956" s="112">
        <v>0</v>
      </c>
      <c r="AB1956" s="112">
        <v>45776</v>
      </c>
    </row>
    <row r="1957" spans="1:28" hidden="1" outlineLevel="1" x14ac:dyDescent="0.25">
      <c r="A1957" s="114" t="s">
        <v>1811</v>
      </c>
      <c r="B1957" s="114" t="s">
        <v>1812</v>
      </c>
      <c r="C1957" s="114" t="s">
        <v>592</v>
      </c>
      <c r="D1957" s="114" t="s">
        <v>1679</v>
      </c>
      <c r="E1957" s="112">
        <v>0</v>
      </c>
      <c r="F1957" s="112">
        <v>0</v>
      </c>
      <c r="G1957" s="112">
        <v>0</v>
      </c>
      <c r="H1957" s="112">
        <v>0</v>
      </c>
      <c r="I1957" s="112">
        <v>36432</v>
      </c>
      <c r="J1957" s="112">
        <v>68160</v>
      </c>
      <c r="K1957" s="112">
        <v>0</v>
      </c>
      <c r="L1957" s="112">
        <v>0</v>
      </c>
      <c r="M1957" s="112">
        <v>104592</v>
      </c>
      <c r="O1957" s="114" t="s">
        <v>1811</v>
      </c>
      <c r="P1957" s="114" t="s">
        <v>1812</v>
      </c>
      <c r="Q1957" s="114" t="s">
        <v>592</v>
      </c>
      <c r="R1957" s="114" t="s">
        <v>1679</v>
      </c>
      <c r="S1957" s="114"/>
      <c r="T1957" s="112">
        <v>0</v>
      </c>
      <c r="U1957" s="112">
        <v>0</v>
      </c>
      <c r="V1957" s="112">
        <v>0</v>
      </c>
      <c r="W1957" s="112">
        <v>0</v>
      </c>
      <c r="X1957" s="112">
        <v>36432</v>
      </c>
      <c r="Y1957" s="112">
        <v>68160</v>
      </c>
      <c r="Z1957" s="112">
        <v>0</v>
      </c>
      <c r="AA1957" s="112">
        <v>0</v>
      </c>
      <c r="AB1957" s="112">
        <v>104592</v>
      </c>
    </row>
    <row r="1958" spans="1:28" hidden="1" outlineLevel="1" x14ac:dyDescent="0.25">
      <c r="A1958" s="114" t="s">
        <v>1811</v>
      </c>
      <c r="B1958" s="114" t="s">
        <v>1812</v>
      </c>
      <c r="C1958" s="114" t="s">
        <v>593</v>
      </c>
      <c r="D1958" s="114" t="s">
        <v>1680</v>
      </c>
      <c r="E1958" s="112">
        <v>0</v>
      </c>
      <c r="F1958" s="112">
        <v>0</v>
      </c>
      <c r="G1958" s="112">
        <v>0</v>
      </c>
      <c r="H1958" s="112">
        <v>0</v>
      </c>
      <c r="I1958" s="112">
        <v>0</v>
      </c>
      <c r="J1958" s="112">
        <v>0</v>
      </c>
      <c r="K1958" s="112">
        <v>0</v>
      </c>
      <c r="L1958" s="112">
        <v>0</v>
      </c>
      <c r="M1958" s="112">
        <v>0</v>
      </c>
      <c r="O1958" s="114" t="s">
        <v>1811</v>
      </c>
      <c r="P1958" s="114" t="s">
        <v>1812</v>
      </c>
      <c r="Q1958" s="114" t="s">
        <v>593</v>
      </c>
      <c r="R1958" s="114" t="s">
        <v>1680</v>
      </c>
      <c r="S1958" s="114"/>
      <c r="T1958" s="112">
        <v>0</v>
      </c>
      <c r="U1958" s="112">
        <v>0</v>
      </c>
      <c r="V1958" s="112">
        <v>0</v>
      </c>
      <c r="W1958" s="112">
        <v>0</v>
      </c>
      <c r="X1958" s="112">
        <v>0</v>
      </c>
      <c r="Y1958" s="112">
        <v>0</v>
      </c>
      <c r="Z1958" s="112">
        <v>0</v>
      </c>
      <c r="AA1958" s="112">
        <v>0</v>
      </c>
      <c r="AB1958" s="112">
        <v>0</v>
      </c>
    </row>
    <row r="1959" spans="1:28" hidden="1" outlineLevel="1" x14ac:dyDescent="0.25">
      <c r="A1959" s="114" t="s">
        <v>1811</v>
      </c>
      <c r="B1959" s="114" t="s">
        <v>1812</v>
      </c>
      <c r="C1959" s="114" t="s">
        <v>594</v>
      </c>
      <c r="D1959" s="114" t="s">
        <v>1681</v>
      </c>
      <c r="E1959" s="112">
        <v>0</v>
      </c>
      <c r="F1959" s="112">
        <v>0</v>
      </c>
      <c r="G1959" s="112">
        <v>0</v>
      </c>
      <c r="H1959" s="112">
        <v>0</v>
      </c>
      <c r="I1959" s="112">
        <v>14304</v>
      </c>
      <c r="J1959" s="112">
        <v>0</v>
      </c>
      <c r="K1959" s="112">
        <v>0</v>
      </c>
      <c r="L1959" s="112">
        <v>0</v>
      </c>
      <c r="M1959" s="112">
        <v>14304</v>
      </c>
      <c r="O1959" s="114" t="s">
        <v>1811</v>
      </c>
      <c r="P1959" s="114" t="s">
        <v>1812</v>
      </c>
      <c r="Q1959" s="114" t="s">
        <v>594</v>
      </c>
      <c r="R1959" s="114" t="s">
        <v>1681</v>
      </c>
      <c r="S1959" s="114"/>
      <c r="T1959" s="112">
        <v>0</v>
      </c>
      <c r="U1959" s="112">
        <v>0</v>
      </c>
      <c r="V1959" s="112">
        <v>0</v>
      </c>
      <c r="W1959" s="112">
        <v>0</v>
      </c>
      <c r="X1959" s="112">
        <v>14304</v>
      </c>
      <c r="Y1959" s="112">
        <v>0</v>
      </c>
      <c r="Z1959" s="112">
        <v>0</v>
      </c>
      <c r="AA1959" s="112">
        <v>0</v>
      </c>
      <c r="AB1959" s="112">
        <v>14304</v>
      </c>
    </row>
    <row r="1960" spans="1:28" hidden="1" outlineLevel="1" x14ac:dyDescent="0.25">
      <c r="A1960" s="114" t="s">
        <v>1811</v>
      </c>
      <c r="B1960" s="114" t="s">
        <v>1812</v>
      </c>
      <c r="C1960" s="114" t="s">
        <v>595</v>
      </c>
      <c r="D1960" s="114" t="s">
        <v>1682</v>
      </c>
      <c r="E1960" s="112">
        <v>0</v>
      </c>
      <c r="F1960" s="112">
        <v>0</v>
      </c>
      <c r="G1960" s="112">
        <v>0</v>
      </c>
      <c r="H1960" s="112">
        <v>0</v>
      </c>
      <c r="I1960" s="112">
        <v>0</v>
      </c>
      <c r="J1960" s="112">
        <v>36784</v>
      </c>
      <c r="K1960" s="112">
        <v>0</v>
      </c>
      <c r="L1960" s="112">
        <v>0</v>
      </c>
      <c r="M1960" s="112">
        <v>36784</v>
      </c>
      <c r="O1960" s="114" t="s">
        <v>1811</v>
      </c>
      <c r="P1960" s="114" t="s">
        <v>1812</v>
      </c>
      <c r="Q1960" s="114" t="s">
        <v>595</v>
      </c>
      <c r="R1960" s="114" t="s">
        <v>1682</v>
      </c>
      <c r="S1960" s="114"/>
      <c r="T1960" s="112">
        <v>0</v>
      </c>
      <c r="U1960" s="112">
        <v>0</v>
      </c>
      <c r="V1960" s="112">
        <v>0</v>
      </c>
      <c r="W1960" s="112">
        <v>0</v>
      </c>
      <c r="X1960" s="112">
        <v>0</v>
      </c>
      <c r="Y1960" s="112">
        <v>36784</v>
      </c>
      <c r="Z1960" s="112">
        <v>0</v>
      </c>
      <c r="AA1960" s="112">
        <v>0</v>
      </c>
      <c r="AB1960" s="112">
        <v>36784</v>
      </c>
    </row>
    <row r="1961" spans="1:28" hidden="1" outlineLevel="1" x14ac:dyDescent="0.25">
      <c r="A1961" s="114" t="s">
        <v>1811</v>
      </c>
      <c r="B1961" s="114" t="s">
        <v>1812</v>
      </c>
      <c r="C1961" s="114" t="s">
        <v>596</v>
      </c>
      <c r="D1961" s="114" t="s">
        <v>1683</v>
      </c>
      <c r="E1961" s="112">
        <v>0</v>
      </c>
      <c r="F1961" s="112">
        <v>0</v>
      </c>
      <c r="G1961" s="112">
        <v>0</v>
      </c>
      <c r="H1961" s="112">
        <v>0</v>
      </c>
      <c r="I1961" s="112">
        <v>6368</v>
      </c>
      <c r="J1961" s="112">
        <v>0</v>
      </c>
      <c r="K1961" s="112">
        <v>0</v>
      </c>
      <c r="L1961" s="112">
        <v>0</v>
      </c>
      <c r="M1961" s="112">
        <v>6368</v>
      </c>
      <c r="O1961" s="114" t="s">
        <v>1811</v>
      </c>
      <c r="P1961" s="114" t="s">
        <v>1812</v>
      </c>
      <c r="Q1961" s="114" t="s">
        <v>596</v>
      </c>
      <c r="R1961" s="114" t="s">
        <v>1683</v>
      </c>
      <c r="S1961" s="114"/>
      <c r="T1961" s="112">
        <v>0</v>
      </c>
      <c r="U1961" s="112">
        <v>0</v>
      </c>
      <c r="V1961" s="112">
        <v>0</v>
      </c>
      <c r="W1961" s="112">
        <v>0</v>
      </c>
      <c r="X1961" s="112">
        <v>6368</v>
      </c>
      <c r="Y1961" s="112">
        <v>0</v>
      </c>
      <c r="Z1961" s="112">
        <v>0</v>
      </c>
      <c r="AA1961" s="112">
        <v>0</v>
      </c>
      <c r="AB1961" s="112">
        <v>6368</v>
      </c>
    </row>
    <row r="1962" spans="1:28" hidden="1" outlineLevel="1" x14ac:dyDescent="0.25">
      <c r="A1962" s="114" t="s">
        <v>1811</v>
      </c>
      <c r="B1962" s="114" t="s">
        <v>1812</v>
      </c>
      <c r="C1962" s="114" t="s">
        <v>597</v>
      </c>
      <c r="D1962" s="114" t="s">
        <v>1684</v>
      </c>
      <c r="E1962" s="112">
        <v>0</v>
      </c>
      <c r="F1962" s="112">
        <v>0</v>
      </c>
      <c r="G1962" s="112">
        <v>0</v>
      </c>
      <c r="H1962" s="112">
        <v>0</v>
      </c>
      <c r="I1962" s="112">
        <v>9440</v>
      </c>
      <c r="J1962" s="112">
        <v>0</v>
      </c>
      <c r="K1962" s="112">
        <v>0</v>
      </c>
      <c r="L1962" s="112">
        <v>0</v>
      </c>
      <c r="M1962" s="112">
        <v>9440</v>
      </c>
      <c r="O1962" s="114" t="s">
        <v>1811</v>
      </c>
      <c r="P1962" s="114" t="s">
        <v>1812</v>
      </c>
      <c r="Q1962" s="114" t="s">
        <v>597</v>
      </c>
      <c r="R1962" s="114" t="s">
        <v>1684</v>
      </c>
      <c r="S1962" s="114"/>
      <c r="T1962" s="112">
        <v>0</v>
      </c>
      <c r="U1962" s="112">
        <v>0</v>
      </c>
      <c r="V1962" s="112">
        <v>0</v>
      </c>
      <c r="W1962" s="112">
        <v>0</v>
      </c>
      <c r="X1962" s="112">
        <v>9440</v>
      </c>
      <c r="Y1962" s="112">
        <v>0</v>
      </c>
      <c r="Z1962" s="112">
        <v>0</v>
      </c>
      <c r="AA1962" s="112">
        <v>0</v>
      </c>
      <c r="AB1962" s="112">
        <v>9440</v>
      </c>
    </row>
    <row r="1963" spans="1:28" hidden="1" outlineLevel="1" x14ac:dyDescent="0.25">
      <c r="A1963" s="114" t="s">
        <v>1811</v>
      </c>
      <c r="B1963" s="114" t="s">
        <v>1812</v>
      </c>
      <c r="C1963" s="114" t="s">
        <v>598</v>
      </c>
      <c r="D1963" s="114" t="s">
        <v>1685</v>
      </c>
      <c r="E1963" s="112">
        <v>0</v>
      </c>
      <c r="F1963" s="112">
        <v>0</v>
      </c>
      <c r="G1963" s="112">
        <v>0</v>
      </c>
      <c r="H1963" s="112">
        <v>0</v>
      </c>
      <c r="I1963" s="112">
        <v>0</v>
      </c>
      <c r="J1963" s="112">
        <v>0</v>
      </c>
      <c r="K1963" s="112">
        <v>0</v>
      </c>
      <c r="L1963" s="112">
        <v>0</v>
      </c>
      <c r="M1963" s="112">
        <v>0</v>
      </c>
      <c r="O1963" s="114" t="s">
        <v>1811</v>
      </c>
      <c r="P1963" s="114" t="s">
        <v>1812</v>
      </c>
      <c r="Q1963" s="114" t="s">
        <v>598</v>
      </c>
      <c r="R1963" s="114" t="s">
        <v>1685</v>
      </c>
      <c r="S1963" s="114"/>
      <c r="T1963" s="112">
        <v>0</v>
      </c>
      <c r="U1963" s="112">
        <v>0</v>
      </c>
      <c r="V1963" s="112">
        <v>0</v>
      </c>
      <c r="W1963" s="112">
        <v>0</v>
      </c>
      <c r="X1963" s="112">
        <v>0</v>
      </c>
      <c r="Y1963" s="112">
        <v>0</v>
      </c>
      <c r="Z1963" s="112">
        <v>0</v>
      </c>
      <c r="AA1963" s="112">
        <v>0</v>
      </c>
      <c r="AB1963" s="112">
        <v>0</v>
      </c>
    </row>
    <row r="1964" spans="1:28" hidden="1" outlineLevel="1" x14ac:dyDescent="0.25">
      <c r="A1964" s="114" t="s">
        <v>1811</v>
      </c>
      <c r="B1964" s="114" t="s">
        <v>1812</v>
      </c>
      <c r="C1964" s="114" t="s">
        <v>599</v>
      </c>
      <c r="D1964" s="114" t="s">
        <v>1686</v>
      </c>
      <c r="E1964" s="112">
        <v>0</v>
      </c>
      <c r="F1964" s="112">
        <v>0</v>
      </c>
      <c r="G1964" s="112">
        <v>0</v>
      </c>
      <c r="H1964" s="112">
        <v>0</v>
      </c>
      <c r="I1964" s="112">
        <v>0</v>
      </c>
      <c r="J1964" s="112">
        <v>37680</v>
      </c>
      <c r="K1964" s="112">
        <v>0</v>
      </c>
      <c r="L1964" s="112">
        <v>0</v>
      </c>
      <c r="M1964" s="112">
        <v>37680</v>
      </c>
      <c r="O1964" s="114" t="s">
        <v>1811</v>
      </c>
      <c r="P1964" s="114" t="s">
        <v>1812</v>
      </c>
      <c r="Q1964" s="114" t="s">
        <v>599</v>
      </c>
      <c r="R1964" s="114" t="s">
        <v>1686</v>
      </c>
      <c r="S1964" s="114"/>
      <c r="T1964" s="112">
        <v>0</v>
      </c>
      <c r="U1964" s="112">
        <v>0</v>
      </c>
      <c r="V1964" s="112">
        <v>0</v>
      </c>
      <c r="W1964" s="112">
        <v>0</v>
      </c>
      <c r="X1964" s="112">
        <v>0</v>
      </c>
      <c r="Y1964" s="112">
        <v>37680</v>
      </c>
      <c r="Z1964" s="112">
        <v>0</v>
      </c>
      <c r="AA1964" s="112">
        <v>0</v>
      </c>
      <c r="AB1964" s="112">
        <v>37680</v>
      </c>
    </row>
    <row r="1965" spans="1:28" hidden="1" outlineLevel="1" x14ac:dyDescent="0.25">
      <c r="A1965" s="114" t="s">
        <v>1811</v>
      </c>
      <c r="B1965" s="114" t="s">
        <v>1812</v>
      </c>
      <c r="C1965" s="114" t="s">
        <v>600</v>
      </c>
      <c r="D1965" s="114" t="s">
        <v>1687</v>
      </c>
      <c r="E1965" s="112">
        <v>29408</v>
      </c>
      <c r="F1965" s="112">
        <v>0</v>
      </c>
      <c r="G1965" s="112">
        <v>0</v>
      </c>
      <c r="H1965" s="112">
        <v>12728</v>
      </c>
      <c r="I1965" s="112">
        <v>0</v>
      </c>
      <c r="J1965" s="112">
        <v>0</v>
      </c>
      <c r="K1965" s="112">
        <v>0</v>
      </c>
      <c r="L1965" s="112">
        <v>0</v>
      </c>
      <c r="M1965" s="112">
        <v>42136</v>
      </c>
      <c r="O1965" s="114" t="s">
        <v>1811</v>
      </c>
      <c r="P1965" s="114" t="s">
        <v>1812</v>
      </c>
      <c r="Q1965" s="114" t="s">
        <v>600</v>
      </c>
      <c r="R1965" s="114" t="s">
        <v>1687</v>
      </c>
      <c r="S1965" s="114"/>
      <c r="T1965" s="112">
        <v>29408</v>
      </c>
      <c r="U1965" s="112">
        <v>0</v>
      </c>
      <c r="V1965" s="112">
        <v>0</v>
      </c>
      <c r="W1965" s="112">
        <v>12728</v>
      </c>
      <c r="X1965" s="112">
        <v>0</v>
      </c>
      <c r="Y1965" s="112">
        <v>0</v>
      </c>
      <c r="Z1965" s="112">
        <v>0</v>
      </c>
      <c r="AA1965" s="112">
        <v>0</v>
      </c>
      <c r="AB1965" s="112">
        <v>42136</v>
      </c>
    </row>
    <row r="1966" spans="1:28" hidden="1" outlineLevel="1" x14ac:dyDescent="0.25">
      <c r="A1966" s="114" t="s">
        <v>1811</v>
      </c>
      <c r="B1966" s="114" t="s">
        <v>1812</v>
      </c>
      <c r="C1966" s="114" t="s">
        <v>601</v>
      </c>
      <c r="D1966" s="114" t="s">
        <v>1688</v>
      </c>
      <c r="E1966" s="112">
        <v>0</v>
      </c>
      <c r="F1966" s="112">
        <v>0</v>
      </c>
      <c r="G1966" s="112">
        <v>0</v>
      </c>
      <c r="H1966" s="112">
        <v>0</v>
      </c>
      <c r="I1966" s="112">
        <v>0</v>
      </c>
      <c r="J1966" s="112">
        <v>0</v>
      </c>
      <c r="K1966" s="112">
        <v>0</v>
      </c>
      <c r="L1966" s="112">
        <v>0</v>
      </c>
      <c r="M1966" s="112">
        <v>0</v>
      </c>
      <c r="O1966" s="114" t="s">
        <v>1811</v>
      </c>
      <c r="P1966" s="114" t="s">
        <v>1812</v>
      </c>
      <c r="Q1966" s="114" t="s">
        <v>601</v>
      </c>
      <c r="R1966" s="114" t="s">
        <v>1688</v>
      </c>
      <c r="S1966" s="114"/>
      <c r="T1966" s="112">
        <v>0</v>
      </c>
      <c r="U1966" s="112">
        <v>0</v>
      </c>
      <c r="V1966" s="112">
        <v>0</v>
      </c>
      <c r="W1966" s="112">
        <v>0</v>
      </c>
      <c r="X1966" s="112">
        <v>0</v>
      </c>
      <c r="Y1966" s="112">
        <v>0</v>
      </c>
      <c r="Z1966" s="112">
        <v>0</v>
      </c>
      <c r="AA1966" s="112">
        <v>0</v>
      </c>
      <c r="AB1966" s="112">
        <v>0</v>
      </c>
    </row>
    <row r="1967" spans="1:28" hidden="1" outlineLevel="1" x14ac:dyDescent="0.25">
      <c r="A1967" s="114" t="s">
        <v>1811</v>
      </c>
      <c r="B1967" s="114" t="s">
        <v>1812</v>
      </c>
      <c r="C1967" s="114" t="s">
        <v>602</v>
      </c>
      <c r="D1967" s="114" t="s">
        <v>1689</v>
      </c>
      <c r="E1967" s="112">
        <v>0</v>
      </c>
      <c r="F1967" s="112">
        <v>0</v>
      </c>
      <c r="G1967" s="112">
        <v>0</v>
      </c>
      <c r="H1967" s="112">
        <v>0</v>
      </c>
      <c r="I1967" s="112">
        <v>0</v>
      </c>
      <c r="J1967" s="112">
        <v>0</v>
      </c>
      <c r="K1967" s="112">
        <v>0</v>
      </c>
      <c r="L1967" s="112">
        <v>0</v>
      </c>
      <c r="M1967" s="112">
        <v>0</v>
      </c>
      <c r="O1967" s="114" t="s">
        <v>1811</v>
      </c>
      <c r="P1967" s="114" t="s">
        <v>1812</v>
      </c>
      <c r="Q1967" s="114" t="s">
        <v>602</v>
      </c>
      <c r="R1967" s="114" t="s">
        <v>1689</v>
      </c>
      <c r="S1967" s="114"/>
      <c r="T1967" s="112">
        <v>0</v>
      </c>
      <c r="U1967" s="112">
        <v>0</v>
      </c>
      <c r="V1967" s="112">
        <v>0</v>
      </c>
      <c r="W1967" s="112">
        <v>0</v>
      </c>
      <c r="X1967" s="112">
        <v>0</v>
      </c>
      <c r="Y1967" s="112">
        <v>0</v>
      </c>
      <c r="Z1967" s="112">
        <v>0</v>
      </c>
      <c r="AA1967" s="112">
        <v>0</v>
      </c>
      <c r="AB1967" s="112">
        <v>0</v>
      </c>
    </row>
    <row r="1968" spans="1:28" hidden="1" outlineLevel="1" x14ac:dyDescent="0.25">
      <c r="A1968" s="114" t="s">
        <v>1811</v>
      </c>
      <c r="B1968" s="114" t="s">
        <v>1812</v>
      </c>
      <c r="C1968" s="114" t="s">
        <v>603</v>
      </c>
      <c r="D1968" s="114" t="s">
        <v>1690</v>
      </c>
      <c r="E1968" s="112">
        <v>0</v>
      </c>
      <c r="F1968" s="112">
        <v>0</v>
      </c>
      <c r="G1968" s="112">
        <v>0</v>
      </c>
      <c r="H1968" s="112">
        <v>0</v>
      </c>
      <c r="I1968" s="112">
        <v>0</v>
      </c>
      <c r="J1968" s="112">
        <v>0</v>
      </c>
      <c r="K1968" s="112">
        <v>0</v>
      </c>
      <c r="L1968" s="112">
        <v>0</v>
      </c>
      <c r="M1968" s="112">
        <v>0</v>
      </c>
      <c r="O1968" s="114" t="s">
        <v>1811</v>
      </c>
      <c r="P1968" s="114" t="s">
        <v>1812</v>
      </c>
      <c r="Q1968" s="114" t="s">
        <v>603</v>
      </c>
      <c r="R1968" s="114" t="s">
        <v>1690</v>
      </c>
      <c r="S1968" s="114"/>
      <c r="T1968" s="112">
        <v>0</v>
      </c>
      <c r="U1968" s="112">
        <v>0</v>
      </c>
      <c r="V1968" s="112">
        <v>0</v>
      </c>
      <c r="W1968" s="112">
        <v>0</v>
      </c>
      <c r="X1968" s="112">
        <v>0</v>
      </c>
      <c r="Y1968" s="112">
        <v>0</v>
      </c>
      <c r="Z1968" s="112">
        <v>0</v>
      </c>
      <c r="AA1968" s="112">
        <v>0</v>
      </c>
      <c r="AB1968" s="112">
        <v>0</v>
      </c>
    </row>
    <row r="1969" spans="1:28" hidden="1" outlineLevel="1" x14ac:dyDescent="0.25">
      <c r="A1969" s="114" t="s">
        <v>1811</v>
      </c>
      <c r="B1969" s="114" t="s">
        <v>1812</v>
      </c>
      <c r="C1969" s="114" t="s">
        <v>604</v>
      </c>
      <c r="D1969" s="114" t="s">
        <v>1691</v>
      </c>
      <c r="E1969" s="112">
        <v>0</v>
      </c>
      <c r="F1969" s="112">
        <v>0</v>
      </c>
      <c r="G1969" s="112">
        <v>0</v>
      </c>
      <c r="H1969" s="112">
        <v>0</v>
      </c>
      <c r="I1969" s="112">
        <v>0</v>
      </c>
      <c r="J1969" s="112">
        <v>70336</v>
      </c>
      <c r="K1969" s="112">
        <v>0</v>
      </c>
      <c r="L1969" s="112">
        <v>0</v>
      </c>
      <c r="M1969" s="112">
        <v>70336</v>
      </c>
      <c r="O1969" s="114" t="s">
        <v>1811</v>
      </c>
      <c r="P1969" s="114" t="s">
        <v>1812</v>
      </c>
      <c r="Q1969" s="114" t="s">
        <v>604</v>
      </c>
      <c r="R1969" s="114" t="s">
        <v>1691</v>
      </c>
      <c r="S1969" s="114"/>
      <c r="T1969" s="112">
        <v>0</v>
      </c>
      <c r="U1969" s="112">
        <v>0</v>
      </c>
      <c r="V1969" s="112">
        <v>0</v>
      </c>
      <c r="W1969" s="112">
        <v>0</v>
      </c>
      <c r="X1969" s="112">
        <v>0</v>
      </c>
      <c r="Y1969" s="112">
        <v>70336</v>
      </c>
      <c r="Z1969" s="112">
        <v>0</v>
      </c>
      <c r="AA1969" s="112">
        <v>0</v>
      </c>
      <c r="AB1969" s="112">
        <v>70336</v>
      </c>
    </row>
    <row r="1970" spans="1:28" hidden="1" outlineLevel="1" x14ac:dyDescent="0.25">
      <c r="A1970" s="114" t="s">
        <v>1811</v>
      </c>
      <c r="B1970" s="114" t="s">
        <v>1812</v>
      </c>
      <c r="C1970" s="114" t="s">
        <v>605</v>
      </c>
      <c r="D1970" s="114" t="s">
        <v>1692</v>
      </c>
      <c r="E1970" s="112">
        <v>0</v>
      </c>
      <c r="F1970" s="112">
        <v>0</v>
      </c>
      <c r="G1970" s="112">
        <v>0</v>
      </c>
      <c r="H1970" s="112">
        <v>0</v>
      </c>
      <c r="I1970" s="112">
        <v>0</v>
      </c>
      <c r="J1970" s="112">
        <v>0</v>
      </c>
      <c r="K1970" s="112">
        <v>0</v>
      </c>
      <c r="L1970" s="112">
        <v>0</v>
      </c>
      <c r="M1970" s="112">
        <v>0</v>
      </c>
      <c r="O1970" s="114" t="s">
        <v>1811</v>
      </c>
      <c r="P1970" s="114" t="s">
        <v>1812</v>
      </c>
      <c r="Q1970" s="114" t="s">
        <v>605</v>
      </c>
      <c r="R1970" s="114" t="s">
        <v>1692</v>
      </c>
      <c r="S1970" s="114"/>
      <c r="T1970" s="112">
        <v>0</v>
      </c>
      <c r="U1970" s="112">
        <v>0</v>
      </c>
      <c r="V1970" s="112">
        <v>0</v>
      </c>
      <c r="W1970" s="112">
        <v>0</v>
      </c>
      <c r="X1970" s="112">
        <v>0</v>
      </c>
      <c r="Y1970" s="112">
        <v>0</v>
      </c>
      <c r="Z1970" s="112">
        <v>0</v>
      </c>
      <c r="AA1970" s="112">
        <v>0</v>
      </c>
      <c r="AB1970" s="112">
        <v>0</v>
      </c>
    </row>
    <row r="1971" spans="1:28" hidden="1" outlineLevel="1" x14ac:dyDescent="0.25">
      <c r="A1971" s="114" t="s">
        <v>1811</v>
      </c>
      <c r="B1971" s="114" t="s">
        <v>1812</v>
      </c>
      <c r="C1971" s="114" t="s">
        <v>606</v>
      </c>
      <c r="D1971" s="114" t="s">
        <v>1693</v>
      </c>
      <c r="E1971" s="112">
        <v>0</v>
      </c>
      <c r="F1971" s="112">
        <v>0</v>
      </c>
      <c r="G1971" s="112">
        <v>0</v>
      </c>
      <c r="H1971" s="112">
        <v>0</v>
      </c>
      <c r="I1971" s="112">
        <v>0</v>
      </c>
      <c r="J1971" s="112">
        <v>0</v>
      </c>
      <c r="K1971" s="112">
        <v>0</v>
      </c>
      <c r="L1971" s="112">
        <v>0</v>
      </c>
      <c r="M1971" s="112">
        <v>0</v>
      </c>
      <c r="O1971" s="114" t="s">
        <v>1811</v>
      </c>
      <c r="P1971" s="114" t="s">
        <v>1812</v>
      </c>
      <c r="Q1971" s="114" t="s">
        <v>606</v>
      </c>
      <c r="R1971" s="114" t="s">
        <v>1693</v>
      </c>
      <c r="S1971" s="114"/>
      <c r="T1971" s="112">
        <v>0</v>
      </c>
      <c r="U1971" s="112">
        <v>0</v>
      </c>
      <c r="V1971" s="112">
        <v>0</v>
      </c>
      <c r="W1971" s="112">
        <v>0</v>
      </c>
      <c r="X1971" s="112">
        <v>0</v>
      </c>
      <c r="Y1971" s="112">
        <v>0</v>
      </c>
      <c r="Z1971" s="112">
        <v>0</v>
      </c>
      <c r="AA1971" s="112">
        <v>0</v>
      </c>
      <c r="AB1971" s="112">
        <v>0</v>
      </c>
    </row>
    <row r="1972" spans="1:28" hidden="1" outlineLevel="1" x14ac:dyDescent="0.25">
      <c r="A1972" s="114" t="s">
        <v>1811</v>
      </c>
      <c r="B1972" s="114" t="s">
        <v>1812</v>
      </c>
      <c r="C1972" s="114" t="s">
        <v>607</v>
      </c>
      <c r="D1972" s="114" t="s">
        <v>1694</v>
      </c>
      <c r="E1972" s="112">
        <v>0</v>
      </c>
      <c r="F1972" s="112">
        <v>10128</v>
      </c>
      <c r="G1972" s="112">
        <v>6472</v>
      </c>
      <c r="H1972" s="112">
        <v>0</v>
      </c>
      <c r="I1972" s="112">
        <v>0</v>
      </c>
      <c r="J1972" s="112">
        <v>0</v>
      </c>
      <c r="K1972" s="112">
        <v>0</v>
      </c>
      <c r="L1972" s="112">
        <v>0</v>
      </c>
      <c r="M1972" s="112">
        <v>16600</v>
      </c>
      <c r="O1972" s="114" t="s">
        <v>1811</v>
      </c>
      <c r="P1972" s="114" t="s">
        <v>1812</v>
      </c>
      <c r="Q1972" s="114" t="s">
        <v>607</v>
      </c>
      <c r="R1972" s="114" t="s">
        <v>1694</v>
      </c>
      <c r="S1972" s="114"/>
      <c r="T1972" s="112">
        <v>0</v>
      </c>
      <c r="U1972" s="112">
        <v>10128</v>
      </c>
      <c r="V1972" s="112">
        <v>6472</v>
      </c>
      <c r="W1972" s="112">
        <v>0</v>
      </c>
      <c r="X1972" s="112">
        <v>0</v>
      </c>
      <c r="Y1972" s="112">
        <v>0</v>
      </c>
      <c r="Z1972" s="112">
        <v>0</v>
      </c>
      <c r="AA1972" s="112">
        <v>0</v>
      </c>
      <c r="AB1972" s="112">
        <v>16600</v>
      </c>
    </row>
    <row r="1973" spans="1:28" hidden="1" outlineLevel="1" x14ac:dyDescent="0.25">
      <c r="A1973" s="114" t="s">
        <v>1811</v>
      </c>
      <c r="B1973" s="114" t="s">
        <v>1812</v>
      </c>
      <c r="C1973" s="114" t="s">
        <v>608</v>
      </c>
      <c r="D1973" s="114" t="s">
        <v>1695</v>
      </c>
      <c r="E1973" s="112">
        <v>0</v>
      </c>
      <c r="F1973" s="112">
        <v>0</v>
      </c>
      <c r="G1973" s="112">
        <v>0</v>
      </c>
      <c r="H1973" s="112">
        <v>0</v>
      </c>
      <c r="I1973" s="112">
        <v>0</v>
      </c>
      <c r="J1973" s="112">
        <v>0</v>
      </c>
      <c r="K1973" s="112">
        <v>0</v>
      </c>
      <c r="L1973" s="112">
        <v>0</v>
      </c>
      <c r="M1973" s="112">
        <v>0</v>
      </c>
      <c r="O1973" s="114" t="s">
        <v>1811</v>
      </c>
      <c r="P1973" s="114" t="s">
        <v>1812</v>
      </c>
      <c r="Q1973" s="114" t="s">
        <v>608</v>
      </c>
      <c r="R1973" s="114" t="s">
        <v>1695</v>
      </c>
      <c r="S1973" s="114"/>
      <c r="T1973" s="112">
        <v>0</v>
      </c>
      <c r="U1973" s="112">
        <v>0</v>
      </c>
      <c r="V1973" s="112">
        <v>0</v>
      </c>
      <c r="W1973" s="112">
        <v>0</v>
      </c>
      <c r="X1973" s="112">
        <v>0</v>
      </c>
      <c r="Y1973" s="112">
        <v>0</v>
      </c>
      <c r="Z1973" s="112">
        <v>0</v>
      </c>
      <c r="AA1973" s="112">
        <v>0</v>
      </c>
      <c r="AB1973" s="112">
        <v>0</v>
      </c>
    </row>
    <row r="1974" spans="1:28" hidden="1" outlineLevel="1" x14ac:dyDescent="0.25">
      <c r="A1974" s="114" t="s">
        <v>1811</v>
      </c>
      <c r="B1974" s="114" t="s">
        <v>1812</v>
      </c>
      <c r="C1974" s="114" t="s">
        <v>609</v>
      </c>
      <c r="D1974" s="114" t="s">
        <v>1696</v>
      </c>
      <c r="E1974" s="112">
        <v>0</v>
      </c>
      <c r="F1974" s="112">
        <v>0</v>
      </c>
      <c r="G1974" s="112">
        <v>0</v>
      </c>
      <c r="H1974" s="112">
        <v>0</v>
      </c>
      <c r="I1974" s="112">
        <v>28000</v>
      </c>
      <c r="J1974" s="112">
        <v>0</v>
      </c>
      <c r="K1974" s="112">
        <v>2780</v>
      </c>
      <c r="L1974" s="112">
        <v>0</v>
      </c>
      <c r="M1974" s="112">
        <v>30780</v>
      </c>
      <c r="O1974" s="114" t="s">
        <v>1811</v>
      </c>
      <c r="P1974" s="114" t="s">
        <v>1812</v>
      </c>
      <c r="Q1974" s="114" t="s">
        <v>609</v>
      </c>
      <c r="R1974" s="114" t="s">
        <v>1696</v>
      </c>
      <c r="S1974" s="114"/>
      <c r="T1974" s="112">
        <v>0</v>
      </c>
      <c r="U1974" s="112">
        <v>0</v>
      </c>
      <c r="V1974" s="112">
        <v>0</v>
      </c>
      <c r="W1974" s="112">
        <v>0</v>
      </c>
      <c r="X1974" s="112">
        <v>28000</v>
      </c>
      <c r="Y1974" s="112">
        <v>0</v>
      </c>
      <c r="Z1974" s="112">
        <v>2780</v>
      </c>
      <c r="AA1974" s="112">
        <v>0</v>
      </c>
      <c r="AB1974" s="112">
        <v>30780</v>
      </c>
    </row>
    <row r="1975" spans="1:28" hidden="1" outlineLevel="1" x14ac:dyDescent="0.25">
      <c r="A1975" s="114" t="s">
        <v>1811</v>
      </c>
      <c r="B1975" s="114" t="s">
        <v>1812</v>
      </c>
      <c r="C1975" s="114" t="s">
        <v>610</v>
      </c>
      <c r="D1975" s="114" t="s">
        <v>1697</v>
      </c>
      <c r="E1975" s="112">
        <v>0</v>
      </c>
      <c r="F1975" s="112">
        <v>0</v>
      </c>
      <c r="G1975" s="112">
        <v>0</v>
      </c>
      <c r="H1975" s="112">
        <v>0</v>
      </c>
      <c r="I1975" s="112">
        <v>5664</v>
      </c>
      <c r="J1975" s="112">
        <v>0</v>
      </c>
      <c r="K1975" s="112">
        <v>0</v>
      </c>
      <c r="L1975" s="112">
        <v>0</v>
      </c>
      <c r="M1975" s="112">
        <v>5664</v>
      </c>
      <c r="O1975" s="114" t="s">
        <v>1811</v>
      </c>
      <c r="P1975" s="114" t="s">
        <v>1812</v>
      </c>
      <c r="Q1975" s="114" t="s">
        <v>610</v>
      </c>
      <c r="R1975" s="114" t="s">
        <v>1697</v>
      </c>
      <c r="S1975" s="114"/>
      <c r="T1975" s="112">
        <v>0</v>
      </c>
      <c r="U1975" s="112">
        <v>0</v>
      </c>
      <c r="V1975" s="112">
        <v>0</v>
      </c>
      <c r="W1975" s="112">
        <v>0</v>
      </c>
      <c r="X1975" s="112">
        <v>5664</v>
      </c>
      <c r="Y1975" s="112">
        <v>0</v>
      </c>
      <c r="Z1975" s="112">
        <v>0</v>
      </c>
      <c r="AA1975" s="112">
        <v>0</v>
      </c>
      <c r="AB1975" s="112">
        <v>5664</v>
      </c>
    </row>
    <row r="1976" spans="1:28" hidden="1" outlineLevel="1" x14ac:dyDescent="0.25">
      <c r="A1976" s="114" t="s">
        <v>1811</v>
      </c>
      <c r="B1976" s="114" t="s">
        <v>1812</v>
      </c>
      <c r="C1976" s="114" t="s">
        <v>611</v>
      </c>
      <c r="D1976" s="114" t="s">
        <v>1698</v>
      </c>
      <c r="E1976" s="112">
        <v>0</v>
      </c>
      <c r="F1976" s="112">
        <v>0</v>
      </c>
      <c r="G1976" s="112">
        <v>0</v>
      </c>
      <c r="H1976" s="112">
        <v>0</v>
      </c>
      <c r="I1976" s="112">
        <v>0</v>
      </c>
      <c r="J1976" s="112">
        <v>0</v>
      </c>
      <c r="K1976" s="112">
        <v>0</v>
      </c>
      <c r="L1976" s="112">
        <v>0</v>
      </c>
      <c r="M1976" s="112">
        <v>0</v>
      </c>
      <c r="O1976" s="114" t="s">
        <v>1811</v>
      </c>
      <c r="P1976" s="114" t="s">
        <v>1812</v>
      </c>
      <c r="Q1976" s="114" t="s">
        <v>611</v>
      </c>
      <c r="R1976" s="114" t="s">
        <v>1698</v>
      </c>
      <c r="S1976" s="114"/>
      <c r="T1976" s="112">
        <v>0</v>
      </c>
      <c r="U1976" s="112">
        <v>0</v>
      </c>
      <c r="V1976" s="112">
        <v>0</v>
      </c>
      <c r="W1976" s="112">
        <v>0</v>
      </c>
      <c r="X1976" s="112">
        <v>0</v>
      </c>
      <c r="Y1976" s="112">
        <v>0</v>
      </c>
      <c r="Z1976" s="112">
        <v>0</v>
      </c>
      <c r="AA1976" s="112">
        <v>0</v>
      </c>
      <c r="AB1976" s="112">
        <v>0</v>
      </c>
    </row>
    <row r="1977" spans="1:28" hidden="1" outlineLevel="1" x14ac:dyDescent="0.25">
      <c r="A1977" s="114" t="s">
        <v>1811</v>
      </c>
      <c r="B1977" s="114" t="s">
        <v>1812</v>
      </c>
      <c r="C1977" s="114" t="s">
        <v>612</v>
      </c>
      <c r="D1977" s="114" t="s">
        <v>1699</v>
      </c>
      <c r="E1977" s="112">
        <v>0</v>
      </c>
      <c r="F1977" s="112">
        <v>0</v>
      </c>
      <c r="G1977" s="112">
        <v>0</v>
      </c>
      <c r="H1977" s="112">
        <v>0</v>
      </c>
      <c r="I1977" s="112">
        <v>0</v>
      </c>
      <c r="J1977" s="112">
        <v>0</v>
      </c>
      <c r="K1977" s="112">
        <v>0</v>
      </c>
      <c r="L1977" s="112">
        <v>0</v>
      </c>
      <c r="M1977" s="112">
        <v>0</v>
      </c>
      <c r="O1977" s="114" t="s">
        <v>1811</v>
      </c>
      <c r="P1977" s="114" t="s">
        <v>1812</v>
      </c>
      <c r="Q1977" s="114" t="s">
        <v>612</v>
      </c>
      <c r="R1977" s="114" t="s">
        <v>1699</v>
      </c>
      <c r="S1977" s="114"/>
      <c r="T1977" s="112">
        <v>0</v>
      </c>
      <c r="U1977" s="112">
        <v>0</v>
      </c>
      <c r="V1977" s="112">
        <v>0</v>
      </c>
      <c r="W1977" s="112">
        <v>0</v>
      </c>
      <c r="X1977" s="112">
        <v>0</v>
      </c>
      <c r="Y1977" s="112">
        <v>0</v>
      </c>
      <c r="Z1977" s="112">
        <v>0</v>
      </c>
      <c r="AA1977" s="112">
        <v>0</v>
      </c>
      <c r="AB1977" s="112">
        <v>0</v>
      </c>
    </row>
    <row r="1978" spans="1:28" hidden="1" outlineLevel="1" x14ac:dyDescent="0.25">
      <c r="A1978" s="114" t="s">
        <v>1811</v>
      </c>
      <c r="B1978" s="114" t="s">
        <v>1812</v>
      </c>
      <c r="C1978" s="114" t="s">
        <v>613</v>
      </c>
      <c r="D1978" s="114" t="s">
        <v>1700</v>
      </c>
      <c r="E1978" s="112">
        <v>29856</v>
      </c>
      <c r="F1978" s="112">
        <v>0</v>
      </c>
      <c r="G1978" s="112">
        <v>0</v>
      </c>
      <c r="H1978" s="112">
        <v>0</v>
      </c>
      <c r="I1978" s="112">
        <v>0</v>
      </c>
      <c r="J1978" s="112">
        <v>0</v>
      </c>
      <c r="K1978" s="112">
        <v>0</v>
      </c>
      <c r="L1978" s="112">
        <v>0</v>
      </c>
      <c r="M1978" s="112">
        <v>29856</v>
      </c>
      <c r="O1978" s="114" t="s">
        <v>1811</v>
      </c>
      <c r="P1978" s="114" t="s">
        <v>1812</v>
      </c>
      <c r="Q1978" s="114" t="s">
        <v>613</v>
      </c>
      <c r="R1978" s="114" t="s">
        <v>1700</v>
      </c>
      <c r="S1978" s="114"/>
      <c r="T1978" s="112">
        <v>29856</v>
      </c>
      <c r="U1978" s="112">
        <v>0</v>
      </c>
      <c r="V1978" s="112">
        <v>0</v>
      </c>
      <c r="W1978" s="112">
        <v>0</v>
      </c>
      <c r="X1978" s="112">
        <v>0</v>
      </c>
      <c r="Y1978" s="112">
        <v>0</v>
      </c>
      <c r="Z1978" s="112">
        <v>0</v>
      </c>
      <c r="AA1978" s="112">
        <v>0</v>
      </c>
      <c r="AB1978" s="112">
        <v>29856</v>
      </c>
    </row>
    <row r="1979" spans="1:28" hidden="1" outlineLevel="1" x14ac:dyDescent="0.25">
      <c r="A1979" s="114" t="s">
        <v>1811</v>
      </c>
      <c r="B1979" s="114" t="s">
        <v>1812</v>
      </c>
      <c r="C1979" s="114" t="s">
        <v>614</v>
      </c>
      <c r="D1979" s="114" t="s">
        <v>1701</v>
      </c>
      <c r="E1979" s="112">
        <v>0</v>
      </c>
      <c r="F1979" s="112">
        <v>0</v>
      </c>
      <c r="G1979" s="112">
        <v>0</v>
      </c>
      <c r="H1979" s="112">
        <v>0</v>
      </c>
      <c r="I1979" s="112">
        <v>24768</v>
      </c>
      <c r="J1979" s="112">
        <v>0</v>
      </c>
      <c r="K1979" s="112">
        <v>0</v>
      </c>
      <c r="L1979" s="112">
        <v>0</v>
      </c>
      <c r="M1979" s="112">
        <v>24768</v>
      </c>
      <c r="O1979" s="114" t="s">
        <v>1811</v>
      </c>
      <c r="P1979" s="114" t="s">
        <v>1812</v>
      </c>
      <c r="Q1979" s="114" t="s">
        <v>614</v>
      </c>
      <c r="R1979" s="114" t="s">
        <v>1701</v>
      </c>
      <c r="S1979" s="114"/>
      <c r="T1979" s="112">
        <v>0</v>
      </c>
      <c r="U1979" s="112">
        <v>0</v>
      </c>
      <c r="V1979" s="112">
        <v>0</v>
      </c>
      <c r="W1979" s="112">
        <v>0</v>
      </c>
      <c r="X1979" s="112">
        <v>24768</v>
      </c>
      <c r="Y1979" s="112">
        <v>0</v>
      </c>
      <c r="Z1979" s="112">
        <v>0</v>
      </c>
      <c r="AA1979" s="112">
        <v>0</v>
      </c>
      <c r="AB1979" s="112">
        <v>24768</v>
      </c>
    </row>
    <row r="1980" spans="1:28" hidden="1" outlineLevel="1" x14ac:dyDescent="0.25">
      <c r="A1980" s="114" t="s">
        <v>1811</v>
      </c>
      <c r="B1980" s="114" t="s">
        <v>1812</v>
      </c>
      <c r="C1980" s="114" t="s">
        <v>615</v>
      </c>
      <c r="D1980" s="114" t="s">
        <v>1702</v>
      </c>
      <c r="E1980" s="112">
        <v>0</v>
      </c>
      <c r="F1980" s="112">
        <v>0</v>
      </c>
      <c r="G1980" s="112">
        <v>0</v>
      </c>
      <c r="H1980" s="112">
        <v>0</v>
      </c>
      <c r="I1980" s="112">
        <v>0</v>
      </c>
      <c r="J1980" s="112">
        <v>0</v>
      </c>
      <c r="K1980" s="112">
        <v>0</v>
      </c>
      <c r="L1980" s="112">
        <v>0</v>
      </c>
      <c r="M1980" s="112">
        <v>0</v>
      </c>
      <c r="O1980" s="114" t="s">
        <v>1811</v>
      </c>
      <c r="P1980" s="114" t="s">
        <v>1812</v>
      </c>
      <c r="Q1980" s="114" t="s">
        <v>615</v>
      </c>
      <c r="R1980" s="114" t="s">
        <v>1702</v>
      </c>
      <c r="S1980" s="114"/>
      <c r="T1980" s="112">
        <v>0</v>
      </c>
      <c r="U1980" s="112">
        <v>0</v>
      </c>
      <c r="V1980" s="112">
        <v>0</v>
      </c>
      <c r="W1980" s="112">
        <v>0</v>
      </c>
      <c r="X1980" s="112">
        <v>0</v>
      </c>
      <c r="Y1980" s="112">
        <v>0</v>
      </c>
      <c r="Z1980" s="112">
        <v>0</v>
      </c>
      <c r="AA1980" s="112">
        <v>0</v>
      </c>
      <c r="AB1980" s="112">
        <v>0</v>
      </c>
    </row>
    <row r="1981" spans="1:28" hidden="1" outlineLevel="1" x14ac:dyDescent="0.25">
      <c r="A1981" s="114" t="s">
        <v>1811</v>
      </c>
      <c r="B1981" s="114" t="s">
        <v>1812</v>
      </c>
      <c r="C1981" s="114" t="s">
        <v>616</v>
      </c>
      <c r="D1981" s="114" t="s">
        <v>1703</v>
      </c>
      <c r="E1981" s="112">
        <v>59264</v>
      </c>
      <c r="F1981" s="112">
        <v>50400</v>
      </c>
      <c r="G1981" s="112">
        <v>6472</v>
      </c>
      <c r="H1981" s="112">
        <v>12728</v>
      </c>
      <c r="I1981" s="112">
        <v>152720</v>
      </c>
      <c r="J1981" s="112">
        <v>218464</v>
      </c>
      <c r="K1981" s="112">
        <v>2780</v>
      </c>
      <c r="L1981" s="112">
        <v>0</v>
      </c>
      <c r="M1981" s="112">
        <v>502828</v>
      </c>
      <c r="O1981" s="114" t="s">
        <v>1811</v>
      </c>
      <c r="P1981" s="114" t="s">
        <v>1812</v>
      </c>
      <c r="Q1981" s="114" t="s">
        <v>616</v>
      </c>
      <c r="R1981" s="114" t="s">
        <v>1703</v>
      </c>
      <c r="S1981" s="114"/>
      <c r="T1981" s="112">
        <v>59264</v>
      </c>
      <c r="U1981" s="112">
        <v>50400</v>
      </c>
      <c r="V1981" s="112">
        <v>6472</v>
      </c>
      <c r="W1981" s="112">
        <v>12728</v>
      </c>
      <c r="X1981" s="112">
        <v>152720</v>
      </c>
      <c r="Y1981" s="112">
        <v>218464</v>
      </c>
      <c r="Z1981" s="112">
        <v>2780</v>
      </c>
      <c r="AA1981" s="112">
        <v>0</v>
      </c>
      <c r="AB1981" s="112">
        <v>502828</v>
      </c>
    </row>
    <row r="1982" spans="1:28" hidden="1" outlineLevel="1" x14ac:dyDescent="0.25">
      <c r="D1982" s="111" t="s">
        <v>617</v>
      </c>
      <c r="R1982" s="111" t="s">
        <v>617</v>
      </c>
      <c r="S1982" s="111"/>
    </row>
    <row r="1983" spans="1:28" hidden="1" outlineLevel="1" x14ac:dyDescent="0.25">
      <c r="A1983" s="114" t="s">
        <v>1811</v>
      </c>
      <c r="B1983" s="114" t="s">
        <v>1812</v>
      </c>
      <c r="C1983" s="114" t="s">
        <v>618</v>
      </c>
      <c r="D1983" s="114" t="s">
        <v>1704</v>
      </c>
      <c r="E1983" s="112">
        <v>0</v>
      </c>
      <c r="F1983" s="112">
        <v>0</v>
      </c>
      <c r="G1983" s="112">
        <v>0</v>
      </c>
      <c r="H1983" s="112">
        <v>0</v>
      </c>
      <c r="I1983" s="112">
        <v>0</v>
      </c>
      <c r="J1983" s="112">
        <v>0</v>
      </c>
      <c r="K1983" s="112">
        <v>0</v>
      </c>
      <c r="L1983" s="112">
        <v>0</v>
      </c>
      <c r="M1983" s="112">
        <v>0</v>
      </c>
      <c r="O1983" s="114" t="s">
        <v>1811</v>
      </c>
      <c r="P1983" s="114" t="s">
        <v>1812</v>
      </c>
      <c r="Q1983" s="114" t="s">
        <v>618</v>
      </c>
      <c r="R1983" s="114" t="s">
        <v>1704</v>
      </c>
      <c r="S1983" s="114"/>
      <c r="T1983" s="112">
        <v>0</v>
      </c>
      <c r="U1983" s="112">
        <v>0</v>
      </c>
      <c r="V1983" s="112">
        <v>0</v>
      </c>
      <c r="W1983" s="112">
        <v>0</v>
      </c>
      <c r="X1983" s="112">
        <v>0</v>
      </c>
      <c r="Y1983" s="112">
        <v>0</v>
      </c>
      <c r="Z1983" s="112">
        <v>0</v>
      </c>
      <c r="AA1983" s="112">
        <v>0</v>
      </c>
      <c r="AB1983" s="112">
        <v>0</v>
      </c>
    </row>
    <row r="1984" spans="1:28" hidden="1" outlineLevel="1" x14ac:dyDescent="0.25">
      <c r="A1984" s="114" t="s">
        <v>1811</v>
      </c>
      <c r="B1984" s="114" t="s">
        <v>1812</v>
      </c>
      <c r="C1984" s="114" t="s">
        <v>619</v>
      </c>
      <c r="D1984" s="114" t="s">
        <v>1705</v>
      </c>
      <c r="E1984" s="112">
        <v>0</v>
      </c>
      <c r="F1984" s="112">
        <v>0</v>
      </c>
      <c r="G1984" s="112">
        <v>0</v>
      </c>
      <c r="H1984" s="112">
        <v>0</v>
      </c>
      <c r="I1984" s="112">
        <v>0</v>
      </c>
      <c r="J1984" s="112">
        <v>0</v>
      </c>
      <c r="K1984" s="112">
        <v>0</v>
      </c>
      <c r="L1984" s="112">
        <v>0</v>
      </c>
      <c r="M1984" s="112">
        <v>0</v>
      </c>
      <c r="O1984" s="114" t="s">
        <v>1811</v>
      </c>
      <c r="P1984" s="114" t="s">
        <v>1812</v>
      </c>
      <c r="Q1984" s="114" t="s">
        <v>619</v>
      </c>
      <c r="R1984" s="114" t="s">
        <v>1705</v>
      </c>
      <c r="S1984" s="114"/>
      <c r="T1984" s="112">
        <v>0</v>
      </c>
      <c r="U1984" s="112">
        <v>0</v>
      </c>
      <c r="V1984" s="112">
        <v>0</v>
      </c>
      <c r="W1984" s="112">
        <v>0</v>
      </c>
      <c r="X1984" s="112">
        <v>0</v>
      </c>
      <c r="Y1984" s="112">
        <v>0</v>
      </c>
      <c r="Z1984" s="112">
        <v>0</v>
      </c>
      <c r="AA1984" s="112">
        <v>0</v>
      </c>
      <c r="AB1984" s="112">
        <v>0</v>
      </c>
    </row>
    <row r="1985" spans="1:28" hidden="1" outlineLevel="1" x14ac:dyDescent="0.25">
      <c r="A1985" s="114" t="s">
        <v>1811</v>
      </c>
      <c r="B1985" s="114" t="s">
        <v>1812</v>
      </c>
      <c r="C1985" s="114" t="s">
        <v>620</v>
      </c>
      <c r="D1985" s="114" t="s">
        <v>1706</v>
      </c>
      <c r="E1985" s="112">
        <v>0</v>
      </c>
      <c r="F1985" s="112">
        <v>0</v>
      </c>
      <c r="G1985" s="112">
        <v>0</v>
      </c>
      <c r="H1985" s="112">
        <v>0</v>
      </c>
      <c r="I1985" s="112">
        <v>0</v>
      </c>
      <c r="J1985" s="112">
        <v>0</v>
      </c>
      <c r="K1985" s="112">
        <v>0</v>
      </c>
      <c r="L1985" s="112">
        <v>0</v>
      </c>
      <c r="M1985" s="112">
        <v>0</v>
      </c>
      <c r="O1985" s="114" t="s">
        <v>1811</v>
      </c>
      <c r="P1985" s="114" t="s">
        <v>1812</v>
      </c>
      <c r="Q1985" s="114" t="s">
        <v>620</v>
      </c>
      <c r="R1985" s="114" t="s">
        <v>1706</v>
      </c>
      <c r="S1985" s="114"/>
      <c r="T1985" s="112">
        <v>0</v>
      </c>
      <c r="U1985" s="112">
        <v>0</v>
      </c>
      <c r="V1985" s="112">
        <v>0</v>
      </c>
      <c r="W1985" s="112">
        <v>0</v>
      </c>
      <c r="X1985" s="112">
        <v>0</v>
      </c>
      <c r="Y1985" s="112">
        <v>0</v>
      </c>
      <c r="Z1985" s="112">
        <v>0</v>
      </c>
      <c r="AA1985" s="112">
        <v>0</v>
      </c>
      <c r="AB1985" s="112">
        <v>0</v>
      </c>
    </row>
    <row r="1986" spans="1:28" hidden="1" outlineLevel="1" x14ac:dyDescent="0.25">
      <c r="A1986" s="114" t="s">
        <v>1811</v>
      </c>
      <c r="B1986" s="114" t="s">
        <v>1812</v>
      </c>
      <c r="C1986" s="114" t="s">
        <v>621</v>
      </c>
      <c r="D1986" s="114" t="s">
        <v>1707</v>
      </c>
      <c r="E1986" s="112">
        <v>0</v>
      </c>
      <c r="F1986" s="112">
        <v>0</v>
      </c>
      <c r="G1986" s="112">
        <v>0</v>
      </c>
      <c r="H1986" s="112">
        <v>0</v>
      </c>
      <c r="I1986" s="112">
        <v>0</v>
      </c>
      <c r="J1986" s="112">
        <v>0</v>
      </c>
      <c r="K1986" s="112">
        <v>0</v>
      </c>
      <c r="L1986" s="112">
        <v>0</v>
      </c>
      <c r="M1986" s="112">
        <v>0</v>
      </c>
      <c r="O1986" s="114" t="s">
        <v>1811</v>
      </c>
      <c r="P1986" s="114" t="s">
        <v>1812</v>
      </c>
      <c r="Q1986" s="114" t="s">
        <v>621</v>
      </c>
      <c r="R1986" s="114" t="s">
        <v>1707</v>
      </c>
      <c r="S1986" s="114"/>
      <c r="T1986" s="112">
        <v>0</v>
      </c>
      <c r="U1986" s="112">
        <v>0</v>
      </c>
      <c r="V1986" s="112">
        <v>0</v>
      </c>
      <c r="W1986" s="112">
        <v>0</v>
      </c>
      <c r="X1986" s="112">
        <v>0</v>
      </c>
      <c r="Y1986" s="112">
        <v>0</v>
      </c>
      <c r="Z1986" s="112">
        <v>0</v>
      </c>
      <c r="AA1986" s="112">
        <v>0</v>
      </c>
      <c r="AB1986" s="112">
        <v>0</v>
      </c>
    </row>
    <row r="1987" spans="1:28" hidden="1" outlineLevel="1" x14ac:dyDescent="0.25">
      <c r="A1987" s="114" t="s">
        <v>1811</v>
      </c>
      <c r="B1987" s="114" t="s">
        <v>1812</v>
      </c>
      <c r="C1987" s="114" t="s">
        <v>706</v>
      </c>
      <c r="D1987" s="114" t="s">
        <v>1708</v>
      </c>
      <c r="E1987" s="112">
        <v>0</v>
      </c>
      <c r="F1987" s="112">
        <v>0</v>
      </c>
      <c r="G1987" s="112">
        <v>0</v>
      </c>
      <c r="H1987" s="112">
        <v>0</v>
      </c>
      <c r="I1987" s="112">
        <v>0</v>
      </c>
      <c r="J1987" s="112">
        <v>0</v>
      </c>
      <c r="K1987" s="112">
        <v>0</v>
      </c>
      <c r="L1987" s="112">
        <v>0</v>
      </c>
      <c r="M1987" s="112">
        <v>0</v>
      </c>
      <c r="O1987" s="114" t="s">
        <v>1811</v>
      </c>
      <c r="P1987" s="114" t="s">
        <v>1812</v>
      </c>
      <c r="Q1987" s="114" t="s">
        <v>706</v>
      </c>
      <c r="R1987" s="114" t="s">
        <v>1708</v>
      </c>
      <c r="S1987" s="114"/>
      <c r="T1987" s="112">
        <v>0</v>
      </c>
      <c r="U1987" s="112">
        <v>0</v>
      </c>
      <c r="V1987" s="112">
        <v>0</v>
      </c>
      <c r="W1987" s="112">
        <v>0</v>
      </c>
      <c r="X1987" s="112">
        <v>0</v>
      </c>
      <c r="Y1987" s="112">
        <v>0</v>
      </c>
      <c r="Z1987" s="112">
        <v>0</v>
      </c>
      <c r="AA1987" s="112">
        <v>0</v>
      </c>
      <c r="AB1987" s="112">
        <v>0</v>
      </c>
    </row>
    <row r="1988" spans="1:28" hidden="1" outlineLevel="1" x14ac:dyDescent="0.25">
      <c r="A1988" s="114" t="s">
        <v>1811</v>
      </c>
      <c r="B1988" s="114" t="s">
        <v>1812</v>
      </c>
      <c r="C1988" s="114" t="s">
        <v>708</v>
      </c>
      <c r="D1988" s="114" t="s">
        <v>1709</v>
      </c>
      <c r="E1988" s="112">
        <v>0</v>
      </c>
      <c r="F1988" s="112">
        <v>0</v>
      </c>
      <c r="G1988" s="112">
        <v>0</v>
      </c>
      <c r="H1988" s="112">
        <v>0</v>
      </c>
      <c r="I1988" s="112">
        <v>0</v>
      </c>
      <c r="J1988" s="112">
        <v>0</v>
      </c>
      <c r="K1988" s="112">
        <v>0</v>
      </c>
      <c r="L1988" s="112">
        <v>0</v>
      </c>
      <c r="M1988" s="112">
        <v>0</v>
      </c>
      <c r="O1988" s="114" t="s">
        <v>1811</v>
      </c>
      <c r="P1988" s="114" t="s">
        <v>1812</v>
      </c>
      <c r="Q1988" s="114" t="s">
        <v>708</v>
      </c>
      <c r="R1988" s="114" t="s">
        <v>1709</v>
      </c>
      <c r="S1988" s="114"/>
      <c r="T1988" s="112">
        <v>0</v>
      </c>
      <c r="U1988" s="112">
        <v>0</v>
      </c>
      <c r="V1988" s="112">
        <v>0</v>
      </c>
      <c r="W1988" s="112">
        <v>0</v>
      </c>
      <c r="X1988" s="112">
        <v>0</v>
      </c>
      <c r="Y1988" s="112">
        <v>0</v>
      </c>
      <c r="Z1988" s="112">
        <v>0</v>
      </c>
      <c r="AA1988" s="112">
        <v>0</v>
      </c>
      <c r="AB1988" s="112">
        <v>0</v>
      </c>
    </row>
    <row r="1989" spans="1:28" hidden="1" outlineLevel="1" x14ac:dyDescent="0.25"/>
    <row r="1990" spans="1:28" hidden="1" outlineLevel="1" x14ac:dyDescent="0.25"/>
    <row r="1991" spans="1:28" hidden="1" outlineLevel="1" x14ac:dyDescent="0.25">
      <c r="A1991" s="111" t="s">
        <v>1813</v>
      </c>
      <c r="O1991" s="111" t="s">
        <v>1813</v>
      </c>
    </row>
    <row r="1992" spans="1:28" hidden="1" outlineLevel="1" x14ac:dyDescent="0.25">
      <c r="A1992" s="114" t="s">
        <v>0</v>
      </c>
      <c r="B1992" s="114" t="s">
        <v>1666</v>
      </c>
      <c r="C1992" s="114" t="s">
        <v>112</v>
      </c>
      <c r="D1992" s="111" t="s">
        <v>127</v>
      </c>
      <c r="E1992" s="112" t="s">
        <v>1667</v>
      </c>
      <c r="F1992" s="112" t="s">
        <v>1668</v>
      </c>
      <c r="G1992" s="112" t="s">
        <v>1669</v>
      </c>
      <c r="H1992" s="112" t="s">
        <v>1670</v>
      </c>
      <c r="I1992" s="112" t="s">
        <v>1671</v>
      </c>
      <c r="J1992" s="112" t="s">
        <v>1672</v>
      </c>
      <c r="K1992" s="112" t="s">
        <v>1673</v>
      </c>
      <c r="L1992" s="112" t="s">
        <v>1674</v>
      </c>
      <c r="M1992" s="112" t="s">
        <v>1</v>
      </c>
      <c r="O1992" s="114" t="s">
        <v>0</v>
      </c>
      <c r="P1992" s="114" t="s">
        <v>1666</v>
      </c>
      <c r="Q1992" s="114" t="s">
        <v>112</v>
      </c>
      <c r="R1992" s="111" t="s">
        <v>127</v>
      </c>
      <c r="S1992" s="111"/>
      <c r="T1992" s="112" t="s">
        <v>1667</v>
      </c>
      <c r="U1992" s="112" t="s">
        <v>1668</v>
      </c>
      <c r="V1992" s="112" t="s">
        <v>1669</v>
      </c>
      <c r="W1992" s="112" t="s">
        <v>1670</v>
      </c>
      <c r="X1992" s="112" t="s">
        <v>1671</v>
      </c>
      <c r="Y1992" s="112" t="s">
        <v>1672</v>
      </c>
      <c r="Z1992" s="112" t="s">
        <v>1673</v>
      </c>
      <c r="AA1992" s="112" t="s">
        <v>1674</v>
      </c>
      <c r="AB1992" s="112" t="s">
        <v>1</v>
      </c>
    </row>
    <row r="1993" spans="1:28" hidden="1" outlineLevel="1" x14ac:dyDescent="0.25">
      <c r="A1993" s="114" t="s">
        <v>1814</v>
      </c>
      <c r="B1993" s="114" t="s">
        <v>1815</v>
      </c>
      <c r="C1993" s="114" t="s">
        <v>589</v>
      </c>
      <c r="D1993" s="114" t="s">
        <v>1676</v>
      </c>
      <c r="E1993" s="112">
        <v>0</v>
      </c>
      <c r="F1993" s="112">
        <v>0</v>
      </c>
      <c r="G1993" s="112">
        <v>0</v>
      </c>
      <c r="H1993" s="112">
        <v>0</v>
      </c>
      <c r="I1993" s="112">
        <v>0</v>
      </c>
      <c r="J1993" s="112">
        <v>0</v>
      </c>
      <c r="K1993" s="112">
        <v>0</v>
      </c>
      <c r="L1993" s="112">
        <v>0</v>
      </c>
      <c r="M1993" s="112">
        <v>0</v>
      </c>
      <c r="O1993" s="114" t="s">
        <v>1814</v>
      </c>
      <c r="P1993" s="114" t="s">
        <v>1815</v>
      </c>
      <c r="Q1993" s="114" t="s">
        <v>589</v>
      </c>
      <c r="R1993" s="114" t="s">
        <v>1676</v>
      </c>
      <c r="S1993" s="114"/>
      <c r="T1993" s="112">
        <v>0</v>
      </c>
      <c r="U1993" s="112">
        <v>0</v>
      </c>
      <c r="V1993" s="112">
        <v>0</v>
      </c>
      <c r="W1993" s="112">
        <v>0</v>
      </c>
      <c r="X1993" s="112">
        <v>0</v>
      </c>
      <c r="Y1993" s="112">
        <v>0</v>
      </c>
      <c r="Z1993" s="112">
        <v>0</v>
      </c>
      <c r="AA1993" s="112">
        <v>0</v>
      </c>
      <c r="AB1993" s="112">
        <v>0</v>
      </c>
    </row>
    <row r="1994" spans="1:28" hidden="1" outlineLevel="1" x14ac:dyDescent="0.25">
      <c r="A1994" s="114" t="s">
        <v>1814</v>
      </c>
      <c r="B1994" s="114" t="s">
        <v>1815</v>
      </c>
      <c r="C1994" s="114" t="s">
        <v>590</v>
      </c>
      <c r="D1994" s="114" t="s">
        <v>1677</v>
      </c>
      <c r="E1994" s="112">
        <v>0</v>
      </c>
      <c r="F1994" s="112">
        <v>0</v>
      </c>
      <c r="G1994" s="112">
        <v>0</v>
      </c>
      <c r="H1994" s="112">
        <v>0</v>
      </c>
      <c r="I1994" s="112">
        <v>8832</v>
      </c>
      <c r="J1994" s="112">
        <v>0</v>
      </c>
      <c r="K1994" s="112">
        <v>0</v>
      </c>
      <c r="L1994" s="112">
        <v>0</v>
      </c>
      <c r="M1994" s="112">
        <v>8832</v>
      </c>
      <c r="O1994" s="114" t="s">
        <v>1814</v>
      </c>
      <c r="P1994" s="114" t="s">
        <v>1815</v>
      </c>
      <c r="Q1994" s="114" t="s">
        <v>590</v>
      </c>
      <c r="R1994" s="114" t="s">
        <v>1677</v>
      </c>
      <c r="S1994" s="114"/>
      <c r="T1994" s="112">
        <v>0</v>
      </c>
      <c r="U1994" s="112">
        <v>0</v>
      </c>
      <c r="V1994" s="112">
        <v>0</v>
      </c>
      <c r="W1994" s="112">
        <v>0</v>
      </c>
      <c r="X1994" s="112">
        <v>8832</v>
      </c>
      <c r="Y1994" s="112">
        <v>0</v>
      </c>
      <c r="Z1994" s="112">
        <v>0</v>
      </c>
      <c r="AA1994" s="112">
        <v>0</v>
      </c>
      <c r="AB1994" s="112">
        <v>8832</v>
      </c>
    </row>
    <row r="1995" spans="1:28" hidden="1" outlineLevel="1" x14ac:dyDescent="0.25">
      <c r="A1995" s="114" t="s">
        <v>1814</v>
      </c>
      <c r="B1995" s="114" t="s">
        <v>1815</v>
      </c>
      <c r="C1995" s="114" t="s">
        <v>591</v>
      </c>
      <c r="D1995" s="114" t="s">
        <v>1678</v>
      </c>
      <c r="E1995" s="112">
        <v>0</v>
      </c>
      <c r="F1995" s="112">
        <v>0</v>
      </c>
      <c r="G1995" s="112">
        <v>0</v>
      </c>
      <c r="H1995" s="112">
        <v>0</v>
      </c>
      <c r="I1995" s="112">
        <v>0</v>
      </c>
      <c r="J1995" s="112">
        <v>0</v>
      </c>
      <c r="K1995" s="112">
        <v>0</v>
      </c>
      <c r="L1995" s="112">
        <v>0</v>
      </c>
      <c r="M1995" s="112">
        <v>0</v>
      </c>
      <c r="O1995" s="114" t="s">
        <v>1814</v>
      </c>
      <c r="P1995" s="114" t="s">
        <v>1815</v>
      </c>
      <c r="Q1995" s="114" t="s">
        <v>591</v>
      </c>
      <c r="R1995" s="114" t="s">
        <v>1678</v>
      </c>
      <c r="S1995" s="114"/>
      <c r="T1995" s="112">
        <v>0</v>
      </c>
      <c r="U1995" s="112">
        <v>0</v>
      </c>
      <c r="V1995" s="112">
        <v>0</v>
      </c>
      <c r="W1995" s="112">
        <v>0</v>
      </c>
      <c r="X1995" s="112">
        <v>0</v>
      </c>
      <c r="Y1995" s="112">
        <v>0</v>
      </c>
      <c r="Z1995" s="112">
        <v>0</v>
      </c>
      <c r="AA1995" s="112">
        <v>0</v>
      </c>
      <c r="AB1995" s="112">
        <v>0</v>
      </c>
    </row>
    <row r="1996" spans="1:28" hidden="1" outlineLevel="1" x14ac:dyDescent="0.25">
      <c r="A1996" s="114" t="s">
        <v>1814</v>
      </c>
      <c r="B1996" s="114" t="s">
        <v>1815</v>
      </c>
      <c r="C1996" s="114" t="s">
        <v>592</v>
      </c>
      <c r="D1996" s="114" t="s">
        <v>1679</v>
      </c>
      <c r="E1996" s="112">
        <v>0</v>
      </c>
      <c r="F1996" s="112">
        <v>0</v>
      </c>
      <c r="G1996" s="112">
        <v>0</v>
      </c>
      <c r="H1996" s="112">
        <v>0</v>
      </c>
      <c r="I1996" s="112">
        <v>0</v>
      </c>
      <c r="J1996" s="112">
        <v>0</v>
      </c>
      <c r="K1996" s="112">
        <v>0</v>
      </c>
      <c r="L1996" s="112">
        <v>0</v>
      </c>
      <c r="M1996" s="112">
        <v>0</v>
      </c>
      <c r="O1996" s="114" t="s">
        <v>1814</v>
      </c>
      <c r="P1996" s="114" t="s">
        <v>1815</v>
      </c>
      <c r="Q1996" s="114" t="s">
        <v>592</v>
      </c>
      <c r="R1996" s="114" t="s">
        <v>1679</v>
      </c>
      <c r="S1996" s="114"/>
      <c r="T1996" s="112">
        <v>0</v>
      </c>
      <c r="U1996" s="112">
        <v>0</v>
      </c>
      <c r="V1996" s="112">
        <v>0</v>
      </c>
      <c r="W1996" s="112">
        <v>0</v>
      </c>
      <c r="X1996" s="112">
        <v>0</v>
      </c>
      <c r="Y1996" s="112">
        <v>0</v>
      </c>
      <c r="Z1996" s="112">
        <v>0</v>
      </c>
      <c r="AA1996" s="112">
        <v>0</v>
      </c>
      <c r="AB1996" s="112">
        <v>0</v>
      </c>
    </row>
    <row r="1997" spans="1:28" hidden="1" outlineLevel="1" x14ac:dyDescent="0.25">
      <c r="A1997" s="114" t="s">
        <v>1814</v>
      </c>
      <c r="B1997" s="114" t="s">
        <v>1815</v>
      </c>
      <c r="C1997" s="114" t="s">
        <v>593</v>
      </c>
      <c r="D1997" s="114" t="s">
        <v>1680</v>
      </c>
      <c r="E1997" s="112">
        <v>0</v>
      </c>
      <c r="F1997" s="112">
        <v>0</v>
      </c>
      <c r="G1997" s="112">
        <v>0</v>
      </c>
      <c r="H1997" s="112">
        <v>0</v>
      </c>
      <c r="I1997" s="112">
        <v>0</v>
      </c>
      <c r="J1997" s="112">
        <v>0</v>
      </c>
      <c r="K1997" s="112">
        <v>0</v>
      </c>
      <c r="L1997" s="112">
        <v>0</v>
      </c>
      <c r="M1997" s="112">
        <v>0</v>
      </c>
      <c r="O1997" s="114" t="s">
        <v>1814</v>
      </c>
      <c r="P1997" s="114" t="s">
        <v>1815</v>
      </c>
      <c r="Q1997" s="114" t="s">
        <v>593</v>
      </c>
      <c r="R1997" s="114" t="s">
        <v>1680</v>
      </c>
      <c r="S1997" s="114"/>
      <c r="T1997" s="112">
        <v>0</v>
      </c>
      <c r="U1997" s="112">
        <v>0</v>
      </c>
      <c r="V1997" s="112">
        <v>0</v>
      </c>
      <c r="W1997" s="112">
        <v>0</v>
      </c>
      <c r="X1997" s="112">
        <v>0</v>
      </c>
      <c r="Y1997" s="112">
        <v>0</v>
      </c>
      <c r="Z1997" s="112">
        <v>0</v>
      </c>
      <c r="AA1997" s="112">
        <v>0</v>
      </c>
      <c r="AB1997" s="112">
        <v>0</v>
      </c>
    </row>
    <row r="1998" spans="1:28" hidden="1" outlineLevel="1" x14ac:dyDescent="0.25">
      <c r="A1998" s="114" t="s">
        <v>1814</v>
      </c>
      <c r="B1998" s="114" t="s">
        <v>1815</v>
      </c>
      <c r="C1998" s="114" t="s">
        <v>594</v>
      </c>
      <c r="D1998" s="114" t="s">
        <v>1681</v>
      </c>
      <c r="E1998" s="112">
        <v>0</v>
      </c>
      <c r="F1998" s="112">
        <v>0</v>
      </c>
      <c r="G1998" s="112">
        <v>0</v>
      </c>
      <c r="H1998" s="112">
        <v>0</v>
      </c>
      <c r="I1998" s="112">
        <v>0</v>
      </c>
      <c r="J1998" s="112">
        <v>0</v>
      </c>
      <c r="K1998" s="112">
        <v>0</v>
      </c>
      <c r="L1998" s="112">
        <v>0</v>
      </c>
      <c r="M1998" s="112">
        <v>0</v>
      </c>
      <c r="O1998" s="114" t="s">
        <v>1814</v>
      </c>
      <c r="P1998" s="114" t="s">
        <v>1815</v>
      </c>
      <c r="Q1998" s="114" t="s">
        <v>594</v>
      </c>
      <c r="R1998" s="114" t="s">
        <v>1681</v>
      </c>
      <c r="S1998" s="114"/>
      <c r="T1998" s="112">
        <v>0</v>
      </c>
      <c r="U1998" s="112">
        <v>0</v>
      </c>
      <c r="V1998" s="112">
        <v>0</v>
      </c>
      <c r="W1998" s="112">
        <v>0</v>
      </c>
      <c r="X1998" s="112">
        <v>0</v>
      </c>
      <c r="Y1998" s="112">
        <v>0</v>
      </c>
      <c r="Z1998" s="112">
        <v>0</v>
      </c>
      <c r="AA1998" s="112">
        <v>0</v>
      </c>
      <c r="AB1998" s="112">
        <v>0</v>
      </c>
    </row>
    <row r="1999" spans="1:28" hidden="1" outlineLevel="1" x14ac:dyDescent="0.25">
      <c r="A1999" s="114" t="s">
        <v>1814</v>
      </c>
      <c r="B1999" s="114" t="s">
        <v>1815</v>
      </c>
      <c r="C1999" s="114" t="s">
        <v>595</v>
      </c>
      <c r="D1999" s="114" t="s">
        <v>1682</v>
      </c>
      <c r="E1999" s="112">
        <v>0</v>
      </c>
      <c r="F1999" s="112">
        <v>0</v>
      </c>
      <c r="G1999" s="112">
        <v>0</v>
      </c>
      <c r="H1999" s="112">
        <v>0</v>
      </c>
      <c r="I1999" s="112">
        <v>0</v>
      </c>
      <c r="J1999" s="112">
        <v>0</v>
      </c>
      <c r="K1999" s="112">
        <v>0</v>
      </c>
      <c r="L1999" s="112">
        <v>0</v>
      </c>
      <c r="M1999" s="112">
        <v>0</v>
      </c>
      <c r="O1999" s="114" t="s">
        <v>1814</v>
      </c>
      <c r="P1999" s="114" t="s">
        <v>1815</v>
      </c>
      <c r="Q1999" s="114" t="s">
        <v>595</v>
      </c>
      <c r="R1999" s="114" t="s">
        <v>1682</v>
      </c>
      <c r="S1999" s="114"/>
      <c r="T1999" s="112">
        <v>0</v>
      </c>
      <c r="U1999" s="112">
        <v>0</v>
      </c>
      <c r="V1999" s="112">
        <v>0</v>
      </c>
      <c r="W1999" s="112">
        <v>0</v>
      </c>
      <c r="X1999" s="112">
        <v>0</v>
      </c>
      <c r="Y1999" s="112">
        <v>0</v>
      </c>
      <c r="Z1999" s="112">
        <v>0</v>
      </c>
      <c r="AA1999" s="112">
        <v>0</v>
      </c>
      <c r="AB1999" s="112">
        <v>0</v>
      </c>
    </row>
    <row r="2000" spans="1:28" hidden="1" outlineLevel="1" x14ac:dyDescent="0.25">
      <c r="A2000" s="114" t="s">
        <v>1814</v>
      </c>
      <c r="B2000" s="114" t="s">
        <v>1815</v>
      </c>
      <c r="C2000" s="114" t="s">
        <v>596</v>
      </c>
      <c r="D2000" s="114" t="s">
        <v>1683</v>
      </c>
      <c r="E2000" s="112">
        <v>0</v>
      </c>
      <c r="F2000" s="112">
        <v>0</v>
      </c>
      <c r="G2000" s="112">
        <v>0</v>
      </c>
      <c r="H2000" s="112">
        <v>0</v>
      </c>
      <c r="I2000" s="112">
        <v>0</v>
      </c>
      <c r="J2000" s="112">
        <v>0</v>
      </c>
      <c r="K2000" s="112">
        <v>0</v>
      </c>
      <c r="L2000" s="112">
        <v>0</v>
      </c>
      <c r="M2000" s="112">
        <v>0</v>
      </c>
      <c r="O2000" s="114" t="s">
        <v>1814</v>
      </c>
      <c r="P2000" s="114" t="s">
        <v>1815</v>
      </c>
      <c r="Q2000" s="114" t="s">
        <v>596</v>
      </c>
      <c r="R2000" s="114" t="s">
        <v>1683</v>
      </c>
      <c r="S2000" s="114"/>
      <c r="T2000" s="112">
        <v>0</v>
      </c>
      <c r="U2000" s="112">
        <v>0</v>
      </c>
      <c r="V2000" s="112">
        <v>0</v>
      </c>
      <c r="W2000" s="112">
        <v>0</v>
      </c>
      <c r="X2000" s="112">
        <v>0</v>
      </c>
      <c r="Y2000" s="112">
        <v>0</v>
      </c>
      <c r="Z2000" s="112">
        <v>0</v>
      </c>
      <c r="AA2000" s="112">
        <v>0</v>
      </c>
      <c r="AB2000" s="112">
        <v>0</v>
      </c>
    </row>
    <row r="2001" spans="1:28" hidden="1" outlineLevel="1" x14ac:dyDescent="0.25">
      <c r="A2001" s="114" t="s">
        <v>1814</v>
      </c>
      <c r="B2001" s="114" t="s">
        <v>1815</v>
      </c>
      <c r="C2001" s="114" t="s">
        <v>597</v>
      </c>
      <c r="D2001" s="114" t="s">
        <v>1684</v>
      </c>
      <c r="E2001" s="112">
        <v>0</v>
      </c>
      <c r="F2001" s="112">
        <v>0</v>
      </c>
      <c r="G2001" s="112">
        <v>0</v>
      </c>
      <c r="H2001" s="112">
        <v>0</v>
      </c>
      <c r="I2001" s="112">
        <v>0</v>
      </c>
      <c r="J2001" s="112">
        <v>0</v>
      </c>
      <c r="K2001" s="112">
        <v>0</v>
      </c>
      <c r="L2001" s="112">
        <v>0</v>
      </c>
      <c r="M2001" s="112">
        <v>0</v>
      </c>
      <c r="O2001" s="114" t="s">
        <v>1814</v>
      </c>
      <c r="P2001" s="114" t="s">
        <v>1815</v>
      </c>
      <c r="Q2001" s="114" t="s">
        <v>597</v>
      </c>
      <c r="R2001" s="114" t="s">
        <v>1684</v>
      </c>
      <c r="S2001" s="114"/>
      <c r="T2001" s="112">
        <v>0</v>
      </c>
      <c r="U2001" s="112">
        <v>0</v>
      </c>
      <c r="V2001" s="112">
        <v>0</v>
      </c>
      <c r="W2001" s="112">
        <v>0</v>
      </c>
      <c r="X2001" s="112">
        <v>0</v>
      </c>
      <c r="Y2001" s="112">
        <v>0</v>
      </c>
      <c r="Z2001" s="112">
        <v>0</v>
      </c>
      <c r="AA2001" s="112">
        <v>0</v>
      </c>
      <c r="AB2001" s="112">
        <v>0</v>
      </c>
    </row>
    <row r="2002" spans="1:28" hidden="1" outlineLevel="1" x14ac:dyDescent="0.25">
      <c r="A2002" s="114" t="s">
        <v>1814</v>
      </c>
      <c r="B2002" s="114" t="s">
        <v>1815</v>
      </c>
      <c r="C2002" s="114" t="s">
        <v>598</v>
      </c>
      <c r="D2002" s="114" t="s">
        <v>1685</v>
      </c>
      <c r="E2002" s="112">
        <v>0</v>
      </c>
      <c r="F2002" s="112">
        <v>0</v>
      </c>
      <c r="G2002" s="112">
        <v>0</v>
      </c>
      <c r="H2002" s="112">
        <v>0</v>
      </c>
      <c r="I2002" s="112">
        <v>0</v>
      </c>
      <c r="J2002" s="112">
        <v>0</v>
      </c>
      <c r="K2002" s="112">
        <v>0</v>
      </c>
      <c r="L2002" s="112">
        <v>0</v>
      </c>
      <c r="M2002" s="112">
        <v>0</v>
      </c>
      <c r="O2002" s="114" t="s">
        <v>1814</v>
      </c>
      <c r="P2002" s="114" t="s">
        <v>1815</v>
      </c>
      <c r="Q2002" s="114" t="s">
        <v>598</v>
      </c>
      <c r="R2002" s="114" t="s">
        <v>1685</v>
      </c>
      <c r="S2002" s="114"/>
      <c r="T2002" s="112">
        <v>0</v>
      </c>
      <c r="U2002" s="112">
        <v>0</v>
      </c>
      <c r="V2002" s="112">
        <v>0</v>
      </c>
      <c r="W2002" s="112">
        <v>0</v>
      </c>
      <c r="X2002" s="112">
        <v>0</v>
      </c>
      <c r="Y2002" s="112">
        <v>0</v>
      </c>
      <c r="Z2002" s="112">
        <v>0</v>
      </c>
      <c r="AA2002" s="112">
        <v>0</v>
      </c>
      <c r="AB2002" s="112">
        <v>0</v>
      </c>
    </row>
    <row r="2003" spans="1:28" hidden="1" outlineLevel="1" x14ac:dyDescent="0.25">
      <c r="A2003" s="114" t="s">
        <v>1814</v>
      </c>
      <c r="B2003" s="114" t="s">
        <v>1815</v>
      </c>
      <c r="C2003" s="114" t="s">
        <v>599</v>
      </c>
      <c r="D2003" s="114" t="s">
        <v>1686</v>
      </c>
      <c r="E2003" s="112">
        <v>0</v>
      </c>
      <c r="F2003" s="112">
        <v>0</v>
      </c>
      <c r="G2003" s="112">
        <v>0</v>
      </c>
      <c r="H2003" s="112">
        <v>0</v>
      </c>
      <c r="I2003" s="112">
        <v>0</v>
      </c>
      <c r="J2003" s="112">
        <v>7248</v>
      </c>
      <c r="K2003" s="112">
        <v>0</v>
      </c>
      <c r="L2003" s="112">
        <v>0</v>
      </c>
      <c r="M2003" s="112">
        <v>7248</v>
      </c>
      <c r="O2003" s="114" t="s">
        <v>1814</v>
      </c>
      <c r="P2003" s="114" t="s">
        <v>1815</v>
      </c>
      <c r="Q2003" s="114" t="s">
        <v>599</v>
      </c>
      <c r="R2003" s="114" t="s">
        <v>1686</v>
      </c>
      <c r="S2003" s="114"/>
      <c r="T2003" s="112">
        <v>0</v>
      </c>
      <c r="U2003" s="112">
        <v>0</v>
      </c>
      <c r="V2003" s="112">
        <v>0</v>
      </c>
      <c r="W2003" s="112">
        <v>0</v>
      </c>
      <c r="X2003" s="112">
        <v>0</v>
      </c>
      <c r="Y2003" s="112">
        <v>7248</v>
      </c>
      <c r="Z2003" s="112">
        <v>0</v>
      </c>
      <c r="AA2003" s="112">
        <v>0</v>
      </c>
      <c r="AB2003" s="112">
        <v>7248</v>
      </c>
    </row>
    <row r="2004" spans="1:28" hidden="1" outlineLevel="1" x14ac:dyDescent="0.25">
      <c r="A2004" s="114" t="s">
        <v>1814</v>
      </c>
      <c r="B2004" s="114" t="s">
        <v>1815</v>
      </c>
      <c r="C2004" s="114" t="s">
        <v>600</v>
      </c>
      <c r="D2004" s="114" t="s">
        <v>1687</v>
      </c>
      <c r="E2004" s="112">
        <v>128</v>
      </c>
      <c r="F2004" s="112">
        <v>0</v>
      </c>
      <c r="G2004" s="112">
        <v>0</v>
      </c>
      <c r="H2004" s="112">
        <v>696</v>
      </c>
      <c r="I2004" s="112">
        <v>0</v>
      </c>
      <c r="J2004" s="112">
        <v>0</v>
      </c>
      <c r="K2004" s="112">
        <v>0</v>
      </c>
      <c r="L2004" s="112">
        <v>0</v>
      </c>
      <c r="M2004" s="112">
        <v>824</v>
      </c>
      <c r="O2004" s="114" t="s">
        <v>1814</v>
      </c>
      <c r="P2004" s="114" t="s">
        <v>1815</v>
      </c>
      <c r="Q2004" s="114" t="s">
        <v>600</v>
      </c>
      <c r="R2004" s="114" t="s">
        <v>1687</v>
      </c>
      <c r="S2004" s="114"/>
      <c r="T2004" s="112">
        <v>128</v>
      </c>
      <c r="U2004" s="112">
        <v>0</v>
      </c>
      <c r="V2004" s="112">
        <v>0</v>
      </c>
      <c r="W2004" s="112">
        <v>696</v>
      </c>
      <c r="X2004" s="112">
        <v>0</v>
      </c>
      <c r="Y2004" s="112">
        <v>0</v>
      </c>
      <c r="Z2004" s="112">
        <v>0</v>
      </c>
      <c r="AA2004" s="112">
        <v>0</v>
      </c>
      <c r="AB2004" s="112">
        <v>824</v>
      </c>
    </row>
    <row r="2005" spans="1:28" hidden="1" outlineLevel="1" x14ac:dyDescent="0.25">
      <c r="A2005" s="114" t="s">
        <v>1814</v>
      </c>
      <c r="B2005" s="114" t="s">
        <v>1815</v>
      </c>
      <c r="C2005" s="114" t="s">
        <v>601</v>
      </c>
      <c r="D2005" s="114" t="s">
        <v>1688</v>
      </c>
      <c r="E2005" s="112">
        <v>0</v>
      </c>
      <c r="F2005" s="112">
        <v>0</v>
      </c>
      <c r="G2005" s="112">
        <v>0</v>
      </c>
      <c r="H2005" s="112">
        <v>0</v>
      </c>
      <c r="I2005" s="112">
        <v>0</v>
      </c>
      <c r="J2005" s="112">
        <v>0</v>
      </c>
      <c r="K2005" s="112">
        <v>0</v>
      </c>
      <c r="L2005" s="112">
        <v>0</v>
      </c>
      <c r="M2005" s="112">
        <v>0</v>
      </c>
      <c r="O2005" s="114" t="s">
        <v>1814</v>
      </c>
      <c r="P2005" s="114" t="s">
        <v>1815</v>
      </c>
      <c r="Q2005" s="114" t="s">
        <v>601</v>
      </c>
      <c r="R2005" s="114" t="s">
        <v>1688</v>
      </c>
      <c r="S2005" s="114"/>
      <c r="T2005" s="112">
        <v>0</v>
      </c>
      <c r="U2005" s="112">
        <v>0</v>
      </c>
      <c r="V2005" s="112">
        <v>0</v>
      </c>
      <c r="W2005" s="112">
        <v>0</v>
      </c>
      <c r="X2005" s="112">
        <v>0</v>
      </c>
      <c r="Y2005" s="112">
        <v>0</v>
      </c>
      <c r="Z2005" s="112">
        <v>0</v>
      </c>
      <c r="AA2005" s="112">
        <v>0</v>
      </c>
      <c r="AB2005" s="112">
        <v>0</v>
      </c>
    </row>
    <row r="2006" spans="1:28" hidden="1" outlineLevel="1" x14ac:dyDescent="0.25">
      <c r="A2006" s="114" t="s">
        <v>1814</v>
      </c>
      <c r="B2006" s="114" t="s">
        <v>1815</v>
      </c>
      <c r="C2006" s="114" t="s">
        <v>602</v>
      </c>
      <c r="D2006" s="114" t="s">
        <v>1689</v>
      </c>
      <c r="E2006" s="112">
        <v>0</v>
      </c>
      <c r="F2006" s="112">
        <v>0</v>
      </c>
      <c r="G2006" s="112">
        <v>0</v>
      </c>
      <c r="H2006" s="112">
        <v>0</v>
      </c>
      <c r="I2006" s="112">
        <v>0</v>
      </c>
      <c r="J2006" s="112">
        <v>0</v>
      </c>
      <c r="K2006" s="112">
        <v>0</v>
      </c>
      <c r="L2006" s="112">
        <v>0</v>
      </c>
      <c r="M2006" s="112">
        <v>0</v>
      </c>
      <c r="O2006" s="114" t="s">
        <v>1814</v>
      </c>
      <c r="P2006" s="114" t="s">
        <v>1815</v>
      </c>
      <c r="Q2006" s="114" t="s">
        <v>602</v>
      </c>
      <c r="R2006" s="114" t="s">
        <v>1689</v>
      </c>
      <c r="S2006" s="114"/>
      <c r="T2006" s="112">
        <v>0</v>
      </c>
      <c r="U2006" s="112">
        <v>0</v>
      </c>
      <c r="V2006" s="112">
        <v>0</v>
      </c>
      <c r="W2006" s="112">
        <v>0</v>
      </c>
      <c r="X2006" s="112">
        <v>0</v>
      </c>
      <c r="Y2006" s="112">
        <v>0</v>
      </c>
      <c r="Z2006" s="112">
        <v>0</v>
      </c>
      <c r="AA2006" s="112">
        <v>0</v>
      </c>
      <c r="AB2006" s="112">
        <v>0</v>
      </c>
    </row>
    <row r="2007" spans="1:28" hidden="1" outlineLevel="1" x14ac:dyDescent="0.25">
      <c r="A2007" s="114" t="s">
        <v>1814</v>
      </c>
      <c r="B2007" s="114" t="s">
        <v>1815</v>
      </c>
      <c r="C2007" s="114" t="s">
        <v>603</v>
      </c>
      <c r="D2007" s="114" t="s">
        <v>1690</v>
      </c>
      <c r="E2007" s="112">
        <v>0</v>
      </c>
      <c r="F2007" s="112">
        <v>0</v>
      </c>
      <c r="G2007" s="112">
        <v>0</v>
      </c>
      <c r="H2007" s="112">
        <v>0</v>
      </c>
      <c r="I2007" s="112">
        <v>0</v>
      </c>
      <c r="J2007" s="112">
        <v>0</v>
      </c>
      <c r="K2007" s="112">
        <v>0</v>
      </c>
      <c r="L2007" s="112">
        <v>0</v>
      </c>
      <c r="M2007" s="112">
        <v>0</v>
      </c>
      <c r="O2007" s="114" t="s">
        <v>1814</v>
      </c>
      <c r="P2007" s="114" t="s">
        <v>1815</v>
      </c>
      <c r="Q2007" s="114" t="s">
        <v>603</v>
      </c>
      <c r="R2007" s="114" t="s">
        <v>1690</v>
      </c>
      <c r="S2007" s="114"/>
      <c r="T2007" s="112">
        <v>0</v>
      </c>
      <c r="U2007" s="112">
        <v>0</v>
      </c>
      <c r="V2007" s="112">
        <v>0</v>
      </c>
      <c r="W2007" s="112">
        <v>0</v>
      </c>
      <c r="X2007" s="112">
        <v>0</v>
      </c>
      <c r="Y2007" s="112">
        <v>0</v>
      </c>
      <c r="Z2007" s="112">
        <v>0</v>
      </c>
      <c r="AA2007" s="112">
        <v>0</v>
      </c>
      <c r="AB2007" s="112">
        <v>0</v>
      </c>
    </row>
    <row r="2008" spans="1:28" hidden="1" outlineLevel="1" x14ac:dyDescent="0.25">
      <c r="A2008" s="114" t="s">
        <v>1814</v>
      </c>
      <c r="B2008" s="114" t="s">
        <v>1815</v>
      </c>
      <c r="C2008" s="114" t="s">
        <v>604</v>
      </c>
      <c r="D2008" s="114" t="s">
        <v>1691</v>
      </c>
      <c r="E2008" s="112">
        <v>0</v>
      </c>
      <c r="F2008" s="112">
        <v>0</v>
      </c>
      <c r="G2008" s="112">
        <v>0</v>
      </c>
      <c r="H2008" s="112">
        <v>0</v>
      </c>
      <c r="I2008" s="112">
        <v>0</v>
      </c>
      <c r="J2008" s="112">
        <v>10912</v>
      </c>
      <c r="K2008" s="112">
        <v>0</v>
      </c>
      <c r="L2008" s="112">
        <v>0</v>
      </c>
      <c r="M2008" s="112">
        <v>10912</v>
      </c>
      <c r="O2008" s="114" t="s">
        <v>1814</v>
      </c>
      <c r="P2008" s="114" t="s">
        <v>1815</v>
      </c>
      <c r="Q2008" s="114" t="s">
        <v>604</v>
      </c>
      <c r="R2008" s="114" t="s">
        <v>1691</v>
      </c>
      <c r="S2008" s="114"/>
      <c r="T2008" s="112">
        <v>0</v>
      </c>
      <c r="U2008" s="112">
        <v>0</v>
      </c>
      <c r="V2008" s="112">
        <v>0</v>
      </c>
      <c r="W2008" s="112">
        <v>0</v>
      </c>
      <c r="X2008" s="112">
        <v>0</v>
      </c>
      <c r="Y2008" s="112">
        <v>10912</v>
      </c>
      <c r="Z2008" s="112">
        <v>0</v>
      </c>
      <c r="AA2008" s="112">
        <v>0</v>
      </c>
      <c r="AB2008" s="112">
        <v>10912</v>
      </c>
    </row>
    <row r="2009" spans="1:28" hidden="1" outlineLevel="1" x14ac:dyDescent="0.25">
      <c r="A2009" s="114" t="s">
        <v>1814</v>
      </c>
      <c r="B2009" s="114" t="s">
        <v>1815</v>
      </c>
      <c r="C2009" s="114" t="s">
        <v>605</v>
      </c>
      <c r="D2009" s="114" t="s">
        <v>1692</v>
      </c>
      <c r="E2009" s="112">
        <v>0</v>
      </c>
      <c r="F2009" s="112">
        <v>0</v>
      </c>
      <c r="G2009" s="112">
        <v>0</v>
      </c>
      <c r="H2009" s="112">
        <v>0</v>
      </c>
      <c r="I2009" s="112">
        <v>0</v>
      </c>
      <c r="J2009" s="112">
        <v>0</v>
      </c>
      <c r="K2009" s="112">
        <v>0</v>
      </c>
      <c r="L2009" s="112">
        <v>0</v>
      </c>
      <c r="M2009" s="112">
        <v>0</v>
      </c>
      <c r="O2009" s="114" t="s">
        <v>1814</v>
      </c>
      <c r="P2009" s="114" t="s">
        <v>1815</v>
      </c>
      <c r="Q2009" s="114" t="s">
        <v>605</v>
      </c>
      <c r="R2009" s="114" t="s">
        <v>1692</v>
      </c>
      <c r="S2009" s="114"/>
      <c r="T2009" s="112">
        <v>0</v>
      </c>
      <c r="U2009" s="112">
        <v>0</v>
      </c>
      <c r="V2009" s="112">
        <v>0</v>
      </c>
      <c r="W2009" s="112">
        <v>0</v>
      </c>
      <c r="X2009" s="112">
        <v>0</v>
      </c>
      <c r="Y2009" s="112">
        <v>0</v>
      </c>
      <c r="Z2009" s="112">
        <v>0</v>
      </c>
      <c r="AA2009" s="112">
        <v>0</v>
      </c>
      <c r="AB2009" s="112">
        <v>0</v>
      </c>
    </row>
    <row r="2010" spans="1:28" hidden="1" outlineLevel="1" x14ac:dyDescent="0.25">
      <c r="A2010" s="114" t="s">
        <v>1814</v>
      </c>
      <c r="B2010" s="114" t="s">
        <v>1815</v>
      </c>
      <c r="C2010" s="114" t="s">
        <v>606</v>
      </c>
      <c r="D2010" s="114" t="s">
        <v>1693</v>
      </c>
      <c r="E2010" s="112">
        <v>0</v>
      </c>
      <c r="F2010" s="112">
        <v>0</v>
      </c>
      <c r="G2010" s="112">
        <v>0</v>
      </c>
      <c r="H2010" s="112">
        <v>0</v>
      </c>
      <c r="I2010" s="112">
        <v>0</v>
      </c>
      <c r="J2010" s="112">
        <v>18080</v>
      </c>
      <c r="K2010" s="112">
        <v>0</v>
      </c>
      <c r="L2010" s="112">
        <v>0</v>
      </c>
      <c r="M2010" s="112">
        <v>18080</v>
      </c>
      <c r="O2010" s="114" t="s">
        <v>1814</v>
      </c>
      <c r="P2010" s="114" t="s">
        <v>1815</v>
      </c>
      <c r="Q2010" s="114" t="s">
        <v>606</v>
      </c>
      <c r="R2010" s="114" t="s">
        <v>1693</v>
      </c>
      <c r="S2010" s="114"/>
      <c r="T2010" s="112">
        <v>0</v>
      </c>
      <c r="U2010" s="112">
        <v>0</v>
      </c>
      <c r="V2010" s="112">
        <v>0</v>
      </c>
      <c r="W2010" s="112">
        <v>0</v>
      </c>
      <c r="X2010" s="112">
        <v>0</v>
      </c>
      <c r="Y2010" s="112">
        <v>18080</v>
      </c>
      <c r="Z2010" s="112">
        <v>0</v>
      </c>
      <c r="AA2010" s="112">
        <v>0</v>
      </c>
      <c r="AB2010" s="112">
        <v>18080</v>
      </c>
    </row>
    <row r="2011" spans="1:28" hidden="1" outlineLevel="1" x14ac:dyDescent="0.25">
      <c r="A2011" s="114" t="s">
        <v>1814</v>
      </c>
      <c r="B2011" s="114" t="s">
        <v>1815</v>
      </c>
      <c r="C2011" s="114" t="s">
        <v>607</v>
      </c>
      <c r="D2011" s="114" t="s">
        <v>1694</v>
      </c>
      <c r="E2011" s="112">
        <v>0</v>
      </c>
      <c r="F2011" s="112">
        <v>448</v>
      </c>
      <c r="G2011" s="112">
        <v>5492</v>
      </c>
      <c r="H2011" s="112">
        <v>0</v>
      </c>
      <c r="I2011" s="112">
        <v>0</v>
      </c>
      <c r="J2011" s="112">
        <v>2832</v>
      </c>
      <c r="K2011" s="112">
        <v>0</v>
      </c>
      <c r="L2011" s="112">
        <v>0</v>
      </c>
      <c r="M2011" s="112">
        <v>8772</v>
      </c>
      <c r="O2011" s="114" t="s">
        <v>1814</v>
      </c>
      <c r="P2011" s="114" t="s">
        <v>1815</v>
      </c>
      <c r="Q2011" s="114" t="s">
        <v>607</v>
      </c>
      <c r="R2011" s="114" t="s">
        <v>1694</v>
      </c>
      <c r="S2011" s="114"/>
      <c r="T2011" s="112">
        <v>0</v>
      </c>
      <c r="U2011" s="112">
        <v>448</v>
      </c>
      <c r="V2011" s="112">
        <v>5492</v>
      </c>
      <c r="W2011" s="112">
        <v>0</v>
      </c>
      <c r="X2011" s="112">
        <v>0</v>
      </c>
      <c r="Y2011" s="112">
        <v>2832</v>
      </c>
      <c r="Z2011" s="112">
        <v>0</v>
      </c>
      <c r="AA2011" s="112">
        <v>0</v>
      </c>
      <c r="AB2011" s="112">
        <v>8772</v>
      </c>
    </row>
    <row r="2012" spans="1:28" hidden="1" outlineLevel="1" x14ac:dyDescent="0.25">
      <c r="A2012" s="114" t="s">
        <v>1814</v>
      </c>
      <c r="B2012" s="114" t="s">
        <v>1815</v>
      </c>
      <c r="C2012" s="114" t="s">
        <v>608</v>
      </c>
      <c r="D2012" s="114" t="s">
        <v>1695</v>
      </c>
      <c r="E2012" s="112">
        <v>0</v>
      </c>
      <c r="F2012" s="112">
        <v>0</v>
      </c>
      <c r="G2012" s="112">
        <v>0</v>
      </c>
      <c r="H2012" s="112">
        <v>0</v>
      </c>
      <c r="I2012" s="112">
        <v>0</v>
      </c>
      <c r="J2012" s="112">
        <v>0</v>
      </c>
      <c r="K2012" s="112">
        <v>0</v>
      </c>
      <c r="L2012" s="112">
        <v>0</v>
      </c>
      <c r="M2012" s="112">
        <v>0</v>
      </c>
      <c r="O2012" s="114" t="s">
        <v>1814</v>
      </c>
      <c r="P2012" s="114" t="s">
        <v>1815</v>
      </c>
      <c r="Q2012" s="114" t="s">
        <v>608</v>
      </c>
      <c r="R2012" s="114" t="s">
        <v>1695</v>
      </c>
      <c r="S2012" s="114"/>
      <c r="T2012" s="112">
        <v>0</v>
      </c>
      <c r="U2012" s="112">
        <v>0</v>
      </c>
      <c r="V2012" s="112">
        <v>0</v>
      </c>
      <c r="W2012" s="112">
        <v>0</v>
      </c>
      <c r="X2012" s="112">
        <v>0</v>
      </c>
      <c r="Y2012" s="112">
        <v>0</v>
      </c>
      <c r="Z2012" s="112">
        <v>0</v>
      </c>
      <c r="AA2012" s="112">
        <v>0</v>
      </c>
      <c r="AB2012" s="112">
        <v>0</v>
      </c>
    </row>
    <row r="2013" spans="1:28" hidden="1" outlineLevel="1" x14ac:dyDescent="0.25">
      <c r="A2013" s="114" t="s">
        <v>1814</v>
      </c>
      <c r="B2013" s="114" t="s">
        <v>1815</v>
      </c>
      <c r="C2013" s="114" t="s">
        <v>609</v>
      </c>
      <c r="D2013" s="114" t="s">
        <v>1696</v>
      </c>
      <c r="E2013" s="112">
        <v>0</v>
      </c>
      <c r="F2013" s="112">
        <v>0</v>
      </c>
      <c r="G2013" s="112">
        <v>0</v>
      </c>
      <c r="H2013" s="112">
        <v>0</v>
      </c>
      <c r="I2013" s="112">
        <v>0</v>
      </c>
      <c r="J2013" s="112">
        <v>0</v>
      </c>
      <c r="K2013" s="112">
        <v>0</v>
      </c>
      <c r="L2013" s="112">
        <v>0</v>
      </c>
      <c r="M2013" s="112">
        <v>0</v>
      </c>
      <c r="O2013" s="114" t="s">
        <v>1814</v>
      </c>
      <c r="P2013" s="114" t="s">
        <v>1815</v>
      </c>
      <c r="Q2013" s="114" t="s">
        <v>609</v>
      </c>
      <c r="R2013" s="114" t="s">
        <v>1696</v>
      </c>
      <c r="S2013" s="114"/>
      <c r="T2013" s="112">
        <v>0</v>
      </c>
      <c r="U2013" s="112">
        <v>0</v>
      </c>
      <c r="V2013" s="112">
        <v>0</v>
      </c>
      <c r="W2013" s="112">
        <v>0</v>
      </c>
      <c r="X2013" s="112">
        <v>0</v>
      </c>
      <c r="Y2013" s="112">
        <v>0</v>
      </c>
      <c r="Z2013" s="112">
        <v>0</v>
      </c>
      <c r="AA2013" s="112">
        <v>0</v>
      </c>
      <c r="AB2013" s="112">
        <v>0</v>
      </c>
    </row>
    <row r="2014" spans="1:28" hidden="1" outlineLevel="1" x14ac:dyDescent="0.25">
      <c r="A2014" s="114" t="s">
        <v>1814</v>
      </c>
      <c r="B2014" s="114" t="s">
        <v>1815</v>
      </c>
      <c r="C2014" s="114" t="s">
        <v>610</v>
      </c>
      <c r="D2014" s="114" t="s">
        <v>1697</v>
      </c>
      <c r="E2014" s="112">
        <v>0</v>
      </c>
      <c r="F2014" s="112">
        <v>0</v>
      </c>
      <c r="G2014" s="112">
        <v>0</v>
      </c>
      <c r="H2014" s="112">
        <v>0</v>
      </c>
      <c r="I2014" s="112">
        <v>0</v>
      </c>
      <c r="J2014" s="112">
        <v>0</v>
      </c>
      <c r="K2014" s="112">
        <v>0</v>
      </c>
      <c r="L2014" s="112">
        <v>0</v>
      </c>
      <c r="M2014" s="112">
        <v>0</v>
      </c>
      <c r="O2014" s="114" t="s">
        <v>1814</v>
      </c>
      <c r="P2014" s="114" t="s">
        <v>1815</v>
      </c>
      <c r="Q2014" s="114" t="s">
        <v>610</v>
      </c>
      <c r="R2014" s="114" t="s">
        <v>1697</v>
      </c>
      <c r="S2014" s="114"/>
      <c r="T2014" s="112">
        <v>0</v>
      </c>
      <c r="U2014" s="112">
        <v>0</v>
      </c>
      <c r="V2014" s="112">
        <v>0</v>
      </c>
      <c r="W2014" s="112">
        <v>0</v>
      </c>
      <c r="X2014" s="112">
        <v>0</v>
      </c>
      <c r="Y2014" s="112">
        <v>0</v>
      </c>
      <c r="Z2014" s="112">
        <v>0</v>
      </c>
      <c r="AA2014" s="112">
        <v>0</v>
      </c>
      <c r="AB2014" s="112">
        <v>0</v>
      </c>
    </row>
    <row r="2015" spans="1:28" hidden="1" outlineLevel="1" x14ac:dyDescent="0.25">
      <c r="A2015" s="114" t="s">
        <v>1814</v>
      </c>
      <c r="B2015" s="114" t="s">
        <v>1815</v>
      </c>
      <c r="C2015" s="114" t="s">
        <v>611</v>
      </c>
      <c r="D2015" s="114" t="s">
        <v>1698</v>
      </c>
      <c r="E2015" s="112">
        <v>0</v>
      </c>
      <c r="F2015" s="112">
        <v>0</v>
      </c>
      <c r="G2015" s="112">
        <v>0</v>
      </c>
      <c r="H2015" s="112">
        <v>0</v>
      </c>
      <c r="I2015" s="112">
        <v>0</v>
      </c>
      <c r="J2015" s="112">
        <v>0</v>
      </c>
      <c r="K2015" s="112">
        <v>0</v>
      </c>
      <c r="L2015" s="112">
        <v>0</v>
      </c>
      <c r="M2015" s="112">
        <v>0</v>
      </c>
      <c r="O2015" s="114" t="s">
        <v>1814</v>
      </c>
      <c r="P2015" s="114" t="s">
        <v>1815</v>
      </c>
      <c r="Q2015" s="114" t="s">
        <v>611</v>
      </c>
      <c r="R2015" s="114" t="s">
        <v>1698</v>
      </c>
      <c r="S2015" s="114"/>
      <c r="T2015" s="112">
        <v>0</v>
      </c>
      <c r="U2015" s="112">
        <v>0</v>
      </c>
      <c r="V2015" s="112">
        <v>0</v>
      </c>
      <c r="W2015" s="112">
        <v>0</v>
      </c>
      <c r="X2015" s="112">
        <v>0</v>
      </c>
      <c r="Y2015" s="112">
        <v>0</v>
      </c>
      <c r="Z2015" s="112">
        <v>0</v>
      </c>
      <c r="AA2015" s="112">
        <v>0</v>
      </c>
      <c r="AB2015" s="112">
        <v>0</v>
      </c>
    </row>
    <row r="2016" spans="1:28" hidden="1" outlineLevel="1" x14ac:dyDescent="0.25">
      <c r="A2016" s="114" t="s">
        <v>1814</v>
      </c>
      <c r="B2016" s="114" t="s">
        <v>1815</v>
      </c>
      <c r="C2016" s="114" t="s">
        <v>612</v>
      </c>
      <c r="D2016" s="114" t="s">
        <v>1699</v>
      </c>
      <c r="E2016" s="112">
        <v>0</v>
      </c>
      <c r="F2016" s="112">
        <v>0</v>
      </c>
      <c r="G2016" s="112">
        <v>0</v>
      </c>
      <c r="H2016" s="112">
        <v>0</v>
      </c>
      <c r="I2016" s="112">
        <v>1104</v>
      </c>
      <c r="J2016" s="112">
        <v>0</v>
      </c>
      <c r="K2016" s="112">
        <v>0</v>
      </c>
      <c r="L2016" s="112">
        <v>0</v>
      </c>
      <c r="M2016" s="112">
        <v>1104</v>
      </c>
      <c r="O2016" s="114" t="s">
        <v>1814</v>
      </c>
      <c r="P2016" s="114" t="s">
        <v>1815</v>
      </c>
      <c r="Q2016" s="114" t="s">
        <v>612</v>
      </c>
      <c r="R2016" s="114" t="s">
        <v>1699</v>
      </c>
      <c r="S2016" s="114"/>
      <c r="T2016" s="112">
        <v>0</v>
      </c>
      <c r="U2016" s="112">
        <v>0</v>
      </c>
      <c r="V2016" s="112">
        <v>0</v>
      </c>
      <c r="W2016" s="112">
        <v>0</v>
      </c>
      <c r="X2016" s="112">
        <v>1104</v>
      </c>
      <c r="Y2016" s="112">
        <v>0</v>
      </c>
      <c r="Z2016" s="112">
        <v>0</v>
      </c>
      <c r="AA2016" s="112">
        <v>0</v>
      </c>
      <c r="AB2016" s="112">
        <v>1104</v>
      </c>
    </row>
    <row r="2017" spans="1:28" hidden="1" outlineLevel="1" x14ac:dyDescent="0.25">
      <c r="A2017" s="114" t="s">
        <v>1814</v>
      </c>
      <c r="B2017" s="114" t="s">
        <v>1815</v>
      </c>
      <c r="C2017" s="114" t="s">
        <v>613</v>
      </c>
      <c r="D2017" s="114" t="s">
        <v>1700</v>
      </c>
      <c r="E2017" s="112">
        <v>0</v>
      </c>
      <c r="F2017" s="112">
        <v>0</v>
      </c>
      <c r="G2017" s="112">
        <v>0</v>
      </c>
      <c r="H2017" s="112">
        <v>0</v>
      </c>
      <c r="I2017" s="112">
        <v>1088</v>
      </c>
      <c r="J2017" s="112">
        <v>0</v>
      </c>
      <c r="K2017" s="112">
        <v>0</v>
      </c>
      <c r="L2017" s="112">
        <v>0</v>
      </c>
      <c r="M2017" s="112">
        <v>1088</v>
      </c>
      <c r="O2017" s="114" t="s">
        <v>1814</v>
      </c>
      <c r="P2017" s="114" t="s">
        <v>1815</v>
      </c>
      <c r="Q2017" s="114" t="s">
        <v>613</v>
      </c>
      <c r="R2017" s="114" t="s">
        <v>1700</v>
      </c>
      <c r="S2017" s="114"/>
      <c r="T2017" s="112">
        <v>0</v>
      </c>
      <c r="U2017" s="112">
        <v>0</v>
      </c>
      <c r="V2017" s="112">
        <v>0</v>
      </c>
      <c r="W2017" s="112">
        <v>0</v>
      </c>
      <c r="X2017" s="112">
        <v>1088</v>
      </c>
      <c r="Y2017" s="112">
        <v>0</v>
      </c>
      <c r="Z2017" s="112">
        <v>0</v>
      </c>
      <c r="AA2017" s="112">
        <v>0</v>
      </c>
      <c r="AB2017" s="112">
        <v>1088</v>
      </c>
    </row>
    <row r="2018" spans="1:28" hidden="1" outlineLevel="1" x14ac:dyDescent="0.25">
      <c r="A2018" s="114" t="s">
        <v>1814</v>
      </c>
      <c r="B2018" s="114" t="s">
        <v>1815</v>
      </c>
      <c r="C2018" s="114" t="s">
        <v>614</v>
      </c>
      <c r="D2018" s="114" t="s">
        <v>1701</v>
      </c>
      <c r="E2018" s="112">
        <v>0</v>
      </c>
      <c r="F2018" s="112">
        <v>0</v>
      </c>
      <c r="G2018" s="112">
        <v>0</v>
      </c>
      <c r="H2018" s="112">
        <v>0</v>
      </c>
      <c r="I2018" s="112">
        <v>0</v>
      </c>
      <c r="J2018" s="112">
        <v>0</v>
      </c>
      <c r="K2018" s="112">
        <v>0</v>
      </c>
      <c r="L2018" s="112">
        <v>0</v>
      </c>
      <c r="M2018" s="112">
        <v>0</v>
      </c>
      <c r="O2018" s="114" t="s">
        <v>1814</v>
      </c>
      <c r="P2018" s="114" t="s">
        <v>1815</v>
      </c>
      <c r="Q2018" s="114" t="s">
        <v>614</v>
      </c>
      <c r="R2018" s="114" t="s">
        <v>1701</v>
      </c>
      <c r="S2018" s="114"/>
      <c r="T2018" s="112">
        <v>0</v>
      </c>
      <c r="U2018" s="112">
        <v>0</v>
      </c>
      <c r="V2018" s="112">
        <v>0</v>
      </c>
      <c r="W2018" s="112">
        <v>0</v>
      </c>
      <c r="X2018" s="112">
        <v>0</v>
      </c>
      <c r="Y2018" s="112">
        <v>0</v>
      </c>
      <c r="Z2018" s="112">
        <v>0</v>
      </c>
      <c r="AA2018" s="112">
        <v>0</v>
      </c>
      <c r="AB2018" s="112">
        <v>0</v>
      </c>
    </row>
    <row r="2019" spans="1:28" hidden="1" outlineLevel="1" x14ac:dyDescent="0.25">
      <c r="A2019" s="114" t="s">
        <v>1814</v>
      </c>
      <c r="B2019" s="114" t="s">
        <v>1815</v>
      </c>
      <c r="C2019" s="114" t="s">
        <v>615</v>
      </c>
      <c r="D2019" s="114" t="s">
        <v>1702</v>
      </c>
      <c r="E2019" s="112">
        <v>0</v>
      </c>
      <c r="F2019" s="112">
        <v>0</v>
      </c>
      <c r="G2019" s="112">
        <v>0</v>
      </c>
      <c r="H2019" s="112">
        <v>0</v>
      </c>
      <c r="I2019" s="112">
        <v>0</v>
      </c>
      <c r="J2019" s="112">
        <v>0</v>
      </c>
      <c r="K2019" s="112">
        <v>0</v>
      </c>
      <c r="L2019" s="112">
        <v>0</v>
      </c>
      <c r="M2019" s="112">
        <v>0</v>
      </c>
      <c r="O2019" s="114" t="s">
        <v>1814</v>
      </c>
      <c r="P2019" s="114" t="s">
        <v>1815</v>
      </c>
      <c r="Q2019" s="114" t="s">
        <v>615</v>
      </c>
      <c r="R2019" s="114" t="s">
        <v>1702</v>
      </c>
      <c r="S2019" s="114"/>
      <c r="T2019" s="112">
        <v>0</v>
      </c>
      <c r="U2019" s="112">
        <v>0</v>
      </c>
      <c r="V2019" s="112">
        <v>0</v>
      </c>
      <c r="W2019" s="112">
        <v>0</v>
      </c>
      <c r="X2019" s="112">
        <v>0</v>
      </c>
      <c r="Y2019" s="112">
        <v>0</v>
      </c>
      <c r="Z2019" s="112">
        <v>0</v>
      </c>
      <c r="AA2019" s="112">
        <v>0</v>
      </c>
      <c r="AB2019" s="112">
        <v>0</v>
      </c>
    </row>
    <row r="2020" spans="1:28" hidden="1" outlineLevel="1" x14ac:dyDescent="0.25">
      <c r="A2020" s="114" t="s">
        <v>1814</v>
      </c>
      <c r="B2020" s="114" t="s">
        <v>1815</v>
      </c>
      <c r="C2020" s="114" t="s">
        <v>616</v>
      </c>
      <c r="D2020" s="114" t="s">
        <v>1703</v>
      </c>
      <c r="E2020" s="112">
        <v>128</v>
      </c>
      <c r="F2020" s="112">
        <v>448</v>
      </c>
      <c r="G2020" s="112">
        <v>5492</v>
      </c>
      <c r="H2020" s="112">
        <v>696</v>
      </c>
      <c r="I2020" s="112">
        <v>11024</v>
      </c>
      <c r="J2020" s="112">
        <v>39072</v>
      </c>
      <c r="K2020" s="112">
        <v>0</v>
      </c>
      <c r="L2020" s="112">
        <v>0</v>
      </c>
      <c r="M2020" s="112">
        <v>56860</v>
      </c>
      <c r="O2020" s="114" t="s">
        <v>1814</v>
      </c>
      <c r="P2020" s="114" t="s">
        <v>1815</v>
      </c>
      <c r="Q2020" s="114" t="s">
        <v>616</v>
      </c>
      <c r="R2020" s="114" t="s">
        <v>1703</v>
      </c>
      <c r="S2020" s="114"/>
      <c r="T2020" s="112">
        <v>128</v>
      </c>
      <c r="U2020" s="112">
        <v>448</v>
      </c>
      <c r="V2020" s="112">
        <v>5492</v>
      </c>
      <c r="W2020" s="112">
        <v>696</v>
      </c>
      <c r="X2020" s="112">
        <v>11024</v>
      </c>
      <c r="Y2020" s="112">
        <v>39072</v>
      </c>
      <c r="Z2020" s="112">
        <v>0</v>
      </c>
      <c r="AA2020" s="112">
        <v>0</v>
      </c>
      <c r="AB2020" s="112">
        <v>56860</v>
      </c>
    </row>
    <row r="2021" spans="1:28" hidden="1" outlineLevel="1" x14ac:dyDescent="0.25">
      <c r="D2021" s="111" t="s">
        <v>617</v>
      </c>
      <c r="R2021" s="111" t="s">
        <v>617</v>
      </c>
      <c r="S2021" s="111"/>
    </row>
    <row r="2022" spans="1:28" hidden="1" outlineLevel="1" x14ac:dyDescent="0.25">
      <c r="A2022" s="114" t="s">
        <v>1814</v>
      </c>
      <c r="B2022" s="114" t="s">
        <v>1815</v>
      </c>
      <c r="C2022" s="114" t="s">
        <v>618</v>
      </c>
      <c r="D2022" s="114" t="s">
        <v>1704</v>
      </c>
      <c r="E2022" s="112">
        <v>0</v>
      </c>
      <c r="F2022" s="112">
        <v>0</v>
      </c>
      <c r="G2022" s="112">
        <v>0</v>
      </c>
      <c r="H2022" s="112">
        <v>0</v>
      </c>
      <c r="I2022" s="112">
        <v>0</v>
      </c>
      <c r="J2022" s="112">
        <v>0</v>
      </c>
      <c r="K2022" s="112">
        <v>0</v>
      </c>
      <c r="L2022" s="112">
        <v>0</v>
      </c>
      <c r="M2022" s="112">
        <v>0</v>
      </c>
      <c r="O2022" s="114" t="s">
        <v>1814</v>
      </c>
      <c r="P2022" s="114" t="s">
        <v>1815</v>
      </c>
      <c r="Q2022" s="114" t="s">
        <v>618</v>
      </c>
      <c r="R2022" s="114" t="s">
        <v>1704</v>
      </c>
      <c r="S2022" s="114"/>
      <c r="T2022" s="112">
        <v>0</v>
      </c>
      <c r="U2022" s="112">
        <v>0</v>
      </c>
      <c r="V2022" s="112">
        <v>0</v>
      </c>
      <c r="W2022" s="112">
        <v>0</v>
      </c>
      <c r="X2022" s="112">
        <v>0</v>
      </c>
      <c r="Y2022" s="112">
        <v>0</v>
      </c>
      <c r="Z2022" s="112">
        <v>0</v>
      </c>
      <c r="AA2022" s="112">
        <v>0</v>
      </c>
      <c r="AB2022" s="112">
        <v>0</v>
      </c>
    </row>
    <row r="2023" spans="1:28" hidden="1" outlineLevel="1" x14ac:dyDescent="0.25">
      <c r="A2023" s="114" t="s">
        <v>1814</v>
      </c>
      <c r="B2023" s="114" t="s">
        <v>1815</v>
      </c>
      <c r="C2023" s="114" t="s">
        <v>619</v>
      </c>
      <c r="D2023" s="114" t="s">
        <v>1705</v>
      </c>
      <c r="E2023" s="112">
        <v>0</v>
      </c>
      <c r="F2023" s="112">
        <v>0</v>
      </c>
      <c r="G2023" s="112">
        <v>0</v>
      </c>
      <c r="H2023" s="112">
        <v>0</v>
      </c>
      <c r="I2023" s="112">
        <v>0</v>
      </c>
      <c r="J2023" s="112">
        <v>0</v>
      </c>
      <c r="K2023" s="112">
        <v>0</v>
      </c>
      <c r="L2023" s="112">
        <v>0</v>
      </c>
      <c r="M2023" s="112">
        <v>0</v>
      </c>
      <c r="O2023" s="114" t="s">
        <v>1814</v>
      </c>
      <c r="P2023" s="114" t="s">
        <v>1815</v>
      </c>
      <c r="Q2023" s="114" t="s">
        <v>619</v>
      </c>
      <c r="R2023" s="114" t="s">
        <v>1705</v>
      </c>
      <c r="S2023" s="114"/>
      <c r="T2023" s="112">
        <v>0</v>
      </c>
      <c r="U2023" s="112">
        <v>0</v>
      </c>
      <c r="V2023" s="112">
        <v>0</v>
      </c>
      <c r="W2023" s="112">
        <v>0</v>
      </c>
      <c r="X2023" s="112">
        <v>0</v>
      </c>
      <c r="Y2023" s="112">
        <v>0</v>
      </c>
      <c r="Z2023" s="112">
        <v>0</v>
      </c>
      <c r="AA2023" s="112">
        <v>0</v>
      </c>
      <c r="AB2023" s="112">
        <v>0</v>
      </c>
    </row>
    <row r="2024" spans="1:28" hidden="1" outlineLevel="1" x14ac:dyDescent="0.25">
      <c r="A2024" s="114" t="s">
        <v>1814</v>
      </c>
      <c r="B2024" s="114" t="s">
        <v>1815</v>
      </c>
      <c r="C2024" s="114" t="s">
        <v>620</v>
      </c>
      <c r="D2024" s="114" t="s">
        <v>1706</v>
      </c>
      <c r="E2024" s="112">
        <v>0</v>
      </c>
      <c r="F2024" s="112">
        <v>0</v>
      </c>
      <c r="G2024" s="112">
        <v>0</v>
      </c>
      <c r="H2024" s="112">
        <v>0</v>
      </c>
      <c r="I2024" s="112">
        <v>0</v>
      </c>
      <c r="J2024" s="112">
        <v>0</v>
      </c>
      <c r="K2024" s="112">
        <v>0</v>
      </c>
      <c r="L2024" s="112">
        <v>0</v>
      </c>
      <c r="M2024" s="112">
        <v>0</v>
      </c>
      <c r="O2024" s="114" t="s">
        <v>1814</v>
      </c>
      <c r="P2024" s="114" t="s">
        <v>1815</v>
      </c>
      <c r="Q2024" s="114" t="s">
        <v>620</v>
      </c>
      <c r="R2024" s="114" t="s">
        <v>1706</v>
      </c>
      <c r="S2024" s="114"/>
      <c r="T2024" s="112">
        <v>0</v>
      </c>
      <c r="U2024" s="112">
        <v>0</v>
      </c>
      <c r="V2024" s="112">
        <v>0</v>
      </c>
      <c r="W2024" s="112">
        <v>0</v>
      </c>
      <c r="X2024" s="112">
        <v>0</v>
      </c>
      <c r="Y2024" s="112">
        <v>0</v>
      </c>
      <c r="Z2024" s="112">
        <v>0</v>
      </c>
      <c r="AA2024" s="112">
        <v>0</v>
      </c>
      <c r="AB2024" s="112">
        <v>0</v>
      </c>
    </row>
    <row r="2025" spans="1:28" hidden="1" outlineLevel="1" x14ac:dyDescent="0.25">
      <c r="A2025" s="114" t="s">
        <v>1814</v>
      </c>
      <c r="B2025" s="114" t="s">
        <v>1815</v>
      </c>
      <c r="C2025" s="114" t="s">
        <v>621</v>
      </c>
      <c r="D2025" s="114" t="s">
        <v>1707</v>
      </c>
      <c r="E2025" s="112">
        <v>0</v>
      </c>
      <c r="F2025" s="112">
        <v>0</v>
      </c>
      <c r="G2025" s="112">
        <v>0</v>
      </c>
      <c r="H2025" s="112">
        <v>0</v>
      </c>
      <c r="I2025" s="112">
        <v>0</v>
      </c>
      <c r="J2025" s="112">
        <v>0</v>
      </c>
      <c r="K2025" s="112">
        <v>0</v>
      </c>
      <c r="L2025" s="112">
        <v>0</v>
      </c>
      <c r="M2025" s="112">
        <v>0</v>
      </c>
      <c r="O2025" s="114" t="s">
        <v>1814</v>
      </c>
      <c r="P2025" s="114" t="s">
        <v>1815</v>
      </c>
      <c r="Q2025" s="114" t="s">
        <v>621</v>
      </c>
      <c r="R2025" s="114" t="s">
        <v>1707</v>
      </c>
      <c r="S2025" s="114"/>
      <c r="T2025" s="112">
        <v>0</v>
      </c>
      <c r="U2025" s="112">
        <v>0</v>
      </c>
      <c r="V2025" s="112">
        <v>0</v>
      </c>
      <c r="W2025" s="112">
        <v>0</v>
      </c>
      <c r="X2025" s="112">
        <v>0</v>
      </c>
      <c r="Y2025" s="112">
        <v>0</v>
      </c>
      <c r="Z2025" s="112">
        <v>0</v>
      </c>
      <c r="AA2025" s="112">
        <v>0</v>
      </c>
      <c r="AB2025" s="112">
        <v>0</v>
      </c>
    </row>
    <row r="2026" spans="1:28" hidden="1" outlineLevel="1" x14ac:dyDescent="0.25">
      <c r="A2026" s="114" t="s">
        <v>1814</v>
      </c>
      <c r="B2026" s="114" t="s">
        <v>1815</v>
      </c>
      <c r="C2026" s="114" t="s">
        <v>706</v>
      </c>
      <c r="D2026" s="114" t="s">
        <v>1708</v>
      </c>
      <c r="E2026" s="112">
        <v>0</v>
      </c>
      <c r="F2026" s="112">
        <v>0</v>
      </c>
      <c r="G2026" s="112">
        <v>0</v>
      </c>
      <c r="H2026" s="112">
        <v>0</v>
      </c>
      <c r="I2026" s="112">
        <v>0</v>
      </c>
      <c r="J2026" s="112">
        <v>0</v>
      </c>
      <c r="K2026" s="112">
        <v>0</v>
      </c>
      <c r="L2026" s="112">
        <v>0</v>
      </c>
      <c r="M2026" s="112">
        <v>0</v>
      </c>
      <c r="O2026" s="114" t="s">
        <v>1814</v>
      </c>
      <c r="P2026" s="114" t="s">
        <v>1815</v>
      </c>
      <c r="Q2026" s="114" t="s">
        <v>706</v>
      </c>
      <c r="R2026" s="114" t="s">
        <v>1708</v>
      </c>
      <c r="S2026" s="114"/>
      <c r="T2026" s="112">
        <v>0</v>
      </c>
      <c r="U2026" s="112">
        <v>0</v>
      </c>
      <c r="V2026" s="112">
        <v>0</v>
      </c>
      <c r="W2026" s="112">
        <v>0</v>
      </c>
      <c r="X2026" s="112">
        <v>0</v>
      </c>
      <c r="Y2026" s="112">
        <v>0</v>
      </c>
      <c r="Z2026" s="112">
        <v>0</v>
      </c>
      <c r="AA2026" s="112">
        <v>0</v>
      </c>
      <c r="AB2026" s="112">
        <v>0</v>
      </c>
    </row>
    <row r="2027" spans="1:28" hidden="1" outlineLevel="1" x14ac:dyDescent="0.25">
      <c r="A2027" s="114" t="s">
        <v>1814</v>
      </c>
      <c r="B2027" s="114" t="s">
        <v>1815</v>
      </c>
      <c r="C2027" s="114" t="s">
        <v>708</v>
      </c>
      <c r="D2027" s="114" t="s">
        <v>1709</v>
      </c>
      <c r="E2027" s="112">
        <v>0</v>
      </c>
      <c r="F2027" s="112">
        <v>0</v>
      </c>
      <c r="G2027" s="112">
        <v>0</v>
      </c>
      <c r="H2027" s="112">
        <v>0</v>
      </c>
      <c r="I2027" s="112">
        <v>0</v>
      </c>
      <c r="J2027" s="112">
        <v>0</v>
      </c>
      <c r="K2027" s="112">
        <v>0</v>
      </c>
      <c r="L2027" s="112">
        <v>0</v>
      </c>
      <c r="M2027" s="112">
        <v>0</v>
      </c>
      <c r="O2027" s="114" t="s">
        <v>1814</v>
      </c>
      <c r="P2027" s="114" t="s">
        <v>1815</v>
      </c>
      <c r="Q2027" s="114" t="s">
        <v>708</v>
      </c>
      <c r="R2027" s="114" t="s">
        <v>1709</v>
      </c>
      <c r="S2027" s="114"/>
      <c r="T2027" s="112">
        <v>0</v>
      </c>
      <c r="U2027" s="112">
        <v>0</v>
      </c>
      <c r="V2027" s="112">
        <v>0</v>
      </c>
      <c r="W2027" s="112">
        <v>0</v>
      </c>
      <c r="X2027" s="112">
        <v>0</v>
      </c>
      <c r="Y2027" s="112">
        <v>0</v>
      </c>
      <c r="Z2027" s="112">
        <v>0</v>
      </c>
      <c r="AA2027" s="112">
        <v>0</v>
      </c>
      <c r="AB2027" s="112">
        <v>0</v>
      </c>
    </row>
    <row r="2028" spans="1:28" hidden="1" outlineLevel="1" x14ac:dyDescent="0.25"/>
    <row r="2029" spans="1:28" hidden="1" outlineLevel="1" x14ac:dyDescent="0.25"/>
    <row r="2030" spans="1:28" hidden="1" outlineLevel="1" x14ac:dyDescent="0.25">
      <c r="A2030" s="111" t="s">
        <v>1816</v>
      </c>
      <c r="O2030" s="111" t="s">
        <v>1816</v>
      </c>
    </row>
    <row r="2031" spans="1:28" hidden="1" outlineLevel="1" x14ac:dyDescent="0.25">
      <c r="A2031" s="114" t="s">
        <v>0</v>
      </c>
      <c r="B2031" s="114" t="s">
        <v>1666</v>
      </c>
      <c r="C2031" s="114" t="s">
        <v>112</v>
      </c>
      <c r="D2031" s="111" t="s">
        <v>127</v>
      </c>
      <c r="E2031" s="112" t="s">
        <v>1667</v>
      </c>
      <c r="F2031" s="112" t="s">
        <v>1668</v>
      </c>
      <c r="G2031" s="112" t="s">
        <v>1669</v>
      </c>
      <c r="H2031" s="112" t="s">
        <v>1670</v>
      </c>
      <c r="I2031" s="112" t="s">
        <v>1671</v>
      </c>
      <c r="J2031" s="112" t="s">
        <v>1672</v>
      </c>
      <c r="K2031" s="112" t="s">
        <v>1673</v>
      </c>
      <c r="L2031" s="112" t="s">
        <v>1674</v>
      </c>
      <c r="M2031" s="112" t="s">
        <v>1</v>
      </c>
      <c r="O2031" s="114" t="s">
        <v>0</v>
      </c>
      <c r="P2031" s="114" t="s">
        <v>1666</v>
      </c>
      <c r="Q2031" s="114" t="s">
        <v>112</v>
      </c>
      <c r="R2031" s="111" t="s">
        <v>127</v>
      </c>
      <c r="S2031" s="111"/>
      <c r="T2031" s="112" t="s">
        <v>1667</v>
      </c>
      <c r="U2031" s="112" t="s">
        <v>1668</v>
      </c>
      <c r="V2031" s="112" t="s">
        <v>1669</v>
      </c>
      <c r="W2031" s="112" t="s">
        <v>1670</v>
      </c>
      <c r="X2031" s="112" t="s">
        <v>1671</v>
      </c>
      <c r="Y2031" s="112" t="s">
        <v>1672</v>
      </c>
      <c r="Z2031" s="112" t="s">
        <v>1673</v>
      </c>
      <c r="AA2031" s="112" t="s">
        <v>1674</v>
      </c>
      <c r="AB2031" s="112" t="s">
        <v>1</v>
      </c>
    </row>
    <row r="2032" spans="1:28" hidden="1" outlineLevel="1" x14ac:dyDescent="0.25">
      <c r="A2032" s="114" t="s">
        <v>1817</v>
      </c>
      <c r="B2032" s="114" t="s">
        <v>1818</v>
      </c>
      <c r="C2032" s="114" t="s">
        <v>589</v>
      </c>
      <c r="D2032" s="114" t="s">
        <v>1676</v>
      </c>
      <c r="E2032" s="112">
        <v>0</v>
      </c>
      <c r="F2032" s="112">
        <v>0</v>
      </c>
      <c r="G2032" s="112">
        <v>0</v>
      </c>
      <c r="H2032" s="112">
        <v>0</v>
      </c>
      <c r="I2032" s="112">
        <v>0</v>
      </c>
      <c r="J2032" s="112">
        <v>0</v>
      </c>
      <c r="K2032" s="112">
        <v>0</v>
      </c>
      <c r="L2032" s="112">
        <v>0</v>
      </c>
      <c r="M2032" s="112">
        <v>0</v>
      </c>
      <c r="O2032" s="114" t="s">
        <v>1817</v>
      </c>
      <c r="P2032" s="114" t="s">
        <v>1818</v>
      </c>
      <c r="Q2032" s="114" t="s">
        <v>589</v>
      </c>
      <c r="R2032" s="114" t="s">
        <v>1676</v>
      </c>
      <c r="S2032" s="114"/>
      <c r="T2032" s="112">
        <v>0</v>
      </c>
      <c r="U2032" s="112">
        <v>0</v>
      </c>
      <c r="V2032" s="112">
        <v>0</v>
      </c>
      <c r="W2032" s="112">
        <v>0</v>
      </c>
      <c r="X2032" s="112">
        <v>0</v>
      </c>
      <c r="Y2032" s="112">
        <v>0</v>
      </c>
      <c r="Z2032" s="112">
        <v>0</v>
      </c>
      <c r="AA2032" s="112">
        <v>0</v>
      </c>
      <c r="AB2032" s="112">
        <v>0</v>
      </c>
    </row>
    <row r="2033" spans="1:28" hidden="1" outlineLevel="1" x14ac:dyDescent="0.25">
      <c r="A2033" s="114" t="s">
        <v>1817</v>
      </c>
      <c r="B2033" s="114" t="s">
        <v>1818</v>
      </c>
      <c r="C2033" s="114" t="s">
        <v>590</v>
      </c>
      <c r="D2033" s="114" t="s">
        <v>1677</v>
      </c>
      <c r="E2033" s="112">
        <v>0</v>
      </c>
      <c r="F2033" s="112">
        <v>0</v>
      </c>
      <c r="G2033" s="112">
        <v>0</v>
      </c>
      <c r="H2033" s="112">
        <v>0</v>
      </c>
      <c r="I2033" s="112">
        <v>20624</v>
      </c>
      <c r="J2033" s="112">
        <v>0</v>
      </c>
      <c r="K2033" s="112">
        <v>0</v>
      </c>
      <c r="L2033" s="112">
        <v>0</v>
      </c>
      <c r="M2033" s="112">
        <v>20624</v>
      </c>
      <c r="O2033" s="114" t="s">
        <v>1817</v>
      </c>
      <c r="P2033" s="114" t="s">
        <v>1818</v>
      </c>
      <c r="Q2033" s="114" t="s">
        <v>590</v>
      </c>
      <c r="R2033" s="114" t="s">
        <v>1677</v>
      </c>
      <c r="S2033" s="114"/>
      <c r="T2033" s="112">
        <v>0</v>
      </c>
      <c r="U2033" s="112">
        <v>0</v>
      </c>
      <c r="V2033" s="112">
        <v>0</v>
      </c>
      <c r="W2033" s="112">
        <v>0</v>
      </c>
      <c r="X2033" s="112">
        <v>20624</v>
      </c>
      <c r="Y2033" s="112">
        <v>0</v>
      </c>
      <c r="Z2033" s="112">
        <v>0</v>
      </c>
      <c r="AA2033" s="112">
        <v>0</v>
      </c>
      <c r="AB2033" s="112">
        <v>20624</v>
      </c>
    </row>
    <row r="2034" spans="1:28" hidden="1" outlineLevel="1" x14ac:dyDescent="0.25">
      <c r="A2034" s="114" t="s">
        <v>1817</v>
      </c>
      <c r="B2034" s="114" t="s">
        <v>1818</v>
      </c>
      <c r="C2034" s="114" t="s">
        <v>591</v>
      </c>
      <c r="D2034" s="114" t="s">
        <v>1678</v>
      </c>
      <c r="E2034" s="112">
        <v>0</v>
      </c>
      <c r="F2034" s="112">
        <v>0</v>
      </c>
      <c r="G2034" s="112">
        <v>0</v>
      </c>
      <c r="H2034" s="112">
        <v>0</v>
      </c>
      <c r="I2034" s="112">
        <v>0</v>
      </c>
      <c r="J2034" s="112">
        <v>0</v>
      </c>
      <c r="K2034" s="112">
        <v>0</v>
      </c>
      <c r="L2034" s="112">
        <v>0</v>
      </c>
      <c r="M2034" s="112">
        <v>0</v>
      </c>
      <c r="O2034" s="114" t="s">
        <v>1817</v>
      </c>
      <c r="P2034" s="114" t="s">
        <v>1818</v>
      </c>
      <c r="Q2034" s="114" t="s">
        <v>591</v>
      </c>
      <c r="R2034" s="114" t="s">
        <v>1678</v>
      </c>
      <c r="S2034" s="114"/>
      <c r="T2034" s="112">
        <v>0</v>
      </c>
      <c r="U2034" s="112">
        <v>0</v>
      </c>
      <c r="V2034" s="112">
        <v>0</v>
      </c>
      <c r="W2034" s="112">
        <v>0</v>
      </c>
      <c r="X2034" s="112">
        <v>0</v>
      </c>
      <c r="Y2034" s="112">
        <v>0</v>
      </c>
      <c r="Z2034" s="112">
        <v>0</v>
      </c>
      <c r="AA2034" s="112">
        <v>0</v>
      </c>
      <c r="AB2034" s="112">
        <v>0</v>
      </c>
    </row>
    <row r="2035" spans="1:28" hidden="1" outlineLevel="1" x14ac:dyDescent="0.25">
      <c r="A2035" s="114" t="s">
        <v>1817</v>
      </c>
      <c r="B2035" s="114" t="s">
        <v>1818</v>
      </c>
      <c r="C2035" s="114" t="s">
        <v>592</v>
      </c>
      <c r="D2035" s="114" t="s">
        <v>1679</v>
      </c>
      <c r="E2035" s="112">
        <v>0</v>
      </c>
      <c r="F2035" s="112">
        <v>0</v>
      </c>
      <c r="G2035" s="112">
        <v>0</v>
      </c>
      <c r="H2035" s="112">
        <v>0</v>
      </c>
      <c r="I2035" s="112">
        <v>15552</v>
      </c>
      <c r="J2035" s="112">
        <v>3840</v>
      </c>
      <c r="K2035" s="112">
        <v>0</v>
      </c>
      <c r="L2035" s="112">
        <v>0</v>
      </c>
      <c r="M2035" s="112">
        <v>19392</v>
      </c>
      <c r="O2035" s="114" t="s">
        <v>1817</v>
      </c>
      <c r="P2035" s="114" t="s">
        <v>1818</v>
      </c>
      <c r="Q2035" s="114" t="s">
        <v>592</v>
      </c>
      <c r="R2035" s="114" t="s">
        <v>1679</v>
      </c>
      <c r="S2035" s="114"/>
      <c r="T2035" s="112">
        <v>0</v>
      </c>
      <c r="U2035" s="112">
        <v>0</v>
      </c>
      <c r="V2035" s="112">
        <v>0</v>
      </c>
      <c r="W2035" s="112">
        <v>0</v>
      </c>
      <c r="X2035" s="112">
        <v>15552</v>
      </c>
      <c r="Y2035" s="112">
        <v>3840</v>
      </c>
      <c r="Z2035" s="112">
        <v>0</v>
      </c>
      <c r="AA2035" s="112">
        <v>0</v>
      </c>
      <c r="AB2035" s="112">
        <v>19392</v>
      </c>
    </row>
    <row r="2036" spans="1:28" hidden="1" outlineLevel="1" x14ac:dyDescent="0.25">
      <c r="A2036" s="114" t="s">
        <v>1817</v>
      </c>
      <c r="B2036" s="114" t="s">
        <v>1818</v>
      </c>
      <c r="C2036" s="114" t="s">
        <v>593</v>
      </c>
      <c r="D2036" s="114" t="s">
        <v>1680</v>
      </c>
      <c r="E2036" s="112">
        <v>0</v>
      </c>
      <c r="F2036" s="112">
        <v>0</v>
      </c>
      <c r="G2036" s="112">
        <v>0</v>
      </c>
      <c r="H2036" s="112">
        <v>0</v>
      </c>
      <c r="I2036" s="112">
        <v>0</v>
      </c>
      <c r="J2036" s="112">
        <v>0</v>
      </c>
      <c r="K2036" s="112">
        <v>0</v>
      </c>
      <c r="L2036" s="112">
        <v>0</v>
      </c>
      <c r="M2036" s="112">
        <v>0</v>
      </c>
      <c r="O2036" s="114" t="s">
        <v>1817</v>
      </c>
      <c r="P2036" s="114" t="s">
        <v>1818</v>
      </c>
      <c r="Q2036" s="114" t="s">
        <v>593</v>
      </c>
      <c r="R2036" s="114" t="s">
        <v>1680</v>
      </c>
      <c r="S2036" s="114"/>
      <c r="T2036" s="112">
        <v>0</v>
      </c>
      <c r="U2036" s="112">
        <v>0</v>
      </c>
      <c r="V2036" s="112">
        <v>0</v>
      </c>
      <c r="W2036" s="112">
        <v>0</v>
      </c>
      <c r="X2036" s="112">
        <v>0</v>
      </c>
      <c r="Y2036" s="112">
        <v>0</v>
      </c>
      <c r="Z2036" s="112">
        <v>0</v>
      </c>
      <c r="AA2036" s="112">
        <v>0</v>
      </c>
      <c r="AB2036" s="112">
        <v>0</v>
      </c>
    </row>
    <row r="2037" spans="1:28" hidden="1" outlineLevel="1" x14ac:dyDescent="0.25">
      <c r="A2037" s="114" t="s">
        <v>1817</v>
      </c>
      <c r="B2037" s="114" t="s">
        <v>1818</v>
      </c>
      <c r="C2037" s="114" t="s">
        <v>594</v>
      </c>
      <c r="D2037" s="114" t="s">
        <v>1681</v>
      </c>
      <c r="E2037" s="112">
        <v>0</v>
      </c>
      <c r="F2037" s="112">
        <v>0</v>
      </c>
      <c r="G2037" s="112">
        <v>0</v>
      </c>
      <c r="H2037" s="112">
        <v>0</v>
      </c>
      <c r="I2037" s="112">
        <v>0</v>
      </c>
      <c r="J2037" s="112">
        <v>0</v>
      </c>
      <c r="K2037" s="112">
        <v>0</v>
      </c>
      <c r="L2037" s="112">
        <v>0</v>
      </c>
      <c r="M2037" s="112">
        <v>0</v>
      </c>
      <c r="O2037" s="114" t="s">
        <v>1817</v>
      </c>
      <c r="P2037" s="114" t="s">
        <v>1818</v>
      </c>
      <c r="Q2037" s="114" t="s">
        <v>594</v>
      </c>
      <c r="R2037" s="114" t="s">
        <v>1681</v>
      </c>
      <c r="S2037" s="114"/>
      <c r="T2037" s="112">
        <v>0</v>
      </c>
      <c r="U2037" s="112">
        <v>0</v>
      </c>
      <c r="V2037" s="112">
        <v>0</v>
      </c>
      <c r="W2037" s="112">
        <v>0</v>
      </c>
      <c r="X2037" s="112">
        <v>0</v>
      </c>
      <c r="Y2037" s="112">
        <v>0</v>
      </c>
      <c r="Z2037" s="112">
        <v>0</v>
      </c>
      <c r="AA2037" s="112">
        <v>0</v>
      </c>
      <c r="AB2037" s="112">
        <v>0</v>
      </c>
    </row>
    <row r="2038" spans="1:28" hidden="1" outlineLevel="1" x14ac:dyDescent="0.25">
      <c r="A2038" s="114" t="s">
        <v>1817</v>
      </c>
      <c r="B2038" s="114" t="s">
        <v>1818</v>
      </c>
      <c r="C2038" s="114" t="s">
        <v>595</v>
      </c>
      <c r="D2038" s="114" t="s">
        <v>1682</v>
      </c>
      <c r="E2038" s="112">
        <v>0</v>
      </c>
      <c r="F2038" s="112">
        <v>0</v>
      </c>
      <c r="G2038" s="112">
        <v>0</v>
      </c>
      <c r="H2038" s="112">
        <v>0</v>
      </c>
      <c r="I2038" s="112">
        <v>0</v>
      </c>
      <c r="J2038" s="112">
        <v>12464</v>
      </c>
      <c r="K2038" s="112">
        <v>0</v>
      </c>
      <c r="L2038" s="112">
        <v>0</v>
      </c>
      <c r="M2038" s="112">
        <v>12464</v>
      </c>
      <c r="O2038" s="114" t="s">
        <v>1817</v>
      </c>
      <c r="P2038" s="114" t="s">
        <v>1818</v>
      </c>
      <c r="Q2038" s="114" t="s">
        <v>595</v>
      </c>
      <c r="R2038" s="114" t="s">
        <v>1682</v>
      </c>
      <c r="S2038" s="114"/>
      <c r="T2038" s="112">
        <v>0</v>
      </c>
      <c r="U2038" s="112">
        <v>0</v>
      </c>
      <c r="V2038" s="112">
        <v>0</v>
      </c>
      <c r="W2038" s="112">
        <v>0</v>
      </c>
      <c r="X2038" s="112">
        <v>0</v>
      </c>
      <c r="Y2038" s="112">
        <v>12464</v>
      </c>
      <c r="Z2038" s="112">
        <v>0</v>
      </c>
      <c r="AA2038" s="112">
        <v>0</v>
      </c>
      <c r="AB2038" s="112">
        <v>12464</v>
      </c>
    </row>
    <row r="2039" spans="1:28" hidden="1" outlineLevel="1" x14ac:dyDescent="0.25">
      <c r="A2039" s="114" t="s">
        <v>1817</v>
      </c>
      <c r="B2039" s="114" t="s">
        <v>1818</v>
      </c>
      <c r="C2039" s="114" t="s">
        <v>596</v>
      </c>
      <c r="D2039" s="114" t="s">
        <v>1683</v>
      </c>
      <c r="E2039" s="112">
        <v>0</v>
      </c>
      <c r="F2039" s="112">
        <v>0</v>
      </c>
      <c r="G2039" s="112">
        <v>0</v>
      </c>
      <c r="H2039" s="112">
        <v>0</v>
      </c>
      <c r="I2039" s="112">
        <v>0</v>
      </c>
      <c r="J2039" s="112">
        <v>0</v>
      </c>
      <c r="K2039" s="112">
        <v>0</v>
      </c>
      <c r="L2039" s="112">
        <v>0</v>
      </c>
      <c r="M2039" s="112">
        <v>0</v>
      </c>
      <c r="O2039" s="114" t="s">
        <v>1817</v>
      </c>
      <c r="P2039" s="114" t="s">
        <v>1818</v>
      </c>
      <c r="Q2039" s="114" t="s">
        <v>596</v>
      </c>
      <c r="R2039" s="114" t="s">
        <v>1683</v>
      </c>
      <c r="S2039" s="114"/>
      <c r="T2039" s="112">
        <v>0</v>
      </c>
      <c r="U2039" s="112">
        <v>0</v>
      </c>
      <c r="V2039" s="112">
        <v>0</v>
      </c>
      <c r="W2039" s="112">
        <v>0</v>
      </c>
      <c r="X2039" s="112">
        <v>0</v>
      </c>
      <c r="Y2039" s="112">
        <v>0</v>
      </c>
      <c r="Z2039" s="112">
        <v>0</v>
      </c>
      <c r="AA2039" s="112">
        <v>0</v>
      </c>
      <c r="AB2039" s="112">
        <v>0</v>
      </c>
    </row>
    <row r="2040" spans="1:28" hidden="1" outlineLevel="1" x14ac:dyDescent="0.25">
      <c r="A2040" s="114" t="s">
        <v>1817</v>
      </c>
      <c r="B2040" s="114" t="s">
        <v>1818</v>
      </c>
      <c r="C2040" s="114" t="s">
        <v>597</v>
      </c>
      <c r="D2040" s="114" t="s">
        <v>1684</v>
      </c>
      <c r="E2040" s="112">
        <v>0</v>
      </c>
      <c r="F2040" s="112">
        <v>0</v>
      </c>
      <c r="G2040" s="112">
        <v>0</v>
      </c>
      <c r="H2040" s="112">
        <v>0</v>
      </c>
      <c r="I2040" s="112">
        <v>0</v>
      </c>
      <c r="J2040" s="112">
        <v>0</v>
      </c>
      <c r="K2040" s="112">
        <v>0</v>
      </c>
      <c r="L2040" s="112">
        <v>0</v>
      </c>
      <c r="M2040" s="112">
        <v>0</v>
      </c>
      <c r="O2040" s="114" t="s">
        <v>1817</v>
      </c>
      <c r="P2040" s="114" t="s">
        <v>1818</v>
      </c>
      <c r="Q2040" s="114" t="s">
        <v>597</v>
      </c>
      <c r="R2040" s="114" t="s">
        <v>1684</v>
      </c>
      <c r="S2040" s="114"/>
      <c r="T2040" s="112">
        <v>0</v>
      </c>
      <c r="U2040" s="112">
        <v>0</v>
      </c>
      <c r="V2040" s="112">
        <v>0</v>
      </c>
      <c r="W2040" s="112">
        <v>0</v>
      </c>
      <c r="X2040" s="112">
        <v>0</v>
      </c>
      <c r="Y2040" s="112">
        <v>0</v>
      </c>
      <c r="Z2040" s="112">
        <v>0</v>
      </c>
      <c r="AA2040" s="112">
        <v>0</v>
      </c>
      <c r="AB2040" s="112">
        <v>0</v>
      </c>
    </row>
    <row r="2041" spans="1:28" hidden="1" outlineLevel="1" x14ac:dyDescent="0.25">
      <c r="A2041" s="114" t="s">
        <v>1817</v>
      </c>
      <c r="B2041" s="114" t="s">
        <v>1818</v>
      </c>
      <c r="C2041" s="114" t="s">
        <v>598</v>
      </c>
      <c r="D2041" s="114" t="s">
        <v>1685</v>
      </c>
      <c r="E2041" s="112">
        <v>0</v>
      </c>
      <c r="F2041" s="112">
        <v>0</v>
      </c>
      <c r="G2041" s="112">
        <v>0</v>
      </c>
      <c r="H2041" s="112">
        <v>0</v>
      </c>
      <c r="I2041" s="112">
        <v>0</v>
      </c>
      <c r="J2041" s="112">
        <v>0</v>
      </c>
      <c r="K2041" s="112">
        <v>0</v>
      </c>
      <c r="L2041" s="112">
        <v>0</v>
      </c>
      <c r="M2041" s="112">
        <v>0</v>
      </c>
      <c r="O2041" s="114" t="s">
        <v>1817</v>
      </c>
      <c r="P2041" s="114" t="s">
        <v>1818</v>
      </c>
      <c r="Q2041" s="114" t="s">
        <v>598</v>
      </c>
      <c r="R2041" s="114" t="s">
        <v>1685</v>
      </c>
      <c r="S2041" s="114"/>
      <c r="T2041" s="112">
        <v>0</v>
      </c>
      <c r="U2041" s="112">
        <v>0</v>
      </c>
      <c r="V2041" s="112">
        <v>0</v>
      </c>
      <c r="W2041" s="112">
        <v>0</v>
      </c>
      <c r="X2041" s="112">
        <v>0</v>
      </c>
      <c r="Y2041" s="112">
        <v>0</v>
      </c>
      <c r="Z2041" s="112">
        <v>0</v>
      </c>
      <c r="AA2041" s="112">
        <v>0</v>
      </c>
      <c r="AB2041" s="112">
        <v>0</v>
      </c>
    </row>
    <row r="2042" spans="1:28" hidden="1" outlineLevel="1" x14ac:dyDescent="0.25">
      <c r="A2042" s="114" t="s">
        <v>1817</v>
      </c>
      <c r="B2042" s="114" t="s">
        <v>1818</v>
      </c>
      <c r="C2042" s="114" t="s">
        <v>599</v>
      </c>
      <c r="D2042" s="114" t="s">
        <v>1686</v>
      </c>
      <c r="E2042" s="112">
        <v>0</v>
      </c>
      <c r="F2042" s="112">
        <v>0</v>
      </c>
      <c r="G2042" s="112">
        <v>0</v>
      </c>
      <c r="H2042" s="112">
        <v>0</v>
      </c>
      <c r="I2042" s="112">
        <v>0</v>
      </c>
      <c r="J2042" s="112">
        <v>0</v>
      </c>
      <c r="K2042" s="112">
        <v>0</v>
      </c>
      <c r="L2042" s="112">
        <v>0</v>
      </c>
      <c r="M2042" s="112">
        <v>0</v>
      </c>
      <c r="O2042" s="114" t="s">
        <v>1817</v>
      </c>
      <c r="P2042" s="114" t="s">
        <v>1818</v>
      </c>
      <c r="Q2042" s="114" t="s">
        <v>599</v>
      </c>
      <c r="R2042" s="114" t="s">
        <v>1686</v>
      </c>
      <c r="S2042" s="114"/>
      <c r="T2042" s="112">
        <v>0</v>
      </c>
      <c r="U2042" s="112">
        <v>0</v>
      </c>
      <c r="V2042" s="112">
        <v>0</v>
      </c>
      <c r="W2042" s="112">
        <v>0</v>
      </c>
      <c r="X2042" s="112">
        <v>0</v>
      </c>
      <c r="Y2042" s="112">
        <v>0</v>
      </c>
      <c r="Z2042" s="112">
        <v>0</v>
      </c>
      <c r="AA2042" s="112">
        <v>0</v>
      </c>
      <c r="AB2042" s="112">
        <v>0</v>
      </c>
    </row>
    <row r="2043" spans="1:28" hidden="1" outlineLevel="1" x14ac:dyDescent="0.25">
      <c r="A2043" s="114" t="s">
        <v>1817</v>
      </c>
      <c r="B2043" s="114" t="s">
        <v>1818</v>
      </c>
      <c r="C2043" s="114" t="s">
        <v>600</v>
      </c>
      <c r="D2043" s="114" t="s">
        <v>1687</v>
      </c>
      <c r="E2043" s="112">
        <v>1424</v>
      </c>
      <c r="F2043" s="112">
        <v>0</v>
      </c>
      <c r="G2043" s="112">
        <v>0</v>
      </c>
      <c r="H2043" s="112">
        <v>1768</v>
      </c>
      <c r="I2043" s="112">
        <v>0</v>
      </c>
      <c r="J2043" s="112">
        <v>0</v>
      </c>
      <c r="K2043" s="112">
        <v>0</v>
      </c>
      <c r="L2043" s="112">
        <v>0</v>
      </c>
      <c r="M2043" s="112">
        <v>3192</v>
      </c>
      <c r="O2043" s="114" t="s">
        <v>1817</v>
      </c>
      <c r="P2043" s="114" t="s">
        <v>1818</v>
      </c>
      <c r="Q2043" s="114" t="s">
        <v>600</v>
      </c>
      <c r="R2043" s="114" t="s">
        <v>1687</v>
      </c>
      <c r="S2043" s="114"/>
      <c r="T2043" s="112">
        <v>1424</v>
      </c>
      <c r="U2043" s="112">
        <v>0</v>
      </c>
      <c r="V2043" s="112">
        <v>0</v>
      </c>
      <c r="W2043" s="112">
        <v>1768</v>
      </c>
      <c r="X2043" s="112">
        <v>0</v>
      </c>
      <c r="Y2043" s="112">
        <v>0</v>
      </c>
      <c r="Z2043" s="112">
        <v>0</v>
      </c>
      <c r="AA2043" s="112">
        <v>0</v>
      </c>
      <c r="AB2043" s="112">
        <v>3192</v>
      </c>
    </row>
    <row r="2044" spans="1:28" hidden="1" outlineLevel="1" x14ac:dyDescent="0.25">
      <c r="A2044" s="114" t="s">
        <v>1817</v>
      </c>
      <c r="B2044" s="114" t="s">
        <v>1818</v>
      </c>
      <c r="C2044" s="114" t="s">
        <v>601</v>
      </c>
      <c r="D2044" s="114" t="s">
        <v>1688</v>
      </c>
      <c r="E2044" s="112">
        <v>0</v>
      </c>
      <c r="F2044" s="112">
        <v>0</v>
      </c>
      <c r="G2044" s="112">
        <v>0</v>
      </c>
      <c r="H2044" s="112">
        <v>0</v>
      </c>
      <c r="I2044" s="112">
        <v>0</v>
      </c>
      <c r="J2044" s="112">
        <v>0</v>
      </c>
      <c r="K2044" s="112">
        <v>0</v>
      </c>
      <c r="L2044" s="112">
        <v>0</v>
      </c>
      <c r="M2044" s="112">
        <v>0</v>
      </c>
      <c r="O2044" s="114" t="s">
        <v>1817</v>
      </c>
      <c r="P2044" s="114" t="s">
        <v>1818</v>
      </c>
      <c r="Q2044" s="114" t="s">
        <v>601</v>
      </c>
      <c r="R2044" s="114" t="s">
        <v>1688</v>
      </c>
      <c r="S2044" s="114"/>
      <c r="T2044" s="112">
        <v>0</v>
      </c>
      <c r="U2044" s="112">
        <v>0</v>
      </c>
      <c r="V2044" s="112">
        <v>0</v>
      </c>
      <c r="W2044" s="112">
        <v>0</v>
      </c>
      <c r="X2044" s="112">
        <v>0</v>
      </c>
      <c r="Y2044" s="112">
        <v>0</v>
      </c>
      <c r="Z2044" s="112">
        <v>0</v>
      </c>
      <c r="AA2044" s="112">
        <v>0</v>
      </c>
      <c r="AB2044" s="112">
        <v>0</v>
      </c>
    </row>
    <row r="2045" spans="1:28" hidden="1" outlineLevel="1" x14ac:dyDescent="0.25">
      <c r="A2045" s="114" t="s">
        <v>1817</v>
      </c>
      <c r="B2045" s="114" t="s">
        <v>1818</v>
      </c>
      <c r="C2045" s="114" t="s">
        <v>602</v>
      </c>
      <c r="D2045" s="114" t="s">
        <v>1689</v>
      </c>
      <c r="E2045" s="112">
        <v>0</v>
      </c>
      <c r="F2045" s="112">
        <v>0</v>
      </c>
      <c r="G2045" s="112">
        <v>0</v>
      </c>
      <c r="H2045" s="112">
        <v>0</v>
      </c>
      <c r="I2045" s="112">
        <v>0</v>
      </c>
      <c r="J2045" s="112">
        <v>0</v>
      </c>
      <c r="K2045" s="112">
        <v>0</v>
      </c>
      <c r="L2045" s="112">
        <v>0</v>
      </c>
      <c r="M2045" s="112">
        <v>0</v>
      </c>
      <c r="O2045" s="114" t="s">
        <v>1817</v>
      </c>
      <c r="P2045" s="114" t="s">
        <v>1818</v>
      </c>
      <c r="Q2045" s="114" t="s">
        <v>602</v>
      </c>
      <c r="R2045" s="114" t="s">
        <v>1689</v>
      </c>
      <c r="S2045" s="114"/>
      <c r="T2045" s="112">
        <v>0</v>
      </c>
      <c r="U2045" s="112">
        <v>0</v>
      </c>
      <c r="V2045" s="112">
        <v>0</v>
      </c>
      <c r="W2045" s="112">
        <v>0</v>
      </c>
      <c r="X2045" s="112">
        <v>0</v>
      </c>
      <c r="Y2045" s="112">
        <v>0</v>
      </c>
      <c r="Z2045" s="112">
        <v>0</v>
      </c>
      <c r="AA2045" s="112">
        <v>0</v>
      </c>
      <c r="AB2045" s="112">
        <v>0</v>
      </c>
    </row>
    <row r="2046" spans="1:28" hidden="1" outlineLevel="1" x14ac:dyDescent="0.25">
      <c r="A2046" s="114" t="s">
        <v>1817</v>
      </c>
      <c r="B2046" s="114" t="s">
        <v>1818</v>
      </c>
      <c r="C2046" s="114" t="s">
        <v>603</v>
      </c>
      <c r="D2046" s="114" t="s">
        <v>1690</v>
      </c>
      <c r="E2046" s="112">
        <v>0</v>
      </c>
      <c r="F2046" s="112">
        <v>0</v>
      </c>
      <c r="G2046" s="112">
        <v>0</v>
      </c>
      <c r="H2046" s="112">
        <v>0</v>
      </c>
      <c r="I2046" s="112">
        <v>0</v>
      </c>
      <c r="J2046" s="112">
        <v>0</v>
      </c>
      <c r="K2046" s="112">
        <v>0</v>
      </c>
      <c r="L2046" s="112">
        <v>0</v>
      </c>
      <c r="M2046" s="112">
        <v>0</v>
      </c>
      <c r="O2046" s="114" t="s">
        <v>1817</v>
      </c>
      <c r="P2046" s="114" t="s">
        <v>1818</v>
      </c>
      <c r="Q2046" s="114" t="s">
        <v>603</v>
      </c>
      <c r="R2046" s="114" t="s">
        <v>1690</v>
      </c>
      <c r="S2046" s="114"/>
      <c r="T2046" s="112">
        <v>0</v>
      </c>
      <c r="U2046" s="112">
        <v>0</v>
      </c>
      <c r="V2046" s="112">
        <v>0</v>
      </c>
      <c r="W2046" s="112">
        <v>0</v>
      </c>
      <c r="X2046" s="112">
        <v>0</v>
      </c>
      <c r="Y2046" s="112">
        <v>0</v>
      </c>
      <c r="Z2046" s="112">
        <v>0</v>
      </c>
      <c r="AA2046" s="112">
        <v>0</v>
      </c>
      <c r="AB2046" s="112">
        <v>0</v>
      </c>
    </row>
    <row r="2047" spans="1:28" hidden="1" outlineLevel="1" x14ac:dyDescent="0.25">
      <c r="A2047" s="114" t="s">
        <v>1817</v>
      </c>
      <c r="B2047" s="114" t="s">
        <v>1818</v>
      </c>
      <c r="C2047" s="114" t="s">
        <v>604</v>
      </c>
      <c r="D2047" s="114" t="s">
        <v>1691</v>
      </c>
      <c r="E2047" s="112">
        <v>0</v>
      </c>
      <c r="F2047" s="112">
        <v>0</v>
      </c>
      <c r="G2047" s="112">
        <v>0</v>
      </c>
      <c r="H2047" s="112">
        <v>0</v>
      </c>
      <c r="I2047" s="112">
        <v>0</v>
      </c>
      <c r="J2047" s="112">
        <v>19824</v>
      </c>
      <c r="K2047" s="112">
        <v>0</v>
      </c>
      <c r="L2047" s="112">
        <v>0</v>
      </c>
      <c r="M2047" s="112">
        <v>19824</v>
      </c>
      <c r="O2047" s="114" t="s">
        <v>1817</v>
      </c>
      <c r="P2047" s="114" t="s">
        <v>1818</v>
      </c>
      <c r="Q2047" s="114" t="s">
        <v>604</v>
      </c>
      <c r="R2047" s="114" t="s">
        <v>1691</v>
      </c>
      <c r="S2047" s="114"/>
      <c r="T2047" s="112">
        <v>0</v>
      </c>
      <c r="U2047" s="112">
        <v>0</v>
      </c>
      <c r="V2047" s="112">
        <v>0</v>
      </c>
      <c r="W2047" s="112">
        <v>0</v>
      </c>
      <c r="X2047" s="112">
        <v>0</v>
      </c>
      <c r="Y2047" s="112">
        <v>19824</v>
      </c>
      <c r="Z2047" s="112">
        <v>0</v>
      </c>
      <c r="AA2047" s="112">
        <v>0</v>
      </c>
      <c r="AB2047" s="112">
        <v>19824</v>
      </c>
    </row>
    <row r="2048" spans="1:28" hidden="1" outlineLevel="1" x14ac:dyDescent="0.25">
      <c r="A2048" s="114" t="s">
        <v>1817</v>
      </c>
      <c r="B2048" s="114" t="s">
        <v>1818</v>
      </c>
      <c r="C2048" s="114" t="s">
        <v>605</v>
      </c>
      <c r="D2048" s="114" t="s">
        <v>1692</v>
      </c>
      <c r="E2048" s="112">
        <v>0</v>
      </c>
      <c r="F2048" s="112">
        <v>0</v>
      </c>
      <c r="G2048" s="112">
        <v>0</v>
      </c>
      <c r="H2048" s="112">
        <v>0</v>
      </c>
      <c r="I2048" s="112">
        <v>0</v>
      </c>
      <c r="J2048" s="112">
        <v>0</v>
      </c>
      <c r="K2048" s="112">
        <v>0</v>
      </c>
      <c r="L2048" s="112">
        <v>0</v>
      </c>
      <c r="M2048" s="112">
        <v>0</v>
      </c>
      <c r="O2048" s="114" t="s">
        <v>1817</v>
      </c>
      <c r="P2048" s="114" t="s">
        <v>1818</v>
      </c>
      <c r="Q2048" s="114" t="s">
        <v>605</v>
      </c>
      <c r="R2048" s="114" t="s">
        <v>1692</v>
      </c>
      <c r="S2048" s="114"/>
      <c r="T2048" s="112">
        <v>0</v>
      </c>
      <c r="U2048" s="112">
        <v>0</v>
      </c>
      <c r="V2048" s="112">
        <v>0</v>
      </c>
      <c r="W2048" s="112">
        <v>0</v>
      </c>
      <c r="X2048" s="112">
        <v>0</v>
      </c>
      <c r="Y2048" s="112">
        <v>0</v>
      </c>
      <c r="Z2048" s="112">
        <v>0</v>
      </c>
      <c r="AA2048" s="112">
        <v>0</v>
      </c>
      <c r="AB2048" s="112">
        <v>0</v>
      </c>
    </row>
    <row r="2049" spans="1:28" hidden="1" outlineLevel="1" x14ac:dyDescent="0.25">
      <c r="A2049" s="114" t="s">
        <v>1817</v>
      </c>
      <c r="B2049" s="114" t="s">
        <v>1818</v>
      </c>
      <c r="C2049" s="114" t="s">
        <v>606</v>
      </c>
      <c r="D2049" s="114" t="s">
        <v>1693</v>
      </c>
      <c r="E2049" s="112">
        <v>0</v>
      </c>
      <c r="F2049" s="112">
        <v>0</v>
      </c>
      <c r="G2049" s="112">
        <v>0</v>
      </c>
      <c r="H2049" s="112">
        <v>0</v>
      </c>
      <c r="I2049" s="112">
        <v>0</v>
      </c>
      <c r="J2049" s="112">
        <v>0</v>
      </c>
      <c r="K2049" s="112">
        <v>0</v>
      </c>
      <c r="L2049" s="112">
        <v>0</v>
      </c>
      <c r="M2049" s="112">
        <v>0</v>
      </c>
      <c r="O2049" s="114" t="s">
        <v>1817</v>
      </c>
      <c r="P2049" s="114" t="s">
        <v>1818</v>
      </c>
      <c r="Q2049" s="114" t="s">
        <v>606</v>
      </c>
      <c r="R2049" s="114" t="s">
        <v>1693</v>
      </c>
      <c r="S2049" s="114"/>
      <c r="T2049" s="112">
        <v>0</v>
      </c>
      <c r="U2049" s="112">
        <v>0</v>
      </c>
      <c r="V2049" s="112">
        <v>0</v>
      </c>
      <c r="W2049" s="112">
        <v>0</v>
      </c>
      <c r="X2049" s="112">
        <v>0</v>
      </c>
      <c r="Y2049" s="112">
        <v>0</v>
      </c>
      <c r="Z2049" s="112">
        <v>0</v>
      </c>
      <c r="AA2049" s="112">
        <v>0</v>
      </c>
      <c r="AB2049" s="112">
        <v>0</v>
      </c>
    </row>
    <row r="2050" spans="1:28" hidden="1" outlineLevel="1" x14ac:dyDescent="0.25">
      <c r="A2050" s="114" t="s">
        <v>1817</v>
      </c>
      <c r="B2050" s="114" t="s">
        <v>1818</v>
      </c>
      <c r="C2050" s="114" t="s">
        <v>607</v>
      </c>
      <c r="D2050" s="114" t="s">
        <v>1694</v>
      </c>
      <c r="E2050" s="112">
        <v>0</v>
      </c>
      <c r="F2050" s="112">
        <v>1808</v>
      </c>
      <c r="G2050" s="112">
        <v>2176</v>
      </c>
      <c r="H2050" s="112">
        <v>0</v>
      </c>
      <c r="I2050" s="112">
        <v>0</v>
      </c>
      <c r="J2050" s="112">
        <v>0</v>
      </c>
      <c r="K2050" s="112">
        <v>0</v>
      </c>
      <c r="L2050" s="112">
        <v>0</v>
      </c>
      <c r="M2050" s="112">
        <v>3984</v>
      </c>
      <c r="O2050" s="114" t="s">
        <v>1817</v>
      </c>
      <c r="P2050" s="114" t="s">
        <v>1818</v>
      </c>
      <c r="Q2050" s="114" t="s">
        <v>607</v>
      </c>
      <c r="R2050" s="114" t="s">
        <v>1694</v>
      </c>
      <c r="S2050" s="114"/>
      <c r="T2050" s="112">
        <v>0</v>
      </c>
      <c r="U2050" s="112">
        <v>1808</v>
      </c>
      <c r="V2050" s="112">
        <v>2176</v>
      </c>
      <c r="W2050" s="112">
        <v>0</v>
      </c>
      <c r="X2050" s="112">
        <v>0</v>
      </c>
      <c r="Y2050" s="112">
        <v>0</v>
      </c>
      <c r="Z2050" s="112">
        <v>0</v>
      </c>
      <c r="AA2050" s="112">
        <v>0</v>
      </c>
      <c r="AB2050" s="112">
        <v>3984</v>
      </c>
    </row>
    <row r="2051" spans="1:28" hidden="1" outlineLevel="1" x14ac:dyDescent="0.25">
      <c r="A2051" s="114" t="s">
        <v>1817</v>
      </c>
      <c r="B2051" s="114" t="s">
        <v>1818</v>
      </c>
      <c r="C2051" s="114" t="s">
        <v>608</v>
      </c>
      <c r="D2051" s="114" t="s">
        <v>1695</v>
      </c>
      <c r="E2051" s="112">
        <v>0</v>
      </c>
      <c r="F2051" s="112">
        <v>0</v>
      </c>
      <c r="G2051" s="112">
        <v>0</v>
      </c>
      <c r="H2051" s="112">
        <v>0</v>
      </c>
      <c r="I2051" s="112">
        <v>0</v>
      </c>
      <c r="J2051" s="112">
        <v>0</v>
      </c>
      <c r="K2051" s="112">
        <v>0</v>
      </c>
      <c r="L2051" s="112">
        <v>0</v>
      </c>
      <c r="M2051" s="112">
        <v>0</v>
      </c>
      <c r="O2051" s="114" t="s">
        <v>1817</v>
      </c>
      <c r="P2051" s="114" t="s">
        <v>1818</v>
      </c>
      <c r="Q2051" s="114" t="s">
        <v>608</v>
      </c>
      <c r="R2051" s="114" t="s">
        <v>1695</v>
      </c>
      <c r="S2051" s="114"/>
      <c r="T2051" s="112">
        <v>0</v>
      </c>
      <c r="U2051" s="112">
        <v>0</v>
      </c>
      <c r="V2051" s="112">
        <v>0</v>
      </c>
      <c r="W2051" s="112">
        <v>0</v>
      </c>
      <c r="X2051" s="112">
        <v>0</v>
      </c>
      <c r="Y2051" s="112">
        <v>0</v>
      </c>
      <c r="Z2051" s="112">
        <v>0</v>
      </c>
      <c r="AA2051" s="112">
        <v>0</v>
      </c>
      <c r="AB2051" s="112">
        <v>0</v>
      </c>
    </row>
    <row r="2052" spans="1:28" hidden="1" outlineLevel="1" x14ac:dyDescent="0.25">
      <c r="A2052" s="114" t="s">
        <v>1817</v>
      </c>
      <c r="B2052" s="114" t="s">
        <v>1818</v>
      </c>
      <c r="C2052" s="114" t="s">
        <v>609</v>
      </c>
      <c r="D2052" s="114" t="s">
        <v>1696</v>
      </c>
      <c r="E2052" s="112">
        <v>0</v>
      </c>
      <c r="F2052" s="112">
        <v>0</v>
      </c>
      <c r="G2052" s="112">
        <v>0</v>
      </c>
      <c r="H2052" s="112">
        <v>0</v>
      </c>
      <c r="I2052" s="112">
        <v>0</v>
      </c>
      <c r="J2052" s="112">
        <v>0</v>
      </c>
      <c r="K2052" s="112">
        <v>0</v>
      </c>
      <c r="L2052" s="112">
        <v>0</v>
      </c>
      <c r="M2052" s="112">
        <v>0</v>
      </c>
      <c r="O2052" s="114" t="s">
        <v>1817</v>
      </c>
      <c r="P2052" s="114" t="s">
        <v>1818</v>
      </c>
      <c r="Q2052" s="114" t="s">
        <v>609</v>
      </c>
      <c r="R2052" s="114" t="s">
        <v>1696</v>
      </c>
      <c r="S2052" s="114"/>
      <c r="T2052" s="112">
        <v>0</v>
      </c>
      <c r="U2052" s="112">
        <v>0</v>
      </c>
      <c r="V2052" s="112">
        <v>0</v>
      </c>
      <c r="W2052" s="112">
        <v>0</v>
      </c>
      <c r="X2052" s="112">
        <v>0</v>
      </c>
      <c r="Y2052" s="112">
        <v>0</v>
      </c>
      <c r="Z2052" s="112">
        <v>0</v>
      </c>
      <c r="AA2052" s="112">
        <v>0</v>
      </c>
      <c r="AB2052" s="112">
        <v>0</v>
      </c>
    </row>
    <row r="2053" spans="1:28" hidden="1" outlineLevel="1" x14ac:dyDescent="0.25">
      <c r="A2053" s="114" t="s">
        <v>1817</v>
      </c>
      <c r="B2053" s="114" t="s">
        <v>1818</v>
      </c>
      <c r="C2053" s="114" t="s">
        <v>610</v>
      </c>
      <c r="D2053" s="114" t="s">
        <v>1697</v>
      </c>
      <c r="E2053" s="112">
        <v>0</v>
      </c>
      <c r="F2053" s="112">
        <v>0</v>
      </c>
      <c r="G2053" s="112">
        <v>0</v>
      </c>
      <c r="H2053" s="112">
        <v>0</v>
      </c>
      <c r="I2053" s="112">
        <v>1248</v>
      </c>
      <c r="J2053" s="112">
        <v>0</v>
      </c>
      <c r="K2053" s="112">
        <v>0</v>
      </c>
      <c r="L2053" s="112">
        <v>0</v>
      </c>
      <c r="M2053" s="112">
        <v>1248</v>
      </c>
      <c r="O2053" s="114" t="s">
        <v>1817</v>
      </c>
      <c r="P2053" s="114" t="s">
        <v>1818</v>
      </c>
      <c r="Q2053" s="114" t="s">
        <v>610</v>
      </c>
      <c r="R2053" s="114" t="s">
        <v>1697</v>
      </c>
      <c r="S2053" s="114"/>
      <c r="T2053" s="112">
        <v>0</v>
      </c>
      <c r="U2053" s="112">
        <v>0</v>
      </c>
      <c r="V2053" s="112">
        <v>0</v>
      </c>
      <c r="W2053" s="112">
        <v>0</v>
      </c>
      <c r="X2053" s="112">
        <v>1248</v>
      </c>
      <c r="Y2053" s="112">
        <v>0</v>
      </c>
      <c r="Z2053" s="112">
        <v>0</v>
      </c>
      <c r="AA2053" s="112">
        <v>0</v>
      </c>
      <c r="AB2053" s="112">
        <v>1248</v>
      </c>
    </row>
    <row r="2054" spans="1:28" hidden="1" outlineLevel="1" x14ac:dyDescent="0.25">
      <c r="A2054" s="114" t="s">
        <v>1817</v>
      </c>
      <c r="B2054" s="114" t="s">
        <v>1818</v>
      </c>
      <c r="C2054" s="114" t="s">
        <v>611</v>
      </c>
      <c r="D2054" s="114" t="s">
        <v>1698</v>
      </c>
      <c r="E2054" s="112">
        <v>0</v>
      </c>
      <c r="F2054" s="112">
        <v>0</v>
      </c>
      <c r="G2054" s="112">
        <v>0</v>
      </c>
      <c r="H2054" s="112">
        <v>0</v>
      </c>
      <c r="I2054" s="112">
        <v>0</v>
      </c>
      <c r="J2054" s="112">
        <v>0</v>
      </c>
      <c r="K2054" s="112">
        <v>0</v>
      </c>
      <c r="L2054" s="112">
        <v>0</v>
      </c>
      <c r="M2054" s="112">
        <v>0</v>
      </c>
      <c r="O2054" s="114" t="s">
        <v>1817</v>
      </c>
      <c r="P2054" s="114" t="s">
        <v>1818</v>
      </c>
      <c r="Q2054" s="114" t="s">
        <v>611</v>
      </c>
      <c r="R2054" s="114" t="s">
        <v>1698</v>
      </c>
      <c r="S2054" s="114"/>
      <c r="T2054" s="112">
        <v>0</v>
      </c>
      <c r="U2054" s="112">
        <v>0</v>
      </c>
      <c r="V2054" s="112">
        <v>0</v>
      </c>
      <c r="W2054" s="112">
        <v>0</v>
      </c>
      <c r="X2054" s="112">
        <v>0</v>
      </c>
      <c r="Y2054" s="112">
        <v>0</v>
      </c>
      <c r="Z2054" s="112">
        <v>0</v>
      </c>
      <c r="AA2054" s="112">
        <v>0</v>
      </c>
      <c r="AB2054" s="112">
        <v>0</v>
      </c>
    </row>
    <row r="2055" spans="1:28" hidden="1" outlineLevel="1" x14ac:dyDescent="0.25">
      <c r="A2055" s="114" t="s">
        <v>1817</v>
      </c>
      <c r="B2055" s="114" t="s">
        <v>1818</v>
      </c>
      <c r="C2055" s="114" t="s">
        <v>612</v>
      </c>
      <c r="D2055" s="114" t="s">
        <v>1699</v>
      </c>
      <c r="E2055" s="112">
        <v>0</v>
      </c>
      <c r="F2055" s="112">
        <v>0</v>
      </c>
      <c r="G2055" s="112">
        <v>0</v>
      </c>
      <c r="H2055" s="112">
        <v>0</v>
      </c>
      <c r="I2055" s="112">
        <v>0</v>
      </c>
      <c r="J2055" s="112">
        <v>0</v>
      </c>
      <c r="K2055" s="112">
        <v>0</v>
      </c>
      <c r="L2055" s="112">
        <v>0</v>
      </c>
      <c r="M2055" s="112">
        <v>0</v>
      </c>
      <c r="O2055" s="114" t="s">
        <v>1817</v>
      </c>
      <c r="P2055" s="114" t="s">
        <v>1818</v>
      </c>
      <c r="Q2055" s="114" t="s">
        <v>612</v>
      </c>
      <c r="R2055" s="114" t="s">
        <v>1699</v>
      </c>
      <c r="S2055" s="114"/>
      <c r="T2055" s="112">
        <v>0</v>
      </c>
      <c r="U2055" s="112">
        <v>0</v>
      </c>
      <c r="V2055" s="112">
        <v>0</v>
      </c>
      <c r="W2055" s="112">
        <v>0</v>
      </c>
      <c r="X2055" s="112">
        <v>0</v>
      </c>
      <c r="Y2055" s="112">
        <v>0</v>
      </c>
      <c r="Z2055" s="112">
        <v>0</v>
      </c>
      <c r="AA2055" s="112">
        <v>0</v>
      </c>
      <c r="AB2055" s="112">
        <v>0</v>
      </c>
    </row>
    <row r="2056" spans="1:28" hidden="1" outlineLevel="1" x14ac:dyDescent="0.25">
      <c r="A2056" s="114" t="s">
        <v>1817</v>
      </c>
      <c r="B2056" s="114" t="s">
        <v>1818</v>
      </c>
      <c r="C2056" s="114" t="s">
        <v>613</v>
      </c>
      <c r="D2056" s="114" t="s">
        <v>1700</v>
      </c>
      <c r="E2056" s="112">
        <v>0</v>
      </c>
      <c r="F2056" s="112">
        <v>0</v>
      </c>
      <c r="G2056" s="112">
        <v>0</v>
      </c>
      <c r="H2056" s="112">
        <v>0</v>
      </c>
      <c r="I2056" s="112">
        <v>0</v>
      </c>
      <c r="J2056" s="112">
        <v>0</v>
      </c>
      <c r="K2056" s="112">
        <v>0</v>
      </c>
      <c r="L2056" s="112">
        <v>0</v>
      </c>
      <c r="M2056" s="112">
        <v>0</v>
      </c>
      <c r="O2056" s="114" t="s">
        <v>1817</v>
      </c>
      <c r="P2056" s="114" t="s">
        <v>1818</v>
      </c>
      <c r="Q2056" s="114" t="s">
        <v>613</v>
      </c>
      <c r="R2056" s="114" t="s">
        <v>1700</v>
      </c>
      <c r="S2056" s="114"/>
      <c r="T2056" s="112">
        <v>0</v>
      </c>
      <c r="U2056" s="112">
        <v>0</v>
      </c>
      <c r="V2056" s="112">
        <v>0</v>
      </c>
      <c r="W2056" s="112">
        <v>0</v>
      </c>
      <c r="X2056" s="112">
        <v>0</v>
      </c>
      <c r="Y2056" s="112">
        <v>0</v>
      </c>
      <c r="Z2056" s="112">
        <v>0</v>
      </c>
      <c r="AA2056" s="112">
        <v>0</v>
      </c>
      <c r="AB2056" s="112">
        <v>0</v>
      </c>
    </row>
    <row r="2057" spans="1:28" hidden="1" outlineLevel="1" x14ac:dyDescent="0.25">
      <c r="A2057" s="114" t="s">
        <v>1817</v>
      </c>
      <c r="B2057" s="114" t="s">
        <v>1818</v>
      </c>
      <c r="C2057" s="114" t="s">
        <v>614</v>
      </c>
      <c r="D2057" s="114" t="s">
        <v>1701</v>
      </c>
      <c r="E2057" s="112">
        <v>0</v>
      </c>
      <c r="F2057" s="112">
        <v>0</v>
      </c>
      <c r="G2057" s="112">
        <v>0</v>
      </c>
      <c r="H2057" s="112">
        <v>0</v>
      </c>
      <c r="I2057" s="112">
        <v>0</v>
      </c>
      <c r="J2057" s="112">
        <v>0</v>
      </c>
      <c r="K2057" s="112">
        <v>0</v>
      </c>
      <c r="L2057" s="112">
        <v>0</v>
      </c>
      <c r="M2057" s="112">
        <v>0</v>
      </c>
      <c r="O2057" s="114" t="s">
        <v>1817</v>
      </c>
      <c r="P2057" s="114" t="s">
        <v>1818</v>
      </c>
      <c r="Q2057" s="114" t="s">
        <v>614</v>
      </c>
      <c r="R2057" s="114" t="s">
        <v>1701</v>
      </c>
      <c r="S2057" s="114"/>
      <c r="T2057" s="112">
        <v>0</v>
      </c>
      <c r="U2057" s="112">
        <v>0</v>
      </c>
      <c r="V2057" s="112">
        <v>0</v>
      </c>
      <c r="W2057" s="112">
        <v>0</v>
      </c>
      <c r="X2057" s="112">
        <v>0</v>
      </c>
      <c r="Y2057" s="112">
        <v>0</v>
      </c>
      <c r="Z2057" s="112">
        <v>0</v>
      </c>
      <c r="AA2057" s="112">
        <v>0</v>
      </c>
      <c r="AB2057" s="112">
        <v>0</v>
      </c>
    </row>
    <row r="2058" spans="1:28" hidden="1" outlineLevel="1" x14ac:dyDescent="0.25">
      <c r="A2058" s="114" t="s">
        <v>1817</v>
      </c>
      <c r="B2058" s="114" t="s">
        <v>1818</v>
      </c>
      <c r="C2058" s="114" t="s">
        <v>615</v>
      </c>
      <c r="D2058" s="114" t="s">
        <v>1702</v>
      </c>
      <c r="E2058" s="112">
        <v>0</v>
      </c>
      <c r="F2058" s="112">
        <v>0</v>
      </c>
      <c r="G2058" s="112">
        <v>0</v>
      </c>
      <c r="H2058" s="112">
        <v>0</v>
      </c>
      <c r="I2058" s="112">
        <v>0</v>
      </c>
      <c r="J2058" s="112">
        <v>0</v>
      </c>
      <c r="K2058" s="112">
        <v>0</v>
      </c>
      <c r="L2058" s="112">
        <v>0</v>
      </c>
      <c r="M2058" s="112">
        <v>0</v>
      </c>
      <c r="O2058" s="114" t="s">
        <v>1817</v>
      </c>
      <c r="P2058" s="114" t="s">
        <v>1818</v>
      </c>
      <c r="Q2058" s="114" t="s">
        <v>615</v>
      </c>
      <c r="R2058" s="114" t="s">
        <v>1702</v>
      </c>
      <c r="S2058" s="114"/>
      <c r="T2058" s="112">
        <v>0</v>
      </c>
      <c r="U2058" s="112">
        <v>0</v>
      </c>
      <c r="V2058" s="112">
        <v>0</v>
      </c>
      <c r="W2058" s="112">
        <v>0</v>
      </c>
      <c r="X2058" s="112">
        <v>0</v>
      </c>
      <c r="Y2058" s="112">
        <v>0</v>
      </c>
      <c r="Z2058" s="112">
        <v>0</v>
      </c>
      <c r="AA2058" s="112">
        <v>0</v>
      </c>
      <c r="AB2058" s="112">
        <v>0</v>
      </c>
    </row>
    <row r="2059" spans="1:28" hidden="1" outlineLevel="1" x14ac:dyDescent="0.25">
      <c r="A2059" s="114" t="s">
        <v>1817</v>
      </c>
      <c r="B2059" s="114" t="s">
        <v>1818</v>
      </c>
      <c r="C2059" s="114" t="s">
        <v>616</v>
      </c>
      <c r="D2059" s="114" t="s">
        <v>1703</v>
      </c>
      <c r="E2059" s="112">
        <v>1424</v>
      </c>
      <c r="F2059" s="112">
        <v>1808</v>
      </c>
      <c r="G2059" s="112">
        <v>2176</v>
      </c>
      <c r="H2059" s="112">
        <v>1768</v>
      </c>
      <c r="I2059" s="112">
        <v>37424</v>
      </c>
      <c r="J2059" s="112">
        <v>36128</v>
      </c>
      <c r="K2059" s="112">
        <v>0</v>
      </c>
      <c r="L2059" s="112">
        <v>0</v>
      </c>
      <c r="M2059" s="112">
        <v>80728</v>
      </c>
      <c r="O2059" s="114" t="s">
        <v>1817</v>
      </c>
      <c r="P2059" s="114" t="s">
        <v>1818</v>
      </c>
      <c r="Q2059" s="114" t="s">
        <v>616</v>
      </c>
      <c r="R2059" s="114" t="s">
        <v>1703</v>
      </c>
      <c r="S2059" s="114"/>
      <c r="T2059" s="112">
        <v>1424</v>
      </c>
      <c r="U2059" s="112">
        <v>1808</v>
      </c>
      <c r="V2059" s="112">
        <v>2176</v>
      </c>
      <c r="W2059" s="112">
        <v>1768</v>
      </c>
      <c r="X2059" s="112">
        <v>37424</v>
      </c>
      <c r="Y2059" s="112">
        <v>36128</v>
      </c>
      <c r="Z2059" s="112">
        <v>0</v>
      </c>
      <c r="AA2059" s="112">
        <v>0</v>
      </c>
      <c r="AB2059" s="112">
        <v>80728</v>
      </c>
    </row>
    <row r="2060" spans="1:28" hidden="1" outlineLevel="1" x14ac:dyDescent="0.25">
      <c r="D2060" s="111" t="s">
        <v>617</v>
      </c>
      <c r="R2060" s="111" t="s">
        <v>617</v>
      </c>
      <c r="S2060" s="111"/>
    </row>
    <row r="2061" spans="1:28" hidden="1" outlineLevel="1" x14ac:dyDescent="0.25">
      <c r="A2061" s="114" t="s">
        <v>1817</v>
      </c>
      <c r="B2061" s="114" t="s">
        <v>1818</v>
      </c>
      <c r="C2061" s="114" t="s">
        <v>618</v>
      </c>
      <c r="D2061" s="114" t="s">
        <v>1704</v>
      </c>
      <c r="E2061" s="112">
        <v>0</v>
      </c>
      <c r="F2061" s="112">
        <v>0</v>
      </c>
      <c r="G2061" s="112">
        <v>0</v>
      </c>
      <c r="H2061" s="112">
        <v>0</v>
      </c>
      <c r="I2061" s="112">
        <v>0</v>
      </c>
      <c r="J2061" s="112">
        <v>0</v>
      </c>
      <c r="K2061" s="112">
        <v>0</v>
      </c>
      <c r="L2061" s="112">
        <v>0</v>
      </c>
      <c r="M2061" s="112">
        <v>0</v>
      </c>
      <c r="O2061" s="114" t="s">
        <v>1817</v>
      </c>
      <c r="P2061" s="114" t="s">
        <v>1818</v>
      </c>
      <c r="Q2061" s="114" t="s">
        <v>618</v>
      </c>
      <c r="R2061" s="114" t="s">
        <v>1704</v>
      </c>
      <c r="S2061" s="114"/>
      <c r="T2061" s="112">
        <v>0</v>
      </c>
      <c r="U2061" s="112">
        <v>0</v>
      </c>
      <c r="V2061" s="112">
        <v>0</v>
      </c>
      <c r="W2061" s="112">
        <v>0</v>
      </c>
      <c r="X2061" s="112">
        <v>0</v>
      </c>
      <c r="Y2061" s="112">
        <v>0</v>
      </c>
      <c r="Z2061" s="112">
        <v>0</v>
      </c>
      <c r="AA2061" s="112">
        <v>0</v>
      </c>
      <c r="AB2061" s="112">
        <v>0</v>
      </c>
    </row>
    <row r="2062" spans="1:28" hidden="1" outlineLevel="1" x14ac:dyDescent="0.25">
      <c r="A2062" s="114" t="s">
        <v>1817</v>
      </c>
      <c r="B2062" s="114" t="s">
        <v>1818</v>
      </c>
      <c r="C2062" s="114" t="s">
        <v>619</v>
      </c>
      <c r="D2062" s="114" t="s">
        <v>1705</v>
      </c>
      <c r="E2062" s="112">
        <v>0</v>
      </c>
      <c r="F2062" s="112">
        <v>0</v>
      </c>
      <c r="G2062" s="112">
        <v>0</v>
      </c>
      <c r="H2062" s="112">
        <v>0</v>
      </c>
      <c r="I2062" s="112">
        <v>0</v>
      </c>
      <c r="J2062" s="112">
        <v>0</v>
      </c>
      <c r="K2062" s="112">
        <v>0</v>
      </c>
      <c r="L2062" s="112">
        <v>0</v>
      </c>
      <c r="M2062" s="112">
        <v>0</v>
      </c>
      <c r="O2062" s="114" t="s">
        <v>1817</v>
      </c>
      <c r="P2062" s="114" t="s">
        <v>1818</v>
      </c>
      <c r="Q2062" s="114" t="s">
        <v>619</v>
      </c>
      <c r="R2062" s="114" t="s">
        <v>1705</v>
      </c>
      <c r="S2062" s="114"/>
      <c r="T2062" s="112">
        <v>0</v>
      </c>
      <c r="U2062" s="112">
        <v>0</v>
      </c>
      <c r="V2062" s="112">
        <v>0</v>
      </c>
      <c r="W2062" s="112">
        <v>0</v>
      </c>
      <c r="X2062" s="112">
        <v>0</v>
      </c>
      <c r="Y2062" s="112">
        <v>0</v>
      </c>
      <c r="Z2062" s="112">
        <v>0</v>
      </c>
      <c r="AA2062" s="112">
        <v>0</v>
      </c>
      <c r="AB2062" s="112">
        <v>0</v>
      </c>
    </row>
    <row r="2063" spans="1:28" hidden="1" outlineLevel="1" x14ac:dyDescent="0.25">
      <c r="A2063" s="114" t="s">
        <v>1817</v>
      </c>
      <c r="B2063" s="114" t="s">
        <v>1818</v>
      </c>
      <c r="C2063" s="114" t="s">
        <v>620</v>
      </c>
      <c r="D2063" s="114" t="s">
        <v>1706</v>
      </c>
      <c r="E2063" s="112">
        <v>0</v>
      </c>
      <c r="F2063" s="112">
        <v>0</v>
      </c>
      <c r="G2063" s="112">
        <v>0</v>
      </c>
      <c r="H2063" s="112">
        <v>0</v>
      </c>
      <c r="I2063" s="112">
        <v>0</v>
      </c>
      <c r="J2063" s="112">
        <v>0</v>
      </c>
      <c r="K2063" s="112">
        <v>0</v>
      </c>
      <c r="L2063" s="112">
        <v>0</v>
      </c>
      <c r="M2063" s="112">
        <v>0</v>
      </c>
      <c r="O2063" s="114" t="s">
        <v>1817</v>
      </c>
      <c r="P2063" s="114" t="s">
        <v>1818</v>
      </c>
      <c r="Q2063" s="114" t="s">
        <v>620</v>
      </c>
      <c r="R2063" s="114" t="s">
        <v>1706</v>
      </c>
      <c r="S2063" s="114"/>
      <c r="T2063" s="112">
        <v>0</v>
      </c>
      <c r="U2063" s="112">
        <v>0</v>
      </c>
      <c r="V2063" s="112">
        <v>0</v>
      </c>
      <c r="W2063" s="112">
        <v>0</v>
      </c>
      <c r="X2063" s="112">
        <v>0</v>
      </c>
      <c r="Y2063" s="112">
        <v>0</v>
      </c>
      <c r="Z2063" s="112">
        <v>0</v>
      </c>
      <c r="AA2063" s="112">
        <v>0</v>
      </c>
      <c r="AB2063" s="112">
        <v>0</v>
      </c>
    </row>
    <row r="2064" spans="1:28" hidden="1" outlineLevel="1" x14ac:dyDescent="0.25">
      <c r="A2064" s="114" t="s">
        <v>1817</v>
      </c>
      <c r="B2064" s="114" t="s">
        <v>1818</v>
      </c>
      <c r="C2064" s="114" t="s">
        <v>621</v>
      </c>
      <c r="D2064" s="114" t="s">
        <v>1707</v>
      </c>
      <c r="E2064" s="112">
        <v>0</v>
      </c>
      <c r="F2064" s="112">
        <v>0</v>
      </c>
      <c r="G2064" s="112">
        <v>0</v>
      </c>
      <c r="H2064" s="112">
        <v>0</v>
      </c>
      <c r="I2064" s="112">
        <v>0</v>
      </c>
      <c r="J2064" s="112">
        <v>0</v>
      </c>
      <c r="K2064" s="112">
        <v>0</v>
      </c>
      <c r="L2064" s="112">
        <v>0</v>
      </c>
      <c r="M2064" s="112">
        <v>0</v>
      </c>
      <c r="O2064" s="114" t="s">
        <v>1817</v>
      </c>
      <c r="P2064" s="114" t="s">
        <v>1818</v>
      </c>
      <c r="Q2064" s="114" t="s">
        <v>621</v>
      </c>
      <c r="R2064" s="114" t="s">
        <v>1707</v>
      </c>
      <c r="S2064" s="114"/>
      <c r="T2064" s="112">
        <v>0</v>
      </c>
      <c r="U2064" s="112">
        <v>0</v>
      </c>
      <c r="V2064" s="112">
        <v>0</v>
      </c>
      <c r="W2064" s="112">
        <v>0</v>
      </c>
      <c r="X2064" s="112">
        <v>0</v>
      </c>
      <c r="Y2064" s="112">
        <v>0</v>
      </c>
      <c r="Z2064" s="112">
        <v>0</v>
      </c>
      <c r="AA2064" s="112">
        <v>0</v>
      </c>
      <c r="AB2064" s="112">
        <v>0</v>
      </c>
    </row>
    <row r="2065" spans="1:28" hidden="1" outlineLevel="1" x14ac:dyDescent="0.25">
      <c r="A2065" s="114" t="s">
        <v>1817</v>
      </c>
      <c r="B2065" s="114" t="s">
        <v>1818</v>
      </c>
      <c r="C2065" s="114" t="s">
        <v>706</v>
      </c>
      <c r="D2065" s="114" t="s">
        <v>1708</v>
      </c>
      <c r="E2065" s="112">
        <v>0</v>
      </c>
      <c r="F2065" s="112">
        <v>0</v>
      </c>
      <c r="G2065" s="112">
        <v>0</v>
      </c>
      <c r="H2065" s="112">
        <v>0</v>
      </c>
      <c r="I2065" s="112">
        <v>0</v>
      </c>
      <c r="J2065" s="112">
        <v>0</v>
      </c>
      <c r="K2065" s="112">
        <v>0</v>
      </c>
      <c r="L2065" s="112">
        <v>0</v>
      </c>
      <c r="M2065" s="112">
        <v>0</v>
      </c>
      <c r="O2065" s="114" t="s">
        <v>1817</v>
      </c>
      <c r="P2065" s="114" t="s">
        <v>1818</v>
      </c>
      <c r="Q2065" s="114" t="s">
        <v>706</v>
      </c>
      <c r="R2065" s="114" t="s">
        <v>1708</v>
      </c>
      <c r="S2065" s="114"/>
      <c r="T2065" s="112">
        <v>0</v>
      </c>
      <c r="U2065" s="112">
        <v>0</v>
      </c>
      <c r="V2065" s="112">
        <v>0</v>
      </c>
      <c r="W2065" s="112">
        <v>0</v>
      </c>
      <c r="X2065" s="112">
        <v>0</v>
      </c>
      <c r="Y2065" s="112">
        <v>0</v>
      </c>
      <c r="Z2065" s="112">
        <v>0</v>
      </c>
      <c r="AA2065" s="112">
        <v>0</v>
      </c>
      <c r="AB2065" s="112">
        <v>0</v>
      </c>
    </row>
    <row r="2066" spans="1:28" hidden="1" outlineLevel="1" x14ac:dyDescent="0.25">
      <c r="A2066" s="114" t="s">
        <v>1817</v>
      </c>
      <c r="B2066" s="114" t="s">
        <v>1818</v>
      </c>
      <c r="C2066" s="114" t="s">
        <v>708</v>
      </c>
      <c r="D2066" s="114" t="s">
        <v>1709</v>
      </c>
      <c r="E2066" s="112">
        <v>0</v>
      </c>
      <c r="F2066" s="112">
        <v>0</v>
      </c>
      <c r="G2066" s="112">
        <v>0</v>
      </c>
      <c r="H2066" s="112">
        <v>0</v>
      </c>
      <c r="I2066" s="112">
        <v>0</v>
      </c>
      <c r="J2066" s="112">
        <v>0</v>
      </c>
      <c r="K2066" s="112">
        <v>0</v>
      </c>
      <c r="L2066" s="112">
        <v>0</v>
      </c>
      <c r="M2066" s="112">
        <v>0</v>
      </c>
      <c r="O2066" s="114" t="s">
        <v>1817</v>
      </c>
      <c r="P2066" s="114" t="s">
        <v>1818</v>
      </c>
      <c r="Q2066" s="114" t="s">
        <v>708</v>
      </c>
      <c r="R2066" s="114" t="s">
        <v>1709</v>
      </c>
      <c r="S2066" s="114"/>
      <c r="T2066" s="112">
        <v>0</v>
      </c>
      <c r="U2066" s="112">
        <v>0</v>
      </c>
      <c r="V2066" s="112">
        <v>0</v>
      </c>
      <c r="W2066" s="112">
        <v>0</v>
      </c>
      <c r="X2066" s="112">
        <v>0</v>
      </c>
      <c r="Y2066" s="112">
        <v>0</v>
      </c>
      <c r="Z2066" s="112">
        <v>0</v>
      </c>
      <c r="AA2066" s="112">
        <v>0</v>
      </c>
      <c r="AB2066" s="112">
        <v>0</v>
      </c>
    </row>
    <row r="2067" spans="1:28" hidden="1" outlineLevel="1" x14ac:dyDescent="0.25"/>
    <row r="2068" spans="1:28" hidden="1" outlineLevel="1" x14ac:dyDescent="0.25"/>
    <row r="2069" spans="1:28" hidden="1" outlineLevel="1" x14ac:dyDescent="0.25">
      <c r="A2069" s="111" t="s">
        <v>1819</v>
      </c>
      <c r="O2069" s="111" t="s">
        <v>1819</v>
      </c>
    </row>
    <row r="2070" spans="1:28" hidden="1" outlineLevel="1" x14ac:dyDescent="0.25">
      <c r="A2070" s="114" t="s">
        <v>0</v>
      </c>
      <c r="B2070" s="114" t="s">
        <v>1666</v>
      </c>
      <c r="C2070" s="114" t="s">
        <v>112</v>
      </c>
      <c r="D2070" s="111" t="s">
        <v>127</v>
      </c>
      <c r="E2070" s="112" t="s">
        <v>1667</v>
      </c>
      <c r="F2070" s="112" t="s">
        <v>1668</v>
      </c>
      <c r="G2070" s="112" t="s">
        <v>1669</v>
      </c>
      <c r="H2070" s="112" t="s">
        <v>1670</v>
      </c>
      <c r="I2070" s="112" t="s">
        <v>1671</v>
      </c>
      <c r="J2070" s="112" t="s">
        <v>1672</v>
      </c>
      <c r="K2070" s="112" t="s">
        <v>1673</v>
      </c>
      <c r="L2070" s="112" t="s">
        <v>1674</v>
      </c>
      <c r="M2070" s="112" t="s">
        <v>1</v>
      </c>
      <c r="O2070" s="114" t="s">
        <v>0</v>
      </c>
      <c r="P2070" s="114" t="s">
        <v>1666</v>
      </c>
      <c r="Q2070" s="114" t="s">
        <v>112</v>
      </c>
      <c r="R2070" s="111" t="s">
        <v>127</v>
      </c>
      <c r="S2070" s="111"/>
      <c r="T2070" s="112" t="s">
        <v>1667</v>
      </c>
      <c r="U2070" s="112" t="s">
        <v>1668</v>
      </c>
      <c r="V2070" s="112" t="s">
        <v>1669</v>
      </c>
      <c r="W2070" s="112" t="s">
        <v>1670</v>
      </c>
      <c r="X2070" s="112" t="s">
        <v>1671</v>
      </c>
      <c r="Y2070" s="112" t="s">
        <v>1672</v>
      </c>
      <c r="Z2070" s="112" t="s">
        <v>1673</v>
      </c>
      <c r="AA2070" s="112" t="s">
        <v>1674</v>
      </c>
      <c r="AB2070" s="112" t="s">
        <v>1</v>
      </c>
    </row>
    <row r="2071" spans="1:28" hidden="1" outlineLevel="1" x14ac:dyDescent="0.25">
      <c r="A2071" s="114" t="s">
        <v>1820</v>
      </c>
      <c r="B2071" s="114" t="s">
        <v>1821</v>
      </c>
      <c r="C2071" s="114" t="s">
        <v>589</v>
      </c>
      <c r="D2071" s="114" t="s">
        <v>1676</v>
      </c>
      <c r="E2071" s="112">
        <v>0</v>
      </c>
      <c r="F2071" s="112">
        <v>0</v>
      </c>
      <c r="G2071" s="112">
        <v>0</v>
      </c>
      <c r="H2071" s="112">
        <v>0</v>
      </c>
      <c r="I2071" s="112">
        <v>0</v>
      </c>
      <c r="J2071" s="112">
        <v>0</v>
      </c>
      <c r="K2071" s="112">
        <v>0</v>
      </c>
      <c r="L2071" s="112">
        <v>0</v>
      </c>
      <c r="M2071" s="112">
        <v>0</v>
      </c>
      <c r="O2071" s="114" t="s">
        <v>1820</v>
      </c>
      <c r="P2071" s="114" t="s">
        <v>1821</v>
      </c>
      <c r="Q2071" s="114" t="s">
        <v>589</v>
      </c>
      <c r="R2071" s="114" t="s">
        <v>1676</v>
      </c>
      <c r="S2071" s="114"/>
      <c r="T2071" s="112">
        <v>0</v>
      </c>
      <c r="U2071" s="112">
        <v>0</v>
      </c>
      <c r="V2071" s="112">
        <v>0</v>
      </c>
      <c r="W2071" s="112">
        <v>0</v>
      </c>
      <c r="X2071" s="112">
        <v>0</v>
      </c>
      <c r="Y2071" s="112">
        <v>0</v>
      </c>
      <c r="Z2071" s="112">
        <v>0</v>
      </c>
      <c r="AA2071" s="112">
        <v>0</v>
      </c>
      <c r="AB2071" s="112">
        <v>0</v>
      </c>
    </row>
    <row r="2072" spans="1:28" hidden="1" outlineLevel="1" x14ac:dyDescent="0.25">
      <c r="A2072" s="114" t="s">
        <v>1820</v>
      </c>
      <c r="B2072" s="114" t="s">
        <v>1821</v>
      </c>
      <c r="C2072" s="114" t="s">
        <v>590</v>
      </c>
      <c r="D2072" s="114" t="s">
        <v>1677</v>
      </c>
      <c r="E2072" s="112">
        <v>0</v>
      </c>
      <c r="F2072" s="112">
        <v>0</v>
      </c>
      <c r="G2072" s="112">
        <v>0</v>
      </c>
      <c r="H2072" s="112">
        <v>0</v>
      </c>
      <c r="I2072" s="112">
        <v>90448</v>
      </c>
      <c r="J2072" s="112">
        <v>0</v>
      </c>
      <c r="K2072" s="112">
        <v>0</v>
      </c>
      <c r="L2072" s="112">
        <v>0</v>
      </c>
      <c r="M2072" s="112">
        <v>90448</v>
      </c>
      <c r="O2072" s="114" t="s">
        <v>1820</v>
      </c>
      <c r="P2072" s="114" t="s">
        <v>1821</v>
      </c>
      <c r="Q2072" s="114" t="s">
        <v>590</v>
      </c>
      <c r="R2072" s="114" t="s">
        <v>1677</v>
      </c>
      <c r="S2072" s="114"/>
      <c r="T2072" s="112">
        <v>0</v>
      </c>
      <c r="U2072" s="112">
        <v>0</v>
      </c>
      <c r="V2072" s="112">
        <v>0</v>
      </c>
      <c r="W2072" s="112">
        <v>0</v>
      </c>
      <c r="X2072" s="112">
        <v>90448</v>
      </c>
      <c r="Y2072" s="112">
        <v>0</v>
      </c>
      <c r="Z2072" s="112">
        <v>0</v>
      </c>
      <c r="AA2072" s="112">
        <v>0</v>
      </c>
      <c r="AB2072" s="112">
        <v>90448</v>
      </c>
    </row>
    <row r="2073" spans="1:28" hidden="1" outlineLevel="1" x14ac:dyDescent="0.25">
      <c r="A2073" s="114" t="s">
        <v>1820</v>
      </c>
      <c r="B2073" s="114" t="s">
        <v>1821</v>
      </c>
      <c r="C2073" s="114" t="s">
        <v>591</v>
      </c>
      <c r="D2073" s="114" t="s">
        <v>1678</v>
      </c>
      <c r="E2073" s="112">
        <v>0</v>
      </c>
      <c r="F2073" s="112">
        <v>0</v>
      </c>
      <c r="G2073" s="112">
        <v>0</v>
      </c>
      <c r="H2073" s="112">
        <v>0</v>
      </c>
      <c r="I2073" s="112">
        <v>0</v>
      </c>
      <c r="J2073" s="112">
        <v>0</v>
      </c>
      <c r="K2073" s="112">
        <v>0</v>
      </c>
      <c r="L2073" s="112">
        <v>0</v>
      </c>
      <c r="M2073" s="112">
        <v>0</v>
      </c>
      <c r="O2073" s="114" t="s">
        <v>1820</v>
      </c>
      <c r="P2073" s="114" t="s">
        <v>1821</v>
      </c>
      <c r="Q2073" s="114" t="s">
        <v>591</v>
      </c>
      <c r="R2073" s="114" t="s">
        <v>1678</v>
      </c>
      <c r="S2073" s="114"/>
      <c r="T2073" s="112">
        <v>0</v>
      </c>
      <c r="U2073" s="112">
        <v>0</v>
      </c>
      <c r="V2073" s="112">
        <v>0</v>
      </c>
      <c r="W2073" s="112">
        <v>0</v>
      </c>
      <c r="X2073" s="112">
        <v>0</v>
      </c>
      <c r="Y2073" s="112">
        <v>0</v>
      </c>
      <c r="Z2073" s="112">
        <v>0</v>
      </c>
      <c r="AA2073" s="112">
        <v>0</v>
      </c>
      <c r="AB2073" s="112">
        <v>0</v>
      </c>
    </row>
    <row r="2074" spans="1:28" hidden="1" outlineLevel="1" x14ac:dyDescent="0.25">
      <c r="A2074" s="114" t="s">
        <v>1820</v>
      </c>
      <c r="B2074" s="114" t="s">
        <v>1821</v>
      </c>
      <c r="C2074" s="114" t="s">
        <v>592</v>
      </c>
      <c r="D2074" s="114" t="s">
        <v>1679</v>
      </c>
      <c r="E2074" s="112">
        <v>0</v>
      </c>
      <c r="F2074" s="112">
        <v>0</v>
      </c>
      <c r="G2074" s="112">
        <v>0</v>
      </c>
      <c r="H2074" s="112">
        <v>0</v>
      </c>
      <c r="I2074" s="112">
        <v>0</v>
      </c>
      <c r="J2074" s="112">
        <v>3936</v>
      </c>
      <c r="K2074" s="112">
        <v>0</v>
      </c>
      <c r="L2074" s="112">
        <v>0</v>
      </c>
      <c r="M2074" s="112">
        <v>3936</v>
      </c>
      <c r="O2074" s="114" t="s">
        <v>1820</v>
      </c>
      <c r="P2074" s="114" t="s">
        <v>1821</v>
      </c>
      <c r="Q2074" s="114" t="s">
        <v>592</v>
      </c>
      <c r="R2074" s="114" t="s">
        <v>1679</v>
      </c>
      <c r="S2074" s="114"/>
      <c r="T2074" s="112">
        <v>0</v>
      </c>
      <c r="U2074" s="112">
        <v>0</v>
      </c>
      <c r="V2074" s="112">
        <v>0</v>
      </c>
      <c r="W2074" s="112">
        <v>0</v>
      </c>
      <c r="X2074" s="112">
        <v>0</v>
      </c>
      <c r="Y2074" s="112">
        <v>3936</v>
      </c>
      <c r="Z2074" s="112">
        <v>0</v>
      </c>
      <c r="AA2074" s="112">
        <v>0</v>
      </c>
      <c r="AB2074" s="112">
        <v>3936</v>
      </c>
    </row>
    <row r="2075" spans="1:28" hidden="1" outlineLevel="1" x14ac:dyDescent="0.25">
      <c r="A2075" s="114" t="s">
        <v>1820</v>
      </c>
      <c r="B2075" s="114" t="s">
        <v>1821</v>
      </c>
      <c r="C2075" s="114" t="s">
        <v>593</v>
      </c>
      <c r="D2075" s="114" t="s">
        <v>1680</v>
      </c>
      <c r="E2075" s="112">
        <v>0</v>
      </c>
      <c r="F2075" s="112">
        <v>0</v>
      </c>
      <c r="G2075" s="112">
        <v>0</v>
      </c>
      <c r="H2075" s="112">
        <v>0</v>
      </c>
      <c r="I2075" s="112">
        <v>0</v>
      </c>
      <c r="J2075" s="112">
        <v>0</v>
      </c>
      <c r="K2075" s="112">
        <v>0</v>
      </c>
      <c r="L2075" s="112">
        <v>0</v>
      </c>
      <c r="M2075" s="112">
        <v>0</v>
      </c>
      <c r="O2075" s="114" t="s">
        <v>1820</v>
      </c>
      <c r="P2075" s="114" t="s">
        <v>1821</v>
      </c>
      <c r="Q2075" s="114" t="s">
        <v>593</v>
      </c>
      <c r="R2075" s="114" t="s">
        <v>1680</v>
      </c>
      <c r="S2075" s="114"/>
      <c r="T2075" s="112">
        <v>0</v>
      </c>
      <c r="U2075" s="112">
        <v>0</v>
      </c>
      <c r="V2075" s="112">
        <v>0</v>
      </c>
      <c r="W2075" s="112">
        <v>0</v>
      </c>
      <c r="X2075" s="112">
        <v>0</v>
      </c>
      <c r="Y2075" s="112">
        <v>0</v>
      </c>
      <c r="Z2075" s="112">
        <v>0</v>
      </c>
      <c r="AA2075" s="112">
        <v>0</v>
      </c>
      <c r="AB2075" s="112">
        <v>0</v>
      </c>
    </row>
    <row r="2076" spans="1:28" hidden="1" outlineLevel="1" x14ac:dyDescent="0.25">
      <c r="A2076" s="114" t="s">
        <v>1820</v>
      </c>
      <c r="B2076" s="114" t="s">
        <v>1821</v>
      </c>
      <c r="C2076" s="114" t="s">
        <v>594</v>
      </c>
      <c r="D2076" s="114" t="s">
        <v>1681</v>
      </c>
      <c r="E2076" s="112">
        <v>0</v>
      </c>
      <c r="F2076" s="112">
        <v>0</v>
      </c>
      <c r="G2076" s="112">
        <v>0</v>
      </c>
      <c r="H2076" s="112">
        <v>0</v>
      </c>
      <c r="I2076" s="112">
        <v>0</v>
      </c>
      <c r="J2076" s="112">
        <v>0</v>
      </c>
      <c r="K2076" s="112">
        <v>0</v>
      </c>
      <c r="L2076" s="112">
        <v>0</v>
      </c>
      <c r="M2076" s="112">
        <v>0</v>
      </c>
      <c r="O2076" s="114" t="s">
        <v>1820</v>
      </c>
      <c r="P2076" s="114" t="s">
        <v>1821</v>
      </c>
      <c r="Q2076" s="114" t="s">
        <v>594</v>
      </c>
      <c r="R2076" s="114" t="s">
        <v>1681</v>
      </c>
      <c r="S2076" s="114"/>
      <c r="T2076" s="112">
        <v>0</v>
      </c>
      <c r="U2076" s="112">
        <v>0</v>
      </c>
      <c r="V2076" s="112">
        <v>0</v>
      </c>
      <c r="W2076" s="112">
        <v>0</v>
      </c>
      <c r="X2076" s="112">
        <v>0</v>
      </c>
      <c r="Y2076" s="112">
        <v>0</v>
      </c>
      <c r="Z2076" s="112">
        <v>0</v>
      </c>
      <c r="AA2076" s="112">
        <v>0</v>
      </c>
      <c r="AB2076" s="112">
        <v>0</v>
      </c>
    </row>
    <row r="2077" spans="1:28" hidden="1" outlineLevel="1" x14ac:dyDescent="0.25">
      <c r="A2077" s="114" t="s">
        <v>1820</v>
      </c>
      <c r="B2077" s="114" t="s">
        <v>1821</v>
      </c>
      <c r="C2077" s="114" t="s">
        <v>595</v>
      </c>
      <c r="D2077" s="114" t="s">
        <v>1682</v>
      </c>
      <c r="E2077" s="112">
        <v>0</v>
      </c>
      <c r="F2077" s="112">
        <v>0</v>
      </c>
      <c r="G2077" s="112">
        <v>0</v>
      </c>
      <c r="H2077" s="112">
        <v>0</v>
      </c>
      <c r="I2077" s="112">
        <v>0</v>
      </c>
      <c r="J2077" s="112">
        <v>23136</v>
      </c>
      <c r="K2077" s="112">
        <v>0</v>
      </c>
      <c r="L2077" s="112">
        <v>0</v>
      </c>
      <c r="M2077" s="112">
        <v>23136</v>
      </c>
      <c r="O2077" s="114" t="s">
        <v>1820</v>
      </c>
      <c r="P2077" s="114" t="s">
        <v>1821</v>
      </c>
      <c r="Q2077" s="114" t="s">
        <v>595</v>
      </c>
      <c r="R2077" s="114" t="s">
        <v>1682</v>
      </c>
      <c r="S2077" s="114"/>
      <c r="T2077" s="112">
        <v>0</v>
      </c>
      <c r="U2077" s="112">
        <v>0</v>
      </c>
      <c r="V2077" s="112">
        <v>0</v>
      </c>
      <c r="W2077" s="112">
        <v>0</v>
      </c>
      <c r="X2077" s="112">
        <v>0</v>
      </c>
      <c r="Y2077" s="112">
        <v>23136</v>
      </c>
      <c r="Z2077" s="112">
        <v>0</v>
      </c>
      <c r="AA2077" s="112">
        <v>0</v>
      </c>
      <c r="AB2077" s="112">
        <v>23136</v>
      </c>
    </row>
    <row r="2078" spans="1:28" hidden="1" outlineLevel="1" x14ac:dyDescent="0.25">
      <c r="A2078" s="114" t="s">
        <v>1820</v>
      </c>
      <c r="B2078" s="114" t="s">
        <v>1821</v>
      </c>
      <c r="C2078" s="114" t="s">
        <v>596</v>
      </c>
      <c r="D2078" s="114" t="s">
        <v>1683</v>
      </c>
      <c r="E2078" s="112">
        <v>0</v>
      </c>
      <c r="F2078" s="112">
        <v>0</v>
      </c>
      <c r="G2078" s="112">
        <v>0</v>
      </c>
      <c r="H2078" s="112">
        <v>0</v>
      </c>
      <c r="I2078" s="112">
        <v>55328</v>
      </c>
      <c r="J2078" s="112">
        <v>0</v>
      </c>
      <c r="K2078" s="112">
        <v>0</v>
      </c>
      <c r="L2078" s="112">
        <v>0</v>
      </c>
      <c r="M2078" s="112">
        <v>55328</v>
      </c>
      <c r="O2078" s="114" t="s">
        <v>1820</v>
      </c>
      <c r="P2078" s="114" t="s">
        <v>1821</v>
      </c>
      <c r="Q2078" s="114" t="s">
        <v>596</v>
      </c>
      <c r="R2078" s="114" t="s">
        <v>1683</v>
      </c>
      <c r="S2078" s="114"/>
      <c r="T2078" s="112">
        <v>0</v>
      </c>
      <c r="U2078" s="112">
        <v>0</v>
      </c>
      <c r="V2078" s="112">
        <v>0</v>
      </c>
      <c r="W2078" s="112">
        <v>0</v>
      </c>
      <c r="X2078" s="112">
        <v>55328</v>
      </c>
      <c r="Y2078" s="112">
        <v>0</v>
      </c>
      <c r="Z2078" s="112">
        <v>0</v>
      </c>
      <c r="AA2078" s="112">
        <v>0</v>
      </c>
      <c r="AB2078" s="112">
        <v>55328</v>
      </c>
    </row>
    <row r="2079" spans="1:28" hidden="1" outlineLevel="1" x14ac:dyDescent="0.25">
      <c r="A2079" s="114" t="s">
        <v>1820</v>
      </c>
      <c r="B2079" s="114" t="s">
        <v>1821</v>
      </c>
      <c r="C2079" s="114" t="s">
        <v>597</v>
      </c>
      <c r="D2079" s="114" t="s">
        <v>1684</v>
      </c>
      <c r="E2079" s="112">
        <v>0</v>
      </c>
      <c r="F2079" s="112">
        <v>0</v>
      </c>
      <c r="G2079" s="112">
        <v>0</v>
      </c>
      <c r="H2079" s="112">
        <v>0</v>
      </c>
      <c r="I2079" s="112">
        <v>0</v>
      </c>
      <c r="J2079" s="112">
        <v>0</v>
      </c>
      <c r="K2079" s="112">
        <v>0</v>
      </c>
      <c r="L2079" s="112">
        <v>0</v>
      </c>
      <c r="M2079" s="112">
        <v>0</v>
      </c>
      <c r="O2079" s="114" t="s">
        <v>1820</v>
      </c>
      <c r="P2079" s="114" t="s">
        <v>1821</v>
      </c>
      <c r="Q2079" s="114" t="s">
        <v>597</v>
      </c>
      <c r="R2079" s="114" t="s">
        <v>1684</v>
      </c>
      <c r="S2079" s="114"/>
      <c r="T2079" s="112">
        <v>0</v>
      </c>
      <c r="U2079" s="112">
        <v>0</v>
      </c>
      <c r="V2079" s="112">
        <v>0</v>
      </c>
      <c r="W2079" s="112">
        <v>0</v>
      </c>
      <c r="X2079" s="112">
        <v>0</v>
      </c>
      <c r="Y2079" s="112">
        <v>0</v>
      </c>
      <c r="Z2079" s="112">
        <v>0</v>
      </c>
      <c r="AA2079" s="112">
        <v>0</v>
      </c>
      <c r="AB2079" s="112">
        <v>0</v>
      </c>
    </row>
    <row r="2080" spans="1:28" hidden="1" outlineLevel="1" x14ac:dyDescent="0.25">
      <c r="A2080" s="114" t="s">
        <v>1820</v>
      </c>
      <c r="B2080" s="114" t="s">
        <v>1821</v>
      </c>
      <c r="C2080" s="114" t="s">
        <v>598</v>
      </c>
      <c r="D2080" s="114" t="s">
        <v>1685</v>
      </c>
      <c r="E2080" s="112">
        <v>0</v>
      </c>
      <c r="F2080" s="112">
        <v>0</v>
      </c>
      <c r="G2080" s="112">
        <v>0</v>
      </c>
      <c r="H2080" s="112">
        <v>0</v>
      </c>
      <c r="I2080" s="112">
        <v>0</v>
      </c>
      <c r="J2080" s="112">
        <v>0</v>
      </c>
      <c r="K2080" s="112">
        <v>0</v>
      </c>
      <c r="L2080" s="112">
        <v>0</v>
      </c>
      <c r="M2080" s="112">
        <v>0</v>
      </c>
      <c r="O2080" s="114" t="s">
        <v>1820</v>
      </c>
      <c r="P2080" s="114" t="s">
        <v>1821</v>
      </c>
      <c r="Q2080" s="114" t="s">
        <v>598</v>
      </c>
      <c r="R2080" s="114" t="s">
        <v>1685</v>
      </c>
      <c r="S2080" s="114"/>
      <c r="T2080" s="112">
        <v>0</v>
      </c>
      <c r="U2080" s="112">
        <v>0</v>
      </c>
      <c r="V2080" s="112">
        <v>0</v>
      </c>
      <c r="W2080" s="112">
        <v>0</v>
      </c>
      <c r="X2080" s="112">
        <v>0</v>
      </c>
      <c r="Y2080" s="112">
        <v>0</v>
      </c>
      <c r="Z2080" s="112">
        <v>0</v>
      </c>
      <c r="AA2080" s="112">
        <v>0</v>
      </c>
      <c r="AB2080" s="112">
        <v>0</v>
      </c>
    </row>
    <row r="2081" spans="1:28" hidden="1" outlineLevel="1" x14ac:dyDescent="0.25">
      <c r="A2081" s="114" t="s">
        <v>1820</v>
      </c>
      <c r="B2081" s="114" t="s">
        <v>1821</v>
      </c>
      <c r="C2081" s="114" t="s">
        <v>599</v>
      </c>
      <c r="D2081" s="114" t="s">
        <v>1686</v>
      </c>
      <c r="E2081" s="112">
        <v>0</v>
      </c>
      <c r="F2081" s="112">
        <v>0</v>
      </c>
      <c r="G2081" s="112">
        <v>0</v>
      </c>
      <c r="H2081" s="112">
        <v>0</v>
      </c>
      <c r="I2081" s="112">
        <v>0</v>
      </c>
      <c r="J2081" s="112">
        <v>98576</v>
      </c>
      <c r="K2081" s="112">
        <v>0</v>
      </c>
      <c r="L2081" s="112">
        <v>0</v>
      </c>
      <c r="M2081" s="112">
        <v>98576</v>
      </c>
      <c r="O2081" s="114" t="s">
        <v>1820</v>
      </c>
      <c r="P2081" s="114" t="s">
        <v>1821</v>
      </c>
      <c r="Q2081" s="114" t="s">
        <v>599</v>
      </c>
      <c r="R2081" s="114" t="s">
        <v>1686</v>
      </c>
      <c r="S2081" s="114"/>
      <c r="T2081" s="112">
        <v>0</v>
      </c>
      <c r="U2081" s="112">
        <v>0</v>
      </c>
      <c r="V2081" s="112">
        <v>0</v>
      </c>
      <c r="W2081" s="112">
        <v>0</v>
      </c>
      <c r="X2081" s="112">
        <v>0</v>
      </c>
      <c r="Y2081" s="112">
        <v>98576</v>
      </c>
      <c r="Z2081" s="112">
        <v>0</v>
      </c>
      <c r="AA2081" s="112">
        <v>0</v>
      </c>
      <c r="AB2081" s="112">
        <v>98576</v>
      </c>
    </row>
    <row r="2082" spans="1:28" hidden="1" outlineLevel="1" x14ac:dyDescent="0.25">
      <c r="A2082" s="114" t="s">
        <v>1820</v>
      </c>
      <c r="B2082" s="114" t="s">
        <v>1821</v>
      </c>
      <c r="C2082" s="114" t="s">
        <v>600</v>
      </c>
      <c r="D2082" s="114" t="s">
        <v>1687</v>
      </c>
      <c r="E2082" s="112">
        <v>0</v>
      </c>
      <c r="F2082" s="112">
        <v>0</v>
      </c>
      <c r="G2082" s="112">
        <v>0</v>
      </c>
      <c r="H2082" s="112">
        <v>11872</v>
      </c>
      <c r="I2082" s="112">
        <v>0</v>
      </c>
      <c r="J2082" s="112">
        <v>0</v>
      </c>
      <c r="K2082" s="112">
        <v>0</v>
      </c>
      <c r="L2082" s="112">
        <v>0</v>
      </c>
      <c r="M2082" s="112">
        <v>11872</v>
      </c>
      <c r="O2082" s="114" t="s">
        <v>1820</v>
      </c>
      <c r="P2082" s="114" t="s">
        <v>1821</v>
      </c>
      <c r="Q2082" s="114" t="s">
        <v>600</v>
      </c>
      <c r="R2082" s="114" t="s">
        <v>1687</v>
      </c>
      <c r="S2082" s="114"/>
      <c r="T2082" s="112">
        <v>0</v>
      </c>
      <c r="U2082" s="112">
        <v>0</v>
      </c>
      <c r="V2082" s="112">
        <v>0</v>
      </c>
      <c r="W2082" s="112">
        <v>11872</v>
      </c>
      <c r="X2082" s="112">
        <v>0</v>
      </c>
      <c r="Y2082" s="112">
        <v>0</v>
      </c>
      <c r="Z2082" s="112">
        <v>0</v>
      </c>
      <c r="AA2082" s="112">
        <v>0</v>
      </c>
      <c r="AB2082" s="112">
        <v>11872</v>
      </c>
    </row>
    <row r="2083" spans="1:28" hidden="1" outlineLevel="1" x14ac:dyDescent="0.25">
      <c r="A2083" s="114" t="s">
        <v>1820</v>
      </c>
      <c r="B2083" s="114" t="s">
        <v>1821</v>
      </c>
      <c r="C2083" s="114" t="s">
        <v>601</v>
      </c>
      <c r="D2083" s="114" t="s">
        <v>1688</v>
      </c>
      <c r="E2083" s="112">
        <v>0</v>
      </c>
      <c r="F2083" s="112">
        <v>0</v>
      </c>
      <c r="G2083" s="112">
        <v>0</v>
      </c>
      <c r="H2083" s="112">
        <v>0</v>
      </c>
      <c r="I2083" s="112">
        <v>0</v>
      </c>
      <c r="J2083" s="112">
        <v>0</v>
      </c>
      <c r="K2083" s="112">
        <v>0</v>
      </c>
      <c r="L2083" s="112">
        <v>0</v>
      </c>
      <c r="M2083" s="112">
        <v>0</v>
      </c>
      <c r="O2083" s="114" t="s">
        <v>1820</v>
      </c>
      <c r="P2083" s="114" t="s">
        <v>1821</v>
      </c>
      <c r="Q2083" s="114" t="s">
        <v>601</v>
      </c>
      <c r="R2083" s="114" t="s">
        <v>1688</v>
      </c>
      <c r="S2083" s="114"/>
      <c r="T2083" s="112">
        <v>0</v>
      </c>
      <c r="U2083" s="112">
        <v>0</v>
      </c>
      <c r="V2083" s="112">
        <v>0</v>
      </c>
      <c r="W2083" s="112">
        <v>0</v>
      </c>
      <c r="X2083" s="112">
        <v>0</v>
      </c>
      <c r="Y2083" s="112">
        <v>0</v>
      </c>
      <c r="Z2083" s="112">
        <v>0</v>
      </c>
      <c r="AA2083" s="112">
        <v>0</v>
      </c>
      <c r="AB2083" s="112">
        <v>0</v>
      </c>
    </row>
    <row r="2084" spans="1:28" hidden="1" outlineLevel="1" x14ac:dyDescent="0.25">
      <c r="A2084" s="114" t="s">
        <v>1820</v>
      </c>
      <c r="B2084" s="114" t="s">
        <v>1821</v>
      </c>
      <c r="C2084" s="114" t="s">
        <v>602</v>
      </c>
      <c r="D2084" s="114" t="s">
        <v>1689</v>
      </c>
      <c r="E2084" s="112">
        <v>0</v>
      </c>
      <c r="F2084" s="112">
        <v>0</v>
      </c>
      <c r="G2084" s="112">
        <v>0</v>
      </c>
      <c r="H2084" s="112">
        <v>0</v>
      </c>
      <c r="I2084" s="112">
        <v>0</v>
      </c>
      <c r="J2084" s="112">
        <v>0</v>
      </c>
      <c r="K2084" s="112">
        <v>0</v>
      </c>
      <c r="L2084" s="112">
        <v>0</v>
      </c>
      <c r="M2084" s="112">
        <v>0</v>
      </c>
      <c r="O2084" s="114" t="s">
        <v>1820</v>
      </c>
      <c r="P2084" s="114" t="s">
        <v>1821</v>
      </c>
      <c r="Q2084" s="114" t="s">
        <v>602</v>
      </c>
      <c r="R2084" s="114" t="s">
        <v>1689</v>
      </c>
      <c r="S2084" s="114"/>
      <c r="T2084" s="112">
        <v>0</v>
      </c>
      <c r="U2084" s="112">
        <v>0</v>
      </c>
      <c r="V2084" s="112">
        <v>0</v>
      </c>
      <c r="W2084" s="112">
        <v>0</v>
      </c>
      <c r="X2084" s="112">
        <v>0</v>
      </c>
      <c r="Y2084" s="112">
        <v>0</v>
      </c>
      <c r="Z2084" s="112">
        <v>0</v>
      </c>
      <c r="AA2084" s="112">
        <v>0</v>
      </c>
      <c r="AB2084" s="112">
        <v>0</v>
      </c>
    </row>
    <row r="2085" spans="1:28" hidden="1" outlineLevel="1" x14ac:dyDescent="0.25">
      <c r="A2085" s="114" t="s">
        <v>1820</v>
      </c>
      <c r="B2085" s="114" t="s">
        <v>1821</v>
      </c>
      <c r="C2085" s="114" t="s">
        <v>603</v>
      </c>
      <c r="D2085" s="114" t="s">
        <v>1690</v>
      </c>
      <c r="E2085" s="112">
        <v>0</v>
      </c>
      <c r="F2085" s="112">
        <v>0</v>
      </c>
      <c r="G2085" s="112">
        <v>0</v>
      </c>
      <c r="H2085" s="112">
        <v>0</v>
      </c>
      <c r="I2085" s="112">
        <v>0</v>
      </c>
      <c r="J2085" s="112">
        <v>0</v>
      </c>
      <c r="K2085" s="112">
        <v>0</v>
      </c>
      <c r="L2085" s="112">
        <v>0</v>
      </c>
      <c r="M2085" s="112">
        <v>0</v>
      </c>
      <c r="O2085" s="114" t="s">
        <v>1820</v>
      </c>
      <c r="P2085" s="114" t="s">
        <v>1821</v>
      </c>
      <c r="Q2085" s="114" t="s">
        <v>603</v>
      </c>
      <c r="R2085" s="114" t="s">
        <v>1690</v>
      </c>
      <c r="S2085" s="114"/>
      <c r="T2085" s="112">
        <v>0</v>
      </c>
      <c r="U2085" s="112">
        <v>0</v>
      </c>
      <c r="V2085" s="112">
        <v>0</v>
      </c>
      <c r="W2085" s="112">
        <v>0</v>
      </c>
      <c r="X2085" s="112">
        <v>0</v>
      </c>
      <c r="Y2085" s="112">
        <v>0</v>
      </c>
      <c r="Z2085" s="112">
        <v>0</v>
      </c>
      <c r="AA2085" s="112">
        <v>0</v>
      </c>
      <c r="AB2085" s="112">
        <v>0</v>
      </c>
    </row>
    <row r="2086" spans="1:28" hidden="1" outlineLevel="1" x14ac:dyDescent="0.25">
      <c r="A2086" s="114" t="s">
        <v>1820</v>
      </c>
      <c r="B2086" s="114" t="s">
        <v>1821</v>
      </c>
      <c r="C2086" s="114" t="s">
        <v>604</v>
      </c>
      <c r="D2086" s="114" t="s">
        <v>1691</v>
      </c>
      <c r="E2086" s="112">
        <v>0</v>
      </c>
      <c r="F2086" s="112">
        <v>0</v>
      </c>
      <c r="G2086" s="112">
        <v>0</v>
      </c>
      <c r="H2086" s="112">
        <v>0</v>
      </c>
      <c r="I2086" s="112">
        <v>0</v>
      </c>
      <c r="J2086" s="112">
        <v>0</v>
      </c>
      <c r="K2086" s="112">
        <v>0</v>
      </c>
      <c r="L2086" s="112">
        <v>0</v>
      </c>
      <c r="M2086" s="112">
        <v>0</v>
      </c>
      <c r="O2086" s="114" t="s">
        <v>1820</v>
      </c>
      <c r="P2086" s="114" t="s">
        <v>1821</v>
      </c>
      <c r="Q2086" s="114" t="s">
        <v>604</v>
      </c>
      <c r="R2086" s="114" t="s">
        <v>1691</v>
      </c>
      <c r="S2086" s="114"/>
      <c r="T2086" s="112">
        <v>0</v>
      </c>
      <c r="U2086" s="112">
        <v>0</v>
      </c>
      <c r="V2086" s="112">
        <v>0</v>
      </c>
      <c r="W2086" s="112">
        <v>0</v>
      </c>
      <c r="X2086" s="112">
        <v>0</v>
      </c>
      <c r="Y2086" s="112">
        <v>0</v>
      </c>
      <c r="Z2086" s="112">
        <v>0</v>
      </c>
      <c r="AA2086" s="112">
        <v>0</v>
      </c>
      <c r="AB2086" s="112">
        <v>0</v>
      </c>
    </row>
    <row r="2087" spans="1:28" hidden="1" outlineLevel="1" x14ac:dyDescent="0.25">
      <c r="A2087" s="114" t="s">
        <v>1820</v>
      </c>
      <c r="B2087" s="114" t="s">
        <v>1821</v>
      </c>
      <c r="C2087" s="114" t="s">
        <v>605</v>
      </c>
      <c r="D2087" s="114" t="s">
        <v>1692</v>
      </c>
      <c r="E2087" s="112">
        <v>0</v>
      </c>
      <c r="F2087" s="112">
        <v>0</v>
      </c>
      <c r="G2087" s="112">
        <v>0</v>
      </c>
      <c r="H2087" s="112">
        <v>0</v>
      </c>
      <c r="I2087" s="112">
        <v>0</v>
      </c>
      <c r="J2087" s="112">
        <v>0</v>
      </c>
      <c r="K2087" s="112">
        <v>0</v>
      </c>
      <c r="L2087" s="112">
        <v>0</v>
      </c>
      <c r="M2087" s="112">
        <v>0</v>
      </c>
      <c r="O2087" s="114" t="s">
        <v>1820</v>
      </c>
      <c r="P2087" s="114" t="s">
        <v>1821</v>
      </c>
      <c r="Q2087" s="114" t="s">
        <v>605</v>
      </c>
      <c r="R2087" s="114" t="s">
        <v>1692</v>
      </c>
      <c r="S2087" s="114"/>
      <c r="T2087" s="112">
        <v>0</v>
      </c>
      <c r="U2087" s="112">
        <v>0</v>
      </c>
      <c r="V2087" s="112">
        <v>0</v>
      </c>
      <c r="W2087" s="112">
        <v>0</v>
      </c>
      <c r="X2087" s="112">
        <v>0</v>
      </c>
      <c r="Y2087" s="112">
        <v>0</v>
      </c>
      <c r="Z2087" s="112">
        <v>0</v>
      </c>
      <c r="AA2087" s="112">
        <v>0</v>
      </c>
      <c r="AB2087" s="112">
        <v>0</v>
      </c>
    </row>
    <row r="2088" spans="1:28" hidden="1" outlineLevel="1" x14ac:dyDescent="0.25">
      <c r="A2088" s="114" t="s">
        <v>1820</v>
      </c>
      <c r="B2088" s="114" t="s">
        <v>1821</v>
      </c>
      <c r="C2088" s="114" t="s">
        <v>606</v>
      </c>
      <c r="D2088" s="114" t="s">
        <v>1693</v>
      </c>
      <c r="E2088" s="112">
        <v>0</v>
      </c>
      <c r="F2088" s="112">
        <v>0</v>
      </c>
      <c r="G2088" s="112">
        <v>0</v>
      </c>
      <c r="H2088" s="112">
        <v>0</v>
      </c>
      <c r="I2088" s="112">
        <v>0</v>
      </c>
      <c r="J2088" s="112">
        <v>0</v>
      </c>
      <c r="K2088" s="112">
        <v>0</v>
      </c>
      <c r="L2088" s="112">
        <v>0</v>
      </c>
      <c r="M2088" s="112">
        <v>0</v>
      </c>
      <c r="O2088" s="114" t="s">
        <v>1820</v>
      </c>
      <c r="P2088" s="114" t="s">
        <v>1821</v>
      </c>
      <c r="Q2088" s="114" t="s">
        <v>606</v>
      </c>
      <c r="R2088" s="114" t="s">
        <v>1693</v>
      </c>
      <c r="S2088" s="114"/>
      <c r="T2088" s="112">
        <v>0</v>
      </c>
      <c r="U2088" s="112">
        <v>0</v>
      </c>
      <c r="V2088" s="112">
        <v>0</v>
      </c>
      <c r="W2088" s="112">
        <v>0</v>
      </c>
      <c r="X2088" s="112">
        <v>0</v>
      </c>
      <c r="Y2088" s="112">
        <v>0</v>
      </c>
      <c r="Z2088" s="112">
        <v>0</v>
      </c>
      <c r="AA2088" s="112">
        <v>0</v>
      </c>
      <c r="AB2088" s="112">
        <v>0</v>
      </c>
    </row>
    <row r="2089" spans="1:28" hidden="1" outlineLevel="1" x14ac:dyDescent="0.25">
      <c r="A2089" s="114" t="s">
        <v>1820</v>
      </c>
      <c r="B2089" s="114" t="s">
        <v>1821</v>
      </c>
      <c r="C2089" s="114" t="s">
        <v>607</v>
      </c>
      <c r="D2089" s="114" t="s">
        <v>1694</v>
      </c>
      <c r="E2089" s="112">
        <v>0</v>
      </c>
      <c r="F2089" s="112">
        <v>0</v>
      </c>
      <c r="G2089" s="112">
        <v>0</v>
      </c>
      <c r="H2089" s="112">
        <v>0</v>
      </c>
      <c r="I2089" s="112">
        <v>0</v>
      </c>
      <c r="J2089" s="112">
        <v>0</v>
      </c>
      <c r="K2089" s="112">
        <v>0</v>
      </c>
      <c r="L2089" s="112">
        <v>0</v>
      </c>
      <c r="M2089" s="112">
        <v>0</v>
      </c>
      <c r="O2089" s="114" t="s">
        <v>1820</v>
      </c>
      <c r="P2089" s="114" t="s">
        <v>1821</v>
      </c>
      <c r="Q2089" s="114" t="s">
        <v>607</v>
      </c>
      <c r="R2089" s="114" t="s">
        <v>1694</v>
      </c>
      <c r="S2089" s="114"/>
      <c r="T2089" s="112">
        <v>0</v>
      </c>
      <c r="U2089" s="112">
        <v>0</v>
      </c>
      <c r="V2089" s="112">
        <v>0</v>
      </c>
      <c r="W2089" s="112">
        <v>0</v>
      </c>
      <c r="X2089" s="112">
        <v>0</v>
      </c>
      <c r="Y2089" s="112">
        <v>0</v>
      </c>
      <c r="Z2089" s="112">
        <v>0</v>
      </c>
      <c r="AA2089" s="112">
        <v>0</v>
      </c>
      <c r="AB2089" s="112">
        <v>0</v>
      </c>
    </row>
    <row r="2090" spans="1:28" hidden="1" outlineLevel="1" x14ac:dyDescent="0.25">
      <c r="A2090" s="114" t="s">
        <v>1820</v>
      </c>
      <c r="B2090" s="114" t="s">
        <v>1821</v>
      </c>
      <c r="C2090" s="114" t="s">
        <v>608</v>
      </c>
      <c r="D2090" s="114" t="s">
        <v>1695</v>
      </c>
      <c r="E2090" s="112">
        <v>0</v>
      </c>
      <c r="F2090" s="112">
        <v>0</v>
      </c>
      <c r="G2090" s="112">
        <v>0</v>
      </c>
      <c r="H2090" s="112">
        <v>0</v>
      </c>
      <c r="I2090" s="112">
        <v>0</v>
      </c>
      <c r="J2090" s="112">
        <v>0</v>
      </c>
      <c r="K2090" s="112">
        <v>0</v>
      </c>
      <c r="L2090" s="112">
        <v>0</v>
      </c>
      <c r="M2090" s="112">
        <v>0</v>
      </c>
      <c r="O2090" s="114" t="s">
        <v>1820</v>
      </c>
      <c r="P2090" s="114" t="s">
        <v>1821</v>
      </c>
      <c r="Q2090" s="114" t="s">
        <v>608</v>
      </c>
      <c r="R2090" s="114" t="s">
        <v>1695</v>
      </c>
      <c r="S2090" s="114"/>
      <c r="T2090" s="112">
        <v>0</v>
      </c>
      <c r="U2090" s="112">
        <v>0</v>
      </c>
      <c r="V2090" s="112">
        <v>0</v>
      </c>
      <c r="W2090" s="112">
        <v>0</v>
      </c>
      <c r="X2090" s="112">
        <v>0</v>
      </c>
      <c r="Y2090" s="112">
        <v>0</v>
      </c>
      <c r="Z2090" s="112">
        <v>0</v>
      </c>
      <c r="AA2090" s="112">
        <v>0</v>
      </c>
      <c r="AB2090" s="112">
        <v>0</v>
      </c>
    </row>
    <row r="2091" spans="1:28" hidden="1" outlineLevel="1" x14ac:dyDescent="0.25">
      <c r="A2091" s="114" t="s">
        <v>1820</v>
      </c>
      <c r="B2091" s="114" t="s">
        <v>1821</v>
      </c>
      <c r="C2091" s="114" t="s">
        <v>609</v>
      </c>
      <c r="D2091" s="114" t="s">
        <v>1696</v>
      </c>
      <c r="E2091" s="112">
        <v>0</v>
      </c>
      <c r="F2091" s="112">
        <v>0</v>
      </c>
      <c r="G2091" s="112">
        <v>0</v>
      </c>
      <c r="H2091" s="112">
        <v>0</v>
      </c>
      <c r="I2091" s="112">
        <v>42240</v>
      </c>
      <c r="J2091" s="112">
        <v>0</v>
      </c>
      <c r="K2091" s="112">
        <v>0</v>
      </c>
      <c r="L2091" s="112">
        <v>0</v>
      </c>
      <c r="M2091" s="112">
        <v>42240</v>
      </c>
      <c r="O2091" s="114" t="s">
        <v>1820</v>
      </c>
      <c r="P2091" s="114" t="s">
        <v>1821</v>
      </c>
      <c r="Q2091" s="114" t="s">
        <v>609</v>
      </c>
      <c r="R2091" s="114" t="s">
        <v>1696</v>
      </c>
      <c r="S2091" s="114"/>
      <c r="T2091" s="112">
        <v>0</v>
      </c>
      <c r="U2091" s="112">
        <v>0</v>
      </c>
      <c r="V2091" s="112">
        <v>0</v>
      </c>
      <c r="W2091" s="112">
        <v>0</v>
      </c>
      <c r="X2091" s="112">
        <v>42240</v>
      </c>
      <c r="Y2091" s="112">
        <v>0</v>
      </c>
      <c r="Z2091" s="112">
        <v>0</v>
      </c>
      <c r="AA2091" s="112">
        <v>0</v>
      </c>
      <c r="AB2091" s="112">
        <v>42240</v>
      </c>
    </row>
    <row r="2092" spans="1:28" hidden="1" outlineLevel="1" x14ac:dyDescent="0.25">
      <c r="A2092" s="114" t="s">
        <v>1820</v>
      </c>
      <c r="B2092" s="114" t="s">
        <v>1821</v>
      </c>
      <c r="C2092" s="114" t="s">
        <v>610</v>
      </c>
      <c r="D2092" s="114" t="s">
        <v>1697</v>
      </c>
      <c r="E2092" s="112">
        <v>0</v>
      </c>
      <c r="F2092" s="112">
        <v>0</v>
      </c>
      <c r="G2092" s="112">
        <v>0</v>
      </c>
      <c r="H2092" s="112">
        <v>0</v>
      </c>
      <c r="I2092" s="112">
        <v>8640</v>
      </c>
      <c r="J2092" s="112">
        <v>0</v>
      </c>
      <c r="K2092" s="112">
        <v>0</v>
      </c>
      <c r="L2092" s="112">
        <v>0</v>
      </c>
      <c r="M2092" s="112">
        <v>8640</v>
      </c>
      <c r="O2092" s="114" t="s">
        <v>1820</v>
      </c>
      <c r="P2092" s="114" t="s">
        <v>1821</v>
      </c>
      <c r="Q2092" s="114" t="s">
        <v>610</v>
      </c>
      <c r="R2092" s="114" t="s">
        <v>1697</v>
      </c>
      <c r="S2092" s="114"/>
      <c r="T2092" s="112">
        <v>0</v>
      </c>
      <c r="U2092" s="112">
        <v>0</v>
      </c>
      <c r="V2092" s="112">
        <v>0</v>
      </c>
      <c r="W2092" s="112">
        <v>0</v>
      </c>
      <c r="X2092" s="112">
        <v>8640</v>
      </c>
      <c r="Y2092" s="112">
        <v>0</v>
      </c>
      <c r="Z2092" s="112">
        <v>0</v>
      </c>
      <c r="AA2092" s="112">
        <v>0</v>
      </c>
      <c r="AB2092" s="112">
        <v>8640</v>
      </c>
    </row>
    <row r="2093" spans="1:28" hidden="1" outlineLevel="1" x14ac:dyDescent="0.25">
      <c r="A2093" s="114" t="s">
        <v>1820</v>
      </c>
      <c r="B2093" s="114" t="s">
        <v>1821</v>
      </c>
      <c r="C2093" s="114" t="s">
        <v>611</v>
      </c>
      <c r="D2093" s="114" t="s">
        <v>1698</v>
      </c>
      <c r="E2093" s="112">
        <v>0</v>
      </c>
      <c r="F2093" s="112">
        <v>0</v>
      </c>
      <c r="G2093" s="112">
        <v>0</v>
      </c>
      <c r="H2093" s="112">
        <v>0</v>
      </c>
      <c r="I2093" s="112">
        <v>0</v>
      </c>
      <c r="J2093" s="112">
        <v>0</v>
      </c>
      <c r="K2093" s="112">
        <v>0</v>
      </c>
      <c r="L2093" s="112">
        <v>0</v>
      </c>
      <c r="M2093" s="112">
        <v>0</v>
      </c>
      <c r="O2093" s="114" t="s">
        <v>1820</v>
      </c>
      <c r="P2093" s="114" t="s">
        <v>1821</v>
      </c>
      <c r="Q2093" s="114" t="s">
        <v>611</v>
      </c>
      <c r="R2093" s="114" t="s">
        <v>1698</v>
      </c>
      <c r="S2093" s="114"/>
      <c r="T2093" s="112">
        <v>0</v>
      </c>
      <c r="U2093" s="112">
        <v>0</v>
      </c>
      <c r="V2093" s="112">
        <v>0</v>
      </c>
      <c r="W2093" s="112">
        <v>0</v>
      </c>
      <c r="X2093" s="112">
        <v>0</v>
      </c>
      <c r="Y2093" s="112">
        <v>0</v>
      </c>
      <c r="Z2093" s="112">
        <v>0</v>
      </c>
      <c r="AA2093" s="112">
        <v>0</v>
      </c>
      <c r="AB2093" s="112">
        <v>0</v>
      </c>
    </row>
    <row r="2094" spans="1:28" hidden="1" outlineLevel="1" x14ac:dyDescent="0.25">
      <c r="A2094" s="114" t="s">
        <v>1820</v>
      </c>
      <c r="B2094" s="114" t="s">
        <v>1821</v>
      </c>
      <c r="C2094" s="114" t="s">
        <v>612</v>
      </c>
      <c r="D2094" s="114" t="s">
        <v>1699</v>
      </c>
      <c r="E2094" s="112">
        <v>0</v>
      </c>
      <c r="F2094" s="112">
        <v>0</v>
      </c>
      <c r="G2094" s="112">
        <v>0</v>
      </c>
      <c r="H2094" s="112">
        <v>0</v>
      </c>
      <c r="I2094" s="112">
        <v>0</v>
      </c>
      <c r="J2094" s="112">
        <v>0</v>
      </c>
      <c r="K2094" s="112">
        <v>0</v>
      </c>
      <c r="L2094" s="112">
        <v>0</v>
      </c>
      <c r="M2094" s="112">
        <v>0</v>
      </c>
      <c r="O2094" s="114" t="s">
        <v>1820</v>
      </c>
      <c r="P2094" s="114" t="s">
        <v>1821</v>
      </c>
      <c r="Q2094" s="114" t="s">
        <v>612</v>
      </c>
      <c r="R2094" s="114" t="s">
        <v>1699</v>
      </c>
      <c r="S2094" s="114"/>
      <c r="T2094" s="112">
        <v>0</v>
      </c>
      <c r="U2094" s="112">
        <v>0</v>
      </c>
      <c r="V2094" s="112">
        <v>0</v>
      </c>
      <c r="W2094" s="112">
        <v>0</v>
      </c>
      <c r="X2094" s="112">
        <v>0</v>
      </c>
      <c r="Y2094" s="112">
        <v>0</v>
      </c>
      <c r="Z2094" s="112">
        <v>0</v>
      </c>
      <c r="AA2094" s="112">
        <v>0</v>
      </c>
      <c r="AB2094" s="112">
        <v>0</v>
      </c>
    </row>
    <row r="2095" spans="1:28" hidden="1" outlineLevel="1" x14ac:dyDescent="0.25">
      <c r="A2095" s="114" t="s">
        <v>1820</v>
      </c>
      <c r="B2095" s="114" t="s">
        <v>1821</v>
      </c>
      <c r="C2095" s="114" t="s">
        <v>613</v>
      </c>
      <c r="D2095" s="114" t="s">
        <v>1700</v>
      </c>
      <c r="E2095" s="112">
        <v>0</v>
      </c>
      <c r="F2095" s="112">
        <v>0</v>
      </c>
      <c r="G2095" s="112">
        <v>0</v>
      </c>
      <c r="H2095" s="112">
        <v>0</v>
      </c>
      <c r="I2095" s="112">
        <v>0</v>
      </c>
      <c r="J2095" s="112">
        <v>0</v>
      </c>
      <c r="K2095" s="112">
        <v>0</v>
      </c>
      <c r="L2095" s="112">
        <v>0</v>
      </c>
      <c r="M2095" s="112">
        <v>0</v>
      </c>
      <c r="O2095" s="114" t="s">
        <v>1820</v>
      </c>
      <c r="P2095" s="114" t="s">
        <v>1821</v>
      </c>
      <c r="Q2095" s="114" t="s">
        <v>613</v>
      </c>
      <c r="R2095" s="114" t="s">
        <v>1700</v>
      </c>
      <c r="S2095" s="114"/>
      <c r="T2095" s="112">
        <v>0</v>
      </c>
      <c r="U2095" s="112">
        <v>0</v>
      </c>
      <c r="V2095" s="112">
        <v>0</v>
      </c>
      <c r="W2095" s="112">
        <v>0</v>
      </c>
      <c r="X2095" s="112">
        <v>0</v>
      </c>
      <c r="Y2095" s="112">
        <v>0</v>
      </c>
      <c r="Z2095" s="112">
        <v>0</v>
      </c>
      <c r="AA2095" s="112">
        <v>0</v>
      </c>
      <c r="AB2095" s="112">
        <v>0</v>
      </c>
    </row>
    <row r="2096" spans="1:28" hidden="1" outlineLevel="1" x14ac:dyDescent="0.25">
      <c r="A2096" s="114" t="s">
        <v>1820</v>
      </c>
      <c r="B2096" s="114" t="s">
        <v>1821</v>
      </c>
      <c r="C2096" s="114" t="s">
        <v>614</v>
      </c>
      <c r="D2096" s="114" t="s">
        <v>1701</v>
      </c>
      <c r="E2096" s="112">
        <v>0</v>
      </c>
      <c r="F2096" s="112">
        <v>0</v>
      </c>
      <c r="G2096" s="112">
        <v>0</v>
      </c>
      <c r="H2096" s="112">
        <v>0</v>
      </c>
      <c r="I2096" s="112">
        <v>0</v>
      </c>
      <c r="J2096" s="112">
        <v>0</v>
      </c>
      <c r="K2096" s="112">
        <v>0</v>
      </c>
      <c r="L2096" s="112">
        <v>0</v>
      </c>
      <c r="M2096" s="112">
        <v>0</v>
      </c>
      <c r="O2096" s="114" t="s">
        <v>1820</v>
      </c>
      <c r="P2096" s="114" t="s">
        <v>1821</v>
      </c>
      <c r="Q2096" s="114" t="s">
        <v>614</v>
      </c>
      <c r="R2096" s="114" t="s">
        <v>1701</v>
      </c>
      <c r="S2096" s="114"/>
      <c r="T2096" s="112">
        <v>0</v>
      </c>
      <c r="U2096" s="112">
        <v>0</v>
      </c>
      <c r="V2096" s="112">
        <v>0</v>
      </c>
      <c r="W2096" s="112">
        <v>0</v>
      </c>
      <c r="X2096" s="112">
        <v>0</v>
      </c>
      <c r="Y2096" s="112">
        <v>0</v>
      </c>
      <c r="Z2096" s="112">
        <v>0</v>
      </c>
      <c r="AA2096" s="112">
        <v>0</v>
      </c>
      <c r="AB2096" s="112">
        <v>0</v>
      </c>
    </row>
    <row r="2097" spans="1:28" hidden="1" outlineLevel="1" x14ac:dyDescent="0.25">
      <c r="A2097" s="114" t="s">
        <v>1820</v>
      </c>
      <c r="B2097" s="114" t="s">
        <v>1821</v>
      </c>
      <c r="C2097" s="114" t="s">
        <v>615</v>
      </c>
      <c r="D2097" s="114" t="s">
        <v>1702</v>
      </c>
      <c r="E2097" s="112">
        <v>0</v>
      </c>
      <c r="F2097" s="112">
        <v>0</v>
      </c>
      <c r="G2097" s="112">
        <v>0</v>
      </c>
      <c r="H2097" s="112">
        <v>0</v>
      </c>
      <c r="I2097" s="112">
        <v>0</v>
      </c>
      <c r="J2097" s="112">
        <v>0</v>
      </c>
      <c r="K2097" s="112">
        <v>0</v>
      </c>
      <c r="L2097" s="112">
        <v>0</v>
      </c>
      <c r="M2097" s="112">
        <v>0</v>
      </c>
      <c r="O2097" s="114" t="s">
        <v>1820</v>
      </c>
      <c r="P2097" s="114" t="s">
        <v>1821</v>
      </c>
      <c r="Q2097" s="114" t="s">
        <v>615</v>
      </c>
      <c r="R2097" s="114" t="s">
        <v>1702</v>
      </c>
      <c r="S2097" s="114"/>
      <c r="T2097" s="112">
        <v>0</v>
      </c>
      <c r="U2097" s="112">
        <v>0</v>
      </c>
      <c r="V2097" s="112">
        <v>0</v>
      </c>
      <c r="W2097" s="112">
        <v>0</v>
      </c>
      <c r="X2097" s="112">
        <v>0</v>
      </c>
      <c r="Y2097" s="112">
        <v>0</v>
      </c>
      <c r="Z2097" s="112">
        <v>0</v>
      </c>
      <c r="AA2097" s="112">
        <v>0</v>
      </c>
      <c r="AB2097" s="112">
        <v>0</v>
      </c>
    </row>
    <row r="2098" spans="1:28" hidden="1" outlineLevel="1" x14ac:dyDescent="0.25">
      <c r="A2098" s="114" t="s">
        <v>1820</v>
      </c>
      <c r="B2098" s="114" t="s">
        <v>1821</v>
      </c>
      <c r="C2098" s="114" t="s">
        <v>616</v>
      </c>
      <c r="D2098" s="114" t="s">
        <v>1703</v>
      </c>
      <c r="E2098" s="112">
        <v>0</v>
      </c>
      <c r="F2098" s="112">
        <v>0</v>
      </c>
      <c r="G2098" s="112">
        <v>0</v>
      </c>
      <c r="H2098" s="112">
        <v>11872</v>
      </c>
      <c r="I2098" s="112">
        <v>196656</v>
      </c>
      <c r="J2098" s="112">
        <v>125648</v>
      </c>
      <c r="K2098" s="112">
        <v>0</v>
      </c>
      <c r="L2098" s="112">
        <v>0</v>
      </c>
      <c r="M2098" s="112">
        <v>334176</v>
      </c>
      <c r="O2098" s="114" t="s">
        <v>1820</v>
      </c>
      <c r="P2098" s="114" t="s">
        <v>1821</v>
      </c>
      <c r="Q2098" s="114" t="s">
        <v>616</v>
      </c>
      <c r="R2098" s="114" t="s">
        <v>1703</v>
      </c>
      <c r="S2098" s="114"/>
      <c r="T2098" s="112">
        <v>0</v>
      </c>
      <c r="U2098" s="112">
        <v>0</v>
      </c>
      <c r="V2098" s="112">
        <v>0</v>
      </c>
      <c r="W2098" s="112">
        <v>11872</v>
      </c>
      <c r="X2098" s="112">
        <v>196656</v>
      </c>
      <c r="Y2098" s="112">
        <v>125648</v>
      </c>
      <c r="Z2098" s="112">
        <v>0</v>
      </c>
      <c r="AA2098" s="112">
        <v>0</v>
      </c>
      <c r="AB2098" s="112">
        <v>334176</v>
      </c>
    </row>
    <row r="2099" spans="1:28" hidden="1" outlineLevel="1" x14ac:dyDescent="0.25">
      <c r="D2099" s="111" t="s">
        <v>617</v>
      </c>
      <c r="R2099" s="111" t="s">
        <v>617</v>
      </c>
      <c r="S2099" s="111"/>
    </row>
    <row r="2100" spans="1:28" hidden="1" outlineLevel="1" x14ac:dyDescent="0.25">
      <c r="A2100" s="114" t="s">
        <v>1820</v>
      </c>
      <c r="B2100" s="114" t="s">
        <v>1821</v>
      </c>
      <c r="C2100" s="114" t="s">
        <v>618</v>
      </c>
      <c r="D2100" s="114" t="s">
        <v>1704</v>
      </c>
      <c r="E2100" s="112">
        <v>0</v>
      </c>
      <c r="F2100" s="112">
        <v>0</v>
      </c>
      <c r="G2100" s="112">
        <v>0</v>
      </c>
      <c r="H2100" s="112">
        <v>0</v>
      </c>
      <c r="I2100" s="112">
        <v>0</v>
      </c>
      <c r="J2100" s="112">
        <v>0</v>
      </c>
      <c r="K2100" s="112">
        <v>0</v>
      </c>
      <c r="L2100" s="112">
        <v>0</v>
      </c>
      <c r="M2100" s="112">
        <v>0</v>
      </c>
      <c r="O2100" s="114" t="s">
        <v>1820</v>
      </c>
      <c r="P2100" s="114" t="s">
        <v>1821</v>
      </c>
      <c r="Q2100" s="114" t="s">
        <v>618</v>
      </c>
      <c r="R2100" s="114" t="s">
        <v>1704</v>
      </c>
      <c r="S2100" s="114"/>
      <c r="T2100" s="112">
        <v>0</v>
      </c>
      <c r="U2100" s="112">
        <v>0</v>
      </c>
      <c r="V2100" s="112">
        <v>0</v>
      </c>
      <c r="W2100" s="112">
        <v>0</v>
      </c>
      <c r="X2100" s="112">
        <v>0</v>
      </c>
      <c r="Y2100" s="112">
        <v>0</v>
      </c>
      <c r="Z2100" s="112">
        <v>0</v>
      </c>
      <c r="AA2100" s="112">
        <v>0</v>
      </c>
      <c r="AB2100" s="112">
        <v>0</v>
      </c>
    </row>
    <row r="2101" spans="1:28" hidden="1" outlineLevel="1" x14ac:dyDescent="0.25">
      <c r="A2101" s="114" t="s">
        <v>1820</v>
      </c>
      <c r="B2101" s="114" t="s">
        <v>1821</v>
      </c>
      <c r="C2101" s="114" t="s">
        <v>619</v>
      </c>
      <c r="D2101" s="114" t="s">
        <v>1705</v>
      </c>
      <c r="E2101" s="112">
        <v>0</v>
      </c>
      <c r="F2101" s="112">
        <v>0</v>
      </c>
      <c r="G2101" s="112">
        <v>0</v>
      </c>
      <c r="H2101" s="112">
        <v>0</v>
      </c>
      <c r="I2101" s="112">
        <v>0</v>
      </c>
      <c r="J2101" s="112">
        <v>0</v>
      </c>
      <c r="K2101" s="112">
        <v>0</v>
      </c>
      <c r="L2101" s="112">
        <v>0</v>
      </c>
      <c r="M2101" s="112">
        <v>0</v>
      </c>
      <c r="O2101" s="114" t="s">
        <v>1820</v>
      </c>
      <c r="P2101" s="114" t="s">
        <v>1821</v>
      </c>
      <c r="Q2101" s="114" t="s">
        <v>619</v>
      </c>
      <c r="R2101" s="114" t="s">
        <v>1705</v>
      </c>
      <c r="S2101" s="114"/>
      <c r="T2101" s="112">
        <v>0</v>
      </c>
      <c r="U2101" s="112">
        <v>0</v>
      </c>
      <c r="V2101" s="112">
        <v>0</v>
      </c>
      <c r="W2101" s="112">
        <v>0</v>
      </c>
      <c r="X2101" s="112">
        <v>0</v>
      </c>
      <c r="Y2101" s="112">
        <v>0</v>
      </c>
      <c r="Z2101" s="112">
        <v>0</v>
      </c>
      <c r="AA2101" s="112">
        <v>0</v>
      </c>
      <c r="AB2101" s="112">
        <v>0</v>
      </c>
    </row>
    <row r="2102" spans="1:28" hidden="1" outlineLevel="1" x14ac:dyDescent="0.25">
      <c r="A2102" s="114" t="s">
        <v>1820</v>
      </c>
      <c r="B2102" s="114" t="s">
        <v>1821</v>
      </c>
      <c r="C2102" s="114" t="s">
        <v>620</v>
      </c>
      <c r="D2102" s="114" t="s">
        <v>1706</v>
      </c>
      <c r="E2102" s="112">
        <v>0</v>
      </c>
      <c r="F2102" s="112">
        <v>0</v>
      </c>
      <c r="G2102" s="112">
        <v>0</v>
      </c>
      <c r="H2102" s="112">
        <v>0</v>
      </c>
      <c r="I2102" s="112">
        <v>0</v>
      </c>
      <c r="J2102" s="112">
        <v>0</v>
      </c>
      <c r="K2102" s="112">
        <v>0</v>
      </c>
      <c r="L2102" s="112">
        <v>0</v>
      </c>
      <c r="M2102" s="112">
        <v>0</v>
      </c>
      <c r="O2102" s="114" t="s">
        <v>1820</v>
      </c>
      <c r="P2102" s="114" t="s">
        <v>1821</v>
      </c>
      <c r="Q2102" s="114" t="s">
        <v>620</v>
      </c>
      <c r="R2102" s="114" t="s">
        <v>1706</v>
      </c>
      <c r="S2102" s="114"/>
      <c r="T2102" s="112">
        <v>0</v>
      </c>
      <c r="U2102" s="112">
        <v>0</v>
      </c>
      <c r="V2102" s="112">
        <v>0</v>
      </c>
      <c r="W2102" s="112">
        <v>0</v>
      </c>
      <c r="X2102" s="112">
        <v>0</v>
      </c>
      <c r="Y2102" s="112">
        <v>0</v>
      </c>
      <c r="Z2102" s="112">
        <v>0</v>
      </c>
      <c r="AA2102" s="112">
        <v>0</v>
      </c>
      <c r="AB2102" s="112">
        <v>0</v>
      </c>
    </row>
    <row r="2103" spans="1:28" hidden="1" outlineLevel="1" x14ac:dyDescent="0.25">
      <c r="A2103" s="114" t="s">
        <v>1820</v>
      </c>
      <c r="B2103" s="114" t="s">
        <v>1821</v>
      </c>
      <c r="C2103" s="114" t="s">
        <v>621</v>
      </c>
      <c r="D2103" s="114" t="s">
        <v>1707</v>
      </c>
      <c r="E2103" s="112">
        <v>0</v>
      </c>
      <c r="F2103" s="112">
        <v>0</v>
      </c>
      <c r="G2103" s="112">
        <v>0</v>
      </c>
      <c r="H2103" s="112">
        <v>0</v>
      </c>
      <c r="I2103" s="112">
        <v>0</v>
      </c>
      <c r="J2103" s="112">
        <v>0</v>
      </c>
      <c r="K2103" s="112">
        <v>0</v>
      </c>
      <c r="L2103" s="112">
        <v>0</v>
      </c>
      <c r="M2103" s="112">
        <v>0</v>
      </c>
      <c r="O2103" s="114" t="s">
        <v>1820</v>
      </c>
      <c r="P2103" s="114" t="s">
        <v>1821</v>
      </c>
      <c r="Q2103" s="114" t="s">
        <v>621</v>
      </c>
      <c r="R2103" s="114" t="s">
        <v>1707</v>
      </c>
      <c r="S2103" s="114"/>
      <c r="T2103" s="112">
        <v>0</v>
      </c>
      <c r="U2103" s="112">
        <v>0</v>
      </c>
      <c r="V2103" s="112">
        <v>0</v>
      </c>
      <c r="W2103" s="112">
        <v>0</v>
      </c>
      <c r="X2103" s="112">
        <v>0</v>
      </c>
      <c r="Y2103" s="112">
        <v>0</v>
      </c>
      <c r="Z2103" s="112">
        <v>0</v>
      </c>
      <c r="AA2103" s="112">
        <v>0</v>
      </c>
      <c r="AB2103" s="112">
        <v>0</v>
      </c>
    </row>
    <row r="2104" spans="1:28" hidden="1" outlineLevel="1" x14ac:dyDescent="0.25">
      <c r="A2104" s="114" t="s">
        <v>1820</v>
      </c>
      <c r="B2104" s="114" t="s">
        <v>1821</v>
      </c>
      <c r="C2104" s="114" t="s">
        <v>706</v>
      </c>
      <c r="D2104" s="114" t="s">
        <v>1708</v>
      </c>
      <c r="E2104" s="112">
        <v>0</v>
      </c>
      <c r="F2104" s="112">
        <v>0</v>
      </c>
      <c r="G2104" s="112">
        <v>0</v>
      </c>
      <c r="H2104" s="112">
        <v>0</v>
      </c>
      <c r="I2104" s="112">
        <v>0</v>
      </c>
      <c r="J2104" s="112">
        <v>0</v>
      </c>
      <c r="K2104" s="112">
        <v>0</v>
      </c>
      <c r="L2104" s="112">
        <v>0</v>
      </c>
      <c r="M2104" s="112">
        <v>0</v>
      </c>
      <c r="O2104" s="114" t="s">
        <v>1820</v>
      </c>
      <c r="P2104" s="114" t="s">
        <v>1821</v>
      </c>
      <c r="Q2104" s="114" t="s">
        <v>706</v>
      </c>
      <c r="R2104" s="114" t="s">
        <v>1708</v>
      </c>
      <c r="S2104" s="114"/>
      <c r="T2104" s="112">
        <v>0</v>
      </c>
      <c r="U2104" s="112">
        <v>0</v>
      </c>
      <c r="V2104" s="112">
        <v>0</v>
      </c>
      <c r="W2104" s="112">
        <v>0</v>
      </c>
      <c r="X2104" s="112">
        <v>0</v>
      </c>
      <c r="Y2104" s="112">
        <v>0</v>
      </c>
      <c r="Z2104" s="112">
        <v>0</v>
      </c>
      <c r="AA2104" s="112">
        <v>0</v>
      </c>
      <c r="AB2104" s="112">
        <v>0</v>
      </c>
    </row>
    <row r="2105" spans="1:28" hidden="1" outlineLevel="1" x14ac:dyDescent="0.25">
      <c r="A2105" s="114" t="s">
        <v>1820</v>
      </c>
      <c r="B2105" s="114" t="s">
        <v>1821</v>
      </c>
      <c r="C2105" s="114" t="s">
        <v>708</v>
      </c>
      <c r="D2105" s="114" t="s">
        <v>1709</v>
      </c>
      <c r="E2105" s="112">
        <v>0</v>
      </c>
      <c r="F2105" s="112">
        <v>0</v>
      </c>
      <c r="G2105" s="112">
        <v>0</v>
      </c>
      <c r="H2105" s="112">
        <v>0</v>
      </c>
      <c r="I2105" s="112">
        <v>0</v>
      </c>
      <c r="J2105" s="112">
        <v>0</v>
      </c>
      <c r="K2105" s="112">
        <v>0</v>
      </c>
      <c r="L2105" s="112">
        <v>0</v>
      </c>
      <c r="M2105" s="112">
        <v>0</v>
      </c>
      <c r="O2105" s="114" t="s">
        <v>1820</v>
      </c>
      <c r="P2105" s="114" t="s">
        <v>1821</v>
      </c>
      <c r="Q2105" s="114" t="s">
        <v>708</v>
      </c>
      <c r="R2105" s="114" t="s">
        <v>1709</v>
      </c>
      <c r="S2105" s="114"/>
      <c r="T2105" s="112">
        <v>0</v>
      </c>
      <c r="U2105" s="112">
        <v>0</v>
      </c>
      <c r="V2105" s="112">
        <v>0</v>
      </c>
      <c r="W2105" s="112">
        <v>0</v>
      </c>
      <c r="X2105" s="112">
        <v>0</v>
      </c>
      <c r="Y2105" s="112">
        <v>0</v>
      </c>
      <c r="Z2105" s="112">
        <v>0</v>
      </c>
      <c r="AA2105" s="112">
        <v>0</v>
      </c>
      <c r="AB2105" s="112">
        <v>0</v>
      </c>
    </row>
    <row r="2106" spans="1:28" hidden="1" outlineLevel="1" x14ac:dyDescent="0.25"/>
    <row r="2107" spans="1:28" hidden="1" outlineLevel="1" x14ac:dyDescent="0.25"/>
    <row r="2108" spans="1:28" hidden="1" outlineLevel="1" x14ac:dyDescent="0.25">
      <c r="A2108" s="111" t="s">
        <v>1822</v>
      </c>
      <c r="O2108" s="111" t="s">
        <v>1822</v>
      </c>
    </row>
    <row r="2109" spans="1:28" hidden="1" outlineLevel="1" x14ac:dyDescent="0.25">
      <c r="A2109" s="114" t="s">
        <v>0</v>
      </c>
      <c r="B2109" s="114" t="s">
        <v>1666</v>
      </c>
      <c r="C2109" s="114" t="s">
        <v>112</v>
      </c>
      <c r="D2109" s="111" t="s">
        <v>127</v>
      </c>
      <c r="E2109" s="112" t="s">
        <v>1667</v>
      </c>
      <c r="F2109" s="112" t="s">
        <v>1668</v>
      </c>
      <c r="G2109" s="112" t="s">
        <v>1669</v>
      </c>
      <c r="H2109" s="112" t="s">
        <v>1670</v>
      </c>
      <c r="I2109" s="112" t="s">
        <v>1671</v>
      </c>
      <c r="J2109" s="112" t="s">
        <v>1672</v>
      </c>
      <c r="K2109" s="112" t="s">
        <v>1673</v>
      </c>
      <c r="L2109" s="112" t="s">
        <v>1674</v>
      </c>
      <c r="M2109" s="112" t="s">
        <v>1</v>
      </c>
      <c r="O2109" s="114" t="s">
        <v>0</v>
      </c>
      <c r="P2109" s="114" t="s">
        <v>1666</v>
      </c>
      <c r="Q2109" s="114" t="s">
        <v>112</v>
      </c>
      <c r="R2109" s="111" t="s">
        <v>127</v>
      </c>
      <c r="S2109" s="111"/>
      <c r="T2109" s="112" t="s">
        <v>1667</v>
      </c>
      <c r="U2109" s="112" t="s">
        <v>1668</v>
      </c>
      <c r="V2109" s="112" t="s">
        <v>1669</v>
      </c>
      <c r="W2109" s="112" t="s">
        <v>1670</v>
      </c>
      <c r="X2109" s="112" t="s">
        <v>1671</v>
      </c>
      <c r="Y2109" s="112" t="s">
        <v>1672</v>
      </c>
      <c r="Z2109" s="112" t="s">
        <v>1673</v>
      </c>
      <c r="AA2109" s="112" t="s">
        <v>1674</v>
      </c>
      <c r="AB2109" s="112" t="s">
        <v>1</v>
      </c>
    </row>
    <row r="2110" spans="1:28" hidden="1" outlineLevel="1" x14ac:dyDescent="0.25">
      <c r="A2110" s="114" t="s">
        <v>1823</v>
      </c>
      <c r="B2110" s="114" t="s">
        <v>1824</v>
      </c>
      <c r="C2110" s="114" t="s">
        <v>589</v>
      </c>
      <c r="D2110" s="114" t="s">
        <v>1676</v>
      </c>
      <c r="E2110" s="112">
        <v>0</v>
      </c>
      <c r="F2110" s="112">
        <v>0</v>
      </c>
      <c r="G2110" s="112">
        <v>0</v>
      </c>
      <c r="H2110" s="112">
        <v>0</v>
      </c>
      <c r="I2110" s="112">
        <v>20256</v>
      </c>
      <c r="J2110" s="112">
        <v>0</v>
      </c>
      <c r="K2110" s="112">
        <v>0</v>
      </c>
      <c r="L2110" s="112">
        <v>0</v>
      </c>
      <c r="M2110" s="112">
        <v>20256</v>
      </c>
      <c r="O2110" s="114" t="s">
        <v>1823</v>
      </c>
      <c r="P2110" s="114" t="s">
        <v>1824</v>
      </c>
      <c r="Q2110" s="114" t="s">
        <v>589</v>
      </c>
      <c r="R2110" s="114" t="s">
        <v>1676</v>
      </c>
      <c r="S2110" s="114"/>
      <c r="T2110" s="112">
        <v>0</v>
      </c>
      <c r="U2110" s="112">
        <v>0</v>
      </c>
      <c r="V2110" s="112">
        <v>0</v>
      </c>
      <c r="W2110" s="112">
        <v>0</v>
      </c>
      <c r="X2110" s="112">
        <v>20256</v>
      </c>
      <c r="Y2110" s="112">
        <v>0</v>
      </c>
      <c r="Z2110" s="112">
        <v>0</v>
      </c>
      <c r="AA2110" s="112">
        <v>0</v>
      </c>
      <c r="AB2110" s="112">
        <v>20256</v>
      </c>
    </row>
    <row r="2111" spans="1:28" hidden="1" outlineLevel="1" x14ac:dyDescent="0.25">
      <c r="A2111" s="114" t="s">
        <v>1823</v>
      </c>
      <c r="B2111" s="114" t="s">
        <v>1824</v>
      </c>
      <c r="C2111" s="114" t="s">
        <v>590</v>
      </c>
      <c r="D2111" s="114" t="s">
        <v>1677</v>
      </c>
      <c r="E2111" s="112">
        <v>0</v>
      </c>
      <c r="F2111" s="112">
        <v>0</v>
      </c>
      <c r="G2111" s="112">
        <v>0</v>
      </c>
      <c r="H2111" s="112">
        <v>0</v>
      </c>
      <c r="I2111" s="112">
        <v>128912</v>
      </c>
      <c r="J2111" s="112">
        <v>0</v>
      </c>
      <c r="K2111" s="112">
        <v>2880</v>
      </c>
      <c r="L2111" s="112">
        <v>0</v>
      </c>
      <c r="M2111" s="112">
        <v>131792</v>
      </c>
      <c r="O2111" s="114" t="s">
        <v>1823</v>
      </c>
      <c r="P2111" s="114" t="s">
        <v>1824</v>
      </c>
      <c r="Q2111" s="114" t="s">
        <v>590</v>
      </c>
      <c r="R2111" s="114" t="s">
        <v>1677</v>
      </c>
      <c r="S2111" s="114"/>
      <c r="T2111" s="112">
        <v>0</v>
      </c>
      <c r="U2111" s="112">
        <v>0</v>
      </c>
      <c r="V2111" s="112">
        <v>0</v>
      </c>
      <c r="W2111" s="112">
        <v>0</v>
      </c>
      <c r="X2111" s="112">
        <v>128912</v>
      </c>
      <c r="Y2111" s="112">
        <v>0</v>
      </c>
      <c r="Z2111" s="112">
        <v>2880</v>
      </c>
      <c r="AA2111" s="112">
        <v>0</v>
      </c>
      <c r="AB2111" s="112">
        <v>131792</v>
      </c>
    </row>
    <row r="2112" spans="1:28" hidden="1" outlineLevel="1" x14ac:dyDescent="0.25">
      <c r="A2112" s="114" t="s">
        <v>1823</v>
      </c>
      <c r="B2112" s="114" t="s">
        <v>1824</v>
      </c>
      <c r="C2112" s="114" t="s">
        <v>591</v>
      </c>
      <c r="D2112" s="114" t="s">
        <v>1678</v>
      </c>
      <c r="E2112" s="112">
        <v>0</v>
      </c>
      <c r="F2112" s="112">
        <v>258048</v>
      </c>
      <c r="G2112" s="112">
        <v>0</v>
      </c>
      <c r="H2112" s="112">
        <v>0</v>
      </c>
      <c r="I2112" s="112">
        <v>4320</v>
      </c>
      <c r="J2112" s="112">
        <v>2960</v>
      </c>
      <c r="K2112" s="112">
        <v>0</v>
      </c>
      <c r="L2112" s="112">
        <v>0</v>
      </c>
      <c r="M2112" s="112">
        <v>265328</v>
      </c>
      <c r="O2112" s="114" t="s">
        <v>1823</v>
      </c>
      <c r="P2112" s="114" t="s">
        <v>1824</v>
      </c>
      <c r="Q2112" s="114" t="s">
        <v>591</v>
      </c>
      <c r="R2112" s="114" t="s">
        <v>1678</v>
      </c>
      <c r="S2112" s="114"/>
      <c r="T2112" s="112">
        <v>0</v>
      </c>
      <c r="U2112" s="112">
        <v>258048</v>
      </c>
      <c r="V2112" s="112">
        <v>0</v>
      </c>
      <c r="W2112" s="112">
        <v>0</v>
      </c>
      <c r="X2112" s="112">
        <v>4320</v>
      </c>
      <c r="Y2112" s="112">
        <v>2960</v>
      </c>
      <c r="Z2112" s="112">
        <v>0</v>
      </c>
      <c r="AA2112" s="112">
        <v>0</v>
      </c>
      <c r="AB2112" s="112">
        <v>265328</v>
      </c>
    </row>
    <row r="2113" spans="1:28" hidden="1" outlineLevel="1" x14ac:dyDescent="0.25">
      <c r="A2113" s="114" t="s">
        <v>1823</v>
      </c>
      <c r="B2113" s="114" t="s">
        <v>1824</v>
      </c>
      <c r="C2113" s="114" t="s">
        <v>592</v>
      </c>
      <c r="D2113" s="114" t="s">
        <v>1679</v>
      </c>
      <c r="E2113" s="112">
        <v>3840</v>
      </c>
      <c r="F2113" s="112">
        <v>1008</v>
      </c>
      <c r="G2113" s="112">
        <v>0</v>
      </c>
      <c r="H2113" s="112">
        <v>0</v>
      </c>
      <c r="I2113" s="112">
        <v>74144</v>
      </c>
      <c r="J2113" s="112">
        <v>71872</v>
      </c>
      <c r="K2113" s="112">
        <v>0</v>
      </c>
      <c r="L2113" s="112">
        <v>0</v>
      </c>
      <c r="M2113" s="112">
        <v>150864</v>
      </c>
      <c r="O2113" s="114" t="s">
        <v>1823</v>
      </c>
      <c r="P2113" s="114" t="s">
        <v>1824</v>
      </c>
      <c r="Q2113" s="114" t="s">
        <v>592</v>
      </c>
      <c r="R2113" s="114" t="s">
        <v>1679</v>
      </c>
      <c r="S2113" s="114"/>
      <c r="T2113" s="112">
        <v>3840</v>
      </c>
      <c r="U2113" s="112">
        <v>1008</v>
      </c>
      <c r="V2113" s="112">
        <v>0</v>
      </c>
      <c r="W2113" s="112">
        <v>0</v>
      </c>
      <c r="X2113" s="112">
        <v>74144</v>
      </c>
      <c r="Y2113" s="112">
        <v>71872</v>
      </c>
      <c r="Z2113" s="112">
        <v>0</v>
      </c>
      <c r="AA2113" s="112">
        <v>0</v>
      </c>
      <c r="AB2113" s="112">
        <v>150864</v>
      </c>
    </row>
    <row r="2114" spans="1:28" hidden="1" outlineLevel="1" x14ac:dyDescent="0.25">
      <c r="A2114" s="114" t="s">
        <v>1823</v>
      </c>
      <c r="B2114" s="114" t="s">
        <v>1824</v>
      </c>
      <c r="C2114" s="114" t="s">
        <v>593</v>
      </c>
      <c r="D2114" s="114" t="s">
        <v>1680</v>
      </c>
      <c r="E2114" s="112">
        <v>0</v>
      </c>
      <c r="F2114" s="112">
        <v>0</v>
      </c>
      <c r="G2114" s="112">
        <v>0</v>
      </c>
      <c r="H2114" s="112">
        <v>0</v>
      </c>
      <c r="I2114" s="112">
        <v>0</v>
      </c>
      <c r="J2114" s="112">
        <v>0</v>
      </c>
      <c r="K2114" s="112">
        <v>0</v>
      </c>
      <c r="L2114" s="112">
        <v>0</v>
      </c>
      <c r="M2114" s="112">
        <v>0</v>
      </c>
      <c r="O2114" s="114" t="s">
        <v>1823</v>
      </c>
      <c r="P2114" s="114" t="s">
        <v>1824</v>
      </c>
      <c r="Q2114" s="114" t="s">
        <v>593</v>
      </c>
      <c r="R2114" s="114" t="s">
        <v>1680</v>
      </c>
      <c r="S2114" s="114"/>
      <c r="T2114" s="112">
        <v>0</v>
      </c>
      <c r="U2114" s="112">
        <v>0</v>
      </c>
      <c r="V2114" s="112">
        <v>0</v>
      </c>
      <c r="W2114" s="112">
        <v>0</v>
      </c>
      <c r="X2114" s="112">
        <v>0</v>
      </c>
      <c r="Y2114" s="112">
        <v>0</v>
      </c>
      <c r="Z2114" s="112">
        <v>0</v>
      </c>
      <c r="AA2114" s="112">
        <v>0</v>
      </c>
      <c r="AB2114" s="112">
        <v>0</v>
      </c>
    </row>
    <row r="2115" spans="1:28" hidden="1" outlineLevel="1" x14ac:dyDescent="0.25">
      <c r="A2115" s="114" t="s">
        <v>1823</v>
      </c>
      <c r="B2115" s="114" t="s">
        <v>1824</v>
      </c>
      <c r="C2115" s="114" t="s">
        <v>594</v>
      </c>
      <c r="D2115" s="114" t="s">
        <v>1681</v>
      </c>
      <c r="E2115" s="112">
        <v>0</v>
      </c>
      <c r="F2115" s="112">
        <v>0</v>
      </c>
      <c r="G2115" s="112">
        <v>0</v>
      </c>
      <c r="H2115" s="112">
        <v>0</v>
      </c>
      <c r="I2115" s="112">
        <v>30016</v>
      </c>
      <c r="J2115" s="112">
        <v>0</v>
      </c>
      <c r="K2115" s="112">
        <v>0</v>
      </c>
      <c r="L2115" s="112">
        <v>0</v>
      </c>
      <c r="M2115" s="112">
        <v>30016</v>
      </c>
      <c r="O2115" s="114" t="s">
        <v>1823</v>
      </c>
      <c r="P2115" s="114" t="s">
        <v>1824</v>
      </c>
      <c r="Q2115" s="114" t="s">
        <v>594</v>
      </c>
      <c r="R2115" s="114" t="s">
        <v>1681</v>
      </c>
      <c r="S2115" s="114"/>
      <c r="T2115" s="112">
        <v>0</v>
      </c>
      <c r="U2115" s="112">
        <v>0</v>
      </c>
      <c r="V2115" s="112">
        <v>0</v>
      </c>
      <c r="W2115" s="112">
        <v>0</v>
      </c>
      <c r="X2115" s="112">
        <v>30016</v>
      </c>
      <c r="Y2115" s="112">
        <v>0</v>
      </c>
      <c r="Z2115" s="112">
        <v>0</v>
      </c>
      <c r="AA2115" s="112">
        <v>0</v>
      </c>
      <c r="AB2115" s="112">
        <v>30016</v>
      </c>
    </row>
    <row r="2116" spans="1:28" hidden="1" outlineLevel="1" x14ac:dyDescent="0.25">
      <c r="A2116" s="114" t="s">
        <v>1823</v>
      </c>
      <c r="B2116" s="114" t="s">
        <v>1824</v>
      </c>
      <c r="C2116" s="114" t="s">
        <v>595</v>
      </c>
      <c r="D2116" s="114" t="s">
        <v>1682</v>
      </c>
      <c r="E2116" s="112">
        <v>0</v>
      </c>
      <c r="F2116" s="112">
        <v>7072</v>
      </c>
      <c r="G2116" s="112">
        <v>0</v>
      </c>
      <c r="H2116" s="112">
        <v>0</v>
      </c>
      <c r="I2116" s="112">
        <v>0</v>
      </c>
      <c r="J2116" s="112">
        <v>65376</v>
      </c>
      <c r="K2116" s="112">
        <v>0</v>
      </c>
      <c r="L2116" s="112">
        <v>0</v>
      </c>
      <c r="M2116" s="112">
        <v>72448</v>
      </c>
      <c r="O2116" s="114" t="s">
        <v>1823</v>
      </c>
      <c r="P2116" s="114" t="s">
        <v>1824</v>
      </c>
      <c r="Q2116" s="114" t="s">
        <v>595</v>
      </c>
      <c r="R2116" s="114" t="s">
        <v>1682</v>
      </c>
      <c r="S2116" s="114"/>
      <c r="T2116" s="112">
        <v>0</v>
      </c>
      <c r="U2116" s="112">
        <v>7072</v>
      </c>
      <c r="V2116" s="112">
        <v>0</v>
      </c>
      <c r="W2116" s="112">
        <v>0</v>
      </c>
      <c r="X2116" s="112">
        <v>0</v>
      </c>
      <c r="Y2116" s="112">
        <v>65376</v>
      </c>
      <c r="Z2116" s="112">
        <v>0</v>
      </c>
      <c r="AA2116" s="112">
        <v>0</v>
      </c>
      <c r="AB2116" s="112">
        <v>72448</v>
      </c>
    </row>
    <row r="2117" spans="1:28" hidden="1" outlineLevel="1" x14ac:dyDescent="0.25">
      <c r="A2117" s="114" t="s">
        <v>1823</v>
      </c>
      <c r="B2117" s="114" t="s">
        <v>1824</v>
      </c>
      <c r="C2117" s="114" t="s">
        <v>596</v>
      </c>
      <c r="D2117" s="114" t="s">
        <v>1683</v>
      </c>
      <c r="E2117" s="112">
        <v>0</v>
      </c>
      <c r="F2117" s="112">
        <v>0</v>
      </c>
      <c r="G2117" s="112">
        <v>0</v>
      </c>
      <c r="H2117" s="112">
        <v>0</v>
      </c>
      <c r="I2117" s="112">
        <v>0</v>
      </c>
      <c r="J2117" s="112">
        <v>0</v>
      </c>
      <c r="K2117" s="112">
        <v>3064</v>
      </c>
      <c r="L2117" s="112">
        <v>0</v>
      </c>
      <c r="M2117" s="112">
        <v>3064</v>
      </c>
      <c r="O2117" s="114" t="s">
        <v>1823</v>
      </c>
      <c r="P2117" s="114" t="s">
        <v>1824</v>
      </c>
      <c r="Q2117" s="114" t="s">
        <v>596</v>
      </c>
      <c r="R2117" s="114" t="s">
        <v>1683</v>
      </c>
      <c r="S2117" s="114"/>
      <c r="T2117" s="112">
        <v>0</v>
      </c>
      <c r="U2117" s="112">
        <v>0</v>
      </c>
      <c r="V2117" s="112">
        <v>0</v>
      </c>
      <c r="W2117" s="112">
        <v>0</v>
      </c>
      <c r="X2117" s="112">
        <v>0</v>
      </c>
      <c r="Y2117" s="112">
        <v>0</v>
      </c>
      <c r="Z2117" s="112">
        <v>3064</v>
      </c>
      <c r="AA2117" s="112">
        <v>0</v>
      </c>
      <c r="AB2117" s="112">
        <v>3064</v>
      </c>
    </row>
    <row r="2118" spans="1:28" hidden="1" outlineLevel="1" x14ac:dyDescent="0.25">
      <c r="A2118" s="114" t="s">
        <v>1823</v>
      </c>
      <c r="B2118" s="114" t="s">
        <v>1824</v>
      </c>
      <c r="C2118" s="114" t="s">
        <v>597</v>
      </c>
      <c r="D2118" s="114" t="s">
        <v>1684</v>
      </c>
      <c r="E2118" s="112">
        <v>18432</v>
      </c>
      <c r="F2118" s="112">
        <v>4800</v>
      </c>
      <c r="G2118" s="112">
        <v>0</v>
      </c>
      <c r="H2118" s="112">
        <v>0</v>
      </c>
      <c r="I2118" s="112">
        <v>56928</v>
      </c>
      <c r="J2118" s="112">
        <v>92656</v>
      </c>
      <c r="K2118" s="112">
        <v>0</v>
      </c>
      <c r="L2118" s="112">
        <v>0</v>
      </c>
      <c r="M2118" s="112">
        <v>172816</v>
      </c>
      <c r="O2118" s="114" t="s">
        <v>1823</v>
      </c>
      <c r="P2118" s="114" t="s">
        <v>1824</v>
      </c>
      <c r="Q2118" s="114" t="s">
        <v>597</v>
      </c>
      <c r="R2118" s="114" t="s">
        <v>1684</v>
      </c>
      <c r="S2118" s="114"/>
      <c r="T2118" s="112">
        <v>18432</v>
      </c>
      <c r="U2118" s="112">
        <v>4800</v>
      </c>
      <c r="V2118" s="112">
        <v>0</v>
      </c>
      <c r="W2118" s="112">
        <v>0</v>
      </c>
      <c r="X2118" s="112">
        <v>56928</v>
      </c>
      <c r="Y2118" s="112">
        <v>92656</v>
      </c>
      <c r="Z2118" s="112">
        <v>0</v>
      </c>
      <c r="AA2118" s="112">
        <v>0</v>
      </c>
      <c r="AB2118" s="112">
        <v>172816</v>
      </c>
    </row>
    <row r="2119" spans="1:28" hidden="1" outlineLevel="1" x14ac:dyDescent="0.25">
      <c r="A2119" s="114" t="s">
        <v>1823</v>
      </c>
      <c r="B2119" s="114" t="s">
        <v>1824</v>
      </c>
      <c r="C2119" s="114" t="s">
        <v>598</v>
      </c>
      <c r="D2119" s="114" t="s">
        <v>1685</v>
      </c>
      <c r="E2119" s="112">
        <v>0</v>
      </c>
      <c r="F2119" s="112">
        <v>2992</v>
      </c>
      <c r="G2119" s="112">
        <v>0</v>
      </c>
      <c r="H2119" s="112">
        <v>0</v>
      </c>
      <c r="I2119" s="112">
        <v>0</v>
      </c>
      <c r="J2119" s="112">
        <v>0</v>
      </c>
      <c r="K2119" s="112">
        <v>0</v>
      </c>
      <c r="L2119" s="112">
        <v>0</v>
      </c>
      <c r="M2119" s="112">
        <v>2992</v>
      </c>
      <c r="O2119" s="114" t="s">
        <v>1823</v>
      </c>
      <c r="P2119" s="114" t="s">
        <v>1824</v>
      </c>
      <c r="Q2119" s="114" t="s">
        <v>598</v>
      </c>
      <c r="R2119" s="114" t="s">
        <v>1685</v>
      </c>
      <c r="S2119" s="114"/>
      <c r="T2119" s="112">
        <v>0</v>
      </c>
      <c r="U2119" s="112">
        <v>2992</v>
      </c>
      <c r="V2119" s="112">
        <v>0</v>
      </c>
      <c r="W2119" s="112">
        <v>0</v>
      </c>
      <c r="X2119" s="112">
        <v>0</v>
      </c>
      <c r="Y2119" s="112">
        <v>0</v>
      </c>
      <c r="Z2119" s="112">
        <v>0</v>
      </c>
      <c r="AA2119" s="112">
        <v>0</v>
      </c>
      <c r="AB2119" s="112">
        <v>2992</v>
      </c>
    </row>
    <row r="2120" spans="1:28" hidden="1" outlineLevel="1" x14ac:dyDescent="0.25">
      <c r="A2120" s="114" t="s">
        <v>1823</v>
      </c>
      <c r="B2120" s="114" t="s">
        <v>1824</v>
      </c>
      <c r="C2120" s="114" t="s">
        <v>599</v>
      </c>
      <c r="D2120" s="114" t="s">
        <v>1686</v>
      </c>
      <c r="E2120" s="112">
        <v>0</v>
      </c>
      <c r="F2120" s="112">
        <v>0</v>
      </c>
      <c r="G2120" s="112">
        <v>0</v>
      </c>
      <c r="H2120" s="112">
        <v>0</v>
      </c>
      <c r="I2120" s="112">
        <v>0</v>
      </c>
      <c r="J2120" s="112">
        <v>255568</v>
      </c>
      <c r="K2120" s="112">
        <v>0</v>
      </c>
      <c r="L2120" s="112">
        <v>432</v>
      </c>
      <c r="M2120" s="112">
        <v>256000</v>
      </c>
      <c r="O2120" s="114" t="s">
        <v>1823</v>
      </c>
      <c r="P2120" s="114" t="s">
        <v>1824</v>
      </c>
      <c r="Q2120" s="114" t="s">
        <v>599</v>
      </c>
      <c r="R2120" s="114" t="s">
        <v>1686</v>
      </c>
      <c r="S2120" s="114"/>
      <c r="T2120" s="112">
        <v>0</v>
      </c>
      <c r="U2120" s="112">
        <v>0</v>
      </c>
      <c r="V2120" s="112">
        <v>0</v>
      </c>
      <c r="W2120" s="112">
        <v>0</v>
      </c>
      <c r="X2120" s="112">
        <v>0</v>
      </c>
      <c r="Y2120" s="112">
        <v>255568</v>
      </c>
      <c r="Z2120" s="112">
        <v>0</v>
      </c>
      <c r="AA2120" s="112">
        <v>432</v>
      </c>
      <c r="AB2120" s="112">
        <v>256000</v>
      </c>
    </row>
    <row r="2121" spans="1:28" hidden="1" outlineLevel="1" x14ac:dyDescent="0.25">
      <c r="A2121" s="114" t="s">
        <v>1823</v>
      </c>
      <c r="B2121" s="114" t="s">
        <v>1824</v>
      </c>
      <c r="C2121" s="114" t="s">
        <v>600</v>
      </c>
      <c r="D2121" s="114" t="s">
        <v>1687</v>
      </c>
      <c r="E2121" s="112">
        <v>166512</v>
      </c>
      <c r="F2121" s="112">
        <v>0</v>
      </c>
      <c r="G2121" s="112">
        <v>0</v>
      </c>
      <c r="H2121" s="112">
        <v>72040</v>
      </c>
      <c r="I2121" s="112">
        <v>0</v>
      </c>
      <c r="J2121" s="112">
        <v>0</v>
      </c>
      <c r="K2121" s="112">
        <v>0</v>
      </c>
      <c r="L2121" s="112">
        <v>0</v>
      </c>
      <c r="M2121" s="112">
        <v>238552</v>
      </c>
      <c r="O2121" s="114" t="s">
        <v>1823</v>
      </c>
      <c r="P2121" s="114" t="s">
        <v>1824</v>
      </c>
      <c r="Q2121" s="114" t="s">
        <v>600</v>
      </c>
      <c r="R2121" s="114" t="s">
        <v>1687</v>
      </c>
      <c r="S2121" s="114"/>
      <c r="T2121" s="112">
        <v>166512</v>
      </c>
      <c r="U2121" s="112">
        <v>0</v>
      </c>
      <c r="V2121" s="112">
        <v>0</v>
      </c>
      <c r="W2121" s="112">
        <v>72040</v>
      </c>
      <c r="X2121" s="112">
        <v>0</v>
      </c>
      <c r="Y2121" s="112">
        <v>0</v>
      </c>
      <c r="Z2121" s="112">
        <v>0</v>
      </c>
      <c r="AA2121" s="112">
        <v>0</v>
      </c>
      <c r="AB2121" s="112">
        <v>238552</v>
      </c>
    </row>
    <row r="2122" spans="1:28" hidden="1" outlineLevel="1" x14ac:dyDescent="0.25">
      <c r="A2122" s="114" t="s">
        <v>1823</v>
      </c>
      <c r="B2122" s="114" t="s">
        <v>1824</v>
      </c>
      <c r="C2122" s="114" t="s">
        <v>601</v>
      </c>
      <c r="D2122" s="114" t="s">
        <v>1688</v>
      </c>
      <c r="E2122" s="112">
        <v>5664</v>
      </c>
      <c r="F2122" s="112">
        <v>0</v>
      </c>
      <c r="G2122" s="112">
        <v>0</v>
      </c>
      <c r="H2122" s="112">
        <v>0</v>
      </c>
      <c r="I2122" s="112">
        <v>0</v>
      </c>
      <c r="J2122" s="112">
        <v>0</v>
      </c>
      <c r="K2122" s="112">
        <v>0</v>
      </c>
      <c r="L2122" s="112">
        <v>0</v>
      </c>
      <c r="M2122" s="112">
        <v>5664</v>
      </c>
      <c r="O2122" s="114" t="s">
        <v>1823</v>
      </c>
      <c r="P2122" s="114" t="s">
        <v>1824</v>
      </c>
      <c r="Q2122" s="114" t="s">
        <v>601</v>
      </c>
      <c r="R2122" s="114" t="s">
        <v>1688</v>
      </c>
      <c r="S2122" s="114"/>
      <c r="T2122" s="112">
        <v>5664</v>
      </c>
      <c r="U2122" s="112">
        <v>0</v>
      </c>
      <c r="V2122" s="112">
        <v>0</v>
      </c>
      <c r="W2122" s="112">
        <v>0</v>
      </c>
      <c r="X2122" s="112">
        <v>0</v>
      </c>
      <c r="Y2122" s="112">
        <v>0</v>
      </c>
      <c r="Z2122" s="112">
        <v>0</v>
      </c>
      <c r="AA2122" s="112">
        <v>0</v>
      </c>
      <c r="AB2122" s="112">
        <v>5664</v>
      </c>
    </row>
    <row r="2123" spans="1:28" hidden="1" outlineLevel="1" x14ac:dyDescent="0.25">
      <c r="A2123" s="114" t="s">
        <v>1823</v>
      </c>
      <c r="B2123" s="114" t="s">
        <v>1824</v>
      </c>
      <c r="C2123" s="114" t="s">
        <v>602</v>
      </c>
      <c r="D2123" s="114" t="s">
        <v>1689</v>
      </c>
      <c r="E2123" s="112">
        <v>0</v>
      </c>
      <c r="F2123" s="112">
        <v>0</v>
      </c>
      <c r="G2123" s="112">
        <v>0</v>
      </c>
      <c r="H2123" s="112">
        <v>0</v>
      </c>
      <c r="I2123" s="112">
        <v>0</v>
      </c>
      <c r="J2123" s="112">
        <v>61136</v>
      </c>
      <c r="K2123" s="112">
        <v>0</v>
      </c>
      <c r="L2123" s="112">
        <v>0</v>
      </c>
      <c r="M2123" s="112">
        <v>61136</v>
      </c>
      <c r="O2123" s="114" t="s">
        <v>1823</v>
      </c>
      <c r="P2123" s="114" t="s">
        <v>1824</v>
      </c>
      <c r="Q2123" s="114" t="s">
        <v>602</v>
      </c>
      <c r="R2123" s="114" t="s">
        <v>1689</v>
      </c>
      <c r="S2123" s="114"/>
      <c r="T2123" s="112">
        <v>0</v>
      </c>
      <c r="U2123" s="112">
        <v>0</v>
      </c>
      <c r="V2123" s="112">
        <v>0</v>
      </c>
      <c r="W2123" s="112">
        <v>0</v>
      </c>
      <c r="X2123" s="112">
        <v>0</v>
      </c>
      <c r="Y2123" s="112">
        <v>61136</v>
      </c>
      <c r="Z2123" s="112">
        <v>0</v>
      </c>
      <c r="AA2123" s="112">
        <v>0</v>
      </c>
      <c r="AB2123" s="112">
        <v>61136</v>
      </c>
    </row>
    <row r="2124" spans="1:28" hidden="1" outlineLevel="1" x14ac:dyDescent="0.25">
      <c r="A2124" s="114" t="s">
        <v>1823</v>
      </c>
      <c r="B2124" s="114" t="s">
        <v>1824</v>
      </c>
      <c r="C2124" s="114" t="s">
        <v>603</v>
      </c>
      <c r="D2124" s="114" t="s">
        <v>1690</v>
      </c>
      <c r="E2124" s="112">
        <v>0</v>
      </c>
      <c r="F2124" s="112">
        <v>0</v>
      </c>
      <c r="G2124" s="112">
        <v>0</v>
      </c>
      <c r="H2124" s="112">
        <v>0</v>
      </c>
      <c r="I2124" s="112">
        <v>0</v>
      </c>
      <c r="J2124" s="112">
        <v>43952</v>
      </c>
      <c r="K2124" s="112">
        <v>0</v>
      </c>
      <c r="L2124" s="112">
        <v>0</v>
      </c>
      <c r="M2124" s="112">
        <v>43952</v>
      </c>
      <c r="O2124" s="114" t="s">
        <v>1823</v>
      </c>
      <c r="P2124" s="114" t="s">
        <v>1824</v>
      </c>
      <c r="Q2124" s="114" t="s">
        <v>603</v>
      </c>
      <c r="R2124" s="114" t="s">
        <v>1690</v>
      </c>
      <c r="S2124" s="114"/>
      <c r="T2124" s="112">
        <v>0</v>
      </c>
      <c r="U2124" s="112">
        <v>0</v>
      </c>
      <c r="V2124" s="112">
        <v>0</v>
      </c>
      <c r="W2124" s="112">
        <v>0</v>
      </c>
      <c r="X2124" s="112">
        <v>0</v>
      </c>
      <c r="Y2124" s="112">
        <v>43952</v>
      </c>
      <c r="Z2124" s="112">
        <v>0</v>
      </c>
      <c r="AA2124" s="112">
        <v>0</v>
      </c>
      <c r="AB2124" s="112">
        <v>43952</v>
      </c>
    </row>
    <row r="2125" spans="1:28" hidden="1" outlineLevel="1" x14ac:dyDescent="0.25">
      <c r="A2125" s="114" t="s">
        <v>1823</v>
      </c>
      <c r="B2125" s="114" t="s">
        <v>1824</v>
      </c>
      <c r="C2125" s="114" t="s">
        <v>604</v>
      </c>
      <c r="D2125" s="114" t="s">
        <v>1691</v>
      </c>
      <c r="E2125" s="112">
        <v>0</v>
      </c>
      <c r="F2125" s="112">
        <v>0</v>
      </c>
      <c r="G2125" s="112">
        <v>0</v>
      </c>
      <c r="H2125" s="112">
        <v>0</v>
      </c>
      <c r="I2125" s="112">
        <v>0</v>
      </c>
      <c r="J2125" s="112">
        <v>42400</v>
      </c>
      <c r="K2125" s="112">
        <v>0</v>
      </c>
      <c r="L2125" s="112">
        <v>10788</v>
      </c>
      <c r="M2125" s="112">
        <v>53188</v>
      </c>
      <c r="O2125" s="114" t="s">
        <v>1823</v>
      </c>
      <c r="P2125" s="114" t="s">
        <v>1824</v>
      </c>
      <c r="Q2125" s="114" t="s">
        <v>604</v>
      </c>
      <c r="R2125" s="114" t="s">
        <v>1691</v>
      </c>
      <c r="S2125" s="114"/>
      <c r="T2125" s="112">
        <v>0</v>
      </c>
      <c r="U2125" s="112">
        <v>0</v>
      </c>
      <c r="V2125" s="112">
        <v>0</v>
      </c>
      <c r="W2125" s="112">
        <v>0</v>
      </c>
      <c r="X2125" s="112">
        <v>0</v>
      </c>
      <c r="Y2125" s="112">
        <v>42400</v>
      </c>
      <c r="Z2125" s="112">
        <v>0</v>
      </c>
      <c r="AA2125" s="112">
        <v>10788</v>
      </c>
      <c r="AB2125" s="112">
        <v>53188</v>
      </c>
    </row>
    <row r="2126" spans="1:28" hidden="1" outlineLevel="1" x14ac:dyDescent="0.25">
      <c r="A2126" s="114" t="s">
        <v>1823</v>
      </c>
      <c r="B2126" s="114" t="s">
        <v>1824</v>
      </c>
      <c r="C2126" s="114" t="s">
        <v>605</v>
      </c>
      <c r="D2126" s="114" t="s">
        <v>1692</v>
      </c>
      <c r="E2126" s="112">
        <v>0</v>
      </c>
      <c r="F2126" s="112">
        <v>0</v>
      </c>
      <c r="G2126" s="112">
        <v>0</v>
      </c>
      <c r="H2126" s="112">
        <v>0</v>
      </c>
      <c r="I2126" s="112">
        <v>0</v>
      </c>
      <c r="J2126" s="112">
        <v>0</v>
      </c>
      <c r="K2126" s="112">
        <v>0</v>
      </c>
      <c r="L2126" s="112">
        <v>0</v>
      </c>
      <c r="M2126" s="112">
        <v>0</v>
      </c>
      <c r="O2126" s="114" t="s">
        <v>1823</v>
      </c>
      <c r="P2126" s="114" t="s">
        <v>1824</v>
      </c>
      <c r="Q2126" s="114" t="s">
        <v>605</v>
      </c>
      <c r="R2126" s="114" t="s">
        <v>1692</v>
      </c>
      <c r="S2126" s="114"/>
      <c r="T2126" s="112">
        <v>0</v>
      </c>
      <c r="U2126" s="112">
        <v>0</v>
      </c>
      <c r="V2126" s="112">
        <v>0</v>
      </c>
      <c r="W2126" s="112">
        <v>0</v>
      </c>
      <c r="X2126" s="112">
        <v>0</v>
      </c>
      <c r="Y2126" s="112">
        <v>0</v>
      </c>
      <c r="Z2126" s="112">
        <v>0</v>
      </c>
      <c r="AA2126" s="112">
        <v>0</v>
      </c>
      <c r="AB2126" s="112">
        <v>0</v>
      </c>
    </row>
    <row r="2127" spans="1:28" hidden="1" outlineLevel="1" x14ac:dyDescent="0.25">
      <c r="A2127" s="114" t="s">
        <v>1823</v>
      </c>
      <c r="B2127" s="114" t="s">
        <v>1824</v>
      </c>
      <c r="C2127" s="114" t="s">
        <v>606</v>
      </c>
      <c r="D2127" s="114" t="s">
        <v>1693</v>
      </c>
      <c r="E2127" s="112">
        <v>0</v>
      </c>
      <c r="F2127" s="112">
        <v>0</v>
      </c>
      <c r="G2127" s="112">
        <v>0</v>
      </c>
      <c r="H2127" s="112">
        <v>0</v>
      </c>
      <c r="I2127" s="112">
        <v>0</v>
      </c>
      <c r="J2127" s="112">
        <v>56048</v>
      </c>
      <c r="K2127" s="112">
        <v>0</v>
      </c>
      <c r="L2127" s="112">
        <v>0</v>
      </c>
      <c r="M2127" s="112">
        <v>56048</v>
      </c>
      <c r="O2127" s="114" t="s">
        <v>1823</v>
      </c>
      <c r="P2127" s="114" t="s">
        <v>1824</v>
      </c>
      <c r="Q2127" s="114" t="s">
        <v>606</v>
      </c>
      <c r="R2127" s="114" t="s">
        <v>1693</v>
      </c>
      <c r="S2127" s="114"/>
      <c r="T2127" s="112">
        <v>0</v>
      </c>
      <c r="U2127" s="112">
        <v>0</v>
      </c>
      <c r="V2127" s="112">
        <v>0</v>
      </c>
      <c r="W2127" s="112">
        <v>0</v>
      </c>
      <c r="X2127" s="112">
        <v>0</v>
      </c>
      <c r="Y2127" s="112">
        <v>56048</v>
      </c>
      <c r="Z2127" s="112">
        <v>0</v>
      </c>
      <c r="AA2127" s="112">
        <v>0</v>
      </c>
      <c r="AB2127" s="112">
        <v>56048</v>
      </c>
    </row>
    <row r="2128" spans="1:28" hidden="1" outlineLevel="1" x14ac:dyDescent="0.25">
      <c r="A2128" s="114" t="s">
        <v>1823</v>
      </c>
      <c r="B2128" s="114" t="s">
        <v>1824</v>
      </c>
      <c r="C2128" s="114" t="s">
        <v>607</v>
      </c>
      <c r="D2128" s="114" t="s">
        <v>1694</v>
      </c>
      <c r="E2128" s="112">
        <v>0</v>
      </c>
      <c r="F2128" s="112">
        <v>79776</v>
      </c>
      <c r="G2128" s="112">
        <v>47456</v>
      </c>
      <c r="H2128" s="112">
        <v>0</v>
      </c>
      <c r="I2128" s="112">
        <v>0</v>
      </c>
      <c r="J2128" s="112">
        <v>3888</v>
      </c>
      <c r="K2128" s="112">
        <v>0</v>
      </c>
      <c r="L2128" s="112">
        <v>0</v>
      </c>
      <c r="M2128" s="112">
        <v>131120</v>
      </c>
      <c r="O2128" s="114" t="s">
        <v>1823</v>
      </c>
      <c r="P2128" s="114" t="s">
        <v>1824</v>
      </c>
      <c r="Q2128" s="114" t="s">
        <v>607</v>
      </c>
      <c r="R2128" s="114" t="s">
        <v>1694</v>
      </c>
      <c r="S2128" s="114"/>
      <c r="T2128" s="112">
        <v>0</v>
      </c>
      <c r="U2128" s="112">
        <v>79776</v>
      </c>
      <c r="V2128" s="112">
        <v>47456</v>
      </c>
      <c r="W2128" s="112">
        <v>0</v>
      </c>
      <c r="X2128" s="112">
        <v>0</v>
      </c>
      <c r="Y2128" s="112">
        <v>3888</v>
      </c>
      <c r="Z2128" s="112">
        <v>0</v>
      </c>
      <c r="AA2128" s="112">
        <v>0</v>
      </c>
      <c r="AB2128" s="112">
        <v>131120</v>
      </c>
    </row>
    <row r="2129" spans="1:28" hidden="1" outlineLevel="1" x14ac:dyDescent="0.25">
      <c r="A2129" s="114" t="s">
        <v>1823</v>
      </c>
      <c r="B2129" s="114" t="s">
        <v>1824</v>
      </c>
      <c r="C2129" s="114" t="s">
        <v>608</v>
      </c>
      <c r="D2129" s="114" t="s">
        <v>1695</v>
      </c>
      <c r="E2129" s="112">
        <v>0</v>
      </c>
      <c r="F2129" s="112">
        <v>0</v>
      </c>
      <c r="G2129" s="112">
        <v>0</v>
      </c>
      <c r="H2129" s="112">
        <v>0</v>
      </c>
      <c r="I2129" s="112">
        <v>134672</v>
      </c>
      <c r="J2129" s="112">
        <v>0</v>
      </c>
      <c r="K2129" s="112">
        <v>0</v>
      </c>
      <c r="L2129" s="112">
        <v>0</v>
      </c>
      <c r="M2129" s="112">
        <v>134672</v>
      </c>
      <c r="O2129" s="114" t="s">
        <v>1823</v>
      </c>
      <c r="P2129" s="114" t="s">
        <v>1824</v>
      </c>
      <c r="Q2129" s="114" t="s">
        <v>608</v>
      </c>
      <c r="R2129" s="114" t="s">
        <v>1695</v>
      </c>
      <c r="S2129" s="114"/>
      <c r="T2129" s="112">
        <v>0</v>
      </c>
      <c r="U2129" s="112">
        <v>0</v>
      </c>
      <c r="V2129" s="112">
        <v>0</v>
      </c>
      <c r="W2129" s="112">
        <v>0</v>
      </c>
      <c r="X2129" s="112">
        <v>134672</v>
      </c>
      <c r="Y2129" s="112">
        <v>0</v>
      </c>
      <c r="Z2129" s="112">
        <v>0</v>
      </c>
      <c r="AA2129" s="112">
        <v>0</v>
      </c>
      <c r="AB2129" s="112">
        <v>134672</v>
      </c>
    </row>
    <row r="2130" spans="1:28" hidden="1" outlineLevel="1" x14ac:dyDescent="0.25">
      <c r="A2130" s="114" t="s">
        <v>1823</v>
      </c>
      <c r="B2130" s="114" t="s">
        <v>1824</v>
      </c>
      <c r="C2130" s="114" t="s">
        <v>609</v>
      </c>
      <c r="D2130" s="114" t="s">
        <v>1696</v>
      </c>
      <c r="E2130" s="112">
        <v>0</v>
      </c>
      <c r="F2130" s="112">
        <v>0</v>
      </c>
      <c r="G2130" s="112">
        <v>0</v>
      </c>
      <c r="H2130" s="112">
        <v>0</v>
      </c>
      <c r="I2130" s="112">
        <v>36800</v>
      </c>
      <c r="J2130" s="112">
        <v>0</v>
      </c>
      <c r="K2130" s="112">
        <v>29236</v>
      </c>
      <c r="L2130" s="112">
        <v>0</v>
      </c>
      <c r="M2130" s="112">
        <v>66036</v>
      </c>
      <c r="O2130" s="114" t="s">
        <v>1823</v>
      </c>
      <c r="P2130" s="114" t="s">
        <v>1824</v>
      </c>
      <c r="Q2130" s="114" t="s">
        <v>609</v>
      </c>
      <c r="R2130" s="114" t="s">
        <v>1696</v>
      </c>
      <c r="S2130" s="114"/>
      <c r="T2130" s="112">
        <v>0</v>
      </c>
      <c r="U2130" s="112">
        <v>0</v>
      </c>
      <c r="V2130" s="112">
        <v>0</v>
      </c>
      <c r="W2130" s="112">
        <v>0</v>
      </c>
      <c r="X2130" s="112">
        <v>36800</v>
      </c>
      <c r="Y2130" s="112">
        <v>0</v>
      </c>
      <c r="Z2130" s="112">
        <v>29236</v>
      </c>
      <c r="AA2130" s="112">
        <v>0</v>
      </c>
      <c r="AB2130" s="112">
        <v>66036</v>
      </c>
    </row>
    <row r="2131" spans="1:28" hidden="1" outlineLevel="1" x14ac:dyDescent="0.25">
      <c r="A2131" s="114" t="s">
        <v>1823</v>
      </c>
      <c r="B2131" s="114" t="s">
        <v>1824</v>
      </c>
      <c r="C2131" s="114" t="s">
        <v>610</v>
      </c>
      <c r="D2131" s="114" t="s">
        <v>1697</v>
      </c>
      <c r="E2131" s="112">
        <v>0</v>
      </c>
      <c r="F2131" s="112">
        <v>0</v>
      </c>
      <c r="G2131" s="112">
        <v>0</v>
      </c>
      <c r="H2131" s="112">
        <v>0</v>
      </c>
      <c r="I2131" s="112">
        <v>31488</v>
      </c>
      <c r="J2131" s="112">
        <v>0</v>
      </c>
      <c r="K2131" s="112">
        <v>0</v>
      </c>
      <c r="L2131" s="112">
        <v>0</v>
      </c>
      <c r="M2131" s="112">
        <v>31488</v>
      </c>
      <c r="O2131" s="114" t="s">
        <v>1823</v>
      </c>
      <c r="P2131" s="114" t="s">
        <v>1824</v>
      </c>
      <c r="Q2131" s="114" t="s">
        <v>610</v>
      </c>
      <c r="R2131" s="114" t="s">
        <v>1697</v>
      </c>
      <c r="S2131" s="114"/>
      <c r="T2131" s="112">
        <v>0</v>
      </c>
      <c r="U2131" s="112">
        <v>0</v>
      </c>
      <c r="V2131" s="112">
        <v>0</v>
      </c>
      <c r="W2131" s="112">
        <v>0</v>
      </c>
      <c r="X2131" s="112">
        <v>31488</v>
      </c>
      <c r="Y2131" s="112">
        <v>0</v>
      </c>
      <c r="Z2131" s="112">
        <v>0</v>
      </c>
      <c r="AA2131" s="112">
        <v>0</v>
      </c>
      <c r="AB2131" s="112">
        <v>31488</v>
      </c>
    </row>
    <row r="2132" spans="1:28" hidden="1" outlineLevel="1" x14ac:dyDescent="0.25">
      <c r="A2132" s="114" t="s">
        <v>1823</v>
      </c>
      <c r="B2132" s="114" t="s">
        <v>1824</v>
      </c>
      <c r="C2132" s="114" t="s">
        <v>611</v>
      </c>
      <c r="D2132" s="114" t="s">
        <v>1698</v>
      </c>
      <c r="E2132" s="112">
        <v>0</v>
      </c>
      <c r="F2132" s="112">
        <v>0</v>
      </c>
      <c r="G2132" s="112">
        <v>0</v>
      </c>
      <c r="H2132" s="112">
        <v>0</v>
      </c>
      <c r="I2132" s="112">
        <v>0</v>
      </c>
      <c r="J2132" s="112">
        <v>0</v>
      </c>
      <c r="K2132" s="112">
        <v>0</v>
      </c>
      <c r="L2132" s="112">
        <v>0</v>
      </c>
      <c r="M2132" s="112">
        <v>0</v>
      </c>
      <c r="O2132" s="114" t="s">
        <v>1823</v>
      </c>
      <c r="P2132" s="114" t="s">
        <v>1824</v>
      </c>
      <c r="Q2132" s="114" t="s">
        <v>611</v>
      </c>
      <c r="R2132" s="114" t="s">
        <v>1698</v>
      </c>
      <c r="S2132" s="114"/>
      <c r="T2132" s="112">
        <v>0</v>
      </c>
      <c r="U2132" s="112">
        <v>0</v>
      </c>
      <c r="V2132" s="112">
        <v>0</v>
      </c>
      <c r="W2132" s="112">
        <v>0</v>
      </c>
      <c r="X2132" s="112">
        <v>0</v>
      </c>
      <c r="Y2132" s="112">
        <v>0</v>
      </c>
      <c r="Z2132" s="112">
        <v>0</v>
      </c>
      <c r="AA2132" s="112">
        <v>0</v>
      </c>
      <c r="AB2132" s="112">
        <v>0</v>
      </c>
    </row>
    <row r="2133" spans="1:28" hidden="1" outlineLevel="1" x14ac:dyDescent="0.25">
      <c r="A2133" s="114" t="s">
        <v>1823</v>
      </c>
      <c r="B2133" s="114" t="s">
        <v>1824</v>
      </c>
      <c r="C2133" s="114" t="s">
        <v>612</v>
      </c>
      <c r="D2133" s="114" t="s">
        <v>1699</v>
      </c>
      <c r="E2133" s="112">
        <v>0</v>
      </c>
      <c r="F2133" s="112">
        <v>0</v>
      </c>
      <c r="G2133" s="112">
        <v>0</v>
      </c>
      <c r="H2133" s="112">
        <v>0</v>
      </c>
      <c r="I2133" s="112">
        <v>0</v>
      </c>
      <c r="J2133" s="112">
        <v>0</v>
      </c>
      <c r="K2133" s="112">
        <v>0</v>
      </c>
      <c r="L2133" s="112">
        <v>0</v>
      </c>
      <c r="M2133" s="112">
        <v>0</v>
      </c>
      <c r="O2133" s="114" t="s">
        <v>1823</v>
      </c>
      <c r="P2133" s="114" t="s">
        <v>1824</v>
      </c>
      <c r="Q2133" s="114" t="s">
        <v>612</v>
      </c>
      <c r="R2133" s="114" t="s">
        <v>1699</v>
      </c>
      <c r="S2133" s="114"/>
      <c r="T2133" s="112">
        <v>0</v>
      </c>
      <c r="U2133" s="112">
        <v>0</v>
      </c>
      <c r="V2133" s="112">
        <v>0</v>
      </c>
      <c r="W2133" s="112">
        <v>0</v>
      </c>
      <c r="X2133" s="112">
        <v>0</v>
      </c>
      <c r="Y2133" s="112">
        <v>0</v>
      </c>
      <c r="Z2133" s="112">
        <v>0</v>
      </c>
      <c r="AA2133" s="112">
        <v>0</v>
      </c>
      <c r="AB2133" s="112">
        <v>0</v>
      </c>
    </row>
    <row r="2134" spans="1:28" hidden="1" outlineLevel="1" x14ac:dyDescent="0.25">
      <c r="A2134" s="114" t="s">
        <v>1823</v>
      </c>
      <c r="B2134" s="114" t="s">
        <v>1824</v>
      </c>
      <c r="C2134" s="114" t="s">
        <v>613</v>
      </c>
      <c r="D2134" s="114" t="s">
        <v>1700</v>
      </c>
      <c r="E2134" s="112">
        <v>237936</v>
      </c>
      <c r="F2134" s="112">
        <v>0</v>
      </c>
      <c r="G2134" s="112">
        <v>0</v>
      </c>
      <c r="H2134" s="112">
        <v>0</v>
      </c>
      <c r="I2134" s="112">
        <v>7008</v>
      </c>
      <c r="J2134" s="112">
        <v>0</v>
      </c>
      <c r="K2134" s="112">
        <v>0</v>
      </c>
      <c r="L2134" s="112">
        <v>0</v>
      </c>
      <c r="M2134" s="112">
        <v>244944</v>
      </c>
      <c r="O2134" s="114" t="s">
        <v>1823</v>
      </c>
      <c r="P2134" s="114" t="s">
        <v>1824</v>
      </c>
      <c r="Q2134" s="114" t="s">
        <v>613</v>
      </c>
      <c r="R2134" s="114" t="s">
        <v>1700</v>
      </c>
      <c r="S2134" s="114"/>
      <c r="T2134" s="112">
        <v>237936</v>
      </c>
      <c r="U2134" s="112">
        <v>0</v>
      </c>
      <c r="V2134" s="112">
        <v>0</v>
      </c>
      <c r="W2134" s="112">
        <v>0</v>
      </c>
      <c r="X2134" s="112">
        <v>7008</v>
      </c>
      <c r="Y2134" s="112">
        <v>0</v>
      </c>
      <c r="Z2134" s="112">
        <v>0</v>
      </c>
      <c r="AA2134" s="112">
        <v>0</v>
      </c>
      <c r="AB2134" s="112">
        <v>244944</v>
      </c>
    </row>
    <row r="2135" spans="1:28" hidden="1" outlineLevel="1" x14ac:dyDescent="0.25">
      <c r="A2135" s="114" t="s">
        <v>1823</v>
      </c>
      <c r="B2135" s="114" t="s">
        <v>1824</v>
      </c>
      <c r="C2135" s="114" t="s">
        <v>614</v>
      </c>
      <c r="D2135" s="114" t="s">
        <v>1701</v>
      </c>
      <c r="E2135" s="112">
        <v>70368</v>
      </c>
      <c r="F2135" s="112">
        <v>0</v>
      </c>
      <c r="G2135" s="112">
        <v>0</v>
      </c>
      <c r="H2135" s="112">
        <v>0</v>
      </c>
      <c r="I2135" s="112">
        <v>28896</v>
      </c>
      <c r="J2135" s="112">
        <v>0</v>
      </c>
      <c r="K2135" s="112">
        <v>0</v>
      </c>
      <c r="L2135" s="112">
        <v>0</v>
      </c>
      <c r="M2135" s="112">
        <v>99264</v>
      </c>
      <c r="O2135" s="114" t="s">
        <v>1823</v>
      </c>
      <c r="P2135" s="114" t="s">
        <v>1824</v>
      </c>
      <c r="Q2135" s="114" t="s">
        <v>614</v>
      </c>
      <c r="R2135" s="114" t="s">
        <v>1701</v>
      </c>
      <c r="S2135" s="114"/>
      <c r="T2135" s="112">
        <v>70368</v>
      </c>
      <c r="U2135" s="112">
        <v>0</v>
      </c>
      <c r="V2135" s="112">
        <v>0</v>
      </c>
      <c r="W2135" s="112">
        <v>0</v>
      </c>
      <c r="X2135" s="112">
        <v>28896</v>
      </c>
      <c r="Y2135" s="112">
        <v>0</v>
      </c>
      <c r="Z2135" s="112">
        <v>0</v>
      </c>
      <c r="AA2135" s="112">
        <v>0</v>
      </c>
      <c r="AB2135" s="112">
        <v>99264</v>
      </c>
    </row>
    <row r="2136" spans="1:28" hidden="1" outlineLevel="1" x14ac:dyDescent="0.25">
      <c r="A2136" s="114" t="s">
        <v>1823</v>
      </c>
      <c r="B2136" s="114" t="s">
        <v>1824</v>
      </c>
      <c r="C2136" s="114" t="s">
        <v>615</v>
      </c>
      <c r="D2136" s="114" t="s">
        <v>1702</v>
      </c>
      <c r="E2136" s="112">
        <v>0</v>
      </c>
      <c r="F2136" s="112">
        <v>0</v>
      </c>
      <c r="G2136" s="112">
        <v>0</v>
      </c>
      <c r="H2136" s="112">
        <v>0</v>
      </c>
      <c r="I2136" s="112">
        <v>0</v>
      </c>
      <c r="J2136" s="112">
        <v>0</v>
      </c>
      <c r="K2136" s="112">
        <v>0</v>
      </c>
      <c r="L2136" s="112">
        <v>0</v>
      </c>
      <c r="M2136" s="112">
        <v>0</v>
      </c>
      <c r="O2136" s="114" t="s">
        <v>1823</v>
      </c>
      <c r="P2136" s="114" t="s">
        <v>1824</v>
      </c>
      <c r="Q2136" s="114" t="s">
        <v>615</v>
      </c>
      <c r="R2136" s="114" t="s">
        <v>1702</v>
      </c>
      <c r="S2136" s="114"/>
      <c r="T2136" s="112">
        <v>0</v>
      </c>
      <c r="U2136" s="112">
        <v>0</v>
      </c>
      <c r="V2136" s="112">
        <v>0</v>
      </c>
      <c r="W2136" s="112">
        <v>0</v>
      </c>
      <c r="X2136" s="112">
        <v>0</v>
      </c>
      <c r="Y2136" s="112">
        <v>0</v>
      </c>
      <c r="Z2136" s="112">
        <v>0</v>
      </c>
      <c r="AA2136" s="112">
        <v>0</v>
      </c>
      <c r="AB2136" s="112">
        <v>0</v>
      </c>
    </row>
    <row r="2137" spans="1:28" hidden="1" outlineLevel="1" x14ac:dyDescent="0.25">
      <c r="A2137" s="114" t="s">
        <v>1823</v>
      </c>
      <c r="B2137" s="114" t="s">
        <v>1824</v>
      </c>
      <c r="C2137" s="114" t="s">
        <v>616</v>
      </c>
      <c r="D2137" s="114" t="s">
        <v>1703</v>
      </c>
      <c r="E2137" s="112">
        <v>502752</v>
      </c>
      <c r="F2137" s="112">
        <v>353696</v>
      </c>
      <c r="G2137" s="112">
        <v>47456</v>
      </c>
      <c r="H2137" s="112">
        <v>72040</v>
      </c>
      <c r="I2137" s="112">
        <v>553440</v>
      </c>
      <c r="J2137" s="112">
        <v>695856</v>
      </c>
      <c r="K2137" s="112">
        <v>35180</v>
      </c>
      <c r="L2137" s="112">
        <v>11220</v>
      </c>
      <c r="M2137" s="112">
        <v>2271640</v>
      </c>
      <c r="O2137" s="114" t="s">
        <v>1823</v>
      </c>
      <c r="P2137" s="114" t="s">
        <v>1824</v>
      </c>
      <c r="Q2137" s="114" t="s">
        <v>616</v>
      </c>
      <c r="R2137" s="114" t="s">
        <v>1703</v>
      </c>
      <c r="S2137" s="114"/>
      <c r="T2137" s="112">
        <v>502752</v>
      </c>
      <c r="U2137" s="112">
        <v>353696</v>
      </c>
      <c r="V2137" s="112">
        <v>47456</v>
      </c>
      <c r="W2137" s="112">
        <v>72040</v>
      </c>
      <c r="X2137" s="112">
        <v>553440</v>
      </c>
      <c r="Y2137" s="112">
        <v>695856</v>
      </c>
      <c r="Z2137" s="112">
        <v>35180</v>
      </c>
      <c r="AA2137" s="112">
        <v>11220</v>
      </c>
      <c r="AB2137" s="112">
        <v>2271640</v>
      </c>
    </row>
    <row r="2138" spans="1:28" hidden="1" outlineLevel="1" x14ac:dyDescent="0.25">
      <c r="D2138" s="111" t="s">
        <v>617</v>
      </c>
      <c r="R2138" s="111" t="s">
        <v>617</v>
      </c>
      <c r="S2138" s="111"/>
    </row>
    <row r="2139" spans="1:28" hidden="1" outlineLevel="1" x14ac:dyDescent="0.25">
      <c r="A2139" s="114" t="s">
        <v>1823</v>
      </c>
      <c r="B2139" s="114" t="s">
        <v>1824</v>
      </c>
      <c r="C2139" s="114" t="s">
        <v>618</v>
      </c>
      <c r="D2139" s="114" t="s">
        <v>1704</v>
      </c>
      <c r="E2139" s="112">
        <v>0</v>
      </c>
      <c r="F2139" s="112">
        <v>0</v>
      </c>
      <c r="G2139" s="112">
        <v>0</v>
      </c>
      <c r="H2139" s="112">
        <v>0</v>
      </c>
      <c r="I2139" s="112">
        <v>0</v>
      </c>
      <c r="J2139" s="112">
        <v>0</v>
      </c>
      <c r="K2139" s="112">
        <v>0</v>
      </c>
      <c r="L2139" s="112">
        <v>0</v>
      </c>
      <c r="M2139" s="112">
        <v>0</v>
      </c>
      <c r="O2139" s="114" t="s">
        <v>1823</v>
      </c>
      <c r="P2139" s="114" t="s">
        <v>1824</v>
      </c>
      <c r="Q2139" s="114" t="s">
        <v>618</v>
      </c>
      <c r="R2139" s="114" t="s">
        <v>1704</v>
      </c>
      <c r="S2139" s="114"/>
      <c r="T2139" s="112">
        <v>0</v>
      </c>
      <c r="U2139" s="112">
        <v>0</v>
      </c>
      <c r="V2139" s="112">
        <v>0</v>
      </c>
      <c r="W2139" s="112">
        <v>0</v>
      </c>
      <c r="X2139" s="112">
        <v>0</v>
      </c>
      <c r="Y2139" s="112">
        <v>0</v>
      </c>
      <c r="Z2139" s="112">
        <v>0</v>
      </c>
      <c r="AA2139" s="112">
        <v>0</v>
      </c>
      <c r="AB2139" s="112">
        <v>0</v>
      </c>
    </row>
    <row r="2140" spans="1:28" hidden="1" outlineLevel="1" x14ac:dyDescent="0.25">
      <c r="A2140" s="114" t="s">
        <v>1823</v>
      </c>
      <c r="B2140" s="114" t="s">
        <v>1824</v>
      </c>
      <c r="C2140" s="114" t="s">
        <v>619</v>
      </c>
      <c r="D2140" s="114" t="s">
        <v>1705</v>
      </c>
      <c r="E2140" s="112">
        <v>0</v>
      </c>
      <c r="F2140" s="112">
        <v>0</v>
      </c>
      <c r="G2140" s="112">
        <v>0</v>
      </c>
      <c r="H2140" s="112">
        <v>0</v>
      </c>
      <c r="I2140" s="112">
        <v>0</v>
      </c>
      <c r="J2140" s="112">
        <v>0</v>
      </c>
      <c r="K2140" s="112">
        <v>0</v>
      </c>
      <c r="L2140" s="112">
        <v>0</v>
      </c>
      <c r="M2140" s="112">
        <v>0</v>
      </c>
      <c r="O2140" s="114" t="s">
        <v>1823</v>
      </c>
      <c r="P2140" s="114" t="s">
        <v>1824</v>
      </c>
      <c r="Q2140" s="114" t="s">
        <v>619</v>
      </c>
      <c r="R2140" s="114" t="s">
        <v>1705</v>
      </c>
      <c r="S2140" s="114"/>
      <c r="T2140" s="112">
        <v>0</v>
      </c>
      <c r="U2140" s="112">
        <v>0</v>
      </c>
      <c r="V2140" s="112">
        <v>0</v>
      </c>
      <c r="W2140" s="112">
        <v>0</v>
      </c>
      <c r="X2140" s="112">
        <v>0</v>
      </c>
      <c r="Y2140" s="112">
        <v>0</v>
      </c>
      <c r="Z2140" s="112">
        <v>0</v>
      </c>
      <c r="AA2140" s="112">
        <v>0</v>
      </c>
      <c r="AB2140" s="112">
        <v>0</v>
      </c>
    </row>
    <row r="2141" spans="1:28" hidden="1" outlineLevel="1" x14ac:dyDescent="0.25">
      <c r="A2141" s="114" t="s">
        <v>1823</v>
      </c>
      <c r="B2141" s="114" t="s">
        <v>1824</v>
      </c>
      <c r="C2141" s="114" t="s">
        <v>620</v>
      </c>
      <c r="D2141" s="114" t="s">
        <v>1706</v>
      </c>
      <c r="E2141" s="112">
        <v>0</v>
      </c>
      <c r="F2141" s="112">
        <v>0</v>
      </c>
      <c r="G2141" s="112">
        <v>0</v>
      </c>
      <c r="H2141" s="112">
        <v>0</v>
      </c>
      <c r="I2141" s="112">
        <v>0</v>
      </c>
      <c r="J2141" s="112">
        <v>0</v>
      </c>
      <c r="K2141" s="112">
        <v>0</v>
      </c>
      <c r="L2141" s="112">
        <v>0</v>
      </c>
      <c r="M2141" s="112">
        <v>0</v>
      </c>
      <c r="O2141" s="114" t="s">
        <v>1823</v>
      </c>
      <c r="P2141" s="114" t="s">
        <v>1824</v>
      </c>
      <c r="Q2141" s="114" t="s">
        <v>620</v>
      </c>
      <c r="R2141" s="114" t="s">
        <v>1706</v>
      </c>
      <c r="S2141" s="114"/>
      <c r="T2141" s="112">
        <v>0</v>
      </c>
      <c r="U2141" s="112">
        <v>0</v>
      </c>
      <c r="V2141" s="112">
        <v>0</v>
      </c>
      <c r="W2141" s="112">
        <v>0</v>
      </c>
      <c r="X2141" s="112">
        <v>0</v>
      </c>
      <c r="Y2141" s="112">
        <v>0</v>
      </c>
      <c r="Z2141" s="112">
        <v>0</v>
      </c>
      <c r="AA2141" s="112">
        <v>0</v>
      </c>
      <c r="AB2141" s="112">
        <v>0</v>
      </c>
    </row>
    <row r="2142" spans="1:28" hidden="1" outlineLevel="1" x14ac:dyDescent="0.25">
      <c r="A2142" s="114" t="s">
        <v>1823</v>
      </c>
      <c r="B2142" s="114" t="s">
        <v>1824</v>
      </c>
      <c r="C2142" s="114" t="s">
        <v>621</v>
      </c>
      <c r="D2142" s="114" t="s">
        <v>1707</v>
      </c>
      <c r="E2142" s="112">
        <v>0</v>
      </c>
      <c r="F2142" s="112">
        <v>0</v>
      </c>
      <c r="G2142" s="112">
        <v>0</v>
      </c>
      <c r="H2142" s="112">
        <v>0</v>
      </c>
      <c r="I2142" s="112">
        <v>0</v>
      </c>
      <c r="J2142" s="112">
        <v>0</v>
      </c>
      <c r="K2142" s="112">
        <v>0</v>
      </c>
      <c r="L2142" s="112">
        <v>0</v>
      </c>
      <c r="M2142" s="112">
        <v>0</v>
      </c>
      <c r="O2142" s="114" t="s">
        <v>1823</v>
      </c>
      <c r="P2142" s="114" t="s">
        <v>1824</v>
      </c>
      <c r="Q2142" s="114" t="s">
        <v>621</v>
      </c>
      <c r="R2142" s="114" t="s">
        <v>1707</v>
      </c>
      <c r="S2142" s="114"/>
      <c r="T2142" s="112">
        <v>0</v>
      </c>
      <c r="U2142" s="112">
        <v>0</v>
      </c>
      <c r="V2142" s="112">
        <v>0</v>
      </c>
      <c r="W2142" s="112">
        <v>0</v>
      </c>
      <c r="X2142" s="112">
        <v>0</v>
      </c>
      <c r="Y2142" s="112">
        <v>0</v>
      </c>
      <c r="Z2142" s="112">
        <v>0</v>
      </c>
      <c r="AA2142" s="112">
        <v>0</v>
      </c>
      <c r="AB2142" s="112">
        <v>0</v>
      </c>
    </row>
    <row r="2143" spans="1:28" hidden="1" outlineLevel="1" x14ac:dyDescent="0.25">
      <c r="A2143" s="114" t="s">
        <v>1823</v>
      </c>
      <c r="B2143" s="114" t="s">
        <v>1824</v>
      </c>
      <c r="C2143" s="114" t="s">
        <v>706</v>
      </c>
      <c r="D2143" s="114" t="s">
        <v>1708</v>
      </c>
      <c r="E2143" s="112">
        <v>0</v>
      </c>
      <c r="F2143" s="112">
        <v>0</v>
      </c>
      <c r="G2143" s="112">
        <v>0</v>
      </c>
      <c r="H2143" s="112">
        <v>0</v>
      </c>
      <c r="I2143" s="112">
        <v>0</v>
      </c>
      <c r="J2143" s="112">
        <v>0</v>
      </c>
      <c r="K2143" s="112">
        <v>0</v>
      </c>
      <c r="L2143" s="112">
        <v>0</v>
      </c>
      <c r="M2143" s="112">
        <v>0</v>
      </c>
      <c r="O2143" s="114" t="s">
        <v>1823</v>
      </c>
      <c r="P2143" s="114" t="s">
        <v>1824</v>
      </c>
      <c r="Q2143" s="114" t="s">
        <v>706</v>
      </c>
      <c r="R2143" s="114" t="s">
        <v>1708</v>
      </c>
      <c r="S2143" s="114"/>
      <c r="T2143" s="112">
        <v>0</v>
      </c>
      <c r="U2143" s="112">
        <v>0</v>
      </c>
      <c r="V2143" s="112">
        <v>0</v>
      </c>
      <c r="W2143" s="112">
        <v>0</v>
      </c>
      <c r="X2143" s="112">
        <v>0</v>
      </c>
      <c r="Y2143" s="112">
        <v>0</v>
      </c>
      <c r="Z2143" s="112">
        <v>0</v>
      </c>
      <c r="AA2143" s="112">
        <v>0</v>
      </c>
      <c r="AB2143" s="112">
        <v>0</v>
      </c>
    </row>
    <row r="2144" spans="1:28" hidden="1" outlineLevel="1" x14ac:dyDescent="0.25">
      <c r="A2144" s="114" t="s">
        <v>1823</v>
      </c>
      <c r="B2144" s="114" t="s">
        <v>1824</v>
      </c>
      <c r="C2144" s="114" t="s">
        <v>708</v>
      </c>
      <c r="D2144" s="114" t="s">
        <v>1709</v>
      </c>
      <c r="E2144" s="112">
        <v>0</v>
      </c>
      <c r="F2144" s="112">
        <v>0</v>
      </c>
      <c r="G2144" s="112">
        <v>0</v>
      </c>
      <c r="H2144" s="112">
        <v>0</v>
      </c>
      <c r="I2144" s="112">
        <v>0</v>
      </c>
      <c r="J2144" s="112">
        <v>0</v>
      </c>
      <c r="K2144" s="112">
        <v>0</v>
      </c>
      <c r="L2144" s="112">
        <v>0</v>
      </c>
      <c r="M2144" s="112">
        <v>0</v>
      </c>
      <c r="O2144" s="114" t="s">
        <v>1823</v>
      </c>
      <c r="P2144" s="114" t="s">
        <v>1824</v>
      </c>
      <c r="Q2144" s="114" t="s">
        <v>708</v>
      </c>
      <c r="R2144" s="114" t="s">
        <v>1709</v>
      </c>
      <c r="S2144" s="114"/>
      <c r="T2144" s="112">
        <v>0</v>
      </c>
      <c r="U2144" s="112">
        <v>0</v>
      </c>
      <c r="V2144" s="112">
        <v>0</v>
      </c>
      <c r="W2144" s="112">
        <v>0</v>
      </c>
      <c r="X2144" s="112">
        <v>0</v>
      </c>
      <c r="Y2144" s="112">
        <v>0</v>
      </c>
      <c r="Z2144" s="112">
        <v>0</v>
      </c>
      <c r="AA2144" s="112">
        <v>0</v>
      </c>
      <c r="AB2144" s="112">
        <v>0</v>
      </c>
    </row>
    <row r="2145" spans="1:28" hidden="1" outlineLevel="1" x14ac:dyDescent="0.25"/>
    <row r="2146" spans="1:28" hidden="1" outlineLevel="1" x14ac:dyDescent="0.25"/>
    <row r="2147" spans="1:28" hidden="1" outlineLevel="1" x14ac:dyDescent="0.25">
      <c r="A2147" s="111" t="s">
        <v>1825</v>
      </c>
      <c r="O2147" s="111" t="s">
        <v>1825</v>
      </c>
    </row>
    <row r="2148" spans="1:28" hidden="1" outlineLevel="1" x14ac:dyDescent="0.25">
      <c r="A2148" s="114" t="s">
        <v>0</v>
      </c>
      <c r="B2148" s="114" t="s">
        <v>1666</v>
      </c>
      <c r="C2148" s="114" t="s">
        <v>112</v>
      </c>
      <c r="D2148" s="111" t="s">
        <v>127</v>
      </c>
      <c r="E2148" s="112" t="s">
        <v>1667</v>
      </c>
      <c r="F2148" s="112" t="s">
        <v>1668</v>
      </c>
      <c r="G2148" s="112" t="s">
        <v>1669</v>
      </c>
      <c r="H2148" s="112" t="s">
        <v>1670</v>
      </c>
      <c r="I2148" s="112" t="s">
        <v>1671</v>
      </c>
      <c r="J2148" s="112" t="s">
        <v>1672</v>
      </c>
      <c r="K2148" s="112" t="s">
        <v>1673</v>
      </c>
      <c r="L2148" s="112" t="s">
        <v>1674</v>
      </c>
      <c r="M2148" s="112" t="s">
        <v>1</v>
      </c>
      <c r="O2148" s="114" t="s">
        <v>0</v>
      </c>
      <c r="P2148" s="114" t="s">
        <v>1666</v>
      </c>
      <c r="Q2148" s="114" t="s">
        <v>112</v>
      </c>
      <c r="R2148" s="111" t="s">
        <v>127</v>
      </c>
      <c r="S2148" s="111"/>
      <c r="T2148" s="112" t="s">
        <v>1667</v>
      </c>
      <c r="U2148" s="112" t="s">
        <v>1668</v>
      </c>
      <c r="V2148" s="112" t="s">
        <v>1669</v>
      </c>
      <c r="W2148" s="112" t="s">
        <v>1670</v>
      </c>
      <c r="X2148" s="112" t="s">
        <v>1671</v>
      </c>
      <c r="Y2148" s="112" t="s">
        <v>1672</v>
      </c>
      <c r="Z2148" s="112" t="s">
        <v>1673</v>
      </c>
      <c r="AA2148" s="112" t="s">
        <v>1674</v>
      </c>
      <c r="AB2148" s="112" t="s">
        <v>1</v>
      </c>
    </row>
    <row r="2149" spans="1:28" hidden="1" outlineLevel="1" x14ac:dyDescent="0.25">
      <c r="A2149" s="114" t="s">
        <v>1826</v>
      </c>
      <c r="B2149" s="114" t="s">
        <v>1827</v>
      </c>
      <c r="C2149" s="114" t="s">
        <v>589</v>
      </c>
      <c r="D2149" s="114" t="s">
        <v>1676</v>
      </c>
      <c r="E2149" s="112">
        <v>0</v>
      </c>
      <c r="F2149" s="112">
        <v>0</v>
      </c>
      <c r="G2149" s="112">
        <v>0</v>
      </c>
      <c r="H2149" s="112">
        <v>0</v>
      </c>
      <c r="I2149" s="112">
        <v>0</v>
      </c>
      <c r="J2149" s="112">
        <v>0</v>
      </c>
      <c r="K2149" s="112">
        <v>0</v>
      </c>
      <c r="L2149" s="112">
        <v>0</v>
      </c>
      <c r="M2149" s="112">
        <v>0</v>
      </c>
      <c r="O2149" s="114" t="s">
        <v>1826</v>
      </c>
      <c r="P2149" s="114" t="s">
        <v>1827</v>
      </c>
      <c r="Q2149" s="114" t="s">
        <v>589</v>
      </c>
      <c r="R2149" s="114" t="s">
        <v>1676</v>
      </c>
      <c r="S2149" s="114"/>
      <c r="T2149" s="112">
        <v>0</v>
      </c>
      <c r="U2149" s="112">
        <v>0</v>
      </c>
      <c r="V2149" s="112">
        <v>0</v>
      </c>
      <c r="W2149" s="112">
        <v>0</v>
      </c>
      <c r="X2149" s="112">
        <v>0</v>
      </c>
      <c r="Y2149" s="112">
        <v>0</v>
      </c>
      <c r="Z2149" s="112">
        <v>0</v>
      </c>
      <c r="AA2149" s="112">
        <v>0</v>
      </c>
      <c r="AB2149" s="112">
        <v>0</v>
      </c>
    </row>
    <row r="2150" spans="1:28" hidden="1" outlineLevel="1" x14ac:dyDescent="0.25">
      <c r="A2150" s="114" t="s">
        <v>1826</v>
      </c>
      <c r="B2150" s="114" t="s">
        <v>1827</v>
      </c>
      <c r="C2150" s="114" t="s">
        <v>590</v>
      </c>
      <c r="D2150" s="114" t="s">
        <v>1677</v>
      </c>
      <c r="E2150" s="112">
        <v>0</v>
      </c>
      <c r="F2150" s="112">
        <v>0</v>
      </c>
      <c r="G2150" s="112">
        <v>0</v>
      </c>
      <c r="H2150" s="112">
        <v>0</v>
      </c>
      <c r="I2150" s="112">
        <v>59600</v>
      </c>
      <c r="J2150" s="112">
        <v>0</v>
      </c>
      <c r="K2150" s="112">
        <v>0</v>
      </c>
      <c r="L2150" s="112">
        <v>0</v>
      </c>
      <c r="M2150" s="112">
        <v>59600</v>
      </c>
      <c r="O2150" s="114" t="s">
        <v>1826</v>
      </c>
      <c r="P2150" s="114" t="s">
        <v>1827</v>
      </c>
      <c r="Q2150" s="114" t="s">
        <v>590</v>
      </c>
      <c r="R2150" s="114" t="s">
        <v>1677</v>
      </c>
      <c r="S2150" s="114"/>
      <c r="T2150" s="112">
        <v>0</v>
      </c>
      <c r="U2150" s="112">
        <v>0</v>
      </c>
      <c r="V2150" s="112">
        <v>0</v>
      </c>
      <c r="W2150" s="112">
        <v>0</v>
      </c>
      <c r="X2150" s="112">
        <v>59600</v>
      </c>
      <c r="Y2150" s="112">
        <v>0</v>
      </c>
      <c r="Z2150" s="112">
        <v>0</v>
      </c>
      <c r="AA2150" s="112">
        <v>0</v>
      </c>
      <c r="AB2150" s="112">
        <v>59600</v>
      </c>
    </row>
    <row r="2151" spans="1:28" hidden="1" outlineLevel="1" x14ac:dyDescent="0.25">
      <c r="A2151" s="114" t="s">
        <v>1826</v>
      </c>
      <c r="B2151" s="114" t="s">
        <v>1827</v>
      </c>
      <c r="C2151" s="114" t="s">
        <v>591</v>
      </c>
      <c r="D2151" s="114" t="s">
        <v>1678</v>
      </c>
      <c r="E2151" s="112">
        <v>0</v>
      </c>
      <c r="F2151" s="112">
        <v>3552</v>
      </c>
      <c r="G2151" s="112">
        <v>0</v>
      </c>
      <c r="H2151" s="112">
        <v>0</v>
      </c>
      <c r="I2151" s="112">
        <v>24736</v>
      </c>
      <c r="J2151" s="112">
        <v>2016</v>
      </c>
      <c r="K2151" s="112">
        <v>0</v>
      </c>
      <c r="L2151" s="112">
        <v>0</v>
      </c>
      <c r="M2151" s="112">
        <v>30304</v>
      </c>
      <c r="O2151" s="114" t="s">
        <v>1826</v>
      </c>
      <c r="P2151" s="114" t="s">
        <v>1827</v>
      </c>
      <c r="Q2151" s="114" t="s">
        <v>591</v>
      </c>
      <c r="R2151" s="114" t="s">
        <v>1678</v>
      </c>
      <c r="S2151" s="114"/>
      <c r="T2151" s="112">
        <v>0</v>
      </c>
      <c r="U2151" s="112">
        <v>3552</v>
      </c>
      <c r="V2151" s="112">
        <v>0</v>
      </c>
      <c r="W2151" s="112">
        <v>0</v>
      </c>
      <c r="X2151" s="112">
        <v>24736</v>
      </c>
      <c r="Y2151" s="112">
        <v>2016</v>
      </c>
      <c r="Z2151" s="112">
        <v>0</v>
      </c>
      <c r="AA2151" s="112">
        <v>0</v>
      </c>
      <c r="AB2151" s="112">
        <v>30304</v>
      </c>
    </row>
    <row r="2152" spans="1:28" hidden="1" outlineLevel="1" x14ac:dyDescent="0.25">
      <c r="A2152" s="114" t="s">
        <v>1826</v>
      </c>
      <c r="B2152" s="114" t="s">
        <v>1827</v>
      </c>
      <c r="C2152" s="114" t="s">
        <v>592</v>
      </c>
      <c r="D2152" s="114" t="s">
        <v>1679</v>
      </c>
      <c r="E2152" s="112">
        <v>0</v>
      </c>
      <c r="F2152" s="112">
        <v>0</v>
      </c>
      <c r="G2152" s="112">
        <v>0</v>
      </c>
      <c r="H2152" s="112">
        <v>0</v>
      </c>
      <c r="I2152" s="112">
        <v>21680</v>
      </c>
      <c r="J2152" s="112">
        <v>4704</v>
      </c>
      <c r="K2152" s="112">
        <v>0</v>
      </c>
      <c r="L2152" s="112">
        <v>0</v>
      </c>
      <c r="M2152" s="112">
        <v>26384</v>
      </c>
      <c r="O2152" s="114" t="s">
        <v>1826</v>
      </c>
      <c r="P2152" s="114" t="s">
        <v>1827</v>
      </c>
      <c r="Q2152" s="114" t="s">
        <v>592</v>
      </c>
      <c r="R2152" s="114" t="s">
        <v>1679</v>
      </c>
      <c r="S2152" s="114"/>
      <c r="T2152" s="112">
        <v>0</v>
      </c>
      <c r="U2152" s="112">
        <v>0</v>
      </c>
      <c r="V2152" s="112">
        <v>0</v>
      </c>
      <c r="W2152" s="112">
        <v>0</v>
      </c>
      <c r="X2152" s="112">
        <v>21680</v>
      </c>
      <c r="Y2152" s="112">
        <v>4704</v>
      </c>
      <c r="Z2152" s="112">
        <v>0</v>
      </c>
      <c r="AA2152" s="112">
        <v>0</v>
      </c>
      <c r="AB2152" s="112">
        <v>26384</v>
      </c>
    </row>
    <row r="2153" spans="1:28" hidden="1" outlineLevel="1" x14ac:dyDescent="0.25">
      <c r="A2153" s="114" t="s">
        <v>1826</v>
      </c>
      <c r="B2153" s="114" t="s">
        <v>1827</v>
      </c>
      <c r="C2153" s="114" t="s">
        <v>593</v>
      </c>
      <c r="D2153" s="114" t="s">
        <v>1680</v>
      </c>
      <c r="E2153" s="112">
        <v>0</v>
      </c>
      <c r="F2153" s="112">
        <v>0</v>
      </c>
      <c r="G2153" s="112">
        <v>0</v>
      </c>
      <c r="H2153" s="112">
        <v>0</v>
      </c>
      <c r="I2153" s="112">
        <v>0</v>
      </c>
      <c r="J2153" s="112">
        <v>0</v>
      </c>
      <c r="K2153" s="112">
        <v>0</v>
      </c>
      <c r="L2153" s="112">
        <v>0</v>
      </c>
      <c r="M2153" s="112">
        <v>0</v>
      </c>
      <c r="O2153" s="114" t="s">
        <v>1826</v>
      </c>
      <c r="P2153" s="114" t="s">
        <v>1827</v>
      </c>
      <c r="Q2153" s="114" t="s">
        <v>593</v>
      </c>
      <c r="R2153" s="114" t="s">
        <v>1680</v>
      </c>
      <c r="S2153" s="114"/>
      <c r="T2153" s="112">
        <v>0</v>
      </c>
      <c r="U2153" s="112">
        <v>0</v>
      </c>
      <c r="V2153" s="112">
        <v>0</v>
      </c>
      <c r="W2153" s="112">
        <v>0</v>
      </c>
      <c r="X2153" s="112">
        <v>0</v>
      </c>
      <c r="Y2153" s="112">
        <v>0</v>
      </c>
      <c r="Z2153" s="112">
        <v>0</v>
      </c>
      <c r="AA2153" s="112">
        <v>0</v>
      </c>
      <c r="AB2153" s="112">
        <v>0</v>
      </c>
    </row>
    <row r="2154" spans="1:28" hidden="1" outlineLevel="1" x14ac:dyDescent="0.25">
      <c r="A2154" s="114" t="s">
        <v>1826</v>
      </c>
      <c r="B2154" s="114" t="s">
        <v>1827</v>
      </c>
      <c r="C2154" s="114" t="s">
        <v>594</v>
      </c>
      <c r="D2154" s="114" t="s">
        <v>1681</v>
      </c>
      <c r="E2154" s="112">
        <v>0</v>
      </c>
      <c r="F2154" s="112">
        <v>0</v>
      </c>
      <c r="G2154" s="112">
        <v>0</v>
      </c>
      <c r="H2154" s="112">
        <v>0</v>
      </c>
      <c r="I2154" s="112">
        <v>0</v>
      </c>
      <c r="J2154" s="112">
        <v>0</v>
      </c>
      <c r="K2154" s="112">
        <v>0</v>
      </c>
      <c r="L2154" s="112">
        <v>0</v>
      </c>
      <c r="M2154" s="112">
        <v>0</v>
      </c>
      <c r="O2154" s="114" t="s">
        <v>1826</v>
      </c>
      <c r="P2154" s="114" t="s">
        <v>1827</v>
      </c>
      <c r="Q2154" s="114" t="s">
        <v>594</v>
      </c>
      <c r="R2154" s="114" t="s">
        <v>1681</v>
      </c>
      <c r="S2154" s="114"/>
      <c r="T2154" s="112">
        <v>0</v>
      </c>
      <c r="U2154" s="112">
        <v>0</v>
      </c>
      <c r="V2154" s="112">
        <v>0</v>
      </c>
      <c r="W2154" s="112">
        <v>0</v>
      </c>
      <c r="X2154" s="112">
        <v>0</v>
      </c>
      <c r="Y2154" s="112">
        <v>0</v>
      </c>
      <c r="Z2154" s="112">
        <v>0</v>
      </c>
      <c r="AA2154" s="112">
        <v>0</v>
      </c>
      <c r="AB2154" s="112">
        <v>0</v>
      </c>
    </row>
    <row r="2155" spans="1:28" hidden="1" outlineLevel="1" x14ac:dyDescent="0.25">
      <c r="A2155" s="114" t="s">
        <v>1826</v>
      </c>
      <c r="B2155" s="114" t="s">
        <v>1827</v>
      </c>
      <c r="C2155" s="114" t="s">
        <v>595</v>
      </c>
      <c r="D2155" s="114" t="s">
        <v>1682</v>
      </c>
      <c r="E2155" s="112">
        <v>0</v>
      </c>
      <c r="F2155" s="112">
        <v>0</v>
      </c>
      <c r="G2155" s="112">
        <v>0</v>
      </c>
      <c r="H2155" s="112">
        <v>0</v>
      </c>
      <c r="I2155" s="112">
        <v>0</v>
      </c>
      <c r="J2155" s="112">
        <v>40656</v>
      </c>
      <c r="K2155" s="112">
        <v>0</v>
      </c>
      <c r="L2155" s="112">
        <v>0</v>
      </c>
      <c r="M2155" s="112">
        <v>40656</v>
      </c>
      <c r="O2155" s="114" t="s">
        <v>1826</v>
      </c>
      <c r="P2155" s="114" t="s">
        <v>1827</v>
      </c>
      <c r="Q2155" s="114" t="s">
        <v>595</v>
      </c>
      <c r="R2155" s="114" t="s">
        <v>1682</v>
      </c>
      <c r="S2155" s="114"/>
      <c r="T2155" s="112">
        <v>0</v>
      </c>
      <c r="U2155" s="112">
        <v>0</v>
      </c>
      <c r="V2155" s="112">
        <v>0</v>
      </c>
      <c r="W2155" s="112">
        <v>0</v>
      </c>
      <c r="X2155" s="112">
        <v>0</v>
      </c>
      <c r="Y2155" s="112">
        <v>40656</v>
      </c>
      <c r="Z2155" s="112">
        <v>0</v>
      </c>
      <c r="AA2155" s="112">
        <v>0</v>
      </c>
      <c r="AB2155" s="112">
        <v>40656</v>
      </c>
    </row>
    <row r="2156" spans="1:28" hidden="1" outlineLevel="1" x14ac:dyDescent="0.25">
      <c r="A2156" s="114" t="s">
        <v>1826</v>
      </c>
      <c r="B2156" s="114" t="s">
        <v>1827</v>
      </c>
      <c r="C2156" s="114" t="s">
        <v>596</v>
      </c>
      <c r="D2156" s="114" t="s">
        <v>1683</v>
      </c>
      <c r="E2156" s="112">
        <v>0</v>
      </c>
      <c r="F2156" s="112">
        <v>0</v>
      </c>
      <c r="G2156" s="112">
        <v>0</v>
      </c>
      <c r="H2156" s="112">
        <v>0</v>
      </c>
      <c r="I2156" s="112">
        <v>85936</v>
      </c>
      <c r="J2156" s="112">
        <v>0</v>
      </c>
      <c r="K2156" s="112">
        <v>0</v>
      </c>
      <c r="L2156" s="112">
        <v>0</v>
      </c>
      <c r="M2156" s="112">
        <v>85936</v>
      </c>
      <c r="O2156" s="114" t="s">
        <v>1826</v>
      </c>
      <c r="P2156" s="114" t="s">
        <v>1827</v>
      </c>
      <c r="Q2156" s="114" t="s">
        <v>596</v>
      </c>
      <c r="R2156" s="114" t="s">
        <v>1683</v>
      </c>
      <c r="S2156" s="114"/>
      <c r="T2156" s="112">
        <v>0</v>
      </c>
      <c r="U2156" s="112">
        <v>0</v>
      </c>
      <c r="V2156" s="112">
        <v>0</v>
      </c>
      <c r="W2156" s="112">
        <v>0</v>
      </c>
      <c r="X2156" s="112">
        <v>85936</v>
      </c>
      <c r="Y2156" s="112">
        <v>0</v>
      </c>
      <c r="Z2156" s="112">
        <v>0</v>
      </c>
      <c r="AA2156" s="112">
        <v>0</v>
      </c>
      <c r="AB2156" s="112">
        <v>85936</v>
      </c>
    </row>
    <row r="2157" spans="1:28" hidden="1" outlineLevel="1" x14ac:dyDescent="0.25">
      <c r="A2157" s="114" t="s">
        <v>1826</v>
      </c>
      <c r="B2157" s="114" t="s">
        <v>1827</v>
      </c>
      <c r="C2157" s="114" t="s">
        <v>597</v>
      </c>
      <c r="D2157" s="114" t="s">
        <v>1684</v>
      </c>
      <c r="E2157" s="112">
        <v>0</v>
      </c>
      <c r="F2157" s="112">
        <v>0</v>
      </c>
      <c r="G2157" s="112">
        <v>0</v>
      </c>
      <c r="H2157" s="112">
        <v>0</v>
      </c>
      <c r="I2157" s="112">
        <v>0</v>
      </c>
      <c r="J2157" s="112">
        <v>0</v>
      </c>
      <c r="K2157" s="112">
        <v>0</v>
      </c>
      <c r="L2157" s="112">
        <v>0</v>
      </c>
      <c r="M2157" s="112">
        <v>0</v>
      </c>
      <c r="O2157" s="114" t="s">
        <v>1826</v>
      </c>
      <c r="P2157" s="114" t="s">
        <v>1827</v>
      </c>
      <c r="Q2157" s="114" t="s">
        <v>597</v>
      </c>
      <c r="R2157" s="114" t="s">
        <v>1684</v>
      </c>
      <c r="S2157" s="114"/>
      <c r="T2157" s="112">
        <v>0</v>
      </c>
      <c r="U2157" s="112">
        <v>0</v>
      </c>
      <c r="V2157" s="112">
        <v>0</v>
      </c>
      <c r="W2157" s="112">
        <v>0</v>
      </c>
      <c r="X2157" s="112">
        <v>0</v>
      </c>
      <c r="Y2157" s="112">
        <v>0</v>
      </c>
      <c r="Z2157" s="112">
        <v>0</v>
      </c>
      <c r="AA2157" s="112">
        <v>0</v>
      </c>
      <c r="AB2157" s="112">
        <v>0</v>
      </c>
    </row>
    <row r="2158" spans="1:28" hidden="1" outlineLevel="1" x14ac:dyDescent="0.25">
      <c r="A2158" s="114" t="s">
        <v>1826</v>
      </c>
      <c r="B2158" s="114" t="s">
        <v>1827</v>
      </c>
      <c r="C2158" s="114" t="s">
        <v>598</v>
      </c>
      <c r="D2158" s="114" t="s">
        <v>1685</v>
      </c>
      <c r="E2158" s="112">
        <v>0</v>
      </c>
      <c r="F2158" s="112">
        <v>0</v>
      </c>
      <c r="G2158" s="112">
        <v>0</v>
      </c>
      <c r="H2158" s="112">
        <v>0</v>
      </c>
      <c r="I2158" s="112">
        <v>0</v>
      </c>
      <c r="J2158" s="112">
        <v>0</v>
      </c>
      <c r="K2158" s="112">
        <v>0</v>
      </c>
      <c r="L2158" s="112">
        <v>0</v>
      </c>
      <c r="M2158" s="112">
        <v>0</v>
      </c>
      <c r="O2158" s="114" t="s">
        <v>1826</v>
      </c>
      <c r="P2158" s="114" t="s">
        <v>1827</v>
      </c>
      <c r="Q2158" s="114" t="s">
        <v>598</v>
      </c>
      <c r="R2158" s="114" t="s">
        <v>1685</v>
      </c>
      <c r="S2158" s="114"/>
      <c r="T2158" s="112">
        <v>0</v>
      </c>
      <c r="U2158" s="112">
        <v>0</v>
      </c>
      <c r="V2158" s="112">
        <v>0</v>
      </c>
      <c r="W2158" s="112">
        <v>0</v>
      </c>
      <c r="X2158" s="112">
        <v>0</v>
      </c>
      <c r="Y2158" s="112">
        <v>0</v>
      </c>
      <c r="Z2158" s="112">
        <v>0</v>
      </c>
      <c r="AA2158" s="112">
        <v>0</v>
      </c>
      <c r="AB2158" s="112">
        <v>0</v>
      </c>
    </row>
    <row r="2159" spans="1:28" hidden="1" outlineLevel="1" x14ac:dyDescent="0.25">
      <c r="A2159" s="114" t="s">
        <v>1826</v>
      </c>
      <c r="B2159" s="114" t="s">
        <v>1827</v>
      </c>
      <c r="C2159" s="114" t="s">
        <v>599</v>
      </c>
      <c r="D2159" s="114" t="s">
        <v>1686</v>
      </c>
      <c r="E2159" s="112">
        <v>0</v>
      </c>
      <c r="F2159" s="112">
        <v>0</v>
      </c>
      <c r="G2159" s="112">
        <v>0</v>
      </c>
      <c r="H2159" s="112">
        <v>0</v>
      </c>
      <c r="I2159" s="112">
        <v>0</v>
      </c>
      <c r="J2159" s="112">
        <v>65184</v>
      </c>
      <c r="K2159" s="112">
        <v>0</v>
      </c>
      <c r="L2159" s="112">
        <v>0</v>
      </c>
      <c r="M2159" s="112">
        <v>65184</v>
      </c>
      <c r="O2159" s="114" t="s">
        <v>1826</v>
      </c>
      <c r="P2159" s="114" t="s">
        <v>1827</v>
      </c>
      <c r="Q2159" s="114" t="s">
        <v>599</v>
      </c>
      <c r="R2159" s="114" t="s">
        <v>1686</v>
      </c>
      <c r="S2159" s="114"/>
      <c r="T2159" s="112">
        <v>0</v>
      </c>
      <c r="U2159" s="112">
        <v>0</v>
      </c>
      <c r="V2159" s="112">
        <v>0</v>
      </c>
      <c r="W2159" s="112">
        <v>0</v>
      </c>
      <c r="X2159" s="112">
        <v>0</v>
      </c>
      <c r="Y2159" s="112">
        <v>65184</v>
      </c>
      <c r="Z2159" s="112">
        <v>0</v>
      </c>
      <c r="AA2159" s="112">
        <v>0</v>
      </c>
      <c r="AB2159" s="112">
        <v>65184</v>
      </c>
    </row>
    <row r="2160" spans="1:28" hidden="1" outlineLevel="1" x14ac:dyDescent="0.25">
      <c r="A2160" s="114" t="s">
        <v>1826</v>
      </c>
      <c r="B2160" s="114" t="s">
        <v>1827</v>
      </c>
      <c r="C2160" s="114" t="s">
        <v>600</v>
      </c>
      <c r="D2160" s="114" t="s">
        <v>1687</v>
      </c>
      <c r="E2160" s="112">
        <v>12480</v>
      </c>
      <c r="F2160" s="112">
        <v>0</v>
      </c>
      <c r="G2160" s="112">
        <v>0</v>
      </c>
      <c r="H2160" s="112">
        <v>10988</v>
      </c>
      <c r="I2160" s="112">
        <v>0</v>
      </c>
      <c r="J2160" s="112">
        <v>0</v>
      </c>
      <c r="K2160" s="112">
        <v>0</v>
      </c>
      <c r="L2160" s="112">
        <v>0</v>
      </c>
      <c r="M2160" s="112">
        <v>23468</v>
      </c>
      <c r="O2160" s="114" t="s">
        <v>1826</v>
      </c>
      <c r="P2160" s="114" t="s">
        <v>1827</v>
      </c>
      <c r="Q2160" s="114" t="s">
        <v>600</v>
      </c>
      <c r="R2160" s="114" t="s">
        <v>1687</v>
      </c>
      <c r="S2160" s="114"/>
      <c r="T2160" s="112">
        <v>12480</v>
      </c>
      <c r="U2160" s="112">
        <v>0</v>
      </c>
      <c r="V2160" s="112">
        <v>0</v>
      </c>
      <c r="W2160" s="112">
        <v>10988</v>
      </c>
      <c r="X2160" s="112">
        <v>0</v>
      </c>
      <c r="Y2160" s="112">
        <v>0</v>
      </c>
      <c r="Z2160" s="112">
        <v>0</v>
      </c>
      <c r="AA2160" s="112">
        <v>0</v>
      </c>
      <c r="AB2160" s="112">
        <v>23468</v>
      </c>
    </row>
    <row r="2161" spans="1:28" hidden="1" outlineLevel="1" x14ac:dyDescent="0.25">
      <c r="A2161" s="114" t="s">
        <v>1826</v>
      </c>
      <c r="B2161" s="114" t="s">
        <v>1827</v>
      </c>
      <c r="C2161" s="114" t="s">
        <v>601</v>
      </c>
      <c r="D2161" s="114" t="s">
        <v>1688</v>
      </c>
      <c r="E2161" s="112">
        <v>0</v>
      </c>
      <c r="F2161" s="112">
        <v>0</v>
      </c>
      <c r="G2161" s="112">
        <v>0</v>
      </c>
      <c r="H2161" s="112">
        <v>0</v>
      </c>
      <c r="I2161" s="112">
        <v>0</v>
      </c>
      <c r="J2161" s="112">
        <v>0</v>
      </c>
      <c r="K2161" s="112">
        <v>0</v>
      </c>
      <c r="L2161" s="112">
        <v>0</v>
      </c>
      <c r="M2161" s="112">
        <v>0</v>
      </c>
      <c r="O2161" s="114" t="s">
        <v>1826</v>
      </c>
      <c r="P2161" s="114" t="s">
        <v>1827</v>
      </c>
      <c r="Q2161" s="114" t="s">
        <v>601</v>
      </c>
      <c r="R2161" s="114" t="s">
        <v>1688</v>
      </c>
      <c r="S2161" s="114"/>
      <c r="T2161" s="112">
        <v>0</v>
      </c>
      <c r="U2161" s="112">
        <v>0</v>
      </c>
      <c r="V2161" s="112">
        <v>0</v>
      </c>
      <c r="W2161" s="112">
        <v>0</v>
      </c>
      <c r="X2161" s="112">
        <v>0</v>
      </c>
      <c r="Y2161" s="112">
        <v>0</v>
      </c>
      <c r="Z2161" s="112">
        <v>0</v>
      </c>
      <c r="AA2161" s="112">
        <v>0</v>
      </c>
      <c r="AB2161" s="112">
        <v>0</v>
      </c>
    </row>
    <row r="2162" spans="1:28" hidden="1" outlineLevel="1" x14ac:dyDescent="0.25">
      <c r="A2162" s="114" t="s">
        <v>1826</v>
      </c>
      <c r="B2162" s="114" t="s">
        <v>1827</v>
      </c>
      <c r="C2162" s="114" t="s">
        <v>602</v>
      </c>
      <c r="D2162" s="114" t="s">
        <v>1689</v>
      </c>
      <c r="E2162" s="112">
        <v>0</v>
      </c>
      <c r="F2162" s="112">
        <v>0</v>
      </c>
      <c r="G2162" s="112">
        <v>0</v>
      </c>
      <c r="H2162" s="112">
        <v>0</v>
      </c>
      <c r="I2162" s="112">
        <v>0</v>
      </c>
      <c r="J2162" s="112">
        <v>0</v>
      </c>
      <c r="K2162" s="112">
        <v>0</v>
      </c>
      <c r="L2162" s="112">
        <v>0</v>
      </c>
      <c r="M2162" s="112">
        <v>0</v>
      </c>
      <c r="O2162" s="114" t="s">
        <v>1826</v>
      </c>
      <c r="P2162" s="114" t="s">
        <v>1827</v>
      </c>
      <c r="Q2162" s="114" t="s">
        <v>602</v>
      </c>
      <c r="R2162" s="114" t="s">
        <v>1689</v>
      </c>
      <c r="S2162" s="114"/>
      <c r="T2162" s="112">
        <v>0</v>
      </c>
      <c r="U2162" s="112">
        <v>0</v>
      </c>
      <c r="V2162" s="112">
        <v>0</v>
      </c>
      <c r="W2162" s="112">
        <v>0</v>
      </c>
      <c r="X2162" s="112">
        <v>0</v>
      </c>
      <c r="Y2162" s="112">
        <v>0</v>
      </c>
      <c r="Z2162" s="112">
        <v>0</v>
      </c>
      <c r="AA2162" s="112">
        <v>0</v>
      </c>
      <c r="AB2162" s="112">
        <v>0</v>
      </c>
    </row>
    <row r="2163" spans="1:28" hidden="1" outlineLevel="1" x14ac:dyDescent="0.25">
      <c r="A2163" s="114" t="s">
        <v>1826</v>
      </c>
      <c r="B2163" s="114" t="s">
        <v>1827</v>
      </c>
      <c r="C2163" s="114" t="s">
        <v>603</v>
      </c>
      <c r="D2163" s="114" t="s">
        <v>1690</v>
      </c>
      <c r="E2163" s="112">
        <v>0</v>
      </c>
      <c r="F2163" s="112">
        <v>0</v>
      </c>
      <c r="G2163" s="112">
        <v>0</v>
      </c>
      <c r="H2163" s="112">
        <v>0</v>
      </c>
      <c r="I2163" s="112">
        <v>0</v>
      </c>
      <c r="J2163" s="112">
        <v>0</v>
      </c>
      <c r="K2163" s="112">
        <v>0</v>
      </c>
      <c r="L2163" s="112">
        <v>0</v>
      </c>
      <c r="M2163" s="112">
        <v>0</v>
      </c>
      <c r="O2163" s="114" t="s">
        <v>1826</v>
      </c>
      <c r="P2163" s="114" t="s">
        <v>1827</v>
      </c>
      <c r="Q2163" s="114" t="s">
        <v>603</v>
      </c>
      <c r="R2163" s="114" t="s">
        <v>1690</v>
      </c>
      <c r="S2163" s="114"/>
      <c r="T2163" s="112">
        <v>0</v>
      </c>
      <c r="U2163" s="112">
        <v>0</v>
      </c>
      <c r="V2163" s="112">
        <v>0</v>
      </c>
      <c r="W2163" s="112">
        <v>0</v>
      </c>
      <c r="X2163" s="112">
        <v>0</v>
      </c>
      <c r="Y2163" s="112">
        <v>0</v>
      </c>
      <c r="Z2163" s="112">
        <v>0</v>
      </c>
      <c r="AA2163" s="112">
        <v>0</v>
      </c>
      <c r="AB2163" s="112">
        <v>0</v>
      </c>
    </row>
    <row r="2164" spans="1:28" hidden="1" outlineLevel="1" x14ac:dyDescent="0.25">
      <c r="A2164" s="114" t="s">
        <v>1826</v>
      </c>
      <c r="B2164" s="114" t="s">
        <v>1827</v>
      </c>
      <c r="C2164" s="114" t="s">
        <v>604</v>
      </c>
      <c r="D2164" s="114" t="s">
        <v>1691</v>
      </c>
      <c r="E2164" s="112">
        <v>0</v>
      </c>
      <c r="F2164" s="112">
        <v>0</v>
      </c>
      <c r="G2164" s="112">
        <v>0</v>
      </c>
      <c r="H2164" s="112">
        <v>0</v>
      </c>
      <c r="I2164" s="112">
        <v>0</v>
      </c>
      <c r="J2164" s="112">
        <v>0</v>
      </c>
      <c r="K2164" s="112">
        <v>0</v>
      </c>
      <c r="L2164" s="112">
        <v>0</v>
      </c>
      <c r="M2164" s="112">
        <v>0</v>
      </c>
      <c r="O2164" s="114" t="s">
        <v>1826</v>
      </c>
      <c r="P2164" s="114" t="s">
        <v>1827</v>
      </c>
      <c r="Q2164" s="114" t="s">
        <v>604</v>
      </c>
      <c r="R2164" s="114" t="s">
        <v>1691</v>
      </c>
      <c r="S2164" s="114"/>
      <c r="T2164" s="112">
        <v>0</v>
      </c>
      <c r="U2164" s="112">
        <v>0</v>
      </c>
      <c r="V2164" s="112">
        <v>0</v>
      </c>
      <c r="W2164" s="112">
        <v>0</v>
      </c>
      <c r="X2164" s="112">
        <v>0</v>
      </c>
      <c r="Y2164" s="112">
        <v>0</v>
      </c>
      <c r="Z2164" s="112">
        <v>0</v>
      </c>
      <c r="AA2164" s="112">
        <v>0</v>
      </c>
      <c r="AB2164" s="112">
        <v>0</v>
      </c>
    </row>
    <row r="2165" spans="1:28" hidden="1" outlineLevel="1" x14ac:dyDescent="0.25">
      <c r="A2165" s="114" t="s">
        <v>1826</v>
      </c>
      <c r="B2165" s="114" t="s">
        <v>1827</v>
      </c>
      <c r="C2165" s="114" t="s">
        <v>605</v>
      </c>
      <c r="D2165" s="114" t="s">
        <v>1692</v>
      </c>
      <c r="E2165" s="112">
        <v>0</v>
      </c>
      <c r="F2165" s="112">
        <v>0</v>
      </c>
      <c r="G2165" s="112">
        <v>0</v>
      </c>
      <c r="H2165" s="112">
        <v>0</v>
      </c>
      <c r="I2165" s="112">
        <v>0</v>
      </c>
      <c r="J2165" s="112">
        <v>0</v>
      </c>
      <c r="K2165" s="112">
        <v>0</v>
      </c>
      <c r="L2165" s="112">
        <v>0</v>
      </c>
      <c r="M2165" s="112">
        <v>0</v>
      </c>
      <c r="O2165" s="114" t="s">
        <v>1826</v>
      </c>
      <c r="P2165" s="114" t="s">
        <v>1827</v>
      </c>
      <c r="Q2165" s="114" t="s">
        <v>605</v>
      </c>
      <c r="R2165" s="114" t="s">
        <v>1692</v>
      </c>
      <c r="S2165" s="114"/>
      <c r="T2165" s="112">
        <v>0</v>
      </c>
      <c r="U2165" s="112">
        <v>0</v>
      </c>
      <c r="V2165" s="112">
        <v>0</v>
      </c>
      <c r="W2165" s="112">
        <v>0</v>
      </c>
      <c r="X2165" s="112">
        <v>0</v>
      </c>
      <c r="Y2165" s="112">
        <v>0</v>
      </c>
      <c r="Z2165" s="112">
        <v>0</v>
      </c>
      <c r="AA2165" s="112">
        <v>0</v>
      </c>
      <c r="AB2165" s="112">
        <v>0</v>
      </c>
    </row>
    <row r="2166" spans="1:28" hidden="1" outlineLevel="1" x14ac:dyDescent="0.25">
      <c r="A2166" s="114" t="s">
        <v>1826</v>
      </c>
      <c r="B2166" s="114" t="s">
        <v>1827</v>
      </c>
      <c r="C2166" s="114" t="s">
        <v>606</v>
      </c>
      <c r="D2166" s="114" t="s">
        <v>1693</v>
      </c>
      <c r="E2166" s="112">
        <v>0</v>
      </c>
      <c r="F2166" s="112">
        <v>0</v>
      </c>
      <c r="G2166" s="112">
        <v>0</v>
      </c>
      <c r="H2166" s="112">
        <v>0</v>
      </c>
      <c r="I2166" s="112">
        <v>0</v>
      </c>
      <c r="J2166" s="112">
        <v>0</v>
      </c>
      <c r="K2166" s="112">
        <v>0</v>
      </c>
      <c r="L2166" s="112">
        <v>0</v>
      </c>
      <c r="M2166" s="112">
        <v>0</v>
      </c>
      <c r="O2166" s="114" t="s">
        <v>1826</v>
      </c>
      <c r="P2166" s="114" t="s">
        <v>1827</v>
      </c>
      <c r="Q2166" s="114" t="s">
        <v>606</v>
      </c>
      <c r="R2166" s="114" t="s">
        <v>1693</v>
      </c>
      <c r="S2166" s="114"/>
      <c r="T2166" s="112">
        <v>0</v>
      </c>
      <c r="U2166" s="112">
        <v>0</v>
      </c>
      <c r="V2166" s="112">
        <v>0</v>
      </c>
      <c r="W2166" s="112">
        <v>0</v>
      </c>
      <c r="X2166" s="112">
        <v>0</v>
      </c>
      <c r="Y2166" s="112">
        <v>0</v>
      </c>
      <c r="Z2166" s="112">
        <v>0</v>
      </c>
      <c r="AA2166" s="112">
        <v>0</v>
      </c>
      <c r="AB2166" s="112">
        <v>0</v>
      </c>
    </row>
    <row r="2167" spans="1:28" hidden="1" outlineLevel="1" x14ac:dyDescent="0.25">
      <c r="A2167" s="114" t="s">
        <v>1826</v>
      </c>
      <c r="B2167" s="114" t="s">
        <v>1827</v>
      </c>
      <c r="C2167" s="114" t="s">
        <v>607</v>
      </c>
      <c r="D2167" s="114" t="s">
        <v>1694</v>
      </c>
      <c r="E2167" s="112">
        <v>0</v>
      </c>
      <c r="F2167" s="112">
        <v>11328</v>
      </c>
      <c r="G2167" s="112">
        <v>6600</v>
      </c>
      <c r="H2167" s="112">
        <v>0</v>
      </c>
      <c r="I2167" s="112">
        <v>0</v>
      </c>
      <c r="J2167" s="112">
        <v>1776</v>
      </c>
      <c r="K2167" s="112">
        <v>0</v>
      </c>
      <c r="L2167" s="112">
        <v>0</v>
      </c>
      <c r="M2167" s="112">
        <v>19704</v>
      </c>
      <c r="O2167" s="114" t="s">
        <v>1826</v>
      </c>
      <c r="P2167" s="114" t="s">
        <v>1827</v>
      </c>
      <c r="Q2167" s="114" t="s">
        <v>607</v>
      </c>
      <c r="R2167" s="114" t="s">
        <v>1694</v>
      </c>
      <c r="S2167" s="114"/>
      <c r="T2167" s="112">
        <v>0</v>
      </c>
      <c r="U2167" s="112">
        <v>11328</v>
      </c>
      <c r="V2167" s="112">
        <v>6600</v>
      </c>
      <c r="W2167" s="112">
        <v>0</v>
      </c>
      <c r="X2167" s="112">
        <v>0</v>
      </c>
      <c r="Y2167" s="112">
        <v>1776</v>
      </c>
      <c r="Z2167" s="112">
        <v>0</v>
      </c>
      <c r="AA2167" s="112">
        <v>0</v>
      </c>
      <c r="AB2167" s="112">
        <v>19704</v>
      </c>
    </row>
    <row r="2168" spans="1:28" hidden="1" outlineLevel="1" x14ac:dyDescent="0.25">
      <c r="A2168" s="114" t="s">
        <v>1826</v>
      </c>
      <c r="B2168" s="114" t="s">
        <v>1827</v>
      </c>
      <c r="C2168" s="114" t="s">
        <v>608</v>
      </c>
      <c r="D2168" s="114" t="s">
        <v>1695</v>
      </c>
      <c r="E2168" s="112">
        <v>0</v>
      </c>
      <c r="F2168" s="112">
        <v>0</v>
      </c>
      <c r="G2168" s="112">
        <v>0</v>
      </c>
      <c r="H2168" s="112">
        <v>0</v>
      </c>
      <c r="I2168" s="112">
        <v>3456</v>
      </c>
      <c r="J2168" s="112">
        <v>0</v>
      </c>
      <c r="K2168" s="112">
        <v>0</v>
      </c>
      <c r="L2168" s="112">
        <v>0</v>
      </c>
      <c r="M2168" s="112">
        <v>3456</v>
      </c>
      <c r="O2168" s="114" t="s">
        <v>1826</v>
      </c>
      <c r="P2168" s="114" t="s">
        <v>1827</v>
      </c>
      <c r="Q2168" s="114" t="s">
        <v>608</v>
      </c>
      <c r="R2168" s="114" t="s">
        <v>1695</v>
      </c>
      <c r="S2168" s="114"/>
      <c r="T2168" s="112">
        <v>0</v>
      </c>
      <c r="U2168" s="112">
        <v>0</v>
      </c>
      <c r="V2168" s="112">
        <v>0</v>
      </c>
      <c r="W2168" s="112">
        <v>0</v>
      </c>
      <c r="X2168" s="112">
        <v>3456</v>
      </c>
      <c r="Y2168" s="112">
        <v>0</v>
      </c>
      <c r="Z2168" s="112">
        <v>0</v>
      </c>
      <c r="AA2168" s="112">
        <v>0</v>
      </c>
      <c r="AB2168" s="112">
        <v>3456</v>
      </c>
    </row>
    <row r="2169" spans="1:28" hidden="1" outlineLevel="1" x14ac:dyDescent="0.25">
      <c r="A2169" s="114" t="s">
        <v>1826</v>
      </c>
      <c r="B2169" s="114" t="s">
        <v>1827</v>
      </c>
      <c r="C2169" s="114" t="s">
        <v>609</v>
      </c>
      <c r="D2169" s="114" t="s">
        <v>1696</v>
      </c>
      <c r="E2169" s="112">
        <v>0</v>
      </c>
      <c r="F2169" s="112">
        <v>0</v>
      </c>
      <c r="G2169" s="112">
        <v>0</v>
      </c>
      <c r="H2169" s="112">
        <v>0</v>
      </c>
      <c r="I2169" s="112">
        <v>33024</v>
      </c>
      <c r="J2169" s="112">
        <v>0</v>
      </c>
      <c r="K2169" s="112">
        <v>0</v>
      </c>
      <c r="L2169" s="112">
        <v>0</v>
      </c>
      <c r="M2169" s="112">
        <v>33024</v>
      </c>
      <c r="O2169" s="114" t="s">
        <v>1826</v>
      </c>
      <c r="P2169" s="114" t="s">
        <v>1827</v>
      </c>
      <c r="Q2169" s="114" t="s">
        <v>609</v>
      </c>
      <c r="R2169" s="114" t="s">
        <v>1696</v>
      </c>
      <c r="S2169" s="114"/>
      <c r="T2169" s="112">
        <v>0</v>
      </c>
      <c r="U2169" s="112">
        <v>0</v>
      </c>
      <c r="V2169" s="112">
        <v>0</v>
      </c>
      <c r="W2169" s="112">
        <v>0</v>
      </c>
      <c r="X2169" s="112">
        <v>33024</v>
      </c>
      <c r="Y2169" s="112">
        <v>0</v>
      </c>
      <c r="Z2169" s="112">
        <v>0</v>
      </c>
      <c r="AA2169" s="112">
        <v>0</v>
      </c>
      <c r="AB2169" s="112">
        <v>33024</v>
      </c>
    </row>
    <row r="2170" spans="1:28" hidden="1" outlineLevel="1" x14ac:dyDescent="0.25">
      <c r="A2170" s="114" t="s">
        <v>1826</v>
      </c>
      <c r="B2170" s="114" t="s">
        <v>1827</v>
      </c>
      <c r="C2170" s="114" t="s">
        <v>610</v>
      </c>
      <c r="D2170" s="114" t="s">
        <v>1697</v>
      </c>
      <c r="E2170" s="112">
        <v>0</v>
      </c>
      <c r="F2170" s="112">
        <v>0</v>
      </c>
      <c r="G2170" s="112">
        <v>0</v>
      </c>
      <c r="H2170" s="112">
        <v>0</v>
      </c>
      <c r="I2170" s="112">
        <v>4128</v>
      </c>
      <c r="J2170" s="112">
        <v>0</v>
      </c>
      <c r="K2170" s="112">
        <v>0</v>
      </c>
      <c r="L2170" s="112">
        <v>0</v>
      </c>
      <c r="M2170" s="112">
        <v>4128</v>
      </c>
      <c r="O2170" s="114" t="s">
        <v>1826</v>
      </c>
      <c r="P2170" s="114" t="s">
        <v>1827</v>
      </c>
      <c r="Q2170" s="114" t="s">
        <v>610</v>
      </c>
      <c r="R2170" s="114" t="s">
        <v>1697</v>
      </c>
      <c r="S2170" s="114"/>
      <c r="T2170" s="112">
        <v>0</v>
      </c>
      <c r="U2170" s="112">
        <v>0</v>
      </c>
      <c r="V2170" s="112">
        <v>0</v>
      </c>
      <c r="W2170" s="112">
        <v>0</v>
      </c>
      <c r="X2170" s="112">
        <v>4128</v>
      </c>
      <c r="Y2170" s="112">
        <v>0</v>
      </c>
      <c r="Z2170" s="112">
        <v>0</v>
      </c>
      <c r="AA2170" s="112">
        <v>0</v>
      </c>
      <c r="AB2170" s="112">
        <v>4128</v>
      </c>
    </row>
    <row r="2171" spans="1:28" hidden="1" outlineLevel="1" x14ac:dyDescent="0.25">
      <c r="A2171" s="114" t="s">
        <v>1826</v>
      </c>
      <c r="B2171" s="114" t="s">
        <v>1827</v>
      </c>
      <c r="C2171" s="114" t="s">
        <v>611</v>
      </c>
      <c r="D2171" s="114" t="s">
        <v>1698</v>
      </c>
      <c r="E2171" s="112">
        <v>0</v>
      </c>
      <c r="F2171" s="112">
        <v>0</v>
      </c>
      <c r="G2171" s="112">
        <v>0</v>
      </c>
      <c r="H2171" s="112">
        <v>0</v>
      </c>
      <c r="I2171" s="112">
        <v>0</v>
      </c>
      <c r="J2171" s="112">
        <v>0</v>
      </c>
      <c r="K2171" s="112">
        <v>0</v>
      </c>
      <c r="L2171" s="112">
        <v>0</v>
      </c>
      <c r="M2171" s="112">
        <v>0</v>
      </c>
      <c r="O2171" s="114" t="s">
        <v>1826</v>
      </c>
      <c r="P2171" s="114" t="s">
        <v>1827</v>
      </c>
      <c r="Q2171" s="114" t="s">
        <v>611</v>
      </c>
      <c r="R2171" s="114" t="s">
        <v>1698</v>
      </c>
      <c r="S2171" s="114"/>
      <c r="T2171" s="112">
        <v>0</v>
      </c>
      <c r="U2171" s="112">
        <v>0</v>
      </c>
      <c r="V2171" s="112">
        <v>0</v>
      </c>
      <c r="W2171" s="112">
        <v>0</v>
      </c>
      <c r="X2171" s="112">
        <v>0</v>
      </c>
      <c r="Y2171" s="112">
        <v>0</v>
      </c>
      <c r="Z2171" s="112">
        <v>0</v>
      </c>
      <c r="AA2171" s="112">
        <v>0</v>
      </c>
      <c r="AB2171" s="112">
        <v>0</v>
      </c>
    </row>
    <row r="2172" spans="1:28" hidden="1" outlineLevel="1" x14ac:dyDescent="0.25">
      <c r="A2172" s="114" t="s">
        <v>1826</v>
      </c>
      <c r="B2172" s="114" t="s">
        <v>1827</v>
      </c>
      <c r="C2172" s="114" t="s">
        <v>612</v>
      </c>
      <c r="D2172" s="114" t="s">
        <v>1699</v>
      </c>
      <c r="E2172" s="112">
        <v>0</v>
      </c>
      <c r="F2172" s="112">
        <v>0</v>
      </c>
      <c r="G2172" s="112">
        <v>0</v>
      </c>
      <c r="H2172" s="112">
        <v>0</v>
      </c>
      <c r="I2172" s="112">
        <v>0</v>
      </c>
      <c r="J2172" s="112">
        <v>0</v>
      </c>
      <c r="K2172" s="112">
        <v>0</v>
      </c>
      <c r="L2172" s="112">
        <v>0</v>
      </c>
      <c r="M2172" s="112">
        <v>0</v>
      </c>
      <c r="O2172" s="114" t="s">
        <v>1826</v>
      </c>
      <c r="P2172" s="114" t="s">
        <v>1827</v>
      </c>
      <c r="Q2172" s="114" t="s">
        <v>612</v>
      </c>
      <c r="R2172" s="114" t="s">
        <v>1699</v>
      </c>
      <c r="S2172" s="114"/>
      <c r="T2172" s="112">
        <v>0</v>
      </c>
      <c r="U2172" s="112">
        <v>0</v>
      </c>
      <c r="V2172" s="112">
        <v>0</v>
      </c>
      <c r="W2172" s="112">
        <v>0</v>
      </c>
      <c r="X2172" s="112">
        <v>0</v>
      </c>
      <c r="Y2172" s="112">
        <v>0</v>
      </c>
      <c r="Z2172" s="112">
        <v>0</v>
      </c>
      <c r="AA2172" s="112">
        <v>0</v>
      </c>
      <c r="AB2172" s="112">
        <v>0</v>
      </c>
    </row>
    <row r="2173" spans="1:28" hidden="1" outlineLevel="1" x14ac:dyDescent="0.25">
      <c r="A2173" s="114" t="s">
        <v>1826</v>
      </c>
      <c r="B2173" s="114" t="s">
        <v>1827</v>
      </c>
      <c r="C2173" s="114" t="s">
        <v>613</v>
      </c>
      <c r="D2173" s="114" t="s">
        <v>1700</v>
      </c>
      <c r="E2173" s="112">
        <v>5664</v>
      </c>
      <c r="F2173" s="112">
        <v>0</v>
      </c>
      <c r="G2173" s="112">
        <v>0</v>
      </c>
      <c r="H2173" s="112">
        <v>0</v>
      </c>
      <c r="I2173" s="112">
        <v>0</v>
      </c>
      <c r="J2173" s="112">
        <v>0</v>
      </c>
      <c r="K2173" s="112">
        <v>0</v>
      </c>
      <c r="L2173" s="112">
        <v>0</v>
      </c>
      <c r="M2173" s="112">
        <v>5664</v>
      </c>
      <c r="O2173" s="114" t="s">
        <v>1826</v>
      </c>
      <c r="P2173" s="114" t="s">
        <v>1827</v>
      </c>
      <c r="Q2173" s="114" t="s">
        <v>613</v>
      </c>
      <c r="R2173" s="114" t="s">
        <v>1700</v>
      </c>
      <c r="S2173" s="114"/>
      <c r="T2173" s="112">
        <v>5664</v>
      </c>
      <c r="U2173" s="112">
        <v>0</v>
      </c>
      <c r="V2173" s="112">
        <v>0</v>
      </c>
      <c r="W2173" s="112">
        <v>0</v>
      </c>
      <c r="X2173" s="112">
        <v>0</v>
      </c>
      <c r="Y2173" s="112">
        <v>0</v>
      </c>
      <c r="Z2173" s="112">
        <v>0</v>
      </c>
      <c r="AA2173" s="112">
        <v>0</v>
      </c>
      <c r="AB2173" s="112">
        <v>5664</v>
      </c>
    </row>
    <row r="2174" spans="1:28" hidden="1" outlineLevel="1" x14ac:dyDescent="0.25">
      <c r="A2174" s="114" t="s">
        <v>1826</v>
      </c>
      <c r="B2174" s="114" t="s">
        <v>1827</v>
      </c>
      <c r="C2174" s="114" t="s">
        <v>614</v>
      </c>
      <c r="D2174" s="114" t="s">
        <v>1701</v>
      </c>
      <c r="E2174" s="112">
        <v>0</v>
      </c>
      <c r="F2174" s="112">
        <v>0</v>
      </c>
      <c r="G2174" s="112">
        <v>0</v>
      </c>
      <c r="H2174" s="112">
        <v>0</v>
      </c>
      <c r="I2174" s="112">
        <v>0</v>
      </c>
      <c r="J2174" s="112">
        <v>0</v>
      </c>
      <c r="K2174" s="112">
        <v>0</v>
      </c>
      <c r="L2174" s="112">
        <v>0</v>
      </c>
      <c r="M2174" s="112">
        <v>0</v>
      </c>
      <c r="O2174" s="114" t="s">
        <v>1826</v>
      </c>
      <c r="P2174" s="114" t="s">
        <v>1827</v>
      </c>
      <c r="Q2174" s="114" t="s">
        <v>614</v>
      </c>
      <c r="R2174" s="114" t="s">
        <v>1701</v>
      </c>
      <c r="S2174" s="114"/>
      <c r="T2174" s="112">
        <v>0</v>
      </c>
      <c r="U2174" s="112">
        <v>0</v>
      </c>
      <c r="V2174" s="112">
        <v>0</v>
      </c>
      <c r="W2174" s="112">
        <v>0</v>
      </c>
      <c r="X2174" s="112">
        <v>0</v>
      </c>
      <c r="Y2174" s="112">
        <v>0</v>
      </c>
      <c r="Z2174" s="112">
        <v>0</v>
      </c>
      <c r="AA2174" s="112">
        <v>0</v>
      </c>
      <c r="AB2174" s="112">
        <v>0</v>
      </c>
    </row>
    <row r="2175" spans="1:28" hidden="1" outlineLevel="1" x14ac:dyDescent="0.25">
      <c r="A2175" s="114" t="s">
        <v>1826</v>
      </c>
      <c r="B2175" s="114" t="s">
        <v>1827</v>
      </c>
      <c r="C2175" s="114" t="s">
        <v>615</v>
      </c>
      <c r="D2175" s="114" t="s">
        <v>1702</v>
      </c>
      <c r="E2175" s="112">
        <v>0</v>
      </c>
      <c r="F2175" s="112">
        <v>0</v>
      </c>
      <c r="G2175" s="112">
        <v>0</v>
      </c>
      <c r="H2175" s="112">
        <v>0</v>
      </c>
      <c r="I2175" s="112">
        <v>0</v>
      </c>
      <c r="J2175" s="112">
        <v>0</v>
      </c>
      <c r="K2175" s="112">
        <v>0</v>
      </c>
      <c r="L2175" s="112">
        <v>0</v>
      </c>
      <c r="M2175" s="112">
        <v>0</v>
      </c>
      <c r="O2175" s="114" t="s">
        <v>1826</v>
      </c>
      <c r="P2175" s="114" t="s">
        <v>1827</v>
      </c>
      <c r="Q2175" s="114" t="s">
        <v>615</v>
      </c>
      <c r="R2175" s="114" t="s">
        <v>1702</v>
      </c>
      <c r="S2175" s="114"/>
      <c r="T2175" s="112">
        <v>0</v>
      </c>
      <c r="U2175" s="112">
        <v>0</v>
      </c>
      <c r="V2175" s="112">
        <v>0</v>
      </c>
      <c r="W2175" s="112">
        <v>0</v>
      </c>
      <c r="X2175" s="112">
        <v>0</v>
      </c>
      <c r="Y2175" s="112">
        <v>0</v>
      </c>
      <c r="Z2175" s="112">
        <v>0</v>
      </c>
      <c r="AA2175" s="112">
        <v>0</v>
      </c>
      <c r="AB2175" s="112">
        <v>0</v>
      </c>
    </row>
    <row r="2176" spans="1:28" hidden="1" outlineLevel="1" x14ac:dyDescent="0.25">
      <c r="A2176" s="114" t="s">
        <v>1826</v>
      </c>
      <c r="B2176" s="114" t="s">
        <v>1827</v>
      </c>
      <c r="C2176" s="114" t="s">
        <v>616</v>
      </c>
      <c r="D2176" s="114" t="s">
        <v>1703</v>
      </c>
      <c r="E2176" s="112">
        <v>18144</v>
      </c>
      <c r="F2176" s="112">
        <v>14880</v>
      </c>
      <c r="G2176" s="112">
        <v>6600</v>
      </c>
      <c r="H2176" s="112">
        <v>10988</v>
      </c>
      <c r="I2176" s="112">
        <v>232560</v>
      </c>
      <c r="J2176" s="112">
        <v>114336</v>
      </c>
      <c r="K2176" s="112">
        <v>0</v>
      </c>
      <c r="L2176" s="112">
        <v>0</v>
      </c>
      <c r="M2176" s="112">
        <v>397508</v>
      </c>
      <c r="O2176" s="114" t="s">
        <v>1826</v>
      </c>
      <c r="P2176" s="114" t="s">
        <v>1827</v>
      </c>
      <c r="Q2176" s="114" t="s">
        <v>616</v>
      </c>
      <c r="R2176" s="114" t="s">
        <v>1703</v>
      </c>
      <c r="S2176" s="114"/>
      <c r="T2176" s="112">
        <v>18144</v>
      </c>
      <c r="U2176" s="112">
        <v>14880</v>
      </c>
      <c r="V2176" s="112">
        <v>6600</v>
      </c>
      <c r="W2176" s="112">
        <v>10988</v>
      </c>
      <c r="X2176" s="112">
        <v>232560</v>
      </c>
      <c r="Y2176" s="112">
        <v>114336</v>
      </c>
      <c r="Z2176" s="112">
        <v>0</v>
      </c>
      <c r="AA2176" s="112">
        <v>0</v>
      </c>
      <c r="AB2176" s="112">
        <v>397508</v>
      </c>
    </row>
    <row r="2177" spans="1:28" hidden="1" outlineLevel="1" x14ac:dyDescent="0.25">
      <c r="D2177" s="111" t="s">
        <v>617</v>
      </c>
      <c r="R2177" s="111" t="s">
        <v>617</v>
      </c>
      <c r="S2177" s="111"/>
    </row>
    <row r="2178" spans="1:28" hidden="1" outlineLevel="1" x14ac:dyDescent="0.25">
      <c r="A2178" s="114" t="s">
        <v>1826</v>
      </c>
      <c r="B2178" s="114" t="s">
        <v>1827</v>
      </c>
      <c r="C2178" s="114" t="s">
        <v>618</v>
      </c>
      <c r="D2178" s="114" t="s">
        <v>1704</v>
      </c>
      <c r="E2178" s="112">
        <v>0</v>
      </c>
      <c r="F2178" s="112">
        <v>0</v>
      </c>
      <c r="G2178" s="112">
        <v>0</v>
      </c>
      <c r="H2178" s="112">
        <v>0</v>
      </c>
      <c r="I2178" s="112">
        <v>0</v>
      </c>
      <c r="J2178" s="112">
        <v>0</v>
      </c>
      <c r="K2178" s="112">
        <v>0</v>
      </c>
      <c r="L2178" s="112">
        <v>0</v>
      </c>
      <c r="M2178" s="112">
        <v>0</v>
      </c>
      <c r="O2178" s="114" t="s">
        <v>1826</v>
      </c>
      <c r="P2178" s="114" t="s">
        <v>1827</v>
      </c>
      <c r="Q2178" s="114" t="s">
        <v>618</v>
      </c>
      <c r="R2178" s="114" t="s">
        <v>1704</v>
      </c>
      <c r="S2178" s="114"/>
      <c r="T2178" s="112">
        <v>0</v>
      </c>
      <c r="U2178" s="112">
        <v>0</v>
      </c>
      <c r="V2178" s="112">
        <v>0</v>
      </c>
      <c r="W2178" s="112">
        <v>0</v>
      </c>
      <c r="X2178" s="112">
        <v>0</v>
      </c>
      <c r="Y2178" s="112">
        <v>0</v>
      </c>
      <c r="Z2178" s="112">
        <v>0</v>
      </c>
      <c r="AA2178" s="112">
        <v>0</v>
      </c>
      <c r="AB2178" s="112">
        <v>0</v>
      </c>
    </row>
    <row r="2179" spans="1:28" hidden="1" outlineLevel="1" x14ac:dyDescent="0.25">
      <c r="A2179" s="114" t="s">
        <v>1826</v>
      </c>
      <c r="B2179" s="114" t="s">
        <v>1827</v>
      </c>
      <c r="C2179" s="114" t="s">
        <v>619</v>
      </c>
      <c r="D2179" s="114" t="s">
        <v>1705</v>
      </c>
      <c r="E2179" s="112">
        <v>0</v>
      </c>
      <c r="F2179" s="112">
        <v>0</v>
      </c>
      <c r="G2179" s="112">
        <v>0</v>
      </c>
      <c r="H2179" s="112">
        <v>0</v>
      </c>
      <c r="I2179" s="112">
        <v>0</v>
      </c>
      <c r="J2179" s="112">
        <v>0</v>
      </c>
      <c r="K2179" s="112">
        <v>0</v>
      </c>
      <c r="L2179" s="112">
        <v>0</v>
      </c>
      <c r="M2179" s="112">
        <v>0</v>
      </c>
      <c r="O2179" s="114" t="s">
        <v>1826</v>
      </c>
      <c r="P2179" s="114" t="s">
        <v>1827</v>
      </c>
      <c r="Q2179" s="114" t="s">
        <v>619</v>
      </c>
      <c r="R2179" s="114" t="s">
        <v>1705</v>
      </c>
      <c r="S2179" s="114"/>
      <c r="T2179" s="112">
        <v>0</v>
      </c>
      <c r="U2179" s="112">
        <v>0</v>
      </c>
      <c r="V2179" s="112">
        <v>0</v>
      </c>
      <c r="W2179" s="112">
        <v>0</v>
      </c>
      <c r="X2179" s="112">
        <v>0</v>
      </c>
      <c r="Y2179" s="112">
        <v>0</v>
      </c>
      <c r="Z2179" s="112">
        <v>0</v>
      </c>
      <c r="AA2179" s="112">
        <v>0</v>
      </c>
      <c r="AB2179" s="112">
        <v>0</v>
      </c>
    </row>
    <row r="2180" spans="1:28" hidden="1" outlineLevel="1" x14ac:dyDescent="0.25">
      <c r="A2180" s="114" t="s">
        <v>1826</v>
      </c>
      <c r="B2180" s="114" t="s">
        <v>1827</v>
      </c>
      <c r="C2180" s="114" t="s">
        <v>620</v>
      </c>
      <c r="D2180" s="114" t="s">
        <v>1706</v>
      </c>
      <c r="E2180" s="112">
        <v>0</v>
      </c>
      <c r="F2180" s="112">
        <v>0</v>
      </c>
      <c r="G2180" s="112">
        <v>0</v>
      </c>
      <c r="H2180" s="112">
        <v>0</v>
      </c>
      <c r="I2180" s="112">
        <v>0</v>
      </c>
      <c r="J2180" s="112">
        <v>0</v>
      </c>
      <c r="K2180" s="112">
        <v>0</v>
      </c>
      <c r="L2180" s="112">
        <v>0</v>
      </c>
      <c r="M2180" s="112">
        <v>0</v>
      </c>
      <c r="O2180" s="114" t="s">
        <v>1826</v>
      </c>
      <c r="P2180" s="114" t="s">
        <v>1827</v>
      </c>
      <c r="Q2180" s="114" t="s">
        <v>620</v>
      </c>
      <c r="R2180" s="114" t="s">
        <v>1706</v>
      </c>
      <c r="S2180" s="114"/>
      <c r="T2180" s="112">
        <v>0</v>
      </c>
      <c r="U2180" s="112">
        <v>0</v>
      </c>
      <c r="V2180" s="112">
        <v>0</v>
      </c>
      <c r="W2180" s="112">
        <v>0</v>
      </c>
      <c r="X2180" s="112">
        <v>0</v>
      </c>
      <c r="Y2180" s="112">
        <v>0</v>
      </c>
      <c r="Z2180" s="112">
        <v>0</v>
      </c>
      <c r="AA2180" s="112">
        <v>0</v>
      </c>
      <c r="AB2180" s="112">
        <v>0</v>
      </c>
    </row>
    <row r="2181" spans="1:28" hidden="1" outlineLevel="1" x14ac:dyDescent="0.25">
      <c r="A2181" s="114" t="s">
        <v>1826</v>
      </c>
      <c r="B2181" s="114" t="s">
        <v>1827</v>
      </c>
      <c r="C2181" s="114" t="s">
        <v>621</v>
      </c>
      <c r="D2181" s="114" t="s">
        <v>1707</v>
      </c>
      <c r="E2181" s="112">
        <v>0</v>
      </c>
      <c r="F2181" s="112">
        <v>0</v>
      </c>
      <c r="G2181" s="112">
        <v>0</v>
      </c>
      <c r="H2181" s="112">
        <v>0</v>
      </c>
      <c r="I2181" s="112">
        <v>0</v>
      </c>
      <c r="J2181" s="112">
        <v>0</v>
      </c>
      <c r="K2181" s="112">
        <v>0</v>
      </c>
      <c r="L2181" s="112">
        <v>0</v>
      </c>
      <c r="M2181" s="112">
        <v>0</v>
      </c>
      <c r="O2181" s="114" t="s">
        <v>1826</v>
      </c>
      <c r="P2181" s="114" t="s">
        <v>1827</v>
      </c>
      <c r="Q2181" s="114" t="s">
        <v>621</v>
      </c>
      <c r="R2181" s="114" t="s">
        <v>1707</v>
      </c>
      <c r="S2181" s="114"/>
      <c r="T2181" s="112">
        <v>0</v>
      </c>
      <c r="U2181" s="112">
        <v>0</v>
      </c>
      <c r="V2181" s="112">
        <v>0</v>
      </c>
      <c r="W2181" s="112">
        <v>0</v>
      </c>
      <c r="X2181" s="112">
        <v>0</v>
      </c>
      <c r="Y2181" s="112">
        <v>0</v>
      </c>
      <c r="Z2181" s="112">
        <v>0</v>
      </c>
      <c r="AA2181" s="112">
        <v>0</v>
      </c>
      <c r="AB2181" s="112">
        <v>0</v>
      </c>
    </row>
    <row r="2182" spans="1:28" hidden="1" outlineLevel="1" x14ac:dyDescent="0.25">
      <c r="A2182" s="114" t="s">
        <v>1826</v>
      </c>
      <c r="B2182" s="114" t="s">
        <v>1827</v>
      </c>
      <c r="C2182" s="114" t="s">
        <v>706</v>
      </c>
      <c r="D2182" s="114" t="s">
        <v>1708</v>
      </c>
      <c r="E2182" s="112">
        <v>0</v>
      </c>
      <c r="F2182" s="112">
        <v>0</v>
      </c>
      <c r="G2182" s="112">
        <v>0</v>
      </c>
      <c r="H2182" s="112">
        <v>0</v>
      </c>
      <c r="I2182" s="112">
        <v>0</v>
      </c>
      <c r="J2182" s="112">
        <v>0</v>
      </c>
      <c r="K2182" s="112">
        <v>0</v>
      </c>
      <c r="L2182" s="112">
        <v>0</v>
      </c>
      <c r="M2182" s="112">
        <v>0</v>
      </c>
      <c r="O2182" s="114" t="s">
        <v>1826</v>
      </c>
      <c r="P2182" s="114" t="s">
        <v>1827</v>
      </c>
      <c r="Q2182" s="114" t="s">
        <v>706</v>
      </c>
      <c r="R2182" s="114" t="s">
        <v>1708</v>
      </c>
      <c r="S2182" s="114"/>
      <c r="T2182" s="112">
        <v>0</v>
      </c>
      <c r="U2182" s="112">
        <v>0</v>
      </c>
      <c r="V2182" s="112">
        <v>0</v>
      </c>
      <c r="W2182" s="112">
        <v>0</v>
      </c>
      <c r="X2182" s="112">
        <v>0</v>
      </c>
      <c r="Y2182" s="112">
        <v>0</v>
      </c>
      <c r="Z2182" s="112">
        <v>0</v>
      </c>
      <c r="AA2182" s="112">
        <v>0</v>
      </c>
      <c r="AB2182" s="112">
        <v>0</v>
      </c>
    </row>
    <row r="2183" spans="1:28" hidden="1" outlineLevel="1" x14ac:dyDescent="0.25">
      <c r="A2183" s="114" t="s">
        <v>1826</v>
      </c>
      <c r="B2183" s="114" t="s">
        <v>1827</v>
      </c>
      <c r="C2183" s="114" t="s">
        <v>708</v>
      </c>
      <c r="D2183" s="114" t="s">
        <v>1709</v>
      </c>
      <c r="E2183" s="112">
        <v>0</v>
      </c>
      <c r="F2183" s="112">
        <v>0</v>
      </c>
      <c r="G2183" s="112">
        <v>0</v>
      </c>
      <c r="H2183" s="112">
        <v>0</v>
      </c>
      <c r="I2183" s="112">
        <v>0</v>
      </c>
      <c r="J2183" s="112">
        <v>0</v>
      </c>
      <c r="K2183" s="112">
        <v>0</v>
      </c>
      <c r="L2183" s="112">
        <v>0</v>
      </c>
      <c r="M2183" s="112">
        <v>0</v>
      </c>
      <c r="O2183" s="114" t="s">
        <v>1826</v>
      </c>
      <c r="P2183" s="114" t="s">
        <v>1827</v>
      </c>
      <c r="Q2183" s="114" t="s">
        <v>708</v>
      </c>
      <c r="R2183" s="114" t="s">
        <v>1709</v>
      </c>
      <c r="S2183" s="114"/>
      <c r="T2183" s="112">
        <v>0</v>
      </c>
      <c r="U2183" s="112">
        <v>0</v>
      </c>
      <c r="V2183" s="112">
        <v>0</v>
      </c>
      <c r="W2183" s="112">
        <v>0</v>
      </c>
      <c r="X2183" s="112">
        <v>0</v>
      </c>
      <c r="Y2183" s="112">
        <v>0</v>
      </c>
      <c r="Z2183" s="112">
        <v>0</v>
      </c>
      <c r="AA2183" s="112">
        <v>0</v>
      </c>
      <c r="AB2183" s="112">
        <v>0</v>
      </c>
    </row>
    <row r="2184" spans="1:28" hidden="1" outlineLevel="1" x14ac:dyDescent="0.25"/>
    <row r="2185" spans="1:28" hidden="1" outlineLevel="1" x14ac:dyDescent="0.25"/>
    <row r="2186" spans="1:28" hidden="1" outlineLevel="1" x14ac:dyDescent="0.25">
      <c r="A2186" s="111" t="s">
        <v>1828</v>
      </c>
      <c r="O2186" s="111" t="s">
        <v>1828</v>
      </c>
    </row>
    <row r="2187" spans="1:28" hidden="1" outlineLevel="1" x14ac:dyDescent="0.25">
      <c r="A2187" s="114" t="s">
        <v>0</v>
      </c>
      <c r="B2187" s="114" t="s">
        <v>1666</v>
      </c>
      <c r="C2187" s="114" t="s">
        <v>112</v>
      </c>
      <c r="D2187" s="111" t="s">
        <v>127</v>
      </c>
      <c r="E2187" s="112" t="s">
        <v>1667</v>
      </c>
      <c r="F2187" s="112" t="s">
        <v>1668</v>
      </c>
      <c r="G2187" s="112" t="s">
        <v>1669</v>
      </c>
      <c r="H2187" s="112" t="s">
        <v>1670</v>
      </c>
      <c r="I2187" s="112" t="s">
        <v>1671</v>
      </c>
      <c r="J2187" s="112" t="s">
        <v>1672</v>
      </c>
      <c r="K2187" s="112" t="s">
        <v>1673</v>
      </c>
      <c r="L2187" s="112" t="s">
        <v>1674</v>
      </c>
      <c r="M2187" s="112" t="s">
        <v>1</v>
      </c>
      <c r="O2187" s="114" t="s">
        <v>0</v>
      </c>
      <c r="P2187" s="114" t="s">
        <v>1666</v>
      </c>
      <c r="Q2187" s="114" t="s">
        <v>112</v>
      </c>
      <c r="R2187" s="111" t="s">
        <v>127</v>
      </c>
      <c r="S2187" s="111"/>
      <c r="T2187" s="112" t="s">
        <v>1667</v>
      </c>
      <c r="U2187" s="112" t="s">
        <v>1668</v>
      </c>
      <c r="V2187" s="112" t="s">
        <v>1669</v>
      </c>
      <c r="W2187" s="112" t="s">
        <v>1670</v>
      </c>
      <c r="X2187" s="112" t="s">
        <v>1671</v>
      </c>
      <c r="Y2187" s="112" t="s">
        <v>1672</v>
      </c>
      <c r="Z2187" s="112" t="s">
        <v>1673</v>
      </c>
      <c r="AA2187" s="112" t="s">
        <v>1674</v>
      </c>
      <c r="AB2187" s="112" t="s">
        <v>1</v>
      </c>
    </row>
    <row r="2188" spans="1:28" hidden="1" outlineLevel="1" x14ac:dyDescent="0.25">
      <c r="A2188" s="114" t="s">
        <v>1829</v>
      </c>
      <c r="B2188" s="114" t="s">
        <v>1830</v>
      </c>
      <c r="C2188" s="114" t="s">
        <v>589</v>
      </c>
      <c r="D2188" s="114" t="s">
        <v>1676</v>
      </c>
      <c r="E2188" s="112">
        <v>0</v>
      </c>
      <c r="F2188" s="112">
        <v>0</v>
      </c>
      <c r="G2188" s="112">
        <v>0</v>
      </c>
      <c r="H2188" s="112">
        <v>0</v>
      </c>
      <c r="I2188" s="112">
        <v>0</v>
      </c>
      <c r="J2188" s="112">
        <v>0</v>
      </c>
      <c r="K2188" s="112">
        <v>0</v>
      </c>
      <c r="L2188" s="112">
        <v>0</v>
      </c>
      <c r="M2188" s="112">
        <v>0</v>
      </c>
      <c r="O2188" s="114" t="s">
        <v>1829</v>
      </c>
      <c r="P2188" s="114" t="s">
        <v>1830</v>
      </c>
      <c r="Q2188" s="114" t="s">
        <v>589</v>
      </c>
      <c r="R2188" s="114" t="s">
        <v>1676</v>
      </c>
      <c r="S2188" s="114"/>
      <c r="T2188" s="112">
        <v>0</v>
      </c>
      <c r="U2188" s="112">
        <v>0</v>
      </c>
      <c r="V2188" s="112">
        <v>0</v>
      </c>
      <c r="W2188" s="112">
        <v>0</v>
      </c>
      <c r="X2188" s="112">
        <v>0</v>
      </c>
      <c r="Y2188" s="112">
        <v>0</v>
      </c>
      <c r="Z2188" s="112">
        <v>0</v>
      </c>
      <c r="AA2188" s="112">
        <v>0</v>
      </c>
      <c r="AB2188" s="112">
        <v>0</v>
      </c>
    </row>
    <row r="2189" spans="1:28" hidden="1" outlineLevel="1" x14ac:dyDescent="0.25">
      <c r="A2189" s="114" t="s">
        <v>1829</v>
      </c>
      <c r="B2189" s="114" t="s">
        <v>1830</v>
      </c>
      <c r="C2189" s="114" t="s">
        <v>590</v>
      </c>
      <c r="D2189" s="114" t="s">
        <v>1677</v>
      </c>
      <c r="E2189" s="112">
        <v>0</v>
      </c>
      <c r="F2189" s="112">
        <v>0</v>
      </c>
      <c r="G2189" s="112">
        <v>0</v>
      </c>
      <c r="H2189" s="112">
        <v>0</v>
      </c>
      <c r="I2189" s="112">
        <v>54432</v>
      </c>
      <c r="J2189" s="112">
        <v>0</v>
      </c>
      <c r="K2189" s="112">
        <v>0</v>
      </c>
      <c r="L2189" s="112">
        <v>0</v>
      </c>
      <c r="M2189" s="112">
        <v>54432</v>
      </c>
      <c r="O2189" s="114" t="s">
        <v>1829</v>
      </c>
      <c r="P2189" s="114" t="s">
        <v>1830</v>
      </c>
      <c r="Q2189" s="114" t="s">
        <v>590</v>
      </c>
      <c r="R2189" s="114" t="s">
        <v>1677</v>
      </c>
      <c r="S2189" s="114"/>
      <c r="T2189" s="112">
        <v>0</v>
      </c>
      <c r="U2189" s="112">
        <v>0</v>
      </c>
      <c r="V2189" s="112">
        <v>0</v>
      </c>
      <c r="W2189" s="112">
        <v>0</v>
      </c>
      <c r="X2189" s="112">
        <v>54432</v>
      </c>
      <c r="Y2189" s="112">
        <v>0</v>
      </c>
      <c r="Z2189" s="112">
        <v>0</v>
      </c>
      <c r="AA2189" s="112">
        <v>0</v>
      </c>
      <c r="AB2189" s="112">
        <v>54432</v>
      </c>
    </row>
    <row r="2190" spans="1:28" hidden="1" outlineLevel="1" x14ac:dyDescent="0.25">
      <c r="A2190" s="114" t="s">
        <v>1829</v>
      </c>
      <c r="B2190" s="114" t="s">
        <v>1830</v>
      </c>
      <c r="C2190" s="114" t="s">
        <v>591</v>
      </c>
      <c r="D2190" s="114" t="s">
        <v>1678</v>
      </c>
      <c r="E2190" s="112">
        <v>0</v>
      </c>
      <c r="F2190" s="112">
        <v>0</v>
      </c>
      <c r="G2190" s="112">
        <v>0</v>
      </c>
      <c r="H2190" s="112">
        <v>0</v>
      </c>
      <c r="I2190" s="112">
        <v>0</v>
      </c>
      <c r="J2190" s="112">
        <v>0</v>
      </c>
      <c r="K2190" s="112">
        <v>0</v>
      </c>
      <c r="L2190" s="112">
        <v>0</v>
      </c>
      <c r="M2190" s="112">
        <v>0</v>
      </c>
      <c r="O2190" s="114" t="s">
        <v>1829</v>
      </c>
      <c r="P2190" s="114" t="s">
        <v>1830</v>
      </c>
      <c r="Q2190" s="114" t="s">
        <v>591</v>
      </c>
      <c r="R2190" s="114" t="s">
        <v>1678</v>
      </c>
      <c r="S2190" s="114"/>
      <c r="T2190" s="112">
        <v>0</v>
      </c>
      <c r="U2190" s="112">
        <v>0</v>
      </c>
      <c r="V2190" s="112">
        <v>0</v>
      </c>
      <c r="W2190" s="112">
        <v>0</v>
      </c>
      <c r="X2190" s="112">
        <v>0</v>
      </c>
      <c r="Y2190" s="112">
        <v>0</v>
      </c>
      <c r="Z2190" s="112">
        <v>0</v>
      </c>
      <c r="AA2190" s="112">
        <v>0</v>
      </c>
      <c r="AB2190" s="112">
        <v>0</v>
      </c>
    </row>
    <row r="2191" spans="1:28" hidden="1" outlineLevel="1" x14ac:dyDescent="0.25">
      <c r="A2191" s="114" t="s">
        <v>1829</v>
      </c>
      <c r="B2191" s="114" t="s">
        <v>1830</v>
      </c>
      <c r="C2191" s="114" t="s">
        <v>592</v>
      </c>
      <c r="D2191" s="114" t="s">
        <v>1679</v>
      </c>
      <c r="E2191" s="112">
        <v>0</v>
      </c>
      <c r="F2191" s="112">
        <v>0</v>
      </c>
      <c r="G2191" s="112">
        <v>0</v>
      </c>
      <c r="H2191" s="112">
        <v>0</v>
      </c>
      <c r="I2191" s="112">
        <v>2784</v>
      </c>
      <c r="J2191" s="112">
        <v>5664</v>
      </c>
      <c r="K2191" s="112">
        <v>0</v>
      </c>
      <c r="L2191" s="112">
        <v>0</v>
      </c>
      <c r="M2191" s="112">
        <v>8448</v>
      </c>
      <c r="O2191" s="114" t="s">
        <v>1829</v>
      </c>
      <c r="P2191" s="114" t="s">
        <v>1830</v>
      </c>
      <c r="Q2191" s="114" t="s">
        <v>592</v>
      </c>
      <c r="R2191" s="114" t="s">
        <v>1679</v>
      </c>
      <c r="S2191" s="114"/>
      <c r="T2191" s="112">
        <v>0</v>
      </c>
      <c r="U2191" s="112">
        <v>0</v>
      </c>
      <c r="V2191" s="112">
        <v>0</v>
      </c>
      <c r="W2191" s="112">
        <v>0</v>
      </c>
      <c r="X2191" s="112">
        <v>2784</v>
      </c>
      <c r="Y2191" s="112">
        <v>5664</v>
      </c>
      <c r="Z2191" s="112">
        <v>0</v>
      </c>
      <c r="AA2191" s="112">
        <v>0</v>
      </c>
      <c r="AB2191" s="112">
        <v>8448</v>
      </c>
    </row>
    <row r="2192" spans="1:28" hidden="1" outlineLevel="1" x14ac:dyDescent="0.25">
      <c r="A2192" s="114" t="s">
        <v>1829</v>
      </c>
      <c r="B2192" s="114" t="s">
        <v>1830</v>
      </c>
      <c r="C2192" s="114" t="s">
        <v>593</v>
      </c>
      <c r="D2192" s="114" t="s">
        <v>1680</v>
      </c>
      <c r="E2192" s="112">
        <v>0</v>
      </c>
      <c r="F2192" s="112">
        <v>0</v>
      </c>
      <c r="G2192" s="112">
        <v>0</v>
      </c>
      <c r="H2192" s="112">
        <v>0</v>
      </c>
      <c r="I2192" s="112">
        <v>0</v>
      </c>
      <c r="J2192" s="112">
        <v>0</v>
      </c>
      <c r="K2192" s="112">
        <v>0</v>
      </c>
      <c r="L2192" s="112">
        <v>0</v>
      </c>
      <c r="M2192" s="112">
        <v>0</v>
      </c>
      <c r="O2192" s="114" t="s">
        <v>1829</v>
      </c>
      <c r="P2192" s="114" t="s">
        <v>1830</v>
      </c>
      <c r="Q2192" s="114" t="s">
        <v>593</v>
      </c>
      <c r="R2192" s="114" t="s">
        <v>1680</v>
      </c>
      <c r="S2192" s="114"/>
      <c r="T2192" s="112">
        <v>0</v>
      </c>
      <c r="U2192" s="112">
        <v>0</v>
      </c>
      <c r="V2192" s="112">
        <v>0</v>
      </c>
      <c r="W2192" s="112">
        <v>0</v>
      </c>
      <c r="X2192" s="112">
        <v>0</v>
      </c>
      <c r="Y2192" s="112">
        <v>0</v>
      </c>
      <c r="Z2192" s="112">
        <v>0</v>
      </c>
      <c r="AA2192" s="112">
        <v>0</v>
      </c>
      <c r="AB2192" s="112">
        <v>0</v>
      </c>
    </row>
    <row r="2193" spans="1:28" hidden="1" outlineLevel="1" x14ac:dyDescent="0.25">
      <c r="A2193" s="114" t="s">
        <v>1829</v>
      </c>
      <c r="B2193" s="114" t="s">
        <v>1830</v>
      </c>
      <c r="C2193" s="114" t="s">
        <v>594</v>
      </c>
      <c r="D2193" s="114" t="s">
        <v>1681</v>
      </c>
      <c r="E2193" s="112">
        <v>0</v>
      </c>
      <c r="F2193" s="112">
        <v>0</v>
      </c>
      <c r="G2193" s="112">
        <v>0</v>
      </c>
      <c r="H2193" s="112">
        <v>0</v>
      </c>
      <c r="I2193" s="112">
        <v>0</v>
      </c>
      <c r="J2193" s="112">
        <v>0</v>
      </c>
      <c r="K2193" s="112">
        <v>0</v>
      </c>
      <c r="L2193" s="112">
        <v>0</v>
      </c>
      <c r="M2193" s="112">
        <v>0</v>
      </c>
      <c r="O2193" s="114" t="s">
        <v>1829</v>
      </c>
      <c r="P2193" s="114" t="s">
        <v>1830</v>
      </c>
      <c r="Q2193" s="114" t="s">
        <v>594</v>
      </c>
      <c r="R2193" s="114" t="s">
        <v>1681</v>
      </c>
      <c r="S2193" s="114"/>
      <c r="T2193" s="112">
        <v>0</v>
      </c>
      <c r="U2193" s="112">
        <v>0</v>
      </c>
      <c r="V2193" s="112">
        <v>0</v>
      </c>
      <c r="W2193" s="112">
        <v>0</v>
      </c>
      <c r="X2193" s="112">
        <v>0</v>
      </c>
      <c r="Y2193" s="112">
        <v>0</v>
      </c>
      <c r="Z2193" s="112">
        <v>0</v>
      </c>
      <c r="AA2193" s="112">
        <v>0</v>
      </c>
      <c r="AB2193" s="112">
        <v>0</v>
      </c>
    </row>
    <row r="2194" spans="1:28" hidden="1" outlineLevel="1" x14ac:dyDescent="0.25">
      <c r="A2194" s="114" t="s">
        <v>1829</v>
      </c>
      <c r="B2194" s="114" t="s">
        <v>1830</v>
      </c>
      <c r="C2194" s="114" t="s">
        <v>595</v>
      </c>
      <c r="D2194" s="114" t="s">
        <v>1682</v>
      </c>
      <c r="E2194" s="112">
        <v>0</v>
      </c>
      <c r="F2194" s="112">
        <v>0</v>
      </c>
      <c r="G2194" s="112">
        <v>0</v>
      </c>
      <c r="H2194" s="112">
        <v>0</v>
      </c>
      <c r="I2194" s="112">
        <v>0</v>
      </c>
      <c r="J2194" s="112">
        <v>13152</v>
      </c>
      <c r="K2194" s="112">
        <v>0</v>
      </c>
      <c r="L2194" s="112">
        <v>0</v>
      </c>
      <c r="M2194" s="112">
        <v>13152</v>
      </c>
      <c r="O2194" s="114" t="s">
        <v>1829</v>
      </c>
      <c r="P2194" s="114" t="s">
        <v>1830</v>
      </c>
      <c r="Q2194" s="114" t="s">
        <v>595</v>
      </c>
      <c r="R2194" s="114" t="s">
        <v>1682</v>
      </c>
      <c r="S2194" s="114"/>
      <c r="T2194" s="112">
        <v>0</v>
      </c>
      <c r="U2194" s="112">
        <v>0</v>
      </c>
      <c r="V2194" s="112">
        <v>0</v>
      </c>
      <c r="W2194" s="112">
        <v>0</v>
      </c>
      <c r="X2194" s="112">
        <v>0</v>
      </c>
      <c r="Y2194" s="112">
        <v>13152</v>
      </c>
      <c r="Z2194" s="112">
        <v>0</v>
      </c>
      <c r="AA2194" s="112">
        <v>0</v>
      </c>
      <c r="AB2194" s="112">
        <v>13152</v>
      </c>
    </row>
    <row r="2195" spans="1:28" hidden="1" outlineLevel="1" x14ac:dyDescent="0.25">
      <c r="A2195" s="114" t="s">
        <v>1829</v>
      </c>
      <c r="B2195" s="114" t="s">
        <v>1830</v>
      </c>
      <c r="C2195" s="114" t="s">
        <v>596</v>
      </c>
      <c r="D2195" s="114" t="s">
        <v>1683</v>
      </c>
      <c r="E2195" s="112">
        <v>0</v>
      </c>
      <c r="F2195" s="112">
        <v>0</v>
      </c>
      <c r="G2195" s="112">
        <v>0</v>
      </c>
      <c r="H2195" s="112">
        <v>0</v>
      </c>
      <c r="I2195" s="112">
        <v>21152</v>
      </c>
      <c r="J2195" s="112">
        <v>0</v>
      </c>
      <c r="K2195" s="112">
        <v>0</v>
      </c>
      <c r="L2195" s="112">
        <v>0</v>
      </c>
      <c r="M2195" s="112">
        <v>21152</v>
      </c>
      <c r="O2195" s="114" t="s">
        <v>1829</v>
      </c>
      <c r="P2195" s="114" t="s">
        <v>1830</v>
      </c>
      <c r="Q2195" s="114" t="s">
        <v>596</v>
      </c>
      <c r="R2195" s="114" t="s">
        <v>1683</v>
      </c>
      <c r="S2195" s="114"/>
      <c r="T2195" s="112">
        <v>0</v>
      </c>
      <c r="U2195" s="112">
        <v>0</v>
      </c>
      <c r="V2195" s="112">
        <v>0</v>
      </c>
      <c r="W2195" s="112">
        <v>0</v>
      </c>
      <c r="X2195" s="112">
        <v>21152</v>
      </c>
      <c r="Y2195" s="112">
        <v>0</v>
      </c>
      <c r="Z2195" s="112">
        <v>0</v>
      </c>
      <c r="AA2195" s="112">
        <v>0</v>
      </c>
      <c r="AB2195" s="112">
        <v>21152</v>
      </c>
    </row>
    <row r="2196" spans="1:28" hidden="1" outlineLevel="1" x14ac:dyDescent="0.25">
      <c r="A2196" s="114" t="s">
        <v>1829</v>
      </c>
      <c r="B2196" s="114" t="s">
        <v>1830</v>
      </c>
      <c r="C2196" s="114" t="s">
        <v>597</v>
      </c>
      <c r="D2196" s="114" t="s">
        <v>1684</v>
      </c>
      <c r="E2196" s="112">
        <v>0</v>
      </c>
      <c r="F2196" s="112">
        <v>0</v>
      </c>
      <c r="G2196" s="112">
        <v>0</v>
      </c>
      <c r="H2196" s="112">
        <v>0</v>
      </c>
      <c r="I2196" s="112">
        <v>0</v>
      </c>
      <c r="J2196" s="112">
        <v>0</v>
      </c>
      <c r="K2196" s="112">
        <v>0</v>
      </c>
      <c r="L2196" s="112">
        <v>0</v>
      </c>
      <c r="M2196" s="112">
        <v>0</v>
      </c>
      <c r="O2196" s="114" t="s">
        <v>1829</v>
      </c>
      <c r="P2196" s="114" t="s">
        <v>1830</v>
      </c>
      <c r="Q2196" s="114" t="s">
        <v>597</v>
      </c>
      <c r="R2196" s="114" t="s">
        <v>1684</v>
      </c>
      <c r="S2196" s="114"/>
      <c r="T2196" s="112">
        <v>0</v>
      </c>
      <c r="U2196" s="112">
        <v>0</v>
      </c>
      <c r="V2196" s="112">
        <v>0</v>
      </c>
      <c r="W2196" s="112">
        <v>0</v>
      </c>
      <c r="X2196" s="112">
        <v>0</v>
      </c>
      <c r="Y2196" s="112">
        <v>0</v>
      </c>
      <c r="Z2196" s="112">
        <v>0</v>
      </c>
      <c r="AA2196" s="112">
        <v>0</v>
      </c>
      <c r="AB2196" s="112">
        <v>0</v>
      </c>
    </row>
    <row r="2197" spans="1:28" hidden="1" outlineLevel="1" x14ac:dyDescent="0.25">
      <c r="A2197" s="114" t="s">
        <v>1829</v>
      </c>
      <c r="B2197" s="114" t="s">
        <v>1830</v>
      </c>
      <c r="C2197" s="114" t="s">
        <v>598</v>
      </c>
      <c r="D2197" s="114" t="s">
        <v>1685</v>
      </c>
      <c r="E2197" s="112">
        <v>0</v>
      </c>
      <c r="F2197" s="112">
        <v>0</v>
      </c>
      <c r="G2197" s="112">
        <v>0</v>
      </c>
      <c r="H2197" s="112">
        <v>0</v>
      </c>
      <c r="I2197" s="112">
        <v>0</v>
      </c>
      <c r="J2197" s="112">
        <v>0</v>
      </c>
      <c r="K2197" s="112">
        <v>0</v>
      </c>
      <c r="L2197" s="112">
        <v>0</v>
      </c>
      <c r="M2197" s="112">
        <v>0</v>
      </c>
      <c r="O2197" s="114" t="s">
        <v>1829</v>
      </c>
      <c r="P2197" s="114" t="s">
        <v>1830</v>
      </c>
      <c r="Q2197" s="114" t="s">
        <v>598</v>
      </c>
      <c r="R2197" s="114" t="s">
        <v>1685</v>
      </c>
      <c r="S2197" s="114"/>
      <c r="T2197" s="112">
        <v>0</v>
      </c>
      <c r="U2197" s="112">
        <v>0</v>
      </c>
      <c r="V2197" s="112">
        <v>0</v>
      </c>
      <c r="W2197" s="112">
        <v>0</v>
      </c>
      <c r="X2197" s="112">
        <v>0</v>
      </c>
      <c r="Y2197" s="112">
        <v>0</v>
      </c>
      <c r="Z2197" s="112">
        <v>0</v>
      </c>
      <c r="AA2197" s="112">
        <v>0</v>
      </c>
      <c r="AB2197" s="112">
        <v>0</v>
      </c>
    </row>
    <row r="2198" spans="1:28" hidden="1" outlineLevel="1" x14ac:dyDescent="0.25">
      <c r="A2198" s="114" t="s">
        <v>1829</v>
      </c>
      <c r="B2198" s="114" t="s">
        <v>1830</v>
      </c>
      <c r="C2198" s="114" t="s">
        <v>599</v>
      </c>
      <c r="D2198" s="114" t="s">
        <v>1686</v>
      </c>
      <c r="E2198" s="112">
        <v>0</v>
      </c>
      <c r="F2198" s="112">
        <v>0</v>
      </c>
      <c r="G2198" s="112">
        <v>0</v>
      </c>
      <c r="H2198" s="112">
        <v>0</v>
      </c>
      <c r="I2198" s="112">
        <v>0</v>
      </c>
      <c r="J2198" s="112">
        <v>50496</v>
      </c>
      <c r="K2198" s="112">
        <v>0</v>
      </c>
      <c r="L2198" s="112">
        <v>0</v>
      </c>
      <c r="M2198" s="112">
        <v>50496</v>
      </c>
      <c r="O2198" s="114" t="s">
        <v>1829</v>
      </c>
      <c r="P2198" s="114" t="s">
        <v>1830</v>
      </c>
      <c r="Q2198" s="114" t="s">
        <v>599</v>
      </c>
      <c r="R2198" s="114" t="s">
        <v>1686</v>
      </c>
      <c r="S2198" s="114"/>
      <c r="T2198" s="112">
        <v>0</v>
      </c>
      <c r="U2198" s="112">
        <v>0</v>
      </c>
      <c r="V2198" s="112">
        <v>0</v>
      </c>
      <c r="W2198" s="112">
        <v>0</v>
      </c>
      <c r="X2198" s="112">
        <v>0</v>
      </c>
      <c r="Y2198" s="112">
        <v>50496</v>
      </c>
      <c r="Z2198" s="112">
        <v>0</v>
      </c>
      <c r="AA2198" s="112">
        <v>0</v>
      </c>
      <c r="AB2198" s="112">
        <v>50496</v>
      </c>
    </row>
    <row r="2199" spans="1:28" hidden="1" outlineLevel="1" x14ac:dyDescent="0.25">
      <c r="A2199" s="114" t="s">
        <v>1829</v>
      </c>
      <c r="B2199" s="114" t="s">
        <v>1830</v>
      </c>
      <c r="C2199" s="114" t="s">
        <v>600</v>
      </c>
      <c r="D2199" s="114" t="s">
        <v>1687</v>
      </c>
      <c r="E2199" s="112">
        <v>0</v>
      </c>
      <c r="F2199" s="112">
        <v>0</v>
      </c>
      <c r="G2199" s="112">
        <v>0</v>
      </c>
      <c r="H2199" s="112">
        <v>3520</v>
      </c>
      <c r="I2199" s="112">
        <v>0</v>
      </c>
      <c r="J2199" s="112">
        <v>0</v>
      </c>
      <c r="K2199" s="112">
        <v>0</v>
      </c>
      <c r="L2199" s="112">
        <v>0</v>
      </c>
      <c r="M2199" s="112">
        <v>3520</v>
      </c>
      <c r="O2199" s="114" t="s">
        <v>1829</v>
      </c>
      <c r="P2199" s="114" t="s">
        <v>1830</v>
      </c>
      <c r="Q2199" s="114" t="s">
        <v>600</v>
      </c>
      <c r="R2199" s="114" t="s">
        <v>1687</v>
      </c>
      <c r="S2199" s="114"/>
      <c r="T2199" s="112">
        <v>0</v>
      </c>
      <c r="U2199" s="112">
        <v>0</v>
      </c>
      <c r="V2199" s="112">
        <v>0</v>
      </c>
      <c r="W2199" s="112">
        <v>3520</v>
      </c>
      <c r="X2199" s="112">
        <v>0</v>
      </c>
      <c r="Y2199" s="112">
        <v>0</v>
      </c>
      <c r="Z2199" s="112">
        <v>0</v>
      </c>
      <c r="AA2199" s="112">
        <v>0</v>
      </c>
      <c r="AB2199" s="112">
        <v>3520</v>
      </c>
    </row>
    <row r="2200" spans="1:28" hidden="1" outlineLevel="1" x14ac:dyDescent="0.25">
      <c r="A2200" s="114" t="s">
        <v>1829</v>
      </c>
      <c r="B2200" s="114" t="s">
        <v>1830</v>
      </c>
      <c r="C2200" s="114" t="s">
        <v>601</v>
      </c>
      <c r="D2200" s="114" t="s">
        <v>1688</v>
      </c>
      <c r="E2200" s="112">
        <v>0</v>
      </c>
      <c r="F2200" s="112">
        <v>0</v>
      </c>
      <c r="G2200" s="112">
        <v>0</v>
      </c>
      <c r="H2200" s="112">
        <v>0</v>
      </c>
      <c r="I2200" s="112">
        <v>0</v>
      </c>
      <c r="J2200" s="112">
        <v>0</v>
      </c>
      <c r="K2200" s="112">
        <v>0</v>
      </c>
      <c r="L2200" s="112">
        <v>0</v>
      </c>
      <c r="M2200" s="112">
        <v>0</v>
      </c>
      <c r="O2200" s="114" t="s">
        <v>1829</v>
      </c>
      <c r="P2200" s="114" t="s">
        <v>1830</v>
      </c>
      <c r="Q2200" s="114" t="s">
        <v>601</v>
      </c>
      <c r="R2200" s="114" t="s">
        <v>1688</v>
      </c>
      <c r="S2200" s="114"/>
      <c r="T2200" s="112">
        <v>0</v>
      </c>
      <c r="U2200" s="112">
        <v>0</v>
      </c>
      <c r="V2200" s="112">
        <v>0</v>
      </c>
      <c r="W2200" s="112">
        <v>0</v>
      </c>
      <c r="X2200" s="112">
        <v>0</v>
      </c>
      <c r="Y2200" s="112">
        <v>0</v>
      </c>
      <c r="Z2200" s="112">
        <v>0</v>
      </c>
      <c r="AA2200" s="112">
        <v>0</v>
      </c>
      <c r="AB2200" s="112">
        <v>0</v>
      </c>
    </row>
    <row r="2201" spans="1:28" hidden="1" outlineLevel="1" x14ac:dyDescent="0.25">
      <c r="A2201" s="114" t="s">
        <v>1829</v>
      </c>
      <c r="B2201" s="114" t="s">
        <v>1830</v>
      </c>
      <c r="C2201" s="114" t="s">
        <v>602</v>
      </c>
      <c r="D2201" s="114" t="s">
        <v>1689</v>
      </c>
      <c r="E2201" s="112">
        <v>0</v>
      </c>
      <c r="F2201" s="112">
        <v>0</v>
      </c>
      <c r="G2201" s="112">
        <v>0</v>
      </c>
      <c r="H2201" s="112">
        <v>0</v>
      </c>
      <c r="I2201" s="112">
        <v>0</v>
      </c>
      <c r="J2201" s="112">
        <v>0</v>
      </c>
      <c r="K2201" s="112">
        <v>0</v>
      </c>
      <c r="L2201" s="112">
        <v>0</v>
      </c>
      <c r="M2201" s="112">
        <v>0</v>
      </c>
      <c r="O2201" s="114" t="s">
        <v>1829</v>
      </c>
      <c r="P2201" s="114" t="s">
        <v>1830</v>
      </c>
      <c r="Q2201" s="114" t="s">
        <v>602</v>
      </c>
      <c r="R2201" s="114" t="s">
        <v>1689</v>
      </c>
      <c r="S2201" s="114"/>
      <c r="T2201" s="112">
        <v>0</v>
      </c>
      <c r="U2201" s="112">
        <v>0</v>
      </c>
      <c r="V2201" s="112">
        <v>0</v>
      </c>
      <c r="W2201" s="112">
        <v>0</v>
      </c>
      <c r="X2201" s="112">
        <v>0</v>
      </c>
      <c r="Y2201" s="112">
        <v>0</v>
      </c>
      <c r="Z2201" s="112">
        <v>0</v>
      </c>
      <c r="AA2201" s="112">
        <v>0</v>
      </c>
      <c r="AB2201" s="112">
        <v>0</v>
      </c>
    </row>
    <row r="2202" spans="1:28" hidden="1" outlineLevel="1" x14ac:dyDescent="0.25">
      <c r="A2202" s="114" t="s">
        <v>1829</v>
      </c>
      <c r="B2202" s="114" t="s">
        <v>1830</v>
      </c>
      <c r="C2202" s="114" t="s">
        <v>603</v>
      </c>
      <c r="D2202" s="114" t="s">
        <v>1690</v>
      </c>
      <c r="E2202" s="112">
        <v>0</v>
      </c>
      <c r="F2202" s="112">
        <v>0</v>
      </c>
      <c r="G2202" s="112">
        <v>0</v>
      </c>
      <c r="H2202" s="112">
        <v>0</v>
      </c>
      <c r="I2202" s="112">
        <v>0</v>
      </c>
      <c r="J2202" s="112">
        <v>0</v>
      </c>
      <c r="K2202" s="112">
        <v>0</v>
      </c>
      <c r="L2202" s="112">
        <v>0</v>
      </c>
      <c r="M2202" s="112">
        <v>0</v>
      </c>
      <c r="O2202" s="114" t="s">
        <v>1829</v>
      </c>
      <c r="P2202" s="114" t="s">
        <v>1830</v>
      </c>
      <c r="Q2202" s="114" t="s">
        <v>603</v>
      </c>
      <c r="R2202" s="114" t="s">
        <v>1690</v>
      </c>
      <c r="S2202" s="114"/>
      <c r="T2202" s="112">
        <v>0</v>
      </c>
      <c r="U2202" s="112">
        <v>0</v>
      </c>
      <c r="V2202" s="112">
        <v>0</v>
      </c>
      <c r="W2202" s="112">
        <v>0</v>
      </c>
      <c r="X2202" s="112">
        <v>0</v>
      </c>
      <c r="Y2202" s="112">
        <v>0</v>
      </c>
      <c r="Z2202" s="112">
        <v>0</v>
      </c>
      <c r="AA2202" s="112">
        <v>0</v>
      </c>
      <c r="AB2202" s="112">
        <v>0</v>
      </c>
    </row>
    <row r="2203" spans="1:28" hidden="1" outlineLevel="1" x14ac:dyDescent="0.25">
      <c r="A2203" s="114" t="s">
        <v>1829</v>
      </c>
      <c r="B2203" s="114" t="s">
        <v>1830</v>
      </c>
      <c r="C2203" s="114" t="s">
        <v>604</v>
      </c>
      <c r="D2203" s="114" t="s">
        <v>1691</v>
      </c>
      <c r="E2203" s="112">
        <v>0</v>
      </c>
      <c r="F2203" s="112">
        <v>0</v>
      </c>
      <c r="G2203" s="112">
        <v>0</v>
      </c>
      <c r="H2203" s="112">
        <v>0</v>
      </c>
      <c r="I2203" s="112">
        <v>0</v>
      </c>
      <c r="J2203" s="112">
        <v>0</v>
      </c>
      <c r="K2203" s="112">
        <v>0</v>
      </c>
      <c r="L2203" s="112">
        <v>0</v>
      </c>
      <c r="M2203" s="112">
        <v>0</v>
      </c>
      <c r="O2203" s="114" t="s">
        <v>1829</v>
      </c>
      <c r="P2203" s="114" t="s">
        <v>1830</v>
      </c>
      <c r="Q2203" s="114" t="s">
        <v>604</v>
      </c>
      <c r="R2203" s="114" t="s">
        <v>1691</v>
      </c>
      <c r="S2203" s="114"/>
      <c r="T2203" s="112">
        <v>0</v>
      </c>
      <c r="U2203" s="112">
        <v>0</v>
      </c>
      <c r="V2203" s="112">
        <v>0</v>
      </c>
      <c r="W2203" s="112">
        <v>0</v>
      </c>
      <c r="X2203" s="112">
        <v>0</v>
      </c>
      <c r="Y2203" s="112">
        <v>0</v>
      </c>
      <c r="Z2203" s="112">
        <v>0</v>
      </c>
      <c r="AA2203" s="112">
        <v>0</v>
      </c>
      <c r="AB2203" s="112">
        <v>0</v>
      </c>
    </row>
    <row r="2204" spans="1:28" hidden="1" outlineLevel="1" x14ac:dyDescent="0.25">
      <c r="A2204" s="114" t="s">
        <v>1829</v>
      </c>
      <c r="B2204" s="114" t="s">
        <v>1830</v>
      </c>
      <c r="C2204" s="114" t="s">
        <v>605</v>
      </c>
      <c r="D2204" s="114" t="s">
        <v>1692</v>
      </c>
      <c r="E2204" s="112">
        <v>0</v>
      </c>
      <c r="F2204" s="112">
        <v>0</v>
      </c>
      <c r="G2204" s="112">
        <v>0</v>
      </c>
      <c r="H2204" s="112">
        <v>0</v>
      </c>
      <c r="I2204" s="112">
        <v>0</v>
      </c>
      <c r="J2204" s="112">
        <v>0</v>
      </c>
      <c r="K2204" s="112">
        <v>0</v>
      </c>
      <c r="L2204" s="112">
        <v>0</v>
      </c>
      <c r="M2204" s="112">
        <v>0</v>
      </c>
      <c r="O2204" s="114" t="s">
        <v>1829</v>
      </c>
      <c r="P2204" s="114" t="s">
        <v>1830</v>
      </c>
      <c r="Q2204" s="114" t="s">
        <v>605</v>
      </c>
      <c r="R2204" s="114" t="s">
        <v>1692</v>
      </c>
      <c r="S2204" s="114"/>
      <c r="T2204" s="112">
        <v>0</v>
      </c>
      <c r="U2204" s="112">
        <v>0</v>
      </c>
      <c r="V2204" s="112">
        <v>0</v>
      </c>
      <c r="W2204" s="112">
        <v>0</v>
      </c>
      <c r="X2204" s="112">
        <v>0</v>
      </c>
      <c r="Y2204" s="112">
        <v>0</v>
      </c>
      <c r="Z2204" s="112">
        <v>0</v>
      </c>
      <c r="AA2204" s="112">
        <v>0</v>
      </c>
      <c r="AB2204" s="112">
        <v>0</v>
      </c>
    </row>
    <row r="2205" spans="1:28" hidden="1" outlineLevel="1" x14ac:dyDescent="0.25">
      <c r="A2205" s="114" t="s">
        <v>1829</v>
      </c>
      <c r="B2205" s="114" t="s">
        <v>1830</v>
      </c>
      <c r="C2205" s="114" t="s">
        <v>606</v>
      </c>
      <c r="D2205" s="114" t="s">
        <v>1693</v>
      </c>
      <c r="E2205" s="112">
        <v>0</v>
      </c>
      <c r="F2205" s="112">
        <v>0</v>
      </c>
      <c r="G2205" s="112">
        <v>0</v>
      </c>
      <c r="H2205" s="112">
        <v>0</v>
      </c>
      <c r="I2205" s="112">
        <v>0</v>
      </c>
      <c r="J2205" s="112">
        <v>0</v>
      </c>
      <c r="K2205" s="112">
        <v>0</v>
      </c>
      <c r="L2205" s="112">
        <v>0</v>
      </c>
      <c r="M2205" s="112">
        <v>0</v>
      </c>
      <c r="O2205" s="114" t="s">
        <v>1829</v>
      </c>
      <c r="P2205" s="114" t="s">
        <v>1830</v>
      </c>
      <c r="Q2205" s="114" t="s">
        <v>606</v>
      </c>
      <c r="R2205" s="114" t="s">
        <v>1693</v>
      </c>
      <c r="S2205" s="114"/>
      <c r="T2205" s="112">
        <v>0</v>
      </c>
      <c r="U2205" s="112">
        <v>0</v>
      </c>
      <c r="V2205" s="112">
        <v>0</v>
      </c>
      <c r="W2205" s="112">
        <v>0</v>
      </c>
      <c r="X2205" s="112">
        <v>0</v>
      </c>
      <c r="Y2205" s="112">
        <v>0</v>
      </c>
      <c r="Z2205" s="112">
        <v>0</v>
      </c>
      <c r="AA2205" s="112">
        <v>0</v>
      </c>
      <c r="AB2205" s="112">
        <v>0</v>
      </c>
    </row>
    <row r="2206" spans="1:28" hidden="1" outlineLevel="1" x14ac:dyDescent="0.25">
      <c r="A2206" s="114" t="s">
        <v>1829</v>
      </c>
      <c r="B2206" s="114" t="s">
        <v>1830</v>
      </c>
      <c r="C2206" s="114" t="s">
        <v>607</v>
      </c>
      <c r="D2206" s="114" t="s">
        <v>1694</v>
      </c>
      <c r="E2206" s="112">
        <v>0</v>
      </c>
      <c r="F2206" s="112">
        <v>0</v>
      </c>
      <c r="G2206" s="112">
        <v>0</v>
      </c>
      <c r="H2206" s="112">
        <v>0</v>
      </c>
      <c r="I2206" s="112">
        <v>0</v>
      </c>
      <c r="J2206" s="112">
        <v>1728</v>
      </c>
      <c r="K2206" s="112">
        <v>0</v>
      </c>
      <c r="L2206" s="112">
        <v>0</v>
      </c>
      <c r="M2206" s="112">
        <v>1728</v>
      </c>
      <c r="O2206" s="114" t="s">
        <v>1829</v>
      </c>
      <c r="P2206" s="114" t="s">
        <v>1830</v>
      </c>
      <c r="Q2206" s="114" t="s">
        <v>607</v>
      </c>
      <c r="R2206" s="114" t="s">
        <v>1694</v>
      </c>
      <c r="S2206" s="114"/>
      <c r="T2206" s="112">
        <v>0</v>
      </c>
      <c r="U2206" s="112">
        <v>0</v>
      </c>
      <c r="V2206" s="112">
        <v>0</v>
      </c>
      <c r="W2206" s="112">
        <v>0</v>
      </c>
      <c r="X2206" s="112">
        <v>0</v>
      </c>
      <c r="Y2206" s="112">
        <v>1728</v>
      </c>
      <c r="Z2206" s="112">
        <v>0</v>
      </c>
      <c r="AA2206" s="112">
        <v>0</v>
      </c>
      <c r="AB2206" s="112">
        <v>1728</v>
      </c>
    </row>
    <row r="2207" spans="1:28" hidden="1" outlineLevel="1" x14ac:dyDescent="0.25">
      <c r="A2207" s="114" t="s">
        <v>1829</v>
      </c>
      <c r="B2207" s="114" t="s">
        <v>1830</v>
      </c>
      <c r="C2207" s="114" t="s">
        <v>608</v>
      </c>
      <c r="D2207" s="114" t="s">
        <v>1695</v>
      </c>
      <c r="E2207" s="112">
        <v>0</v>
      </c>
      <c r="F2207" s="112">
        <v>0</v>
      </c>
      <c r="G2207" s="112">
        <v>0</v>
      </c>
      <c r="H2207" s="112">
        <v>0</v>
      </c>
      <c r="I2207" s="112">
        <v>0</v>
      </c>
      <c r="J2207" s="112">
        <v>0</v>
      </c>
      <c r="K2207" s="112">
        <v>0</v>
      </c>
      <c r="L2207" s="112">
        <v>0</v>
      </c>
      <c r="M2207" s="112">
        <v>0</v>
      </c>
      <c r="O2207" s="114" t="s">
        <v>1829</v>
      </c>
      <c r="P2207" s="114" t="s">
        <v>1830</v>
      </c>
      <c r="Q2207" s="114" t="s">
        <v>608</v>
      </c>
      <c r="R2207" s="114" t="s">
        <v>1695</v>
      </c>
      <c r="S2207" s="114"/>
      <c r="T2207" s="112">
        <v>0</v>
      </c>
      <c r="U2207" s="112">
        <v>0</v>
      </c>
      <c r="V2207" s="112">
        <v>0</v>
      </c>
      <c r="W2207" s="112">
        <v>0</v>
      </c>
      <c r="X2207" s="112">
        <v>0</v>
      </c>
      <c r="Y2207" s="112">
        <v>0</v>
      </c>
      <c r="Z2207" s="112">
        <v>0</v>
      </c>
      <c r="AA2207" s="112">
        <v>0</v>
      </c>
      <c r="AB2207" s="112">
        <v>0</v>
      </c>
    </row>
    <row r="2208" spans="1:28" hidden="1" outlineLevel="1" x14ac:dyDescent="0.25">
      <c r="A2208" s="114" t="s">
        <v>1829</v>
      </c>
      <c r="B2208" s="114" t="s">
        <v>1830</v>
      </c>
      <c r="C2208" s="114" t="s">
        <v>609</v>
      </c>
      <c r="D2208" s="114" t="s">
        <v>1696</v>
      </c>
      <c r="E2208" s="112">
        <v>0</v>
      </c>
      <c r="F2208" s="112">
        <v>0</v>
      </c>
      <c r="G2208" s="112">
        <v>0</v>
      </c>
      <c r="H2208" s="112">
        <v>0</v>
      </c>
      <c r="I2208" s="112">
        <v>37824</v>
      </c>
      <c r="J2208" s="112">
        <v>0</v>
      </c>
      <c r="K2208" s="112">
        <v>0</v>
      </c>
      <c r="L2208" s="112">
        <v>0</v>
      </c>
      <c r="M2208" s="112">
        <v>37824</v>
      </c>
      <c r="O2208" s="114" t="s">
        <v>1829</v>
      </c>
      <c r="P2208" s="114" t="s">
        <v>1830</v>
      </c>
      <c r="Q2208" s="114" t="s">
        <v>609</v>
      </c>
      <c r="R2208" s="114" t="s">
        <v>1696</v>
      </c>
      <c r="S2208" s="114"/>
      <c r="T2208" s="112">
        <v>0</v>
      </c>
      <c r="U2208" s="112">
        <v>0</v>
      </c>
      <c r="V2208" s="112">
        <v>0</v>
      </c>
      <c r="W2208" s="112">
        <v>0</v>
      </c>
      <c r="X2208" s="112">
        <v>37824</v>
      </c>
      <c r="Y2208" s="112">
        <v>0</v>
      </c>
      <c r="Z2208" s="112">
        <v>0</v>
      </c>
      <c r="AA2208" s="112">
        <v>0</v>
      </c>
      <c r="AB2208" s="112">
        <v>37824</v>
      </c>
    </row>
    <row r="2209" spans="1:28" hidden="1" outlineLevel="1" x14ac:dyDescent="0.25">
      <c r="A2209" s="114" t="s">
        <v>1829</v>
      </c>
      <c r="B2209" s="114" t="s">
        <v>1830</v>
      </c>
      <c r="C2209" s="114" t="s">
        <v>610</v>
      </c>
      <c r="D2209" s="114" t="s">
        <v>1697</v>
      </c>
      <c r="E2209" s="112">
        <v>0</v>
      </c>
      <c r="F2209" s="112">
        <v>0</v>
      </c>
      <c r="G2209" s="112">
        <v>0</v>
      </c>
      <c r="H2209" s="112">
        <v>0</v>
      </c>
      <c r="I2209" s="112">
        <v>4416</v>
      </c>
      <c r="J2209" s="112">
        <v>0</v>
      </c>
      <c r="K2209" s="112">
        <v>0</v>
      </c>
      <c r="L2209" s="112">
        <v>0</v>
      </c>
      <c r="M2209" s="112">
        <v>4416</v>
      </c>
      <c r="O2209" s="114" t="s">
        <v>1829</v>
      </c>
      <c r="P2209" s="114" t="s">
        <v>1830</v>
      </c>
      <c r="Q2209" s="114" t="s">
        <v>610</v>
      </c>
      <c r="R2209" s="114" t="s">
        <v>1697</v>
      </c>
      <c r="S2209" s="114"/>
      <c r="T2209" s="112">
        <v>0</v>
      </c>
      <c r="U2209" s="112">
        <v>0</v>
      </c>
      <c r="V2209" s="112">
        <v>0</v>
      </c>
      <c r="W2209" s="112">
        <v>0</v>
      </c>
      <c r="X2209" s="112">
        <v>4416</v>
      </c>
      <c r="Y2209" s="112">
        <v>0</v>
      </c>
      <c r="Z2209" s="112">
        <v>0</v>
      </c>
      <c r="AA2209" s="112">
        <v>0</v>
      </c>
      <c r="AB2209" s="112">
        <v>4416</v>
      </c>
    </row>
    <row r="2210" spans="1:28" hidden="1" outlineLevel="1" x14ac:dyDescent="0.25">
      <c r="A2210" s="114" t="s">
        <v>1829</v>
      </c>
      <c r="B2210" s="114" t="s">
        <v>1830</v>
      </c>
      <c r="C2210" s="114" t="s">
        <v>611</v>
      </c>
      <c r="D2210" s="114" t="s">
        <v>1698</v>
      </c>
      <c r="E2210" s="112">
        <v>0</v>
      </c>
      <c r="F2210" s="112">
        <v>0</v>
      </c>
      <c r="G2210" s="112">
        <v>0</v>
      </c>
      <c r="H2210" s="112">
        <v>0</v>
      </c>
      <c r="I2210" s="112">
        <v>0</v>
      </c>
      <c r="J2210" s="112">
        <v>0</v>
      </c>
      <c r="K2210" s="112">
        <v>0</v>
      </c>
      <c r="L2210" s="112">
        <v>0</v>
      </c>
      <c r="M2210" s="112">
        <v>0</v>
      </c>
      <c r="O2210" s="114" t="s">
        <v>1829</v>
      </c>
      <c r="P2210" s="114" t="s">
        <v>1830</v>
      </c>
      <c r="Q2210" s="114" t="s">
        <v>611</v>
      </c>
      <c r="R2210" s="114" t="s">
        <v>1698</v>
      </c>
      <c r="S2210" s="114"/>
      <c r="T2210" s="112">
        <v>0</v>
      </c>
      <c r="U2210" s="112">
        <v>0</v>
      </c>
      <c r="V2210" s="112">
        <v>0</v>
      </c>
      <c r="W2210" s="112">
        <v>0</v>
      </c>
      <c r="X2210" s="112">
        <v>0</v>
      </c>
      <c r="Y2210" s="112">
        <v>0</v>
      </c>
      <c r="Z2210" s="112">
        <v>0</v>
      </c>
      <c r="AA2210" s="112">
        <v>0</v>
      </c>
      <c r="AB2210" s="112">
        <v>0</v>
      </c>
    </row>
    <row r="2211" spans="1:28" hidden="1" outlineLevel="1" x14ac:dyDescent="0.25">
      <c r="A2211" s="114" t="s">
        <v>1829</v>
      </c>
      <c r="B2211" s="114" t="s">
        <v>1830</v>
      </c>
      <c r="C2211" s="114" t="s">
        <v>612</v>
      </c>
      <c r="D2211" s="114" t="s">
        <v>1699</v>
      </c>
      <c r="E2211" s="112">
        <v>0</v>
      </c>
      <c r="F2211" s="112">
        <v>0</v>
      </c>
      <c r="G2211" s="112">
        <v>0</v>
      </c>
      <c r="H2211" s="112">
        <v>0</v>
      </c>
      <c r="I2211" s="112">
        <v>0</v>
      </c>
      <c r="J2211" s="112">
        <v>0</v>
      </c>
      <c r="K2211" s="112">
        <v>0</v>
      </c>
      <c r="L2211" s="112">
        <v>0</v>
      </c>
      <c r="M2211" s="112">
        <v>0</v>
      </c>
      <c r="O2211" s="114" t="s">
        <v>1829</v>
      </c>
      <c r="P2211" s="114" t="s">
        <v>1830</v>
      </c>
      <c r="Q2211" s="114" t="s">
        <v>612</v>
      </c>
      <c r="R2211" s="114" t="s">
        <v>1699</v>
      </c>
      <c r="S2211" s="114"/>
      <c r="T2211" s="112">
        <v>0</v>
      </c>
      <c r="U2211" s="112">
        <v>0</v>
      </c>
      <c r="V2211" s="112">
        <v>0</v>
      </c>
      <c r="W2211" s="112">
        <v>0</v>
      </c>
      <c r="X2211" s="112">
        <v>0</v>
      </c>
      <c r="Y2211" s="112">
        <v>0</v>
      </c>
      <c r="Z2211" s="112">
        <v>0</v>
      </c>
      <c r="AA2211" s="112">
        <v>0</v>
      </c>
      <c r="AB2211" s="112">
        <v>0</v>
      </c>
    </row>
    <row r="2212" spans="1:28" hidden="1" outlineLevel="1" x14ac:dyDescent="0.25">
      <c r="A2212" s="114" t="s">
        <v>1829</v>
      </c>
      <c r="B2212" s="114" t="s">
        <v>1830</v>
      </c>
      <c r="C2212" s="114" t="s">
        <v>613</v>
      </c>
      <c r="D2212" s="114" t="s">
        <v>1700</v>
      </c>
      <c r="E2212" s="112">
        <v>0</v>
      </c>
      <c r="F2212" s="112">
        <v>0</v>
      </c>
      <c r="G2212" s="112">
        <v>0</v>
      </c>
      <c r="H2212" s="112">
        <v>0</v>
      </c>
      <c r="I2212" s="112">
        <v>0</v>
      </c>
      <c r="J2212" s="112">
        <v>0</v>
      </c>
      <c r="K2212" s="112">
        <v>0</v>
      </c>
      <c r="L2212" s="112">
        <v>0</v>
      </c>
      <c r="M2212" s="112">
        <v>0</v>
      </c>
      <c r="O2212" s="114" t="s">
        <v>1829</v>
      </c>
      <c r="P2212" s="114" t="s">
        <v>1830</v>
      </c>
      <c r="Q2212" s="114" t="s">
        <v>613</v>
      </c>
      <c r="R2212" s="114" t="s">
        <v>1700</v>
      </c>
      <c r="S2212" s="114"/>
      <c r="T2212" s="112">
        <v>0</v>
      </c>
      <c r="U2212" s="112">
        <v>0</v>
      </c>
      <c r="V2212" s="112">
        <v>0</v>
      </c>
      <c r="W2212" s="112">
        <v>0</v>
      </c>
      <c r="X2212" s="112">
        <v>0</v>
      </c>
      <c r="Y2212" s="112">
        <v>0</v>
      </c>
      <c r="Z2212" s="112">
        <v>0</v>
      </c>
      <c r="AA2212" s="112">
        <v>0</v>
      </c>
      <c r="AB2212" s="112">
        <v>0</v>
      </c>
    </row>
    <row r="2213" spans="1:28" hidden="1" outlineLevel="1" x14ac:dyDescent="0.25">
      <c r="A2213" s="114" t="s">
        <v>1829</v>
      </c>
      <c r="B2213" s="114" t="s">
        <v>1830</v>
      </c>
      <c r="C2213" s="114" t="s">
        <v>614</v>
      </c>
      <c r="D2213" s="114" t="s">
        <v>1701</v>
      </c>
      <c r="E2213" s="112">
        <v>0</v>
      </c>
      <c r="F2213" s="112">
        <v>0</v>
      </c>
      <c r="G2213" s="112">
        <v>0</v>
      </c>
      <c r="H2213" s="112">
        <v>0</v>
      </c>
      <c r="I2213" s="112">
        <v>0</v>
      </c>
      <c r="J2213" s="112">
        <v>0</v>
      </c>
      <c r="K2213" s="112">
        <v>0</v>
      </c>
      <c r="L2213" s="112">
        <v>0</v>
      </c>
      <c r="M2213" s="112">
        <v>0</v>
      </c>
      <c r="O2213" s="114" t="s">
        <v>1829</v>
      </c>
      <c r="P2213" s="114" t="s">
        <v>1830</v>
      </c>
      <c r="Q2213" s="114" t="s">
        <v>614</v>
      </c>
      <c r="R2213" s="114" t="s">
        <v>1701</v>
      </c>
      <c r="S2213" s="114"/>
      <c r="T2213" s="112">
        <v>0</v>
      </c>
      <c r="U2213" s="112">
        <v>0</v>
      </c>
      <c r="V2213" s="112">
        <v>0</v>
      </c>
      <c r="W2213" s="112">
        <v>0</v>
      </c>
      <c r="X2213" s="112">
        <v>0</v>
      </c>
      <c r="Y2213" s="112">
        <v>0</v>
      </c>
      <c r="Z2213" s="112">
        <v>0</v>
      </c>
      <c r="AA2213" s="112">
        <v>0</v>
      </c>
      <c r="AB2213" s="112">
        <v>0</v>
      </c>
    </row>
    <row r="2214" spans="1:28" hidden="1" outlineLevel="1" x14ac:dyDescent="0.25">
      <c r="A2214" s="114" t="s">
        <v>1829</v>
      </c>
      <c r="B2214" s="114" t="s">
        <v>1830</v>
      </c>
      <c r="C2214" s="114" t="s">
        <v>615</v>
      </c>
      <c r="D2214" s="114" t="s">
        <v>1702</v>
      </c>
      <c r="E2214" s="112">
        <v>0</v>
      </c>
      <c r="F2214" s="112">
        <v>0</v>
      </c>
      <c r="G2214" s="112">
        <v>0</v>
      </c>
      <c r="H2214" s="112">
        <v>0</v>
      </c>
      <c r="I2214" s="112">
        <v>0</v>
      </c>
      <c r="J2214" s="112">
        <v>0</v>
      </c>
      <c r="K2214" s="112">
        <v>0</v>
      </c>
      <c r="L2214" s="112">
        <v>0</v>
      </c>
      <c r="M2214" s="112">
        <v>0</v>
      </c>
      <c r="O2214" s="114" t="s">
        <v>1829</v>
      </c>
      <c r="P2214" s="114" t="s">
        <v>1830</v>
      </c>
      <c r="Q2214" s="114" t="s">
        <v>615</v>
      </c>
      <c r="R2214" s="114" t="s">
        <v>1702</v>
      </c>
      <c r="S2214" s="114"/>
      <c r="T2214" s="112">
        <v>0</v>
      </c>
      <c r="U2214" s="112">
        <v>0</v>
      </c>
      <c r="V2214" s="112">
        <v>0</v>
      </c>
      <c r="W2214" s="112">
        <v>0</v>
      </c>
      <c r="X2214" s="112">
        <v>0</v>
      </c>
      <c r="Y2214" s="112">
        <v>0</v>
      </c>
      <c r="Z2214" s="112">
        <v>0</v>
      </c>
      <c r="AA2214" s="112">
        <v>0</v>
      </c>
      <c r="AB2214" s="112">
        <v>0</v>
      </c>
    </row>
    <row r="2215" spans="1:28" hidden="1" outlineLevel="1" x14ac:dyDescent="0.25">
      <c r="A2215" s="114" t="s">
        <v>1829</v>
      </c>
      <c r="B2215" s="114" t="s">
        <v>1830</v>
      </c>
      <c r="C2215" s="114" t="s">
        <v>616</v>
      </c>
      <c r="D2215" s="114" t="s">
        <v>1703</v>
      </c>
      <c r="E2215" s="112">
        <v>0</v>
      </c>
      <c r="F2215" s="112">
        <v>0</v>
      </c>
      <c r="G2215" s="112">
        <v>0</v>
      </c>
      <c r="H2215" s="112">
        <v>3520</v>
      </c>
      <c r="I2215" s="112">
        <v>120608</v>
      </c>
      <c r="J2215" s="112">
        <v>71040</v>
      </c>
      <c r="K2215" s="112">
        <v>0</v>
      </c>
      <c r="L2215" s="112">
        <v>0</v>
      </c>
      <c r="M2215" s="112">
        <v>195168</v>
      </c>
      <c r="O2215" s="114" t="s">
        <v>1829</v>
      </c>
      <c r="P2215" s="114" t="s">
        <v>1830</v>
      </c>
      <c r="Q2215" s="114" t="s">
        <v>616</v>
      </c>
      <c r="R2215" s="114" t="s">
        <v>1703</v>
      </c>
      <c r="S2215" s="114"/>
      <c r="T2215" s="112">
        <v>0</v>
      </c>
      <c r="U2215" s="112">
        <v>0</v>
      </c>
      <c r="V2215" s="112">
        <v>0</v>
      </c>
      <c r="W2215" s="112">
        <v>3520</v>
      </c>
      <c r="X2215" s="112">
        <v>120608</v>
      </c>
      <c r="Y2215" s="112">
        <v>71040</v>
      </c>
      <c r="Z2215" s="112">
        <v>0</v>
      </c>
      <c r="AA2215" s="112">
        <v>0</v>
      </c>
      <c r="AB2215" s="112">
        <v>195168</v>
      </c>
    </row>
    <row r="2216" spans="1:28" hidden="1" outlineLevel="1" x14ac:dyDescent="0.25">
      <c r="D2216" s="111" t="s">
        <v>617</v>
      </c>
      <c r="R2216" s="111" t="s">
        <v>617</v>
      </c>
      <c r="S2216" s="111"/>
    </row>
    <row r="2217" spans="1:28" hidden="1" outlineLevel="1" x14ac:dyDescent="0.25">
      <c r="A2217" s="114" t="s">
        <v>1829</v>
      </c>
      <c r="B2217" s="114" t="s">
        <v>1830</v>
      </c>
      <c r="C2217" s="114" t="s">
        <v>618</v>
      </c>
      <c r="D2217" s="114" t="s">
        <v>1704</v>
      </c>
      <c r="E2217" s="112">
        <v>0</v>
      </c>
      <c r="F2217" s="112">
        <v>0</v>
      </c>
      <c r="G2217" s="112">
        <v>0</v>
      </c>
      <c r="H2217" s="112">
        <v>0</v>
      </c>
      <c r="I2217" s="112">
        <v>0</v>
      </c>
      <c r="J2217" s="112">
        <v>0</v>
      </c>
      <c r="K2217" s="112">
        <v>0</v>
      </c>
      <c r="L2217" s="112">
        <v>0</v>
      </c>
      <c r="M2217" s="112">
        <v>0</v>
      </c>
      <c r="O2217" s="114" t="s">
        <v>1829</v>
      </c>
      <c r="P2217" s="114" t="s">
        <v>1830</v>
      </c>
      <c r="Q2217" s="114" t="s">
        <v>618</v>
      </c>
      <c r="R2217" s="114" t="s">
        <v>1704</v>
      </c>
      <c r="S2217" s="114"/>
      <c r="T2217" s="112">
        <v>0</v>
      </c>
      <c r="U2217" s="112">
        <v>0</v>
      </c>
      <c r="V2217" s="112">
        <v>0</v>
      </c>
      <c r="W2217" s="112">
        <v>0</v>
      </c>
      <c r="X2217" s="112">
        <v>0</v>
      </c>
      <c r="Y2217" s="112">
        <v>0</v>
      </c>
      <c r="Z2217" s="112">
        <v>0</v>
      </c>
      <c r="AA2217" s="112">
        <v>0</v>
      </c>
      <c r="AB2217" s="112">
        <v>0</v>
      </c>
    </row>
    <row r="2218" spans="1:28" hidden="1" outlineLevel="1" x14ac:dyDescent="0.25">
      <c r="A2218" s="114" t="s">
        <v>1829</v>
      </c>
      <c r="B2218" s="114" t="s">
        <v>1830</v>
      </c>
      <c r="C2218" s="114" t="s">
        <v>619</v>
      </c>
      <c r="D2218" s="114" t="s">
        <v>1705</v>
      </c>
      <c r="E2218" s="112">
        <v>0</v>
      </c>
      <c r="F2218" s="112">
        <v>0</v>
      </c>
      <c r="G2218" s="112">
        <v>0</v>
      </c>
      <c r="H2218" s="112">
        <v>0</v>
      </c>
      <c r="I2218" s="112">
        <v>0</v>
      </c>
      <c r="J2218" s="112">
        <v>0</v>
      </c>
      <c r="K2218" s="112">
        <v>0</v>
      </c>
      <c r="L2218" s="112">
        <v>0</v>
      </c>
      <c r="M2218" s="112">
        <v>0</v>
      </c>
      <c r="O2218" s="114" t="s">
        <v>1829</v>
      </c>
      <c r="P2218" s="114" t="s">
        <v>1830</v>
      </c>
      <c r="Q2218" s="114" t="s">
        <v>619</v>
      </c>
      <c r="R2218" s="114" t="s">
        <v>1705</v>
      </c>
      <c r="S2218" s="114"/>
      <c r="T2218" s="112">
        <v>0</v>
      </c>
      <c r="U2218" s="112">
        <v>0</v>
      </c>
      <c r="V2218" s="112">
        <v>0</v>
      </c>
      <c r="W2218" s="112">
        <v>0</v>
      </c>
      <c r="X2218" s="112">
        <v>0</v>
      </c>
      <c r="Y2218" s="112">
        <v>0</v>
      </c>
      <c r="Z2218" s="112">
        <v>0</v>
      </c>
      <c r="AA2218" s="112">
        <v>0</v>
      </c>
      <c r="AB2218" s="112">
        <v>0</v>
      </c>
    </row>
    <row r="2219" spans="1:28" hidden="1" outlineLevel="1" x14ac:dyDescent="0.25">
      <c r="A2219" s="114" t="s">
        <v>1829</v>
      </c>
      <c r="B2219" s="114" t="s">
        <v>1830</v>
      </c>
      <c r="C2219" s="114" t="s">
        <v>620</v>
      </c>
      <c r="D2219" s="114" t="s">
        <v>1706</v>
      </c>
      <c r="E2219" s="112">
        <v>0</v>
      </c>
      <c r="F2219" s="112">
        <v>0</v>
      </c>
      <c r="G2219" s="112">
        <v>0</v>
      </c>
      <c r="H2219" s="112">
        <v>0</v>
      </c>
      <c r="I2219" s="112">
        <v>0</v>
      </c>
      <c r="J2219" s="112">
        <v>0</v>
      </c>
      <c r="K2219" s="112">
        <v>0</v>
      </c>
      <c r="L2219" s="112">
        <v>0</v>
      </c>
      <c r="M2219" s="112">
        <v>0</v>
      </c>
      <c r="O2219" s="114" t="s">
        <v>1829</v>
      </c>
      <c r="P2219" s="114" t="s">
        <v>1830</v>
      </c>
      <c r="Q2219" s="114" t="s">
        <v>620</v>
      </c>
      <c r="R2219" s="114" t="s">
        <v>1706</v>
      </c>
      <c r="S2219" s="114"/>
      <c r="T2219" s="112">
        <v>0</v>
      </c>
      <c r="U2219" s="112">
        <v>0</v>
      </c>
      <c r="V2219" s="112">
        <v>0</v>
      </c>
      <c r="W2219" s="112">
        <v>0</v>
      </c>
      <c r="X2219" s="112">
        <v>0</v>
      </c>
      <c r="Y2219" s="112">
        <v>0</v>
      </c>
      <c r="Z2219" s="112">
        <v>0</v>
      </c>
      <c r="AA2219" s="112">
        <v>0</v>
      </c>
      <c r="AB2219" s="112">
        <v>0</v>
      </c>
    </row>
    <row r="2220" spans="1:28" hidden="1" outlineLevel="1" x14ac:dyDescent="0.25">
      <c r="A2220" s="114" t="s">
        <v>1829</v>
      </c>
      <c r="B2220" s="114" t="s">
        <v>1830</v>
      </c>
      <c r="C2220" s="114" t="s">
        <v>621</v>
      </c>
      <c r="D2220" s="114" t="s">
        <v>1707</v>
      </c>
      <c r="E2220" s="112">
        <v>0</v>
      </c>
      <c r="F2220" s="112">
        <v>0</v>
      </c>
      <c r="G2220" s="112">
        <v>0</v>
      </c>
      <c r="H2220" s="112">
        <v>0</v>
      </c>
      <c r="I2220" s="112">
        <v>0</v>
      </c>
      <c r="J2220" s="112">
        <v>0</v>
      </c>
      <c r="K2220" s="112">
        <v>0</v>
      </c>
      <c r="L2220" s="112">
        <v>0</v>
      </c>
      <c r="M2220" s="112">
        <v>0</v>
      </c>
      <c r="O2220" s="114" t="s">
        <v>1829</v>
      </c>
      <c r="P2220" s="114" t="s">
        <v>1830</v>
      </c>
      <c r="Q2220" s="114" t="s">
        <v>621</v>
      </c>
      <c r="R2220" s="114" t="s">
        <v>1707</v>
      </c>
      <c r="S2220" s="114"/>
      <c r="T2220" s="112">
        <v>0</v>
      </c>
      <c r="U2220" s="112">
        <v>0</v>
      </c>
      <c r="V2220" s="112">
        <v>0</v>
      </c>
      <c r="W2220" s="112">
        <v>0</v>
      </c>
      <c r="X2220" s="112">
        <v>0</v>
      </c>
      <c r="Y2220" s="112">
        <v>0</v>
      </c>
      <c r="Z2220" s="112">
        <v>0</v>
      </c>
      <c r="AA2220" s="112">
        <v>0</v>
      </c>
      <c r="AB2220" s="112">
        <v>0</v>
      </c>
    </row>
    <row r="2221" spans="1:28" hidden="1" outlineLevel="1" x14ac:dyDescent="0.25">
      <c r="A2221" s="114" t="s">
        <v>1829</v>
      </c>
      <c r="B2221" s="114" t="s">
        <v>1830</v>
      </c>
      <c r="C2221" s="114" t="s">
        <v>706</v>
      </c>
      <c r="D2221" s="114" t="s">
        <v>1708</v>
      </c>
      <c r="E2221" s="112">
        <v>0</v>
      </c>
      <c r="F2221" s="112">
        <v>0</v>
      </c>
      <c r="G2221" s="112">
        <v>0</v>
      </c>
      <c r="H2221" s="112">
        <v>0</v>
      </c>
      <c r="I2221" s="112">
        <v>0</v>
      </c>
      <c r="J2221" s="112">
        <v>0</v>
      </c>
      <c r="K2221" s="112">
        <v>0</v>
      </c>
      <c r="L2221" s="112">
        <v>0</v>
      </c>
      <c r="M2221" s="112">
        <v>0</v>
      </c>
      <c r="O2221" s="114" t="s">
        <v>1829</v>
      </c>
      <c r="P2221" s="114" t="s">
        <v>1830</v>
      </c>
      <c r="Q2221" s="114" t="s">
        <v>706</v>
      </c>
      <c r="R2221" s="114" t="s">
        <v>1708</v>
      </c>
      <c r="S2221" s="114"/>
      <c r="T2221" s="112">
        <v>0</v>
      </c>
      <c r="U2221" s="112">
        <v>0</v>
      </c>
      <c r="V2221" s="112">
        <v>0</v>
      </c>
      <c r="W2221" s="112">
        <v>0</v>
      </c>
      <c r="X2221" s="112">
        <v>0</v>
      </c>
      <c r="Y2221" s="112">
        <v>0</v>
      </c>
      <c r="Z2221" s="112">
        <v>0</v>
      </c>
      <c r="AA2221" s="112">
        <v>0</v>
      </c>
      <c r="AB2221" s="112">
        <v>0</v>
      </c>
    </row>
    <row r="2222" spans="1:28" hidden="1" outlineLevel="1" x14ac:dyDescent="0.25">
      <c r="A2222" s="114" t="s">
        <v>1829</v>
      </c>
      <c r="B2222" s="114" t="s">
        <v>1830</v>
      </c>
      <c r="C2222" s="114" t="s">
        <v>708</v>
      </c>
      <c r="D2222" s="114" t="s">
        <v>1709</v>
      </c>
      <c r="E2222" s="112">
        <v>0</v>
      </c>
      <c r="F2222" s="112">
        <v>0</v>
      </c>
      <c r="G2222" s="112">
        <v>0</v>
      </c>
      <c r="H2222" s="112">
        <v>0</v>
      </c>
      <c r="I2222" s="112">
        <v>0</v>
      </c>
      <c r="J2222" s="112">
        <v>0</v>
      </c>
      <c r="K2222" s="112">
        <v>0</v>
      </c>
      <c r="L2222" s="112">
        <v>0</v>
      </c>
      <c r="M2222" s="112">
        <v>0</v>
      </c>
      <c r="O2222" s="114" t="s">
        <v>1829</v>
      </c>
      <c r="P2222" s="114" t="s">
        <v>1830</v>
      </c>
      <c r="Q2222" s="114" t="s">
        <v>708</v>
      </c>
      <c r="R2222" s="114" t="s">
        <v>1709</v>
      </c>
      <c r="S2222" s="114"/>
      <c r="T2222" s="112">
        <v>0</v>
      </c>
      <c r="U2222" s="112">
        <v>0</v>
      </c>
      <c r="V2222" s="112">
        <v>0</v>
      </c>
      <c r="W2222" s="112">
        <v>0</v>
      </c>
      <c r="X2222" s="112">
        <v>0</v>
      </c>
      <c r="Y2222" s="112">
        <v>0</v>
      </c>
      <c r="Z2222" s="112">
        <v>0</v>
      </c>
      <c r="AA2222" s="112">
        <v>0</v>
      </c>
      <c r="AB2222" s="112">
        <v>0</v>
      </c>
    </row>
    <row r="2223" spans="1:28" hidden="1" outlineLevel="1" x14ac:dyDescent="0.25"/>
    <row r="2224" spans="1:28" hidden="1" outlineLevel="1" x14ac:dyDescent="0.25"/>
    <row r="2225" spans="1:28" hidden="1" outlineLevel="1" x14ac:dyDescent="0.25">
      <c r="A2225" s="111" t="s">
        <v>1831</v>
      </c>
      <c r="O2225" s="111" t="s">
        <v>1831</v>
      </c>
    </row>
    <row r="2226" spans="1:28" hidden="1" outlineLevel="1" x14ac:dyDescent="0.25">
      <c r="A2226" s="114" t="s">
        <v>0</v>
      </c>
      <c r="B2226" s="114" t="s">
        <v>1666</v>
      </c>
      <c r="C2226" s="114" t="s">
        <v>112</v>
      </c>
      <c r="D2226" s="111" t="s">
        <v>127</v>
      </c>
      <c r="E2226" s="112" t="s">
        <v>1667</v>
      </c>
      <c r="F2226" s="112" t="s">
        <v>1668</v>
      </c>
      <c r="G2226" s="112" t="s">
        <v>1669</v>
      </c>
      <c r="H2226" s="112" t="s">
        <v>1670</v>
      </c>
      <c r="I2226" s="112" t="s">
        <v>1671</v>
      </c>
      <c r="J2226" s="112" t="s">
        <v>1672</v>
      </c>
      <c r="K2226" s="112" t="s">
        <v>1673</v>
      </c>
      <c r="L2226" s="112" t="s">
        <v>1674</v>
      </c>
      <c r="M2226" s="112" t="s">
        <v>1</v>
      </c>
      <c r="O2226" s="114" t="s">
        <v>0</v>
      </c>
      <c r="P2226" s="114" t="s">
        <v>1666</v>
      </c>
      <c r="Q2226" s="114" t="s">
        <v>112</v>
      </c>
      <c r="R2226" s="111" t="s">
        <v>127</v>
      </c>
      <c r="S2226" s="111"/>
      <c r="T2226" s="112" t="s">
        <v>1667</v>
      </c>
      <c r="U2226" s="112" t="s">
        <v>1668</v>
      </c>
      <c r="V2226" s="112" t="s">
        <v>1669</v>
      </c>
      <c r="W2226" s="112" t="s">
        <v>1670</v>
      </c>
      <c r="X2226" s="112" t="s">
        <v>1671</v>
      </c>
      <c r="Y2226" s="112" t="s">
        <v>1672</v>
      </c>
      <c r="Z2226" s="112" t="s">
        <v>1673</v>
      </c>
      <c r="AA2226" s="112" t="s">
        <v>1674</v>
      </c>
      <c r="AB2226" s="112" t="s">
        <v>1</v>
      </c>
    </row>
    <row r="2227" spans="1:28" hidden="1" outlineLevel="1" x14ac:dyDescent="0.25">
      <c r="A2227" s="114" t="s">
        <v>1832</v>
      </c>
      <c r="B2227" s="114" t="s">
        <v>1833</v>
      </c>
      <c r="C2227" s="114" t="s">
        <v>589</v>
      </c>
      <c r="D2227" s="114" t="s">
        <v>1676</v>
      </c>
      <c r="E2227" s="112">
        <v>0</v>
      </c>
      <c r="F2227" s="112">
        <v>0</v>
      </c>
      <c r="G2227" s="112">
        <v>0</v>
      </c>
      <c r="H2227" s="112">
        <v>0</v>
      </c>
      <c r="I2227" s="112">
        <v>4992</v>
      </c>
      <c r="J2227" s="112">
        <v>0</v>
      </c>
      <c r="K2227" s="112">
        <v>0</v>
      </c>
      <c r="L2227" s="112">
        <v>0</v>
      </c>
      <c r="M2227" s="112">
        <v>4992</v>
      </c>
      <c r="O2227" s="114" t="s">
        <v>1832</v>
      </c>
      <c r="P2227" s="114" t="s">
        <v>1833</v>
      </c>
      <c r="Q2227" s="114" t="s">
        <v>589</v>
      </c>
      <c r="R2227" s="114" t="s">
        <v>1676</v>
      </c>
      <c r="S2227" s="114"/>
      <c r="T2227" s="112">
        <v>0</v>
      </c>
      <c r="U2227" s="112">
        <v>0</v>
      </c>
      <c r="V2227" s="112">
        <v>0</v>
      </c>
      <c r="W2227" s="112">
        <v>0</v>
      </c>
      <c r="X2227" s="112">
        <v>4992</v>
      </c>
      <c r="Y2227" s="112">
        <v>0</v>
      </c>
      <c r="Z2227" s="112">
        <v>0</v>
      </c>
      <c r="AA2227" s="112">
        <v>0</v>
      </c>
      <c r="AB2227" s="112">
        <v>4992</v>
      </c>
    </row>
    <row r="2228" spans="1:28" hidden="1" outlineLevel="1" x14ac:dyDescent="0.25">
      <c r="A2228" s="114" t="s">
        <v>1832</v>
      </c>
      <c r="B2228" s="114" t="s">
        <v>1833</v>
      </c>
      <c r="C2228" s="114" t="s">
        <v>590</v>
      </c>
      <c r="D2228" s="114" t="s">
        <v>1677</v>
      </c>
      <c r="E2228" s="112">
        <v>0</v>
      </c>
      <c r="F2228" s="112">
        <v>0</v>
      </c>
      <c r="G2228" s="112">
        <v>0</v>
      </c>
      <c r="H2228" s="112">
        <v>0</v>
      </c>
      <c r="I2228" s="112">
        <v>368448</v>
      </c>
      <c r="J2228" s="112">
        <v>0</v>
      </c>
      <c r="K2228" s="112">
        <v>0</v>
      </c>
      <c r="L2228" s="112">
        <v>0</v>
      </c>
      <c r="M2228" s="112">
        <v>368448</v>
      </c>
      <c r="O2228" s="114" t="s">
        <v>1832</v>
      </c>
      <c r="P2228" s="114" t="s">
        <v>1833</v>
      </c>
      <c r="Q2228" s="114" t="s">
        <v>590</v>
      </c>
      <c r="R2228" s="114" t="s">
        <v>1677</v>
      </c>
      <c r="S2228" s="114"/>
      <c r="T2228" s="112">
        <v>0</v>
      </c>
      <c r="U2228" s="112">
        <v>0</v>
      </c>
      <c r="V2228" s="112">
        <v>0</v>
      </c>
      <c r="W2228" s="112">
        <v>0</v>
      </c>
      <c r="X2228" s="112">
        <v>368448</v>
      </c>
      <c r="Y2228" s="112">
        <v>0</v>
      </c>
      <c r="Z2228" s="112">
        <v>0</v>
      </c>
      <c r="AA2228" s="112">
        <v>0</v>
      </c>
      <c r="AB2228" s="112">
        <v>368448</v>
      </c>
    </row>
    <row r="2229" spans="1:28" hidden="1" outlineLevel="1" x14ac:dyDescent="0.25">
      <c r="A2229" s="114" t="s">
        <v>1832</v>
      </c>
      <c r="B2229" s="114" t="s">
        <v>1833</v>
      </c>
      <c r="C2229" s="114" t="s">
        <v>591</v>
      </c>
      <c r="D2229" s="114" t="s">
        <v>1678</v>
      </c>
      <c r="E2229" s="112">
        <v>0</v>
      </c>
      <c r="F2229" s="112">
        <v>25392</v>
      </c>
      <c r="G2229" s="112">
        <v>0</v>
      </c>
      <c r="H2229" s="112">
        <v>0</v>
      </c>
      <c r="I2229" s="112">
        <v>3328</v>
      </c>
      <c r="J2229" s="112">
        <v>0</v>
      </c>
      <c r="K2229" s="112">
        <v>0</v>
      </c>
      <c r="L2229" s="112">
        <v>0</v>
      </c>
      <c r="M2229" s="112">
        <v>28720</v>
      </c>
      <c r="O2229" s="114" t="s">
        <v>1832</v>
      </c>
      <c r="P2229" s="114" t="s">
        <v>1833</v>
      </c>
      <c r="Q2229" s="114" t="s">
        <v>591</v>
      </c>
      <c r="R2229" s="114" t="s">
        <v>1678</v>
      </c>
      <c r="S2229" s="114"/>
      <c r="T2229" s="112">
        <v>0</v>
      </c>
      <c r="U2229" s="112">
        <v>25392</v>
      </c>
      <c r="V2229" s="112">
        <v>0</v>
      </c>
      <c r="W2229" s="112">
        <v>0</v>
      </c>
      <c r="X2229" s="112">
        <v>3328</v>
      </c>
      <c r="Y2229" s="112">
        <v>0</v>
      </c>
      <c r="Z2229" s="112">
        <v>0</v>
      </c>
      <c r="AA2229" s="112">
        <v>0</v>
      </c>
      <c r="AB2229" s="112">
        <v>28720</v>
      </c>
    </row>
    <row r="2230" spans="1:28" hidden="1" outlineLevel="1" x14ac:dyDescent="0.25">
      <c r="A2230" s="114" t="s">
        <v>1832</v>
      </c>
      <c r="B2230" s="114" t="s">
        <v>1833</v>
      </c>
      <c r="C2230" s="114" t="s">
        <v>592</v>
      </c>
      <c r="D2230" s="114" t="s">
        <v>1679</v>
      </c>
      <c r="E2230" s="112">
        <v>6240</v>
      </c>
      <c r="F2230" s="112">
        <v>0</v>
      </c>
      <c r="G2230" s="112">
        <v>0</v>
      </c>
      <c r="H2230" s="112">
        <v>0</v>
      </c>
      <c r="I2230" s="112">
        <v>4032</v>
      </c>
      <c r="J2230" s="112">
        <v>61024</v>
      </c>
      <c r="K2230" s="112">
        <v>0</v>
      </c>
      <c r="L2230" s="112">
        <v>0</v>
      </c>
      <c r="M2230" s="112">
        <v>71296</v>
      </c>
      <c r="O2230" s="114" t="s">
        <v>1832</v>
      </c>
      <c r="P2230" s="114" t="s">
        <v>1833</v>
      </c>
      <c r="Q2230" s="114" t="s">
        <v>592</v>
      </c>
      <c r="R2230" s="114" t="s">
        <v>1679</v>
      </c>
      <c r="S2230" s="114"/>
      <c r="T2230" s="112">
        <v>6240</v>
      </c>
      <c r="U2230" s="112">
        <v>0</v>
      </c>
      <c r="V2230" s="112">
        <v>0</v>
      </c>
      <c r="W2230" s="112">
        <v>0</v>
      </c>
      <c r="X2230" s="112">
        <v>4032</v>
      </c>
      <c r="Y2230" s="112">
        <v>61024</v>
      </c>
      <c r="Z2230" s="112">
        <v>0</v>
      </c>
      <c r="AA2230" s="112">
        <v>0</v>
      </c>
      <c r="AB2230" s="112">
        <v>71296</v>
      </c>
    </row>
    <row r="2231" spans="1:28" hidden="1" outlineLevel="1" x14ac:dyDescent="0.25">
      <c r="A2231" s="114" t="s">
        <v>1832</v>
      </c>
      <c r="B2231" s="114" t="s">
        <v>1833</v>
      </c>
      <c r="C2231" s="114" t="s">
        <v>593</v>
      </c>
      <c r="D2231" s="114" t="s">
        <v>1680</v>
      </c>
      <c r="E2231" s="112">
        <v>0</v>
      </c>
      <c r="F2231" s="112">
        <v>0</v>
      </c>
      <c r="G2231" s="112">
        <v>0</v>
      </c>
      <c r="H2231" s="112">
        <v>0</v>
      </c>
      <c r="I2231" s="112">
        <v>73408</v>
      </c>
      <c r="J2231" s="112">
        <v>0</v>
      </c>
      <c r="K2231" s="112">
        <v>0</v>
      </c>
      <c r="L2231" s="112">
        <v>0</v>
      </c>
      <c r="M2231" s="112">
        <v>73408</v>
      </c>
      <c r="O2231" s="114" t="s">
        <v>1832</v>
      </c>
      <c r="P2231" s="114" t="s">
        <v>1833</v>
      </c>
      <c r="Q2231" s="114" t="s">
        <v>593</v>
      </c>
      <c r="R2231" s="114" t="s">
        <v>1680</v>
      </c>
      <c r="S2231" s="114"/>
      <c r="T2231" s="112">
        <v>0</v>
      </c>
      <c r="U2231" s="112">
        <v>0</v>
      </c>
      <c r="V2231" s="112">
        <v>0</v>
      </c>
      <c r="W2231" s="112">
        <v>0</v>
      </c>
      <c r="X2231" s="112">
        <v>73408</v>
      </c>
      <c r="Y2231" s="112">
        <v>0</v>
      </c>
      <c r="Z2231" s="112">
        <v>0</v>
      </c>
      <c r="AA2231" s="112">
        <v>0</v>
      </c>
      <c r="AB2231" s="112">
        <v>73408</v>
      </c>
    </row>
    <row r="2232" spans="1:28" hidden="1" outlineLevel="1" x14ac:dyDescent="0.25">
      <c r="A2232" s="114" t="s">
        <v>1832</v>
      </c>
      <c r="B2232" s="114" t="s">
        <v>1833</v>
      </c>
      <c r="C2232" s="114" t="s">
        <v>594</v>
      </c>
      <c r="D2232" s="114" t="s">
        <v>1681</v>
      </c>
      <c r="E2232" s="112">
        <v>0</v>
      </c>
      <c r="F2232" s="112">
        <v>0</v>
      </c>
      <c r="G2232" s="112">
        <v>0</v>
      </c>
      <c r="H2232" s="112">
        <v>0</v>
      </c>
      <c r="I2232" s="112">
        <v>16320</v>
      </c>
      <c r="J2232" s="112">
        <v>0</v>
      </c>
      <c r="K2232" s="112">
        <v>0</v>
      </c>
      <c r="L2232" s="112">
        <v>0</v>
      </c>
      <c r="M2232" s="112">
        <v>16320</v>
      </c>
      <c r="O2232" s="114" t="s">
        <v>1832</v>
      </c>
      <c r="P2232" s="114" t="s">
        <v>1833</v>
      </c>
      <c r="Q2232" s="114" t="s">
        <v>594</v>
      </c>
      <c r="R2232" s="114" t="s">
        <v>1681</v>
      </c>
      <c r="S2232" s="114"/>
      <c r="T2232" s="112">
        <v>0</v>
      </c>
      <c r="U2232" s="112">
        <v>0</v>
      </c>
      <c r="V2232" s="112">
        <v>0</v>
      </c>
      <c r="W2232" s="112">
        <v>0</v>
      </c>
      <c r="X2232" s="112">
        <v>16320</v>
      </c>
      <c r="Y2232" s="112">
        <v>0</v>
      </c>
      <c r="Z2232" s="112">
        <v>0</v>
      </c>
      <c r="AA2232" s="112">
        <v>0</v>
      </c>
      <c r="AB2232" s="112">
        <v>16320</v>
      </c>
    </row>
    <row r="2233" spans="1:28" hidden="1" outlineLevel="1" x14ac:dyDescent="0.25">
      <c r="A2233" s="114" t="s">
        <v>1832</v>
      </c>
      <c r="B2233" s="114" t="s">
        <v>1833</v>
      </c>
      <c r="C2233" s="114" t="s">
        <v>595</v>
      </c>
      <c r="D2233" s="114" t="s">
        <v>1682</v>
      </c>
      <c r="E2233" s="112">
        <v>0</v>
      </c>
      <c r="F2233" s="112">
        <v>0</v>
      </c>
      <c r="G2233" s="112">
        <v>0</v>
      </c>
      <c r="H2233" s="112">
        <v>0</v>
      </c>
      <c r="I2233" s="112">
        <v>0</v>
      </c>
      <c r="J2233" s="112">
        <v>312400</v>
      </c>
      <c r="K2233" s="112">
        <v>0</v>
      </c>
      <c r="L2233" s="112">
        <v>0</v>
      </c>
      <c r="M2233" s="112">
        <v>312400</v>
      </c>
      <c r="O2233" s="114" t="s">
        <v>1832</v>
      </c>
      <c r="P2233" s="114" t="s">
        <v>1833</v>
      </c>
      <c r="Q2233" s="114" t="s">
        <v>595</v>
      </c>
      <c r="R2233" s="114" t="s">
        <v>1682</v>
      </c>
      <c r="S2233" s="114"/>
      <c r="T2233" s="112">
        <v>0</v>
      </c>
      <c r="U2233" s="112">
        <v>0</v>
      </c>
      <c r="V2233" s="112">
        <v>0</v>
      </c>
      <c r="W2233" s="112">
        <v>0</v>
      </c>
      <c r="X2233" s="112">
        <v>0</v>
      </c>
      <c r="Y2233" s="112">
        <v>312400</v>
      </c>
      <c r="Z2233" s="112">
        <v>0</v>
      </c>
      <c r="AA2233" s="112">
        <v>0</v>
      </c>
      <c r="AB2233" s="112">
        <v>312400</v>
      </c>
    </row>
    <row r="2234" spans="1:28" hidden="1" outlineLevel="1" x14ac:dyDescent="0.25">
      <c r="A2234" s="114" t="s">
        <v>1832</v>
      </c>
      <c r="B2234" s="114" t="s">
        <v>1833</v>
      </c>
      <c r="C2234" s="114" t="s">
        <v>596</v>
      </c>
      <c r="D2234" s="114" t="s">
        <v>1683</v>
      </c>
      <c r="E2234" s="112">
        <v>0</v>
      </c>
      <c r="F2234" s="112">
        <v>0</v>
      </c>
      <c r="G2234" s="112">
        <v>0</v>
      </c>
      <c r="H2234" s="112">
        <v>0</v>
      </c>
      <c r="I2234" s="112">
        <v>220672</v>
      </c>
      <c r="J2234" s="112">
        <v>0</v>
      </c>
      <c r="K2234" s="112">
        <v>0</v>
      </c>
      <c r="L2234" s="112">
        <v>0</v>
      </c>
      <c r="M2234" s="112">
        <v>220672</v>
      </c>
      <c r="O2234" s="114" t="s">
        <v>1832</v>
      </c>
      <c r="P2234" s="114" t="s">
        <v>1833</v>
      </c>
      <c r="Q2234" s="114" t="s">
        <v>596</v>
      </c>
      <c r="R2234" s="114" t="s">
        <v>1683</v>
      </c>
      <c r="S2234" s="114"/>
      <c r="T2234" s="112">
        <v>0</v>
      </c>
      <c r="U2234" s="112">
        <v>0</v>
      </c>
      <c r="V2234" s="112">
        <v>0</v>
      </c>
      <c r="W2234" s="112">
        <v>0</v>
      </c>
      <c r="X2234" s="112">
        <v>220672</v>
      </c>
      <c r="Y2234" s="112">
        <v>0</v>
      </c>
      <c r="Z2234" s="112">
        <v>0</v>
      </c>
      <c r="AA2234" s="112">
        <v>0</v>
      </c>
      <c r="AB2234" s="112">
        <v>220672</v>
      </c>
    </row>
    <row r="2235" spans="1:28" hidden="1" outlineLevel="1" x14ac:dyDescent="0.25">
      <c r="A2235" s="114" t="s">
        <v>1832</v>
      </c>
      <c r="B2235" s="114" t="s">
        <v>1833</v>
      </c>
      <c r="C2235" s="114" t="s">
        <v>597</v>
      </c>
      <c r="D2235" s="114" t="s">
        <v>1684</v>
      </c>
      <c r="E2235" s="112">
        <v>0</v>
      </c>
      <c r="F2235" s="112">
        <v>0</v>
      </c>
      <c r="G2235" s="112">
        <v>0</v>
      </c>
      <c r="H2235" s="112">
        <v>0</v>
      </c>
      <c r="I2235" s="112">
        <v>64224</v>
      </c>
      <c r="J2235" s="112">
        <v>0</v>
      </c>
      <c r="K2235" s="112">
        <v>0</v>
      </c>
      <c r="L2235" s="112">
        <v>0</v>
      </c>
      <c r="M2235" s="112">
        <v>64224</v>
      </c>
      <c r="O2235" s="114" t="s">
        <v>1832</v>
      </c>
      <c r="P2235" s="114" t="s">
        <v>1833</v>
      </c>
      <c r="Q2235" s="114" t="s">
        <v>597</v>
      </c>
      <c r="R2235" s="114" t="s">
        <v>1684</v>
      </c>
      <c r="S2235" s="114"/>
      <c r="T2235" s="112">
        <v>0</v>
      </c>
      <c r="U2235" s="112">
        <v>0</v>
      </c>
      <c r="V2235" s="112">
        <v>0</v>
      </c>
      <c r="W2235" s="112">
        <v>0</v>
      </c>
      <c r="X2235" s="112">
        <v>64224</v>
      </c>
      <c r="Y2235" s="112">
        <v>0</v>
      </c>
      <c r="Z2235" s="112">
        <v>0</v>
      </c>
      <c r="AA2235" s="112">
        <v>0</v>
      </c>
      <c r="AB2235" s="112">
        <v>64224</v>
      </c>
    </row>
    <row r="2236" spans="1:28" hidden="1" outlineLevel="1" x14ac:dyDescent="0.25">
      <c r="A2236" s="114" t="s">
        <v>1832</v>
      </c>
      <c r="B2236" s="114" t="s">
        <v>1833</v>
      </c>
      <c r="C2236" s="114" t="s">
        <v>598</v>
      </c>
      <c r="D2236" s="114" t="s">
        <v>1685</v>
      </c>
      <c r="E2236" s="112">
        <v>0</v>
      </c>
      <c r="F2236" s="112">
        <v>0</v>
      </c>
      <c r="G2236" s="112">
        <v>0</v>
      </c>
      <c r="H2236" s="112">
        <v>0</v>
      </c>
      <c r="I2236" s="112">
        <v>0</v>
      </c>
      <c r="J2236" s="112">
        <v>0</v>
      </c>
      <c r="K2236" s="112">
        <v>0</v>
      </c>
      <c r="L2236" s="112">
        <v>0</v>
      </c>
      <c r="M2236" s="112">
        <v>0</v>
      </c>
      <c r="O2236" s="114" t="s">
        <v>1832</v>
      </c>
      <c r="P2236" s="114" t="s">
        <v>1833</v>
      </c>
      <c r="Q2236" s="114" t="s">
        <v>598</v>
      </c>
      <c r="R2236" s="114" t="s">
        <v>1685</v>
      </c>
      <c r="S2236" s="114"/>
      <c r="T2236" s="112">
        <v>0</v>
      </c>
      <c r="U2236" s="112">
        <v>0</v>
      </c>
      <c r="V2236" s="112">
        <v>0</v>
      </c>
      <c r="W2236" s="112">
        <v>0</v>
      </c>
      <c r="X2236" s="112">
        <v>0</v>
      </c>
      <c r="Y2236" s="112">
        <v>0</v>
      </c>
      <c r="Z2236" s="112">
        <v>0</v>
      </c>
      <c r="AA2236" s="112">
        <v>0</v>
      </c>
      <c r="AB2236" s="112">
        <v>0</v>
      </c>
    </row>
    <row r="2237" spans="1:28" hidden="1" outlineLevel="1" x14ac:dyDescent="0.25">
      <c r="A2237" s="114" t="s">
        <v>1832</v>
      </c>
      <c r="B2237" s="114" t="s">
        <v>1833</v>
      </c>
      <c r="C2237" s="114" t="s">
        <v>599</v>
      </c>
      <c r="D2237" s="114" t="s">
        <v>1686</v>
      </c>
      <c r="E2237" s="112">
        <v>0</v>
      </c>
      <c r="F2237" s="112">
        <v>0</v>
      </c>
      <c r="G2237" s="112">
        <v>0</v>
      </c>
      <c r="H2237" s="112">
        <v>0</v>
      </c>
      <c r="I2237" s="112">
        <v>0</v>
      </c>
      <c r="J2237" s="112">
        <v>660528</v>
      </c>
      <c r="K2237" s="112">
        <v>0</v>
      </c>
      <c r="L2237" s="112">
        <v>384</v>
      </c>
      <c r="M2237" s="112">
        <v>660912</v>
      </c>
      <c r="O2237" s="114" t="s">
        <v>1832</v>
      </c>
      <c r="P2237" s="114" t="s">
        <v>1833</v>
      </c>
      <c r="Q2237" s="114" t="s">
        <v>599</v>
      </c>
      <c r="R2237" s="114" t="s">
        <v>1686</v>
      </c>
      <c r="S2237" s="114"/>
      <c r="T2237" s="112">
        <v>0</v>
      </c>
      <c r="U2237" s="112">
        <v>0</v>
      </c>
      <c r="V2237" s="112">
        <v>0</v>
      </c>
      <c r="W2237" s="112">
        <v>0</v>
      </c>
      <c r="X2237" s="112">
        <v>0</v>
      </c>
      <c r="Y2237" s="112">
        <v>660528</v>
      </c>
      <c r="Z2237" s="112">
        <v>0</v>
      </c>
      <c r="AA2237" s="112">
        <v>384</v>
      </c>
      <c r="AB2237" s="112">
        <v>660912</v>
      </c>
    </row>
    <row r="2238" spans="1:28" hidden="1" outlineLevel="1" x14ac:dyDescent="0.25">
      <c r="A2238" s="114" t="s">
        <v>1832</v>
      </c>
      <c r="B2238" s="114" t="s">
        <v>1833</v>
      </c>
      <c r="C2238" s="114" t="s">
        <v>600</v>
      </c>
      <c r="D2238" s="114" t="s">
        <v>1687</v>
      </c>
      <c r="E2238" s="112">
        <v>107040</v>
      </c>
      <c r="F2238" s="112">
        <v>0</v>
      </c>
      <c r="G2238" s="112">
        <v>0</v>
      </c>
      <c r="H2238" s="112">
        <v>79224</v>
      </c>
      <c r="I2238" s="112">
        <v>0</v>
      </c>
      <c r="J2238" s="112">
        <v>0</v>
      </c>
      <c r="K2238" s="112">
        <v>0</v>
      </c>
      <c r="L2238" s="112">
        <v>0</v>
      </c>
      <c r="M2238" s="112">
        <v>186264</v>
      </c>
      <c r="O2238" s="114" t="s">
        <v>1832</v>
      </c>
      <c r="P2238" s="114" t="s">
        <v>1833</v>
      </c>
      <c r="Q2238" s="114" t="s">
        <v>600</v>
      </c>
      <c r="R2238" s="114" t="s">
        <v>1687</v>
      </c>
      <c r="S2238" s="114"/>
      <c r="T2238" s="112">
        <v>107040</v>
      </c>
      <c r="U2238" s="112">
        <v>0</v>
      </c>
      <c r="V2238" s="112">
        <v>0</v>
      </c>
      <c r="W2238" s="112">
        <v>79224</v>
      </c>
      <c r="X2238" s="112">
        <v>0</v>
      </c>
      <c r="Y2238" s="112">
        <v>0</v>
      </c>
      <c r="Z2238" s="112">
        <v>0</v>
      </c>
      <c r="AA2238" s="112">
        <v>0</v>
      </c>
      <c r="AB2238" s="112">
        <v>186264</v>
      </c>
    </row>
    <row r="2239" spans="1:28" hidden="1" outlineLevel="1" x14ac:dyDescent="0.25">
      <c r="A2239" s="114" t="s">
        <v>1832</v>
      </c>
      <c r="B2239" s="114" t="s">
        <v>1833</v>
      </c>
      <c r="C2239" s="114" t="s">
        <v>601</v>
      </c>
      <c r="D2239" s="114" t="s">
        <v>1688</v>
      </c>
      <c r="E2239" s="112">
        <v>1728</v>
      </c>
      <c r="F2239" s="112">
        <v>0</v>
      </c>
      <c r="G2239" s="112">
        <v>0</v>
      </c>
      <c r="H2239" s="112">
        <v>0</v>
      </c>
      <c r="I2239" s="112">
        <v>0</v>
      </c>
      <c r="J2239" s="112">
        <v>0</v>
      </c>
      <c r="K2239" s="112">
        <v>0</v>
      </c>
      <c r="L2239" s="112">
        <v>0</v>
      </c>
      <c r="M2239" s="112">
        <v>1728</v>
      </c>
      <c r="O2239" s="114" t="s">
        <v>1832</v>
      </c>
      <c r="P2239" s="114" t="s">
        <v>1833</v>
      </c>
      <c r="Q2239" s="114" t="s">
        <v>601</v>
      </c>
      <c r="R2239" s="114" t="s">
        <v>1688</v>
      </c>
      <c r="S2239" s="114"/>
      <c r="T2239" s="112">
        <v>1728</v>
      </c>
      <c r="U2239" s="112">
        <v>0</v>
      </c>
      <c r="V2239" s="112">
        <v>0</v>
      </c>
      <c r="W2239" s="112">
        <v>0</v>
      </c>
      <c r="X2239" s="112">
        <v>0</v>
      </c>
      <c r="Y2239" s="112">
        <v>0</v>
      </c>
      <c r="Z2239" s="112">
        <v>0</v>
      </c>
      <c r="AA2239" s="112">
        <v>0</v>
      </c>
      <c r="AB2239" s="112">
        <v>1728</v>
      </c>
    </row>
    <row r="2240" spans="1:28" hidden="1" outlineLevel="1" x14ac:dyDescent="0.25">
      <c r="A2240" s="114" t="s">
        <v>1832</v>
      </c>
      <c r="B2240" s="114" t="s">
        <v>1833</v>
      </c>
      <c r="C2240" s="114" t="s">
        <v>602</v>
      </c>
      <c r="D2240" s="114" t="s">
        <v>1689</v>
      </c>
      <c r="E2240" s="112">
        <v>0</v>
      </c>
      <c r="F2240" s="112">
        <v>0</v>
      </c>
      <c r="G2240" s="112">
        <v>0</v>
      </c>
      <c r="H2240" s="112">
        <v>0</v>
      </c>
      <c r="I2240" s="112">
        <v>0</v>
      </c>
      <c r="J2240" s="112">
        <v>41248</v>
      </c>
      <c r="K2240" s="112">
        <v>0</v>
      </c>
      <c r="L2240" s="112">
        <v>0</v>
      </c>
      <c r="M2240" s="112">
        <v>41248</v>
      </c>
      <c r="O2240" s="114" t="s">
        <v>1832</v>
      </c>
      <c r="P2240" s="114" t="s">
        <v>1833</v>
      </c>
      <c r="Q2240" s="114" t="s">
        <v>602</v>
      </c>
      <c r="R2240" s="114" t="s">
        <v>1689</v>
      </c>
      <c r="S2240" s="114"/>
      <c r="T2240" s="112">
        <v>0</v>
      </c>
      <c r="U2240" s="112">
        <v>0</v>
      </c>
      <c r="V2240" s="112">
        <v>0</v>
      </c>
      <c r="W2240" s="112">
        <v>0</v>
      </c>
      <c r="X2240" s="112">
        <v>0</v>
      </c>
      <c r="Y2240" s="112">
        <v>41248</v>
      </c>
      <c r="Z2240" s="112">
        <v>0</v>
      </c>
      <c r="AA2240" s="112">
        <v>0</v>
      </c>
      <c r="AB2240" s="112">
        <v>41248</v>
      </c>
    </row>
    <row r="2241" spans="1:28" hidden="1" outlineLevel="1" x14ac:dyDescent="0.25">
      <c r="A2241" s="114" t="s">
        <v>1832</v>
      </c>
      <c r="B2241" s="114" t="s">
        <v>1833</v>
      </c>
      <c r="C2241" s="114" t="s">
        <v>603</v>
      </c>
      <c r="D2241" s="114" t="s">
        <v>1690</v>
      </c>
      <c r="E2241" s="112">
        <v>0</v>
      </c>
      <c r="F2241" s="112">
        <v>0</v>
      </c>
      <c r="G2241" s="112">
        <v>0</v>
      </c>
      <c r="H2241" s="112">
        <v>0</v>
      </c>
      <c r="I2241" s="112">
        <v>0</v>
      </c>
      <c r="J2241" s="112">
        <v>0</v>
      </c>
      <c r="K2241" s="112">
        <v>0</v>
      </c>
      <c r="L2241" s="112">
        <v>0</v>
      </c>
      <c r="M2241" s="112">
        <v>0</v>
      </c>
      <c r="O2241" s="114" t="s">
        <v>1832</v>
      </c>
      <c r="P2241" s="114" t="s">
        <v>1833</v>
      </c>
      <c r="Q2241" s="114" t="s">
        <v>603</v>
      </c>
      <c r="R2241" s="114" t="s">
        <v>1690</v>
      </c>
      <c r="S2241" s="114"/>
      <c r="T2241" s="112">
        <v>0</v>
      </c>
      <c r="U2241" s="112">
        <v>0</v>
      </c>
      <c r="V2241" s="112">
        <v>0</v>
      </c>
      <c r="W2241" s="112">
        <v>0</v>
      </c>
      <c r="X2241" s="112">
        <v>0</v>
      </c>
      <c r="Y2241" s="112">
        <v>0</v>
      </c>
      <c r="Z2241" s="112">
        <v>0</v>
      </c>
      <c r="AA2241" s="112">
        <v>0</v>
      </c>
      <c r="AB2241" s="112">
        <v>0</v>
      </c>
    </row>
    <row r="2242" spans="1:28" hidden="1" outlineLevel="1" x14ac:dyDescent="0.25">
      <c r="A2242" s="114" t="s">
        <v>1832</v>
      </c>
      <c r="B2242" s="114" t="s">
        <v>1833</v>
      </c>
      <c r="C2242" s="114" t="s">
        <v>604</v>
      </c>
      <c r="D2242" s="114" t="s">
        <v>1691</v>
      </c>
      <c r="E2242" s="112">
        <v>0</v>
      </c>
      <c r="F2242" s="112">
        <v>0</v>
      </c>
      <c r="G2242" s="112">
        <v>0</v>
      </c>
      <c r="H2242" s="112">
        <v>0</v>
      </c>
      <c r="I2242" s="112">
        <v>0</v>
      </c>
      <c r="J2242" s="112">
        <v>21856</v>
      </c>
      <c r="K2242" s="112">
        <v>0</v>
      </c>
      <c r="L2242" s="112">
        <v>0</v>
      </c>
      <c r="M2242" s="112">
        <v>21856</v>
      </c>
      <c r="O2242" s="114" t="s">
        <v>1832</v>
      </c>
      <c r="P2242" s="114" t="s">
        <v>1833</v>
      </c>
      <c r="Q2242" s="114" t="s">
        <v>604</v>
      </c>
      <c r="R2242" s="114" t="s">
        <v>1691</v>
      </c>
      <c r="S2242" s="114"/>
      <c r="T2242" s="112">
        <v>0</v>
      </c>
      <c r="U2242" s="112">
        <v>0</v>
      </c>
      <c r="V2242" s="112">
        <v>0</v>
      </c>
      <c r="W2242" s="112">
        <v>0</v>
      </c>
      <c r="X2242" s="112">
        <v>0</v>
      </c>
      <c r="Y2242" s="112">
        <v>21856</v>
      </c>
      <c r="Z2242" s="112">
        <v>0</v>
      </c>
      <c r="AA2242" s="112">
        <v>0</v>
      </c>
      <c r="AB2242" s="112">
        <v>21856</v>
      </c>
    </row>
    <row r="2243" spans="1:28" hidden="1" outlineLevel="1" x14ac:dyDescent="0.25">
      <c r="A2243" s="114" t="s">
        <v>1832</v>
      </c>
      <c r="B2243" s="114" t="s">
        <v>1833</v>
      </c>
      <c r="C2243" s="114" t="s">
        <v>605</v>
      </c>
      <c r="D2243" s="114" t="s">
        <v>1692</v>
      </c>
      <c r="E2243" s="112">
        <v>0</v>
      </c>
      <c r="F2243" s="112">
        <v>0</v>
      </c>
      <c r="G2243" s="112">
        <v>0</v>
      </c>
      <c r="H2243" s="112">
        <v>0</v>
      </c>
      <c r="I2243" s="112">
        <v>0</v>
      </c>
      <c r="J2243" s="112">
        <v>0</v>
      </c>
      <c r="K2243" s="112">
        <v>0</v>
      </c>
      <c r="L2243" s="112">
        <v>0</v>
      </c>
      <c r="M2243" s="112">
        <v>0</v>
      </c>
      <c r="O2243" s="114" t="s">
        <v>1832</v>
      </c>
      <c r="P2243" s="114" t="s">
        <v>1833</v>
      </c>
      <c r="Q2243" s="114" t="s">
        <v>605</v>
      </c>
      <c r="R2243" s="114" t="s">
        <v>1692</v>
      </c>
      <c r="S2243" s="114"/>
      <c r="T2243" s="112">
        <v>0</v>
      </c>
      <c r="U2243" s="112">
        <v>0</v>
      </c>
      <c r="V2243" s="112">
        <v>0</v>
      </c>
      <c r="W2243" s="112">
        <v>0</v>
      </c>
      <c r="X2243" s="112">
        <v>0</v>
      </c>
      <c r="Y2243" s="112">
        <v>0</v>
      </c>
      <c r="Z2243" s="112">
        <v>0</v>
      </c>
      <c r="AA2243" s="112">
        <v>0</v>
      </c>
      <c r="AB2243" s="112">
        <v>0</v>
      </c>
    </row>
    <row r="2244" spans="1:28" hidden="1" outlineLevel="1" x14ac:dyDescent="0.25">
      <c r="A2244" s="114" t="s">
        <v>1832</v>
      </c>
      <c r="B2244" s="114" t="s">
        <v>1833</v>
      </c>
      <c r="C2244" s="114" t="s">
        <v>606</v>
      </c>
      <c r="D2244" s="114" t="s">
        <v>1693</v>
      </c>
      <c r="E2244" s="112">
        <v>0</v>
      </c>
      <c r="F2244" s="112">
        <v>0</v>
      </c>
      <c r="G2244" s="112">
        <v>0</v>
      </c>
      <c r="H2244" s="112">
        <v>0</v>
      </c>
      <c r="I2244" s="112">
        <v>0</v>
      </c>
      <c r="J2244" s="112">
        <v>0</v>
      </c>
      <c r="K2244" s="112">
        <v>0</v>
      </c>
      <c r="L2244" s="112">
        <v>0</v>
      </c>
      <c r="M2244" s="112">
        <v>0</v>
      </c>
      <c r="O2244" s="114" t="s">
        <v>1832</v>
      </c>
      <c r="P2244" s="114" t="s">
        <v>1833</v>
      </c>
      <c r="Q2244" s="114" t="s">
        <v>606</v>
      </c>
      <c r="R2244" s="114" t="s">
        <v>1693</v>
      </c>
      <c r="S2244" s="114"/>
      <c r="T2244" s="112">
        <v>0</v>
      </c>
      <c r="U2244" s="112">
        <v>0</v>
      </c>
      <c r="V2244" s="112">
        <v>0</v>
      </c>
      <c r="W2244" s="112">
        <v>0</v>
      </c>
      <c r="X2244" s="112">
        <v>0</v>
      </c>
      <c r="Y2244" s="112">
        <v>0</v>
      </c>
      <c r="Z2244" s="112">
        <v>0</v>
      </c>
      <c r="AA2244" s="112">
        <v>0</v>
      </c>
      <c r="AB2244" s="112">
        <v>0</v>
      </c>
    </row>
    <row r="2245" spans="1:28" hidden="1" outlineLevel="1" x14ac:dyDescent="0.25">
      <c r="A2245" s="114" t="s">
        <v>1832</v>
      </c>
      <c r="B2245" s="114" t="s">
        <v>1833</v>
      </c>
      <c r="C2245" s="114" t="s">
        <v>607</v>
      </c>
      <c r="D2245" s="114" t="s">
        <v>1694</v>
      </c>
      <c r="E2245" s="112">
        <v>0</v>
      </c>
      <c r="F2245" s="112">
        <v>85664</v>
      </c>
      <c r="G2245" s="112">
        <v>38668</v>
      </c>
      <c r="H2245" s="112">
        <v>0</v>
      </c>
      <c r="I2245" s="112">
        <v>0</v>
      </c>
      <c r="J2245" s="112">
        <v>12432</v>
      </c>
      <c r="K2245" s="112">
        <v>0</v>
      </c>
      <c r="L2245" s="112">
        <v>0</v>
      </c>
      <c r="M2245" s="112">
        <v>136764</v>
      </c>
      <c r="O2245" s="114" t="s">
        <v>1832</v>
      </c>
      <c r="P2245" s="114" t="s">
        <v>1833</v>
      </c>
      <c r="Q2245" s="114" t="s">
        <v>607</v>
      </c>
      <c r="R2245" s="114" t="s">
        <v>1694</v>
      </c>
      <c r="S2245" s="114"/>
      <c r="T2245" s="112">
        <v>0</v>
      </c>
      <c r="U2245" s="112">
        <v>85664</v>
      </c>
      <c r="V2245" s="112">
        <v>38668</v>
      </c>
      <c r="W2245" s="112">
        <v>0</v>
      </c>
      <c r="X2245" s="112">
        <v>0</v>
      </c>
      <c r="Y2245" s="112">
        <v>12432</v>
      </c>
      <c r="Z2245" s="112">
        <v>0</v>
      </c>
      <c r="AA2245" s="112">
        <v>0</v>
      </c>
      <c r="AB2245" s="112">
        <v>136764</v>
      </c>
    </row>
    <row r="2246" spans="1:28" hidden="1" outlineLevel="1" x14ac:dyDescent="0.25">
      <c r="A2246" s="114" t="s">
        <v>1832</v>
      </c>
      <c r="B2246" s="114" t="s">
        <v>1833</v>
      </c>
      <c r="C2246" s="114" t="s">
        <v>608</v>
      </c>
      <c r="D2246" s="114" t="s">
        <v>1695</v>
      </c>
      <c r="E2246" s="112">
        <v>0</v>
      </c>
      <c r="F2246" s="112">
        <v>0</v>
      </c>
      <c r="G2246" s="112">
        <v>0</v>
      </c>
      <c r="H2246" s="112">
        <v>0</v>
      </c>
      <c r="I2246" s="112">
        <v>242960</v>
      </c>
      <c r="J2246" s="112">
        <v>0</v>
      </c>
      <c r="K2246" s="112">
        <v>0</v>
      </c>
      <c r="L2246" s="112">
        <v>0</v>
      </c>
      <c r="M2246" s="112">
        <v>242960</v>
      </c>
      <c r="O2246" s="114" t="s">
        <v>1832</v>
      </c>
      <c r="P2246" s="114" t="s">
        <v>1833</v>
      </c>
      <c r="Q2246" s="114" t="s">
        <v>608</v>
      </c>
      <c r="R2246" s="114" t="s">
        <v>1695</v>
      </c>
      <c r="S2246" s="114"/>
      <c r="T2246" s="112">
        <v>0</v>
      </c>
      <c r="U2246" s="112">
        <v>0</v>
      </c>
      <c r="V2246" s="112">
        <v>0</v>
      </c>
      <c r="W2246" s="112">
        <v>0</v>
      </c>
      <c r="X2246" s="112">
        <v>242960</v>
      </c>
      <c r="Y2246" s="112">
        <v>0</v>
      </c>
      <c r="Z2246" s="112">
        <v>0</v>
      </c>
      <c r="AA2246" s="112">
        <v>0</v>
      </c>
      <c r="AB2246" s="112">
        <v>242960</v>
      </c>
    </row>
    <row r="2247" spans="1:28" hidden="1" outlineLevel="1" x14ac:dyDescent="0.25">
      <c r="A2247" s="114" t="s">
        <v>1832</v>
      </c>
      <c r="B2247" s="114" t="s">
        <v>1833</v>
      </c>
      <c r="C2247" s="114" t="s">
        <v>609</v>
      </c>
      <c r="D2247" s="114" t="s">
        <v>1696</v>
      </c>
      <c r="E2247" s="112">
        <v>0</v>
      </c>
      <c r="F2247" s="112">
        <v>0</v>
      </c>
      <c r="G2247" s="112">
        <v>0</v>
      </c>
      <c r="H2247" s="112">
        <v>0</v>
      </c>
      <c r="I2247" s="112">
        <v>297248</v>
      </c>
      <c r="J2247" s="112">
        <v>0</v>
      </c>
      <c r="K2247" s="112">
        <v>0</v>
      </c>
      <c r="L2247" s="112">
        <v>0</v>
      </c>
      <c r="M2247" s="112">
        <v>297248</v>
      </c>
      <c r="O2247" s="114" t="s">
        <v>1832</v>
      </c>
      <c r="P2247" s="114" t="s">
        <v>1833</v>
      </c>
      <c r="Q2247" s="114" t="s">
        <v>609</v>
      </c>
      <c r="R2247" s="114" t="s">
        <v>1696</v>
      </c>
      <c r="S2247" s="114"/>
      <c r="T2247" s="112">
        <v>0</v>
      </c>
      <c r="U2247" s="112">
        <v>0</v>
      </c>
      <c r="V2247" s="112">
        <v>0</v>
      </c>
      <c r="W2247" s="112">
        <v>0</v>
      </c>
      <c r="X2247" s="112">
        <v>297248</v>
      </c>
      <c r="Y2247" s="112">
        <v>0</v>
      </c>
      <c r="Z2247" s="112">
        <v>0</v>
      </c>
      <c r="AA2247" s="112">
        <v>0</v>
      </c>
      <c r="AB2247" s="112">
        <v>297248</v>
      </c>
    </row>
    <row r="2248" spans="1:28" hidden="1" outlineLevel="1" x14ac:dyDescent="0.25">
      <c r="A2248" s="114" t="s">
        <v>1832</v>
      </c>
      <c r="B2248" s="114" t="s">
        <v>1833</v>
      </c>
      <c r="C2248" s="114" t="s">
        <v>610</v>
      </c>
      <c r="D2248" s="114" t="s">
        <v>1697</v>
      </c>
      <c r="E2248" s="112">
        <v>0</v>
      </c>
      <c r="F2248" s="112">
        <v>0</v>
      </c>
      <c r="G2248" s="112">
        <v>0</v>
      </c>
      <c r="H2248" s="112">
        <v>0</v>
      </c>
      <c r="I2248" s="112">
        <v>99200</v>
      </c>
      <c r="J2248" s="112">
        <v>0</v>
      </c>
      <c r="K2248" s="112">
        <v>0</v>
      </c>
      <c r="L2248" s="112">
        <v>0</v>
      </c>
      <c r="M2248" s="112">
        <v>99200</v>
      </c>
      <c r="O2248" s="114" t="s">
        <v>1832</v>
      </c>
      <c r="P2248" s="114" t="s">
        <v>1833</v>
      </c>
      <c r="Q2248" s="114" t="s">
        <v>610</v>
      </c>
      <c r="R2248" s="114" t="s">
        <v>1697</v>
      </c>
      <c r="S2248" s="114"/>
      <c r="T2248" s="112">
        <v>0</v>
      </c>
      <c r="U2248" s="112">
        <v>0</v>
      </c>
      <c r="V2248" s="112">
        <v>0</v>
      </c>
      <c r="W2248" s="112">
        <v>0</v>
      </c>
      <c r="X2248" s="112">
        <v>99200</v>
      </c>
      <c r="Y2248" s="112">
        <v>0</v>
      </c>
      <c r="Z2248" s="112">
        <v>0</v>
      </c>
      <c r="AA2248" s="112">
        <v>0</v>
      </c>
      <c r="AB2248" s="112">
        <v>99200</v>
      </c>
    </row>
    <row r="2249" spans="1:28" hidden="1" outlineLevel="1" x14ac:dyDescent="0.25">
      <c r="A2249" s="114" t="s">
        <v>1832</v>
      </c>
      <c r="B2249" s="114" t="s">
        <v>1833</v>
      </c>
      <c r="C2249" s="114" t="s">
        <v>611</v>
      </c>
      <c r="D2249" s="114" t="s">
        <v>1698</v>
      </c>
      <c r="E2249" s="112">
        <v>0</v>
      </c>
      <c r="F2249" s="112">
        <v>0</v>
      </c>
      <c r="G2249" s="112">
        <v>0</v>
      </c>
      <c r="H2249" s="112">
        <v>0</v>
      </c>
      <c r="I2249" s="112">
        <v>0</v>
      </c>
      <c r="J2249" s="112">
        <v>0</v>
      </c>
      <c r="K2249" s="112">
        <v>0</v>
      </c>
      <c r="L2249" s="112">
        <v>0</v>
      </c>
      <c r="M2249" s="112">
        <v>0</v>
      </c>
      <c r="O2249" s="114" t="s">
        <v>1832</v>
      </c>
      <c r="P2249" s="114" t="s">
        <v>1833</v>
      </c>
      <c r="Q2249" s="114" t="s">
        <v>611</v>
      </c>
      <c r="R2249" s="114" t="s">
        <v>1698</v>
      </c>
      <c r="S2249" s="114"/>
      <c r="T2249" s="112">
        <v>0</v>
      </c>
      <c r="U2249" s="112">
        <v>0</v>
      </c>
      <c r="V2249" s="112">
        <v>0</v>
      </c>
      <c r="W2249" s="112">
        <v>0</v>
      </c>
      <c r="X2249" s="112">
        <v>0</v>
      </c>
      <c r="Y2249" s="112">
        <v>0</v>
      </c>
      <c r="Z2249" s="112">
        <v>0</v>
      </c>
      <c r="AA2249" s="112">
        <v>0</v>
      </c>
      <c r="AB2249" s="112">
        <v>0</v>
      </c>
    </row>
    <row r="2250" spans="1:28" hidden="1" outlineLevel="1" x14ac:dyDescent="0.25">
      <c r="A2250" s="114" t="s">
        <v>1832</v>
      </c>
      <c r="B2250" s="114" t="s">
        <v>1833</v>
      </c>
      <c r="C2250" s="114" t="s">
        <v>612</v>
      </c>
      <c r="D2250" s="114" t="s">
        <v>1699</v>
      </c>
      <c r="E2250" s="112">
        <v>9456</v>
      </c>
      <c r="F2250" s="112">
        <v>0</v>
      </c>
      <c r="G2250" s="112">
        <v>0</v>
      </c>
      <c r="H2250" s="112">
        <v>0</v>
      </c>
      <c r="I2250" s="112">
        <v>432</v>
      </c>
      <c r="J2250" s="112">
        <v>0</v>
      </c>
      <c r="K2250" s="112">
        <v>0</v>
      </c>
      <c r="L2250" s="112">
        <v>0</v>
      </c>
      <c r="M2250" s="112">
        <v>9888</v>
      </c>
      <c r="O2250" s="114" t="s">
        <v>1832</v>
      </c>
      <c r="P2250" s="114" t="s">
        <v>1833</v>
      </c>
      <c r="Q2250" s="114" t="s">
        <v>612</v>
      </c>
      <c r="R2250" s="114" t="s">
        <v>1699</v>
      </c>
      <c r="S2250" s="114"/>
      <c r="T2250" s="112">
        <v>9456</v>
      </c>
      <c r="U2250" s="112">
        <v>0</v>
      </c>
      <c r="V2250" s="112">
        <v>0</v>
      </c>
      <c r="W2250" s="112">
        <v>0</v>
      </c>
      <c r="X2250" s="112">
        <v>432</v>
      </c>
      <c r="Y2250" s="112">
        <v>0</v>
      </c>
      <c r="Z2250" s="112">
        <v>0</v>
      </c>
      <c r="AA2250" s="112">
        <v>0</v>
      </c>
      <c r="AB2250" s="112">
        <v>9888</v>
      </c>
    </row>
    <row r="2251" spans="1:28" hidden="1" outlineLevel="1" x14ac:dyDescent="0.25">
      <c r="A2251" s="114" t="s">
        <v>1832</v>
      </c>
      <c r="B2251" s="114" t="s">
        <v>1833</v>
      </c>
      <c r="C2251" s="114" t="s">
        <v>613</v>
      </c>
      <c r="D2251" s="114" t="s">
        <v>1700</v>
      </c>
      <c r="E2251" s="112">
        <v>53568</v>
      </c>
      <c r="F2251" s="112">
        <v>0</v>
      </c>
      <c r="G2251" s="112">
        <v>0</v>
      </c>
      <c r="H2251" s="112">
        <v>0</v>
      </c>
      <c r="I2251" s="112">
        <v>0</v>
      </c>
      <c r="J2251" s="112">
        <v>0</v>
      </c>
      <c r="K2251" s="112">
        <v>0</v>
      </c>
      <c r="L2251" s="112">
        <v>0</v>
      </c>
      <c r="M2251" s="112">
        <v>53568</v>
      </c>
      <c r="O2251" s="114" t="s">
        <v>1832</v>
      </c>
      <c r="P2251" s="114" t="s">
        <v>1833</v>
      </c>
      <c r="Q2251" s="114" t="s">
        <v>613</v>
      </c>
      <c r="R2251" s="114" t="s">
        <v>1700</v>
      </c>
      <c r="S2251" s="114"/>
      <c r="T2251" s="112">
        <v>53568</v>
      </c>
      <c r="U2251" s="112">
        <v>0</v>
      </c>
      <c r="V2251" s="112">
        <v>0</v>
      </c>
      <c r="W2251" s="112">
        <v>0</v>
      </c>
      <c r="X2251" s="112">
        <v>0</v>
      </c>
      <c r="Y2251" s="112">
        <v>0</v>
      </c>
      <c r="Z2251" s="112">
        <v>0</v>
      </c>
      <c r="AA2251" s="112">
        <v>0</v>
      </c>
      <c r="AB2251" s="112">
        <v>53568</v>
      </c>
    </row>
    <row r="2252" spans="1:28" hidden="1" outlineLevel="1" x14ac:dyDescent="0.25">
      <c r="A2252" s="114" t="s">
        <v>1832</v>
      </c>
      <c r="B2252" s="114" t="s">
        <v>1833</v>
      </c>
      <c r="C2252" s="114" t="s">
        <v>614</v>
      </c>
      <c r="D2252" s="114" t="s">
        <v>1701</v>
      </c>
      <c r="E2252" s="112">
        <v>0</v>
      </c>
      <c r="F2252" s="112">
        <v>0</v>
      </c>
      <c r="G2252" s="112">
        <v>0</v>
      </c>
      <c r="H2252" s="112">
        <v>0</v>
      </c>
      <c r="I2252" s="112">
        <v>40752</v>
      </c>
      <c r="J2252" s="112">
        <v>0</v>
      </c>
      <c r="K2252" s="112">
        <v>0</v>
      </c>
      <c r="L2252" s="112">
        <v>0</v>
      </c>
      <c r="M2252" s="112">
        <v>40752</v>
      </c>
      <c r="O2252" s="114" t="s">
        <v>1832</v>
      </c>
      <c r="P2252" s="114" t="s">
        <v>1833</v>
      </c>
      <c r="Q2252" s="114" t="s">
        <v>614</v>
      </c>
      <c r="R2252" s="114" t="s">
        <v>1701</v>
      </c>
      <c r="S2252" s="114"/>
      <c r="T2252" s="112">
        <v>0</v>
      </c>
      <c r="U2252" s="112">
        <v>0</v>
      </c>
      <c r="V2252" s="112">
        <v>0</v>
      </c>
      <c r="W2252" s="112">
        <v>0</v>
      </c>
      <c r="X2252" s="112">
        <v>40752</v>
      </c>
      <c r="Y2252" s="112">
        <v>0</v>
      </c>
      <c r="Z2252" s="112">
        <v>0</v>
      </c>
      <c r="AA2252" s="112">
        <v>0</v>
      </c>
      <c r="AB2252" s="112">
        <v>40752</v>
      </c>
    </row>
    <row r="2253" spans="1:28" hidden="1" outlineLevel="1" x14ac:dyDescent="0.25">
      <c r="A2253" s="114" t="s">
        <v>1832</v>
      </c>
      <c r="B2253" s="114" t="s">
        <v>1833</v>
      </c>
      <c r="C2253" s="114" t="s">
        <v>615</v>
      </c>
      <c r="D2253" s="114" t="s">
        <v>1702</v>
      </c>
      <c r="E2253" s="112">
        <v>0</v>
      </c>
      <c r="F2253" s="112">
        <v>0</v>
      </c>
      <c r="G2253" s="112">
        <v>0</v>
      </c>
      <c r="H2253" s="112">
        <v>0</v>
      </c>
      <c r="I2253" s="112">
        <v>0</v>
      </c>
      <c r="J2253" s="112">
        <v>0</v>
      </c>
      <c r="K2253" s="112">
        <v>0</v>
      </c>
      <c r="L2253" s="112">
        <v>0</v>
      </c>
      <c r="M2253" s="112">
        <v>0</v>
      </c>
      <c r="O2253" s="114" t="s">
        <v>1832</v>
      </c>
      <c r="P2253" s="114" t="s">
        <v>1833</v>
      </c>
      <c r="Q2253" s="114" t="s">
        <v>615</v>
      </c>
      <c r="R2253" s="114" t="s">
        <v>1702</v>
      </c>
      <c r="S2253" s="114"/>
      <c r="T2253" s="112">
        <v>0</v>
      </c>
      <c r="U2253" s="112">
        <v>0</v>
      </c>
      <c r="V2253" s="112">
        <v>0</v>
      </c>
      <c r="W2253" s="112">
        <v>0</v>
      </c>
      <c r="X2253" s="112">
        <v>0</v>
      </c>
      <c r="Y2253" s="112">
        <v>0</v>
      </c>
      <c r="Z2253" s="112">
        <v>0</v>
      </c>
      <c r="AA2253" s="112">
        <v>0</v>
      </c>
      <c r="AB2253" s="112">
        <v>0</v>
      </c>
    </row>
    <row r="2254" spans="1:28" hidden="1" outlineLevel="1" x14ac:dyDescent="0.25">
      <c r="A2254" s="114" t="s">
        <v>1832</v>
      </c>
      <c r="B2254" s="114" t="s">
        <v>1833</v>
      </c>
      <c r="C2254" s="114" t="s">
        <v>616</v>
      </c>
      <c r="D2254" s="114" t="s">
        <v>1703</v>
      </c>
      <c r="E2254" s="112">
        <v>178032</v>
      </c>
      <c r="F2254" s="112">
        <v>111056</v>
      </c>
      <c r="G2254" s="112">
        <v>38668</v>
      </c>
      <c r="H2254" s="112">
        <v>79224</v>
      </c>
      <c r="I2254" s="112">
        <v>1436016</v>
      </c>
      <c r="J2254" s="112">
        <v>1109488</v>
      </c>
      <c r="K2254" s="112">
        <v>0</v>
      </c>
      <c r="L2254" s="112">
        <v>384</v>
      </c>
      <c r="M2254" s="112">
        <v>2952868</v>
      </c>
      <c r="O2254" s="114" t="s">
        <v>1832</v>
      </c>
      <c r="P2254" s="114" t="s">
        <v>1833</v>
      </c>
      <c r="Q2254" s="114" t="s">
        <v>616</v>
      </c>
      <c r="R2254" s="114" t="s">
        <v>1703</v>
      </c>
      <c r="S2254" s="114"/>
      <c r="T2254" s="112">
        <v>178032</v>
      </c>
      <c r="U2254" s="112">
        <v>111056</v>
      </c>
      <c r="V2254" s="112">
        <v>38668</v>
      </c>
      <c r="W2254" s="112">
        <v>79224</v>
      </c>
      <c r="X2254" s="112">
        <v>1436016</v>
      </c>
      <c r="Y2254" s="112">
        <v>1109488</v>
      </c>
      <c r="Z2254" s="112">
        <v>0</v>
      </c>
      <c r="AA2254" s="112">
        <v>384</v>
      </c>
      <c r="AB2254" s="112">
        <v>2952868</v>
      </c>
    </row>
    <row r="2255" spans="1:28" hidden="1" outlineLevel="1" x14ac:dyDescent="0.25">
      <c r="D2255" s="111" t="s">
        <v>617</v>
      </c>
      <c r="R2255" s="111" t="s">
        <v>617</v>
      </c>
      <c r="S2255" s="111"/>
    </row>
    <row r="2256" spans="1:28" hidden="1" outlineLevel="1" x14ac:dyDescent="0.25">
      <c r="A2256" s="114" t="s">
        <v>1832</v>
      </c>
      <c r="B2256" s="114" t="s">
        <v>1833</v>
      </c>
      <c r="C2256" s="114" t="s">
        <v>618</v>
      </c>
      <c r="D2256" s="114" t="s">
        <v>1704</v>
      </c>
      <c r="E2256" s="112">
        <v>0</v>
      </c>
      <c r="F2256" s="112">
        <v>0</v>
      </c>
      <c r="G2256" s="112">
        <v>0</v>
      </c>
      <c r="H2256" s="112">
        <v>0</v>
      </c>
      <c r="I2256" s="112">
        <v>0</v>
      </c>
      <c r="J2256" s="112">
        <v>0</v>
      </c>
      <c r="K2256" s="112">
        <v>0</v>
      </c>
      <c r="L2256" s="112">
        <v>0</v>
      </c>
      <c r="M2256" s="112">
        <v>0</v>
      </c>
      <c r="O2256" s="114" t="s">
        <v>1832</v>
      </c>
      <c r="P2256" s="114" t="s">
        <v>1833</v>
      </c>
      <c r="Q2256" s="114" t="s">
        <v>618</v>
      </c>
      <c r="R2256" s="114" t="s">
        <v>1704</v>
      </c>
      <c r="S2256" s="114"/>
      <c r="T2256" s="112">
        <v>0</v>
      </c>
      <c r="U2256" s="112">
        <v>0</v>
      </c>
      <c r="V2256" s="112">
        <v>0</v>
      </c>
      <c r="W2256" s="112">
        <v>0</v>
      </c>
      <c r="X2256" s="112">
        <v>0</v>
      </c>
      <c r="Y2256" s="112">
        <v>0</v>
      </c>
      <c r="Z2256" s="112">
        <v>0</v>
      </c>
      <c r="AA2256" s="112">
        <v>0</v>
      </c>
      <c r="AB2256" s="112">
        <v>0</v>
      </c>
    </row>
    <row r="2257" spans="1:28" hidden="1" outlineLevel="1" x14ac:dyDescent="0.25">
      <c r="A2257" s="114" t="s">
        <v>1832</v>
      </c>
      <c r="B2257" s="114" t="s">
        <v>1833</v>
      </c>
      <c r="C2257" s="114" t="s">
        <v>619</v>
      </c>
      <c r="D2257" s="114" t="s">
        <v>1705</v>
      </c>
      <c r="E2257" s="112">
        <v>0</v>
      </c>
      <c r="F2257" s="112">
        <v>0</v>
      </c>
      <c r="G2257" s="112">
        <v>0</v>
      </c>
      <c r="H2257" s="112">
        <v>0</v>
      </c>
      <c r="I2257" s="112">
        <v>0</v>
      </c>
      <c r="J2257" s="112">
        <v>0</v>
      </c>
      <c r="K2257" s="112">
        <v>0</v>
      </c>
      <c r="L2257" s="112">
        <v>0</v>
      </c>
      <c r="M2257" s="112">
        <v>0</v>
      </c>
      <c r="O2257" s="114" t="s">
        <v>1832</v>
      </c>
      <c r="P2257" s="114" t="s">
        <v>1833</v>
      </c>
      <c r="Q2257" s="114" t="s">
        <v>619</v>
      </c>
      <c r="R2257" s="114" t="s">
        <v>1705</v>
      </c>
      <c r="S2257" s="114"/>
      <c r="T2257" s="112">
        <v>0</v>
      </c>
      <c r="U2257" s="112">
        <v>0</v>
      </c>
      <c r="V2257" s="112">
        <v>0</v>
      </c>
      <c r="W2257" s="112">
        <v>0</v>
      </c>
      <c r="X2257" s="112">
        <v>0</v>
      </c>
      <c r="Y2257" s="112">
        <v>0</v>
      </c>
      <c r="Z2257" s="112">
        <v>0</v>
      </c>
      <c r="AA2257" s="112">
        <v>0</v>
      </c>
      <c r="AB2257" s="112">
        <v>0</v>
      </c>
    </row>
    <row r="2258" spans="1:28" hidden="1" outlineLevel="1" x14ac:dyDescent="0.25">
      <c r="A2258" s="114" t="s">
        <v>1832</v>
      </c>
      <c r="B2258" s="114" t="s">
        <v>1833</v>
      </c>
      <c r="C2258" s="114" t="s">
        <v>620</v>
      </c>
      <c r="D2258" s="114" t="s">
        <v>1706</v>
      </c>
      <c r="E2258" s="112">
        <v>0</v>
      </c>
      <c r="F2258" s="112">
        <v>0</v>
      </c>
      <c r="G2258" s="112">
        <v>0</v>
      </c>
      <c r="H2258" s="112">
        <v>0</v>
      </c>
      <c r="I2258" s="112">
        <v>0</v>
      </c>
      <c r="J2258" s="112">
        <v>0</v>
      </c>
      <c r="K2258" s="112">
        <v>0</v>
      </c>
      <c r="L2258" s="112">
        <v>0</v>
      </c>
      <c r="M2258" s="112">
        <v>0</v>
      </c>
      <c r="O2258" s="114" t="s">
        <v>1832</v>
      </c>
      <c r="P2258" s="114" t="s">
        <v>1833</v>
      </c>
      <c r="Q2258" s="114" t="s">
        <v>620</v>
      </c>
      <c r="R2258" s="114" t="s">
        <v>1706</v>
      </c>
      <c r="S2258" s="114"/>
      <c r="T2258" s="112">
        <v>0</v>
      </c>
      <c r="U2258" s="112">
        <v>0</v>
      </c>
      <c r="V2258" s="112">
        <v>0</v>
      </c>
      <c r="W2258" s="112">
        <v>0</v>
      </c>
      <c r="X2258" s="112">
        <v>0</v>
      </c>
      <c r="Y2258" s="112">
        <v>0</v>
      </c>
      <c r="Z2258" s="112">
        <v>0</v>
      </c>
      <c r="AA2258" s="112">
        <v>0</v>
      </c>
      <c r="AB2258" s="112">
        <v>0</v>
      </c>
    </row>
    <row r="2259" spans="1:28" hidden="1" outlineLevel="1" x14ac:dyDescent="0.25">
      <c r="A2259" s="114" t="s">
        <v>1832</v>
      </c>
      <c r="B2259" s="114" t="s">
        <v>1833</v>
      </c>
      <c r="C2259" s="114" t="s">
        <v>621</v>
      </c>
      <c r="D2259" s="114" t="s">
        <v>1707</v>
      </c>
      <c r="E2259" s="112">
        <v>0</v>
      </c>
      <c r="F2259" s="112">
        <v>0</v>
      </c>
      <c r="G2259" s="112">
        <v>0</v>
      </c>
      <c r="H2259" s="112">
        <v>0</v>
      </c>
      <c r="I2259" s="112">
        <v>0</v>
      </c>
      <c r="J2259" s="112">
        <v>0</v>
      </c>
      <c r="K2259" s="112">
        <v>0</v>
      </c>
      <c r="L2259" s="112">
        <v>0</v>
      </c>
      <c r="M2259" s="112">
        <v>0</v>
      </c>
      <c r="O2259" s="114" t="s">
        <v>1832</v>
      </c>
      <c r="P2259" s="114" t="s">
        <v>1833</v>
      </c>
      <c r="Q2259" s="114" t="s">
        <v>621</v>
      </c>
      <c r="R2259" s="114" t="s">
        <v>1707</v>
      </c>
      <c r="S2259" s="114"/>
      <c r="T2259" s="112">
        <v>0</v>
      </c>
      <c r="U2259" s="112">
        <v>0</v>
      </c>
      <c r="V2259" s="112">
        <v>0</v>
      </c>
      <c r="W2259" s="112">
        <v>0</v>
      </c>
      <c r="X2259" s="112">
        <v>0</v>
      </c>
      <c r="Y2259" s="112">
        <v>0</v>
      </c>
      <c r="Z2259" s="112">
        <v>0</v>
      </c>
      <c r="AA2259" s="112">
        <v>0</v>
      </c>
      <c r="AB2259" s="112">
        <v>0</v>
      </c>
    </row>
    <row r="2260" spans="1:28" hidden="1" outlineLevel="1" x14ac:dyDescent="0.25">
      <c r="A2260" s="114" t="s">
        <v>1832</v>
      </c>
      <c r="B2260" s="114" t="s">
        <v>1833</v>
      </c>
      <c r="C2260" s="114" t="s">
        <v>706</v>
      </c>
      <c r="D2260" s="114" t="s">
        <v>1708</v>
      </c>
      <c r="E2260" s="112">
        <v>0</v>
      </c>
      <c r="F2260" s="112">
        <v>0</v>
      </c>
      <c r="G2260" s="112">
        <v>0</v>
      </c>
      <c r="H2260" s="112">
        <v>0</v>
      </c>
      <c r="I2260" s="112">
        <v>0</v>
      </c>
      <c r="J2260" s="112">
        <v>0</v>
      </c>
      <c r="K2260" s="112">
        <v>0</v>
      </c>
      <c r="L2260" s="112">
        <v>0</v>
      </c>
      <c r="M2260" s="112">
        <v>0</v>
      </c>
      <c r="O2260" s="114" t="s">
        <v>1832</v>
      </c>
      <c r="P2260" s="114" t="s">
        <v>1833</v>
      </c>
      <c r="Q2260" s="114" t="s">
        <v>706</v>
      </c>
      <c r="R2260" s="114" t="s">
        <v>1708</v>
      </c>
      <c r="S2260" s="114"/>
      <c r="T2260" s="112">
        <v>0</v>
      </c>
      <c r="U2260" s="112">
        <v>0</v>
      </c>
      <c r="V2260" s="112">
        <v>0</v>
      </c>
      <c r="W2260" s="112">
        <v>0</v>
      </c>
      <c r="X2260" s="112">
        <v>0</v>
      </c>
      <c r="Y2260" s="112">
        <v>0</v>
      </c>
      <c r="Z2260" s="112">
        <v>0</v>
      </c>
      <c r="AA2260" s="112">
        <v>0</v>
      </c>
      <c r="AB2260" s="112">
        <v>0</v>
      </c>
    </row>
    <row r="2261" spans="1:28" hidden="1" outlineLevel="1" x14ac:dyDescent="0.25">
      <c r="A2261" s="114" t="s">
        <v>1832</v>
      </c>
      <c r="B2261" s="114" t="s">
        <v>1833</v>
      </c>
      <c r="C2261" s="114" t="s">
        <v>708</v>
      </c>
      <c r="D2261" s="114" t="s">
        <v>1709</v>
      </c>
      <c r="E2261" s="112">
        <v>0</v>
      </c>
      <c r="F2261" s="112">
        <v>0</v>
      </c>
      <c r="G2261" s="112">
        <v>0</v>
      </c>
      <c r="H2261" s="112">
        <v>0</v>
      </c>
      <c r="I2261" s="112">
        <v>0</v>
      </c>
      <c r="J2261" s="112">
        <v>0</v>
      </c>
      <c r="K2261" s="112">
        <v>0</v>
      </c>
      <c r="L2261" s="112">
        <v>0</v>
      </c>
      <c r="M2261" s="112">
        <v>0</v>
      </c>
      <c r="O2261" s="114" t="s">
        <v>1832</v>
      </c>
      <c r="P2261" s="114" t="s">
        <v>1833</v>
      </c>
      <c r="Q2261" s="114" t="s">
        <v>708</v>
      </c>
      <c r="R2261" s="114" t="s">
        <v>1709</v>
      </c>
      <c r="S2261" s="114"/>
      <c r="T2261" s="112">
        <v>0</v>
      </c>
      <c r="U2261" s="112">
        <v>0</v>
      </c>
      <c r="V2261" s="112">
        <v>0</v>
      </c>
      <c r="W2261" s="112">
        <v>0</v>
      </c>
      <c r="X2261" s="112">
        <v>0</v>
      </c>
      <c r="Y2261" s="112">
        <v>0</v>
      </c>
      <c r="Z2261" s="112">
        <v>0</v>
      </c>
      <c r="AA2261" s="112">
        <v>0</v>
      </c>
      <c r="AB2261" s="112">
        <v>0</v>
      </c>
    </row>
    <row r="2262" spans="1:28" hidden="1" outlineLevel="1" x14ac:dyDescent="0.25"/>
    <row r="2263" spans="1:28" hidden="1" outlineLevel="1" x14ac:dyDescent="0.25"/>
    <row r="2264" spans="1:28" hidden="1" outlineLevel="1" x14ac:dyDescent="0.25">
      <c r="A2264" s="111" t="s">
        <v>1834</v>
      </c>
      <c r="O2264" s="111" t="s">
        <v>1834</v>
      </c>
    </row>
    <row r="2265" spans="1:28" hidden="1" outlineLevel="1" x14ac:dyDescent="0.25">
      <c r="A2265" s="114" t="s">
        <v>0</v>
      </c>
      <c r="B2265" s="114" t="s">
        <v>1666</v>
      </c>
      <c r="C2265" s="114" t="s">
        <v>112</v>
      </c>
      <c r="D2265" s="111" t="s">
        <v>127</v>
      </c>
      <c r="E2265" s="112" t="s">
        <v>1667</v>
      </c>
      <c r="F2265" s="112" t="s">
        <v>1668</v>
      </c>
      <c r="G2265" s="112" t="s">
        <v>1669</v>
      </c>
      <c r="H2265" s="112" t="s">
        <v>1670</v>
      </c>
      <c r="I2265" s="112" t="s">
        <v>1671</v>
      </c>
      <c r="J2265" s="112" t="s">
        <v>1672</v>
      </c>
      <c r="K2265" s="112" t="s">
        <v>1673</v>
      </c>
      <c r="L2265" s="112" t="s">
        <v>1674</v>
      </c>
      <c r="M2265" s="112" t="s">
        <v>1</v>
      </c>
      <c r="O2265" s="114" t="s">
        <v>0</v>
      </c>
      <c r="P2265" s="114" t="s">
        <v>1666</v>
      </c>
      <c r="Q2265" s="114" t="s">
        <v>112</v>
      </c>
      <c r="R2265" s="111" t="s">
        <v>127</v>
      </c>
      <c r="S2265" s="111"/>
      <c r="T2265" s="112" t="s">
        <v>1667</v>
      </c>
      <c r="U2265" s="112" t="s">
        <v>1668</v>
      </c>
      <c r="V2265" s="112" t="s">
        <v>1669</v>
      </c>
      <c r="W2265" s="112" t="s">
        <v>1670</v>
      </c>
      <c r="X2265" s="112" t="s">
        <v>1671</v>
      </c>
      <c r="Y2265" s="112" t="s">
        <v>1672</v>
      </c>
      <c r="Z2265" s="112" t="s">
        <v>1673</v>
      </c>
      <c r="AA2265" s="112" t="s">
        <v>1674</v>
      </c>
      <c r="AB2265" s="112" t="s">
        <v>1</v>
      </c>
    </row>
    <row r="2266" spans="1:28" hidden="1" outlineLevel="1" x14ac:dyDescent="0.25">
      <c r="A2266" s="114" t="s">
        <v>1835</v>
      </c>
      <c r="B2266" s="114" t="s">
        <v>1836</v>
      </c>
      <c r="C2266" s="114" t="s">
        <v>589</v>
      </c>
      <c r="D2266" s="114" t="s">
        <v>1676</v>
      </c>
      <c r="E2266" s="112">
        <v>0</v>
      </c>
      <c r="F2266" s="112">
        <v>0</v>
      </c>
      <c r="G2266" s="112">
        <v>0</v>
      </c>
      <c r="H2266" s="112">
        <v>0</v>
      </c>
      <c r="I2266" s="112">
        <v>0</v>
      </c>
      <c r="J2266" s="112">
        <v>0</v>
      </c>
      <c r="K2266" s="112">
        <v>0</v>
      </c>
      <c r="L2266" s="112">
        <v>0</v>
      </c>
      <c r="M2266" s="112">
        <v>0</v>
      </c>
      <c r="O2266" s="114" t="s">
        <v>1835</v>
      </c>
      <c r="P2266" s="114" t="s">
        <v>1836</v>
      </c>
      <c r="Q2266" s="114" t="s">
        <v>589</v>
      </c>
      <c r="R2266" s="114" t="s">
        <v>1676</v>
      </c>
      <c r="S2266" s="114"/>
      <c r="T2266" s="112">
        <v>0</v>
      </c>
      <c r="U2266" s="112">
        <v>0</v>
      </c>
      <c r="V2266" s="112">
        <v>0</v>
      </c>
      <c r="W2266" s="112">
        <v>0</v>
      </c>
      <c r="X2266" s="112">
        <v>0</v>
      </c>
      <c r="Y2266" s="112">
        <v>0</v>
      </c>
      <c r="Z2266" s="112">
        <v>0</v>
      </c>
      <c r="AA2266" s="112">
        <v>0</v>
      </c>
      <c r="AB2266" s="112">
        <v>0</v>
      </c>
    </row>
    <row r="2267" spans="1:28" hidden="1" outlineLevel="1" x14ac:dyDescent="0.25">
      <c r="A2267" s="114" t="s">
        <v>1835</v>
      </c>
      <c r="B2267" s="114" t="s">
        <v>1836</v>
      </c>
      <c r="C2267" s="114" t="s">
        <v>590</v>
      </c>
      <c r="D2267" s="114" t="s">
        <v>1677</v>
      </c>
      <c r="E2267" s="112">
        <v>0</v>
      </c>
      <c r="F2267" s="112">
        <v>0</v>
      </c>
      <c r="G2267" s="112">
        <v>0</v>
      </c>
      <c r="H2267" s="112">
        <v>0</v>
      </c>
      <c r="I2267" s="112">
        <v>24432</v>
      </c>
      <c r="J2267" s="112">
        <v>0</v>
      </c>
      <c r="K2267" s="112">
        <v>0</v>
      </c>
      <c r="L2267" s="112">
        <v>0</v>
      </c>
      <c r="M2267" s="112">
        <v>24432</v>
      </c>
      <c r="O2267" s="114" t="s">
        <v>1835</v>
      </c>
      <c r="P2267" s="114" t="s">
        <v>1836</v>
      </c>
      <c r="Q2267" s="114" t="s">
        <v>590</v>
      </c>
      <c r="R2267" s="114" t="s">
        <v>1677</v>
      </c>
      <c r="S2267" s="114"/>
      <c r="T2267" s="112">
        <v>0</v>
      </c>
      <c r="U2267" s="112">
        <v>0</v>
      </c>
      <c r="V2267" s="112">
        <v>0</v>
      </c>
      <c r="W2267" s="112">
        <v>0</v>
      </c>
      <c r="X2267" s="112">
        <v>24432</v>
      </c>
      <c r="Y2267" s="112">
        <v>0</v>
      </c>
      <c r="Z2267" s="112">
        <v>0</v>
      </c>
      <c r="AA2267" s="112">
        <v>0</v>
      </c>
      <c r="AB2267" s="112">
        <v>24432</v>
      </c>
    </row>
    <row r="2268" spans="1:28" hidden="1" outlineLevel="1" x14ac:dyDescent="0.25">
      <c r="A2268" s="114" t="s">
        <v>1835</v>
      </c>
      <c r="B2268" s="114" t="s">
        <v>1836</v>
      </c>
      <c r="C2268" s="114" t="s">
        <v>591</v>
      </c>
      <c r="D2268" s="114" t="s">
        <v>1678</v>
      </c>
      <c r="E2268" s="112">
        <v>0</v>
      </c>
      <c r="F2268" s="112">
        <v>0</v>
      </c>
      <c r="G2268" s="112">
        <v>0</v>
      </c>
      <c r="H2268" s="112">
        <v>0</v>
      </c>
      <c r="I2268" s="112">
        <v>0</v>
      </c>
      <c r="J2268" s="112">
        <v>0</v>
      </c>
      <c r="K2268" s="112">
        <v>0</v>
      </c>
      <c r="L2268" s="112">
        <v>0</v>
      </c>
      <c r="M2268" s="112">
        <v>0</v>
      </c>
      <c r="O2268" s="114" t="s">
        <v>1835</v>
      </c>
      <c r="P2268" s="114" t="s">
        <v>1836</v>
      </c>
      <c r="Q2268" s="114" t="s">
        <v>591</v>
      </c>
      <c r="R2268" s="114" t="s">
        <v>1678</v>
      </c>
      <c r="S2268" s="114"/>
      <c r="T2268" s="112">
        <v>0</v>
      </c>
      <c r="U2268" s="112">
        <v>0</v>
      </c>
      <c r="V2268" s="112">
        <v>0</v>
      </c>
      <c r="W2268" s="112">
        <v>0</v>
      </c>
      <c r="X2268" s="112">
        <v>0</v>
      </c>
      <c r="Y2268" s="112">
        <v>0</v>
      </c>
      <c r="Z2268" s="112">
        <v>0</v>
      </c>
      <c r="AA2268" s="112">
        <v>0</v>
      </c>
      <c r="AB2268" s="112">
        <v>0</v>
      </c>
    </row>
    <row r="2269" spans="1:28" hidden="1" outlineLevel="1" x14ac:dyDescent="0.25">
      <c r="A2269" s="114" t="s">
        <v>1835</v>
      </c>
      <c r="B2269" s="114" t="s">
        <v>1836</v>
      </c>
      <c r="C2269" s="114" t="s">
        <v>592</v>
      </c>
      <c r="D2269" s="114" t="s">
        <v>1679</v>
      </c>
      <c r="E2269" s="112">
        <v>0</v>
      </c>
      <c r="F2269" s="112">
        <v>0</v>
      </c>
      <c r="G2269" s="112">
        <v>0</v>
      </c>
      <c r="H2269" s="112">
        <v>0</v>
      </c>
      <c r="I2269" s="112">
        <v>1056</v>
      </c>
      <c r="J2269" s="112">
        <v>0</v>
      </c>
      <c r="K2269" s="112">
        <v>0</v>
      </c>
      <c r="L2269" s="112">
        <v>0</v>
      </c>
      <c r="M2269" s="112">
        <v>1056</v>
      </c>
      <c r="O2269" s="114" t="s">
        <v>1835</v>
      </c>
      <c r="P2269" s="114" t="s">
        <v>1836</v>
      </c>
      <c r="Q2269" s="114" t="s">
        <v>592</v>
      </c>
      <c r="R2269" s="114" t="s">
        <v>1679</v>
      </c>
      <c r="S2269" s="114"/>
      <c r="T2269" s="112">
        <v>0</v>
      </c>
      <c r="U2269" s="112">
        <v>0</v>
      </c>
      <c r="V2269" s="112">
        <v>0</v>
      </c>
      <c r="W2269" s="112">
        <v>0</v>
      </c>
      <c r="X2269" s="112">
        <v>1056</v>
      </c>
      <c r="Y2269" s="112">
        <v>0</v>
      </c>
      <c r="Z2269" s="112">
        <v>0</v>
      </c>
      <c r="AA2269" s="112">
        <v>0</v>
      </c>
      <c r="AB2269" s="112">
        <v>1056</v>
      </c>
    </row>
    <row r="2270" spans="1:28" hidden="1" outlineLevel="1" x14ac:dyDescent="0.25">
      <c r="A2270" s="114" t="s">
        <v>1835</v>
      </c>
      <c r="B2270" s="114" t="s">
        <v>1836</v>
      </c>
      <c r="C2270" s="114" t="s">
        <v>593</v>
      </c>
      <c r="D2270" s="114" t="s">
        <v>1680</v>
      </c>
      <c r="E2270" s="112">
        <v>0</v>
      </c>
      <c r="F2270" s="112">
        <v>0</v>
      </c>
      <c r="G2270" s="112">
        <v>0</v>
      </c>
      <c r="H2270" s="112">
        <v>0</v>
      </c>
      <c r="I2270" s="112">
        <v>0</v>
      </c>
      <c r="J2270" s="112">
        <v>0</v>
      </c>
      <c r="K2270" s="112">
        <v>0</v>
      </c>
      <c r="L2270" s="112">
        <v>0</v>
      </c>
      <c r="M2270" s="112">
        <v>0</v>
      </c>
      <c r="O2270" s="114" t="s">
        <v>1835</v>
      </c>
      <c r="P2270" s="114" t="s">
        <v>1836</v>
      </c>
      <c r="Q2270" s="114" t="s">
        <v>593</v>
      </c>
      <c r="R2270" s="114" t="s">
        <v>1680</v>
      </c>
      <c r="S2270" s="114"/>
      <c r="T2270" s="112">
        <v>0</v>
      </c>
      <c r="U2270" s="112">
        <v>0</v>
      </c>
      <c r="V2270" s="112">
        <v>0</v>
      </c>
      <c r="W2270" s="112">
        <v>0</v>
      </c>
      <c r="X2270" s="112">
        <v>0</v>
      </c>
      <c r="Y2270" s="112">
        <v>0</v>
      </c>
      <c r="Z2270" s="112">
        <v>0</v>
      </c>
      <c r="AA2270" s="112">
        <v>0</v>
      </c>
      <c r="AB2270" s="112">
        <v>0</v>
      </c>
    </row>
    <row r="2271" spans="1:28" hidden="1" outlineLevel="1" x14ac:dyDescent="0.25">
      <c r="A2271" s="114" t="s">
        <v>1835</v>
      </c>
      <c r="B2271" s="114" t="s">
        <v>1836</v>
      </c>
      <c r="C2271" s="114" t="s">
        <v>594</v>
      </c>
      <c r="D2271" s="114" t="s">
        <v>1681</v>
      </c>
      <c r="E2271" s="112">
        <v>0</v>
      </c>
      <c r="F2271" s="112">
        <v>0</v>
      </c>
      <c r="G2271" s="112">
        <v>0</v>
      </c>
      <c r="H2271" s="112">
        <v>0</v>
      </c>
      <c r="I2271" s="112">
        <v>0</v>
      </c>
      <c r="J2271" s="112">
        <v>0</v>
      </c>
      <c r="K2271" s="112">
        <v>0</v>
      </c>
      <c r="L2271" s="112">
        <v>0</v>
      </c>
      <c r="M2271" s="112">
        <v>0</v>
      </c>
      <c r="O2271" s="114" t="s">
        <v>1835</v>
      </c>
      <c r="P2271" s="114" t="s">
        <v>1836</v>
      </c>
      <c r="Q2271" s="114" t="s">
        <v>594</v>
      </c>
      <c r="R2271" s="114" t="s">
        <v>1681</v>
      </c>
      <c r="S2271" s="114"/>
      <c r="T2271" s="112">
        <v>0</v>
      </c>
      <c r="U2271" s="112">
        <v>0</v>
      </c>
      <c r="V2271" s="112">
        <v>0</v>
      </c>
      <c r="W2271" s="112">
        <v>0</v>
      </c>
      <c r="X2271" s="112">
        <v>0</v>
      </c>
      <c r="Y2271" s="112">
        <v>0</v>
      </c>
      <c r="Z2271" s="112">
        <v>0</v>
      </c>
      <c r="AA2271" s="112">
        <v>0</v>
      </c>
      <c r="AB2271" s="112">
        <v>0</v>
      </c>
    </row>
    <row r="2272" spans="1:28" hidden="1" outlineLevel="1" x14ac:dyDescent="0.25">
      <c r="A2272" s="114" t="s">
        <v>1835</v>
      </c>
      <c r="B2272" s="114" t="s">
        <v>1836</v>
      </c>
      <c r="C2272" s="114" t="s">
        <v>595</v>
      </c>
      <c r="D2272" s="114" t="s">
        <v>1682</v>
      </c>
      <c r="E2272" s="112">
        <v>0</v>
      </c>
      <c r="F2272" s="112">
        <v>0</v>
      </c>
      <c r="G2272" s="112">
        <v>0</v>
      </c>
      <c r="H2272" s="112">
        <v>0</v>
      </c>
      <c r="I2272" s="112">
        <v>0</v>
      </c>
      <c r="J2272" s="112">
        <v>0</v>
      </c>
      <c r="K2272" s="112">
        <v>0</v>
      </c>
      <c r="L2272" s="112">
        <v>0</v>
      </c>
      <c r="M2272" s="112">
        <v>0</v>
      </c>
      <c r="O2272" s="114" t="s">
        <v>1835</v>
      </c>
      <c r="P2272" s="114" t="s">
        <v>1836</v>
      </c>
      <c r="Q2272" s="114" t="s">
        <v>595</v>
      </c>
      <c r="R2272" s="114" t="s">
        <v>1682</v>
      </c>
      <c r="S2272" s="114"/>
      <c r="T2272" s="112">
        <v>0</v>
      </c>
      <c r="U2272" s="112">
        <v>0</v>
      </c>
      <c r="V2272" s="112">
        <v>0</v>
      </c>
      <c r="W2272" s="112">
        <v>0</v>
      </c>
      <c r="X2272" s="112">
        <v>0</v>
      </c>
      <c r="Y2272" s="112">
        <v>0</v>
      </c>
      <c r="Z2272" s="112">
        <v>0</v>
      </c>
      <c r="AA2272" s="112">
        <v>0</v>
      </c>
      <c r="AB2272" s="112">
        <v>0</v>
      </c>
    </row>
    <row r="2273" spans="1:28" hidden="1" outlineLevel="1" x14ac:dyDescent="0.25">
      <c r="A2273" s="114" t="s">
        <v>1835</v>
      </c>
      <c r="B2273" s="114" t="s">
        <v>1836</v>
      </c>
      <c r="C2273" s="114" t="s">
        <v>596</v>
      </c>
      <c r="D2273" s="114" t="s">
        <v>1683</v>
      </c>
      <c r="E2273" s="112">
        <v>0</v>
      </c>
      <c r="F2273" s="112">
        <v>0</v>
      </c>
      <c r="G2273" s="112">
        <v>0</v>
      </c>
      <c r="H2273" s="112">
        <v>0</v>
      </c>
      <c r="I2273" s="112">
        <v>0</v>
      </c>
      <c r="J2273" s="112">
        <v>0</v>
      </c>
      <c r="K2273" s="112">
        <v>0</v>
      </c>
      <c r="L2273" s="112">
        <v>0</v>
      </c>
      <c r="M2273" s="112">
        <v>0</v>
      </c>
      <c r="O2273" s="114" t="s">
        <v>1835</v>
      </c>
      <c r="P2273" s="114" t="s">
        <v>1836</v>
      </c>
      <c r="Q2273" s="114" t="s">
        <v>596</v>
      </c>
      <c r="R2273" s="114" t="s">
        <v>1683</v>
      </c>
      <c r="S2273" s="114"/>
      <c r="T2273" s="112">
        <v>0</v>
      </c>
      <c r="U2273" s="112">
        <v>0</v>
      </c>
      <c r="V2273" s="112">
        <v>0</v>
      </c>
      <c r="W2273" s="112">
        <v>0</v>
      </c>
      <c r="X2273" s="112">
        <v>0</v>
      </c>
      <c r="Y2273" s="112">
        <v>0</v>
      </c>
      <c r="Z2273" s="112">
        <v>0</v>
      </c>
      <c r="AA2273" s="112">
        <v>0</v>
      </c>
      <c r="AB2273" s="112">
        <v>0</v>
      </c>
    </row>
    <row r="2274" spans="1:28" hidden="1" outlineLevel="1" x14ac:dyDescent="0.25">
      <c r="A2274" s="114" t="s">
        <v>1835</v>
      </c>
      <c r="B2274" s="114" t="s">
        <v>1836</v>
      </c>
      <c r="C2274" s="114" t="s">
        <v>597</v>
      </c>
      <c r="D2274" s="114" t="s">
        <v>1684</v>
      </c>
      <c r="E2274" s="112">
        <v>0</v>
      </c>
      <c r="F2274" s="112">
        <v>0</v>
      </c>
      <c r="G2274" s="112">
        <v>0</v>
      </c>
      <c r="H2274" s="112">
        <v>0</v>
      </c>
      <c r="I2274" s="112">
        <v>0</v>
      </c>
      <c r="J2274" s="112">
        <v>0</v>
      </c>
      <c r="K2274" s="112">
        <v>0</v>
      </c>
      <c r="L2274" s="112">
        <v>0</v>
      </c>
      <c r="M2274" s="112">
        <v>0</v>
      </c>
      <c r="O2274" s="114" t="s">
        <v>1835</v>
      </c>
      <c r="P2274" s="114" t="s">
        <v>1836</v>
      </c>
      <c r="Q2274" s="114" t="s">
        <v>597</v>
      </c>
      <c r="R2274" s="114" t="s">
        <v>1684</v>
      </c>
      <c r="S2274" s="114"/>
      <c r="T2274" s="112">
        <v>0</v>
      </c>
      <c r="U2274" s="112">
        <v>0</v>
      </c>
      <c r="V2274" s="112">
        <v>0</v>
      </c>
      <c r="W2274" s="112">
        <v>0</v>
      </c>
      <c r="X2274" s="112">
        <v>0</v>
      </c>
      <c r="Y2274" s="112">
        <v>0</v>
      </c>
      <c r="Z2274" s="112">
        <v>0</v>
      </c>
      <c r="AA2274" s="112">
        <v>0</v>
      </c>
      <c r="AB2274" s="112">
        <v>0</v>
      </c>
    </row>
    <row r="2275" spans="1:28" hidden="1" outlineLevel="1" x14ac:dyDescent="0.25">
      <c r="A2275" s="114" t="s">
        <v>1835</v>
      </c>
      <c r="B2275" s="114" t="s">
        <v>1836</v>
      </c>
      <c r="C2275" s="114" t="s">
        <v>598</v>
      </c>
      <c r="D2275" s="114" t="s">
        <v>1685</v>
      </c>
      <c r="E2275" s="112">
        <v>0</v>
      </c>
      <c r="F2275" s="112">
        <v>0</v>
      </c>
      <c r="G2275" s="112">
        <v>0</v>
      </c>
      <c r="H2275" s="112">
        <v>0</v>
      </c>
      <c r="I2275" s="112">
        <v>0</v>
      </c>
      <c r="J2275" s="112">
        <v>0</v>
      </c>
      <c r="K2275" s="112">
        <v>0</v>
      </c>
      <c r="L2275" s="112">
        <v>0</v>
      </c>
      <c r="M2275" s="112">
        <v>0</v>
      </c>
      <c r="O2275" s="114" t="s">
        <v>1835</v>
      </c>
      <c r="P2275" s="114" t="s">
        <v>1836</v>
      </c>
      <c r="Q2275" s="114" t="s">
        <v>598</v>
      </c>
      <c r="R2275" s="114" t="s">
        <v>1685</v>
      </c>
      <c r="S2275" s="114"/>
      <c r="T2275" s="112">
        <v>0</v>
      </c>
      <c r="U2275" s="112">
        <v>0</v>
      </c>
      <c r="V2275" s="112">
        <v>0</v>
      </c>
      <c r="W2275" s="112">
        <v>0</v>
      </c>
      <c r="X2275" s="112">
        <v>0</v>
      </c>
      <c r="Y2275" s="112">
        <v>0</v>
      </c>
      <c r="Z2275" s="112">
        <v>0</v>
      </c>
      <c r="AA2275" s="112">
        <v>0</v>
      </c>
      <c r="AB2275" s="112">
        <v>0</v>
      </c>
    </row>
    <row r="2276" spans="1:28" hidden="1" outlineLevel="1" x14ac:dyDescent="0.25">
      <c r="A2276" s="114" t="s">
        <v>1835</v>
      </c>
      <c r="B2276" s="114" t="s">
        <v>1836</v>
      </c>
      <c r="C2276" s="114" t="s">
        <v>599</v>
      </c>
      <c r="D2276" s="114" t="s">
        <v>1686</v>
      </c>
      <c r="E2276" s="112">
        <v>0</v>
      </c>
      <c r="F2276" s="112">
        <v>0</v>
      </c>
      <c r="G2276" s="112">
        <v>0</v>
      </c>
      <c r="H2276" s="112">
        <v>0</v>
      </c>
      <c r="I2276" s="112">
        <v>0</v>
      </c>
      <c r="J2276" s="112">
        <v>64160</v>
      </c>
      <c r="K2276" s="112">
        <v>0</v>
      </c>
      <c r="L2276" s="112">
        <v>0</v>
      </c>
      <c r="M2276" s="112">
        <v>64160</v>
      </c>
      <c r="O2276" s="114" t="s">
        <v>1835</v>
      </c>
      <c r="P2276" s="114" t="s">
        <v>1836</v>
      </c>
      <c r="Q2276" s="114" t="s">
        <v>599</v>
      </c>
      <c r="R2276" s="114" t="s">
        <v>1686</v>
      </c>
      <c r="S2276" s="114"/>
      <c r="T2276" s="112">
        <v>0</v>
      </c>
      <c r="U2276" s="112">
        <v>0</v>
      </c>
      <c r="V2276" s="112">
        <v>0</v>
      </c>
      <c r="W2276" s="112">
        <v>0</v>
      </c>
      <c r="X2276" s="112">
        <v>0</v>
      </c>
      <c r="Y2276" s="112">
        <v>64160</v>
      </c>
      <c r="Z2276" s="112">
        <v>0</v>
      </c>
      <c r="AA2276" s="112">
        <v>0</v>
      </c>
      <c r="AB2276" s="112">
        <v>64160</v>
      </c>
    </row>
    <row r="2277" spans="1:28" hidden="1" outlineLevel="1" x14ac:dyDescent="0.25">
      <c r="A2277" s="114" t="s">
        <v>1835</v>
      </c>
      <c r="B2277" s="114" t="s">
        <v>1836</v>
      </c>
      <c r="C2277" s="114" t="s">
        <v>600</v>
      </c>
      <c r="D2277" s="114" t="s">
        <v>1687</v>
      </c>
      <c r="E2277" s="112">
        <v>640</v>
      </c>
      <c r="F2277" s="112">
        <v>0</v>
      </c>
      <c r="G2277" s="112">
        <v>0</v>
      </c>
      <c r="H2277" s="112">
        <v>11072</v>
      </c>
      <c r="I2277" s="112">
        <v>0</v>
      </c>
      <c r="J2277" s="112">
        <v>0</v>
      </c>
      <c r="K2277" s="112">
        <v>0</v>
      </c>
      <c r="L2277" s="112">
        <v>0</v>
      </c>
      <c r="M2277" s="112">
        <v>11712</v>
      </c>
      <c r="O2277" s="114" t="s">
        <v>1835</v>
      </c>
      <c r="P2277" s="114" t="s">
        <v>1836</v>
      </c>
      <c r="Q2277" s="114" t="s">
        <v>600</v>
      </c>
      <c r="R2277" s="114" t="s">
        <v>1687</v>
      </c>
      <c r="S2277" s="114"/>
      <c r="T2277" s="112">
        <v>640</v>
      </c>
      <c r="U2277" s="112">
        <v>0</v>
      </c>
      <c r="V2277" s="112">
        <v>0</v>
      </c>
      <c r="W2277" s="112">
        <v>11072</v>
      </c>
      <c r="X2277" s="112">
        <v>0</v>
      </c>
      <c r="Y2277" s="112">
        <v>0</v>
      </c>
      <c r="Z2277" s="112">
        <v>0</v>
      </c>
      <c r="AA2277" s="112">
        <v>0</v>
      </c>
      <c r="AB2277" s="112">
        <v>11712</v>
      </c>
    </row>
    <row r="2278" spans="1:28" hidden="1" outlineLevel="1" x14ac:dyDescent="0.25">
      <c r="A2278" s="114" t="s">
        <v>1835</v>
      </c>
      <c r="B2278" s="114" t="s">
        <v>1836</v>
      </c>
      <c r="C2278" s="114" t="s">
        <v>601</v>
      </c>
      <c r="D2278" s="114" t="s">
        <v>1688</v>
      </c>
      <c r="E2278" s="112">
        <v>0</v>
      </c>
      <c r="F2278" s="112">
        <v>0</v>
      </c>
      <c r="G2278" s="112">
        <v>0</v>
      </c>
      <c r="H2278" s="112">
        <v>0</v>
      </c>
      <c r="I2278" s="112">
        <v>0</v>
      </c>
      <c r="J2278" s="112">
        <v>0</v>
      </c>
      <c r="K2278" s="112">
        <v>0</v>
      </c>
      <c r="L2278" s="112">
        <v>0</v>
      </c>
      <c r="M2278" s="112">
        <v>0</v>
      </c>
      <c r="O2278" s="114" t="s">
        <v>1835</v>
      </c>
      <c r="P2278" s="114" t="s">
        <v>1836</v>
      </c>
      <c r="Q2278" s="114" t="s">
        <v>601</v>
      </c>
      <c r="R2278" s="114" t="s">
        <v>1688</v>
      </c>
      <c r="S2278" s="114"/>
      <c r="T2278" s="112">
        <v>0</v>
      </c>
      <c r="U2278" s="112">
        <v>0</v>
      </c>
      <c r="V2278" s="112">
        <v>0</v>
      </c>
      <c r="W2278" s="112">
        <v>0</v>
      </c>
      <c r="X2278" s="112">
        <v>0</v>
      </c>
      <c r="Y2278" s="112">
        <v>0</v>
      </c>
      <c r="Z2278" s="112">
        <v>0</v>
      </c>
      <c r="AA2278" s="112">
        <v>0</v>
      </c>
      <c r="AB2278" s="112">
        <v>0</v>
      </c>
    </row>
    <row r="2279" spans="1:28" hidden="1" outlineLevel="1" x14ac:dyDescent="0.25">
      <c r="A2279" s="114" t="s">
        <v>1835</v>
      </c>
      <c r="B2279" s="114" t="s">
        <v>1836</v>
      </c>
      <c r="C2279" s="114" t="s">
        <v>602</v>
      </c>
      <c r="D2279" s="114" t="s">
        <v>1689</v>
      </c>
      <c r="E2279" s="112">
        <v>0</v>
      </c>
      <c r="F2279" s="112">
        <v>0</v>
      </c>
      <c r="G2279" s="112">
        <v>0</v>
      </c>
      <c r="H2279" s="112">
        <v>0</v>
      </c>
      <c r="I2279" s="112">
        <v>0</v>
      </c>
      <c r="J2279" s="112">
        <v>97808</v>
      </c>
      <c r="K2279" s="112">
        <v>0</v>
      </c>
      <c r="L2279" s="112">
        <v>0</v>
      </c>
      <c r="M2279" s="112">
        <v>97808</v>
      </c>
      <c r="O2279" s="114" t="s">
        <v>1835</v>
      </c>
      <c r="P2279" s="114" t="s">
        <v>1836</v>
      </c>
      <c r="Q2279" s="114" t="s">
        <v>602</v>
      </c>
      <c r="R2279" s="114" t="s">
        <v>1689</v>
      </c>
      <c r="S2279" s="114"/>
      <c r="T2279" s="112">
        <v>0</v>
      </c>
      <c r="U2279" s="112">
        <v>0</v>
      </c>
      <c r="V2279" s="112">
        <v>0</v>
      </c>
      <c r="W2279" s="112">
        <v>0</v>
      </c>
      <c r="X2279" s="112">
        <v>0</v>
      </c>
      <c r="Y2279" s="112">
        <v>97808</v>
      </c>
      <c r="Z2279" s="112">
        <v>0</v>
      </c>
      <c r="AA2279" s="112">
        <v>0</v>
      </c>
      <c r="AB2279" s="112">
        <v>97808</v>
      </c>
    </row>
    <row r="2280" spans="1:28" hidden="1" outlineLevel="1" x14ac:dyDescent="0.25">
      <c r="A2280" s="114" t="s">
        <v>1835</v>
      </c>
      <c r="B2280" s="114" t="s">
        <v>1836</v>
      </c>
      <c r="C2280" s="114" t="s">
        <v>603</v>
      </c>
      <c r="D2280" s="114" t="s">
        <v>1690</v>
      </c>
      <c r="E2280" s="112">
        <v>0</v>
      </c>
      <c r="F2280" s="112">
        <v>0</v>
      </c>
      <c r="G2280" s="112">
        <v>0</v>
      </c>
      <c r="H2280" s="112">
        <v>0</v>
      </c>
      <c r="I2280" s="112">
        <v>0</v>
      </c>
      <c r="J2280" s="112">
        <v>0</v>
      </c>
      <c r="K2280" s="112">
        <v>0</v>
      </c>
      <c r="L2280" s="112">
        <v>0</v>
      </c>
      <c r="M2280" s="112">
        <v>0</v>
      </c>
      <c r="O2280" s="114" t="s">
        <v>1835</v>
      </c>
      <c r="P2280" s="114" t="s">
        <v>1836</v>
      </c>
      <c r="Q2280" s="114" t="s">
        <v>603</v>
      </c>
      <c r="R2280" s="114" t="s">
        <v>1690</v>
      </c>
      <c r="S2280" s="114"/>
      <c r="T2280" s="112">
        <v>0</v>
      </c>
      <c r="U2280" s="112">
        <v>0</v>
      </c>
      <c r="V2280" s="112">
        <v>0</v>
      </c>
      <c r="W2280" s="112">
        <v>0</v>
      </c>
      <c r="X2280" s="112">
        <v>0</v>
      </c>
      <c r="Y2280" s="112">
        <v>0</v>
      </c>
      <c r="Z2280" s="112">
        <v>0</v>
      </c>
      <c r="AA2280" s="112">
        <v>0</v>
      </c>
      <c r="AB2280" s="112">
        <v>0</v>
      </c>
    </row>
    <row r="2281" spans="1:28" hidden="1" outlineLevel="1" x14ac:dyDescent="0.25">
      <c r="A2281" s="114" t="s">
        <v>1835</v>
      </c>
      <c r="B2281" s="114" t="s">
        <v>1836</v>
      </c>
      <c r="C2281" s="114" t="s">
        <v>604</v>
      </c>
      <c r="D2281" s="114" t="s">
        <v>1691</v>
      </c>
      <c r="E2281" s="112">
        <v>0</v>
      </c>
      <c r="F2281" s="112">
        <v>0</v>
      </c>
      <c r="G2281" s="112">
        <v>0</v>
      </c>
      <c r="H2281" s="112">
        <v>0</v>
      </c>
      <c r="I2281" s="112">
        <v>0</v>
      </c>
      <c r="J2281" s="112">
        <v>736</v>
      </c>
      <c r="K2281" s="112">
        <v>0</v>
      </c>
      <c r="L2281" s="112">
        <v>0</v>
      </c>
      <c r="M2281" s="112">
        <v>736</v>
      </c>
      <c r="O2281" s="114" t="s">
        <v>1835</v>
      </c>
      <c r="P2281" s="114" t="s">
        <v>1836</v>
      </c>
      <c r="Q2281" s="114" t="s">
        <v>604</v>
      </c>
      <c r="R2281" s="114" t="s">
        <v>1691</v>
      </c>
      <c r="S2281" s="114"/>
      <c r="T2281" s="112">
        <v>0</v>
      </c>
      <c r="U2281" s="112">
        <v>0</v>
      </c>
      <c r="V2281" s="112">
        <v>0</v>
      </c>
      <c r="W2281" s="112">
        <v>0</v>
      </c>
      <c r="X2281" s="112">
        <v>0</v>
      </c>
      <c r="Y2281" s="112">
        <v>736</v>
      </c>
      <c r="Z2281" s="112">
        <v>0</v>
      </c>
      <c r="AA2281" s="112">
        <v>0</v>
      </c>
      <c r="AB2281" s="112">
        <v>736</v>
      </c>
    </row>
    <row r="2282" spans="1:28" hidden="1" outlineLevel="1" x14ac:dyDescent="0.25">
      <c r="A2282" s="114" t="s">
        <v>1835</v>
      </c>
      <c r="B2282" s="114" t="s">
        <v>1836</v>
      </c>
      <c r="C2282" s="114" t="s">
        <v>605</v>
      </c>
      <c r="D2282" s="114" t="s">
        <v>1692</v>
      </c>
      <c r="E2282" s="112">
        <v>0</v>
      </c>
      <c r="F2282" s="112">
        <v>0</v>
      </c>
      <c r="G2282" s="112">
        <v>0</v>
      </c>
      <c r="H2282" s="112">
        <v>0</v>
      </c>
      <c r="I2282" s="112">
        <v>0</v>
      </c>
      <c r="J2282" s="112">
        <v>0</v>
      </c>
      <c r="K2282" s="112">
        <v>0</v>
      </c>
      <c r="L2282" s="112">
        <v>0</v>
      </c>
      <c r="M2282" s="112">
        <v>0</v>
      </c>
      <c r="O2282" s="114" t="s">
        <v>1835</v>
      </c>
      <c r="P2282" s="114" t="s">
        <v>1836</v>
      </c>
      <c r="Q2282" s="114" t="s">
        <v>605</v>
      </c>
      <c r="R2282" s="114" t="s">
        <v>1692</v>
      </c>
      <c r="S2282" s="114"/>
      <c r="T2282" s="112">
        <v>0</v>
      </c>
      <c r="U2282" s="112">
        <v>0</v>
      </c>
      <c r="V2282" s="112">
        <v>0</v>
      </c>
      <c r="W2282" s="112">
        <v>0</v>
      </c>
      <c r="X2282" s="112">
        <v>0</v>
      </c>
      <c r="Y2282" s="112">
        <v>0</v>
      </c>
      <c r="Z2282" s="112">
        <v>0</v>
      </c>
      <c r="AA2282" s="112">
        <v>0</v>
      </c>
      <c r="AB2282" s="112">
        <v>0</v>
      </c>
    </row>
    <row r="2283" spans="1:28" hidden="1" outlineLevel="1" x14ac:dyDescent="0.25">
      <c r="A2283" s="114" t="s">
        <v>1835</v>
      </c>
      <c r="B2283" s="114" t="s">
        <v>1836</v>
      </c>
      <c r="C2283" s="114" t="s">
        <v>606</v>
      </c>
      <c r="D2283" s="114" t="s">
        <v>1693</v>
      </c>
      <c r="E2283" s="112">
        <v>0</v>
      </c>
      <c r="F2283" s="112">
        <v>0</v>
      </c>
      <c r="G2283" s="112">
        <v>0</v>
      </c>
      <c r="H2283" s="112">
        <v>0</v>
      </c>
      <c r="I2283" s="112">
        <v>0</v>
      </c>
      <c r="J2283" s="112">
        <v>23632</v>
      </c>
      <c r="K2283" s="112">
        <v>0</v>
      </c>
      <c r="L2283" s="112">
        <v>0</v>
      </c>
      <c r="M2283" s="112">
        <v>23632</v>
      </c>
      <c r="O2283" s="114" t="s">
        <v>1835</v>
      </c>
      <c r="P2283" s="114" t="s">
        <v>1836</v>
      </c>
      <c r="Q2283" s="114" t="s">
        <v>606</v>
      </c>
      <c r="R2283" s="114" t="s">
        <v>1693</v>
      </c>
      <c r="S2283" s="114"/>
      <c r="T2283" s="112">
        <v>0</v>
      </c>
      <c r="U2283" s="112">
        <v>0</v>
      </c>
      <c r="V2283" s="112">
        <v>0</v>
      </c>
      <c r="W2283" s="112">
        <v>0</v>
      </c>
      <c r="X2283" s="112">
        <v>0</v>
      </c>
      <c r="Y2283" s="112">
        <v>23632</v>
      </c>
      <c r="Z2283" s="112">
        <v>0</v>
      </c>
      <c r="AA2283" s="112">
        <v>0</v>
      </c>
      <c r="AB2283" s="112">
        <v>23632</v>
      </c>
    </row>
    <row r="2284" spans="1:28" hidden="1" outlineLevel="1" x14ac:dyDescent="0.25">
      <c r="A2284" s="114" t="s">
        <v>1835</v>
      </c>
      <c r="B2284" s="114" t="s">
        <v>1836</v>
      </c>
      <c r="C2284" s="114" t="s">
        <v>607</v>
      </c>
      <c r="D2284" s="114" t="s">
        <v>1694</v>
      </c>
      <c r="E2284" s="112">
        <v>0</v>
      </c>
      <c r="F2284" s="112">
        <v>1648</v>
      </c>
      <c r="G2284" s="112">
        <v>1676</v>
      </c>
      <c r="H2284" s="112">
        <v>0</v>
      </c>
      <c r="I2284" s="112">
        <v>0</v>
      </c>
      <c r="J2284" s="112">
        <v>336</v>
      </c>
      <c r="K2284" s="112">
        <v>0</v>
      </c>
      <c r="L2284" s="112">
        <v>0</v>
      </c>
      <c r="M2284" s="112">
        <v>3660</v>
      </c>
      <c r="O2284" s="114" t="s">
        <v>1835</v>
      </c>
      <c r="P2284" s="114" t="s">
        <v>1836</v>
      </c>
      <c r="Q2284" s="114" t="s">
        <v>607</v>
      </c>
      <c r="R2284" s="114" t="s">
        <v>1694</v>
      </c>
      <c r="S2284" s="114"/>
      <c r="T2284" s="112">
        <v>0</v>
      </c>
      <c r="U2284" s="112">
        <v>1648</v>
      </c>
      <c r="V2284" s="112">
        <v>1676</v>
      </c>
      <c r="W2284" s="112">
        <v>0</v>
      </c>
      <c r="X2284" s="112">
        <v>0</v>
      </c>
      <c r="Y2284" s="112">
        <v>336</v>
      </c>
      <c r="Z2284" s="112">
        <v>0</v>
      </c>
      <c r="AA2284" s="112">
        <v>0</v>
      </c>
      <c r="AB2284" s="112">
        <v>3660</v>
      </c>
    </row>
    <row r="2285" spans="1:28" hidden="1" outlineLevel="1" x14ac:dyDescent="0.25">
      <c r="A2285" s="114" t="s">
        <v>1835</v>
      </c>
      <c r="B2285" s="114" t="s">
        <v>1836</v>
      </c>
      <c r="C2285" s="114" t="s">
        <v>608</v>
      </c>
      <c r="D2285" s="114" t="s">
        <v>1695</v>
      </c>
      <c r="E2285" s="112">
        <v>0</v>
      </c>
      <c r="F2285" s="112">
        <v>0</v>
      </c>
      <c r="G2285" s="112">
        <v>0</v>
      </c>
      <c r="H2285" s="112">
        <v>0</v>
      </c>
      <c r="I2285" s="112">
        <v>29408</v>
      </c>
      <c r="J2285" s="112">
        <v>0</v>
      </c>
      <c r="K2285" s="112">
        <v>0</v>
      </c>
      <c r="L2285" s="112">
        <v>0</v>
      </c>
      <c r="M2285" s="112">
        <v>29408</v>
      </c>
      <c r="O2285" s="114" t="s">
        <v>1835</v>
      </c>
      <c r="P2285" s="114" t="s">
        <v>1836</v>
      </c>
      <c r="Q2285" s="114" t="s">
        <v>608</v>
      </c>
      <c r="R2285" s="114" t="s">
        <v>1695</v>
      </c>
      <c r="S2285" s="114"/>
      <c r="T2285" s="112">
        <v>0</v>
      </c>
      <c r="U2285" s="112">
        <v>0</v>
      </c>
      <c r="V2285" s="112">
        <v>0</v>
      </c>
      <c r="W2285" s="112">
        <v>0</v>
      </c>
      <c r="X2285" s="112">
        <v>29408</v>
      </c>
      <c r="Y2285" s="112">
        <v>0</v>
      </c>
      <c r="Z2285" s="112">
        <v>0</v>
      </c>
      <c r="AA2285" s="112">
        <v>0</v>
      </c>
      <c r="AB2285" s="112">
        <v>29408</v>
      </c>
    </row>
    <row r="2286" spans="1:28" hidden="1" outlineLevel="1" x14ac:dyDescent="0.25">
      <c r="A2286" s="114" t="s">
        <v>1835</v>
      </c>
      <c r="B2286" s="114" t="s">
        <v>1836</v>
      </c>
      <c r="C2286" s="114" t="s">
        <v>609</v>
      </c>
      <c r="D2286" s="114" t="s">
        <v>1696</v>
      </c>
      <c r="E2286" s="112">
        <v>0</v>
      </c>
      <c r="F2286" s="112">
        <v>0</v>
      </c>
      <c r="G2286" s="112">
        <v>0</v>
      </c>
      <c r="H2286" s="112">
        <v>0</v>
      </c>
      <c r="I2286" s="112">
        <v>34752</v>
      </c>
      <c r="J2286" s="112">
        <v>0</v>
      </c>
      <c r="K2286" s="112">
        <v>0</v>
      </c>
      <c r="L2286" s="112">
        <v>0</v>
      </c>
      <c r="M2286" s="112">
        <v>34752</v>
      </c>
      <c r="O2286" s="114" t="s">
        <v>1835</v>
      </c>
      <c r="P2286" s="114" t="s">
        <v>1836</v>
      </c>
      <c r="Q2286" s="114" t="s">
        <v>609</v>
      </c>
      <c r="R2286" s="114" t="s">
        <v>1696</v>
      </c>
      <c r="S2286" s="114"/>
      <c r="T2286" s="112">
        <v>0</v>
      </c>
      <c r="U2286" s="112">
        <v>0</v>
      </c>
      <c r="V2286" s="112">
        <v>0</v>
      </c>
      <c r="W2286" s="112">
        <v>0</v>
      </c>
      <c r="X2286" s="112">
        <v>34752</v>
      </c>
      <c r="Y2286" s="112">
        <v>0</v>
      </c>
      <c r="Z2286" s="112">
        <v>0</v>
      </c>
      <c r="AA2286" s="112">
        <v>0</v>
      </c>
      <c r="AB2286" s="112">
        <v>34752</v>
      </c>
    </row>
    <row r="2287" spans="1:28" hidden="1" outlineLevel="1" x14ac:dyDescent="0.25">
      <c r="A2287" s="114" t="s">
        <v>1835</v>
      </c>
      <c r="B2287" s="114" t="s">
        <v>1836</v>
      </c>
      <c r="C2287" s="114" t="s">
        <v>610</v>
      </c>
      <c r="D2287" s="114" t="s">
        <v>1697</v>
      </c>
      <c r="E2287" s="112">
        <v>0</v>
      </c>
      <c r="F2287" s="112">
        <v>0</v>
      </c>
      <c r="G2287" s="112">
        <v>0</v>
      </c>
      <c r="H2287" s="112">
        <v>0</v>
      </c>
      <c r="I2287" s="112">
        <v>0</v>
      </c>
      <c r="J2287" s="112">
        <v>0</v>
      </c>
      <c r="K2287" s="112">
        <v>0</v>
      </c>
      <c r="L2287" s="112">
        <v>0</v>
      </c>
      <c r="M2287" s="112">
        <v>0</v>
      </c>
      <c r="O2287" s="114" t="s">
        <v>1835</v>
      </c>
      <c r="P2287" s="114" t="s">
        <v>1836</v>
      </c>
      <c r="Q2287" s="114" t="s">
        <v>610</v>
      </c>
      <c r="R2287" s="114" t="s">
        <v>1697</v>
      </c>
      <c r="S2287" s="114"/>
      <c r="T2287" s="112">
        <v>0</v>
      </c>
      <c r="U2287" s="112">
        <v>0</v>
      </c>
      <c r="V2287" s="112">
        <v>0</v>
      </c>
      <c r="W2287" s="112">
        <v>0</v>
      </c>
      <c r="X2287" s="112">
        <v>0</v>
      </c>
      <c r="Y2287" s="112">
        <v>0</v>
      </c>
      <c r="Z2287" s="112">
        <v>0</v>
      </c>
      <c r="AA2287" s="112">
        <v>0</v>
      </c>
      <c r="AB2287" s="112">
        <v>0</v>
      </c>
    </row>
    <row r="2288" spans="1:28" hidden="1" outlineLevel="1" x14ac:dyDescent="0.25">
      <c r="A2288" s="114" t="s">
        <v>1835</v>
      </c>
      <c r="B2288" s="114" t="s">
        <v>1836</v>
      </c>
      <c r="C2288" s="114" t="s">
        <v>611</v>
      </c>
      <c r="D2288" s="114" t="s">
        <v>1698</v>
      </c>
      <c r="E2288" s="112">
        <v>0</v>
      </c>
      <c r="F2288" s="112">
        <v>0</v>
      </c>
      <c r="G2288" s="112">
        <v>0</v>
      </c>
      <c r="H2288" s="112">
        <v>0</v>
      </c>
      <c r="I2288" s="112">
        <v>0</v>
      </c>
      <c r="J2288" s="112">
        <v>0</v>
      </c>
      <c r="K2288" s="112">
        <v>0</v>
      </c>
      <c r="L2288" s="112">
        <v>0</v>
      </c>
      <c r="M2288" s="112">
        <v>0</v>
      </c>
      <c r="O2288" s="114" t="s">
        <v>1835</v>
      </c>
      <c r="P2288" s="114" t="s">
        <v>1836</v>
      </c>
      <c r="Q2288" s="114" t="s">
        <v>611</v>
      </c>
      <c r="R2288" s="114" t="s">
        <v>1698</v>
      </c>
      <c r="S2288" s="114"/>
      <c r="T2288" s="112">
        <v>0</v>
      </c>
      <c r="U2288" s="112">
        <v>0</v>
      </c>
      <c r="V2288" s="112">
        <v>0</v>
      </c>
      <c r="W2288" s="112">
        <v>0</v>
      </c>
      <c r="X2288" s="112">
        <v>0</v>
      </c>
      <c r="Y2288" s="112">
        <v>0</v>
      </c>
      <c r="Z2288" s="112">
        <v>0</v>
      </c>
      <c r="AA2288" s="112">
        <v>0</v>
      </c>
      <c r="AB2288" s="112">
        <v>0</v>
      </c>
    </row>
    <row r="2289" spans="1:28" hidden="1" outlineLevel="1" x14ac:dyDescent="0.25">
      <c r="A2289" s="114" t="s">
        <v>1835</v>
      </c>
      <c r="B2289" s="114" t="s">
        <v>1836</v>
      </c>
      <c r="C2289" s="114" t="s">
        <v>612</v>
      </c>
      <c r="D2289" s="114" t="s">
        <v>1699</v>
      </c>
      <c r="E2289" s="112">
        <v>0</v>
      </c>
      <c r="F2289" s="112">
        <v>0</v>
      </c>
      <c r="G2289" s="112">
        <v>0</v>
      </c>
      <c r="H2289" s="112">
        <v>0</v>
      </c>
      <c r="I2289" s="112">
        <v>0</v>
      </c>
      <c r="J2289" s="112">
        <v>0</v>
      </c>
      <c r="K2289" s="112">
        <v>0</v>
      </c>
      <c r="L2289" s="112">
        <v>0</v>
      </c>
      <c r="M2289" s="112">
        <v>0</v>
      </c>
      <c r="O2289" s="114" t="s">
        <v>1835</v>
      </c>
      <c r="P2289" s="114" t="s">
        <v>1836</v>
      </c>
      <c r="Q2289" s="114" t="s">
        <v>612</v>
      </c>
      <c r="R2289" s="114" t="s">
        <v>1699</v>
      </c>
      <c r="S2289" s="114"/>
      <c r="T2289" s="112">
        <v>0</v>
      </c>
      <c r="U2289" s="112">
        <v>0</v>
      </c>
      <c r="V2289" s="112">
        <v>0</v>
      </c>
      <c r="W2289" s="112">
        <v>0</v>
      </c>
      <c r="X2289" s="112">
        <v>0</v>
      </c>
      <c r="Y2289" s="112">
        <v>0</v>
      </c>
      <c r="Z2289" s="112">
        <v>0</v>
      </c>
      <c r="AA2289" s="112">
        <v>0</v>
      </c>
      <c r="AB2289" s="112">
        <v>0</v>
      </c>
    </row>
    <row r="2290" spans="1:28" hidden="1" outlineLevel="1" x14ac:dyDescent="0.25">
      <c r="A2290" s="114" t="s">
        <v>1835</v>
      </c>
      <c r="B2290" s="114" t="s">
        <v>1836</v>
      </c>
      <c r="C2290" s="114" t="s">
        <v>613</v>
      </c>
      <c r="D2290" s="114" t="s">
        <v>1700</v>
      </c>
      <c r="E2290" s="112">
        <v>0</v>
      </c>
      <c r="F2290" s="112">
        <v>0</v>
      </c>
      <c r="G2290" s="112">
        <v>0</v>
      </c>
      <c r="H2290" s="112">
        <v>0</v>
      </c>
      <c r="I2290" s="112">
        <v>0</v>
      </c>
      <c r="J2290" s="112">
        <v>0</v>
      </c>
      <c r="K2290" s="112">
        <v>0</v>
      </c>
      <c r="L2290" s="112">
        <v>0</v>
      </c>
      <c r="M2290" s="112">
        <v>0</v>
      </c>
      <c r="O2290" s="114" t="s">
        <v>1835</v>
      </c>
      <c r="P2290" s="114" t="s">
        <v>1836</v>
      </c>
      <c r="Q2290" s="114" t="s">
        <v>613</v>
      </c>
      <c r="R2290" s="114" t="s">
        <v>1700</v>
      </c>
      <c r="S2290" s="114"/>
      <c r="T2290" s="112">
        <v>0</v>
      </c>
      <c r="U2290" s="112">
        <v>0</v>
      </c>
      <c r="V2290" s="112">
        <v>0</v>
      </c>
      <c r="W2290" s="112">
        <v>0</v>
      </c>
      <c r="X2290" s="112">
        <v>0</v>
      </c>
      <c r="Y2290" s="112">
        <v>0</v>
      </c>
      <c r="Z2290" s="112">
        <v>0</v>
      </c>
      <c r="AA2290" s="112">
        <v>0</v>
      </c>
      <c r="AB2290" s="112">
        <v>0</v>
      </c>
    </row>
    <row r="2291" spans="1:28" hidden="1" outlineLevel="1" x14ac:dyDescent="0.25">
      <c r="A2291" s="114" t="s">
        <v>1835</v>
      </c>
      <c r="B2291" s="114" t="s">
        <v>1836</v>
      </c>
      <c r="C2291" s="114" t="s">
        <v>614</v>
      </c>
      <c r="D2291" s="114" t="s">
        <v>1701</v>
      </c>
      <c r="E2291" s="112">
        <v>0</v>
      </c>
      <c r="F2291" s="112">
        <v>0</v>
      </c>
      <c r="G2291" s="112">
        <v>0</v>
      </c>
      <c r="H2291" s="112">
        <v>0</v>
      </c>
      <c r="I2291" s="112">
        <v>0</v>
      </c>
      <c r="J2291" s="112">
        <v>0</v>
      </c>
      <c r="K2291" s="112">
        <v>0</v>
      </c>
      <c r="L2291" s="112">
        <v>0</v>
      </c>
      <c r="M2291" s="112">
        <v>0</v>
      </c>
      <c r="O2291" s="114" t="s">
        <v>1835</v>
      </c>
      <c r="P2291" s="114" t="s">
        <v>1836</v>
      </c>
      <c r="Q2291" s="114" t="s">
        <v>614</v>
      </c>
      <c r="R2291" s="114" t="s">
        <v>1701</v>
      </c>
      <c r="S2291" s="114"/>
      <c r="T2291" s="112">
        <v>0</v>
      </c>
      <c r="U2291" s="112">
        <v>0</v>
      </c>
      <c r="V2291" s="112">
        <v>0</v>
      </c>
      <c r="W2291" s="112">
        <v>0</v>
      </c>
      <c r="X2291" s="112">
        <v>0</v>
      </c>
      <c r="Y2291" s="112">
        <v>0</v>
      </c>
      <c r="Z2291" s="112">
        <v>0</v>
      </c>
      <c r="AA2291" s="112">
        <v>0</v>
      </c>
      <c r="AB2291" s="112">
        <v>0</v>
      </c>
    </row>
    <row r="2292" spans="1:28" hidden="1" outlineLevel="1" x14ac:dyDescent="0.25">
      <c r="A2292" s="114" t="s">
        <v>1835</v>
      </c>
      <c r="B2292" s="114" t="s">
        <v>1836</v>
      </c>
      <c r="C2292" s="114" t="s">
        <v>615</v>
      </c>
      <c r="D2292" s="114" t="s">
        <v>1702</v>
      </c>
      <c r="E2292" s="112">
        <v>0</v>
      </c>
      <c r="F2292" s="112">
        <v>0</v>
      </c>
      <c r="G2292" s="112">
        <v>0</v>
      </c>
      <c r="H2292" s="112">
        <v>0</v>
      </c>
      <c r="I2292" s="112">
        <v>0</v>
      </c>
      <c r="J2292" s="112">
        <v>0</v>
      </c>
      <c r="K2292" s="112">
        <v>0</v>
      </c>
      <c r="L2292" s="112">
        <v>0</v>
      </c>
      <c r="M2292" s="112">
        <v>0</v>
      </c>
      <c r="O2292" s="114" t="s">
        <v>1835</v>
      </c>
      <c r="P2292" s="114" t="s">
        <v>1836</v>
      </c>
      <c r="Q2292" s="114" t="s">
        <v>615</v>
      </c>
      <c r="R2292" s="114" t="s">
        <v>1702</v>
      </c>
      <c r="S2292" s="114"/>
      <c r="T2292" s="112">
        <v>0</v>
      </c>
      <c r="U2292" s="112">
        <v>0</v>
      </c>
      <c r="V2292" s="112">
        <v>0</v>
      </c>
      <c r="W2292" s="112">
        <v>0</v>
      </c>
      <c r="X2292" s="112">
        <v>0</v>
      </c>
      <c r="Y2292" s="112">
        <v>0</v>
      </c>
      <c r="Z2292" s="112">
        <v>0</v>
      </c>
      <c r="AA2292" s="112">
        <v>0</v>
      </c>
      <c r="AB2292" s="112">
        <v>0</v>
      </c>
    </row>
    <row r="2293" spans="1:28" hidden="1" outlineLevel="1" x14ac:dyDescent="0.25">
      <c r="A2293" s="114" t="s">
        <v>1835</v>
      </c>
      <c r="B2293" s="114" t="s">
        <v>1836</v>
      </c>
      <c r="C2293" s="114" t="s">
        <v>616</v>
      </c>
      <c r="D2293" s="114" t="s">
        <v>1703</v>
      </c>
      <c r="E2293" s="112">
        <v>640</v>
      </c>
      <c r="F2293" s="112">
        <v>1648</v>
      </c>
      <c r="G2293" s="112">
        <v>1676</v>
      </c>
      <c r="H2293" s="112">
        <v>11072</v>
      </c>
      <c r="I2293" s="112">
        <v>89648</v>
      </c>
      <c r="J2293" s="112">
        <v>186672</v>
      </c>
      <c r="K2293" s="112">
        <v>0</v>
      </c>
      <c r="L2293" s="112">
        <v>0</v>
      </c>
      <c r="M2293" s="112">
        <v>291356</v>
      </c>
      <c r="O2293" s="114" t="s">
        <v>1835</v>
      </c>
      <c r="P2293" s="114" t="s">
        <v>1836</v>
      </c>
      <c r="Q2293" s="114" t="s">
        <v>616</v>
      </c>
      <c r="R2293" s="114" t="s">
        <v>1703</v>
      </c>
      <c r="S2293" s="114"/>
      <c r="T2293" s="112">
        <v>640</v>
      </c>
      <c r="U2293" s="112">
        <v>1648</v>
      </c>
      <c r="V2293" s="112">
        <v>1676</v>
      </c>
      <c r="W2293" s="112">
        <v>11072</v>
      </c>
      <c r="X2293" s="112">
        <v>89648</v>
      </c>
      <c r="Y2293" s="112">
        <v>186672</v>
      </c>
      <c r="Z2293" s="112">
        <v>0</v>
      </c>
      <c r="AA2293" s="112">
        <v>0</v>
      </c>
      <c r="AB2293" s="112">
        <v>291356</v>
      </c>
    </row>
    <row r="2294" spans="1:28" hidden="1" outlineLevel="1" x14ac:dyDescent="0.25">
      <c r="D2294" s="111" t="s">
        <v>617</v>
      </c>
      <c r="R2294" s="111" t="s">
        <v>617</v>
      </c>
      <c r="S2294" s="111"/>
    </row>
    <row r="2295" spans="1:28" hidden="1" outlineLevel="1" x14ac:dyDescent="0.25">
      <c r="A2295" s="114" t="s">
        <v>1835</v>
      </c>
      <c r="B2295" s="114" t="s">
        <v>1836</v>
      </c>
      <c r="C2295" s="114" t="s">
        <v>618</v>
      </c>
      <c r="D2295" s="114" t="s">
        <v>1704</v>
      </c>
      <c r="E2295" s="112">
        <v>0</v>
      </c>
      <c r="F2295" s="112">
        <v>0</v>
      </c>
      <c r="G2295" s="112">
        <v>0</v>
      </c>
      <c r="H2295" s="112">
        <v>0</v>
      </c>
      <c r="I2295" s="112">
        <v>0</v>
      </c>
      <c r="J2295" s="112">
        <v>0</v>
      </c>
      <c r="K2295" s="112">
        <v>0</v>
      </c>
      <c r="L2295" s="112">
        <v>0</v>
      </c>
      <c r="M2295" s="112">
        <v>0</v>
      </c>
      <c r="O2295" s="114" t="s">
        <v>1835</v>
      </c>
      <c r="P2295" s="114" t="s">
        <v>1836</v>
      </c>
      <c r="Q2295" s="114" t="s">
        <v>618</v>
      </c>
      <c r="R2295" s="114" t="s">
        <v>1704</v>
      </c>
      <c r="S2295" s="114"/>
      <c r="T2295" s="112">
        <v>0</v>
      </c>
      <c r="U2295" s="112">
        <v>0</v>
      </c>
      <c r="V2295" s="112">
        <v>0</v>
      </c>
      <c r="W2295" s="112">
        <v>0</v>
      </c>
      <c r="X2295" s="112">
        <v>0</v>
      </c>
      <c r="Y2295" s="112">
        <v>0</v>
      </c>
      <c r="Z2295" s="112">
        <v>0</v>
      </c>
      <c r="AA2295" s="112">
        <v>0</v>
      </c>
      <c r="AB2295" s="112">
        <v>0</v>
      </c>
    </row>
    <row r="2296" spans="1:28" hidden="1" outlineLevel="1" x14ac:dyDescent="0.25">
      <c r="A2296" s="114" t="s">
        <v>1835</v>
      </c>
      <c r="B2296" s="114" t="s">
        <v>1836</v>
      </c>
      <c r="C2296" s="114" t="s">
        <v>619</v>
      </c>
      <c r="D2296" s="114" t="s">
        <v>1705</v>
      </c>
      <c r="E2296" s="112">
        <v>0</v>
      </c>
      <c r="F2296" s="112">
        <v>0</v>
      </c>
      <c r="G2296" s="112">
        <v>0</v>
      </c>
      <c r="H2296" s="112">
        <v>0</v>
      </c>
      <c r="I2296" s="112">
        <v>0</v>
      </c>
      <c r="J2296" s="112">
        <v>0</v>
      </c>
      <c r="K2296" s="112">
        <v>0</v>
      </c>
      <c r="L2296" s="112">
        <v>0</v>
      </c>
      <c r="M2296" s="112">
        <v>0</v>
      </c>
      <c r="O2296" s="114" t="s">
        <v>1835</v>
      </c>
      <c r="P2296" s="114" t="s">
        <v>1836</v>
      </c>
      <c r="Q2296" s="114" t="s">
        <v>619</v>
      </c>
      <c r="R2296" s="114" t="s">
        <v>1705</v>
      </c>
      <c r="S2296" s="114"/>
      <c r="T2296" s="112">
        <v>0</v>
      </c>
      <c r="U2296" s="112">
        <v>0</v>
      </c>
      <c r="V2296" s="112">
        <v>0</v>
      </c>
      <c r="W2296" s="112">
        <v>0</v>
      </c>
      <c r="X2296" s="112">
        <v>0</v>
      </c>
      <c r="Y2296" s="112">
        <v>0</v>
      </c>
      <c r="Z2296" s="112">
        <v>0</v>
      </c>
      <c r="AA2296" s="112">
        <v>0</v>
      </c>
      <c r="AB2296" s="112">
        <v>0</v>
      </c>
    </row>
    <row r="2297" spans="1:28" hidden="1" outlineLevel="1" x14ac:dyDescent="0.25">
      <c r="A2297" s="114" t="s">
        <v>1835</v>
      </c>
      <c r="B2297" s="114" t="s">
        <v>1836</v>
      </c>
      <c r="C2297" s="114" t="s">
        <v>620</v>
      </c>
      <c r="D2297" s="114" t="s">
        <v>1706</v>
      </c>
      <c r="E2297" s="112">
        <v>0</v>
      </c>
      <c r="F2297" s="112">
        <v>0</v>
      </c>
      <c r="G2297" s="112">
        <v>0</v>
      </c>
      <c r="H2297" s="112">
        <v>0</v>
      </c>
      <c r="I2297" s="112">
        <v>0</v>
      </c>
      <c r="J2297" s="112">
        <v>0</v>
      </c>
      <c r="K2297" s="112">
        <v>0</v>
      </c>
      <c r="L2297" s="112">
        <v>0</v>
      </c>
      <c r="M2297" s="112">
        <v>0</v>
      </c>
      <c r="O2297" s="114" t="s">
        <v>1835</v>
      </c>
      <c r="P2297" s="114" t="s">
        <v>1836</v>
      </c>
      <c r="Q2297" s="114" t="s">
        <v>620</v>
      </c>
      <c r="R2297" s="114" t="s">
        <v>1706</v>
      </c>
      <c r="S2297" s="114"/>
      <c r="T2297" s="112">
        <v>0</v>
      </c>
      <c r="U2297" s="112">
        <v>0</v>
      </c>
      <c r="V2297" s="112">
        <v>0</v>
      </c>
      <c r="W2297" s="112">
        <v>0</v>
      </c>
      <c r="X2297" s="112">
        <v>0</v>
      </c>
      <c r="Y2297" s="112">
        <v>0</v>
      </c>
      <c r="Z2297" s="112">
        <v>0</v>
      </c>
      <c r="AA2297" s="112">
        <v>0</v>
      </c>
      <c r="AB2297" s="112">
        <v>0</v>
      </c>
    </row>
    <row r="2298" spans="1:28" hidden="1" outlineLevel="1" x14ac:dyDescent="0.25">
      <c r="A2298" s="114" t="s">
        <v>1835</v>
      </c>
      <c r="B2298" s="114" t="s">
        <v>1836</v>
      </c>
      <c r="C2298" s="114" t="s">
        <v>621</v>
      </c>
      <c r="D2298" s="114" t="s">
        <v>1707</v>
      </c>
      <c r="E2298" s="112">
        <v>0</v>
      </c>
      <c r="F2298" s="112">
        <v>0</v>
      </c>
      <c r="G2298" s="112">
        <v>0</v>
      </c>
      <c r="H2298" s="112">
        <v>0</v>
      </c>
      <c r="I2298" s="112">
        <v>0</v>
      </c>
      <c r="J2298" s="112">
        <v>0</v>
      </c>
      <c r="K2298" s="112">
        <v>0</v>
      </c>
      <c r="L2298" s="112">
        <v>0</v>
      </c>
      <c r="M2298" s="112">
        <v>0</v>
      </c>
      <c r="O2298" s="114" t="s">
        <v>1835</v>
      </c>
      <c r="P2298" s="114" t="s">
        <v>1836</v>
      </c>
      <c r="Q2298" s="114" t="s">
        <v>621</v>
      </c>
      <c r="R2298" s="114" t="s">
        <v>1707</v>
      </c>
      <c r="S2298" s="114"/>
      <c r="T2298" s="112">
        <v>0</v>
      </c>
      <c r="U2298" s="112">
        <v>0</v>
      </c>
      <c r="V2298" s="112">
        <v>0</v>
      </c>
      <c r="W2298" s="112">
        <v>0</v>
      </c>
      <c r="X2298" s="112">
        <v>0</v>
      </c>
      <c r="Y2298" s="112">
        <v>0</v>
      </c>
      <c r="Z2298" s="112">
        <v>0</v>
      </c>
      <c r="AA2298" s="112">
        <v>0</v>
      </c>
      <c r="AB2298" s="112">
        <v>0</v>
      </c>
    </row>
    <row r="2299" spans="1:28" hidden="1" outlineLevel="1" x14ac:dyDescent="0.25">
      <c r="A2299" s="114" t="s">
        <v>1835</v>
      </c>
      <c r="B2299" s="114" t="s">
        <v>1836</v>
      </c>
      <c r="C2299" s="114" t="s">
        <v>706</v>
      </c>
      <c r="D2299" s="114" t="s">
        <v>1708</v>
      </c>
      <c r="E2299" s="112">
        <v>0</v>
      </c>
      <c r="F2299" s="112">
        <v>0</v>
      </c>
      <c r="G2299" s="112">
        <v>0</v>
      </c>
      <c r="H2299" s="112">
        <v>0</v>
      </c>
      <c r="I2299" s="112">
        <v>0</v>
      </c>
      <c r="J2299" s="112">
        <v>0</v>
      </c>
      <c r="K2299" s="112">
        <v>0</v>
      </c>
      <c r="L2299" s="112">
        <v>0</v>
      </c>
      <c r="M2299" s="112">
        <v>0</v>
      </c>
      <c r="O2299" s="114" t="s">
        <v>1835</v>
      </c>
      <c r="P2299" s="114" t="s">
        <v>1836</v>
      </c>
      <c r="Q2299" s="114" t="s">
        <v>706</v>
      </c>
      <c r="R2299" s="114" t="s">
        <v>1708</v>
      </c>
      <c r="S2299" s="114"/>
      <c r="T2299" s="112">
        <v>0</v>
      </c>
      <c r="U2299" s="112">
        <v>0</v>
      </c>
      <c r="V2299" s="112">
        <v>0</v>
      </c>
      <c r="W2299" s="112">
        <v>0</v>
      </c>
      <c r="X2299" s="112">
        <v>0</v>
      </c>
      <c r="Y2299" s="112">
        <v>0</v>
      </c>
      <c r="Z2299" s="112">
        <v>0</v>
      </c>
      <c r="AA2299" s="112">
        <v>0</v>
      </c>
      <c r="AB2299" s="112">
        <v>0</v>
      </c>
    </row>
    <row r="2300" spans="1:28" hidden="1" outlineLevel="1" x14ac:dyDescent="0.25">
      <c r="A2300" s="114" t="s">
        <v>1835</v>
      </c>
      <c r="B2300" s="114" t="s">
        <v>1836</v>
      </c>
      <c r="C2300" s="114" t="s">
        <v>708</v>
      </c>
      <c r="D2300" s="114" t="s">
        <v>1709</v>
      </c>
      <c r="E2300" s="112">
        <v>0</v>
      </c>
      <c r="F2300" s="112">
        <v>0</v>
      </c>
      <c r="G2300" s="112">
        <v>0</v>
      </c>
      <c r="H2300" s="112">
        <v>0</v>
      </c>
      <c r="I2300" s="112">
        <v>0</v>
      </c>
      <c r="J2300" s="112">
        <v>0</v>
      </c>
      <c r="K2300" s="112">
        <v>0</v>
      </c>
      <c r="L2300" s="112">
        <v>0</v>
      </c>
      <c r="M2300" s="112">
        <v>0</v>
      </c>
      <c r="O2300" s="114" t="s">
        <v>1835</v>
      </c>
      <c r="P2300" s="114" t="s">
        <v>1836</v>
      </c>
      <c r="Q2300" s="114" t="s">
        <v>708</v>
      </c>
      <c r="R2300" s="114" t="s">
        <v>1709</v>
      </c>
      <c r="S2300" s="114"/>
      <c r="T2300" s="112">
        <v>0</v>
      </c>
      <c r="U2300" s="112">
        <v>0</v>
      </c>
      <c r="V2300" s="112">
        <v>0</v>
      </c>
      <c r="W2300" s="112">
        <v>0</v>
      </c>
      <c r="X2300" s="112">
        <v>0</v>
      </c>
      <c r="Y2300" s="112">
        <v>0</v>
      </c>
      <c r="Z2300" s="112">
        <v>0</v>
      </c>
      <c r="AA2300" s="112">
        <v>0</v>
      </c>
      <c r="AB2300" s="112">
        <v>0</v>
      </c>
    </row>
    <row r="2301" spans="1:28" hidden="1" outlineLevel="1" x14ac:dyDescent="0.25"/>
    <row r="2302" spans="1:28" hidden="1" outlineLevel="1" x14ac:dyDescent="0.25"/>
    <row r="2303" spans="1:28" hidden="1" outlineLevel="1" x14ac:dyDescent="0.25">
      <c r="A2303" s="111" t="s">
        <v>1837</v>
      </c>
      <c r="O2303" s="111" t="s">
        <v>1837</v>
      </c>
    </row>
    <row r="2304" spans="1:28" hidden="1" outlineLevel="1" x14ac:dyDescent="0.25">
      <c r="A2304" s="114" t="s">
        <v>0</v>
      </c>
      <c r="B2304" s="114" t="s">
        <v>1666</v>
      </c>
      <c r="C2304" s="114" t="s">
        <v>112</v>
      </c>
      <c r="D2304" s="111" t="s">
        <v>127</v>
      </c>
      <c r="E2304" s="112" t="s">
        <v>1667</v>
      </c>
      <c r="F2304" s="112" t="s">
        <v>1668</v>
      </c>
      <c r="G2304" s="112" t="s">
        <v>1669</v>
      </c>
      <c r="H2304" s="112" t="s">
        <v>1670</v>
      </c>
      <c r="I2304" s="112" t="s">
        <v>1671</v>
      </c>
      <c r="J2304" s="112" t="s">
        <v>1672</v>
      </c>
      <c r="K2304" s="112" t="s">
        <v>1673</v>
      </c>
      <c r="L2304" s="112" t="s">
        <v>1674</v>
      </c>
      <c r="M2304" s="112" t="s">
        <v>1</v>
      </c>
      <c r="O2304" s="114" t="s">
        <v>0</v>
      </c>
      <c r="P2304" s="114" t="s">
        <v>1666</v>
      </c>
      <c r="Q2304" s="114" t="s">
        <v>112</v>
      </c>
      <c r="R2304" s="111" t="s">
        <v>127</v>
      </c>
      <c r="S2304" s="111"/>
      <c r="T2304" s="112" t="s">
        <v>1667</v>
      </c>
      <c r="U2304" s="112" t="s">
        <v>1668</v>
      </c>
      <c r="V2304" s="112" t="s">
        <v>1669</v>
      </c>
      <c r="W2304" s="112" t="s">
        <v>1670</v>
      </c>
      <c r="X2304" s="112" t="s">
        <v>1671</v>
      </c>
      <c r="Y2304" s="112" t="s">
        <v>1672</v>
      </c>
      <c r="Z2304" s="112" t="s">
        <v>1673</v>
      </c>
      <c r="AA2304" s="112" t="s">
        <v>1674</v>
      </c>
      <c r="AB2304" s="112" t="s">
        <v>1</v>
      </c>
    </row>
    <row r="2305" spans="1:28" hidden="1" outlineLevel="1" x14ac:dyDescent="0.25">
      <c r="A2305" s="114" t="s">
        <v>1838</v>
      </c>
      <c r="B2305" s="114" t="s">
        <v>1839</v>
      </c>
      <c r="C2305" s="114" t="s">
        <v>589</v>
      </c>
      <c r="D2305" s="114" t="s">
        <v>1676</v>
      </c>
      <c r="E2305" s="112">
        <v>128</v>
      </c>
      <c r="F2305" s="112">
        <v>0</v>
      </c>
      <c r="G2305" s="112">
        <v>0</v>
      </c>
      <c r="H2305" s="112">
        <v>0</v>
      </c>
      <c r="I2305" s="112">
        <v>0</v>
      </c>
      <c r="J2305" s="112">
        <v>0</v>
      </c>
      <c r="K2305" s="112">
        <v>0</v>
      </c>
      <c r="L2305" s="112">
        <v>0</v>
      </c>
      <c r="M2305" s="112">
        <v>128</v>
      </c>
      <c r="O2305" s="114" t="s">
        <v>1838</v>
      </c>
      <c r="P2305" s="114" t="s">
        <v>1839</v>
      </c>
      <c r="Q2305" s="114" t="s">
        <v>589</v>
      </c>
      <c r="R2305" s="114" t="s">
        <v>1676</v>
      </c>
      <c r="S2305" s="114"/>
      <c r="T2305" s="112">
        <v>128</v>
      </c>
      <c r="U2305" s="112">
        <v>0</v>
      </c>
      <c r="V2305" s="112">
        <v>0</v>
      </c>
      <c r="W2305" s="112">
        <v>0</v>
      </c>
      <c r="X2305" s="112">
        <v>0</v>
      </c>
      <c r="Y2305" s="112">
        <v>0</v>
      </c>
      <c r="Z2305" s="112">
        <v>0</v>
      </c>
      <c r="AA2305" s="112">
        <v>0</v>
      </c>
      <c r="AB2305" s="112">
        <v>128</v>
      </c>
    </row>
    <row r="2306" spans="1:28" hidden="1" outlineLevel="1" x14ac:dyDescent="0.25">
      <c r="A2306" s="114" t="s">
        <v>1838</v>
      </c>
      <c r="B2306" s="114" t="s">
        <v>1839</v>
      </c>
      <c r="C2306" s="114" t="s">
        <v>590</v>
      </c>
      <c r="D2306" s="114" t="s">
        <v>1677</v>
      </c>
      <c r="E2306" s="112">
        <v>0</v>
      </c>
      <c r="F2306" s="112">
        <v>0</v>
      </c>
      <c r="G2306" s="112">
        <v>0</v>
      </c>
      <c r="H2306" s="112">
        <v>0</v>
      </c>
      <c r="I2306" s="112">
        <v>60336</v>
      </c>
      <c r="J2306" s="112">
        <v>0</v>
      </c>
      <c r="K2306" s="112">
        <v>1856</v>
      </c>
      <c r="L2306" s="112">
        <v>0</v>
      </c>
      <c r="M2306" s="112">
        <v>62192</v>
      </c>
      <c r="O2306" s="114" t="s">
        <v>1838</v>
      </c>
      <c r="P2306" s="114" t="s">
        <v>1839</v>
      </c>
      <c r="Q2306" s="114" t="s">
        <v>590</v>
      </c>
      <c r="R2306" s="114" t="s">
        <v>1677</v>
      </c>
      <c r="S2306" s="114"/>
      <c r="T2306" s="112">
        <v>0</v>
      </c>
      <c r="U2306" s="112">
        <v>0</v>
      </c>
      <c r="V2306" s="112">
        <v>0</v>
      </c>
      <c r="W2306" s="112">
        <v>0</v>
      </c>
      <c r="X2306" s="112">
        <v>60336</v>
      </c>
      <c r="Y2306" s="112">
        <v>0</v>
      </c>
      <c r="Z2306" s="112">
        <v>1856</v>
      </c>
      <c r="AA2306" s="112">
        <v>0</v>
      </c>
      <c r="AB2306" s="112">
        <v>62192</v>
      </c>
    </row>
    <row r="2307" spans="1:28" hidden="1" outlineLevel="1" x14ac:dyDescent="0.25">
      <c r="A2307" s="114" t="s">
        <v>1838</v>
      </c>
      <c r="B2307" s="114" t="s">
        <v>1839</v>
      </c>
      <c r="C2307" s="114" t="s">
        <v>591</v>
      </c>
      <c r="D2307" s="114" t="s">
        <v>1678</v>
      </c>
      <c r="E2307" s="112">
        <v>0</v>
      </c>
      <c r="F2307" s="112">
        <v>75216</v>
      </c>
      <c r="G2307" s="112">
        <v>0</v>
      </c>
      <c r="H2307" s="112">
        <v>0</v>
      </c>
      <c r="I2307" s="112">
        <v>146688</v>
      </c>
      <c r="J2307" s="112">
        <v>37520</v>
      </c>
      <c r="K2307" s="112">
        <v>560</v>
      </c>
      <c r="L2307" s="112">
        <v>0</v>
      </c>
      <c r="M2307" s="112">
        <v>259984</v>
      </c>
      <c r="O2307" s="114" t="s">
        <v>1838</v>
      </c>
      <c r="P2307" s="114" t="s">
        <v>1839</v>
      </c>
      <c r="Q2307" s="114" t="s">
        <v>591</v>
      </c>
      <c r="R2307" s="114" t="s">
        <v>1678</v>
      </c>
      <c r="S2307" s="114"/>
      <c r="T2307" s="112">
        <v>0</v>
      </c>
      <c r="U2307" s="112">
        <v>75216</v>
      </c>
      <c r="V2307" s="112">
        <v>0</v>
      </c>
      <c r="W2307" s="112">
        <v>0</v>
      </c>
      <c r="X2307" s="112">
        <v>146688</v>
      </c>
      <c r="Y2307" s="112">
        <v>37520</v>
      </c>
      <c r="Z2307" s="112">
        <v>560</v>
      </c>
      <c r="AA2307" s="112">
        <v>0</v>
      </c>
      <c r="AB2307" s="112">
        <v>259984</v>
      </c>
    </row>
    <row r="2308" spans="1:28" hidden="1" outlineLevel="1" x14ac:dyDescent="0.25">
      <c r="A2308" s="114" t="s">
        <v>1838</v>
      </c>
      <c r="B2308" s="114" t="s">
        <v>1839</v>
      </c>
      <c r="C2308" s="114" t="s">
        <v>592</v>
      </c>
      <c r="D2308" s="114" t="s">
        <v>1679</v>
      </c>
      <c r="E2308" s="112">
        <v>7104</v>
      </c>
      <c r="F2308" s="112">
        <v>11328</v>
      </c>
      <c r="G2308" s="112">
        <v>0</v>
      </c>
      <c r="H2308" s="112">
        <v>0</v>
      </c>
      <c r="I2308" s="112">
        <v>23072</v>
      </c>
      <c r="J2308" s="112">
        <v>59264</v>
      </c>
      <c r="K2308" s="112">
        <v>0</v>
      </c>
      <c r="L2308" s="112">
        <v>0</v>
      </c>
      <c r="M2308" s="112">
        <v>100768</v>
      </c>
      <c r="O2308" s="114" t="s">
        <v>1838</v>
      </c>
      <c r="P2308" s="114" t="s">
        <v>1839</v>
      </c>
      <c r="Q2308" s="114" t="s">
        <v>592</v>
      </c>
      <c r="R2308" s="114" t="s">
        <v>1679</v>
      </c>
      <c r="S2308" s="114"/>
      <c r="T2308" s="112">
        <v>7104</v>
      </c>
      <c r="U2308" s="112">
        <v>11328</v>
      </c>
      <c r="V2308" s="112">
        <v>0</v>
      </c>
      <c r="W2308" s="112">
        <v>0</v>
      </c>
      <c r="X2308" s="112">
        <v>23072</v>
      </c>
      <c r="Y2308" s="112">
        <v>59264</v>
      </c>
      <c r="Z2308" s="112">
        <v>0</v>
      </c>
      <c r="AA2308" s="112">
        <v>0</v>
      </c>
      <c r="AB2308" s="112">
        <v>100768</v>
      </c>
    </row>
    <row r="2309" spans="1:28" hidden="1" outlineLevel="1" x14ac:dyDescent="0.25">
      <c r="A2309" s="114" t="s">
        <v>1838</v>
      </c>
      <c r="B2309" s="114" t="s">
        <v>1839</v>
      </c>
      <c r="C2309" s="114" t="s">
        <v>593</v>
      </c>
      <c r="D2309" s="114" t="s">
        <v>1680</v>
      </c>
      <c r="E2309" s="112">
        <v>0</v>
      </c>
      <c r="F2309" s="112">
        <v>0</v>
      </c>
      <c r="G2309" s="112">
        <v>0</v>
      </c>
      <c r="H2309" s="112">
        <v>0</v>
      </c>
      <c r="I2309" s="112">
        <v>0</v>
      </c>
      <c r="J2309" s="112">
        <v>0</v>
      </c>
      <c r="K2309" s="112">
        <v>0</v>
      </c>
      <c r="L2309" s="112">
        <v>0</v>
      </c>
      <c r="M2309" s="112">
        <v>0</v>
      </c>
      <c r="O2309" s="114" t="s">
        <v>1838</v>
      </c>
      <c r="P2309" s="114" t="s">
        <v>1839</v>
      </c>
      <c r="Q2309" s="114" t="s">
        <v>593</v>
      </c>
      <c r="R2309" s="114" t="s">
        <v>1680</v>
      </c>
      <c r="S2309" s="114"/>
      <c r="T2309" s="112">
        <v>0</v>
      </c>
      <c r="U2309" s="112">
        <v>0</v>
      </c>
      <c r="V2309" s="112">
        <v>0</v>
      </c>
      <c r="W2309" s="112">
        <v>0</v>
      </c>
      <c r="X2309" s="112">
        <v>0</v>
      </c>
      <c r="Y2309" s="112">
        <v>0</v>
      </c>
      <c r="Z2309" s="112">
        <v>0</v>
      </c>
      <c r="AA2309" s="112">
        <v>0</v>
      </c>
      <c r="AB2309" s="112">
        <v>0</v>
      </c>
    </row>
    <row r="2310" spans="1:28" hidden="1" outlineLevel="1" x14ac:dyDescent="0.25">
      <c r="A2310" s="114" t="s">
        <v>1838</v>
      </c>
      <c r="B2310" s="114" t="s">
        <v>1839</v>
      </c>
      <c r="C2310" s="114" t="s">
        <v>594</v>
      </c>
      <c r="D2310" s="114" t="s">
        <v>1681</v>
      </c>
      <c r="E2310" s="112">
        <v>0</v>
      </c>
      <c r="F2310" s="112">
        <v>0</v>
      </c>
      <c r="G2310" s="112">
        <v>0</v>
      </c>
      <c r="H2310" s="112">
        <v>0</v>
      </c>
      <c r="I2310" s="112">
        <v>0</v>
      </c>
      <c r="J2310" s="112">
        <v>0</v>
      </c>
      <c r="K2310" s="112">
        <v>0</v>
      </c>
      <c r="L2310" s="112">
        <v>0</v>
      </c>
      <c r="M2310" s="112">
        <v>0</v>
      </c>
      <c r="O2310" s="114" t="s">
        <v>1838</v>
      </c>
      <c r="P2310" s="114" t="s">
        <v>1839</v>
      </c>
      <c r="Q2310" s="114" t="s">
        <v>594</v>
      </c>
      <c r="R2310" s="114" t="s">
        <v>1681</v>
      </c>
      <c r="S2310" s="114"/>
      <c r="T2310" s="112">
        <v>0</v>
      </c>
      <c r="U2310" s="112">
        <v>0</v>
      </c>
      <c r="V2310" s="112">
        <v>0</v>
      </c>
      <c r="W2310" s="112">
        <v>0</v>
      </c>
      <c r="X2310" s="112">
        <v>0</v>
      </c>
      <c r="Y2310" s="112">
        <v>0</v>
      </c>
      <c r="Z2310" s="112">
        <v>0</v>
      </c>
      <c r="AA2310" s="112">
        <v>0</v>
      </c>
      <c r="AB2310" s="112">
        <v>0</v>
      </c>
    </row>
    <row r="2311" spans="1:28" hidden="1" outlineLevel="1" x14ac:dyDescent="0.25">
      <c r="A2311" s="114" t="s">
        <v>1838</v>
      </c>
      <c r="B2311" s="114" t="s">
        <v>1839</v>
      </c>
      <c r="C2311" s="114" t="s">
        <v>595</v>
      </c>
      <c r="D2311" s="114" t="s">
        <v>1682</v>
      </c>
      <c r="E2311" s="112">
        <v>0</v>
      </c>
      <c r="F2311" s="112">
        <v>3312</v>
      </c>
      <c r="G2311" s="112">
        <v>0</v>
      </c>
      <c r="H2311" s="112">
        <v>0</v>
      </c>
      <c r="I2311" s="112">
        <v>0</v>
      </c>
      <c r="J2311" s="112">
        <v>39760</v>
      </c>
      <c r="K2311" s="112">
        <v>0</v>
      </c>
      <c r="L2311" s="112">
        <v>206</v>
      </c>
      <c r="M2311" s="112">
        <v>43278</v>
      </c>
      <c r="O2311" s="114" t="s">
        <v>1838</v>
      </c>
      <c r="P2311" s="114" t="s">
        <v>1839</v>
      </c>
      <c r="Q2311" s="114" t="s">
        <v>595</v>
      </c>
      <c r="R2311" s="114" t="s">
        <v>1682</v>
      </c>
      <c r="S2311" s="114"/>
      <c r="T2311" s="112">
        <v>0</v>
      </c>
      <c r="U2311" s="112">
        <v>3312</v>
      </c>
      <c r="V2311" s="112">
        <v>0</v>
      </c>
      <c r="W2311" s="112">
        <v>0</v>
      </c>
      <c r="X2311" s="112">
        <v>0</v>
      </c>
      <c r="Y2311" s="112">
        <v>39760</v>
      </c>
      <c r="Z2311" s="112">
        <v>0</v>
      </c>
      <c r="AA2311" s="112">
        <v>206</v>
      </c>
      <c r="AB2311" s="112">
        <v>43278</v>
      </c>
    </row>
    <row r="2312" spans="1:28" hidden="1" outlineLevel="1" x14ac:dyDescent="0.25">
      <c r="A2312" s="114" t="s">
        <v>1838</v>
      </c>
      <c r="B2312" s="114" t="s">
        <v>1839</v>
      </c>
      <c r="C2312" s="114" t="s">
        <v>596</v>
      </c>
      <c r="D2312" s="114" t="s">
        <v>1683</v>
      </c>
      <c r="E2312" s="112">
        <v>0</v>
      </c>
      <c r="F2312" s="112">
        <v>0</v>
      </c>
      <c r="G2312" s="112">
        <v>0</v>
      </c>
      <c r="H2312" s="112">
        <v>0</v>
      </c>
      <c r="I2312" s="112">
        <v>19344</v>
      </c>
      <c r="J2312" s="112">
        <v>0</v>
      </c>
      <c r="K2312" s="112">
        <v>1209</v>
      </c>
      <c r="L2312" s="112">
        <v>0</v>
      </c>
      <c r="M2312" s="112">
        <v>20553</v>
      </c>
      <c r="O2312" s="114" t="s">
        <v>1838</v>
      </c>
      <c r="P2312" s="114" t="s">
        <v>1839</v>
      </c>
      <c r="Q2312" s="114" t="s">
        <v>596</v>
      </c>
      <c r="R2312" s="114" t="s">
        <v>1683</v>
      </c>
      <c r="S2312" s="114"/>
      <c r="T2312" s="112">
        <v>0</v>
      </c>
      <c r="U2312" s="112">
        <v>0</v>
      </c>
      <c r="V2312" s="112">
        <v>0</v>
      </c>
      <c r="W2312" s="112">
        <v>0</v>
      </c>
      <c r="X2312" s="112">
        <v>19344</v>
      </c>
      <c r="Y2312" s="112">
        <v>0</v>
      </c>
      <c r="Z2312" s="112">
        <v>1209</v>
      </c>
      <c r="AA2312" s="112">
        <v>0</v>
      </c>
      <c r="AB2312" s="112">
        <v>20553</v>
      </c>
    </row>
    <row r="2313" spans="1:28" hidden="1" outlineLevel="1" x14ac:dyDescent="0.25">
      <c r="A2313" s="114" t="s">
        <v>1838</v>
      </c>
      <c r="B2313" s="114" t="s">
        <v>1839</v>
      </c>
      <c r="C2313" s="114" t="s">
        <v>597</v>
      </c>
      <c r="D2313" s="114" t="s">
        <v>1684</v>
      </c>
      <c r="E2313" s="112">
        <v>1104</v>
      </c>
      <c r="F2313" s="112">
        <v>2832</v>
      </c>
      <c r="G2313" s="112">
        <v>0</v>
      </c>
      <c r="H2313" s="112">
        <v>0</v>
      </c>
      <c r="I2313" s="112">
        <v>6832</v>
      </c>
      <c r="J2313" s="112">
        <v>0</v>
      </c>
      <c r="K2313" s="112">
        <v>2368</v>
      </c>
      <c r="L2313" s="112">
        <v>1785</v>
      </c>
      <c r="M2313" s="112">
        <v>14921</v>
      </c>
      <c r="O2313" s="114" t="s">
        <v>1838</v>
      </c>
      <c r="P2313" s="114" t="s">
        <v>1839</v>
      </c>
      <c r="Q2313" s="114" t="s">
        <v>597</v>
      </c>
      <c r="R2313" s="114" t="s">
        <v>1684</v>
      </c>
      <c r="S2313" s="114"/>
      <c r="T2313" s="112">
        <v>1104</v>
      </c>
      <c r="U2313" s="112">
        <v>2832</v>
      </c>
      <c r="V2313" s="112">
        <v>0</v>
      </c>
      <c r="W2313" s="112">
        <v>0</v>
      </c>
      <c r="X2313" s="112">
        <v>6832</v>
      </c>
      <c r="Y2313" s="112">
        <v>0</v>
      </c>
      <c r="Z2313" s="112">
        <v>2368</v>
      </c>
      <c r="AA2313" s="112">
        <v>1785</v>
      </c>
      <c r="AB2313" s="112">
        <v>14921</v>
      </c>
    </row>
    <row r="2314" spans="1:28" hidden="1" outlineLevel="1" x14ac:dyDescent="0.25">
      <c r="A2314" s="114" t="s">
        <v>1838</v>
      </c>
      <c r="B2314" s="114" t="s">
        <v>1839</v>
      </c>
      <c r="C2314" s="114" t="s">
        <v>598</v>
      </c>
      <c r="D2314" s="114" t="s">
        <v>1685</v>
      </c>
      <c r="E2314" s="112">
        <v>0</v>
      </c>
      <c r="F2314" s="112">
        <v>0</v>
      </c>
      <c r="G2314" s="112">
        <v>0</v>
      </c>
      <c r="H2314" s="112">
        <v>0</v>
      </c>
      <c r="I2314" s="112">
        <v>0</v>
      </c>
      <c r="J2314" s="112">
        <v>0</v>
      </c>
      <c r="K2314" s="112">
        <v>0</v>
      </c>
      <c r="L2314" s="112">
        <v>0</v>
      </c>
      <c r="M2314" s="112">
        <v>0</v>
      </c>
      <c r="O2314" s="114" t="s">
        <v>1838</v>
      </c>
      <c r="P2314" s="114" t="s">
        <v>1839</v>
      </c>
      <c r="Q2314" s="114" t="s">
        <v>598</v>
      </c>
      <c r="R2314" s="114" t="s">
        <v>1685</v>
      </c>
      <c r="S2314" s="114"/>
      <c r="T2314" s="112">
        <v>0</v>
      </c>
      <c r="U2314" s="112">
        <v>0</v>
      </c>
      <c r="V2314" s="112">
        <v>0</v>
      </c>
      <c r="W2314" s="112">
        <v>0</v>
      </c>
      <c r="X2314" s="112">
        <v>0</v>
      </c>
      <c r="Y2314" s="112">
        <v>0</v>
      </c>
      <c r="Z2314" s="112">
        <v>0</v>
      </c>
      <c r="AA2314" s="112">
        <v>0</v>
      </c>
      <c r="AB2314" s="112">
        <v>0</v>
      </c>
    </row>
    <row r="2315" spans="1:28" hidden="1" outlineLevel="1" x14ac:dyDescent="0.25">
      <c r="A2315" s="114" t="s">
        <v>1838</v>
      </c>
      <c r="B2315" s="114" t="s">
        <v>1839</v>
      </c>
      <c r="C2315" s="114" t="s">
        <v>599</v>
      </c>
      <c r="D2315" s="114" t="s">
        <v>1686</v>
      </c>
      <c r="E2315" s="112">
        <v>0</v>
      </c>
      <c r="F2315" s="112">
        <v>0</v>
      </c>
      <c r="G2315" s="112">
        <v>0</v>
      </c>
      <c r="H2315" s="112">
        <v>0</v>
      </c>
      <c r="I2315" s="112">
        <v>0</v>
      </c>
      <c r="J2315" s="112">
        <v>172304</v>
      </c>
      <c r="K2315" s="112">
        <v>0</v>
      </c>
      <c r="L2315" s="112">
        <v>30242</v>
      </c>
      <c r="M2315" s="112">
        <v>202546</v>
      </c>
      <c r="O2315" s="114" t="s">
        <v>1838</v>
      </c>
      <c r="P2315" s="114" t="s">
        <v>1839</v>
      </c>
      <c r="Q2315" s="114" t="s">
        <v>599</v>
      </c>
      <c r="R2315" s="114" t="s">
        <v>1686</v>
      </c>
      <c r="S2315" s="114"/>
      <c r="T2315" s="112">
        <v>0</v>
      </c>
      <c r="U2315" s="112">
        <v>0</v>
      </c>
      <c r="V2315" s="112">
        <v>0</v>
      </c>
      <c r="W2315" s="112">
        <v>0</v>
      </c>
      <c r="X2315" s="112">
        <v>0</v>
      </c>
      <c r="Y2315" s="112">
        <v>172304</v>
      </c>
      <c r="Z2315" s="112">
        <v>0</v>
      </c>
      <c r="AA2315" s="112">
        <v>30242</v>
      </c>
      <c r="AB2315" s="112">
        <v>202546</v>
      </c>
    </row>
    <row r="2316" spans="1:28" hidden="1" outlineLevel="1" x14ac:dyDescent="0.25">
      <c r="A2316" s="114" t="s">
        <v>1838</v>
      </c>
      <c r="B2316" s="114" t="s">
        <v>1839</v>
      </c>
      <c r="C2316" s="114" t="s">
        <v>600</v>
      </c>
      <c r="D2316" s="114" t="s">
        <v>1687</v>
      </c>
      <c r="E2316" s="112">
        <v>85920</v>
      </c>
      <c r="F2316" s="112">
        <v>0</v>
      </c>
      <c r="G2316" s="112">
        <v>0</v>
      </c>
      <c r="H2316" s="112">
        <v>62192</v>
      </c>
      <c r="I2316" s="112">
        <v>0</v>
      </c>
      <c r="J2316" s="112">
        <v>0</v>
      </c>
      <c r="K2316" s="112">
        <v>0</v>
      </c>
      <c r="L2316" s="112">
        <v>0</v>
      </c>
      <c r="M2316" s="112">
        <v>148112</v>
      </c>
      <c r="O2316" s="114" t="s">
        <v>1838</v>
      </c>
      <c r="P2316" s="114" t="s">
        <v>1839</v>
      </c>
      <c r="Q2316" s="114" t="s">
        <v>600</v>
      </c>
      <c r="R2316" s="114" t="s">
        <v>1687</v>
      </c>
      <c r="S2316" s="114"/>
      <c r="T2316" s="112">
        <v>85920</v>
      </c>
      <c r="U2316" s="112">
        <v>0</v>
      </c>
      <c r="V2316" s="112">
        <v>0</v>
      </c>
      <c r="W2316" s="112">
        <v>62192</v>
      </c>
      <c r="X2316" s="112">
        <v>0</v>
      </c>
      <c r="Y2316" s="112">
        <v>0</v>
      </c>
      <c r="Z2316" s="112">
        <v>0</v>
      </c>
      <c r="AA2316" s="112">
        <v>0</v>
      </c>
      <c r="AB2316" s="112">
        <v>148112</v>
      </c>
    </row>
    <row r="2317" spans="1:28" hidden="1" outlineLevel="1" x14ac:dyDescent="0.25">
      <c r="A2317" s="114" t="s">
        <v>1838</v>
      </c>
      <c r="B2317" s="114" t="s">
        <v>1839</v>
      </c>
      <c r="C2317" s="114" t="s">
        <v>601</v>
      </c>
      <c r="D2317" s="114" t="s">
        <v>1688</v>
      </c>
      <c r="E2317" s="112">
        <v>0</v>
      </c>
      <c r="F2317" s="112">
        <v>0</v>
      </c>
      <c r="G2317" s="112">
        <v>0</v>
      </c>
      <c r="H2317" s="112">
        <v>0</v>
      </c>
      <c r="I2317" s="112">
        <v>0</v>
      </c>
      <c r="J2317" s="112">
        <v>0</v>
      </c>
      <c r="K2317" s="112">
        <v>868</v>
      </c>
      <c r="L2317" s="112">
        <v>0</v>
      </c>
      <c r="M2317" s="112">
        <v>868</v>
      </c>
      <c r="O2317" s="114" t="s">
        <v>1838</v>
      </c>
      <c r="P2317" s="114" t="s">
        <v>1839</v>
      </c>
      <c r="Q2317" s="114" t="s">
        <v>601</v>
      </c>
      <c r="R2317" s="114" t="s">
        <v>1688</v>
      </c>
      <c r="S2317" s="114"/>
      <c r="T2317" s="112">
        <v>0</v>
      </c>
      <c r="U2317" s="112">
        <v>0</v>
      </c>
      <c r="V2317" s="112">
        <v>0</v>
      </c>
      <c r="W2317" s="112">
        <v>0</v>
      </c>
      <c r="X2317" s="112">
        <v>0</v>
      </c>
      <c r="Y2317" s="112">
        <v>0</v>
      </c>
      <c r="Z2317" s="112">
        <v>868</v>
      </c>
      <c r="AA2317" s="112">
        <v>0</v>
      </c>
      <c r="AB2317" s="112">
        <v>868</v>
      </c>
    </row>
    <row r="2318" spans="1:28" hidden="1" outlineLevel="1" x14ac:dyDescent="0.25">
      <c r="A2318" s="114" t="s">
        <v>1838</v>
      </c>
      <c r="B2318" s="114" t="s">
        <v>1839</v>
      </c>
      <c r="C2318" s="114" t="s">
        <v>602</v>
      </c>
      <c r="D2318" s="114" t="s">
        <v>1689</v>
      </c>
      <c r="E2318" s="112">
        <v>0</v>
      </c>
      <c r="F2318" s="112">
        <v>0</v>
      </c>
      <c r="G2318" s="112">
        <v>0</v>
      </c>
      <c r="H2318" s="112">
        <v>0</v>
      </c>
      <c r="I2318" s="112">
        <v>0</v>
      </c>
      <c r="J2318" s="112">
        <v>0</v>
      </c>
      <c r="K2318" s="112">
        <v>0</v>
      </c>
      <c r="L2318" s="112">
        <v>4272</v>
      </c>
      <c r="M2318" s="112">
        <v>4272</v>
      </c>
      <c r="O2318" s="114" t="s">
        <v>1838</v>
      </c>
      <c r="P2318" s="114" t="s">
        <v>1839</v>
      </c>
      <c r="Q2318" s="114" t="s">
        <v>602</v>
      </c>
      <c r="R2318" s="114" t="s">
        <v>1689</v>
      </c>
      <c r="S2318" s="114"/>
      <c r="T2318" s="112">
        <v>0</v>
      </c>
      <c r="U2318" s="112">
        <v>0</v>
      </c>
      <c r="V2318" s="112">
        <v>0</v>
      </c>
      <c r="W2318" s="112">
        <v>0</v>
      </c>
      <c r="X2318" s="112">
        <v>0</v>
      </c>
      <c r="Y2318" s="112">
        <v>0</v>
      </c>
      <c r="Z2318" s="112">
        <v>0</v>
      </c>
      <c r="AA2318" s="112">
        <v>4272</v>
      </c>
      <c r="AB2318" s="112">
        <v>4272</v>
      </c>
    </row>
    <row r="2319" spans="1:28" hidden="1" outlineLevel="1" x14ac:dyDescent="0.25">
      <c r="A2319" s="114" t="s">
        <v>1838</v>
      </c>
      <c r="B2319" s="114" t="s">
        <v>1839</v>
      </c>
      <c r="C2319" s="114" t="s">
        <v>603</v>
      </c>
      <c r="D2319" s="114" t="s">
        <v>1690</v>
      </c>
      <c r="E2319" s="112">
        <v>0</v>
      </c>
      <c r="F2319" s="112">
        <v>0</v>
      </c>
      <c r="G2319" s="112">
        <v>0</v>
      </c>
      <c r="H2319" s="112">
        <v>0</v>
      </c>
      <c r="I2319" s="112">
        <v>0</v>
      </c>
      <c r="J2319" s="112">
        <v>34672</v>
      </c>
      <c r="K2319" s="112">
        <v>0</v>
      </c>
      <c r="L2319" s="112">
        <v>1190</v>
      </c>
      <c r="M2319" s="112">
        <v>35862</v>
      </c>
      <c r="O2319" s="114" t="s">
        <v>1838</v>
      </c>
      <c r="P2319" s="114" t="s">
        <v>1839</v>
      </c>
      <c r="Q2319" s="114" t="s">
        <v>603</v>
      </c>
      <c r="R2319" s="114" t="s">
        <v>1690</v>
      </c>
      <c r="S2319" s="114"/>
      <c r="T2319" s="112">
        <v>0</v>
      </c>
      <c r="U2319" s="112">
        <v>0</v>
      </c>
      <c r="V2319" s="112">
        <v>0</v>
      </c>
      <c r="W2319" s="112">
        <v>0</v>
      </c>
      <c r="X2319" s="112">
        <v>0</v>
      </c>
      <c r="Y2319" s="112">
        <v>34672</v>
      </c>
      <c r="Z2319" s="112">
        <v>0</v>
      </c>
      <c r="AA2319" s="112">
        <v>1190</v>
      </c>
      <c r="AB2319" s="112">
        <v>35862</v>
      </c>
    </row>
    <row r="2320" spans="1:28" hidden="1" outlineLevel="1" x14ac:dyDescent="0.25">
      <c r="A2320" s="114" t="s">
        <v>1838</v>
      </c>
      <c r="B2320" s="114" t="s">
        <v>1839</v>
      </c>
      <c r="C2320" s="114" t="s">
        <v>604</v>
      </c>
      <c r="D2320" s="114" t="s">
        <v>1691</v>
      </c>
      <c r="E2320" s="112">
        <v>0</v>
      </c>
      <c r="F2320" s="112">
        <v>0</v>
      </c>
      <c r="G2320" s="112">
        <v>0</v>
      </c>
      <c r="H2320" s="112">
        <v>0</v>
      </c>
      <c r="I2320" s="112">
        <v>0</v>
      </c>
      <c r="J2320" s="112">
        <v>167744</v>
      </c>
      <c r="K2320" s="112">
        <v>0</v>
      </c>
      <c r="L2320" s="112">
        <v>8827</v>
      </c>
      <c r="M2320" s="112">
        <v>176571</v>
      </c>
      <c r="O2320" s="114" t="s">
        <v>1838</v>
      </c>
      <c r="P2320" s="114" t="s">
        <v>1839</v>
      </c>
      <c r="Q2320" s="114" t="s">
        <v>604</v>
      </c>
      <c r="R2320" s="114" t="s">
        <v>1691</v>
      </c>
      <c r="S2320" s="114"/>
      <c r="T2320" s="112">
        <v>0</v>
      </c>
      <c r="U2320" s="112">
        <v>0</v>
      </c>
      <c r="V2320" s="112">
        <v>0</v>
      </c>
      <c r="W2320" s="112">
        <v>0</v>
      </c>
      <c r="X2320" s="112">
        <v>0</v>
      </c>
      <c r="Y2320" s="112">
        <v>167744</v>
      </c>
      <c r="Z2320" s="112">
        <v>0</v>
      </c>
      <c r="AA2320" s="112">
        <v>8827</v>
      </c>
      <c r="AB2320" s="112">
        <v>176571</v>
      </c>
    </row>
    <row r="2321" spans="1:28" hidden="1" outlineLevel="1" x14ac:dyDescent="0.25">
      <c r="A2321" s="114" t="s">
        <v>1838</v>
      </c>
      <c r="B2321" s="114" t="s">
        <v>1839</v>
      </c>
      <c r="C2321" s="114" t="s">
        <v>605</v>
      </c>
      <c r="D2321" s="114" t="s">
        <v>1692</v>
      </c>
      <c r="E2321" s="112">
        <v>0</v>
      </c>
      <c r="F2321" s="112">
        <v>0</v>
      </c>
      <c r="G2321" s="112">
        <v>0</v>
      </c>
      <c r="H2321" s="112">
        <v>0</v>
      </c>
      <c r="I2321" s="112">
        <v>0</v>
      </c>
      <c r="J2321" s="112">
        <v>38672</v>
      </c>
      <c r="K2321" s="112">
        <v>0</v>
      </c>
      <c r="L2321" s="112">
        <v>0</v>
      </c>
      <c r="M2321" s="112">
        <v>38672</v>
      </c>
      <c r="O2321" s="114" t="s">
        <v>1838</v>
      </c>
      <c r="P2321" s="114" t="s">
        <v>1839</v>
      </c>
      <c r="Q2321" s="114" t="s">
        <v>605</v>
      </c>
      <c r="R2321" s="114" t="s">
        <v>1692</v>
      </c>
      <c r="S2321" s="114"/>
      <c r="T2321" s="112">
        <v>0</v>
      </c>
      <c r="U2321" s="112">
        <v>0</v>
      </c>
      <c r="V2321" s="112">
        <v>0</v>
      </c>
      <c r="W2321" s="112">
        <v>0</v>
      </c>
      <c r="X2321" s="112">
        <v>0</v>
      </c>
      <c r="Y2321" s="112">
        <v>38672</v>
      </c>
      <c r="Z2321" s="112">
        <v>0</v>
      </c>
      <c r="AA2321" s="112">
        <v>0</v>
      </c>
      <c r="AB2321" s="112">
        <v>38672</v>
      </c>
    </row>
    <row r="2322" spans="1:28" hidden="1" outlineLevel="1" x14ac:dyDescent="0.25">
      <c r="A2322" s="114" t="s">
        <v>1838</v>
      </c>
      <c r="B2322" s="114" t="s">
        <v>1839</v>
      </c>
      <c r="C2322" s="114" t="s">
        <v>606</v>
      </c>
      <c r="D2322" s="114" t="s">
        <v>1693</v>
      </c>
      <c r="E2322" s="112">
        <v>0</v>
      </c>
      <c r="F2322" s="112">
        <v>0</v>
      </c>
      <c r="G2322" s="112">
        <v>0</v>
      </c>
      <c r="H2322" s="112">
        <v>0</v>
      </c>
      <c r="I2322" s="112">
        <v>0</v>
      </c>
      <c r="J2322" s="112">
        <v>0</v>
      </c>
      <c r="K2322" s="112">
        <v>0</v>
      </c>
      <c r="L2322" s="112">
        <v>0</v>
      </c>
      <c r="M2322" s="112">
        <v>0</v>
      </c>
      <c r="O2322" s="114" t="s">
        <v>1838</v>
      </c>
      <c r="P2322" s="114" t="s">
        <v>1839</v>
      </c>
      <c r="Q2322" s="114" t="s">
        <v>606</v>
      </c>
      <c r="R2322" s="114" t="s">
        <v>1693</v>
      </c>
      <c r="S2322" s="114"/>
      <c r="T2322" s="112">
        <v>0</v>
      </c>
      <c r="U2322" s="112">
        <v>0</v>
      </c>
      <c r="V2322" s="112">
        <v>0</v>
      </c>
      <c r="W2322" s="112">
        <v>0</v>
      </c>
      <c r="X2322" s="112">
        <v>0</v>
      </c>
      <c r="Y2322" s="112">
        <v>0</v>
      </c>
      <c r="Z2322" s="112">
        <v>0</v>
      </c>
      <c r="AA2322" s="112">
        <v>0</v>
      </c>
      <c r="AB2322" s="112">
        <v>0</v>
      </c>
    </row>
    <row r="2323" spans="1:28" hidden="1" outlineLevel="1" x14ac:dyDescent="0.25">
      <c r="A2323" s="114" t="s">
        <v>1838</v>
      </c>
      <c r="B2323" s="114" t="s">
        <v>1839</v>
      </c>
      <c r="C2323" s="114" t="s">
        <v>607</v>
      </c>
      <c r="D2323" s="114" t="s">
        <v>1694</v>
      </c>
      <c r="E2323" s="112">
        <v>0</v>
      </c>
      <c r="F2323" s="112">
        <v>53184</v>
      </c>
      <c r="G2323" s="112">
        <v>43056</v>
      </c>
      <c r="H2323" s="112">
        <v>0</v>
      </c>
      <c r="I2323" s="112">
        <v>0</v>
      </c>
      <c r="J2323" s="112">
        <v>672</v>
      </c>
      <c r="K2323" s="112">
        <v>0</v>
      </c>
      <c r="L2323" s="112">
        <v>0</v>
      </c>
      <c r="M2323" s="112">
        <v>96912</v>
      </c>
      <c r="O2323" s="114" t="s">
        <v>1838</v>
      </c>
      <c r="P2323" s="114" t="s">
        <v>1839</v>
      </c>
      <c r="Q2323" s="114" t="s">
        <v>607</v>
      </c>
      <c r="R2323" s="114" t="s">
        <v>1694</v>
      </c>
      <c r="S2323" s="114"/>
      <c r="T2323" s="112">
        <v>0</v>
      </c>
      <c r="U2323" s="112">
        <v>53184</v>
      </c>
      <c r="V2323" s="112">
        <v>43056</v>
      </c>
      <c r="W2323" s="112">
        <v>0</v>
      </c>
      <c r="X2323" s="112">
        <v>0</v>
      </c>
      <c r="Y2323" s="112">
        <v>672</v>
      </c>
      <c r="Z2323" s="112">
        <v>0</v>
      </c>
      <c r="AA2323" s="112">
        <v>0</v>
      </c>
      <c r="AB2323" s="112">
        <v>96912</v>
      </c>
    </row>
    <row r="2324" spans="1:28" hidden="1" outlineLevel="1" x14ac:dyDescent="0.25">
      <c r="A2324" s="114" t="s">
        <v>1838</v>
      </c>
      <c r="B2324" s="114" t="s">
        <v>1839</v>
      </c>
      <c r="C2324" s="114" t="s">
        <v>608</v>
      </c>
      <c r="D2324" s="114" t="s">
        <v>1695</v>
      </c>
      <c r="E2324" s="112">
        <v>0</v>
      </c>
      <c r="F2324" s="112">
        <v>0</v>
      </c>
      <c r="G2324" s="112">
        <v>0</v>
      </c>
      <c r="H2324" s="112">
        <v>0</v>
      </c>
      <c r="I2324" s="112">
        <v>1488</v>
      </c>
      <c r="J2324" s="112">
        <v>0</v>
      </c>
      <c r="K2324" s="112">
        <v>0</v>
      </c>
      <c r="L2324" s="112">
        <v>0</v>
      </c>
      <c r="M2324" s="112">
        <v>1488</v>
      </c>
      <c r="O2324" s="114" t="s">
        <v>1838</v>
      </c>
      <c r="P2324" s="114" t="s">
        <v>1839</v>
      </c>
      <c r="Q2324" s="114" t="s">
        <v>608</v>
      </c>
      <c r="R2324" s="114" t="s">
        <v>1695</v>
      </c>
      <c r="S2324" s="114"/>
      <c r="T2324" s="112">
        <v>0</v>
      </c>
      <c r="U2324" s="112">
        <v>0</v>
      </c>
      <c r="V2324" s="112">
        <v>0</v>
      </c>
      <c r="W2324" s="112">
        <v>0</v>
      </c>
      <c r="X2324" s="112">
        <v>1488</v>
      </c>
      <c r="Y2324" s="112">
        <v>0</v>
      </c>
      <c r="Z2324" s="112">
        <v>0</v>
      </c>
      <c r="AA2324" s="112">
        <v>0</v>
      </c>
      <c r="AB2324" s="112">
        <v>1488</v>
      </c>
    </row>
    <row r="2325" spans="1:28" hidden="1" outlineLevel="1" x14ac:dyDescent="0.25">
      <c r="A2325" s="114" t="s">
        <v>1838</v>
      </c>
      <c r="B2325" s="114" t="s">
        <v>1839</v>
      </c>
      <c r="C2325" s="114" t="s">
        <v>609</v>
      </c>
      <c r="D2325" s="114" t="s">
        <v>1696</v>
      </c>
      <c r="E2325" s="112">
        <v>0</v>
      </c>
      <c r="F2325" s="112">
        <v>0</v>
      </c>
      <c r="G2325" s="112">
        <v>0</v>
      </c>
      <c r="H2325" s="112">
        <v>0</v>
      </c>
      <c r="I2325" s="112">
        <v>20160</v>
      </c>
      <c r="J2325" s="112">
        <v>0</v>
      </c>
      <c r="K2325" s="112">
        <v>28419</v>
      </c>
      <c r="L2325" s="112">
        <v>0</v>
      </c>
      <c r="M2325" s="112">
        <v>48579</v>
      </c>
      <c r="O2325" s="114" t="s">
        <v>1838</v>
      </c>
      <c r="P2325" s="114" t="s">
        <v>1839</v>
      </c>
      <c r="Q2325" s="114" t="s">
        <v>609</v>
      </c>
      <c r="R2325" s="114" t="s">
        <v>1696</v>
      </c>
      <c r="S2325" s="114"/>
      <c r="T2325" s="112">
        <v>0</v>
      </c>
      <c r="U2325" s="112">
        <v>0</v>
      </c>
      <c r="V2325" s="112">
        <v>0</v>
      </c>
      <c r="W2325" s="112">
        <v>0</v>
      </c>
      <c r="X2325" s="112">
        <v>20160</v>
      </c>
      <c r="Y2325" s="112">
        <v>0</v>
      </c>
      <c r="Z2325" s="112">
        <v>28419</v>
      </c>
      <c r="AA2325" s="112">
        <v>0</v>
      </c>
      <c r="AB2325" s="112">
        <v>48579</v>
      </c>
    </row>
    <row r="2326" spans="1:28" hidden="1" outlineLevel="1" x14ac:dyDescent="0.25">
      <c r="A2326" s="114" t="s">
        <v>1838</v>
      </c>
      <c r="B2326" s="114" t="s">
        <v>1839</v>
      </c>
      <c r="C2326" s="114" t="s">
        <v>610</v>
      </c>
      <c r="D2326" s="114" t="s">
        <v>1697</v>
      </c>
      <c r="E2326" s="112">
        <v>0</v>
      </c>
      <c r="F2326" s="112">
        <v>0</v>
      </c>
      <c r="G2326" s="112">
        <v>0</v>
      </c>
      <c r="H2326" s="112">
        <v>0</v>
      </c>
      <c r="I2326" s="112">
        <v>26400</v>
      </c>
      <c r="J2326" s="112">
        <v>0</v>
      </c>
      <c r="K2326" s="112">
        <v>0</v>
      </c>
      <c r="L2326" s="112">
        <v>0</v>
      </c>
      <c r="M2326" s="112">
        <v>26400</v>
      </c>
      <c r="O2326" s="114" t="s">
        <v>1838</v>
      </c>
      <c r="P2326" s="114" t="s">
        <v>1839</v>
      </c>
      <c r="Q2326" s="114" t="s">
        <v>610</v>
      </c>
      <c r="R2326" s="114" t="s">
        <v>1697</v>
      </c>
      <c r="S2326" s="114"/>
      <c r="T2326" s="112">
        <v>0</v>
      </c>
      <c r="U2326" s="112">
        <v>0</v>
      </c>
      <c r="V2326" s="112">
        <v>0</v>
      </c>
      <c r="W2326" s="112">
        <v>0</v>
      </c>
      <c r="X2326" s="112">
        <v>26400</v>
      </c>
      <c r="Y2326" s="112">
        <v>0</v>
      </c>
      <c r="Z2326" s="112">
        <v>0</v>
      </c>
      <c r="AA2326" s="112">
        <v>0</v>
      </c>
      <c r="AB2326" s="112">
        <v>26400</v>
      </c>
    </row>
    <row r="2327" spans="1:28" hidden="1" outlineLevel="1" x14ac:dyDescent="0.25">
      <c r="A2327" s="114" t="s">
        <v>1838</v>
      </c>
      <c r="B2327" s="114" t="s">
        <v>1839</v>
      </c>
      <c r="C2327" s="114" t="s">
        <v>611</v>
      </c>
      <c r="D2327" s="114" t="s">
        <v>1698</v>
      </c>
      <c r="E2327" s="112">
        <v>0</v>
      </c>
      <c r="F2327" s="112">
        <v>0</v>
      </c>
      <c r="G2327" s="112">
        <v>0</v>
      </c>
      <c r="H2327" s="112">
        <v>0</v>
      </c>
      <c r="I2327" s="112">
        <v>0</v>
      </c>
      <c r="J2327" s="112">
        <v>0</v>
      </c>
      <c r="K2327" s="112">
        <v>0</v>
      </c>
      <c r="L2327" s="112">
        <v>0</v>
      </c>
      <c r="M2327" s="112">
        <v>0</v>
      </c>
      <c r="O2327" s="114" t="s">
        <v>1838</v>
      </c>
      <c r="P2327" s="114" t="s">
        <v>1839</v>
      </c>
      <c r="Q2327" s="114" t="s">
        <v>611</v>
      </c>
      <c r="R2327" s="114" t="s">
        <v>1698</v>
      </c>
      <c r="S2327" s="114"/>
      <c r="T2327" s="112">
        <v>0</v>
      </c>
      <c r="U2327" s="112">
        <v>0</v>
      </c>
      <c r="V2327" s="112">
        <v>0</v>
      </c>
      <c r="W2327" s="112">
        <v>0</v>
      </c>
      <c r="X2327" s="112">
        <v>0</v>
      </c>
      <c r="Y2327" s="112">
        <v>0</v>
      </c>
      <c r="Z2327" s="112">
        <v>0</v>
      </c>
      <c r="AA2327" s="112">
        <v>0</v>
      </c>
      <c r="AB2327" s="112">
        <v>0</v>
      </c>
    </row>
    <row r="2328" spans="1:28" hidden="1" outlineLevel="1" x14ac:dyDescent="0.25">
      <c r="A2328" s="114" t="s">
        <v>1838</v>
      </c>
      <c r="B2328" s="114" t="s">
        <v>1839</v>
      </c>
      <c r="C2328" s="114" t="s">
        <v>612</v>
      </c>
      <c r="D2328" s="114" t="s">
        <v>1699</v>
      </c>
      <c r="E2328" s="112">
        <v>14112</v>
      </c>
      <c r="F2328" s="112">
        <v>0</v>
      </c>
      <c r="G2328" s="112">
        <v>0</v>
      </c>
      <c r="H2328" s="112">
        <v>0</v>
      </c>
      <c r="I2328" s="112">
        <v>45392</v>
      </c>
      <c r="J2328" s="112">
        <v>0</v>
      </c>
      <c r="K2328" s="112">
        <v>181080</v>
      </c>
      <c r="L2328" s="112">
        <v>0</v>
      </c>
      <c r="M2328" s="112">
        <v>240584</v>
      </c>
      <c r="O2328" s="114" t="s">
        <v>1838</v>
      </c>
      <c r="P2328" s="114" t="s">
        <v>1839</v>
      </c>
      <c r="Q2328" s="114" t="s">
        <v>612</v>
      </c>
      <c r="R2328" s="114" t="s">
        <v>1699</v>
      </c>
      <c r="S2328" s="114"/>
      <c r="T2328" s="112">
        <v>14112</v>
      </c>
      <c r="U2328" s="112">
        <v>0</v>
      </c>
      <c r="V2328" s="112">
        <v>0</v>
      </c>
      <c r="W2328" s="112">
        <v>0</v>
      </c>
      <c r="X2328" s="112">
        <v>45392</v>
      </c>
      <c r="Y2328" s="112">
        <v>0</v>
      </c>
      <c r="Z2328" s="112">
        <v>181080</v>
      </c>
      <c r="AA2328" s="112">
        <v>0</v>
      </c>
      <c r="AB2328" s="112">
        <v>240584</v>
      </c>
    </row>
    <row r="2329" spans="1:28" hidden="1" outlineLevel="1" x14ac:dyDescent="0.25">
      <c r="A2329" s="114" t="s">
        <v>1838</v>
      </c>
      <c r="B2329" s="114" t="s">
        <v>1839</v>
      </c>
      <c r="C2329" s="114" t="s">
        <v>613</v>
      </c>
      <c r="D2329" s="114" t="s">
        <v>1700</v>
      </c>
      <c r="E2329" s="112">
        <v>97776</v>
      </c>
      <c r="F2329" s="112">
        <v>0</v>
      </c>
      <c r="G2329" s="112">
        <v>0</v>
      </c>
      <c r="H2329" s="112">
        <v>0</v>
      </c>
      <c r="I2329" s="112">
        <v>0</v>
      </c>
      <c r="J2329" s="112">
        <v>0</v>
      </c>
      <c r="K2329" s="112">
        <v>0</v>
      </c>
      <c r="L2329" s="112">
        <v>0</v>
      </c>
      <c r="M2329" s="112">
        <v>97776</v>
      </c>
      <c r="O2329" s="114" t="s">
        <v>1838</v>
      </c>
      <c r="P2329" s="114" t="s">
        <v>1839</v>
      </c>
      <c r="Q2329" s="114" t="s">
        <v>613</v>
      </c>
      <c r="R2329" s="114" t="s">
        <v>1700</v>
      </c>
      <c r="S2329" s="114"/>
      <c r="T2329" s="112">
        <v>97776</v>
      </c>
      <c r="U2329" s="112">
        <v>0</v>
      </c>
      <c r="V2329" s="112">
        <v>0</v>
      </c>
      <c r="W2329" s="112">
        <v>0</v>
      </c>
      <c r="X2329" s="112">
        <v>0</v>
      </c>
      <c r="Y2329" s="112">
        <v>0</v>
      </c>
      <c r="Z2329" s="112">
        <v>0</v>
      </c>
      <c r="AA2329" s="112">
        <v>0</v>
      </c>
      <c r="AB2329" s="112">
        <v>97776</v>
      </c>
    </row>
    <row r="2330" spans="1:28" hidden="1" outlineLevel="1" x14ac:dyDescent="0.25">
      <c r="A2330" s="114" t="s">
        <v>1838</v>
      </c>
      <c r="B2330" s="114" t="s">
        <v>1839</v>
      </c>
      <c r="C2330" s="114" t="s">
        <v>614</v>
      </c>
      <c r="D2330" s="114" t="s">
        <v>1701</v>
      </c>
      <c r="E2330" s="112">
        <v>55488</v>
      </c>
      <c r="F2330" s="112">
        <v>0</v>
      </c>
      <c r="G2330" s="112">
        <v>0</v>
      </c>
      <c r="H2330" s="112">
        <v>0</v>
      </c>
      <c r="I2330" s="112">
        <v>0</v>
      </c>
      <c r="J2330" s="112">
        <v>0</v>
      </c>
      <c r="K2330" s="112">
        <v>64</v>
      </c>
      <c r="L2330" s="112">
        <v>0</v>
      </c>
      <c r="M2330" s="112">
        <v>55552</v>
      </c>
      <c r="O2330" s="114" t="s">
        <v>1838</v>
      </c>
      <c r="P2330" s="114" t="s">
        <v>1839</v>
      </c>
      <c r="Q2330" s="114" t="s">
        <v>614</v>
      </c>
      <c r="R2330" s="114" t="s">
        <v>1701</v>
      </c>
      <c r="S2330" s="114"/>
      <c r="T2330" s="112">
        <v>55488</v>
      </c>
      <c r="U2330" s="112">
        <v>0</v>
      </c>
      <c r="V2330" s="112">
        <v>0</v>
      </c>
      <c r="W2330" s="112">
        <v>0</v>
      </c>
      <c r="X2330" s="112">
        <v>0</v>
      </c>
      <c r="Y2330" s="112">
        <v>0</v>
      </c>
      <c r="Z2330" s="112">
        <v>64</v>
      </c>
      <c r="AA2330" s="112">
        <v>0</v>
      </c>
      <c r="AB2330" s="112">
        <v>55552</v>
      </c>
    </row>
    <row r="2331" spans="1:28" hidden="1" outlineLevel="1" x14ac:dyDescent="0.25">
      <c r="A2331" s="114" t="s">
        <v>1838</v>
      </c>
      <c r="B2331" s="114" t="s">
        <v>1839</v>
      </c>
      <c r="C2331" s="114" t="s">
        <v>615</v>
      </c>
      <c r="D2331" s="114" t="s">
        <v>1702</v>
      </c>
      <c r="E2331" s="112">
        <v>0</v>
      </c>
      <c r="F2331" s="112">
        <v>0</v>
      </c>
      <c r="G2331" s="112">
        <v>0</v>
      </c>
      <c r="H2331" s="112">
        <v>0</v>
      </c>
      <c r="I2331" s="112">
        <v>0</v>
      </c>
      <c r="J2331" s="112">
        <v>0</v>
      </c>
      <c r="K2331" s="112">
        <v>0</v>
      </c>
      <c r="L2331" s="112">
        <v>0</v>
      </c>
      <c r="M2331" s="112">
        <v>0</v>
      </c>
      <c r="O2331" s="114" t="s">
        <v>1838</v>
      </c>
      <c r="P2331" s="114" t="s">
        <v>1839</v>
      </c>
      <c r="Q2331" s="114" t="s">
        <v>615</v>
      </c>
      <c r="R2331" s="114" t="s">
        <v>1702</v>
      </c>
      <c r="S2331" s="114"/>
      <c r="T2331" s="112">
        <v>0</v>
      </c>
      <c r="U2331" s="112">
        <v>0</v>
      </c>
      <c r="V2331" s="112">
        <v>0</v>
      </c>
      <c r="W2331" s="112">
        <v>0</v>
      </c>
      <c r="X2331" s="112">
        <v>0</v>
      </c>
      <c r="Y2331" s="112">
        <v>0</v>
      </c>
      <c r="Z2331" s="112">
        <v>0</v>
      </c>
      <c r="AA2331" s="112">
        <v>0</v>
      </c>
      <c r="AB2331" s="112">
        <v>0</v>
      </c>
    </row>
    <row r="2332" spans="1:28" hidden="1" outlineLevel="1" x14ac:dyDescent="0.25">
      <c r="A2332" s="114" t="s">
        <v>1838</v>
      </c>
      <c r="B2332" s="114" t="s">
        <v>1839</v>
      </c>
      <c r="C2332" s="114" t="s">
        <v>616</v>
      </c>
      <c r="D2332" s="114" t="s">
        <v>1703</v>
      </c>
      <c r="E2332" s="112">
        <v>261632</v>
      </c>
      <c r="F2332" s="112">
        <v>145872</v>
      </c>
      <c r="G2332" s="112">
        <v>43056</v>
      </c>
      <c r="H2332" s="112">
        <v>62192</v>
      </c>
      <c r="I2332" s="112">
        <v>349712</v>
      </c>
      <c r="J2332" s="112">
        <v>550608</v>
      </c>
      <c r="K2332" s="112">
        <v>216424</v>
      </c>
      <c r="L2332" s="112">
        <v>46522</v>
      </c>
      <c r="M2332" s="112">
        <v>1676018</v>
      </c>
      <c r="O2332" s="114" t="s">
        <v>1838</v>
      </c>
      <c r="P2332" s="114" t="s">
        <v>1839</v>
      </c>
      <c r="Q2332" s="114" t="s">
        <v>616</v>
      </c>
      <c r="R2332" s="114" t="s">
        <v>1703</v>
      </c>
      <c r="S2332" s="114"/>
      <c r="T2332" s="112">
        <v>261632</v>
      </c>
      <c r="U2332" s="112">
        <v>145872</v>
      </c>
      <c r="V2332" s="112">
        <v>43056</v>
      </c>
      <c r="W2332" s="112">
        <v>62192</v>
      </c>
      <c r="X2332" s="112">
        <v>349712</v>
      </c>
      <c r="Y2332" s="112">
        <v>550608</v>
      </c>
      <c r="Z2332" s="112">
        <v>216424</v>
      </c>
      <c r="AA2332" s="112">
        <v>46522</v>
      </c>
      <c r="AB2332" s="112">
        <v>1676018</v>
      </c>
    </row>
    <row r="2333" spans="1:28" hidden="1" outlineLevel="1" x14ac:dyDescent="0.25">
      <c r="D2333" s="111" t="s">
        <v>617</v>
      </c>
      <c r="R2333" s="111" t="s">
        <v>617</v>
      </c>
      <c r="S2333" s="111"/>
    </row>
    <row r="2334" spans="1:28" hidden="1" outlineLevel="1" x14ac:dyDescent="0.25">
      <c r="A2334" s="114" t="s">
        <v>1838</v>
      </c>
      <c r="B2334" s="114" t="s">
        <v>1839</v>
      </c>
      <c r="C2334" s="114" t="s">
        <v>618</v>
      </c>
      <c r="D2334" s="114" t="s">
        <v>1704</v>
      </c>
      <c r="E2334" s="112">
        <v>0</v>
      </c>
      <c r="F2334" s="112">
        <v>0</v>
      </c>
      <c r="G2334" s="112">
        <v>0</v>
      </c>
      <c r="H2334" s="112">
        <v>0</v>
      </c>
      <c r="I2334" s="112">
        <v>0</v>
      </c>
      <c r="J2334" s="112">
        <v>0</v>
      </c>
      <c r="K2334" s="112">
        <v>0</v>
      </c>
      <c r="L2334" s="112">
        <v>0</v>
      </c>
      <c r="M2334" s="112">
        <v>0</v>
      </c>
      <c r="O2334" s="114" t="s">
        <v>1838</v>
      </c>
      <c r="P2334" s="114" t="s">
        <v>1839</v>
      </c>
      <c r="Q2334" s="114" t="s">
        <v>618</v>
      </c>
      <c r="R2334" s="114" t="s">
        <v>1704</v>
      </c>
      <c r="S2334" s="114"/>
      <c r="T2334" s="112">
        <v>0</v>
      </c>
      <c r="U2334" s="112">
        <v>0</v>
      </c>
      <c r="V2334" s="112">
        <v>0</v>
      </c>
      <c r="W2334" s="112">
        <v>0</v>
      </c>
      <c r="X2334" s="112">
        <v>0</v>
      </c>
      <c r="Y2334" s="112">
        <v>0</v>
      </c>
      <c r="Z2334" s="112">
        <v>0</v>
      </c>
      <c r="AA2334" s="112">
        <v>0</v>
      </c>
      <c r="AB2334" s="112">
        <v>0</v>
      </c>
    </row>
    <row r="2335" spans="1:28" hidden="1" outlineLevel="1" x14ac:dyDescent="0.25">
      <c r="A2335" s="114" t="s">
        <v>1838</v>
      </c>
      <c r="B2335" s="114" t="s">
        <v>1839</v>
      </c>
      <c r="C2335" s="114" t="s">
        <v>619</v>
      </c>
      <c r="D2335" s="114" t="s">
        <v>1705</v>
      </c>
      <c r="E2335" s="112">
        <v>0</v>
      </c>
      <c r="F2335" s="112">
        <v>0</v>
      </c>
      <c r="G2335" s="112">
        <v>0</v>
      </c>
      <c r="H2335" s="112">
        <v>0</v>
      </c>
      <c r="I2335" s="112">
        <v>0</v>
      </c>
      <c r="J2335" s="112">
        <v>0</v>
      </c>
      <c r="K2335" s="112">
        <v>0</v>
      </c>
      <c r="L2335" s="112">
        <v>0</v>
      </c>
      <c r="M2335" s="112">
        <v>0</v>
      </c>
      <c r="O2335" s="114" t="s">
        <v>1838</v>
      </c>
      <c r="P2335" s="114" t="s">
        <v>1839</v>
      </c>
      <c r="Q2335" s="114" t="s">
        <v>619</v>
      </c>
      <c r="R2335" s="114" t="s">
        <v>1705</v>
      </c>
      <c r="S2335" s="114"/>
      <c r="T2335" s="112">
        <v>0</v>
      </c>
      <c r="U2335" s="112">
        <v>0</v>
      </c>
      <c r="V2335" s="112">
        <v>0</v>
      </c>
      <c r="W2335" s="112">
        <v>0</v>
      </c>
      <c r="X2335" s="112">
        <v>0</v>
      </c>
      <c r="Y2335" s="112">
        <v>0</v>
      </c>
      <c r="Z2335" s="112">
        <v>0</v>
      </c>
      <c r="AA2335" s="112">
        <v>0</v>
      </c>
      <c r="AB2335" s="112">
        <v>0</v>
      </c>
    </row>
    <row r="2336" spans="1:28" hidden="1" outlineLevel="1" x14ac:dyDescent="0.25">
      <c r="A2336" s="114" t="s">
        <v>1838</v>
      </c>
      <c r="B2336" s="114" t="s">
        <v>1839</v>
      </c>
      <c r="C2336" s="114" t="s">
        <v>620</v>
      </c>
      <c r="D2336" s="114" t="s">
        <v>1706</v>
      </c>
      <c r="E2336" s="112">
        <v>0</v>
      </c>
      <c r="F2336" s="112">
        <v>0</v>
      </c>
      <c r="G2336" s="112">
        <v>0</v>
      </c>
      <c r="H2336" s="112">
        <v>0</v>
      </c>
      <c r="I2336" s="112">
        <v>0</v>
      </c>
      <c r="J2336" s="112">
        <v>0</v>
      </c>
      <c r="K2336" s="112">
        <v>0</v>
      </c>
      <c r="L2336" s="112">
        <v>0</v>
      </c>
      <c r="M2336" s="112">
        <v>0</v>
      </c>
      <c r="O2336" s="114" t="s">
        <v>1838</v>
      </c>
      <c r="P2336" s="114" t="s">
        <v>1839</v>
      </c>
      <c r="Q2336" s="114" t="s">
        <v>620</v>
      </c>
      <c r="R2336" s="114" t="s">
        <v>1706</v>
      </c>
      <c r="S2336" s="114"/>
      <c r="T2336" s="112">
        <v>0</v>
      </c>
      <c r="U2336" s="112">
        <v>0</v>
      </c>
      <c r="V2336" s="112">
        <v>0</v>
      </c>
      <c r="W2336" s="112">
        <v>0</v>
      </c>
      <c r="X2336" s="112">
        <v>0</v>
      </c>
      <c r="Y2336" s="112">
        <v>0</v>
      </c>
      <c r="Z2336" s="112">
        <v>0</v>
      </c>
      <c r="AA2336" s="112">
        <v>0</v>
      </c>
      <c r="AB2336" s="112">
        <v>0</v>
      </c>
    </row>
    <row r="2337" spans="1:28" hidden="1" outlineLevel="1" x14ac:dyDescent="0.25">
      <c r="A2337" s="114" t="s">
        <v>1838</v>
      </c>
      <c r="B2337" s="114" t="s">
        <v>1839</v>
      </c>
      <c r="C2337" s="114" t="s">
        <v>621</v>
      </c>
      <c r="D2337" s="114" t="s">
        <v>1707</v>
      </c>
      <c r="E2337" s="112">
        <v>0</v>
      </c>
      <c r="F2337" s="112">
        <v>0</v>
      </c>
      <c r="G2337" s="112">
        <v>0</v>
      </c>
      <c r="H2337" s="112">
        <v>0</v>
      </c>
      <c r="I2337" s="112">
        <v>0</v>
      </c>
      <c r="J2337" s="112">
        <v>0</v>
      </c>
      <c r="K2337" s="112">
        <v>0</v>
      </c>
      <c r="L2337" s="112">
        <v>0</v>
      </c>
      <c r="M2337" s="112">
        <v>0</v>
      </c>
      <c r="O2337" s="114" t="s">
        <v>1838</v>
      </c>
      <c r="P2337" s="114" t="s">
        <v>1839</v>
      </c>
      <c r="Q2337" s="114" t="s">
        <v>621</v>
      </c>
      <c r="R2337" s="114" t="s">
        <v>1707</v>
      </c>
      <c r="S2337" s="114"/>
      <c r="T2337" s="112">
        <v>0</v>
      </c>
      <c r="U2337" s="112">
        <v>0</v>
      </c>
      <c r="V2337" s="112">
        <v>0</v>
      </c>
      <c r="W2337" s="112">
        <v>0</v>
      </c>
      <c r="X2337" s="112">
        <v>0</v>
      </c>
      <c r="Y2337" s="112">
        <v>0</v>
      </c>
      <c r="Z2337" s="112">
        <v>0</v>
      </c>
      <c r="AA2337" s="112">
        <v>0</v>
      </c>
      <c r="AB2337" s="112">
        <v>0</v>
      </c>
    </row>
    <row r="2338" spans="1:28" hidden="1" outlineLevel="1" x14ac:dyDescent="0.25">
      <c r="A2338" s="114" t="s">
        <v>1838</v>
      </c>
      <c r="B2338" s="114" t="s">
        <v>1839</v>
      </c>
      <c r="C2338" s="114" t="s">
        <v>706</v>
      </c>
      <c r="D2338" s="114" t="s">
        <v>1708</v>
      </c>
      <c r="E2338" s="112">
        <v>0</v>
      </c>
      <c r="F2338" s="112">
        <v>0</v>
      </c>
      <c r="G2338" s="112">
        <v>0</v>
      </c>
      <c r="H2338" s="112">
        <v>0</v>
      </c>
      <c r="I2338" s="112">
        <v>0</v>
      </c>
      <c r="J2338" s="112">
        <v>0</v>
      </c>
      <c r="K2338" s="112">
        <v>0</v>
      </c>
      <c r="L2338" s="112">
        <v>0</v>
      </c>
      <c r="M2338" s="112">
        <v>0</v>
      </c>
      <c r="O2338" s="114" t="s">
        <v>1838</v>
      </c>
      <c r="P2338" s="114" t="s">
        <v>1839</v>
      </c>
      <c r="Q2338" s="114" t="s">
        <v>706</v>
      </c>
      <c r="R2338" s="114" t="s">
        <v>1708</v>
      </c>
      <c r="S2338" s="114"/>
      <c r="T2338" s="112">
        <v>0</v>
      </c>
      <c r="U2338" s="112">
        <v>0</v>
      </c>
      <c r="V2338" s="112">
        <v>0</v>
      </c>
      <c r="W2338" s="112">
        <v>0</v>
      </c>
      <c r="X2338" s="112">
        <v>0</v>
      </c>
      <c r="Y2338" s="112">
        <v>0</v>
      </c>
      <c r="Z2338" s="112">
        <v>0</v>
      </c>
      <c r="AA2338" s="112">
        <v>0</v>
      </c>
      <c r="AB2338" s="112">
        <v>0</v>
      </c>
    </row>
    <row r="2339" spans="1:28" hidden="1" outlineLevel="1" x14ac:dyDescent="0.25">
      <c r="A2339" s="114" t="s">
        <v>1838</v>
      </c>
      <c r="B2339" s="114" t="s">
        <v>1839</v>
      </c>
      <c r="C2339" s="114" t="s">
        <v>708</v>
      </c>
      <c r="D2339" s="114" t="s">
        <v>1709</v>
      </c>
      <c r="E2339" s="112">
        <v>0</v>
      </c>
      <c r="F2339" s="112">
        <v>0</v>
      </c>
      <c r="G2339" s="112">
        <v>0</v>
      </c>
      <c r="H2339" s="112">
        <v>0</v>
      </c>
      <c r="I2339" s="112">
        <v>0</v>
      </c>
      <c r="J2339" s="112">
        <v>0</v>
      </c>
      <c r="K2339" s="112">
        <v>0</v>
      </c>
      <c r="L2339" s="112">
        <v>0</v>
      </c>
      <c r="M2339" s="112">
        <v>0</v>
      </c>
      <c r="O2339" s="114" t="s">
        <v>1838</v>
      </c>
      <c r="P2339" s="114" t="s">
        <v>1839</v>
      </c>
      <c r="Q2339" s="114" t="s">
        <v>708</v>
      </c>
      <c r="R2339" s="114" t="s">
        <v>1709</v>
      </c>
      <c r="S2339" s="114"/>
      <c r="T2339" s="112">
        <v>0</v>
      </c>
      <c r="U2339" s="112">
        <v>0</v>
      </c>
      <c r="V2339" s="112">
        <v>0</v>
      </c>
      <c r="W2339" s="112">
        <v>0</v>
      </c>
      <c r="X2339" s="112">
        <v>0</v>
      </c>
      <c r="Y2339" s="112">
        <v>0</v>
      </c>
      <c r="Z2339" s="112">
        <v>0</v>
      </c>
      <c r="AA2339" s="112">
        <v>0</v>
      </c>
      <c r="AB2339" s="112">
        <v>0</v>
      </c>
    </row>
    <row r="2340" spans="1:28" hidden="1" outlineLevel="1" x14ac:dyDescent="0.25"/>
    <row r="2341" spans="1:28" hidden="1" outlineLevel="1" x14ac:dyDescent="0.25"/>
    <row r="2342" spans="1:28" hidden="1" outlineLevel="1" x14ac:dyDescent="0.25">
      <c r="A2342" s="111" t="s">
        <v>1840</v>
      </c>
      <c r="O2342" s="111" t="s">
        <v>1840</v>
      </c>
    </row>
    <row r="2343" spans="1:28" hidden="1" outlineLevel="1" x14ac:dyDescent="0.25">
      <c r="A2343" s="114" t="s">
        <v>0</v>
      </c>
      <c r="B2343" s="114" t="s">
        <v>1666</v>
      </c>
      <c r="C2343" s="114" t="s">
        <v>112</v>
      </c>
      <c r="D2343" s="111" t="s">
        <v>127</v>
      </c>
      <c r="E2343" s="112" t="s">
        <v>1667</v>
      </c>
      <c r="F2343" s="112" t="s">
        <v>1668</v>
      </c>
      <c r="G2343" s="112" t="s">
        <v>1669</v>
      </c>
      <c r="H2343" s="112" t="s">
        <v>1670</v>
      </c>
      <c r="I2343" s="112" t="s">
        <v>1671</v>
      </c>
      <c r="J2343" s="112" t="s">
        <v>1672</v>
      </c>
      <c r="K2343" s="112" t="s">
        <v>1673</v>
      </c>
      <c r="L2343" s="112" t="s">
        <v>1674</v>
      </c>
      <c r="M2343" s="112" t="s">
        <v>1</v>
      </c>
      <c r="O2343" s="114" t="s">
        <v>0</v>
      </c>
      <c r="P2343" s="114" t="s">
        <v>1666</v>
      </c>
      <c r="Q2343" s="114" t="s">
        <v>112</v>
      </c>
      <c r="R2343" s="111" t="s">
        <v>127</v>
      </c>
      <c r="S2343" s="111"/>
      <c r="T2343" s="112" t="s">
        <v>1667</v>
      </c>
      <c r="U2343" s="112" t="s">
        <v>1668</v>
      </c>
      <c r="V2343" s="112" t="s">
        <v>1669</v>
      </c>
      <c r="W2343" s="112" t="s">
        <v>1670</v>
      </c>
      <c r="X2343" s="112" t="s">
        <v>1671</v>
      </c>
      <c r="Y2343" s="112" t="s">
        <v>1672</v>
      </c>
      <c r="Z2343" s="112" t="s">
        <v>1673</v>
      </c>
      <c r="AA2343" s="112" t="s">
        <v>1674</v>
      </c>
      <c r="AB2343" s="112" t="s">
        <v>1</v>
      </c>
    </row>
    <row r="2344" spans="1:28" hidden="1" outlineLevel="1" x14ac:dyDescent="0.25">
      <c r="A2344" s="114" t="s">
        <v>1841</v>
      </c>
      <c r="B2344" s="114" t="s">
        <v>1842</v>
      </c>
      <c r="C2344" s="114" t="s">
        <v>589</v>
      </c>
      <c r="D2344" s="114" t="s">
        <v>1676</v>
      </c>
      <c r="E2344" s="112">
        <v>320</v>
      </c>
      <c r="F2344" s="112">
        <v>0</v>
      </c>
      <c r="G2344" s="112">
        <v>0</v>
      </c>
      <c r="H2344" s="112">
        <v>0</v>
      </c>
      <c r="I2344" s="112">
        <v>0</v>
      </c>
      <c r="J2344" s="112">
        <v>0</v>
      </c>
      <c r="K2344" s="112">
        <v>528</v>
      </c>
      <c r="L2344" s="112">
        <v>0</v>
      </c>
      <c r="M2344" s="112">
        <v>848</v>
      </c>
      <c r="O2344" s="114" t="s">
        <v>1841</v>
      </c>
      <c r="P2344" s="114" t="s">
        <v>1842</v>
      </c>
      <c r="Q2344" s="114" t="s">
        <v>589</v>
      </c>
      <c r="R2344" s="114" t="s">
        <v>1676</v>
      </c>
      <c r="S2344" s="114"/>
      <c r="T2344" s="112">
        <v>320</v>
      </c>
      <c r="U2344" s="112">
        <v>0</v>
      </c>
      <c r="V2344" s="112">
        <v>0</v>
      </c>
      <c r="W2344" s="112">
        <v>0</v>
      </c>
      <c r="X2344" s="112">
        <v>0</v>
      </c>
      <c r="Y2344" s="112">
        <v>0</v>
      </c>
      <c r="Z2344" s="112">
        <v>528</v>
      </c>
      <c r="AA2344" s="112">
        <v>0</v>
      </c>
      <c r="AB2344" s="112">
        <v>848</v>
      </c>
    </row>
    <row r="2345" spans="1:28" hidden="1" outlineLevel="1" x14ac:dyDescent="0.25">
      <c r="A2345" s="114" t="s">
        <v>1841</v>
      </c>
      <c r="B2345" s="114" t="s">
        <v>1842</v>
      </c>
      <c r="C2345" s="114" t="s">
        <v>590</v>
      </c>
      <c r="D2345" s="114" t="s">
        <v>1677</v>
      </c>
      <c r="E2345" s="112">
        <v>0</v>
      </c>
      <c r="F2345" s="112">
        <v>0</v>
      </c>
      <c r="G2345" s="112">
        <v>0</v>
      </c>
      <c r="H2345" s="112">
        <v>0</v>
      </c>
      <c r="I2345" s="112">
        <v>6688</v>
      </c>
      <c r="J2345" s="112">
        <v>0</v>
      </c>
      <c r="K2345" s="112">
        <v>986</v>
      </c>
      <c r="L2345" s="112">
        <v>0</v>
      </c>
      <c r="M2345" s="112">
        <v>7674</v>
      </c>
      <c r="O2345" s="114" t="s">
        <v>1841</v>
      </c>
      <c r="P2345" s="114" t="s">
        <v>1842</v>
      </c>
      <c r="Q2345" s="114" t="s">
        <v>590</v>
      </c>
      <c r="R2345" s="114" t="s">
        <v>1677</v>
      </c>
      <c r="S2345" s="114"/>
      <c r="T2345" s="112">
        <v>0</v>
      </c>
      <c r="U2345" s="112">
        <v>0</v>
      </c>
      <c r="V2345" s="112">
        <v>0</v>
      </c>
      <c r="W2345" s="112">
        <v>0</v>
      </c>
      <c r="X2345" s="112">
        <v>6688</v>
      </c>
      <c r="Y2345" s="112">
        <v>0</v>
      </c>
      <c r="Z2345" s="112">
        <v>986</v>
      </c>
      <c r="AA2345" s="112">
        <v>0</v>
      </c>
      <c r="AB2345" s="112">
        <v>7674</v>
      </c>
    </row>
    <row r="2346" spans="1:28" hidden="1" outlineLevel="1" x14ac:dyDescent="0.25">
      <c r="A2346" s="114" t="s">
        <v>1841</v>
      </c>
      <c r="B2346" s="114" t="s">
        <v>1842</v>
      </c>
      <c r="C2346" s="114" t="s">
        <v>591</v>
      </c>
      <c r="D2346" s="114" t="s">
        <v>1678</v>
      </c>
      <c r="E2346" s="112">
        <v>0</v>
      </c>
      <c r="F2346" s="112">
        <v>96944</v>
      </c>
      <c r="G2346" s="112">
        <v>0</v>
      </c>
      <c r="H2346" s="112">
        <v>0</v>
      </c>
      <c r="I2346" s="112">
        <v>48320</v>
      </c>
      <c r="J2346" s="112">
        <v>7760</v>
      </c>
      <c r="K2346" s="112">
        <v>576</v>
      </c>
      <c r="L2346" s="112">
        <v>0</v>
      </c>
      <c r="M2346" s="112">
        <v>153600</v>
      </c>
      <c r="O2346" s="114" t="s">
        <v>1841</v>
      </c>
      <c r="P2346" s="114" t="s">
        <v>1842</v>
      </c>
      <c r="Q2346" s="114" t="s">
        <v>591</v>
      </c>
      <c r="R2346" s="114" t="s">
        <v>1678</v>
      </c>
      <c r="S2346" s="114"/>
      <c r="T2346" s="112">
        <v>0</v>
      </c>
      <c r="U2346" s="112">
        <v>96944</v>
      </c>
      <c r="V2346" s="112">
        <v>0</v>
      </c>
      <c r="W2346" s="112">
        <v>0</v>
      </c>
      <c r="X2346" s="112">
        <v>48320</v>
      </c>
      <c r="Y2346" s="112">
        <v>7760</v>
      </c>
      <c r="Z2346" s="112">
        <v>576</v>
      </c>
      <c r="AA2346" s="112">
        <v>0</v>
      </c>
      <c r="AB2346" s="112">
        <v>153600</v>
      </c>
    </row>
    <row r="2347" spans="1:28" hidden="1" outlineLevel="1" x14ac:dyDescent="0.25">
      <c r="A2347" s="114" t="s">
        <v>1841</v>
      </c>
      <c r="B2347" s="114" t="s">
        <v>1842</v>
      </c>
      <c r="C2347" s="114" t="s">
        <v>592</v>
      </c>
      <c r="D2347" s="114" t="s">
        <v>1679</v>
      </c>
      <c r="E2347" s="112">
        <v>10224</v>
      </c>
      <c r="F2347" s="112">
        <v>1760</v>
      </c>
      <c r="G2347" s="112">
        <v>0</v>
      </c>
      <c r="H2347" s="112">
        <v>0</v>
      </c>
      <c r="I2347" s="112">
        <v>6256</v>
      </c>
      <c r="J2347" s="112">
        <v>320</v>
      </c>
      <c r="K2347" s="112">
        <v>784</v>
      </c>
      <c r="L2347" s="112">
        <v>0</v>
      </c>
      <c r="M2347" s="112">
        <v>19344</v>
      </c>
      <c r="O2347" s="114" t="s">
        <v>1841</v>
      </c>
      <c r="P2347" s="114" t="s">
        <v>1842</v>
      </c>
      <c r="Q2347" s="114" t="s">
        <v>592</v>
      </c>
      <c r="R2347" s="114" t="s">
        <v>1679</v>
      </c>
      <c r="S2347" s="114"/>
      <c r="T2347" s="112">
        <v>10224</v>
      </c>
      <c r="U2347" s="112">
        <v>1760</v>
      </c>
      <c r="V2347" s="112">
        <v>0</v>
      </c>
      <c r="W2347" s="112">
        <v>0</v>
      </c>
      <c r="X2347" s="112">
        <v>6256</v>
      </c>
      <c r="Y2347" s="112">
        <v>320</v>
      </c>
      <c r="Z2347" s="112">
        <v>784</v>
      </c>
      <c r="AA2347" s="112">
        <v>0</v>
      </c>
      <c r="AB2347" s="112">
        <v>19344</v>
      </c>
    </row>
    <row r="2348" spans="1:28" hidden="1" outlineLevel="1" x14ac:dyDescent="0.25">
      <c r="A2348" s="114" t="s">
        <v>1841</v>
      </c>
      <c r="B2348" s="114" t="s">
        <v>1842</v>
      </c>
      <c r="C2348" s="114" t="s">
        <v>593</v>
      </c>
      <c r="D2348" s="114" t="s">
        <v>1680</v>
      </c>
      <c r="E2348" s="112">
        <v>0</v>
      </c>
      <c r="F2348" s="112">
        <v>0</v>
      </c>
      <c r="G2348" s="112">
        <v>0</v>
      </c>
      <c r="H2348" s="112">
        <v>0</v>
      </c>
      <c r="I2348" s="112">
        <v>0</v>
      </c>
      <c r="J2348" s="112">
        <v>0</v>
      </c>
      <c r="K2348" s="112">
        <v>0</v>
      </c>
      <c r="L2348" s="112">
        <v>0</v>
      </c>
      <c r="M2348" s="112">
        <v>0</v>
      </c>
      <c r="O2348" s="114" t="s">
        <v>1841</v>
      </c>
      <c r="P2348" s="114" t="s">
        <v>1842</v>
      </c>
      <c r="Q2348" s="114" t="s">
        <v>593</v>
      </c>
      <c r="R2348" s="114" t="s">
        <v>1680</v>
      </c>
      <c r="S2348" s="114"/>
      <c r="T2348" s="112">
        <v>0</v>
      </c>
      <c r="U2348" s="112">
        <v>0</v>
      </c>
      <c r="V2348" s="112">
        <v>0</v>
      </c>
      <c r="W2348" s="112">
        <v>0</v>
      </c>
      <c r="X2348" s="112">
        <v>0</v>
      </c>
      <c r="Y2348" s="112">
        <v>0</v>
      </c>
      <c r="Z2348" s="112">
        <v>0</v>
      </c>
      <c r="AA2348" s="112">
        <v>0</v>
      </c>
      <c r="AB2348" s="112">
        <v>0</v>
      </c>
    </row>
    <row r="2349" spans="1:28" hidden="1" outlineLevel="1" x14ac:dyDescent="0.25">
      <c r="A2349" s="114" t="s">
        <v>1841</v>
      </c>
      <c r="B2349" s="114" t="s">
        <v>1842</v>
      </c>
      <c r="C2349" s="114" t="s">
        <v>594</v>
      </c>
      <c r="D2349" s="114" t="s">
        <v>1681</v>
      </c>
      <c r="E2349" s="112">
        <v>0</v>
      </c>
      <c r="F2349" s="112">
        <v>0</v>
      </c>
      <c r="G2349" s="112">
        <v>0</v>
      </c>
      <c r="H2349" s="112">
        <v>0</v>
      </c>
      <c r="I2349" s="112">
        <v>432</v>
      </c>
      <c r="J2349" s="112">
        <v>0</v>
      </c>
      <c r="K2349" s="112">
        <v>0</v>
      </c>
      <c r="L2349" s="112">
        <v>0</v>
      </c>
      <c r="M2349" s="112">
        <v>432</v>
      </c>
      <c r="O2349" s="114" t="s">
        <v>1841</v>
      </c>
      <c r="P2349" s="114" t="s">
        <v>1842</v>
      </c>
      <c r="Q2349" s="114" t="s">
        <v>594</v>
      </c>
      <c r="R2349" s="114" t="s">
        <v>1681</v>
      </c>
      <c r="S2349" s="114"/>
      <c r="T2349" s="112">
        <v>0</v>
      </c>
      <c r="U2349" s="112">
        <v>0</v>
      </c>
      <c r="V2349" s="112">
        <v>0</v>
      </c>
      <c r="W2349" s="112">
        <v>0</v>
      </c>
      <c r="X2349" s="112">
        <v>432</v>
      </c>
      <c r="Y2349" s="112">
        <v>0</v>
      </c>
      <c r="Z2349" s="112">
        <v>0</v>
      </c>
      <c r="AA2349" s="112">
        <v>0</v>
      </c>
      <c r="AB2349" s="112">
        <v>432</v>
      </c>
    </row>
    <row r="2350" spans="1:28" hidden="1" outlineLevel="1" x14ac:dyDescent="0.25">
      <c r="A2350" s="114" t="s">
        <v>1841</v>
      </c>
      <c r="B2350" s="114" t="s">
        <v>1842</v>
      </c>
      <c r="C2350" s="114" t="s">
        <v>595</v>
      </c>
      <c r="D2350" s="114" t="s">
        <v>1682</v>
      </c>
      <c r="E2350" s="112">
        <v>0</v>
      </c>
      <c r="F2350" s="112">
        <v>13680</v>
      </c>
      <c r="G2350" s="112">
        <v>0</v>
      </c>
      <c r="H2350" s="112">
        <v>0</v>
      </c>
      <c r="I2350" s="112">
        <v>0</v>
      </c>
      <c r="J2350" s="112">
        <v>8528</v>
      </c>
      <c r="K2350" s="112">
        <v>0</v>
      </c>
      <c r="L2350" s="112">
        <v>180</v>
      </c>
      <c r="M2350" s="112">
        <v>22388</v>
      </c>
      <c r="O2350" s="114" t="s">
        <v>1841</v>
      </c>
      <c r="P2350" s="114" t="s">
        <v>1842</v>
      </c>
      <c r="Q2350" s="114" t="s">
        <v>595</v>
      </c>
      <c r="R2350" s="114" t="s">
        <v>1682</v>
      </c>
      <c r="S2350" s="114"/>
      <c r="T2350" s="112">
        <v>0</v>
      </c>
      <c r="U2350" s="112">
        <v>13680</v>
      </c>
      <c r="V2350" s="112">
        <v>0</v>
      </c>
      <c r="W2350" s="112">
        <v>0</v>
      </c>
      <c r="X2350" s="112">
        <v>0</v>
      </c>
      <c r="Y2350" s="112">
        <v>8528</v>
      </c>
      <c r="Z2350" s="112">
        <v>0</v>
      </c>
      <c r="AA2350" s="112">
        <v>180</v>
      </c>
      <c r="AB2350" s="112">
        <v>22388</v>
      </c>
    </row>
    <row r="2351" spans="1:28" hidden="1" outlineLevel="1" x14ac:dyDescent="0.25">
      <c r="A2351" s="114" t="s">
        <v>1841</v>
      </c>
      <c r="B2351" s="114" t="s">
        <v>1842</v>
      </c>
      <c r="C2351" s="114" t="s">
        <v>596</v>
      </c>
      <c r="D2351" s="114" t="s">
        <v>1683</v>
      </c>
      <c r="E2351" s="112">
        <v>0</v>
      </c>
      <c r="F2351" s="112">
        <v>0</v>
      </c>
      <c r="G2351" s="112">
        <v>0</v>
      </c>
      <c r="H2351" s="112">
        <v>0</v>
      </c>
      <c r="I2351" s="112">
        <v>0</v>
      </c>
      <c r="J2351" s="112">
        <v>0</v>
      </c>
      <c r="K2351" s="112">
        <v>210</v>
      </c>
      <c r="L2351" s="112">
        <v>0</v>
      </c>
      <c r="M2351" s="112">
        <v>210</v>
      </c>
      <c r="O2351" s="114" t="s">
        <v>1841</v>
      </c>
      <c r="P2351" s="114" t="s">
        <v>1842</v>
      </c>
      <c r="Q2351" s="114" t="s">
        <v>596</v>
      </c>
      <c r="R2351" s="114" t="s">
        <v>1683</v>
      </c>
      <c r="S2351" s="114"/>
      <c r="T2351" s="112">
        <v>0</v>
      </c>
      <c r="U2351" s="112">
        <v>0</v>
      </c>
      <c r="V2351" s="112">
        <v>0</v>
      </c>
      <c r="W2351" s="112">
        <v>0</v>
      </c>
      <c r="X2351" s="112">
        <v>0</v>
      </c>
      <c r="Y2351" s="112">
        <v>0</v>
      </c>
      <c r="Z2351" s="112">
        <v>210</v>
      </c>
      <c r="AA2351" s="112">
        <v>0</v>
      </c>
      <c r="AB2351" s="112">
        <v>210</v>
      </c>
    </row>
    <row r="2352" spans="1:28" hidden="1" outlineLevel="1" x14ac:dyDescent="0.25">
      <c r="A2352" s="114" t="s">
        <v>1841</v>
      </c>
      <c r="B2352" s="114" t="s">
        <v>1842</v>
      </c>
      <c r="C2352" s="114" t="s">
        <v>597</v>
      </c>
      <c r="D2352" s="114" t="s">
        <v>1684</v>
      </c>
      <c r="E2352" s="112">
        <v>13488</v>
      </c>
      <c r="F2352" s="112">
        <v>4960</v>
      </c>
      <c r="G2352" s="112">
        <v>0</v>
      </c>
      <c r="H2352" s="112">
        <v>0</v>
      </c>
      <c r="I2352" s="112">
        <v>0</v>
      </c>
      <c r="J2352" s="112">
        <v>0</v>
      </c>
      <c r="K2352" s="112">
        <v>0</v>
      </c>
      <c r="L2352" s="112">
        <v>0</v>
      </c>
      <c r="M2352" s="112">
        <v>18448</v>
      </c>
      <c r="O2352" s="114" t="s">
        <v>1841</v>
      </c>
      <c r="P2352" s="114" t="s">
        <v>1842</v>
      </c>
      <c r="Q2352" s="114" t="s">
        <v>597</v>
      </c>
      <c r="R2352" s="114" t="s">
        <v>1684</v>
      </c>
      <c r="S2352" s="114"/>
      <c r="T2352" s="112">
        <v>13488</v>
      </c>
      <c r="U2352" s="112">
        <v>4960</v>
      </c>
      <c r="V2352" s="112">
        <v>0</v>
      </c>
      <c r="W2352" s="112">
        <v>0</v>
      </c>
      <c r="X2352" s="112">
        <v>0</v>
      </c>
      <c r="Y2352" s="112">
        <v>0</v>
      </c>
      <c r="Z2352" s="112">
        <v>0</v>
      </c>
      <c r="AA2352" s="112">
        <v>0</v>
      </c>
      <c r="AB2352" s="112">
        <v>18448</v>
      </c>
    </row>
    <row r="2353" spans="1:28" hidden="1" outlineLevel="1" x14ac:dyDescent="0.25">
      <c r="A2353" s="114" t="s">
        <v>1841</v>
      </c>
      <c r="B2353" s="114" t="s">
        <v>1842</v>
      </c>
      <c r="C2353" s="114" t="s">
        <v>598</v>
      </c>
      <c r="D2353" s="114" t="s">
        <v>1685</v>
      </c>
      <c r="E2353" s="112">
        <v>0</v>
      </c>
      <c r="F2353" s="112">
        <v>0</v>
      </c>
      <c r="G2353" s="112">
        <v>0</v>
      </c>
      <c r="H2353" s="112">
        <v>0</v>
      </c>
      <c r="I2353" s="112">
        <v>0</v>
      </c>
      <c r="J2353" s="112">
        <v>0</v>
      </c>
      <c r="K2353" s="112">
        <v>0</v>
      </c>
      <c r="L2353" s="112">
        <v>0</v>
      </c>
      <c r="M2353" s="112">
        <v>0</v>
      </c>
      <c r="O2353" s="114" t="s">
        <v>1841</v>
      </c>
      <c r="P2353" s="114" t="s">
        <v>1842</v>
      </c>
      <c r="Q2353" s="114" t="s">
        <v>598</v>
      </c>
      <c r="R2353" s="114" t="s">
        <v>1685</v>
      </c>
      <c r="S2353" s="114"/>
      <c r="T2353" s="112">
        <v>0</v>
      </c>
      <c r="U2353" s="112">
        <v>0</v>
      </c>
      <c r="V2353" s="112">
        <v>0</v>
      </c>
      <c r="W2353" s="112">
        <v>0</v>
      </c>
      <c r="X2353" s="112">
        <v>0</v>
      </c>
      <c r="Y2353" s="112">
        <v>0</v>
      </c>
      <c r="Z2353" s="112">
        <v>0</v>
      </c>
      <c r="AA2353" s="112">
        <v>0</v>
      </c>
      <c r="AB2353" s="112">
        <v>0</v>
      </c>
    </row>
    <row r="2354" spans="1:28" hidden="1" outlineLevel="1" x14ac:dyDescent="0.25">
      <c r="A2354" s="114" t="s">
        <v>1841</v>
      </c>
      <c r="B2354" s="114" t="s">
        <v>1842</v>
      </c>
      <c r="C2354" s="114" t="s">
        <v>599</v>
      </c>
      <c r="D2354" s="114" t="s">
        <v>1686</v>
      </c>
      <c r="E2354" s="112">
        <v>0</v>
      </c>
      <c r="F2354" s="112">
        <v>0</v>
      </c>
      <c r="G2354" s="112">
        <v>0</v>
      </c>
      <c r="H2354" s="112">
        <v>0</v>
      </c>
      <c r="I2354" s="112">
        <v>0</v>
      </c>
      <c r="J2354" s="112">
        <v>23008</v>
      </c>
      <c r="K2354" s="112">
        <v>0</v>
      </c>
      <c r="L2354" s="112">
        <v>1057</v>
      </c>
      <c r="M2354" s="112">
        <v>24065</v>
      </c>
      <c r="O2354" s="114" t="s">
        <v>1841</v>
      </c>
      <c r="P2354" s="114" t="s">
        <v>1842</v>
      </c>
      <c r="Q2354" s="114" t="s">
        <v>599</v>
      </c>
      <c r="R2354" s="114" t="s">
        <v>1686</v>
      </c>
      <c r="S2354" s="114"/>
      <c r="T2354" s="112">
        <v>0</v>
      </c>
      <c r="U2354" s="112">
        <v>0</v>
      </c>
      <c r="V2354" s="112">
        <v>0</v>
      </c>
      <c r="W2354" s="112">
        <v>0</v>
      </c>
      <c r="X2354" s="112">
        <v>0</v>
      </c>
      <c r="Y2354" s="112">
        <v>23008</v>
      </c>
      <c r="Z2354" s="112">
        <v>0</v>
      </c>
      <c r="AA2354" s="112">
        <v>1057</v>
      </c>
      <c r="AB2354" s="112">
        <v>24065</v>
      </c>
    </row>
    <row r="2355" spans="1:28" hidden="1" outlineLevel="1" x14ac:dyDescent="0.25">
      <c r="A2355" s="114" t="s">
        <v>1841</v>
      </c>
      <c r="B2355" s="114" t="s">
        <v>1842</v>
      </c>
      <c r="C2355" s="114" t="s">
        <v>600</v>
      </c>
      <c r="D2355" s="114" t="s">
        <v>1687</v>
      </c>
      <c r="E2355" s="112">
        <v>82128</v>
      </c>
      <c r="F2355" s="112">
        <v>0</v>
      </c>
      <c r="G2355" s="112">
        <v>0</v>
      </c>
      <c r="H2355" s="112">
        <v>14816</v>
      </c>
      <c r="I2355" s="112">
        <v>0</v>
      </c>
      <c r="J2355" s="112">
        <v>0</v>
      </c>
      <c r="K2355" s="112">
        <v>5</v>
      </c>
      <c r="L2355" s="112">
        <v>0</v>
      </c>
      <c r="M2355" s="112">
        <v>96949</v>
      </c>
      <c r="O2355" s="114" t="s">
        <v>1841</v>
      </c>
      <c r="P2355" s="114" t="s">
        <v>1842</v>
      </c>
      <c r="Q2355" s="114" t="s">
        <v>600</v>
      </c>
      <c r="R2355" s="114" t="s">
        <v>1687</v>
      </c>
      <c r="S2355" s="114"/>
      <c r="T2355" s="112">
        <v>82128</v>
      </c>
      <c r="U2355" s="112">
        <v>0</v>
      </c>
      <c r="V2355" s="112">
        <v>0</v>
      </c>
      <c r="W2355" s="112">
        <v>14816</v>
      </c>
      <c r="X2355" s="112">
        <v>0</v>
      </c>
      <c r="Y2355" s="112">
        <v>0</v>
      </c>
      <c r="Z2355" s="112">
        <v>5</v>
      </c>
      <c r="AA2355" s="112">
        <v>0</v>
      </c>
      <c r="AB2355" s="112">
        <v>96949</v>
      </c>
    </row>
    <row r="2356" spans="1:28" hidden="1" outlineLevel="1" x14ac:dyDescent="0.25">
      <c r="A2356" s="114" t="s">
        <v>1841</v>
      </c>
      <c r="B2356" s="114" t="s">
        <v>1842</v>
      </c>
      <c r="C2356" s="114" t="s">
        <v>601</v>
      </c>
      <c r="D2356" s="114" t="s">
        <v>1688</v>
      </c>
      <c r="E2356" s="112">
        <v>1152</v>
      </c>
      <c r="F2356" s="112">
        <v>0</v>
      </c>
      <c r="G2356" s="112">
        <v>0</v>
      </c>
      <c r="H2356" s="112">
        <v>0</v>
      </c>
      <c r="I2356" s="112">
        <v>0</v>
      </c>
      <c r="J2356" s="112">
        <v>0</v>
      </c>
      <c r="K2356" s="112">
        <v>0</v>
      </c>
      <c r="L2356" s="112">
        <v>0</v>
      </c>
      <c r="M2356" s="112">
        <v>1152</v>
      </c>
      <c r="O2356" s="114" t="s">
        <v>1841</v>
      </c>
      <c r="P2356" s="114" t="s">
        <v>1842</v>
      </c>
      <c r="Q2356" s="114" t="s">
        <v>601</v>
      </c>
      <c r="R2356" s="114" t="s">
        <v>1688</v>
      </c>
      <c r="S2356" s="114"/>
      <c r="T2356" s="112">
        <v>1152</v>
      </c>
      <c r="U2356" s="112">
        <v>0</v>
      </c>
      <c r="V2356" s="112">
        <v>0</v>
      </c>
      <c r="W2356" s="112">
        <v>0</v>
      </c>
      <c r="X2356" s="112">
        <v>0</v>
      </c>
      <c r="Y2356" s="112">
        <v>0</v>
      </c>
      <c r="Z2356" s="112">
        <v>0</v>
      </c>
      <c r="AA2356" s="112">
        <v>0</v>
      </c>
      <c r="AB2356" s="112">
        <v>1152</v>
      </c>
    </row>
    <row r="2357" spans="1:28" hidden="1" outlineLevel="1" x14ac:dyDescent="0.25">
      <c r="A2357" s="114" t="s">
        <v>1841</v>
      </c>
      <c r="B2357" s="114" t="s">
        <v>1842</v>
      </c>
      <c r="C2357" s="114" t="s">
        <v>602</v>
      </c>
      <c r="D2357" s="114" t="s">
        <v>1689</v>
      </c>
      <c r="E2357" s="112">
        <v>0</v>
      </c>
      <c r="F2357" s="112">
        <v>0</v>
      </c>
      <c r="G2357" s="112">
        <v>0</v>
      </c>
      <c r="H2357" s="112">
        <v>0</v>
      </c>
      <c r="I2357" s="112">
        <v>0</v>
      </c>
      <c r="J2357" s="112">
        <v>112176</v>
      </c>
      <c r="K2357" s="112">
        <v>0</v>
      </c>
      <c r="L2357" s="112">
        <v>2176</v>
      </c>
      <c r="M2357" s="112">
        <v>114352</v>
      </c>
      <c r="O2357" s="114" t="s">
        <v>1841</v>
      </c>
      <c r="P2357" s="114" t="s">
        <v>1842</v>
      </c>
      <c r="Q2357" s="114" t="s">
        <v>602</v>
      </c>
      <c r="R2357" s="114" t="s">
        <v>1689</v>
      </c>
      <c r="S2357" s="114"/>
      <c r="T2357" s="112">
        <v>0</v>
      </c>
      <c r="U2357" s="112">
        <v>0</v>
      </c>
      <c r="V2357" s="112">
        <v>0</v>
      </c>
      <c r="W2357" s="112">
        <v>0</v>
      </c>
      <c r="X2357" s="112">
        <v>0</v>
      </c>
      <c r="Y2357" s="112">
        <v>112176</v>
      </c>
      <c r="Z2357" s="112">
        <v>0</v>
      </c>
      <c r="AA2357" s="112">
        <v>2176</v>
      </c>
      <c r="AB2357" s="112">
        <v>114352</v>
      </c>
    </row>
    <row r="2358" spans="1:28" hidden="1" outlineLevel="1" x14ac:dyDescent="0.25">
      <c r="A2358" s="114" t="s">
        <v>1841</v>
      </c>
      <c r="B2358" s="114" t="s">
        <v>1842</v>
      </c>
      <c r="C2358" s="114" t="s">
        <v>603</v>
      </c>
      <c r="D2358" s="114" t="s">
        <v>1690</v>
      </c>
      <c r="E2358" s="112">
        <v>0</v>
      </c>
      <c r="F2358" s="112">
        <v>0</v>
      </c>
      <c r="G2358" s="112">
        <v>0</v>
      </c>
      <c r="H2358" s="112">
        <v>0</v>
      </c>
      <c r="I2358" s="112">
        <v>0</v>
      </c>
      <c r="J2358" s="112">
        <v>0</v>
      </c>
      <c r="K2358" s="112">
        <v>0</v>
      </c>
      <c r="L2358" s="112">
        <v>0</v>
      </c>
      <c r="M2358" s="112">
        <v>0</v>
      </c>
      <c r="O2358" s="114" t="s">
        <v>1841</v>
      </c>
      <c r="P2358" s="114" t="s">
        <v>1842</v>
      </c>
      <c r="Q2358" s="114" t="s">
        <v>603</v>
      </c>
      <c r="R2358" s="114" t="s">
        <v>1690</v>
      </c>
      <c r="S2358" s="114"/>
      <c r="T2358" s="112">
        <v>0</v>
      </c>
      <c r="U2358" s="112">
        <v>0</v>
      </c>
      <c r="V2358" s="112">
        <v>0</v>
      </c>
      <c r="W2358" s="112">
        <v>0</v>
      </c>
      <c r="X2358" s="112">
        <v>0</v>
      </c>
      <c r="Y2358" s="112">
        <v>0</v>
      </c>
      <c r="Z2358" s="112">
        <v>0</v>
      </c>
      <c r="AA2358" s="112">
        <v>0</v>
      </c>
      <c r="AB2358" s="112">
        <v>0</v>
      </c>
    </row>
    <row r="2359" spans="1:28" hidden="1" outlineLevel="1" x14ac:dyDescent="0.25">
      <c r="A2359" s="114" t="s">
        <v>1841</v>
      </c>
      <c r="B2359" s="114" t="s">
        <v>1842</v>
      </c>
      <c r="C2359" s="114" t="s">
        <v>604</v>
      </c>
      <c r="D2359" s="114" t="s">
        <v>1691</v>
      </c>
      <c r="E2359" s="112">
        <v>2256</v>
      </c>
      <c r="F2359" s="112">
        <v>0</v>
      </c>
      <c r="G2359" s="112">
        <v>0</v>
      </c>
      <c r="H2359" s="112">
        <v>0</v>
      </c>
      <c r="I2359" s="112">
        <v>0</v>
      </c>
      <c r="J2359" s="112">
        <v>22528</v>
      </c>
      <c r="K2359" s="112">
        <v>0</v>
      </c>
      <c r="L2359" s="112">
        <v>3085</v>
      </c>
      <c r="M2359" s="112">
        <v>27869</v>
      </c>
      <c r="O2359" s="114" t="s">
        <v>1841</v>
      </c>
      <c r="P2359" s="114" t="s">
        <v>1842</v>
      </c>
      <c r="Q2359" s="114" t="s">
        <v>604</v>
      </c>
      <c r="R2359" s="114" t="s">
        <v>1691</v>
      </c>
      <c r="S2359" s="114"/>
      <c r="T2359" s="112">
        <v>2256</v>
      </c>
      <c r="U2359" s="112">
        <v>0</v>
      </c>
      <c r="V2359" s="112">
        <v>0</v>
      </c>
      <c r="W2359" s="112">
        <v>0</v>
      </c>
      <c r="X2359" s="112">
        <v>0</v>
      </c>
      <c r="Y2359" s="112">
        <v>22528</v>
      </c>
      <c r="Z2359" s="112">
        <v>0</v>
      </c>
      <c r="AA2359" s="112">
        <v>3085</v>
      </c>
      <c r="AB2359" s="112">
        <v>27869</v>
      </c>
    </row>
    <row r="2360" spans="1:28" hidden="1" outlineLevel="1" x14ac:dyDescent="0.25">
      <c r="A2360" s="114" t="s">
        <v>1841</v>
      </c>
      <c r="B2360" s="114" t="s">
        <v>1842</v>
      </c>
      <c r="C2360" s="114" t="s">
        <v>605</v>
      </c>
      <c r="D2360" s="114" t="s">
        <v>1692</v>
      </c>
      <c r="E2360" s="112">
        <v>0</v>
      </c>
      <c r="F2360" s="112">
        <v>0</v>
      </c>
      <c r="G2360" s="112">
        <v>0</v>
      </c>
      <c r="H2360" s="112">
        <v>0</v>
      </c>
      <c r="I2360" s="112">
        <v>0</v>
      </c>
      <c r="J2360" s="112">
        <v>0</v>
      </c>
      <c r="K2360" s="112">
        <v>0</v>
      </c>
      <c r="L2360" s="112">
        <v>0</v>
      </c>
      <c r="M2360" s="112">
        <v>0</v>
      </c>
      <c r="O2360" s="114" t="s">
        <v>1841</v>
      </c>
      <c r="P2360" s="114" t="s">
        <v>1842</v>
      </c>
      <c r="Q2360" s="114" t="s">
        <v>605</v>
      </c>
      <c r="R2360" s="114" t="s">
        <v>1692</v>
      </c>
      <c r="S2360" s="114"/>
      <c r="T2360" s="112">
        <v>0</v>
      </c>
      <c r="U2360" s="112">
        <v>0</v>
      </c>
      <c r="V2360" s="112">
        <v>0</v>
      </c>
      <c r="W2360" s="112">
        <v>0</v>
      </c>
      <c r="X2360" s="112">
        <v>0</v>
      </c>
      <c r="Y2360" s="112">
        <v>0</v>
      </c>
      <c r="Z2360" s="112">
        <v>0</v>
      </c>
      <c r="AA2360" s="112">
        <v>0</v>
      </c>
      <c r="AB2360" s="112">
        <v>0</v>
      </c>
    </row>
    <row r="2361" spans="1:28" hidden="1" outlineLevel="1" x14ac:dyDescent="0.25">
      <c r="A2361" s="114" t="s">
        <v>1841</v>
      </c>
      <c r="B2361" s="114" t="s">
        <v>1842</v>
      </c>
      <c r="C2361" s="114" t="s">
        <v>606</v>
      </c>
      <c r="D2361" s="114" t="s">
        <v>1693</v>
      </c>
      <c r="E2361" s="112">
        <v>0</v>
      </c>
      <c r="F2361" s="112">
        <v>0</v>
      </c>
      <c r="G2361" s="112">
        <v>0</v>
      </c>
      <c r="H2361" s="112">
        <v>0</v>
      </c>
      <c r="I2361" s="112">
        <v>0</v>
      </c>
      <c r="J2361" s="112">
        <v>260656</v>
      </c>
      <c r="K2361" s="112">
        <v>0</v>
      </c>
      <c r="L2361" s="112">
        <v>1070</v>
      </c>
      <c r="M2361" s="112">
        <v>261726</v>
      </c>
      <c r="O2361" s="114" t="s">
        <v>1841</v>
      </c>
      <c r="P2361" s="114" t="s">
        <v>1842</v>
      </c>
      <c r="Q2361" s="114" t="s">
        <v>606</v>
      </c>
      <c r="R2361" s="114" t="s">
        <v>1693</v>
      </c>
      <c r="S2361" s="114"/>
      <c r="T2361" s="112">
        <v>0</v>
      </c>
      <c r="U2361" s="112">
        <v>0</v>
      </c>
      <c r="V2361" s="112">
        <v>0</v>
      </c>
      <c r="W2361" s="112">
        <v>0</v>
      </c>
      <c r="X2361" s="112">
        <v>0</v>
      </c>
      <c r="Y2361" s="112">
        <v>260656</v>
      </c>
      <c r="Z2361" s="112">
        <v>0</v>
      </c>
      <c r="AA2361" s="112">
        <v>1070</v>
      </c>
      <c r="AB2361" s="112">
        <v>261726</v>
      </c>
    </row>
    <row r="2362" spans="1:28" hidden="1" outlineLevel="1" x14ac:dyDescent="0.25">
      <c r="A2362" s="114" t="s">
        <v>1841</v>
      </c>
      <c r="B2362" s="114" t="s">
        <v>1842</v>
      </c>
      <c r="C2362" s="114" t="s">
        <v>607</v>
      </c>
      <c r="D2362" s="114" t="s">
        <v>1694</v>
      </c>
      <c r="E2362" s="112">
        <v>0</v>
      </c>
      <c r="F2362" s="112">
        <v>30448</v>
      </c>
      <c r="G2362" s="112">
        <v>32256</v>
      </c>
      <c r="H2362" s="112">
        <v>0</v>
      </c>
      <c r="I2362" s="112">
        <v>0</v>
      </c>
      <c r="J2362" s="112">
        <v>0</v>
      </c>
      <c r="K2362" s="112">
        <v>0</v>
      </c>
      <c r="L2362" s="112">
        <v>0</v>
      </c>
      <c r="M2362" s="112">
        <v>62704</v>
      </c>
      <c r="O2362" s="114" t="s">
        <v>1841</v>
      </c>
      <c r="P2362" s="114" t="s">
        <v>1842</v>
      </c>
      <c r="Q2362" s="114" t="s">
        <v>607</v>
      </c>
      <c r="R2362" s="114" t="s">
        <v>1694</v>
      </c>
      <c r="S2362" s="114"/>
      <c r="T2362" s="112">
        <v>0</v>
      </c>
      <c r="U2362" s="112">
        <v>30448</v>
      </c>
      <c r="V2362" s="112">
        <v>32256</v>
      </c>
      <c r="W2362" s="112">
        <v>0</v>
      </c>
      <c r="X2362" s="112">
        <v>0</v>
      </c>
      <c r="Y2362" s="112">
        <v>0</v>
      </c>
      <c r="Z2362" s="112">
        <v>0</v>
      </c>
      <c r="AA2362" s="112">
        <v>0</v>
      </c>
      <c r="AB2362" s="112">
        <v>62704</v>
      </c>
    </row>
    <row r="2363" spans="1:28" hidden="1" outlineLevel="1" x14ac:dyDescent="0.25">
      <c r="A2363" s="114" t="s">
        <v>1841</v>
      </c>
      <c r="B2363" s="114" t="s">
        <v>1842</v>
      </c>
      <c r="C2363" s="114" t="s">
        <v>608</v>
      </c>
      <c r="D2363" s="114" t="s">
        <v>1695</v>
      </c>
      <c r="E2363" s="112">
        <v>0</v>
      </c>
      <c r="F2363" s="112">
        <v>0</v>
      </c>
      <c r="G2363" s="112">
        <v>0</v>
      </c>
      <c r="H2363" s="112">
        <v>0</v>
      </c>
      <c r="I2363" s="112">
        <v>0</v>
      </c>
      <c r="J2363" s="112">
        <v>0</v>
      </c>
      <c r="K2363" s="112">
        <v>0</v>
      </c>
      <c r="L2363" s="112">
        <v>0</v>
      </c>
      <c r="M2363" s="112">
        <v>0</v>
      </c>
      <c r="O2363" s="114" t="s">
        <v>1841</v>
      </c>
      <c r="P2363" s="114" t="s">
        <v>1842</v>
      </c>
      <c r="Q2363" s="114" t="s">
        <v>608</v>
      </c>
      <c r="R2363" s="114" t="s">
        <v>1695</v>
      </c>
      <c r="S2363" s="114"/>
      <c r="T2363" s="112">
        <v>0</v>
      </c>
      <c r="U2363" s="112">
        <v>0</v>
      </c>
      <c r="V2363" s="112">
        <v>0</v>
      </c>
      <c r="W2363" s="112">
        <v>0</v>
      </c>
      <c r="X2363" s="112">
        <v>0</v>
      </c>
      <c r="Y2363" s="112">
        <v>0</v>
      </c>
      <c r="Z2363" s="112">
        <v>0</v>
      </c>
      <c r="AA2363" s="112">
        <v>0</v>
      </c>
      <c r="AB2363" s="112">
        <v>0</v>
      </c>
    </row>
    <row r="2364" spans="1:28" hidden="1" outlineLevel="1" x14ac:dyDescent="0.25">
      <c r="A2364" s="114" t="s">
        <v>1841</v>
      </c>
      <c r="B2364" s="114" t="s">
        <v>1842</v>
      </c>
      <c r="C2364" s="114" t="s">
        <v>609</v>
      </c>
      <c r="D2364" s="114" t="s">
        <v>1696</v>
      </c>
      <c r="E2364" s="112">
        <v>0</v>
      </c>
      <c r="F2364" s="112">
        <v>0</v>
      </c>
      <c r="G2364" s="112">
        <v>0</v>
      </c>
      <c r="H2364" s="112">
        <v>0</v>
      </c>
      <c r="I2364" s="112">
        <v>0</v>
      </c>
      <c r="J2364" s="112">
        <v>0</v>
      </c>
      <c r="K2364" s="112">
        <v>197</v>
      </c>
      <c r="L2364" s="112">
        <v>0</v>
      </c>
      <c r="M2364" s="112">
        <v>197</v>
      </c>
      <c r="O2364" s="114" t="s">
        <v>1841</v>
      </c>
      <c r="P2364" s="114" t="s">
        <v>1842</v>
      </c>
      <c r="Q2364" s="114" t="s">
        <v>609</v>
      </c>
      <c r="R2364" s="114" t="s">
        <v>1696</v>
      </c>
      <c r="S2364" s="114"/>
      <c r="T2364" s="112">
        <v>0</v>
      </c>
      <c r="U2364" s="112">
        <v>0</v>
      </c>
      <c r="V2364" s="112">
        <v>0</v>
      </c>
      <c r="W2364" s="112">
        <v>0</v>
      </c>
      <c r="X2364" s="112">
        <v>0</v>
      </c>
      <c r="Y2364" s="112">
        <v>0</v>
      </c>
      <c r="Z2364" s="112">
        <v>197</v>
      </c>
      <c r="AA2364" s="112">
        <v>0</v>
      </c>
      <c r="AB2364" s="112">
        <v>197</v>
      </c>
    </row>
    <row r="2365" spans="1:28" hidden="1" outlineLevel="1" x14ac:dyDescent="0.25">
      <c r="A2365" s="114" t="s">
        <v>1841</v>
      </c>
      <c r="B2365" s="114" t="s">
        <v>1842</v>
      </c>
      <c r="C2365" s="114" t="s">
        <v>610</v>
      </c>
      <c r="D2365" s="114" t="s">
        <v>1697</v>
      </c>
      <c r="E2365" s="112">
        <v>0</v>
      </c>
      <c r="F2365" s="112">
        <v>0</v>
      </c>
      <c r="G2365" s="112">
        <v>0</v>
      </c>
      <c r="H2365" s="112">
        <v>0</v>
      </c>
      <c r="I2365" s="112">
        <v>3104</v>
      </c>
      <c r="J2365" s="112">
        <v>0</v>
      </c>
      <c r="K2365" s="112">
        <v>0</v>
      </c>
      <c r="L2365" s="112">
        <v>0</v>
      </c>
      <c r="M2365" s="112">
        <v>3104</v>
      </c>
      <c r="O2365" s="114" t="s">
        <v>1841</v>
      </c>
      <c r="P2365" s="114" t="s">
        <v>1842</v>
      </c>
      <c r="Q2365" s="114" t="s">
        <v>610</v>
      </c>
      <c r="R2365" s="114" t="s">
        <v>1697</v>
      </c>
      <c r="S2365" s="114"/>
      <c r="T2365" s="112">
        <v>0</v>
      </c>
      <c r="U2365" s="112">
        <v>0</v>
      </c>
      <c r="V2365" s="112">
        <v>0</v>
      </c>
      <c r="W2365" s="112">
        <v>0</v>
      </c>
      <c r="X2365" s="112">
        <v>3104</v>
      </c>
      <c r="Y2365" s="112">
        <v>0</v>
      </c>
      <c r="Z2365" s="112">
        <v>0</v>
      </c>
      <c r="AA2365" s="112">
        <v>0</v>
      </c>
      <c r="AB2365" s="112">
        <v>3104</v>
      </c>
    </row>
    <row r="2366" spans="1:28" hidden="1" outlineLevel="1" x14ac:dyDescent="0.25">
      <c r="A2366" s="114" t="s">
        <v>1841</v>
      </c>
      <c r="B2366" s="114" t="s">
        <v>1842</v>
      </c>
      <c r="C2366" s="114" t="s">
        <v>611</v>
      </c>
      <c r="D2366" s="114" t="s">
        <v>1698</v>
      </c>
      <c r="E2366" s="112">
        <v>1280</v>
      </c>
      <c r="F2366" s="112">
        <v>0</v>
      </c>
      <c r="G2366" s="112">
        <v>0</v>
      </c>
      <c r="H2366" s="112">
        <v>0</v>
      </c>
      <c r="I2366" s="112">
        <v>0</v>
      </c>
      <c r="J2366" s="112">
        <v>0</v>
      </c>
      <c r="K2366" s="112">
        <v>2946</v>
      </c>
      <c r="L2366" s="112">
        <v>0</v>
      </c>
      <c r="M2366" s="112">
        <v>4226</v>
      </c>
      <c r="O2366" s="114" t="s">
        <v>1841</v>
      </c>
      <c r="P2366" s="114" t="s">
        <v>1842</v>
      </c>
      <c r="Q2366" s="114" t="s">
        <v>611</v>
      </c>
      <c r="R2366" s="114" t="s">
        <v>1698</v>
      </c>
      <c r="S2366" s="114"/>
      <c r="T2366" s="112">
        <v>1280</v>
      </c>
      <c r="U2366" s="112">
        <v>0</v>
      </c>
      <c r="V2366" s="112">
        <v>0</v>
      </c>
      <c r="W2366" s="112">
        <v>0</v>
      </c>
      <c r="X2366" s="112">
        <v>0</v>
      </c>
      <c r="Y2366" s="112">
        <v>0</v>
      </c>
      <c r="Z2366" s="112">
        <v>2946</v>
      </c>
      <c r="AA2366" s="112">
        <v>0</v>
      </c>
      <c r="AB2366" s="112">
        <v>4226</v>
      </c>
    </row>
    <row r="2367" spans="1:28" hidden="1" outlineLevel="1" x14ac:dyDescent="0.25">
      <c r="A2367" s="114" t="s">
        <v>1841</v>
      </c>
      <c r="B2367" s="114" t="s">
        <v>1842</v>
      </c>
      <c r="C2367" s="114" t="s">
        <v>612</v>
      </c>
      <c r="D2367" s="114" t="s">
        <v>1699</v>
      </c>
      <c r="E2367" s="112">
        <v>5088</v>
      </c>
      <c r="F2367" s="112">
        <v>0</v>
      </c>
      <c r="G2367" s="112">
        <v>0</v>
      </c>
      <c r="H2367" s="112">
        <v>0</v>
      </c>
      <c r="I2367" s="112">
        <v>256</v>
      </c>
      <c r="J2367" s="112">
        <v>0</v>
      </c>
      <c r="K2367" s="112">
        <v>1572</v>
      </c>
      <c r="L2367" s="112">
        <v>0</v>
      </c>
      <c r="M2367" s="112">
        <v>6916</v>
      </c>
      <c r="O2367" s="114" t="s">
        <v>1841</v>
      </c>
      <c r="P2367" s="114" t="s">
        <v>1842</v>
      </c>
      <c r="Q2367" s="114" t="s">
        <v>612</v>
      </c>
      <c r="R2367" s="114" t="s">
        <v>1699</v>
      </c>
      <c r="S2367" s="114"/>
      <c r="T2367" s="112">
        <v>5088</v>
      </c>
      <c r="U2367" s="112">
        <v>0</v>
      </c>
      <c r="V2367" s="112">
        <v>0</v>
      </c>
      <c r="W2367" s="112">
        <v>0</v>
      </c>
      <c r="X2367" s="112">
        <v>256</v>
      </c>
      <c r="Y2367" s="112">
        <v>0</v>
      </c>
      <c r="Z2367" s="112">
        <v>1572</v>
      </c>
      <c r="AA2367" s="112">
        <v>0</v>
      </c>
      <c r="AB2367" s="112">
        <v>6916</v>
      </c>
    </row>
    <row r="2368" spans="1:28" hidden="1" outlineLevel="1" x14ac:dyDescent="0.25">
      <c r="A2368" s="114" t="s">
        <v>1841</v>
      </c>
      <c r="B2368" s="114" t="s">
        <v>1842</v>
      </c>
      <c r="C2368" s="114" t="s">
        <v>613</v>
      </c>
      <c r="D2368" s="114" t="s">
        <v>1700</v>
      </c>
      <c r="E2368" s="112">
        <v>147952</v>
      </c>
      <c r="F2368" s="112">
        <v>0</v>
      </c>
      <c r="G2368" s="112">
        <v>0</v>
      </c>
      <c r="H2368" s="112">
        <v>0</v>
      </c>
      <c r="I2368" s="112">
        <v>0</v>
      </c>
      <c r="J2368" s="112">
        <v>0</v>
      </c>
      <c r="K2368" s="112">
        <v>0</v>
      </c>
      <c r="L2368" s="112">
        <v>0</v>
      </c>
      <c r="M2368" s="112">
        <v>147952</v>
      </c>
      <c r="O2368" s="114" t="s">
        <v>1841</v>
      </c>
      <c r="P2368" s="114" t="s">
        <v>1842</v>
      </c>
      <c r="Q2368" s="114" t="s">
        <v>613</v>
      </c>
      <c r="R2368" s="114" t="s">
        <v>1700</v>
      </c>
      <c r="S2368" s="114"/>
      <c r="T2368" s="112">
        <v>147952</v>
      </c>
      <c r="U2368" s="112">
        <v>0</v>
      </c>
      <c r="V2368" s="112">
        <v>0</v>
      </c>
      <c r="W2368" s="112">
        <v>0</v>
      </c>
      <c r="X2368" s="112">
        <v>0</v>
      </c>
      <c r="Y2368" s="112">
        <v>0</v>
      </c>
      <c r="Z2368" s="112">
        <v>0</v>
      </c>
      <c r="AA2368" s="112">
        <v>0</v>
      </c>
      <c r="AB2368" s="112">
        <v>147952</v>
      </c>
    </row>
    <row r="2369" spans="1:28" hidden="1" outlineLevel="1" x14ac:dyDescent="0.25">
      <c r="A2369" s="114" t="s">
        <v>1841</v>
      </c>
      <c r="B2369" s="114" t="s">
        <v>1842</v>
      </c>
      <c r="C2369" s="114" t="s">
        <v>614</v>
      </c>
      <c r="D2369" s="114" t="s">
        <v>1701</v>
      </c>
      <c r="E2369" s="112">
        <v>26032</v>
      </c>
      <c r="F2369" s="112">
        <v>0</v>
      </c>
      <c r="G2369" s="112">
        <v>0</v>
      </c>
      <c r="H2369" s="112">
        <v>0</v>
      </c>
      <c r="I2369" s="112">
        <v>0</v>
      </c>
      <c r="J2369" s="112">
        <v>0</v>
      </c>
      <c r="K2369" s="112">
        <v>330</v>
      </c>
      <c r="L2369" s="112">
        <v>0</v>
      </c>
      <c r="M2369" s="112">
        <v>26362</v>
      </c>
      <c r="O2369" s="114" t="s">
        <v>1841</v>
      </c>
      <c r="P2369" s="114" t="s">
        <v>1842</v>
      </c>
      <c r="Q2369" s="114" t="s">
        <v>614</v>
      </c>
      <c r="R2369" s="114" t="s">
        <v>1701</v>
      </c>
      <c r="S2369" s="114"/>
      <c r="T2369" s="112">
        <v>26032</v>
      </c>
      <c r="U2369" s="112">
        <v>0</v>
      </c>
      <c r="V2369" s="112">
        <v>0</v>
      </c>
      <c r="W2369" s="112">
        <v>0</v>
      </c>
      <c r="X2369" s="112">
        <v>0</v>
      </c>
      <c r="Y2369" s="112">
        <v>0</v>
      </c>
      <c r="Z2369" s="112">
        <v>330</v>
      </c>
      <c r="AA2369" s="112">
        <v>0</v>
      </c>
      <c r="AB2369" s="112">
        <v>26362</v>
      </c>
    </row>
    <row r="2370" spans="1:28" hidden="1" outlineLevel="1" x14ac:dyDescent="0.25">
      <c r="A2370" s="114" t="s">
        <v>1841</v>
      </c>
      <c r="B2370" s="114" t="s">
        <v>1842</v>
      </c>
      <c r="C2370" s="114" t="s">
        <v>615</v>
      </c>
      <c r="D2370" s="114" t="s">
        <v>1702</v>
      </c>
      <c r="E2370" s="112">
        <v>0</v>
      </c>
      <c r="F2370" s="112">
        <v>0</v>
      </c>
      <c r="G2370" s="112">
        <v>0</v>
      </c>
      <c r="H2370" s="112">
        <v>0</v>
      </c>
      <c r="I2370" s="112">
        <v>0</v>
      </c>
      <c r="J2370" s="112">
        <v>0</v>
      </c>
      <c r="K2370" s="112">
        <v>0</v>
      </c>
      <c r="L2370" s="112">
        <v>0</v>
      </c>
      <c r="M2370" s="112">
        <v>0</v>
      </c>
      <c r="O2370" s="114" t="s">
        <v>1841</v>
      </c>
      <c r="P2370" s="114" t="s">
        <v>1842</v>
      </c>
      <c r="Q2370" s="114" t="s">
        <v>615</v>
      </c>
      <c r="R2370" s="114" t="s">
        <v>1702</v>
      </c>
      <c r="S2370" s="114"/>
      <c r="T2370" s="112">
        <v>0</v>
      </c>
      <c r="U2370" s="112">
        <v>0</v>
      </c>
      <c r="V2370" s="112">
        <v>0</v>
      </c>
      <c r="W2370" s="112">
        <v>0</v>
      </c>
      <c r="X2370" s="112">
        <v>0</v>
      </c>
      <c r="Y2370" s="112">
        <v>0</v>
      </c>
      <c r="Z2370" s="112">
        <v>0</v>
      </c>
      <c r="AA2370" s="112">
        <v>0</v>
      </c>
      <c r="AB2370" s="112">
        <v>0</v>
      </c>
    </row>
    <row r="2371" spans="1:28" hidden="1" outlineLevel="1" x14ac:dyDescent="0.25">
      <c r="A2371" s="114" t="s">
        <v>1841</v>
      </c>
      <c r="B2371" s="114" t="s">
        <v>1842</v>
      </c>
      <c r="C2371" s="114" t="s">
        <v>616</v>
      </c>
      <c r="D2371" s="114" t="s">
        <v>1703</v>
      </c>
      <c r="E2371" s="112">
        <v>289920</v>
      </c>
      <c r="F2371" s="112">
        <v>147792</v>
      </c>
      <c r="G2371" s="112">
        <v>32256</v>
      </c>
      <c r="H2371" s="112">
        <v>14816</v>
      </c>
      <c r="I2371" s="112">
        <v>65056</v>
      </c>
      <c r="J2371" s="112">
        <v>434976</v>
      </c>
      <c r="K2371" s="112">
        <v>8134</v>
      </c>
      <c r="L2371" s="112">
        <v>7568</v>
      </c>
      <c r="M2371" s="112">
        <v>1000518</v>
      </c>
      <c r="O2371" s="114" t="s">
        <v>1841</v>
      </c>
      <c r="P2371" s="114" t="s">
        <v>1842</v>
      </c>
      <c r="Q2371" s="114" t="s">
        <v>616</v>
      </c>
      <c r="R2371" s="114" t="s">
        <v>1703</v>
      </c>
      <c r="S2371" s="114"/>
      <c r="T2371" s="112">
        <v>289920</v>
      </c>
      <c r="U2371" s="112">
        <v>147792</v>
      </c>
      <c r="V2371" s="112">
        <v>32256</v>
      </c>
      <c r="W2371" s="112">
        <v>14816</v>
      </c>
      <c r="X2371" s="112">
        <v>65056</v>
      </c>
      <c r="Y2371" s="112">
        <v>434976</v>
      </c>
      <c r="Z2371" s="112">
        <v>8134</v>
      </c>
      <c r="AA2371" s="112">
        <v>7568</v>
      </c>
      <c r="AB2371" s="112">
        <v>1000518</v>
      </c>
    </row>
    <row r="2372" spans="1:28" hidden="1" outlineLevel="1" x14ac:dyDescent="0.25">
      <c r="D2372" s="111" t="s">
        <v>617</v>
      </c>
      <c r="R2372" s="111" t="s">
        <v>617</v>
      </c>
      <c r="S2372" s="111"/>
    </row>
    <row r="2373" spans="1:28" hidden="1" outlineLevel="1" x14ac:dyDescent="0.25">
      <c r="A2373" s="114" t="s">
        <v>1841</v>
      </c>
      <c r="B2373" s="114" t="s">
        <v>1842</v>
      </c>
      <c r="C2373" s="114" t="s">
        <v>618</v>
      </c>
      <c r="D2373" s="114" t="s">
        <v>1704</v>
      </c>
      <c r="E2373" s="112">
        <v>0</v>
      </c>
      <c r="F2373" s="112">
        <v>0</v>
      </c>
      <c r="G2373" s="112">
        <v>0</v>
      </c>
      <c r="H2373" s="112">
        <v>0</v>
      </c>
      <c r="I2373" s="112">
        <v>0</v>
      </c>
      <c r="J2373" s="112">
        <v>0</v>
      </c>
      <c r="K2373" s="112">
        <v>0</v>
      </c>
      <c r="L2373" s="112">
        <v>0</v>
      </c>
      <c r="M2373" s="112">
        <v>0</v>
      </c>
      <c r="O2373" s="114" t="s">
        <v>1841</v>
      </c>
      <c r="P2373" s="114" t="s">
        <v>1842</v>
      </c>
      <c r="Q2373" s="114" t="s">
        <v>618</v>
      </c>
      <c r="R2373" s="114" t="s">
        <v>1704</v>
      </c>
      <c r="S2373" s="114"/>
      <c r="T2373" s="112">
        <v>0</v>
      </c>
      <c r="U2373" s="112">
        <v>0</v>
      </c>
      <c r="V2373" s="112">
        <v>0</v>
      </c>
      <c r="W2373" s="112">
        <v>0</v>
      </c>
      <c r="X2373" s="112">
        <v>0</v>
      </c>
      <c r="Y2373" s="112">
        <v>0</v>
      </c>
      <c r="Z2373" s="112">
        <v>0</v>
      </c>
      <c r="AA2373" s="112">
        <v>0</v>
      </c>
      <c r="AB2373" s="112">
        <v>0</v>
      </c>
    </row>
    <row r="2374" spans="1:28" hidden="1" outlineLevel="1" x14ac:dyDescent="0.25">
      <c r="A2374" s="114" t="s">
        <v>1841</v>
      </c>
      <c r="B2374" s="114" t="s">
        <v>1842</v>
      </c>
      <c r="C2374" s="114" t="s">
        <v>619</v>
      </c>
      <c r="D2374" s="114" t="s">
        <v>1705</v>
      </c>
      <c r="E2374" s="112">
        <v>0</v>
      </c>
      <c r="F2374" s="112">
        <v>0</v>
      </c>
      <c r="G2374" s="112">
        <v>0</v>
      </c>
      <c r="H2374" s="112">
        <v>0</v>
      </c>
      <c r="I2374" s="112">
        <v>0</v>
      </c>
      <c r="J2374" s="112">
        <v>0</v>
      </c>
      <c r="K2374" s="112">
        <v>0</v>
      </c>
      <c r="L2374" s="112">
        <v>0</v>
      </c>
      <c r="M2374" s="112">
        <v>0</v>
      </c>
      <c r="O2374" s="114" t="s">
        <v>1841</v>
      </c>
      <c r="P2374" s="114" t="s">
        <v>1842</v>
      </c>
      <c r="Q2374" s="114" t="s">
        <v>619</v>
      </c>
      <c r="R2374" s="114" t="s">
        <v>1705</v>
      </c>
      <c r="S2374" s="114"/>
      <c r="T2374" s="112">
        <v>0</v>
      </c>
      <c r="U2374" s="112">
        <v>0</v>
      </c>
      <c r="V2374" s="112">
        <v>0</v>
      </c>
      <c r="W2374" s="112">
        <v>0</v>
      </c>
      <c r="X2374" s="112">
        <v>0</v>
      </c>
      <c r="Y2374" s="112">
        <v>0</v>
      </c>
      <c r="Z2374" s="112">
        <v>0</v>
      </c>
      <c r="AA2374" s="112">
        <v>0</v>
      </c>
      <c r="AB2374" s="112">
        <v>0</v>
      </c>
    </row>
    <row r="2375" spans="1:28" hidden="1" outlineLevel="1" x14ac:dyDescent="0.25">
      <c r="A2375" s="114" t="s">
        <v>1841</v>
      </c>
      <c r="B2375" s="114" t="s">
        <v>1842</v>
      </c>
      <c r="C2375" s="114" t="s">
        <v>620</v>
      </c>
      <c r="D2375" s="114" t="s">
        <v>1706</v>
      </c>
      <c r="E2375" s="112">
        <v>0</v>
      </c>
      <c r="F2375" s="112">
        <v>0</v>
      </c>
      <c r="G2375" s="112">
        <v>0</v>
      </c>
      <c r="H2375" s="112">
        <v>0</v>
      </c>
      <c r="I2375" s="112">
        <v>0</v>
      </c>
      <c r="J2375" s="112">
        <v>0</v>
      </c>
      <c r="K2375" s="112">
        <v>0</v>
      </c>
      <c r="L2375" s="112">
        <v>0</v>
      </c>
      <c r="M2375" s="112">
        <v>0</v>
      </c>
      <c r="O2375" s="114" t="s">
        <v>1841</v>
      </c>
      <c r="P2375" s="114" t="s">
        <v>1842</v>
      </c>
      <c r="Q2375" s="114" t="s">
        <v>620</v>
      </c>
      <c r="R2375" s="114" t="s">
        <v>1706</v>
      </c>
      <c r="S2375" s="114"/>
      <c r="T2375" s="112">
        <v>0</v>
      </c>
      <c r="U2375" s="112">
        <v>0</v>
      </c>
      <c r="V2375" s="112">
        <v>0</v>
      </c>
      <c r="W2375" s="112">
        <v>0</v>
      </c>
      <c r="X2375" s="112">
        <v>0</v>
      </c>
      <c r="Y2375" s="112">
        <v>0</v>
      </c>
      <c r="Z2375" s="112">
        <v>0</v>
      </c>
      <c r="AA2375" s="112">
        <v>0</v>
      </c>
      <c r="AB2375" s="112">
        <v>0</v>
      </c>
    </row>
    <row r="2376" spans="1:28" hidden="1" outlineLevel="1" x14ac:dyDescent="0.25">
      <c r="A2376" s="114" t="s">
        <v>1841</v>
      </c>
      <c r="B2376" s="114" t="s">
        <v>1842</v>
      </c>
      <c r="C2376" s="114" t="s">
        <v>621</v>
      </c>
      <c r="D2376" s="114" t="s">
        <v>1707</v>
      </c>
      <c r="E2376" s="112">
        <v>0</v>
      </c>
      <c r="F2376" s="112">
        <v>0</v>
      </c>
      <c r="G2376" s="112">
        <v>0</v>
      </c>
      <c r="H2376" s="112">
        <v>0</v>
      </c>
      <c r="I2376" s="112">
        <v>0</v>
      </c>
      <c r="J2376" s="112">
        <v>0</v>
      </c>
      <c r="K2376" s="112">
        <v>0</v>
      </c>
      <c r="L2376" s="112">
        <v>0</v>
      </c>
      <c r="M2376" s="112">
        <v>0</v>
      </c>
      <c r="O2376" s="114" t="s">
        <v>1841</v>
      </c>
      <c r="P2376" s="114" t="s">
        <v>1842</v>
      </c>
      <c r="Q2376" s="114" t="s">
        <v>621</v>
      </c>
      <c r="R2376" s="114" t="s">
        <v>1707</v>
      </c>
      <c r="S2376" s="114"/>
      <c r="T2376" s="112">
        <v>0</v>
      </c>
      <c r="U2376" s="112">
        <v>0</v>
      </c>
      <c r="V2376" s="112">
        <v>0</v>
      </c>
      <c r="W2376" s="112">
        <v>0</v>
      </c>
      <c r="X2376" s="112">
        <v>0</v>
      </c>
      <c r="Y2376" s="112">
        <v>0</v>
      </c>
      <c r="Z2376" s="112">
        <v>0</v>
      </c>
      <c r="AA2376" s="112">
        <v>0</v>
      </c>
      <c r="AB2376" s="112">
        <v>0</v>
      </c>
    </row>
    <row r="2377" spans="1:28" hidden="1" outlineLevel="1" x14ac:dyDescent="0.25">
      <c r="A2377" s="114" t="s">
        <v>1841</v>
      </c>
      <c r="B2377" s="114" t="s">
        <v>1842</v>
      </c>
      <c r="C2377" s="114" t="s">
        <v>706</v>
      </c>
      <c r="D2377" s="114" t="s">
        <v>1708</v>
      </c>
      <c r="E2377" s="112">
        <v>0</v>
      </c>
      <c r="F2377" s="112">
        <v>0</v>
      </c>
      <c r="G2377" s="112">
        <v>0</v>
      </c>
      <c r="H2377" s="112">
        <v>0</v>
      </c>
      <c r="I2377" s="112">
        <v>0</v>
      </c>
      <c r="J2377" s="112">
        <v>0</v>
      </c>
      <c r="K2377" s="112">
        <v>0</v>
      </c>
      <c r="L2377" s="112">
        <v>0</v>
      </c>
      <c r="M2377" s="112">
        <v>0</v>
      </c>
      <c r="O2377" s="114" t="s">
        <v>1841</v>
      </c>
      <c r="P2377" s="114" t="s">
        <v>1842</v>
      </c>
      <c r="Q2377" s="114" t="s">
        <v>706</v>
      </c>
      <c r="R2377" s="114" t="s">
        <v>1708</v>
      </c>
      <c r="S2377" s="114"/>
      <c r="T2377" s="112">
        <v>0</v>
      </c>
      <c r="U2377" s="112">
        <v>0</v>
      </c>
      <c r="V2377" s="112">
        <v>0</v>
      </c>
      <c r="W2377" s="112">
        <v>0</v>
      </c>
      <c r="X2377" s="112">
        <v>0</v>
      </c>
      <c r="Y2377" s="112">
        <v>0</v>
      </c>
      <c r="Z2377" s="112">
        <v>0</v>
      </c>
      <c r="AA2377" s="112">
        <v>0</v>
      </c>
      <c r="AB2377" s="112">
        <v>0</v>
      </c>
    </row>
    <row r="2378" spans="1:28" hidden="1" outlineLevel="1" x14ac:dyDescent="0.25">
      <c r="A2378" s="114" t="s">
        <v>1841</v>
      </c>
      <c r="B2378" s="114" t="s">
        <v>1842</v>
      </c>
      <c r="C2378" s="114" t="s">
        <v>708</v>
      </c>
      <c r="D2378" s="114" t="s">
        <v>1709</v>
      </c>
      <c r="E2378" s="112">
        <v>0</v>
      </c>
      <c r="F2378" s="112">
        <v>0</v>
      </c>
      <c r="G2378" s="112">
        <v>0</v>
      </c>
      <c r="H2378" s="112">
        <v>0</v>
      </c>
      <c r="I2378" s="112">
        <v>0</v>
      </c>
      <c r="J2378" s="112">
        <v>0</v>
      </c>
      <c r="K2378" s="112">
        <v>0</v>
      </c>
      <c r="L2378" s="112">
        <v>0</v>
      </c>
      <c r="M2378" s="112">
        <v>0</v>
      </c>
      <c r="O2378" s="114" t="s">
        <v>1841</v>
      </c>
      <c r="P2378" s="114" t="s">
        <v>1842</v>
      </c>
      <c r="Q2378" s="114" t="s">
        <v>708</v>
      </c>
      <c r="R2378" s="114" t="s">
        <v>1709</v>
      </c>
      <c r="S2378" s="114"/>
      <c r="T2378" s="112">
        <v>0</v>
      </c>
      <c r="U2378" s="112">
        <v>0</v>
      </c>
      <c r="V2378" s="112">
        <v>0</v>
      </c>
      <c r="W2378" s="112">
        <v>0</v>
      </c>
      <c r="X2378" s="112">
        <v>0</v>
      </c>
      <c r="Y2378" s="112">
        <v>0</v>
      </c>
      <c r="Z2378" s="112">
        <v>0</v>
      </c>
      <c r="AA2378" s="112">
        <v>0</v>
      </c>
      <c r="AB2378" s="112">
        <v>0</v>
      </c>
    </row>
    <row r="2379" spans="1:28" hidden="1" outlineLevel="1" x14ac:dyDescent="0.25"/>
    <row r="2380" spans="1:28" hidden="1" outlineLevel="1" x14ac:dyDescent="0.25"/>
    <row r="2381" spans="1:28" hidden="1" outlineLevel="1" x14ac:dyDescent="0.25">
      <c r="A2381" s="111" t="s">
        <v>1843</v>
      </c>
      <c r="O2381" s="111" t="s">
        <v>1843</v>
      </c>
    </row>
    <row r="2382" spans="1:28" hidden="1" outlineLevel="1" x14ac:dyDescent="0.25">
      <c r="A2382" s="114" t="s">
        <v>0</v>
      </c>
      <c r="B2382" s="114" t="s">
        <v>1666</v>
      </c>
      <c r="C2382" s="114" t="s">
        <v>112</v>
      </c>
      <c r="D2382" s="111" t="s">
        <v>127</v>
      </c>
      <c r="E2382" s="112" t="s">
        <v>1667</v>
      </c>
      <c r="F2382" s="112" t="s">
        <v>1668</v>
      </c>
      <c r="G2382" s="112" t="s">
        <v>1669</v>
      </c>
      <c r="H2382" s="112" t="s">
        <v>1670</v>
      </c>
      <c r="I2382" s="112" t="s">
        <v>1671</v>
      </c>
      <c r="J2382" s="112" t="s">
        <v>1672</v>
      </c>
      <c r="K2382" s="112" t="s">
        <v>1673</v>
      </c>
      <c r="L2382" s="112" t="s">
        <v>1674</v>
      </c>
      <c r="M2382" s="112" t="s">
        <v>1</v>
      </c>
      <c r="O2382" s="114" t="s">
        <v>0</v>
      </c>
      <c r="P2382" s="114" t="s">
        <v>1666</v>
      </c>
      <c r="Q2382" s="114" t="s">
        <v>112</v>
      </c>
      <c r="R2382" s="111" t="s">
        <v>127</v>
      </c>
      <c r="S2382" s="111"/>
      <c r="T2382" s="112" t="s">
        <v>1667</v>
      </c>
      <c r="U2382" s="112" t="s">
        <v>1668</v>
      </c>
      <c r="V2382" s="112" t="s">
        <v>1669</v>
      </c>
      <c r="W2382" s="112" t="s">
        <v>1670</v>
      </c>
      <c r="X2382" s="112" t="s">
        <v>1671</v>
      </c>
      <c r="Y2382" s="112" t="s">
        <v>1672</v>
      </c>
      <c r="Z2382" s="112" t="s">
        <v>1673</v>
      </c>
      <c r="AA2382" s="112" t="s">
        <v>1674</v>
      </c>
      <c r="AB2382" s="112" t="s">
        <v>1</v>
      </c>
    </row>
    <row r="2383" spans="1:28" hidden="1" outlineLevel="1" x14ac:dyDescent="0.25">
      <c r="A2383" s="114" t="s">
        <v>1844</v>
      </c>
      <c r="B2383" s="114" t="s">
        <v>1845</v>
      </c>
      <c r="C2383" s="114" t="s">
        <v>589</v>
      </c>
      <c r="D2383" s="114" t="s">
        <v>1676</v>
      </c>
      <c r="E2383" s="112">
        <v>0</v>
      </c>
      <c r="F2383" s="112">
        <v>0</v>
      </c>
      <c r="G2383" s="112">
        <v>0</v>
      </c>
      <c r="H2383" s="112">
        <v>0</v>
      </c>
      <c r="I2383" s="112">
        <v>0</v>
      </c>
      <c r="J2383" s="112">
        <v>0</v>
      </c>
      <c r="K2383" s="112">
        <v>0</v>
      </c>
      <c r="L2383" s="112">
        <v>0</v>
      </c>
      <c r="M2383" s="112">
        <v>0</v>
      </c>
      <c r="O2383" s="114" t="s">
        <v>1844</v>
      </c>
      <c r="P2383" s="114" t="s">
        <v>1845</v>
      </c>
      <c r="Q2383" s="114" t="s">
        <v>589</v>
      </c>
      <c r="R2383" s="114" t="s">
        <v>1676</v>
      </c>
      <c r="S2383" s="114"/>
      <c r="T2383" s="112">
        <v>0</v>
      </c>
      <c r="U2383" s="112">
        <v>0</v>
      </c>
      <c r="V2383" s="112">
        <v>0</v>
      </c>
      <c r="W2383" s="112">
        <v>0</v>
      </c>
      <c r="X2383" s="112">
        <v>0</v>
      </c>
      <c r="Y2383" s="112">
        <v>0</v>
      </c>
      <c r="Z2383" s="112">
        <v>0</v>
      </c>
      <c r="AA2383" s="112">
        <v>0</v>
      </c>
      <c r="AB2383" s="112">
        <v>0</v>
      </c>
    </row>
    <row r="2384" spans="1:28" hidden="1" outlineLevel="1" x14ac:dyDescent="0.25">
      <c r="A2384" s="114" t="s">
        <v>1844</v>
      </c>
      <c r="B2384" s="114" t="s">
        <v>1845</v>
      </c>
      <c r="C2384" s="114" t="s">
        <v>590</v>
      </c>
      <c r="D2384" s="114" t="s">
        <v>1677</v>
      </c>
      <c r="E2384" s="112">
        <v>0</v>
      </c>
      <c r="F2384" s="112">
        <v>0</v>
      </c>
      <c r="G2384" s="112">
        <v>0</v>
      </c>
      <c r="H2384" s="112">
        <v>0</v>
      </c>
      <c r="I2384" s="112">
        <v>8960</v>
      </c>
      <c r="J2384" s="112">
        <v>0</v>
      </c>
      <c r="K2384" s="112">
        <v>13019</v>
      </c>
      <c r="L2384" s="112">
        <v>0</v>
      </c>
      <c r="M2384" s="112">
        <v>21979</v>
      </c>
      <c r="O2384" s="114" t="s">
        <v>1844</v>
      </c>
      <c r="P2384" s="114" t="s">
        <v>1845</v>
      </c>
      <c r="Q2384" s="114" t="s">
        <v>590</v>
      </c>
      <c r="R2384" s="114" t="s">
        <v>1677</v>
      </c>
      <c r="S2384" s="114"/>
      <c r="T2384" s="112">
        <v>0</v>
      </c>
      <c r="U2384" s="112">
        <v>0</v>
      </c>
      <c r="V2384" s="112">
        <v>0</v>
      </c>
      <c r="W2384" s="112">
        <v>0</v>
      </c>
      <c r="X2384" s="112">
        <v>8960</v>
      </c>
      <c r="Y2384" s="112">
        <v>0</v>
      </c>
      <c r="Z2384" s="112">
        <v>13019</v>
      </c>
      <c r="AA2384" s="112">
        <v>0</v>
      </c>
      <c r="AB2384" s="112">
        <v>21979</v>
      </c>
    </row>
    <row r="2385" spans="1:28" hidden="1" outlineLevel="1" x14ac:dyDescent="0.25">
      <c r="A2385" s="114" t="s">
        <v>1844</v>
      </c>
      <c r="B2385" s="114" t="s">
        <v>1845</v>
      </c>
      <c r="C2385" s="114" t="s">
        <v>591</v>
      </c>
      <c r="D2385" s="114" t="s">
        <v>1678</v>
      </c>
      <c r="E2385" s="112">
        <v>0</v>
      </c>
      <c r="F2385" s="112">
        <v>98288</v>
      </c>
      <c r="G2385" s="112">
        <v>0</v>
      </c>
      <c r="H2385" s="112">
        <v>0</v>
      </c>
      <c r="I2385" s="112">
        <v>40976</v>
      </c>
      <c r="J2385" s="112">
        <v>0</v>
      </c>
      <c r="K2385" s="112">
        <v>0</v>
      </c>
      <c r="L2385" s="112">
        <v>0</v>
      </c>
      <c r="M2385" s="112">
        <v>139264</v>
      </c>
      <c r="O2385" s="114" t="s">
        <v>1844</v>
      </c>
      <c r="P2385" s="114" t="s">
        <v>1845</v>
      </c>
      <c r="Q2385" s="114" t="s">
        <v>591</v>
      </c>
      <c r="R2385" s="114" t="s">
        <v>1678</v>
      </c>
      <c r="S2385" s="114"/>
      <c r="T2385" s="112">
        <v>0</v>
      </c>
      <c r="U2385" s="112">
        <v>98288</v>
      </c>
      <c r="V2385" s="112">
        <v>0</v>
      </c>
      <c r="W2385" s="112">
        <v>0</v>
      </c>
      <c r="X2385" s="112">
        <v>40976</v>
      </c>
      <c r="Y2385" s="112">
        <v>0</v>
      </c>
      <c r="Z2385" s="112">
        <v>0</v>
      </c>
      <c r="AA2385" s="112">
        <v>0</v>
      </c>
      <c r="AB2385" s="112">
        <v>139264</v>
      </c>
    </row>
    <row r="2386" spans="1:28" hidden="1" outlineLevel="1" x14ac:dyDescent="0.25">
      <c r="A2386" s="114" t="s">
        <v>1844</v>
      </c>
      <c r="B2386" s="114" t="s">
        <v>1845</v>
      </c>
      <c r="C2386" s="114" t="s">
        <v>592</v>
      </c>
      <c r="D2386" s="114" t="s">
        <v>1679</v>
      </c>
      <c r="E2386" s="112">
        <v>10848</v>
      </c>
      <c r="F2386" s="112">
        <v>29280</v>
      </c>
      <c r="G2386" s="112">
        <v>0</v>
      </c>
      <c r="H2386" s="112">
        <v>0</v>
      </c>
      <c r="I2386" s="112">
        <v>31072</v>
      </c>
      <c r="J2386" s="112">
        <v>11888</v>
      </c>
      <c r="K2386" s="112">
        <v>32628</v>
      </c>
      <c r="L2386" s="112">
        <v>0</v>
      </c>
      <c r="M2386" s="112">
        <v>115716</v>
      </c>
      <c r="O2386" s="114" t="s">
        <v>1844</v>
      </c>
      <c r="P2386" s="114" t="s">
        <v>1845</v>
      </c>
      <c r="Q2386" s="114" t="s">
        <v>592</v>
      </c>
      <c r="R2386" s="114" t="s">
        <v>1679</v>
      </c>
      <c r="S2386" s="114"/>
      <c r="T2386" s="112">
        <v>10848</v>
      </c>
      <c r="U2386" s="112">
        <v>29280</v>
      </c>
      <c r="V2386" s="112">
        <v>0</v>
      </c>
      <c r="W2386" s="112">
        <v>0</v>
      </c>
      <c r="X2386" s="112">
        <v>31072</v>
      </c>
      <c r="Y2386" s="112">
        <v>11888</v>
      </c>
      <c r="Z2386" s="112">
        <v>32628</v>
      </c>
      <c r="AA2386" s="112">
        <v>0</v>
      </c>
      <c r="AB2386" s="112">
        <v>115716</v>
      </c>
    </row>
    <row r="2387" spans="1:28" hidden="1" outlineLevel="1" x14ac:dyDescent="0.25">
      <c r="A2387" s="114" t="s">
        <v>1844</v>
      </c>
      <c r="B2387" s="114" t="s">
        <v>1845</v>
      </c>
      <c r="C2387" s="114" t="s">
        <v>593</v>
      </c>
      <c r="D2387" s="114" t="s">
        <v>1680</v>
      </c>
      <c r="E2387" s="112">
        <v>0</v>
      </c>
      <c r="F2387" s="112">
        <v>0</v>
      </c>
      <c r="G2387" s="112">
        <v>0</v>
      </c>
      <c r="H2387" s="112">
        <v>0</v>
      </c>
      <c r="I2387" s="112">
        <v>0</v>
      </c>
      <c r="J2387" s="112">
        <v>0</v>
      </c>
      <c r="K2387" s="112">
        <v>0</v>
      </c>
      <c r="L2387" s="112">
        <v>0</v>
      </c>
      <c r="M2387" s="112">
        <v>0</v>
      </c>
      <c r="O2387" s="114" t="s">
        <v>1844</v>
      </c>
      <c r="P2387" s="114" t="s">
        <v>1845</v>
      </c>
      <c r="Q2387" s="114" t="s">
        <v>593</v>
      </c>
      <c r="R2387" s="114" t="s">
        <v>1680</v>
      </c>
      <c r="S2387" s="114"/>
      <c r="T2387" s="112">
        <v>0</v>
      </c>
      <c r="U2387" s="112">
        <v>0</v>
      </c>
      <c r="V2387" s="112">
        <v>0</v>
      </c>
      <c r="W2387" s="112">
        <v>0</v>
      </c>
      <c r="X2387" s="112">
        <v>0</v>
      </c>
      <c r="Y2387" s="112">
        <v>0</v>
      </c>
      <c r="Z2387" s="112">
        <v>0</v>
      </c>
      <c r="AA2387" s="112">
        <v>0</v>
      </c>
      <c r="AB2387" s="112">
        <v>0</v>
      </c>
    </row>
    <row r="2388" spans="1:28" hidden="1" outlineLevel="1" x14ac:dyDescent="0.25">
      <c r="A2388" s="114" t="s">
        <v>1844</v>
      </c>
      <c r="B2388" s="114" t="s">
        <v>1845</v>
      </c>
      <c r="C2388" s="114" t="s">
        <v>594</v>
      </c>
      <c r="D2388" s="114" t="s">
        <v>1681</v>
      </c>
      <c r="E2388" s="112">
        <v>3968</v>
      </c>
      <c r="F2388" s="112">
        <v>0</v>
      </c>
      <c r="G2388" s="112">
        <v>0</v>
      </c>
      <c r="H2388" s="112">
        <v>0</v>
      </c>
      <c r="I2388" s="112">
        <v>24432</v>
      </c>
      <c r="J2388" s="112">
        <v>0</v>
      </c>
      <c r="K2388" s="112">
        <v>2142</v>
      </c>
      <c r="L2388" s="112">
        <v>0</v>
      </c>
      <c r="M2388" s="112">
        <v>30542</v>
      </c>
      <c r="O2388" s="114" t="s">
        <v>1844</v>
      </c>
      <c r="P2388" s="114" t="s">
        <v>1845</v>
      </c>
      <c r="Q2388" s="114" t="s">
        <v>594</v>
      </c>
      <c r="R2388" s="114" t="s">
        <v>1681</v>
      </c>
      <c r="S2388" s="114"/>
      <c r="T2388" s="112">
        <v>3968</v>
      </c>
      <c r="U2388" s="112">
        <v>0</v>
      </c>
      <c r="V2388" s="112">
        <v>0</v>
      </c>
      <c r="W2388" s="112">
        <v>0</v>
      </c>
      <c r="X2388" s="112">
        <v>24432</v>
      </c>
      <c r="Y2388" s="112">
        <v>0</v>
      </c>
      <c r="Z2388" s="112">
        <v>2142</v>
      </c>
      <c r="AA2388" s="112">
        <v>0</v>
      </c>
      <c r="AB2388" s="112">
        <v>30542</v>
      </c>
    </row>
    <row r="2389" spans="1:28" hidden="1" outlineLevel="1" x14ac:dyDescent="0.25">
      <c r="A2389" s="114" t="s">
        <v>1844</v>
      </c>
      <c r="B2389" s="114" t="s">
        <v>1845</v>
      </c>
      <c r="C2389" s="114" t="s">
        <v>595</v>
      </c>
      <c r="D2389" s="114" t="s">
        <v>1682</v>
      </c>
      <c r="E2389" s="112">
        <v>0</v>
      </c>
      <c r="F2389" s="112">
        <v>0</v>
      </c>
      <c r="G2389" s="112">
        <v>0</v>
      </c>
      <c r="H2389" s="112">
        <v>0</v>
      </c>
      <c r="I2389" s="112">
        <v>0</v>
      </c>
      <c r="J2389" s="112">
        <v>50320</v>
      </c>
      <c r="K2389" s="112">
        <v>0</v>
      </c>
      <c r="L2389" s="112">
        <v>18240</v>
      </c>
      <c r="M2389" s="112">
        <v>68560</v>
      </c>
      <c r="O2389" s="114" t="s">
        <v>1844</v>
      </c>
      <c r="P2389" s="114" t="s">
        <v>1845</v>
      </c>
      <c r="Q2389" s="114" t="s">
        <v>595</v>
      </c>
      <c r="R2389" s="114" t="s">
        <v>1682</v>
      </c>
      <c r="S2389" s="114"/>
      <c r="T2389" s="112">
        <v>0</v>
      </c>
      <c r="U2389" s="112">
        <v>0</v>
      </c>
      <c r="V2389" s="112">
        <v>0</v>
      </c>
      <c r="W2389" s="112">
        <v>0</v>
      </c>
      <c r="X2389" s="112">
        <v>0</v>
      </c>
      <c r="Y2389" s="112">
        <v>50320</v>
      </c>
      <c r="Z2389" s="112">
        <v>0</v>
      </c>
      <c r="AA2389" s="112">
        <v>18240</v>
      </c>
      <c r="AB2389" s="112">
        <v>68560</v>
      </c>
    </row>
    <row r="2390" spans="1:28" hidden="1" outlineLevel="1" x14ac:dyDescent="0.25">
      <c r="A2390" s="114" t="s">
        <v>1844</v>
      </c>
      <c r="B2390" s="114" t="s">
        <v>1845</v>
      </c>
      <c r="C2390" s="114" t="s">
        <v>596</v>
      </c>
      <c r="D2390" s="114" t="s">
        <v>1683</v>
      </c>
      <c r="E2390" s="112">
        <v>0</v>
      </c>
      <c r="F2390" s="112">
        <v>0</v>
      </c>
      <c r="G2390" s="112">
        <v>0</v>
      </c>
      <c r="H2390" s="112">
        <v>0</v>
      </c>
      <c r="I2390" s="112">
        <v>0</v>
      </c>
      <c r="J2390" s="112">
        <v>0</v>
      </c>
      <c r="K2390" s="112">
        <v>72012</v>
      </c>
      <c r="L2390" s="112">
        <v>0</v>
      </c>
      <c r="M2390" s="112">
        <v>72012</v>
      </c>
      <c r="O2390" s="114" t="s">
        <v>1844</v>
      </c>
      <c r="P2390" s="114" t="s">
        <v>1845</v>
      </c>
      <c r="Q2390" s="114" t="s">
        <v>596</v>
      </c>
      <c r="R2390" s="114" t="s">
        <v>1683</v>
      </c>
      <c r="S2390" s="114"/>
      <c r="T2390" s="112">
        <v>0</v>
      </c>
      <c r="U2390" s="112">
        <v>0</v>
      </c>
      <c r="V2390" s="112">
        <v>0</v>
      </c>
      <c r="W2390" s="112">
        <v>0</v>
      </c>
      <c r="X2390" s="112">
        <v>0</v>
      </c>
      <c r="Y2390" s="112">
        <v>0</v>
      </c>
      <c r="Z2390" s="112">
        <v>72012</v>
      </c>
      <c r="AA2390" s="112">
        <v>0</v>
      </c>
      <c r="AB2390" s="112">
        <v>72012</v>
      </c>
    </row>
    <row r="2391" spans="1:28" hidden="1" outlineLevel="1" x14ac:dyDescent="0.25">
      <c r="A2391" s="114" t="s">
        <v>1844</v>
      </c>
      <c r="B2391" s="114" t="s">
        <v>1845</v>
      </c>
      <c r="C2391" s="114" t="s">
        <v>597</v>
      </c>
      <c r="D2391" s="114" t="s">
        <v>1684</v>
      </c>
      <c r="E2391" s="112">
        <v>8448</v>
      </c>
      <c r="F2391" s="112">
        <v>1920</v>
      </c>
      <c r="G2391" s="112">
        <v>0</v>
      </c>
      <c r="H2391" s="112">
        <v>0</v>
      </c>
      <c r="I2391" s="112">
        <v>66320</v>
      </c>
      <c r="J2391" s="112">
        <v>0</v>
      </c>
      <c r="K2391" s="112">
        <v>74016</v>
      </c>
      <c r="L2391" s="112">
        <v>0</v>
      </c>
      <c r="M2391" s="112">
        <v>150704</v>
      </c>
      <c r="O2391" s="114" t="s">
        <v>1844</v>
      </c>
      <c r="P2391" s="114" t="s">
        <v>1845</v>
      </c>
      <c r="Q2391" s="114" t="s">
        <v>597</v>
      </c>
      <c r="R2391" s="114" t="s">
        <v>1684</v>
      </c>
      <c r="S2391" s="114"/>
      <c r="T2391" s="112">
        <v>8448</v>
      </c>
      <c r="U2391" s="112">
        <v>1920</v>
      </c>
      <c r="V2391" s="112">
        <v>0</v>
      </c>
      <c r="W2391" s="112">
        <v>0</v>
      </c>
      <c r="X2391" s="112">
        <v>66320</v>
      </c>
      <c r="Y2391" s="112">
        <v>0</v>
      </c>
      <c r="Z2391" s="112">
        <v>74016</v>
      </c>
      <c r="AA2391" s="112">
        <v>0</v>
      </c>
      <c r="AB2391" s="112">
        <v>150704</v>
      </c>
    </row>
    <row r="2392" spans="1:28" hidden="1" outlineLevel="1" x14ac:dyDescent="0.25">
      <c r="A2392" s="114" t="s">
        <v>1844</v>
      </c>
      <c r="B2392" s="114" t="s">
        <v>1845</v>
      </c>
      <c r="C2392" s="114" t="s">
        <v>598</v>
      </c>
      <c r="D2392" s="114" t="s">
        <v>1685</v>
      </c>
      <c r="E2392" s="112">
        <v>0</v>
      </c>
      <c r="F2392" s="112">
        <v>0</v>
      </c>
      <c r="G2392" s="112">
        <v>0</v>
      </c>
      <c r="H2392" s="112">
        <v>0</v>
      </c>
      <c r="I2392" s="112">
        <v>0</v>
      </c>
      <c r="J2392" s="112">
        <v>0</v>
      </c>
      <c r="K2392" s="112">
        <v>0</v>
      </c>
      <c r="L2392" s="112">
        <v>0</v>
      </c>
      <c r="M2392" s="112">
        <v>0</v>
      </c>
      <c r="O2392" s="114" t="s">
        <v>1844</v>
      </c>
      <c r="P2392" s="114" t="s">
        <v>1845</v>
      </c>
      <c r="Q2392" s="114" t="s">
        <v>598</v>
      </c>
      <c r="R2392" s="114" t="s">
        <v>1685</v>
      </c>
      <c r="S2392" s="114"/>
      <c r="T2392" s="112">
        <v>0</v>
      </c>
      <c r="U2392" s="112">
        <v>0</v>
      </c>
      <c r="V2392" s="112">
        <v>0</v>
      </c>
      <c r="W2392" s="112">
        <v>0</v>
      </c>
      <c r="X2392" s="112">
        <v>0</v>
      </c>
      <c r="Y2392" s="112">
        <v>0</v>
      </c>
      <c r="Z2392" s="112">
        <v>0</v>
      </c>
      <c r="AA2392" s="112">
        <v>0</v>
      </c>
      <c r="AB2392" s="112">
        <v>0</v>
      </c>
    </row>
    <row r="2393" spans="1:28" hidden="1" outlineLevel="1" x14ac:dyDescent="0.25">
      <c r="A2393" s="114" t="s">
        <v>1844</v>
      </c>
      <c r="B2393" s="114" t="s">
        <v>1845</v>
      </c>
      <c r="C2393" s="114" t="s">
        <v>599</v>
      </c>
      <c r="D2393" s="114" t="s">
        <v>1686</v>
      </c>
      <c r="E2393" s="112">
        <v>0</v>
      </c>
      <c r="F2393" s="112">
        <v>0</v>
      </c>
      <c r="G2393" s="112">
        <v>0</v>
      </c>
      <c r="H2393" s="112">
        <v>0</v>
      </c>
      <c r="I2393" s="112">
        <v>0</v>
      </c>
      <c r="J2393" s="112">
        <v>57536</v>
      </c>
      <c r="K2393" s="112">
        <v>0</v>
      </c>
      <c r="L2393" s="112">
        <v>75863</v>
      </c>
      <c r="M2393" s="112">
        <v>133399</v>
      </c>
      <c r="O2393" s="114" t="s">
        <v>1844</v>
      </c>
      <c r="P2393" s="114" t="s">
        <v>1845</v>
      </c>
      <c r="Q2393" s="114" t="s">
        <v>599</v>
      </c>
      <c r="R2393" s="114" t="s">
        <v>1686</v>
      </c>
      <c r="S2393" s="114"/>
      <c r="T2393" s="112">
        <v>0</v>
      </c>
      <c r="U2393" s="112">
        <v>0</v>
      </c>
      <c r="V2393" s="112">
        <v>0</v>
      </c>
      <c r="W2393" s="112">
        <v>0</v>
      </c>
      <c r="X2393" s="112">
        <v>0</v>
      </c>
      <c r="Y2393" s="112">
        <v>57536</v>
      </c>
      <c r="Z2393" s="112">
        <v>0</v>
      </c>
      <c r="AA2393" s="112">
        <v>75863</v>
      </c>
      <c r="AB2393" s="112">
        <v>133399</v>
      </c>
    </row>
    <row r="2394" spans="1:28" hidden="1" outlineLevel="1" x14ac:dyDescent="0.25">
      <c r="A2394" s="114" t="s">
        <v>1844</v>
      </c>
      <c r="B2394" s="114" t="s">
        <v>1845</v>
      </c>
      <c r="C2394" s="114" t="s">
        <v>600</v>
      </c>
      <c r="D2394" s="114" t="s">
        <v>1687</v>
      </c>
      <c r="E2394" s="112">
        <v>102528</v>
      </c>
      <c r="F2394" s="112">
        <v>0</v>
      </c>
      <c r="G2394" s="112">
        <v>0</v>
      </c>
      <c r="H2394" s="112">
        <v>15376</v>
      </c>
      <c r="I2394" s="112">
        <v>0</v>
      </c>
      <c r="J2394" s="112">
        <v>0</v>
      </c>
      <c r="K2394" s="112">
        <v>0</v>
      </c>
      <c r="L2394" s="112">
        <v>0</v>
      </c>
      <c r="M2394" s="112">
        <v>117904</v>
      </c>
      <c r="O2394" s="114" t="s">
        <v>1844</v>
      </c>
      <c r="P2394" s="114" t="s">
        <v>1845</v>
      </c>
      <c r="Q2394" s="114" t="s">
        <v>600</v>
      </c>
      <c r="R2394" s="114" t="s">
        <v>1687</v>
      </c>
      <c r="S2394" s="114"/>
      <c r="T2394" s="112">
        <v>102528</v>
      </c>
      <c r="U2394" s="112">
        <v>0</v>
      </c>
      <c r="V2394" s="112">
        <v>0</v>
      </c>
      <c r="W2394" s="112">
        <v>15376</v>
      </c>
      <c r="X2394" s="112">
        <v>0</v>
      </c>
      <c r="Y2394" s="112">
        <v>0</v>
      </c>
      <c r="Z2394" s="112">
        <v>0</v>
      </c>
      <c r="AA2394" s="112">
        <v>0</v>
      </c>
      <c r="AB2394" s="112">
        <v>117904</v>
      </c>
    </row>
    <row r="2395" spans="1:28" hidden="1" outlineLevel="1" x14ac:dyDescent="0.25">
      <c r="A2395" s="114" t="s">
        <v>1844</v>
      </c>
      <c r="B2395" s="114" t="s">
        <v>1845</v>
      </c>
      <c r="C2395" s="114" t="s">
        <v>601</v>
      </c>
      <c r="D2395" s="114" t="s">
        <v>1688</v>
      </c>
      <c r="E2395" s="112">
        <v>1200</v>
      </c>
      <c r="F2395" s="112">
        <v>0</v>
      </c>
      <c r="G2395" s="112">
        <v>0</v>
      </c>
      <c r="H2395" s="112">
        <v>0</v>
      </c>
      <c r="I2395" s="112">
        <v>0</v>
      </c>
      <c r="J2395" s="112">
        <v>0</v>
      </c>
      <c r="K2395" s="112">
        <v>0</v>
      </c>
      <c r="L2395" s="112">
        <v>0</v>
      </c>
      <c r="M2395" s="112">
        <v>1200</v>
      </c>
      <c r="O2395" s="114" t="s">
        <v>1844</v>
      </c>
      <c r="P2395" s="114" t="s">
        <v>1845</v>
      </c>
      <c r="Q2395" s="114" t="s">
        <v>601</v>
      </c>
      <c r="R2395" s="114" t="s">
        <v>1688</v>
      </c>
      <c r="S2395" s="114"/>
      <c r="T2395" s="112">
        <v>1200</v>
      </c>
      <c r="U2395" s="112">
        <v>0</v>
      </c>
      <c r="V2395" s="112">
        <v>0</v>
      </c>
      <c r="W2395" s="112">
        <v>0</v>
      </c>
      <c r="X2395" s="112">
        <v>0</v>
      </c>
      <c r="Y2395" s="112">
        <v>0</v>
      </c>
      <c r="Z2395" s="112">
        <v>0</v>
      </c>
      <c r="AA2395" s="112">
        <v>0</v>
      </c>
      <c r="AB2395" s="112">
        <v>1200</v>
      </c>
    </row>
    <row r="2396" spans="1:28" hidden="1" outlineLevel="1" x14ac:dyDescent="0.25">
      <c r="A2396" s="114" t="s">
        <v>1844</v>
      </c>
      <c r="B2396" s="114" t="s">
        <v>1845</v>
      </c>
      <c r="C2396" s="114" t="s">
        <v>602</v>
      </c>
      <c r="D2396" s="114" t="s">
        <v>1689</v>
      </c>
      <c r="E2396" s="112">
        <v>0</v>
      </c>
      <c r="F2396" s="112">
        <v>0</v>
      </c>
      <c r="G2396" s="112">
        <v>0</v>
      </c>
      <c r="H2396" s="112">
        <v>0</v>
      </c>
      <c r="I2396" s="112">
        <v>0</v>
      </c>
      <c r="J2396" s="112">
        <v>44048</v>
      </c>
      <c r="K2396" s="112">
        <v>0</v>
      </c>
      <c r="L2396" s="112">
        <v>0</v>
      </c>
      <c r="M2396" s="112">
        <v>44048</v>
      </c>
      <c r="O2396" s="114" t="s">
        <v>1844</v>
      </c>
      <c r="P2396" s="114" t="s">
        <v>1845</v>
      </c>
      <c r="Q2396" s="114" t="s">
        <v>602</v>
      </c>
      <c r="R2396" s="114" t="s">
        <v>1689</v>
      </c>
      <c r="S2396" s="114"/>
      <c r="T2396" s="112">
        <v>0</v>
      </c>
      <c r="U2396" s="112">
        <v>0</v>
      </c>
      <c r="V2396" s="112">
        <v>0</v>
      </c>
      <c r="W2396" s="112">
        <v>0</v>
      </c>
      <c r="X2396" s="112">
        <v>0</v>
      </c>
      <c r="Y2396" s="112">
        <v>44048</v>
      </c>
      <c r="Z2396" s="112">
        <v>0</v>
      </c>
      <c r="AA2396" s="112">
        <v>0</v>
      </c>
      <c r="AB2396" s="112">
        <v>44048</v>
      </c>
    </row>
    <row r="2397" spans="1:28" hidden="1" outlineLevel="1" x14ac:dyDescent="0.25">
      <c r="A2397" s="114" t="s">
        <v>1844</v>
      </c>
      <c r="B2397" s="114" t="s">
        <v>1845</v>
      </c>
      <c r="C2397" s="114" t="s">
        <v>603</v>
      </c>
      <c r="D2397" s="114" t="s">
        <v>1690</v>
      </c>
      <c r="E2397" s="112">
        <v>0</v>
      </c>
      <c r="F2397" s="112">
        <v>0</v>
      </c>
      <c r="G2397" s="112">
        <v>0</v>
      </c>
      <c r="H2397" s="112">
        <v>0</v>
      </c>
      <c r="I2397" s="112">
        <v>0</v>
      </c>
      <c r="J2397" s="112">
        <v>0</v>
      </c>
      <c r="K2397" s="112">
        <v>0</v>
      </c>
      <c r="L2397" s="112">
        <v>385</v>
      </c>
      <c r="M2397" s="112">
        <v>385</v>
      </c>
      <c r="O2397" s="114" t="s">
        <v>1844</v>
      </c>
      <c r="P2397" s="114" t="s">
        <v>1845</v>
      </c>
      <c r="Q2397" s="114" t="s">
        <v>603</v>
      </c>
      <c r="R2397" s="114" t="s">
        <v>1690</v>
      </c>
      <c r="S2397" s="114"/>
      <c r="T2397" s="112">
        <v>0</v>
      </c>
      <c r="U2397" s="112">
        <v>0</v>
      </c>
      <c r="V2397" s="112">
        <v>0</v>
      </c>
      <c r="W2397" s="112">
        <v>0</v>
      </c>
      <c r="X2397" s="112">
        <v>0</v>
      </c>
      <c r="Y2397" s="112">
        <v>0</v>
      </c>
      <c r="Z2397" s="112">
        <v>0</v>
      </c>
      <c r="AA2397" s="112">
        <v>385</v>
      </c>
      <c r="AB2397" s="112">
        <v>385</v>
      </c>
    </row>
    <row r="2398" spans="1:28" hidden="1" outlineLevel="1" x14ac:dyDescent="0.25">
      <c r="A2398" s="114" t="s">
        <v>1844</v>
      </c>
      <c r="B2398" s="114" t="s">
        <v>1845</v>
      </c>
      <c r="C2398" s="114" t="s">
        <v>604</v>
      </c>
      <c r="D2398" s="114" t="s">
        <v>1691</v>
      </c>
      <c r="E2398" s="112">
        <v>864</v>
      </c>
      <c r="F2398" s="112">
        <v>0</v>
      </c>
      <c r="G2398" s="112">
        <v>0</v>
      </c>
      <c r="H2398" s="112">
        <v>0</v>
      </c>
      <c r="I2398" s="112">
        <v>0</v>
      </c>
      <c r="J2398" s="112">
        <v>61888</v>
      </c>
      <c r="K2398" s="112">
        <v>0</v>
      </c>
      <c r="L2398" s="112">
        <v>576</v>
      </c>
      <c r="M2398" s="112">
        <v>63328</v>
      </c>
      <c r="O2398" s="114" t="s">
        <v>1844</v>
      </c>
      <c r="P2398" s="114" t="s">
        <v>1845</v>
      </c>
      <c r="Q2398" s="114" t="s">
        <v>604</v>
      </c>
      <c r="R2398" s="114" t="s">
        <v>1691</v>
      </c>
      <c r="S2398" s="114"/>
      <c r="T2398" s="112">
        <v>864</v>
      </c>
      <c r="U2398" s="112">
        <v>0</v>
      </c>
      <c r="V2398" s="112">
        <v>0</v>
      </c>
      <c r="W2398" s="112">
        <v>0</v>
      </c>
      <c r="X2398" s="112">
        <v>0</v>
      </c>
      <c r="Y2398" s="112">
        <v>61888</v>
      </c>
      <c r="Z2398" s="112">
        <v>0</v>
      </c>
      <c r="AA2398" s="112">
        <v>576</v>
      </c>
      <c r="AB2398" s="112">
        <v>63328</v>
      </c>
    </row>
    <row r="2399" spans="1:28" hidden="1" outlineLevel="1" x14ac:dyDescent="0.25">
      <c r="A2399" s="114" t="s">
        <v>1844</v>
      </c>
      <c r="B2399" s="114" t="s">
        <v>1845</v>
      </c>
      <c r="C2399" s="114" t="s">
        <v>605</v>
      </c>
      <c r="D2399" s="114" t="s">
        <v>1692</v>
      </c>
      <c r="E2399" s="112">
        <v>0</v>
      </c>
      <c r="F2399" s="112">
        <v>0</v>
      </c>
      <c r="G2399" s="112">
        <v>0</v>
      </c>
      <c r="H2399" s="112">
        <v>0</v>
      </c>
      <c r="I2399" s="112">
        <v>0</v>
      </c>
      <c r="J2399" s="112">
        <v>0</v>
      </c>
      <c r="K2399" s="112">
        <v>0</v>
      </c>
      <c r="L2399" s="112">
        <v>0</v>
      </c>
      <c r="M2399" s="112">
        <v>0</v>
      </c>
      <c r="O2399" s="114" t="s">
        <v>1844</v>
      </c>
      <c r="P2399" s="114" t="s">
        <v>1845</v>
      </c>
      <c r="Q2399" s="114" t="s">
        <v>605</v>
      </c>
      <c r="R2399" s="114" t="s">
        <v>1692</v>
      </c>
      <c r="S2399" s="114"/>
      <c r="T2399" s="112">
        <v>0</v>
      </c>
      <c r="U2399" s="112">
        <v>0</v>
      </c>
      <c r="V2399" s="112">
        <v>0</v>
      </c>
      <c r="W2399" s="112">
        <v>0</v>
      </c>
      <c r="X2399" s="112">
        <v>0</v>
      </c>
      <c r="Y2399" s="112">
        <v>0</v>
      </c>
      <c r="Z2399" s="112">
        <v>0</v>
      </c>
      <c r="AA2399" s="112">
        <v>0</v>
      </c>
      <c r="AB2399" s="112">
        <v>0</v>
      </c>
    </row>
    <row r="2400" spans="1:28" hidden="1" outlineLevel="1" x14ac:dyDescent="0.25">
      <c r="A2400" s="114" t="s">
        <v>1844</v>
      </c>
      <c r="B2400" s="114" t="s">
        <v>1845</v>
      </c>
      <c r="C2400" s="114" t="s">
        <v>606</v>
      </c>
      <c r="D2400" s="114" t="s">
        <v>1693</v>
      </c>
      <c r="E2400" s="112">
        <v>0</v>
      </c>
      <c r="F2400" s="112">
        <v>0</v>
      </c>
      <c r="G2400" s="112">
        <v>0</v>
      </c>
      <c r="H2400" s="112">
        <v>0</v>
      </c>
      <c r="I2400" s="112">
        <v>0</v>
      </c>
      <c r="J2400" s="112">
        <v>91248</v>
      </c>
      <c r="K2400" s="112">
        <v>0</v>
      </c>
      <c r="L2400" s="112">
        <v>0</v>
      </c>
      <c r="M2400" s="112">
        <v>91248</v>
      </c>
      <c r="O2400" s="114" t="s">
        <v>1844</v>
      </c>
      <c r="P2400" s="114" t="s">
        <v>1845</v>
      </c>
      <c r="Q2400" s="114" t="s">
        <v>606</v>
      </c>
      <c r="R2400" s="114" t="s">
        <v>1693</v>
      </c>
      <c r="S2400" s="114"/>
      <c r="T2400" s="112">
        <v>0</v>
      </c>
      <c r="U2400" s="112">
        <v>0</v>
      </c>
      <c r="V2400" s="112">
        <v>0</v>
      </c>
      <c r="W2400" s="112">
        <v>0</v>
      </c>
      <c r="X2400" s="112">
        <v>0</v>
      </c>
      <c r="Y2400" s="112">
        <v>91248</v>
      </c>
      <c r="Z2400" s="112">
        <v>0</v>
      </c>
      <c r="AA2400" s="112">
        <v>0</v>
      </c>
      <c r="AB2400" s="112">
        <v>91248</v>
      </c>
    </row>
    <row r="2401" spans="1:28" hidden="1" outlineLevel="1" x14ac:dyDescent="0.25">
      <c r="A2401" s="114" t="s">
        <v>1844</v>
      </c>
      <c r="B2401" s="114" t="s">
        <v>1845</v>
      </c>
      <c r="C2401" s="114" t="s">
        <v>607</v>
      </c>
      <c r="D2401" s="114" t="s">
        <v>1694</v>
      </c>
      <c r="E2401" s="112">
        <v>0</v>
      </c>
      <c r="F2401" s="112">
        <v>28176</v>
      </c>
      <c r="G2401" s="112">
        <v>36848</v>
      </c>
      <c r="H2401" s="112">
        <v>0</v>
      </c>
      <c r="I2401" s="112">
        <v>0</v>
      </c>
      <c r="J2401" s="112">
        <v>1392</v>
      </c>
      <c r="K2401" s="112">
        <v>0</v>
      </c>
      <c r="L2401" s="112">
        <v>840</v>
      </c>
      <c r="M2401" s="112">
        <v>67256</v>
      </c>
      <c r="O2401" s="114" t="s">
        <v>1844</v>
      </c>
      <c r="P2401" s="114" t="s">
        <v>1845</v>
      </c>
      <c r="Q2401" s="114" t="s">
        <v>607</v>
      </c>
      <c r="R2401" s="114" t="s">
        <v>1694</v>
      </c>
      <c r="S2401" s="114"/>
      <c r="T2401" s="112">
        <v>0</v>
      </c>
      <c r="U2401" s="112">
        <v>28176</v>
      </c>
      <c r="V2401" s="112">
        <v>36848</v>
      </c>
      <c r="W2401" s="112">
        <v>0</v>
      </c>
      <c r="X2401" s="112">
        <v>0</v>
      </c>
      <c r="Y2401" s="112">
        <v>1392</v>
      </c>
      <c r="Z2401" s="112">
        <v>0</v>
      </c>
      <c r="AA2401" s="112">
        <v>840</v>
      </c>
      <c r="AB2401" s="112">
        <v>67256</v>
      </c>
    </row>
    <row r="2402" spans="1:28" hidden="1" outlineLevel="1" x14ac:dyDescent="0.25">
      <c r="A2402" s="114" t="s">
        <v>1844</v>
      </c>
      <c r="B2402" s="114" t="s">
        <v>1845</v>
      </c>
      <c r="C2402" s="114" t="s">
        <v>608</v>
      </c>
      <c r="D2402" s="114" t="s">
        <v>1695</v>
      </c>
      <c r="E2402" s="112">
        <v>0</v>
      </c>
      <c r="F2402" s="112">
        <v>0</v>
      </c>
      <c r="G2402" s="112">
        <v>0</v>
      </c>
      <c r="H2402" s="112">
        <v>0</v>
      </c>
      <c r="I2402" s="112">
        <v>27328</v>
      </c>
      <c r="J2402" s="112">
        <v>0</v>
      </c>
      <c r="K2402" s="112">
        <v>0</v>
      </c>
      <c r="L2402" s="112">
        <v>0</v>
      </c>
      <c r="M2402" s="112">
        <v>27328</v>
      </c>
      <c r="O2402" s="114" t="s">
        <v>1844</v>
      </c>
      <c r="P2402" s="114" t="s">
        <v>1845</v>
      </c>
      <c r="Q2402" s="114" t="s">
        <v>608</v>
      </c>
      <c r="R2402" s="114" t="s">
        <v>1695</v>
      </c>
      <c r="S2402" s="114"/>
      <c r="T2402" s="112">
        <v>0</v>
      </c>
      <c r="U2402" s="112">
        <v>0</v>
      </c>
      <c r="V2402" s="112">
        <v>0</v>
      </c>
      <c r="W2402" s="112">
        <v>0</v>
      </c>
      <c r="X2402" s="112">
        <v>27328</v>
      </c>
      <c r="Y2402" s="112">
        <v>0</v>
      </c>
      <c r="Z2402" s="112">
        <v>0</v>
      </c>
      <c r="AA2402" s="112">
        <v>0</v>
      </c>
      <c r="AB2402" s="112">
        <v>27328</v>
      </c>
    </row>
    <row r="2403" spans="1:28" hidden="1" outlineLevel="1" x14ac:dyDescent="0.25">
      <c r="A2403" s="114" t="s">
        <v>1844</v>
      </c>
      <c r="B2403" s="114" t="s">
        <v>1845</v>
      </c>
      <c r="C2403" s="114" t="s">
        <v>609</v>
      </c>
      <c r="D2403" s="114" t="s">
        <v>1696</v>
      </c>
      <c r="E2403" s="112">
        <v>0</v>
      </c>
      <c r="F2403" s="112">
        <v>0</v>
      </c>
      <c r="G2403" s="112">
        <v>0</v>
      </c>
      <c r="H2403" s="112">
        <v>0</v>
      </c>
      <c r="I2403" s="112">
        <v>0</v>
      </c>
      <c r="J2403" s="112">
        <v>0</v>
      </c>
      <c r="K2403" s="112">
        <v>29805</v>
      </c>
      <c r="L2403" s="112">
        <v>0</v>
      </c>
      <c r="M2403" s="112">
        <v>29805</v>
      </c>
      <c r="O2403" s="114" t="s">
        <v>1844</v>
      </c>
      <c r="P2403" s="114" t="s">
        <v>1845</v>
      </c>
      <c r="Q2403" s="114" t="s">
        <v>609</v>
      </c>
      <c r="R2403" s="114" t="s">
        <v>1696</v>
      </c>
      <c r="S2403" s="114"/>
      <c r="T2403" s="112">
        <v>0</v>
      </c>
      <c r="U2403" s="112">
        <v>0</v>
      </c>
      <c r="V2403" s="112">
        <v>0</v>
      </c>
      <c r="W2403" s="112">
        <v>0</v>
      </c>
      <c r="X2403" s="112">
        <v>0</v>
      </c>
      <c r="Y2403" s="112">
        <v>0</v>
      </c>
      <c r="Z2403" s="112">
        <v>29805</v>
      </c>
      <c r="AA2403" s="112">
        <v>0</v>
      </c>
      <c r="AB2403" s="112">
        <v>29805</v>
      </c>
    </row>
    <row r="2404" spans="1:28" hidden="1" outlineLevel="1" x14ac:dyDescent="0.25">
      <c r="A2404" s="114" t="s">
        <v>1844</v>
      </c>
      <c r="B2404" s="114" t="s">
        <v>1845</v>
      </c>
      <c r="C2404" s="114" t="s">
        <v>610</v>
      </c>
      <c r="D2404" s="114" t="s">
        <v>1697</v>
      </c>
      <c r="E2404" s="112">
        <v>0</v>
      </c>
      <c r="F2404" s="112">
        <v>0</v>
      </c>
      <c r="G2404" s="112">
        <v>0</v>
      </c>
      <c r="H2404" s="112">
        <v>0</v>
      </c>
      <c r="I2404" s="112">
        <v>1152</v>
      </c>
      <c r="J2404" s="112">
        <v>0</v>
      </c>
      <c r="K2404" s="112">
        <v>9840</v>
      </c>
      <c r="L2404" s="112">
        <v>0</v>
      </c>
      <c r="M2404" s="112">
        <v>10992</v>
      </c>
      <c r="O2404" s="114" t="s">
        <v>1844</v>
      </c>
      <c r="P2404" s="114" t="s">
        <v>1845</v>
      </c>
      <c r="Q2404" s="114" t="s">
        <v>610</v>
      </c>
      <c r="R2404" s="114" t="s">
        <v>1697</v>
      </c>
      <c r="S2404" s="114"/>
      <c r="T2404" s="112">
        <v>0</v>
      </c>
      <c r="U2404" s="112">
        <v>0</v>
      </c>
      <c r="V2404" s="112">
        <v>0</v>
      </c>
      <c r="W2404" s="112">
        <v>0</v>
      </c>
      <c r="X2404" s="112">
        <v>1152</v>
      </c>
      <c r="Y2404" s="112">
        <v>0</v>
      </c>
      <c r="Z2404" s="112">
        <v>9840</v>
      </c>
      <c r="AA2404" s="112">
        <v>0</v>
      </c>
      <c r="AB2404" s="112">
        <v>10992</v>
      </c>
    </row>
    <row r="2405" spans="1:28" hidden="1" outlineLevel="1" x14ac:dyDescent="0.25">
      <c r="A2405" s="114" t="s">
        <v>1844</v>
      </c>
      <c r="B2405" s="114" t="s">
        <v>1845</v>
      </c>
      <c r="C2405" s="114" t="s">
        <v>611</v>
      </c>
      <c r="D2405" s="114" t="s">
        <v>1698</v>
      </c>
      <c r="E2405" s="112">
        <v>3248</v>
      </c>
      <c r="F2405" s="112">
        <v>0</v>
      </c>
      <c r="G2405" s="112">
        <v>0</v>
      </c>
      <c r="H2405" s="112">
        <v>0</v>
      </c>
      <c r="I2405" s="112">
        <v>0</v>
      </c>
      <c r="J2405" s="112">
        <v>0</v>
      </c>
      <c r="K2405" s="112">
        <v>0</v>
      </c>
      <c r="L2405" s="112">
        <v>0</v>
      </c>
      <c r="M2405" s="112">
        <v>3248</v>
      </c>
      <c r="O2405" s="114" t="s">
        <v>1844</v>
      </c>
      <c r="P2405" s="114" t="s">
        <v>1845</v>
      </c>
      <c r="Q2405" s="114" t="s">
        <v>611</v>
      </c>
      <c r="R2405" s="114" t="s">
        <v>1698</v>
      </c>
      <c r="S2405" s="114"/>
      <c r="T2405" s="112">
        <v>3248</v>
      </c>
      <c r="U2405" s="112">
        <v>0</v>
      </c>
      <c r="V2405" s="112">
        <v>0</v>
      </c>
      <c r="W2405" s="112">
        <v>0</v>
      </c>
      <c r="X2405" s="112">
        <v>0</v>
      </c>
      <c r="Y2405" s="112">
        <v>0</v>
      </c>
      <c r="Z2405" s="112">
        <v>0</v>
      </c>
      <c r="AA2405" s="112">
        <v>0</v>
      </c>
      <c r="AB2405" s="112">
        <v>3248</v>
      </c>
    </row>
    <row r="2406" spans="1:28" hidden="1" outlineLevel="1" x14ac:dyDescent="0.25">
      <c r="A2406" s="114" t="s">
        <v>1844</v>
      </c>
      <c r="B2406" s="114" t="s">
        <v>1845</v>
      </c>
      <c r="C2406" s="114" t="s">
        <v>612</v>
      </c>
      <c r="D2406" s="114" t="s">
        <v>1699</v>
      </c>
      <c r="E2406" s="112">
        <v>6048</v>
      </c>
      <c r="F2406" s="112">
        <v>0</v>
      </c>
      <c r="G2406" s="112">
        <v>0</v>
      </c>
      <c r="H2406" s="112">
        <v>0</v>
      </c>
      <c r="I2406" s="112">
        <v>0</v>
      </c>
      <c r="J2406" s="112">
        <v>0</v>
      </c>
      <c r="K2406" s="112">
        <v>0</v>
      </c>
      <c r="L2406" s="112">
        <v>0</v>
      </c>
      <c r="M2406" s="112">
        <v>6048</v>
      </c>
      <c r="O2406" s="114" t="s">
        <v>1844</v>
      </c>
      <c r="P2406" s="114" t="s">
        <v>1845</v>
      </c>
      <c r="Q2406" s="114" t="s">
        <v>612</v>
      </c>
      <c r="R2406" s="114" t="s">
        <v>1699</v>
      </c>
      <c r="S2406" s="114"/>
      <c r="T2406" s="112">
        <v>6048</v>
      </c>
      <c r="U2406" s="112">
        <v>0</v>
      </c>
      <c r="V2406" s="112">
        <v>0</v>
      </c>
      <c r="W2406" s="112">
        <v>0</v>
      </c>
      <c r="X2406" s="112">
        <v>0</v>
      </c>
      <c r="Y2406" s="112">
        <v>0</v>
      </c>
      <c r="Z2406" s="112">
        <v>0</v>
      </c>
      <c r="AA2406" s="112">
        <v>0</v>
      </c>
      <c r="AB2406" s="112">
        <v>6048</v>
      </c>
    </row>
    <row r="2407" spans="1:28" hidden="1" outlineLevel="1" x14ac:dyDescent="0.25">
      <c r="A2407" s="114" t="s">
        <v>1844</v>
      </c>
      <c r="B2407" s="114" t="s">
        <v>1845</v>
      </c>
      <c r="C2407" s="114" t="s">
        <v>613</v>
      </c>
      <c r="D2407" s="114" t="s">
        <v>1700</v>
      </c>
      <c r="E2407" s="112">
        <v>146368</v>
      </c>
      <c r="F2407" s="112">
        <v>0</v>
      </c>
      <c r="G2407" s="112">
        <v>0</v>
      </c>
      <c r="H2407" s="112">
        <v>0</v>
      </c>
      <c r="I2407" s="112">
        <v>0</v>
      </c>
      <c r="J2407" s="112">
        <v>0</v>
      </c>
      <c r="K2407" s="112">
        <v>0</v>
      </c>
      <c r="L2407" s="112">
        <v>0</v>
      </c>
      <c r="M2407" s="112">
        <v>146368</v>
      </c>
      <c r="O2407" s="114" t="s">
        <v>1844</v>
      </c>
      <c r="P2407" s="114" t="s">
        <v>1845</v>
      </c>
      <c r="Q2407" s="114" t="s">
        <v>613</v>
      </c>
      <c r="R2407" s="114" t="s">
        <v>1700</v>
      </c>
      <c r="S2407" s="114"/>
      <c r="T2407" s="112">
        <v>146368</v>
      </c>
      <c r="U2407" s="112">
        <v>0</v>
      </c>
      <c r="V2407" s="112">
        <v>0</v>
      </c>
      <c r="W2407" s="112">
        <v>0</v>
      </c>
      <c r="X2407" s="112">
        <v>0</v>
      </c>
      <c r="Y2407" s="112">
        <v>0</v>
      </c>
      <c r="Z2407" s="112">
        <v>0</v>
      </c>
      <c r="AA2407" s="112">
        <v>0</v>
      </c>
      <c r="AB2407" s="112">
        <v>146368</v>
      </c>
    </row>
    <row r="2408" spans="1:28" hidden="1" outlineLevel="1" x14ac:dyDescent="0.25">
      <c r="A2408" s="114" t="s">
        <v>1844</v>
      </c>
      <c r="B2408" s="114" t="s">
        <v>1845</v>
      </c>
      <c r="C2408" s="114" t="s">
        <v>614</v>
      </c>
      <c r="D2408" s="114" t="s">
        <v>1701</v>
      </c>
      <c r="E2408" s="112">
        <v>63360</v>
      </c>
      <c r="F2408" s="112">
        <v>0</v>
      </c>
      <c r="G2408" s="112">
        <v>0</v>
      </c>
      <c r="H2408" s="112">
        <v>0</v>
      </c>
      <c r="I2408" s="112">
        <v>13552</v>
      </c>
      <c r="J2408" s="112">
        <v>0</v>
      </c>
      <c r="K2408" s="112">
        <v>0</v>
      </c>
      <c r="L2408" s="112">
        <v>0</v>
      </c>
      <c r="M2408" s="112">
        <v>76912</v>
      </c>
      <c r="O2408" s="114" t="s">
        <v>1844</v>
      </c>
      <c r="P2408" s="114" t="s">
        <v>1845</v>
      </c>
      <c r="Q2408" s="114" t="s">
        <v>614</v>
      </c>
      <c r="R2408" s="114" t="s">
        <v>1701</v>
      </c>
      <c r="S2408" s="114"/>
      <c r="T2408" s="112">
        <v>63360</v>
      </c>
      <c r="U2408" s="112">
        <v>0</v>
      </c>
      <c r="V2408" s="112">
        <v>0</v>
      </c>
      <c r="W2408" s="112">
        <v>0</v>
      </c>
      <c r="X2408" s="112">
        <v>13552</v>
      </c>
      <c r="Y2408" s="112">
        <v>0</v>
      </c>
      <c r="Z2408" s="112">
        <v>0</v>
      </c>
      <c r="AA2408" s="112">
        <v>0</v>
      </c>
      <c r="AB2408" s="112">
        <v>76912</v>
      </c>
    </row>
    <row r="2409" spans="1:28" hidden="1" outlineLevel="1" x14ac:dyDescent="0.25">
      <c r="A2409" s="114" t="s">
        <v>1844</v>
      </c>
      <c r="B2409" s="114" t="s">
        <v>1845</v>
      </c>
      <c r="C2409" s="114" t="s">
        <v>615</v>
      </c>
      <c r="D2409" s="114" t="s">
        <v>1702</v>
      </c>
      <c r="E2409" s="112">
        <v>0</v>
      </c>
      <c r="F2409" s="112">
        <v>0</v>
      </c>
      <c r="G2409" s="112">
        <v>0</v>
      </c>
      <c r="H2409" s="112">
        <v>0</v>
      </c>
      <c r="I2409" s="112">
        <v>0</v>
      </c>
      <c r="J2409" s="112">
        <v>0</v>
      </c>
      <c r="K2409" s="112">
        <v>0</v>
      </c>
      <c r="L2409" s="112">
        <v>0</v>
      </c>
      <c r="M2409" s="112">
        <v>0</v>
      </c>
      <c r="O2409" s="114" t="s">
        <v>1844</v>
      </c>
      <c r="P2409" s="114" t="s">
        <v>1845</v>
      </c>
      <c r="Q2409" s="114" t="s">
        <v>615</v>
      </c>
      <c r="R2409" s="114" t="s">
        <v>1702</v>
      </c>
      <c r="S2409" s="114"/>
      <c r="T2409" s="112">
        <v>0</v>
      </c>
      <c r="U2409" s="112">
        <v>0</v>
      </c>
      <c r="V2409" s="112">
        <v>0</v>
      </c>
      <c r="W2409" s="112">
        <v>0</v>
      </c>
      <c r="X2409" s="112">
        <v>0</v>
      </c>
      <c r="Y2409" s="112">
        <v>0</v>
      </c>
      <c r="Z2409" s="112">
        <v>0</v>
      </c>
      <c r="AA2409" s="112">
        <v>0</v>
      </c>
      <c r="AB2409" s="112">
        <v>0</v>
      </c>
    </row>
    <row r="2410" spans="1:28" hidden="1" outlineLevel="1" x14ac:dyDescent="0.25">
      <c r="A2410" s="114" t="s">
        <v>1844</v>
      </c>
      <c r="B2410" s="114" t="s">
        <v>1845</v>
      </c>
      <c r="C2410" s="114" t="s">
        <v>616</v>
      </c>
      <c r="D2410" s="114" t="s">
        <v>1703</v>
      </c>
      <c r="E2410" s="112">
        <v>346880</v>
      </c>
      <c r="F2410" s="112">
        <v>157664</v>
      </c>
      <c r="G2410" s="112">
        <v>36848</v>
      </c>
      <c r="H2410" s="112">
        <v>15376</v>
      </c>
      <c r="I2410" s="112">
        <v>213792</v>
      </c>
      <c r="J2410" s="112">
        <v>318320</v>
      </c>
      <c r="K2410" s="112">
        <v>233462</v>
      </c>
      <c r="L2410" s="112">
        <v>95904</v>
      </c>
      <c r="M2410" s="112">
        <v>1418246</v>
      </c>
      <c r="O2410" s="114" t="s">
        <v>1844</v>
      </c>
      <c r="P2410" s="114" t="s">
        <v>1845</v>
      </c>
      <c r="Q2410" s="114" t="s">
        <v>616</v>
      </c>
      <c r="R2410" s="114" t="s">
        <v>1703</v>
      </c>
      <c r="S2410" s="114"/>
      <c r="T2410" s="112">
        <v>346880</v>
      </c>
      <c r="U2410" s="112">
        <v>157664</v>
      </c>
      <c r="V2410" s="112">
        <v>36848</v>
      </c>
      <c r="W2410" s="112">
        <v>15376</v>
      </c>
      <c r="X2410" s="112">
        <v>213792</v>
      </c>
      <c r="Y2410" s="112">
        <v>318320</v>
      </c>
      <c r="Z2410" s="112">
        <v>233462</v>
      </c>
      <c r="AA2410" s="112">
        <v>95904</v>
      </c>
      <c r="AB2410" s="112">
        <v>1418246</v>
      </c>
    </row>
    <row r="2411" spans="1:28" hidden="1" outlineLevel="1" x14ac:dyDescent="0.25">
      <c r="D2411" s="111" t="s">
        <v>617</v>
      </c>
      <c r="R2411" s="111" t="s">
        <v>617</v>
      </c>
      <c r="S2411" s="111"/>
    </row>
    <row r="2412" spans="1:28" hidden="1" outlineLevel="1" x14ac:dyDescent="0.25">
      <c r="A2412" s="114" t="s">
        <v>1844</v>
      </c>
      <c r="B2412" s="114" t="s">
        <v>1845</v>
      </c>
      <c r="C2412" s="114" t="s">
        <v>618</v>
      </c>
      <c r="D2412" s="114" t="s">
        <v>1704</v>
      </c>
      <c r="E2412" s="112">
        <v>0</v>
      </c>
      <c r="F2412" s="112">
        <v>0</v>
      </c>
      <c r="G2412" s="112">
        <v>0</v>
      </c>
      <c r="H2412" s="112">
        <v>0</v>
      </c>
      <c r="I2412" s="112">
        <v>0</v>
      </c>
      <c r="J2412" s="112">
        <v>0</v>
      </c>
      <c r="K2412" s="112">
        <v>0</v>
      </c>
      <c r="L2412" s="112">
        <v>0</v>
      </c>
      <c r="M2412" s="112">
        <v>0</v>
      </c>
      <c r="O2412" s="114" t="s">
        <v>1844</v>
      </c>
      <c r="P2412" s="114" t="s">
        <v>1845</v>
      </c>
      <c r="Q2412" s="114" t="s">
        <v>618</v>
      </c>
      <c r="R2412" s="114" t="s">
        <v>1704</v>
      </c>
      <c r="S2412" s="114"/>
      <c r="T2412" s="112">
        <v>0</v>
      </c>
      <c r="U2412" s="112">
        <v>0</v>
      </c>
      <c r="V2412" s="112">
        <v>0</v>
      </c>
      <c r="W2412" s="112">
        <v>0</v>
      </c>
      <c r="X2412" s="112">
        <v>0</v>
      </c>
      <c r="Y2412" s="112">
        <v>0</v>
      </c>
      <c r="Z2412" s="112">
        <v>0</v>
      </c>
      <c r="AA2412" s="112">
        <v>0</v>
      </c>
      <c r="AB2412" s="112">
        <v>0</v>
      </c>
    </row>
    <row r="2413" spans="1:28" hidden="1" outlineLevel="1" x14ac:dyDescent="0.25">
      <c r="A2413" s="114" t="s">
        <v>1844</v>
      </c>
      <c r="B2413" s="114" t="s">
        <v>1845</v>
      </c>
      <c r="C2413" s="114" t="s">
        <v>619</v>
      </c>
      <c r="D2413" s="114" t="s">
        <v>1705</v>
      </c>
      <c r="E2413" s="112">
        <v>0</v>
      </c>
      <c r="F2413" s="112">
        <v>0</v>
      </c>
      <c r="G2413" s="112">
        <v>0</v>
      </c>
      <c r="H2413" s="112">
        <v>0</v>
      </c>
      <c r="I2413" s="112">
        <v>0</v>
      </c>
      <c r="J2413" s="112">
        <v>0</v>
      </c>
      <c r="K2413" s="112">
        <v>0</v>
      </c>
      <c r="L2413" s="112">
        <v>0</v>
      </c>
      <c r="M2413" s="112">
        <v>0</v>
      </c>
      <c r="O2413" s="114" t="s">
        <v>1844</v>
      </c>
      <c r="P2413" s="114" t="s">
        <v>1845</v>
      </c>
      <c r="Q2413" s="114" t="s">
        <v>619</v>
      </c>
      <c r="R2413" s="114" t="s">
        <v>1705</v>
      </c>
      <c r="S2413" s="114"/>
      <c r="T2413" s="112">
        <v>0</v>
      </c>
      <c r="U2413" s="112">
        <v>0</v>
      </c>
      <c r="V2413" s="112">
        <v>0</v>
      </c>
      <c r="W2413" s="112">
        <v>0</v>
      </c>
      <c r="X2413" s="112">
        <v>0</v>
      </c>
      <c r="Y2413" s="112">
        <v>0</v>
      </c>
      <c r="Z2413" s="112">
        <v>0</v>
      </c>
      <c r="AA2413" s="112">
        <v>0</v>
      </c>
      <c r="AB2413" s="112">
        <v>0</v>
      </c>
    </row>
    <row r="2414" spans="1:28" hidden="1" outlineLevel="1" x14ac:dyDescent="0.25">
      <c r="A2414" s="114" t="s">
        <v>1844</v>
      </c>
      <c r="B2414" s="114" t="s">
        <v>1845</v>
      </c>
      <c r="C2414" s="114" t="s">
        <v>620</v>
      </c>
      <c r="D2414" s="114" t="s">
        <v>1706</v>
      </c>
      <c r="E2414" s="112">
        <v>0</v>
      </c>
      <c r="F2414" s="112">
        <v>0</v>
      </c>
      <c r="G2414" s="112">
        <v>0</v>
      </c>
      <c r="H2414" s="112">
        <v>0</v>
      </c>
      <c r="I2414" s="112">
        <v>0</v>
      </c>
      <c r="J2414" s="112">
        <v>0</v>
      </c>
      <c r="K2414" s="112">
        <v>0</v>
      </c>
      <c r="L2414" s="112">
        <v>0</v>
      </c>
      <c r="M2414" s="112">
        <v>0</v>
      </c>
      <c r="O2414" s="114" t="s">
        <v>1844</v>
      </c>
      <c r="P2414" s="114" t="s">
        <v>1845</v>
      </c>
      <c r="Q2414" s="114" t="s">
        <v>620</v>
      </c>
      <c r="R2414" s="114" t="s">
        <v>1706</v>
      </c>
      <c r="S2414" s="114"/>
      <c r="T2414" s="112">
        <v>0</v>
      </c>
      <c r="U2414" s="112">
        <v>0</v>
      </c>
      <c r="V2414" s="112">
        <v>0</v>
      </c>
      <c r="W2414" s="112">
        <v>0</v>
      </c>
      <c r="X2414" s="112">
        <v>0</v>
      </c>
      <c r="Y2414" s="112">
        <v>0</v>
      </c>
      <c r="Z2414" s="112">
        <v>0</v>
      </c>
      <c r="AA2414" s="112">
        <v>0</v>
      </c>
      <c r="AB2414" s="112">
        <v>0</v>
      </c>
    </row>
    <row r="2415" spans="1:28" hidden="1" outlineLevel="1" x14ac:dyDescent="0.25">
      <c r="A2415" s="114" t="s">
        <v>1844</v>
      </c>
      <c r="B2415" s="114" t="s">
        <v>1845</v>
      </c>
      <c r="C2415" s="114" t="s">
        <v>621</v>
      </c>
      <c r="D2415" s="114" t="s">
        <v>1707</v>
      </c>
      <c r="E2415" s="112">
        <v>0</v>
      </c>
      <c r="F2415" s="112">
        <v>0</v>
      </c>
      <c r="G2415" s="112">
        <v>0</v>
      </c>
      <c r="H2415" s="112">
        <v>0</v>
      </c>
      <c r="I2415" s="112">
        <v>0</v>
      </c>
      <c r="J2415" s="112">
        <v>0</v>
      </c>
      <c r="K2415" s="112">
        <v>0</v>
      </c>
      <c r="L2415" s="112">
        <v>0</v>
      </c>
      <c r="M2415" s="112">
        <v>0</v>
      </c>
      <c r="O2415" s="114" t="s">
        <v>1844</v>
      </c>
      <c r="P2415" s="114" t="s">
        <v>1845</v>
      </c>
      <c r="Q2415" s="114" t="s">
        <v>621</v>
      </c>
      <c r="R2415" s="114" t="s">
        <v>1707</v>
      </c>
      <c r="S2415" s="114"/>
      <c r="T2415" s="112">
        <v>0</v>
      </c>
      <c r="U2415" s="112">
        <v>0</v>
      </c>
      <c r="V2415" s="112">
        <v>0</v>
      </c>
      <c r="W2415" s="112">
        <v>0</v>
      </c>
      <c r="X2415" s="112">
        <v>0</v>
      </c>
      <c r="Y2415" s="112">
        <v>0</v>
      </c>
      <c r="Z2415" s="112">
        <v>0</v>
      </c>
      <c r="AA2415" s="112">
        <v>0</v>
      </c>
      <c r="AB2415" s="112">
        <v>0</v>
      </c>
    </row>
    <row r="2416" spans="1:28" hidden="1" outlineLevel="1" x14ac:dyDescent="0.25">
      <c r="A2416" s="114" t="s">
        <v>1844</v>
      </c>
      <c r="B2416" s="114" t="s">
        <v>1845</v>
      </c>
      <c r="C2416" s="114" t="s">
        <v>706</v>
      </c>
      <c r="D2416" s="114" t="s">
        <v>1708</v>
      </c>
      <c r="E2416" s="112">
        <v>0</v>
      </c>
      <c r="F2416" s="112">
        <v>0</v>
      </c>
      <c r="G2416" s="112">
        <v>0</v>
      </c>
      <c r="H2416" s="112">
        <v>0</v>
      </c>
      <c r="I2416" s="112">
        <v>0</v>
      </c>
      <c r="J2416" s="112">
        <v>0</v>
      </c>
      <c r="K2416" s="112">
        <v>0</v>
      </c>
      <c r="L2416" s="112">
        <v>0</v>
      </c>
      <c r="M2416" s="112">
        <v>0</v>
      </c>
      <c r="O2416" s="114" t="s">
        <v>1844</v>
      </c>
      <c r="P2416" s="114" t="s">
        <v>1845</v>
      </c>
      <c r="Q2416" s="114" t="s">
        <v>706</v>
      </c>
      <c r="R2416" s="114" t="s">
        <v>1708</v>
      </c>
      <c r="S2416" s="114"/>
      <c r="T2416" s="112">
        <v>0</v>
      </c>
      <c r="U2416" s="112">
        <v>0</v>
      </c>
      <c r="V2416" s="112">
        <v>0</v>
      </c>
      <c r="W2416" s="112">
        <v>0</v>
      </c>
      <c r="X2416" s="112">
        <v>0</v>
      </c>
      <c r="Y2416" s="112">
        <v>0</v>
      </c>
      <c r="Z2416" s="112">
        <v>0</v>
      </c>
      <c r="AA2416" s="112">
        <v>0</v>
      </c>
      <c r="AB2416" s="112">
        <v>0</v>
      </c>
    </row>
    <row r="2417" spans="1:28" hidden="1" outlineLevel="1" x14ac:dyDescent="0.25">
      <c r="A2417" s="114" t="s">
        <v>1844</v>
      </c>
      <c r="B2417" s="114" t="s">
        <v>1845</v>
      </c>
      <c r="C2417" s="114" t="s">
        <v>708</v>
      </c>
      <c r="D2417" s="114" t="s">
        <v>1709</v>
      </c>
      <c r="E2417" s="112">
        <v>0</v>
      </c>
      <c r="F2417" s="112">
        <v>0</v>
      </c>
      <c r="G2417" s="112">
        <v>0</v>
      </c>
      <c r="H2417" s="112">
        <v>0</v>
      </c>
      <c r="I2417" s="112">
        <v>0</v>
      </c>
      <c r="J2417" s="112">
        <v>0</v>
      </c>
      <c r="K2417" s="112">
        <v>0</v>
      </c>
      <c r="L2417" s="112">
        <v>0</v>
      </c>
      <c r="M2417" s="112">
        <v>0</v>
      </c>
      <c r="O2417" s="114" t="s">
        <v>1844</v>
      </c>
      <c r="P2417" s="114" t="s">
        <v>1845</v>
      </c>
      <c r="Q2417" s="114" t="s">
        <v>708</v>
      </c>
      <c r="R2417" s="114" t="s">
        <v>1709</v>
      </c>
      <c r="S2417" s="114"/>
      <c r="T2417" s="112">
        <v>0</v>
      </c>
      <c r="U2417" s="112">
        <v>0</v>
      </c>
      <c r="V2417" s="112">
        <v>0</v>
      </c>
      <c r="W2417" s="112">
        <v>0</v>
      </c>
      <c r="X2417" s="112">
        <v>0</v>
      </c>
      <c r="Y2417" s="112">
        <v>0</v>
      </c>
      <c r="Z2417" s="112">
        <v>0</v>
      </c>
      <c r="AA2417" s="112">
        <v>0</v>
      </c>
      <c r="AB2417" s="112">
        <v>0</v>
      </c>
    </row>
    <row r="2418" spans="1:28" hidden="1" outlineLevel="1" x14ac:dyDescent="0.25"/>
    <row r="2419" spans="1:28" hidden="1" outlineLevel="1" x14ac:dyDescent="0.25"/>
    <row r="2420" spans="1:28" hidden="1" outlineLevel="1" x14ac:dyDescent="0.25">
      <c r="A2420" s="111" t="s">
        <v>1846</v>
      </c>
      <c r="O2420" s="111" t="s">
        <v>1846</v>
      </c>
    </row>
    <row r="2421" spans="1:28" hidden="1" outlineLevel="1" x14ac:dyDescent="0.25">
      <c r="A2421" s="114" t="s">
        <v>0</v>
      </c>
      <c r="B2421" s="114" t="s">
        <v>1666</v>
      </c>
      <c r="C2421" s="114" t="s">
        <v>112</v>
      </c>
      <c r="D2421" s="111" t="s">
        <v>127</v>
      </c>
      <c r="E2421" s="112" t="s">
        <v>1667</v>
      </c>
      <c r="F2421" s="112" t="s">
        <v>1668</v>
      </c>
      <c r="G2421" s="112" t="s">
        <v>1669</v>
      </c>
      <c r="H2421" s="112" t="s">
        <v>1670</v>
      </c>
      <c r="I2421" s="112" t="s">
        <v>1671</v>
      </c>
      <c r="J2421" s="112" t="s">
        <v>1672</v>
      </c>
      <c r="K2421" s="112" t="s">
        <v>1673</v>
      </c>
      <c r="L2421" s="112" t="s">
        <v>1674</v>
      </c>
      <c r="M2421" s="112" t="s">
        <v>1</v>
      </c>
      <c r="O2421" s="114" t="s">
        <v>0</v>
      </c>
      <c r="P2421" s="114" t="s">
        <v>1666</v>
      </c>
      <c r="Q2421" s="114" t="s">
        <v>112</v>
      </c>
      <c r="R2421" s="111" t="s">
        <v>127</v>
      </c>
      <c r="S2421" s="111"/>
      <c r="T2421" s="112" t="s">
        <v>1667</v>
      </c>
      <c r="U2421" s="112" t="s">
        <v>1668</v>
      </c>
      <c r="V2421" s="112" t="s">
        <v>1669</v>
      </c>
      <c r="W2421" s="112" t="s">
        <v>1670</v>
      </c>
      <c r="X2421" s="112" t="s">
        <v>1671</v>
      </c>
      <c r="Y2421" s="112" t="s">
        <v>1672</v>
      </c>
      <c r="Z2421" s="112" t="s">
        <v>1673</v>
      </c>
      <c r="AA2421" s="112" t="s">
        <v>1674</v>
      </c>
      <c r="AB2421" s="112" t="s">
        <v>1</v>
      </c>
    </row>
    <row r="2422" spans="1:28" hidden="1" outlineLevel="1" x14ac:dyDescent="0.25">
      <c r="A2422" s="114" t="s">
        <v>4</v>
      </c>
      <c r="B2422" s="114" t="s">
        <v>1847</v>
      </c>
      <c r="C2422" s="114" t="s">
        <v>589</v>
      </c>
      <c r="D2422" s="114" t="s">
        <v>1676</v>
      </c>
      <c r="E2422" s="112">
        <v>0</v>
      </c>
      <c r="F2422" s="112">
        <v>0</v>
      </c>
      <c r="G2422" s="112">
        <v>0</v>
      </c>
      <c r="H2422" s="112">
        <v>0</v>
      </c>
      <c r="I2422" s="112">
        <v>0</v>
      </c>
      <c r="J2422" s="112">
        <v>0</v>
      </c>
      <c r="K2422" s="112">
        <v>0</v>
      </c>
      <c r="L2422" s="112">
        <v>0</v>
      </c>
      <c r="M2422" s="112">
        <v>0</v>
      </c>
      <c r="O2422" s="114" t="s">
        <v>4</v>
      </c>
      <c r="P2422" s="114" t="s">
        <v>1847</v>
      </c>
      <c r="Q2422" s="114" t="s">
        <v>589</v>
      </c>
      <c r="R2422" s="114" t="s">
        <v>1676</v>
      </c>
      <c r="S2422" s="114"/>
      <c r="T2422" s="112">
        <v>0</v>
      </c>
      <c r="U2422" s="112">
        <v>0</v>
      </c>
      <c r="V2422" s="112">
        <v>0</v>
      </c>
      <c r="W2422" s="112">
        <v>0</v>
      </c>
      <c r="X2422" s="112">
        <v>0</v>
      </c>
      <c r="Y2422" s="112">
        <v>0</v>
      </c>
      <c r="Z2422" s="112">
        <v>0</v>
      </c>
      <c r="AA2422" s="112">
        <v>0</v>
      </c>
      <c r="AB2422" s="112">
        <v>0</v>
      </c>
    </row>
    <row r="2423" spans="1:28" hidden="1" outlineLevel="1" x14ac:dyDescent="0.25">
      <c r="A2423" s="114" t="s">
        <v>4</v>
      </c>
      <c r="B2423" s="114" t="s">
        <v>1847</v>
      </c>
      <c r="C2423" s="114" t="s">
        <v>590</v>
      </c>
      <c r="D2423" s="114" t="s">
        <v>1677</v>
      </c>
      <c r="E2423" s="112">
        <v>0</v>
      </c>
      <c r="F2423" s="112">
        <v>0</v>
      </c>
      <c r="G2423" s="112">
        <v>0</v>
      </c>
      <c r="H2423" s="112">
        <v>0</v>
      </c>
      <c r="I2423" s="112">
        <v>2240</v>
      </c>
      <c r="J2423" s="112">
        <v>0</v>
      </c>
      <c r="K2423" s="112">
        <v>0</v>
      </c>
      <c r="L2423" s="112">
        <v>0</v>
      </c>
      <c r="M2423" s="112">
        <v>2240</v>
      </c>
      <c r="O2423" s="114" t="s">
        <v>4</v>
      </c>
      <c r="P2423" s="114" t="s">
        <v>1847</v>
      </c>
      <c r="Q2423" s="114" t="s">
        <v>590</v>
      </c>
      <c r="R2423" s="114" t="s">
        <v>1677</v>
      </c>
      <c r="S2423" s="114"/>
      <c r="T2423" s="112">
        <v>0</v>
      </c>
      <c r="U2423" s="112">
        <v>0</v>
      </c>
      <c r="V2423" s="112">
        <v>0</v>
      </c>
      <c r="W2423" s="112">
        <v>0</v>
      </c>
      <c r="X2423" s="112">
        <v>2240</v>
      </c>
      <c r="Y2423" s="112">
        <v>0</v>
      </c>
      <c r="Z2423" s="112">
        <v>0</v>
      </c>
      <c r="AA2423" s="112">
        <v>0</v>
      </c>
      <c r="AB2423" s="112">
        <v>2240</v>
      </c>
    </row>
    <row r="2424" spans="1:28" hidden="1" outlineLevel="1" x14ac:dyDescent="0.25">
      <c r="A2424" s="114" t="s">
        <v>4</v>
      </c>
      <c r="B2424" s="114" t="s">
        <v>1847</v>
      </c>
      <c r="C2424" s="114" t="s">
        <v>591</v>
      </c>
      <c r="D2424" s="114" t="s">
        <v>1678</v>
      </c>
      <c r="E2424" s="112">
        <v>0</v>
      </c>
      <c r="F2424" s="112">
        <v>1344</v>
      </c>
      <c r="G2424" s="112">
        <v>0</v>
      </c>
      <c r="H2424" s="112">
        <v>0</v>
      </c>
      <c r="I2424" s="112">
        <v>0</v>
      </c>
      <c r="J2424" s="112">
        <v>0</v>
      </c>
      <c r="K2424" s="112">
        <v>0</v>
      </c>
      <c r="L2424" s="112">
        <v>0</v>
      </c>
      <c r="M2424" s="112">
        <v>1344</v>
      </c>
      <c r="O2424" s="114" t="s">
        <v>4</v>
      </c>
      <c r="P2424" s="114" t="s">
        <v>1847</v>
      </c>
      <c r="Q2424" s="114" t="s">
        <v>591</v>
      </c>
      <c r="R2424" s="114" t="s">
        <v>1678</v>
      </c>
      <c r="S2424" s="114"/>
      <c r="T2424" s="112">
        <v>0</v>
      </c>
      <c r="U2424" s="112">
        <v>1344</v>
      </c>
      <c r="V2424" s="112">
        <v>0</v>
      </c>
      <c r="W2424" s="112">
        <v>0</v>
      </c>
      <c r="X2424" s="112">
        <v>0</v>
      </c>
      <c r="Y2424" s="112">
        <v>0</v>
      </c>
      <c r="Z2424" s="112">
        <v>0</v>
      </c>
      <c r="AA2424" s="112">
        <v>0</v>
      </c>
      <c r="AB2424" s="112">
        <v>1344</v>
      </c>
    </row>
    <row r="2425" spans="1:28" hidden="1" outlineLevel="1" x14ac:dyDescent="0.25">
      <c r="A2425" s="114" t="s">
        <v>4</v>
      </c>
      <c r="B2425" s="114" t="s">
        <v>1847</v>
      </c>
      <c r="C2425" s="114" t="s">
        <v>592</v>
      </c>
      <c r="D2425" s="114" t="s">
        <v>1679</v>
      </c>
      <c r="E2425" s="112">
        <v>144</v>
      </c>
      <c r="F2425" s="112">
        <v>864</v>
      </c>
      <c r="G2425" s="112">
        <v>0</v>
      </c>
      <c r="H2425" s="112">
        <v>0</v>
      </c>
      <c r="I2425" s="112">
        <v>1584</v>
      </c>
      <c r="J2425" s="112">
        <v>0</v>
      </c>
      <c r="K2425" s="112">
        <v>0</v>
      </c>
      <c r="L2425" s="112">
        <v>0</v>
      </c>
      <c r="M2425" s="112">
        <v>2592</v>
      </c>
      <c r="O2425" s="114" t="s">
        <v>4</v>
      </c>
      <c r="P2425" s="114" t="s">
        <v>1847</v>
      </c>
      <c r="Q2425" s="114" t="s">
        <v>592</v>
      </c>
      <c r="R2425" s="114" t="s">
        <v>1679</v>
      </c>
      <c r="S2425" s="114"/>
      <c r="T2425" s="112">
        <v>144</v>
      </c>
      <c r="U2425" s="112">
        <v>864</v>
      </c>
      <c r="V2425" s="112">
        <v>0</v>
      </c>
      <c r="W2425" s="112">
        <v>0</v>
      </c>
      <c r="X2425" s="112">
        <v>1584</v>
      </c>
      <c r="Y2425" s="112">
        <v>0</v>
      </c>
      <c r="Z2425" s="112">
        <v>0</v>
      </c>
      <c r="AA2425" s="112">
        <v>0</v>
      </c>
      <c r="AB2425" s="112">
        <v>2592</v>
      </c>
    </row>
    <row r="2426" spans="1:28" hidden="1" outlineLevel="1" x14ac:dyDescent="0.25">
      <c r="A2426" s="114" t="s">
        <v>4</v>
      </c>
      <c r="B2426" s="114" t="s">
        <v>1847</v>
      </c>
      <c r="C2426" s="114" t="s">
        <v>593</v>
      </c>
      <c r="D2426" s="114" t="s">
        <v>1680</v>
      </c>
      <c r="E2426" s="112">
        <v>0</v>
      </c>
      <c r="F2426" s="112">
        <v>0</v>
      </c>
      <c r="G2426" s="112">
        <v>0</v>
      </c>
      <c r="H2426" s="112">
        <v>0</v>
      </c>
      <c r="I2426" s="112">
        <v>0</v>
      </c>
      <c r="J2426" s="112">
        <v>0</v>
      </c>
      <c r="K2426" s="112">
        <v>0</v>
      </c>
      <c r="L2426" s="112">
        <v>0</v>
      </c>
      <c r="M2426" s="112">
        <v>0</v>
      </c>
      <c r="O2426" s="114" t="s">
        <v>4</v>
      </c>
      <c r="P2426" s="114" t="s">
        <v>1847</v>
      </c>
      <c r="Q2426" s="114" t="s">
        <v>593</v>
      </c>
      <c r="R2426" s="114" t="s">
        <v>1680</v>
      </c>
      <c r="S2426" s="114"/>
      <c r="T2426" s="112">
        <v>0</v>
      </c>
      <c r="U2426" s="112">
        <v>0</v>
      </c>
      <c r="V2426" s="112">
        <v>0</v>
      </c>
      <c r="W2426" s="112">
        <v>0</v>
      </c>
      <c r="X2426" s="112">
        <v>0</v>
      </c>
      <c r="Y2426" s="112">
        <v>0</v>
      </c>
      <c r="Z2426" s="112">
        <v>0</v>
      </c>
      <c r="AA2426" s="112">
        <v>0</v>
      </c>
      <c r="AB2426" s="112">
        <v>0</v>
      </c>
    </row>
    <row r="2427" spans="1:28" hidden="1" outlineLevel="1" x14ac:dyDescent="0.25">
      <c r="A2427" s="114" t="s">
        <v>4</v>
      </c>
      <c r="B2427" s="114" t="s">
        <v>1847</v>
      </c>
      <c r="C2427" s="114" t="s">
        <v>594</v>
      </c>
      <c r="D2427" s="114" t="s">
        <v>1681</v>
      </c>
      <c r="E2427" s="112">
        <v>0</v>
      </c>
      <c r="F2427" s="112">
        <v>0</v>
      </c>
      <c r="G2427" s="112">
        <v>0</v>
      </c>
      <c r="H2427" s="112">
        <v>0</v>
      </c>
      <c r="I2427" s="112">
        <v>288</v>
      </c>
      <c r="J2427" s="112">
        <v>0</v>
      </c>
      <c r="K2427" s="112">
        <v>0</v>
      </c>
      <c r="L2427" s="112">
        <v>0</v>
      </c>
      <c r="M2427" s="112">
        <v>288</v>
      </c>
      <c r="O2427" s="114" t="s">
        <v>4</v>
      </c>
      <c r="P2427" s="114" t="s">
        <v>1847</v>
      </c>
      <c r="Q2427" s="114" t="s">
        <v>594</v>
      </c>
      <c r="R2427" s="114" t="s">
        <v>1681</v>
      </c>
      <c r="S2427" s="114"/>
      <c r="T2427" s="112">
        <v>0</v>
      </c>
      <c r="U2427" s="112">
        <v>0</v>
      </c>
      <c r="V2427" s="112">
        <v>0</v>
      </c>
      <c r="W2427" s="112">
        <v>0</v>
      </c>
      <c r="X2427" s="112">
        <v>288</v>
      </c>
      <c r="Y2427" s="112">
        <v>0</v>
      </c>
      <c r="Z2427" s="112">
        <v>0</v>
      </c>
      <c r="AA2427" s="112">
        <v>0</v>
      </c>
      <c r="AB2427" s="112">
        <v>288</v>
      </c>
    </row>
    <row r="2428" spans="1:28" hidden="1" outlineLevel="1" x14ac:dyDescent="0.25">
      <c r="A2428" s="114" t="s">
        <v>4</v>
      </c>
      <c r="B2428" s="114" t="s">
        <v>1847</v>
      </c>
      <c r="C2428" s="114" t="s">
        <v>595</v>
      </c>
      <c r="D2428" s="114" t="s">
        <v>1682</v>
      </c>
      <c r="E2428" s="112">
        <v>0</v>
      </c>
      <c r="F2428" s="112">
        <v>0</v>
      </c>
      <c r="G2428" s="112">
        <v>0</v>
      </c>
      <c r="H2428" s="112">
        <v>0</v>
      </c>
      <c r="I2428" s="112">
        <v>0</v>
      </c>
      <c r="J2428" s="112">
        <v>192</v>
      </c>
      <c r="K2428" s="112">
        <v>0</v>
      </c>
      <c r="L2428" s="112">
        <v>0</v>
      </c>
      <c r="M2428" s="112">
        <v>192</v>
      </c>
      <c r="O2428" s="114" t="s">
        <v>4</v>
      </c>
      <c r="P2428" s="114" t="s">
        <v>1847</v>
      </c>
      <c r="Q2428" s="114" t="s">
        <v>595</v>
      </c>
      <c r="R2428" s="114" t="s">
        <v>1682</v>
      </c>
      <c r="S2428" s="114"/>
      <c r="T2428" s="112">
        <v>0</v>
      </c>
      <c r="U2428" s="112">
        <v>0</v>
      </c>
      <c r="V2428" s="112">
        <v>0</v>
      </c>
      <c r="W2428" s="112">
        <v>0</v>
      </c>
      <c r="X2428" s="112">
        <v>0</v>
      </c>
      <c r="Y2428" s="112">
        <v>192</v>
      </c>
      <c r="Z2428" s="112">
        <v>0</v>
      </c>
      <c r="AA2428" s="112">
        <v>0</v>
      </c>
      <c r="AB2428" s="112">
        <v>192</v>
      </c>
    </row>
    <row r="2429" spans="1:28" hidden="1" outlineLevel="1" x14ac:dyDescent="0.25">
      <c r="A2429" s="114" t="s">
        <v>4</v>
      </c>
      <c r="B2429" s="114" t="s">
        <v>1847</v>
      </c>
      <c r="C2429" s="114" t="s">
        <v>596</v>
      </c>
      <c r="D2429" s="114" t="s">
        <v>1683</v>
      </c>
      <c r="E2429" s="112">
        <v>0</v>
      </c>
      <c r="F2429" s="112">
        <v>0</v>
      </c>
      <c r="G2429" s="112">
        <v>0</v>
      </c>
      <c r="H2429" s="112">
        <v>0</v>
      </c>
      <c r="I2429" s="112">
        <v>512</v>
      </c>
      <c r="J2429" s="112">
        <v>0</v>
      </c>
      <c r="K2429" s="112">
        <v>0</v>
      </c>
      <c r="L2429" s="112">
        <v>0</v>
      </c>
      <c r="M2429" s="112">
        <v>512</v>
      </c>
      <c r="O2429" s="114" t="s">
        <v>4</v>
      </c>
      <c r="P2429" s="114" t="s">
        <v>1847</v>
      </c>
      <c r="Q2429" s="114" t="s">
        <v>596</v>
      </c>
      <c r="R2429" s="114" t="s">
        <v>1683</v>
      </c>
      <c r="S2429" s="114"/>
      <c r="T2429" s="112">
        <v>0</v>
      </c>
      <c r="U2429" s="112">
        <v>0</v>
      </c>
      <c r="V2429" s="112">
        <v>0</v>
      </c>
      <c r="W2429" s="112">
        <v>0</v>
      </c>
      <c r="X2429" s="112">
        <v>512</v>
      </c>
      <c r="Y2429" s="112">
        <v>0</v>
      </c>
      <c r="Z2429" s="112">
        <v>0</v>
      </c>
      <c r="AA2429" s="112">
        <v>0</v>
      </c>
      <c r="AB2429" s="112">
        <v>512</v>
      </c>
    </row>
    <row r="2430" spans="1:28" hidden="1" outlineLevel="1" x14ac:dyDescent="0.25">
      <c r="A2430" s="114" t="s">
        <v>4</v>
      </c>
      <c r="B2430" s="114" t="s">
        <v>1847</v>
      </c>
      <c r="C2430" s="114" t="s">
        <v>597</v>
      </c>
      <c r="D2430" s="114" t="s">
        <v>1684</v>
      </c>
      <c r="E2430" s="112">
        <v>0</v>
      </c>
      <c r="F2430" s="112">
        <v>0</v>
      </c>
      <c r="G2430" s="112">
        <v>0</v>
      </c>
      <c r="H2430" s="112">
        <v>0</v>
      </c>
      <c r="I2430" s="112">
        <v>0</v>
      </c>
      <c r="J2430" s="112">
        <v>0</v>
      </c>
      <c r="K2430" s="112">
        <v>0</v>
      </c>
      <c r="L2430" s="112">
        <v>0</v>
      </c>
      <c r="M2430" s="112">
        <v>0</v>
      </c>
      <c r="O2430" s="114" t="s">
        <v>4</v>
      </c>
      <c r="P2430" s="114" t="s">
        <v>1847</v>
      </c>
      <c r="Q2430" s="114" t="s">
        <v>597</v>
      </c>
      <c r="R2430" s="114" t="s">
        <v>1684</v>
      </c>
      <c r="S2430" s="114"/>
      <c r="T2430" s="112">
        <v>0</v>
      </c>
      <c r="U2430" s="112">
        <v>0</v>
      </c>
      <c r="V2430" s="112">
        <v>0</v>
      </c>
      <c r="W2430" s="112">
        <v>0</v>
      </c>
      <c r="X2430" s="112">
        <v>0</v>
      </c>
      <c r="Y2430" s="112">
        <v>0</v>
      </c>
      <c r="Z2430" s="112">
        <v>0</v>
      </c>
      <c r="AA2430" s="112">
        <v>0</v>
      </c>
      <c r="AB2430" s="112">
        <v>0</v>
      </c>
    </row>
    <row r="2431" spans="1:28" hidden="1" outlineLevel="1" x14ac:dyDescent="0.25">
      <c r="A2431" s="114" t="s">
        <v>4</v>
      </c>
      <c r="B2431" s="114" t="s">
        <v>1847</v>
      </c>
      <c r="C2431" s="114" t="s">
        <v>598</v>
      </c>
      <c r="D2431" s="114" t="s">
        <v>1685</v>
      </c>
      <c r="E2431" s="112">
        <v>0</v>
      </c>
      <c r="F2431" s="112">
        <v>0</v>
      </c>
      <c r="G2431" s="112">
        <v>0</v>
      </c>
      <c r="H2431" s="112">
        <v>0</v>
      </c>
      <c r="I2431" s="112">
        <v>0</v>
      </c>
      <c r="J2431" s="112">
        <v>0</v>
      </c>
      <c r="K2431" s="112">
        <v>0</v>
      </c>
      <c r="L2431" s="112">
        <v>0</v>
      </c>
      <c r="M2431" s="112">
        <v>0</v>
      </c>
      <c r="O2431" s="114" t="s">
        <v>4</v>
      </c>
      <c r="P2431" s="114" t="s">
        <v>1847</v>
      </c>
      <c r="Q2431" s="114" t="s">
        <v>598</v>
      </c>
      <c r="R2431" s="114" t="s">
        <v>1685</v>
      </c>
      <c r="S2431" s="114"/>
      <c r="T2431" s="112">
        <v>0</v>
      </c>
      <c r="U2431" s="112">
        <v>0</v>
      </c>
      <c r="V2431" s="112">
        <v>0</v>
      </c>
      <c r="W2431" s="112">
        <v>0</v>
      </c>
      <c r="X2431" s="112">
        <v>0</v>
      </c>
      <c r="Y2431" s="112">
        <v>0</v>
      </c>
      <c r="Z2431" s="112">
        <v>0</v>
      </c>
      <c r="AA2431" s="112">
        <v>0</v>
      </c>
      <c r="AB2431" s="112">
        <v>0</v>
      </c>
    </row>
    <row r="2432" spans="1:28" hidden="1" outlineLevel="1" x14ac:dyDescent="0.25">
      <c r="A2432" s="114" t="s">
        <v>4</v>
      </c>
      <c r="B2432" s="114" t="s">
        <v>1847</v>
      </c>
      <c r="C2432" s="114" t="s">
        <v>599</v>
      </c>
      <c r="D2432" s="114" t="s">
        <v>1686</v>
      </c>
      <c r="E2432" s="112">
        <v>0</v>
      </c>
      <c r="F2432" s="112">
        <v>0</v>
      </c>
      <c r="G2432" s="112">
        <v>0</v>
      </c>
      <c r="H2432" s="112">
        <v>0</v>
      </c>
      <c r="I2432" s="112">
        <v>0</v>
      </c>
      <c r="J2432" s="112">
        <v>656</v>
      </c>
      <c r="K2432" s="112">
        <v>0</v>
      </c>
      <c r="L2432" s="112">
        <v>0</v>
      </c>
      <c r="M2432" s="112">
        <v>656</v>
      </c>
      <c r="O2432" s="114" t="s">
        <v>4</v>
      </c>
      <c r="P2432" s="114" t="s">
        <v>1847</v>
      </c>
      <c r="Q2432" s="114" t="s">
        <v>599</v>
      </c>
      <c r="R2432" s="114" t="s">
        <v>1686</v>
      </c>
      <c r="S2432" s="114"/>
      <c r="T2432" s="112">
        <v>0</v>
      </c>
      <c r="U2432" s="112">
        <v>0</v>
      </c>
      <c r="V2432" s="112">
        <v>0</v>
      </c>
      <c r="W2432" s="112">
        <v>0</v>
      </c>
      <c r="X2432" s="112">
        <v>0</v>
      </c>
      <c r="Y2432" s="112">
        <v>656</v>
      </c>
      <c r="Z2432" s="112">
        <v>0</v>
      </c>
      <c r="AA2432" s="112">
        <v>0</v>
      </c>
      <c r="AB2432" s="112">
        <v>656</v>
      </c>
    </row>
    <row r="2433" spans="1:28" hidden="1" outlineLevel="1" x14ac:dyDescent="0.25">
      <c r="A2433" s="114" t="s">
        <v>4</v>
      </c>
      <c r="B2433" s="114" t="s">
        <v>1847</v>
      </c>
      <c r="C2433" s="114" t="s">
        <v>600</v>
      </c>
      <c r="D2433" s="114" t="s">
        <v>1687</v>
      </c>
      <c r="E2433" s="112">
        <v>864</v>
      </c>
      <c r="F2433" s="112">
        <v>0</v>
      </c>
      <c r="G2433" s="112">
        <v>0</v>
      </c>
      <c r="H2433" s="112">
        <v>7659</v>
      </c>
      <c r="I2433" s="112">
        <v>0</v>
      </c>
      <c r="J2433" s="112">
        <v>0</v>
      </c>
      <c r="K2433" s="112">
        <v>0</v>
      </c>
      <c r="L2433" s="112">
        <v>0</v>
      </c>
      <c r="M2433" s="112">
        <v>8523</v>
      </c>
      <c r="O2433" s="114" t="s">
        <v>4</v>
      </c>
      <c r="P2433" s="114" t="s">
        <v>1847</v>
      </c>
      <c r="Q2433" s="114" t="s">
        <v>600</v>
      </c>
      <c r="R2433" s="114" t="s">
        <v>1687</v>
      </c>
      <c r="S2433" s="114"/>
      <c r="T2433" s="112">
        <v>864</v>
      </c>
      <c r="U2433" s="112">
        <v>0</v>
      </c>
      <c r="V2433" s="112">
        <v>0</v>
      </c>
      <c r="W2433" s="112">
        <v>7659</v>
      </c>
      <c r="X2433" s="112">
        <v>0</v>
      </c>
      <c r="Y2433" s="112">
        <v>0</v>
      </c>
      <c r="Z2433" s="112">
        <v>0</v>
      </c>
      <c r="AA2433" s="112">
        <v>0</v>
      </c>
      <c r="AB2433" s="112">
        <v>8523</v>
      </c>
    </row>
    <row r="2434" spans="1:28" hidden="1" outlineLevel="1" x14ac:dyDescent="0.25">
      <c r="A2434" s="114" t="s">
        <v>4</v>
      </c>
      <c r="B2434" s="114" t="s">
        <v>1847</v>
      </c>
      <c r="C2434" s="114" t="s">
        <v>601</v>
      </c>
      <c r="D2434" s="114" t="s">
        <v>1688</v>
      </c>
      <c r="E2434" s="112">
        <v>6464</v>
      </c>
      <c r="F2434" s="112">
        <v>0</v>
      </c>
      <c r="G2434" s="112">
        <v>0</v>
      </c>
      <c r="H2434" s="112">
        <v>0</v>
      </c>
      <c r="I2434" s="112">
        <v>3216</v>
      </c>
      <c r="J2434" s="112">
        <v>0</v>
      </c>
      <c r="K2434" s="112">
        <v>0</v>
      </c>
      <c r="L2434" s="112">
        <v>0</v>
      </c>
      <c r="M2434" s="112">
        <v>9680</v>
      </c>
      <c r="O2434" s="114" t="s">
        <v>4</v>
      </c>
      <c r="P2434" s="114" t="s">
        <v>1847</v>
      </c>
      <c r="Q2434" s="114" t="s">
        <v>601</v>
      </c>
      <c r="R2434" s="114" t="s">
        <v>1688</v>
      </c>
      <c r="S2434" s="114"/>
      <c r="T2434" s="112">
        <v>6464</v>
      </c>
      <c r="U2434" s="112">
        <v>0</v>
      </c>
      <c r="V2434" s="112">
        <v>0</v>
      </c>
      <c r="W2434" s="112">
        <v>0</v>
      </c>
      <c r="X2434" s="112">
        <v>3216</v>
      </c>
      <c r="Y2434" s="112">
        <v>0</v>
      </c>
      <c r="Z2434" s="112">
        <v>0</v>
      </c>
      <c r="AA2434" s="112">
        <v>0</v>
      </c>
      <c r="AB2434" s="112">
        <v>9680</v>
      </c>
    </row>
    <row r="2435" spans="1:28" hidden="1" outlineLevel="1" x14ac:dyDescent="0.25">
      <c r="A2435" s="114" t="s">
        <v>4</v>
      </c>
      <c r="B2435" s="114" t="s">
        <v>1847</v>
      </c>
      <c r="C2435" s="114" t="s">
        <v>602</v>
      </c>
      <c r="D2435" s="114" t="s">
        <v>1689</v>
      </c>
      <c r="E2435" s="112">
        <v>0</v>
      </c>
      <c r="F2435" s="112">
        <v>0</v>
      </c>
      <c r="G2435" s="112">
        <v>0</v>
      </c>
      <c r="H2435" s="112">
        <v>0</v>
      </c>
      <c r="I2435" s="112">
        <v>0</v>
      </c>
      <c r="J2435" s="112">
        <v>0</v>
      </c>
      <c r="K2435" s="112">
        <v>0</v>
      </c>
      <c r="L2435" s="112">
        <v>0</v>
      </c>
      <c r="M2435" s="112">
        <v>0</v>
      </c>
      <c r="O2435" s="114" t="s">
        <v>4</v>
      </c>
      <c r="P2435" s="114" t="s">
        <v>1847</v>
      </c>
      <c r="Q2435" s="114" t="s">
        <v>602</v>
      </c>
      <c r="R2435" s="114" t="s">
        <v>1689</v>
      </c>
      <c r="S2435" s="114"/>
      <c r="T2435" s="112">
        <v>0</v>
      </c>
      <c r="U2435" s="112">
        <v>0</v>
      </c>
      <c r="V2435" s="112">
        <v>0</v>
      </c>
      <c r="W2435" s="112">
        <v>0</v>
      </c>
      <c r="X2435" s="112">
        <v>0</v>
      </c>
      <c r="Y2435" s="112">
        <v>0</v>
      </c>
      <c r="Z2435" s="112">
        <v>0</v>
      </c>
      <c r="AA2435" s="112">
        <v>0</v>
      </c>
      <c r="AB2435" s="112">
        <v>0</v>
      </c>
    </row>
    <row r="2436" spans="1:28" hidden="1" outlineLevel="1" x14ac:dyDescent="0.25">
      <c r="A2436" s="114" t="s">
        <v>4</v>
      </c>
      <c r="B2436" s="114" t="s">
        <v>1847</v>
      </c>
      <c r="C2436" s="114" t="s">
        <v>603</v>
      </c>
      <c r="D2436" s="114" t="s">
        <v>1690</v>
      </c>
      <c r="E2436" s="112">
        <v>0</v>
      </c>
      <c r="F2436" s="112">
        <v>0</v>
      </c>
      <c r="G2436" s="112">
        <v>0</v>
      </c>
      <c r="H2436" s="112">
        <v>0</v>
      </c>
      <c r="I2436" s="112">
        <v>0</v>
      </c>
      <c r="J2436" s="112">
        <v>0</v>
      </c>
      <c r="K2436" s="112">
        <v>0</v>
      </c>
      <c r="L2436" s="112">
        <v>0</v>
      </c>
      <c r="M2436" s="112">
        <v>0</v>
      </c>
      <c r="O2436" s="114" t="s">
        <v>4</v>
      </c>
      <c r="P2436" s="114" t="s">
        <v>1847</v>
      </c>
      <c r="Q2436" s="114" t="s">
        <v>603</v>
      </c>
      <c r="R2436" s="114" t="s">
        <v>1690</v>
      </c>
      <c r="S2436" s="114"/>
      <c r="T2436" s="112">
        <v>0</v>
      </c>
      <c r="U2436" s="112">
        <v>0</v>
      </c>
      <c r="V2436" s="112">
        <v>0</v>
      </c>
      <c r="W2436" s="112">
        <v>0</v>
      </c>
      <c r="X2436" s="112">
        <v>0</v>
      </c>
      <c r="Y2436" s="112">
        <v>0</v>
      </c>
      <c r="Z2436" s="112">
        <v>0</v>
      </c>
      <c r="AA2436" s="112">
        <v>0</v>
      </c>
      <c r="AB2436" s="112">
        <v>0</v>
      </c>
    </row>
    <row r="2437" spans="1:28" hidden="1" outlineLevel="1" x14ac:dyDescent="0.25">
      <c r="A2437" s="114" t="s">
        <v>4</v>
      </c>
      <c r="B2437" s="114" t="s">
        <v>1847</v>
      </c>
      <c r="C2437" s="114" t="s">
        <v>604</v>
      </c>
      <c r="D2437" s="114" t="s">
        <v>1691</v>
      </c>
      <c r="E2437" s="112">
        <v>0</v>
      </c>
      <c r="F2437" s="112">
        <v>0</v>
      </c>
      <c r="G2437" s="112">
        <v>0</v>
      </c>
      <c r="H2437" s="112">
        <v>0</v>
      </c>
      <c r="I2437" s="112">
        <v>0</v>
      </c>
      <c r="J2437" s="112">
        <v>4960</v>
      </c>
      <c r="K2437" s="112">
        <v>0</v>
      </c>
      <c r="L2437" s="112">
        <v>0</v>
      </c>
      <c r="M2437" s="112">
        <v>4960</v>
      </c>
      <c r="O2437" s="114" t="s">
        <v>4</v>
      </c>
      <c r="P2437" s="114" t="s">
        <v>1847</v>
      </c>
      <c r="Q2437" s="114" t="s">
        <v>604</v>
      </c>
      <c r="R2437" s="114" t="s">
        <v>1691</v>
      </c>
      <c r="S2437" s="114"/>
      <c r="T2437" s="112">
        <v>0</v>
      </c>
      <c r="U2437" s="112">
        <v>0</v>
      </c>
      <c r="V2437" s="112">
        <v>0</v>
      </c>
      <c r="W2437" s="112">
        <v>0</v>
      </c>
      <c r="X2437" s="112">
        <v>0</v>
      </c>
      <c r="Y2437" s="112">
        <v>4960</v>
      </c>
      <c r="Z2437" s="112">
        <v>0</v>
      </c>
      <c r="AA2437" s="112">
        <v>0</v>
      </c>
      <c r="AB2437" s="112">
        <v>4960</v>
      </c>
    </row>
    <row r="2438" spans="1:28" hidden="1" outlineLevel="1" x14ac:dyDescent="0.25">
      <c r="A2438" s="114" t="s">
        <v>4</v>
      </c>
      <c r="B2438" s="114" t="s">
        <v>1847</v>
      </c>
      <c r="C2438" s="114" t="s">
        <v>605</v>
      </c>
      <c r="D2438" s="114" t="s">
        <v>1692</v>
      </c>
      <c r="E2438" s="112">
        <v>0</v>
      </c>
      <c r="F2438" s="112">
        <v>0</v>
      </c>
      <c r="G2438" s="112">
        <v>0</v>
      </c>
      <c r="H2438" s="112">
        <v>0</v>
      </c>
      <c r="I2438" s="112">
        <v>0</v>
      </c>
      <c r="J2438" s="112">
        <v>0</v>
      </c>
      <c r="K2438" s="112">
        <v>0</v>
      </c>
      <c r="L2438" s="112">
        <v>0</v>
      </c>
      <c r="M2438" s="112">
        <v>0</v>
      </c>
      <c r="O2438" s="114" t="s">
        <v>4</v>
      </c>
      <c r="P2438" s="114" t="s">
        <v>1847</v>
      </c>
      <c r="Q2438" s="114" t="s">
        <v>605</v>
      </c>
      <c r="R2438" s="114" t="s">
        <v>1692</v>
      </c>
      <c r="S2438" s="114"/>
      <c r="T2438" s="112">
        <v>0</v>
      </c>
      <c r="U2438" s="112">
        <v>0</v>
      </c>
      <c r="V2438" s="112">
        <v>0</v>
      </c>
      <c r="W2438" s="112">
        <v>0</v>
      </c>
      <c r="X2438" s="112">
        <v>0</v>
      </c>
      <c r="Y2438" s="112">
        <v>0</v>
      </c>
      <c r="Z2438" s="112">
        <v>0</v>
      </c>
      <c r="AA2438" s="112">
        <v>0</v>
      </c>
      <c r="AB2438" s="112">
        <v>0</v>
      </c>
    </row>
    <row r="2439" spans="1:28" hidden="1" outlineLevel="1" x14ac:dyDescent="0.25">
      <c r="A2439" s="114" t="s">
        <v>4</v>
      </c>
      <c r="B2439" s="114" t="s">
        <v>1847</v>
      </c>
      <c r="C2439" s="114" t="s">
        <v>606</v>
      </c>
      <c r="D2439" s="114" t="s">
        <v>1693</v>
      </c>
      <c r="E2439" s="112">
        <v>0</v>
      </c>
      <c r="F2439" s="112">
        <v>0</v>
      </c>
      <c r="G2439" s="112">
        <v>0</v>
      </c>
      <c r="H2439" s="112">
        <v>0</v>
      </c>
      <c r="I2439" s="112">
        <v>0</v>
      </c>
      <c r="J2439" s="112">
        <v>0</v>
      </c>
      <c r="K2439" s="112">
        <v>0</v>
      </c>
      <c r="L2439" s="112">
        <v>0</v>
      </c>
      <c r="M2439" s="112">
        <v>0</v>
      </c>
      <c r="O2439" s="114" t="s">
        <v>4</v>
      </c>
      <c r="P2439" s="114" t="s">
        <v>1847</v>
      </c>
      <c r="Q2439" s="114" t="s">
        <v>606</v>
      </c>
      <c r="R2439" s="114" t="s">
        <v>1693</v>
      </c>
      <c r="S2439" s="114"/>
      <c r="T2439" s="112">
        <v>0</v>
      </c>
      <c r="U2439" s="112">
        <v>0</v>
      </c>
      <c r="V2439" s="112">
        <v>0</v>
      </c>
      <c r="W2439" s="112">
        <v>0</v>
      </c>
      <c r="X2439" s="112">
        <v>0</v>
      </c>
      <c r="Y2439" s="112">
        <v>0</v>
      </c>
      <c r="Z2439" s="112">
        <v>0</v>
      </c>
      <c r="AA2439" s="112">
        <v>0</v>
      </c>
      <c r="AB2439" s="112">
        <v>0</v>
      </c>
    </row>
    <row r="2440" spans="1:28" hidden="1" outlineLevel="1" x14ac:dyDescent="0.25">
      <c r="A2440" s="114" t="s">
        <v>4</v>
      </c>
      <c r="B2440" s="114" t="s">
        <v>1847</v>
      </c>
      <c r="C2440" s="114" t="s">
        <v>607</v>
      </c>
      <c r="D2440" s="114" t="s">
        <v>1694</v>
      </c>
      <c r="E2440" s="112">
        <v>0</v>
      </c>
      <c r="F2440" s="112">
        <v>192</v>
      </c>
      <c r="G2440" s="112">
        <v>3099</v>
      </c>
      <c r="H2440" s="112">
        <v>0</v>
      </c>
      <c r="I2440" s="112">
        <v>0</v>
      </c>
      <c r="J2440" s="112">
        <v>0</v>
      </c>
      <c r="K2440" s="112">
        <v>0</v>
      </c>
      <c r="L2440" s="112">
        <v>0</v>
      </c>
      <c r="M2440" s="112">
        <v>3291</v>
      </c>
      <c r="O2440" s="114" t="s">
        <v>4</v>
      </c>
      <c r="P2440" s="114" t="s">
        <v>1847</v>
      </c>
      <c r="Q2440" s="114" t="s">
        <v>607</v>
      </c>
      <c r="R2440" s="114" t="s">
        <v>1694</v>
      </c>
      <c r="S2440" s="114"/>
      <c r="T2440" s="112">
        <v>0</v>
      </c>
      <c r="U2440" s="112">
        <v>192</v>
      </c>
      <c r="V2440" s="112">
        <v>3099</v>
      </c>
      <c r="W2440" s="112">
        <v>0</v>
      </c>
      <c r="X2440" s="112">
        <v>0</v>
      </c>
      <c r="Y2440" s="112">
        <v>0</v>
      </c>
      <c r="Z2440" s="112">
        <v>0</v>
      </c>
      <c r="AA2440" s="112">
        <v>0</v>
      </c>
      <c r="AB2440" s="112">
        <v>3291</v>
      </c>
    </row>
    <row r="2441" spans="1:28" hidden="1" outlineLevel="1" x14ac:dyDescent="0.25">
      <c r="A2441" s="114" t="s">
        <v>4</v>
      </c>
      <c r="B2441" s="114" t="s">
        <v>1847</v>
      </c>
      <c r="C2441" s="114" t="s">
        <v>608</v>
      </c>
      <c r="D2441" s="114" t="s">
        <v>1695</v>
      </c>
      <c r="E2441" s="112">
        <v>0</v>
      </c>
      <c r="F2441" s="112">
        <v>0</v>
      </c>
      <c r="G2441" s="112">
        <v>0</v>
      </c>
      <c r="H2441" s="112">
        <v>0</v>
      </c>
      <c r="I2441" s="112">
        <v>4960</v>
      </c>
      <c r="J2441" s="112">
        <v>0</v>
      </c>
      <c r="K2441" s="112">
        <v>0</v>
      </c>
      <c r="L2441" s="112">
        <v>0</v>
      </c>
      <c r="M2441" s="112">
        <v>4960</v>
      </c>
      <c r="O2441" s="114" t="s">
        <v>4</v>
      </c>
      <c r="P2441" s="114" t="s">
        <v>1847</v>
      </c>
      <c r="Q2441" s="114" t="s">
        <v>608</v>
      </c>
      <c r="R2441" s="114" t="s">
        <v>1695</v>
      </c>
      <c r="S2441" s="114"/>
      <c r="T2441" s="112">
        <v>0</v>
      </c>
      <c r="U2441" s="112">
        <v>0</v>
      </c>
      <c r="V2441" s="112">
        <v>0</v>
      </c>
      <c r="W2441" s="112">
        <v>0</v>
      </c>
      <c r="X2441" s="112">
        <v>4960</v>
      </c>
      <c r="Y2441" s="112">
        <v>0</v>
      </c>
      <c r="Z2441" s="112">
        <v>0</v>
      </c>
      <c r="AA2441" s="112">
        <v>0</v>
      </c>
      <c r="AB2441" s="112">
        <v>4960</v>
      </c>
    </row>
    <row r="2442" spans="1:28" hidden="1" outlineLevel="1" x14ac:dyDescent="0.25">
      <c r="A2442" s="114" t="s">
        <v>4</v>
      </c>
      <c r="B2442" s="114" t="s">
        <v>1847</v>
      </c>
      <c r="C2442" s="114" t="s">
        <v>609</v>
      </c>
      <c r="D2442" s="114" t="s">
        <v>1696</v>
      </c>
      <c r="E2442" s="112">
        <v>0</v>
      </c>
      <c r="F2442" s="112">
        <v>0</v>
      </c>
      <c r="G2442" s="112">
        <v>0</v>
      </c>
      <c r="H2442" s="112">
        <v>0</v>
      </c>
      <c r="I2442" s="112">
        <v>0</v>
      </c>
      <c r="J2442" s="112">
        <v>0</v>
      </c>
      <c r="K2442" s="112">
        <v>0</v>
      </c>
      <c r="L2442" s="112">
        <v>0</v>
      </c>
      <c r="M2442" s="112">
        <v>0</v>
      </c>
      <c r="O2442" s="114" t="s">
        <v>4</v>
      </c>
      <c r="P2442" s="114" t="s">
        <v>1847</v>
      </c>
      <c r="Q2442" s="114" t="s">
        <v>609</v>
      </c>
      <c r="R2442" s="114" t="s">
        <v>1696</v>
      </c>
      <c r="S2442" s="114"/>
      <c r="T2442" s="112">
        <v>0</v>
      </c>
      <c r="U2442" s="112">
        <v>0</v>
      </c>
      <c r="V2442" s="112">
        <v>0</v>
      </c>
      <c r="W2442" s="112">
        <v>0</v>
      </c>
      <c r="X2442" s="112">
        <v>0</v>
      </c>
      <c r="Y2442" s="112">
        <v>0</v>
      </c>
      <c r="Z2442" s="112">
        <v>0</v>
      </c>
      <c r="AA2442" s="112">
        <v>0</v>
      </c>
      <c r="AB2442" s="112">
        <v>0</v>
      </c>
    </row>
    <row r="2443" spans="1:28" hidden="1" outlineLevel="1" x14ac:dyDescent="0.25">
      <c r="A2443" s="114" t="s">
        <v>4</v>
      </c>
      <c r="B2443" s="114" t="s">
        <v>1847</v>
      </c>
      <c r="C2443" s="114" t="s">
        <v>610</v>
      </c>
      <c r="D2443" s="114" t="s">
        <v>1697</v>
      </c>
      <c r="E2443" s="112">
        <v>0</v>
      </c>
      <c r="F2443" s="112">
        <v>0</v>
      </c>
      <c r="G2443" s="112">
        <v>0</v>
      </c>
      <c r="H2443" s="112">
        <v>0</v>
      </c>
      <c r="I2443" s="112">
        <v>0</v>
      </c>
      <c r="J2443" s="112">
        <v>0</v>
      </c>
      <c r="K2443" s="112">
        <v>0</v>
      </c>
      <c r="L2443" s="112">
        <v>0</v>
      </c>
      <c r="M2443" s="112">
        <v>0</v>
      </c>
      <c r="O2443" s="114" t="s">
        <v>4</v>
      </c>
      <c r="P2443" s="114" t="s">
        <v>1847</v>
      </c>
      <c r="Q2443" s="114" t="s">
        <v>610</v>
      </c>
      <c r="R2443" s="114" t="s">
        <v>1697</v>
      </c>
      <c r="S2443" s="114"/>
      <c r="T2443" s="112">
        <v>0</v>
      </c>
      <c r="U2443" s="112">
        <v>0</v>
      </c>
      <c r="V2443" s="112">
        <v>0</v>
      </c>
      <c r="W2443" s="112">
        <v>0</v>
      </c>
      <c r="X2443" s="112">
        <v>0</v>
      </c>
      <c r="Y2443" s="112">
        <v>0</v>
      </c>
      <c r="Z2443" s="112">
        <v>0</v>
      </c>
      <c r="AA2443" s="112">
        <v>0</v>
      </c>
      <c r="AB2443" s="112">
        <v>0</v>
      </c>
    </row>
    <row r="2444" spans="1:28" hidden="1" outlineLevel="1" x14ac:dyDescent="0.25">
      <c r="A2444" s="114" t="s">
        <v>4</v>
      </c>
      <c r="B2444" s="114" t="s">
        <v>1847</v>
      </c>
      <c r="C2444" s="114" t="s">
        <v>611</v>
      </c>
      <c r="D2444" s="114" t="s">
        <v>1698</v>
      </c>
      <c r="E2444" s="112">
        <v>0</v>
      </c>
      <c r="F2444" s="112">
        <v>0</v>
      </c>
      <c r="G2444" s="112">
        <v>0</v>
      </c>
      <c r="H2444" s="112">
        <v>0</v>
      </c>
      <c r="I2444" s="112">
        <v>0</v>
      </c>
      <c r="J2444" s="112">
        <v>0</v>
      </c>
      <c r="K2444" s="112">
        <v>0</v>
      </c>
      <c r="L2444" s="112">
        <v>0</v>
      </c>
      <c r="M2444" s="112">
        <v>0</v>
      </c>
      <c r="O2444" s="114" t="s">
        <v>4</v>
      </c>
      <c r="P2444" s="114" t="s">
        <v>1847</v>
      </c>
      <c r="Q2444" s="114" t="s">
        <v>611</v>
      </c>
      <c r="R2444" s="114" t="s">
        <v>1698</v>
      </c>
      <c r="S2444" s="114"/>
      <c r="T2444" s="112">
        <v>0</v>
      </c>
      <c r="U2444" s="112">
        <v>0</v>
      </c>
      <c r="V2444" s="112">
        <v>0</v>
      </c>
      <c r="W2444" s="112">
        <v>0</v>
      </c>
      <c r="X2444" s="112">
        <v>0</v>
      </c>
      <c r="Y2444" s="112">
        <v>0</v>
      </c>
      <c r="Z2444" s="112">
        <v>0</v>
      </c>
      <c r="AA2444" s="112">
        <v>0</v>
      </c>
      <c r="AB2444" s="112">
        <v>0</v>
      </c>
    </row>
    <row r="2445" spans="1:28" hidden="1" outlineLevel="1" x14ac:dyDescent="0.25">
      <c r="A2445" s="114" t="s">
        <v>4</v>
      </c>
      <c r="B2445" s="114" t="s">
        <v>1847</v>
      </c>
      <c r="C2445" s="114" t="s">
        <v>612</v>
      </c>
      <c r="D2445" s="114" t="s">
        <v>1699</v>
      </c>
      <c r="E2445" s="112">
        <v>0</v>
      </c>
      <c r="F2445" s="112">
        <v>0</v>
      </c>
      <c r="G2445" s="112">
        <v>0</v>
      </c>
      <c r="H2445" s="112">
        <v>0</v>
      </c>
      <c r="I2445" s="112">
        <v>0</v>
      </c>
      <c r="J2445" s="112">
        <v>0</v>
      </c>
      <c r="K2445" s="112">
        <v>0</v>
      </c>
      <c r="L2445" s="112">
        <v>0</v>
      </c>
      <c r="M2445" s="112">
        <v>0</v>
      </c>
      <c r="O2445" s="114" t="s">
        <v>4</v>
      </c>
      <c r="P2445" s="114" t="s">
        <v>1847</v>
      </c>
      <c r="Q2445" s="114" t="s">
        <v>612</v>
      </c>
      <c r="R2445" s="114" t="s">
        <v>1699</v>
      </c>
      <c r="S2445" s="114"/>
      <c r="T2445" s="112">
        <v>0</v>
      </c>
      <c r="U2445" s="112">
        <v>0</v>
      </c>
      <c r="V2445" s="112">
        <v>0</v>
      </c>
      <c r="W2445" s="112">
        <v>0</v>
      </c>
      <c r="X2445" s="112">
        <v>0</v>
      </c>
      <c r="Y2445" s="112">
        <v>0</v>
      </c>
      <c r="Z2445" s="112">
        <v>0</v>
      </c>
      <c r="AA2445" s="112">
        <v>0</v>
      </c>
      <c r="AB2445" s="112">
        <v>0</v>
      </c>
    </row>
    <row r="2446" spans="1:28" hidden="1" outlineLevel="1" x14ac:dyDescent="0.25">
      <c r="A2446" s="114" t="s">
        <v>4</v>
      </c>
      <c r="B2446" s="114" t="s">
        <v>1847</v>
      </c>
      <c r="C2446" s="114" t="s">
        <v>613</v>
      </c>
      <c r="D2446" s="114" t="s">
        <v>1700</v>
      </c>
      <c r="E2446" s="112">
        <v>2176</v>
      </c>
      <c r="F2446" s="112">
        <v>0</v>
      </c>
      <c r="G2446" s="112">
        <v>0</v>
      </c>
      <c r="H2446" s="112">
        <v>0</v>
      </c>
      <c r="I2446" s="112">
        <v>0</v>
      </c>
      <c r="J2446" s="112">
        <v>0</v>
      </c>
      <c r="K2446" s="112">
        <v>0</v>
      </c>
      <c r="L2446" s="112">
        <v>0</v>
      </c>
      <c r="M2446" s="112">
        <v>2176</v>
      </c>
      <c r="O2446" s="114" t="s">
        <v>4</v>
      </c>
      <c r="P2446" s="114" t="s">
        <v>1847</v>
      </c>
      <c r="Q2446" s="114" t="s">
        <v>613</v>
      </c>
      <c r="R2446" s="114" t="s">
        <v>1700</v>
      </c>
      <c r="S2446" s="114"/>
      <c r="T2446" s="112">
        <v>2176</v>
      </c>
      <c r="U2446" s="112">
        <v>0</v>
      </c>
      <c r="V2446" s="112">
        <v>0</v>
      </c>
      <c r="W2446" s="112">
        <v>0</v>
      </c>
      <c r="X2446" s="112">
        <v>0</v>
      </c>
      <c r="Y2446" s="112">
        <v>0</v>
      </c>
      <c r="Z2446" s="112">
        <v>0</v>
      </c>
      <c r="AA2446" s="112">
        <v>0</v>
      </c>
      <c r="AB2446" s="112">
        <v>2176</v>
      </c>
    </row>
    <row r="2447" spans="1:28" hidden="1" outlineLevel="1" x14ac:dyDescent="0.25">
      <c r="A2447" s="114" t="s">
        <v>4</v>
      </c>
      <c r="B2447" s="114" t="s">
        <v>1847</v>
      </c>
      <c r="C2447" s="114" t="s">
        <v>614</v>
      </c>
      <c r="D2447" s="114" t="s">
        <v>1701</v>
      </c>
      <c r="E2447" s="112">
        <v>0</v>
      </c>
      <c r="F2447" s="112">
        <v>0</v>
      </c>
      <c r="G2447" s="112">
        <v>0</v>
      </c>
      <c r="H2447" s="112">
        <v>0</v>
      </c>
      <c r="I2447" s="112">
        <v>1184</v>
      </c>
      <c r="J2447" s="112">
        <v>0</v>
      </c>
      <c r="K2447" s="112">
        <v>0</v>
      </c>
      <c r="L2447" s="112">
        <v>0</v>
      </c>
      <c r="M2447" s="112">
        <v>1184</v>
      </c>
      <c r="O2447" s="114" t="s">
        <v>4</v>
      </c>
      <c r="P2447" s="114" t="s">
        <v>1847</v>
      </c>
      <c r="Q2447" s="114" t="s">
        <v>614</v>
      </c>
      <c r="R2447" s="114" t="s">
        <v>1701</v>
      </c>
      <c r="S2447" s="114"/>
      <c r="T2447" s="112">
        <v>0</v>
      </c>
      <c r="U2447" s="112">
        <v>0</v>
      </c>
      <c r="V2447" s="112">
        <v>0</v>
      </c>
      <c r="W2447" s="112">
        <v>0</v>
      </c>
      <c r="X2447" s="112">
        <v>1184</v>
      </c>
      <c r="Y2447" s="112">
        <v>0</v>
      </c>
      <c r="Z2447" s="112">
        <v>0</v>
      </c>
      <c r="AA2447" s="112">
        <v>0</v>
      </c>
      <c r="AB2447" s="112">
        <v>1184</v>
      </c>
    </row>
    <row r="2448" spans="1:28" hidden="1" outlineLevel="1" x14ac:dyDescent="0.25">
      <c r="A2448" s="114" t="s">
        <v>4</v>
      </c>
      <c r="B2448" s="114" t="s">
        <v>1847</v>
      </c>
      <c r="C2448" s="114" t="s">
        <v>615</v>
      </c>
      <c r="D2448" s="114" t="s">
        <v>1702</v>
      </c>
      <c r="E2448" s="112">
        <v>0</v>
      </c>
      <c r="F2448" s="112">
        <v>0</v>
      </c>
      <c r="G2448" s="112">
        <v>0</v>
      </c>
      <c r="H2448" s="112">
        <v>0</v>
      </c>
      <c r="I2448" s="112">
        <v>0</v>
      </c>
      <c r="J2448" s="112">
        <v>0</v>
      </c>
      <c r="K2448" s="112">
        <v>0</v>
      </c>
      <c r="L2448" s="112">
        <v>0</v>
      </c>
      <c r="M2448" s="112">
        <v>0</v>
      </c>
      <c r="O2448" s="114" t="s">
        <v>4</v>
      </c>
      <c r="P2448" s="114" t="s">
        <v>1847</v>
      </c>
      <c r="Q2448" s="114" t="s">
        <v>615</v>
      </c>
      <c r="R2448" s="114" t="s">
        <v>1702</v>
      </c>
      <c r="S2448" s="114"/>
      <c r="T2448" s="112">
        <v>0</v>
      </c>
      <c r="U2448" s="112">
        <v>0</v>
      </c>
      <c r="V2448" s="112">
        <v>0</v>
      </c>
      <c r="W2448" s="112">
        <v>0</v>
      </c>
      <c r="X2448" s="112">
        <v>0</v>
      </c>
      <c r="Y2448" s="112">
        <v>0</v>
      </c>
      <c r="Z2448" s="112">
        <v>0</v>
      </c>
      <c r="AA2448" s="112">
        <v>0</v>
      </c>
      <c r="AB2448" s="112">
        <v>0</v>
      </c>
    </row>
    <row r="2449" spans="1:28" hidden="1" outlineLevel="1" x14ac:dyDescent="0.25">
      <c r="A2449" s="114" t="s">
        <v>4</v>
      </c>
      <c r="B2449" s="114" t="s">
        <v>1847</v>
      </c>
      <c r="C2449" s="114" t="s">
        <v>616</v>
      </c>
      <c r="D2449" s="114" t="s">
        <v>1703</v>
      </c>
      <c r="E2449" s="112">
        <v>9648</v>
      </c>
      <c r="F2449" s="112">
        <v>2400</v>
      </c>
      <c r="G2449" s="112">
        <v>3099</v>
      </c>
      <c r="H2449" s="112">
        <v>7659</v>
      </c>
      <c r="I2449" s="112">
        <v>13984</v>
      </c>
      <c r="J2449" s="112">
        <v>5808</v>
      </c>
      <c r="K2449" s="112">
        <v>0</v>
      </c>
      <c r="L2449" s="112">
        <v>0</v>
      </c>
      <c r="M2449" s="112">
        <v>42598</v>
      </c>
      <c r="O2449" s="114" t="s">
        <v>4</v>
      </c>
      <c r="P2449" s="114" t="s">
        <v>1847</v>
      </c>
      <c r="Q2449" s="114" t="s">
        <v>616</v>
      </c>
      <c r="R2449" s="114" t="s">
        <v>1703</v>
      </c>
      <c r="S2449" s="114"/>
      <c r="T2449" s="112">
        <v>9648</v>
      </c>
      <c r="U2449" s="112">
        <v>2400</v>
      </c>
      <c r="V2449" s="112">
        <v>3099</v>
      </c>
      <c r="W2449" s="112">
        <v>7659</v>
      </c>
      <c r="X2449" s="112">
        <v>13984</v>
      </c>
      <c r="Y2449" s="112">
        <v>5808</v>
      </c>
      <c r="Z2449" s="112">
        <v>0</v>
      </c>
      <c r="AA2449" s="112">
        <v>0</v>
      </c>
      <c r="AB2449" s="112">
        <v>42598</v>
      </c>
    </row>
    <row r="2450" spans="1:28" hidden="1" outlineLevel="1" x14ac:dyDescent="0.25">
      <c r="D2450" s="111" t="s">
        <v>617</v>
      </c>
      <c r="R2450" s="111" t="s">
        <v>617</v>
      </c>
      <c r="S2450" s="111"/>
    </row>
    <row r="2451" spans="1:28" hidden="1" outlineLevel="1" x14ac:dyDescent="0.25">
      <c r="A2451" s="114" t="s">
        <v>4</v>
      </c>
      <c r="B2451" s="114" t="s">
        <v>1847</v>
      </c>
      <c r="C2451" s="114" t="s">
        <v>618</v>
      </c>
      <c r="D2451" s="114" t="s">
        <v>1704</v>
      </c>
      <c r="E2451" s="112">
        <v>0</v>
      </c>
      <c r="F2451" s="112">
        <v>0</v>
      </c>
      <c r="G2451" s="112">
        <v>0</v>
      </c>
      <c r="H2451" s="112">
        <v>0</v>
      </c>
      <c r="I2451" s="112">
        <v>0</v>
      </c>
      <c r="J2451" s="112">
        <v>0</v>
      </c>
      <c r="K2451" s="112">
        <v>0</v>
      </c>
      <c r="L2451" s="112">
        <v>0</v>
      </c>
      <c r="M2451" s="112">
        <v>0</v>
      </c>
      <c r="O2451" s="114" t="s">
        <v>4</v>
      </c>
      <c r="P2451" s="114" t="s">
        <v>1847</v>
      </c>
      <c r="Q2451" s="114" t="s">
        <v>618</v>
      </c>
      <c r="R2451" s="114" t="s">
        <v>1704</v>
      </c>
      <c r="S2451" s="114"/>
      <c r="T2451" s="112">
        <v>0</v>
      </c>
      <c r="U2451" s="112">
        <v>0</v>
      </c>
      <c r="V2451" s="112">
        <v>0</v>
      </c>
      <c r="W2451" s="112">
        <v>0</v>
      </c>
      <c r="X2451" s="112">
        <v>0</v>
      </c>
      <c r="Y2451" s="112">
        <v>0</v>
      </c>
      <c r="Z2451" s="112">
        <v>0</v>
      </c>
      <c r="AA2451" s="112">
        <v>0</v>
      </c>
      <c r="AB2451" s="112">
        <v>0</v>
      </c>
    </row>
    <row r="2452" spans="1:28" hidden="1" outlineLevel="1" x14ac:dyDescent="0.25">
      <c r="A2452" s="114" t="s">
        <v>4</v>
      </c>
      <c r="B2452" s="114" t="s">
        <v>1847</v>
      </c>
      <c r="C2452" s="114" t="s">
        <v>619</v>
      </c>
      <c r="D2452" s="114" t="s">
        <v>1705</v>
      </c>
      <c r="E2452" s="112">
        <v>0</v>
      </c>
      <c r="F2452" s="112">
        <v>0</v>
      </c>
      <c r="G2452" s="112">
        <v>0</v>
      </c>
      <c r="H2452" s="112">
        <v>0</v>
      </c>
      <c r="I2452" s="112">
        <v>0</v>
      </c>
      <c r="J2452" s="112">
        <v>0</v>
      </c>
      <c r="K2452" s="112">
        <v>0</v>
      </c>
      <c r="L2452" s="112">
        <v>0</v>
      </c>
      <c r="M2452" s="112">
        <v>0</v>
      </c>
      <c r="O2452" s="114" t="s">
        <v>4</v>
      </c>
      <c r="P2452" s="114" t="s">
        <v>1847</v>
      </c>
      <c r="Q2452" s="114" t="s">
        <v>619</v>
      </c>
      <c r="R2452" s="114" t="s">
        <v>1705</v>
      </c>
      <c r="S2452" s="114"/>
      <c r="T2452" s="112">
        <v>0</v>
      </c>
      <c r="U2452" s="112">
        <v>0</v>
      </c>
      <c r="V2452" s="112">
        <v>0</v>
      </c>
      <c r="W2452" s="112">
        <v>0</v>
      </c>
      <c r="X2452" s="112">
        <v>0</v>
      </c>
      <c r="Y2452" s="112">
        <v>0</v>
      </c>
      <c r="Z2452" s="112">
        <v>0</v>
      </c>
      <c r="AA2452" s="112">
        <v>0</v>
      </c>
      <c r="AB2452" s="112">
        <v>0</v>
      </c>
    </row>
    <row r="2453" spans="1:28" hidden="1" outlineLevel="1" x14ac:dyDescent="0.25">
      <c r="A2453" s="114" t="s">
        <v>4</v>
      </c>
      <c r="B2453" s="114" t="s">
        <v>1847</v>
      </c>
      <c r="C2453" s="114" t="s">
        <v>620</v>
      </c>
      <c r="D2453" s="114" t="s">
        <v>1706</v>
      </c>
      <c r="E2453" s="112">
        <v>0</v>
      </c>
      <c r="F2453" s="112">
        <v>0</v>
      </c>
      <c r="G2453" s="112">
        <v>0</v>
      </c>
      <c r="H2453" s="112">
        <v>0</v>
      </c>
      <c r="I2453" s="112">
        <v>0</v>
      </c>
      <c r="J2453" s="112">
        <v>0</v>
      </c>
      <c r="K2453" s="112">
        <v>0</v>
      </c>
      <c r="L2453" s="112">
        <v>0</v>
      </c>
      <c r="M2453" s="112">
        <v>0</v>
      </c>
      <c r="O2453" s="114" t="s">
        <v>4</v>
      </c>
      <c r="P2453" s="114" t="s">
        <v>1847</v>
      </c>
      <c r="Q2453" s="114" t="s">
        <v>620</v>
      </c>
      <c r="R2453" s="114" t="s">
        <v>1706</v>
      </c>
      <c r="S2453" s="114"/>
      <c r="T2453" s="112">
        <v>0</v>
      </c>
      <c r="U2453" s="112">
        <v>0</v>
      </c>
      <c r="V2453" s="112">
        <v>0</v>
      </c>
      <c r="W2453" s="112">
        <v>0</v>
      </c>
      <c r="X2453" s="112">
        <v>0</v>
      </c>
      <c r="Y2453" s="112">
        <v>0</v>
      </c>
      <c r="Z2453" s="112">
        <v>0</v>
      </c>
      <c r="AA2453" s="112">
        <v>0</v>
      </c>
      <c r="AB2453" s="112">
        <v>0</v>
      </c>
    </row>
    <row r="2454" spans="1:28" hidden="1" outlineLevel="1" x14ac:dyDescent="0.25">
      <c r="A2454" s="114" t="s">
        <v>4</v>
      </c>
      <c r="B2454" s="114" t="s">
        <v>1847</v>
      </c>
      <c r="C2454" s="114" t="s">
        <v>621</v>
      </c>
      <c r="D2454" s="114" t="s">
        <v>1707</v>
      </c>
      <c r="E2454" s="112">
        <v>0</v>
      </c>
      <c r="F2454" s="112">
        <v>0</v>
      </c>
      <c r="G2454" s="112">
        <v>0</v>
      </c>
      <c r="H2454" s="112">
        <v>0</v>
      </c>
      <c r="I2454" s="112">
        <v>0</v>
      </c>
      <c r="J2454" s="112">
        <v>0</v>
      </c>
      <c r="K2454" s="112">
        <v>0</v>
      </c>
      <c r="L2454" s="112">
        <v>0</v>
      </c>
      <c r="M2454" s="112">
        <v>0</v>
      </c>
      <c r="O2454" s="114" t="s">
        <v>4</v>
      </c>
      <c r="P2454" s="114" t="s">
        <v>1847</v>
      </c>
      <c r="Q2454" s="114" t="s">
        <v>621</v>
      </c>
      <c r="R2454" s="114" t="s">
        <v>1707</v>
      </c>
      <c r="S2454" s="114"/>
      <c r="T2454" s="112">
        <v>0</v>
      </c>
      <c r="U2454" s="112">
        <v>0</v>
      </c>
      <c r="V2454" s="112">
        <v>0</v>
      </c>
      <c r="W2454" s="112">
        <v>0</v>
      </c>
      <c r="X2454" s="112">
        <v>0</v>
      </c>
      <c r="Y2454" s="112">
        <v>0</v>
      </c>
      <c r="Z2454" s="112">
        <v>0</v>
      </c>
      <c r="AA2454" s="112">
        <v>0</v>
      </c>
      <c r="AB2454" s="112">
        <v>0</v>
      </c>
    </row>
    <row r="2455" spans="1:28" hidden="1" outlineLevel="1" x14ac:dyDescent="0.25">
      <c r="A2455" s="114" t="s">
        <v>4</v>
      </c>
      <c r="B2455" s="114" t="s">
        <v>1847</v>
      </c>
      <c r="C2455" s="114" t="s">
        <v>706</v>
      </c>
      <c r="D2455" s="114" t="s">
        <v>1708</v>
      </c>
      <c r="E2455" s="112">
        <v>0</v>
      </c>
      <c r="F2455" s="112">
        <v>0</v>
      </c>
      <c r="G2455" s="112">
        <v>0</v>
      </c>
      <c r="H2455" s="112">
        <v>0</v>
      </c>
      <c r="I2455" s="112">
        <v>0</v>
      </c>
      <c r="J2455" s="112">
        <v>0</v>
      </c>
      <c r="K2455" s="112">
        <v>0</v>
      </c>
      <c r="L2455" s="112">
        <v>0</v>
      </c>
      <c r="M2455" s="112">
        <v>0</v>
      </c>
      <c r="O2455" s="114" t="s">
        <v>4</v>
      </c>
      <c r="P2455" s="114" t="s">
        <v>1847</v>
      </c>
      <c r="Q2455" s="114" t="s">
        <v>706</v>
      </c>
      <c r="R2455" s="114" t="s">
        <v>1708</v>
      </c>
      <c r="S2455" s="114"/>
      <c r="T2455" s="112">
        <v>0</v>
      </c>
      <c r="U2455" s="112">
        <v>0</v>
      </c>
      <c r="V2455" s="112">
        <v>0</v>
      </c>
      <c r="W2455" s="112">
        <v>0</v>
      </c>
      <c r="X2455" s="112">
        <v>0</v>
      </c>
      <c r="Y2455" s="112">
        <v>0</v>
      </c>
      <c r="Z2455" s="112">
        <v>0</v>
      </c>
      <c r="AA2455" s="112">
        <v>0</v>
      </c>
      <c r="AB2455" s="112">
        <v>0</v>
      </c>
    </row>
    <row r="2456" spans="1:28" hidden="1" outlineLevel="1" x14ac:dyDescent="0.25">
      <c r="A2456" s="114" t="s">
        <v>4</v>
      </c>
      <c r="B2456" s="114" t="s">
        <v>1847</v>
      </c>
      <c r="C2456" s="114" t="s">
        <v>708</v>
      </c>
      <c r="D2456" s="114" t="s">
        <v>1709</v>
      </c>
      <c r="E2456" s="112">
        <v>0</v>
      </c>
      <c r="F2456" s="112">
        <v>0</v>
      </c>
      <c r="G2456" s="112">
        <v>0</v>
      </c>
      <c r="H2456" s="112">
        <v>0</v>
      </c>
      <c r="I2456" s="112">
        <v>0</v>
      </c>
      <c r="J2456" s="112">
        <v>0</v>
      </c>
      <c r="K2456" s="112">
        <v>0</v>
      </c>
      <c r="L2456" s="112">
        <v>0</v>
      </c>
      <c r="M2456" s="112">
        <v>0</v>
      </c>
      <c r="O2456" s="114" t="s">
        <v>4</v>
      </c>
      <c r="P2456" s="114" t="s">
        <v>1847</v>
      </c>
      <c r="Q2456" s="114" t="s">
        <v>708</v>
      </c>
      <c r="R2456" s="114" t="s">
        <v>1709</v>
      </c>
      <c r="S2456" s="114"/>
      <c r="T2456" s="112">
        <v>0</v>
      </c>
      <c r="U2456" s="112">
        <v>0</v>
      </c>
      <c r="V2456" s="112">
        <v>0</v>
      </c>
      <c r="W2456" s="112">
        <v>0</v>
      </c>
      <c r="X2456" s="112">
        <v>0</v>
      </c>
      <c r="Y2456" s="112">
        <v>0</v>
      </c>
      <c r="Z2456" s="112">
        <v>0</v>
      </c>
      <c r="AA2456" s="112">
        <v>0</v>
      </c>
      <c r="AB2456" s="112">
        <v>0</v>
      </c>
    </row>
    <row r="2457" spans="1:28" hidden="1" outlineLevel="1" x14ac:dyDescent="0.25"/>
    <row r="2458" spans="1:28" hidden="1" outlineLevel="1" x14ac:dyDescent="0.25"/>
    <row r="2459" spans="1:28" hidden="1" outlineLevel="1" x14ac:dyDescent="0.25">
      <c r="A2459" s="111" t="s">
        <v>1848</v>
      </c>
      <c r="O2459" s="111" t="s">
        <v>1848</v>
      </c>
    </row>
    <row r="2460" spans="1:28" hidden="1" outlineLevel="1" x14ac:dyDescent="0.25">
      <c r="A2460" s="114" t="s">
        <v>0</v>
      </c>
      <c r="B2460" s="114" t="s">
        <v>1666</v>
      </c>
      <c r="C2460" s="114" t="s">
        <v>112</v>
      </c>
      <c r="D2460" s="111" t="s">
        <v>127</v>
      </c>
      <c r="E2460" s="112" t="s">
        <v>1667</v>
      </c>
      <c r="F2460" s="112" t="s">
        <v>1668</v>
      </c>
      <c r="G2460" s="112" t="s">
        <v>1669</v>
      </c>
      <c r="H2460" s="112" t="s">
        <v>1670</v>
      </c>
      <c r="I2460" s="112" t="s">
        <v>1671</v>
      </c>
      <c r="J2460" s="112" t="s">
        <v>1672</v>
      </c>
      <c r="K2460" s="112" t="s">
        <v>1673</v>
      </c>
      <c r="L2460" s="112" t="s">
        <v>1674</v>
      </c>
      <c r="M2460" s="112" t="s">
        <v>1</v>
      </c>
      <c r="O2460" s="114" t="s">
        <v>0</v>
      </c>
      <c r="P2460" s="114" t="s">
        <v>1666</v>
      </c>
      <c r="Q2460" s="114" t="s">
        <v>112</v>
      </c>
      <c r="R2460" s="111" t="s">
        <v>127</v>
      </c>
      <c r="S2460" s="111"/>
      <c r="T2460" s="112" t="s">
        <v>1667</v>
      </c>
      <c r="U2460" s="112" t="s">
        <v>1668</v>
      </c>
      <c r="V2460" s="112" t="s">
        <v>1669</v>
      </c>
      <c r="W2460" s="112" t="s">
        <v>1670</v>
      </c>
      <c r="X2460" s="112" t="s">
        <v>1671</v>
      </c>
      <c r="Y2460" s="112" t="s">
        <v>1672</v>
      </c>
      <c r="Z2460" s="112" t="s">
        <v>1673</v>
      </c>
      <c r="AA2460" s="112" t="s">
        <v>1674</v>
      </c>
      <c r="AB2460" s="112" t="s">
        <v>1</v>
      </c>
    </row>
    <row r="2461" spans="1:28" hidden="1" outlineLevel="1" x14ac:dyDescent="0.25">
      <c r="A2461" s="114" t="s">
        <v>1849</v>
      </c>
      <c r="B2461" s="114" t="s">
        <v>1850</v>
      </c>
      <c r="C2461" s="114" t="s">
        <v>589</v>
      </c>
      <c r="D2461" s="114" t="s">
        <v>1676</v>
      </c>
      <c r="E2461" s="112">
        <v>1530592</v>
      </c>
      <c r="F2461" s="112">
        <v>0</v>
      </c>
      <c r="G2461" s="112">
        <v>0</v>
      </c>
      <c r="H2461" s="112">
        <v>0</v>
      </c>
      <c r="I2461" s="112">
        <v>404848</v>
      </c>
      <c r="J2461" s="112">
        <v>0</v>
      </c>
      <c r="K2461" s="112">
        <v>87138</v>
      </c>
      <c r="L2461" s="112">
        <v>0</v>
      </c>
      <c r="M2461" s="112">
        <v>2022578</v>
      </c>
      <c r="O2461" s="114" t="s">
        <v>1849</v>
      </c>
      <c r="P2461" s="114" t="s">
        <v>1850</v>
      </c>
      <c r="Q2461" s="114" t="s">
        <v>589</v>
      </c>
      <c r="R2461" s="114" t="s">
        <v>1676</v>
      </c>
      <c r="S2461" s="114"/>
      <c r="T2461" s="112">
        <v>1530592</v>
      </c>
      <c r="U2461" s="112">
        <v>0</v>
      </c>
      <c r="V2461" s="112">
        <v>0</v>
      </c>
      <c r="W2461" s="112">
        <v>0</v>
      </c>
      <c r="X2461" s="112">
        <v>404848</v>
      </c>
      <c r="Y2461" s="112">
        <v>0</v>
      </c>
      <c r="Z2461" s="112">
        <v>87138</v>
      </c>
      <c r="AA2461" s="112">
        <v>0</v>
      </c>
      <c r="AB2461" s="112">
        <v>2022578</v>
      </c>
    </row>
    <row r="2462" spans="1:28" hidden="1" outlineLevel="1" x14ac:dyDescent="0.25">
      <c r="A2462" s="114" t="s">
        <v>1849</v>
      </c>
      <c r="B2462" s="114" t="s">
        <v>1850</v>
      </c>
      <c r="C2462" s="114" t="s">
        <v>590</v>
      </c>
      <c r="D2462" s="114" t="s">
        <v>1677</v>
      </c>
      <c r="E2462" s="112">
        <v>238755</v>
      </c>
      <c r="F2462" s="112">
        <v>0</v>
      </c>
      <c r="G2462" s="112">
        <v>0</v>
      </c>
      <c r="H2462" s="112">
        <v>0</v>
      </c>
      <c r="I2462" s="112">
        <v>5011381</v>
      </c>
      <c r="J2462" s="112">
        <v>0</v>
      </c>
      <c r="K2462" s="112">
        <v>595403</v>
      </c>
      <c r="L2462" s="112">
        <v>0</v>
      </c>
      <c r="M2462" s="112">
        <v>5845539</v>
      </c>
      <c r="O2462" s="114" t="s">
        <v>1849</v>
      </c>
      <c r="P2462" s="114" t="s">
        <v>1850</v>
      </c>
      <c r="Q2462" s="114" t="s">
        <v>590</v>
      </c>
      <c r="R2462" s="114" t="s">
        <v>1677</v>
      </c>
      <c r="S2462" s="114"/>
      <c r="T2462" s="112">
        <v>238755</v>
      </c>
      <c r="U2462" s="112">
        <v>0</v>
      </c>
      <c r="V2462" s="112">
        <v>0</v>
      </c>
      <c r="W2462" s="112">
        <v>0</v>
      </c>
      <c r="X2462" s="112">
        <v>5011381</v>
      </c>
      <c r="Y2462" s="112">
        <v>0</v>
      </c>
      <c r="Z2462" s="112">
        <v>595403</v>
      </c>
      <c r="AA2462" s="112">
        <v>0</v>
      </c>
      <c r="AB2462" s="112">
        <v>5845539</v>
      </c>
    </row>
    <row r="2463" spans="1:28" hidden="1" outlineLevel="1" x14ac:dyDescent="0.25">
      <c r="A2463" s="114" t="s">
        <v>1849</v>
      </c>
      <c r="B2463" s="114" t="s">
        <v>1850</v>
      </c>
      <c r="C2463" s="114" t="s">
        <v>591</v>
      </c>
      <c r="D2463" s="114" t="s">
        <v>1678</v>
      </c>
      <c r="E2463" s="112">
        <v>0</v>
      </c>
      <c r="F2463" s="112">
        <v>38475112</v>
      </c>
      <c r="G2463" s="112">
        <v>0</v>
      </c>
      <c r="H2463" s="112">
        <v>0</v>
      </c>
      <c r="I2463" s="112">
        <v>1377350</v>
      </c>
      <c r="J2463" s="112">
        <v>215088</v>
      </c>
      <c r="K2463" s="112">
        <v>15522</v>
      </c>
      <c r="L2463" s="112">
        <v>11578</v>
      </c>
      <c r="M2463" s="112">
        <v>40094650</v>
      </c>
      <c r="O2463" s="114" t="s">
        <v>1849</v>
      </c>
      <c r="P2463" s="114" t="s">
        <v>1850</v>
      </c>
      <c r="Q2463" s="114" t="s">
        <v>591</v>
      </c>
      <c r="R2463" s="114" t="s">
        <v>1678</v>
      </c>
      <c r="S2463" s="114"/>
      <c r="T2463" s="112">
        <v>0</v>
      </c>
      <c r="U2463" s="112">
        <v>38475112</v>
      </c>
      <c r="V2463" s="112">
        <v>0</v>
      </c>
      <c r="W2463" s="112">
        <v>0</v>
      </c>
      <c r="X2463" s="112">
        <v>1377350</v>
      </c>
      <c r="Y2463" s="112">
        <v>215088</v>
      </c>
      <c r="Z2463" s="112">
        <v>15522</v>
      </c>
      <c r="AA2463" s="112">
        <v>11578</v>
      </c>
      <c r="AB2463" s="112">
        <v>40094650</v>
      </c>
    </row>
    <row r="2464" spans="1:28" hidden="1" outlineLevel="1" x14ac:dyDescent="0.25">
      <c r="A2464" s="114" t="s">
        <v>1849</v>
      </c>
      <c r="B2464" s="114" t="s">
        <v>1850</v>
      </c>
      <c r="C2464" s="114" t="s">
        <v>592</v>
      </c>
      <c r="D2464" s="114" t="s">
        <v>1679</v>
      </c>
      <c r="E2464" s="112">
        <v>3831840</v>
      </c>
      <c r="F2464" s="112">
        <v>2831380</v>
      </c>
      <c r="G2464" s="112">
        <v>0</v>
      </c>
      <c r="H2464" s="112">
        <v>0</v>
      </c>
      <c r="I2464" s="112">
        <v>7725065</v>
      </c>
      <c r="J2464" s="112">
        <v>2093709</v>
      </c>
      <c r="K2464" s="112">
        <v>1123068</v>
      </c>
      <c r="L2464" s="112">
        <v>178867</v>
      </c>
      <c r="M2464" s="112">
        <v>17783929</v>
      </c>
      <c r="O2464" s="114" t="s">
        <v>1849</v>
      </c>
      <c r="P2464" s="114" t="s">
        <v>1850</v>
      </c>
      <c r="Q2464" s="114" t="s">
        <v>592</v>
      </c>
      <c r="R2464" s="114" t="s">
        <v>1679</v>
      </c>
      <c r="S2464" s="114"/>
      <c r="T2464" s="112">
        <v>3831840</v>
      </c>
      <c r="U2464" s="112">
        <v>2831380</v>
      </c>
      <c r="V2464" s="112">
        <v>0</v>
      </c>
      <c r="W2464" s="112">
        <v>0</v>
      </c>
      <c r="X2464" s="112">
        <v>7725065</v>
      </c>
      <c r="Y2464" s="112">
        <v>2093709</v>
      </c>
      <c r="Z2464" s="112">
        <v>1123068</v>
      </c>
      <c r="AA2464" s="112">
        <v>178867</v>
      </c>
      <c r="AB2464" s="112">
        <v>17783929</v>
      </c>
    </row>
    <row r="2465" spans="1:28" hidden="1" outlineLevel="1" x14ac:dyDescent="0.25">
      <c r="A2465" s="114" t="s">
        <v>1849</v>
      </c>
      <c r="B2465" s="114" t="s">
        <v>1850</v>
      </c>
      <c r="C2465" s="114" t="s">
        <v>593</v>
      </c>
      <c r="D2465" s="114" t="s">
        <v>1680</v>
      </c>
      <c r="E2465" s="112">
        <v>0</v>
      </c>
      <c r="F2465" s="112">
        <v>0</v>
      </c>
      <c r="G2465" s="112">
        <v>0</v>
      </c>
      <c r="H2465" s="112">
        <v>0</v>
      </c>
      <c r="I2465" s="112">
        <v>150816</v>
      </c>
      <c r="J2465" s="112">
        <v>0</v>
      </c>
      <c r="K2465" s="112">
        <v>2714</v>
      </c>
      <c r="L2465" s="112">
        <v>0</v>
      </c>
      <c r="M2465" s="112">
        <v>153530</v>
      </c>
      <c r="O2465" s="114" t="s">
        <v>1849</v>
      </c>
      <c r="P2465" s="114" t="s">
        <v>1850</v>
      </c>
      <c r="Q2465" s="114" t="s">
        <v>593</v>
      </c>
      <c r="R2465" s="114" t="s">
        <v>1680</v>
      </c>
      <c r="S2465" s="114"/>
      <c r="T2465" s="112">
        <v>0</v>
      </c>
      <c r="U2465" s="112">
        <v>0</v>
      </c>
      <c r="V2465" s="112">
        <v>0</v>
      </c>
      <c r="W2465" s="112">
        <v>0</v>
      </c>
      <c r="X2465" s="112">
        <v>150816</v>
      </c>
      <c r="Y2465" s="112">
        <v>0</v>
      </c>
      <c r="Z2465" s="112">
        <v>2714</v>
      </c>
      <c r="AA2465" s="112">
        <v>0</v>
      </c>
      <c r="AB2465" s="112">
        <v>153530</v>
      </c>
    </row>
    <row r="2466" spans="1:28" hidden="1" outlineLevel="1" x14ac:dyDescent="0.25">
      <c r="A2466" s="114" t="s">
        <v>1849</v>
      </c>
      <c r="B2466" s="114" t="s">
        <v>1850</v>
      </c>
      <c r="C2466" s="114" t="s">
        <v>594</v>
      </c>
      <c r="D2466" s="114" t="s">
        <v>1681</v>
      </c>
      <c r="E2466" s="112">
        <v>597787</v>
      </c>
      <c r="F2466" s="112">
        <v>0</v>
      </c>
      <c r="G2466" s="112">
        <v>0</v>
      </c>
      <c r="H2466" s="112">
        <v>0</v>
      </c>
      <c r="I2466" s="112">
        <v>1421188</v>
      </c>
      <c r="J2466" s="112">
        <v>0</v>
      </c>
      <c r="K2466" s="112">
        <v>1617379</v>
      </c>
      <c r="L2466" s="112">
        <v>0</v>
      </c>
      <c r="M2466" s="112">
        <v>3636354</v>
      </c>
      <c r="O2466" s="114" t="s">
        <v>1849</v>
      </c>
      <c r="P2466" s="114" t="s">
        <v>1850</v>
      </c>
      <c r="Q2466" s="114" t="s">
        <v>594</v>
      </c>
      <c r="R2466" s="114" t="s">
        <v>1681</v>
      </c>
      <c r="S2466" s="114"/>
      <c r="T2466" s="112">
        <v>597787</v>
      </c>
      <c r="U2466" s="112">
        <v>0</v>
      </c>
      <c r="V2466" s="112">
        <v>0</v>
      </c>
      <c r="W2466" s="112">
        <v>0</v>
      </c>
      <c r="X2466" s="112">
        <v>1421188</v>
      </c>
      <c r="Y2466" s="112">
        <v>0</v>
      </c>
      <c r="Z2466" s="112">
        <v>1617379</v>
      </c>
      <c r="AA2466" s="112">
        <v>0</v>
      </c>
      <c r="AB2466" s="112">
        <v>3636354</v>
      </c>
    </row>
    <row r="2467" spans="1:28" hidden="1" outlineLevel="1" x14ac:dyDescent="0.25">
      <c r="A2467" s="114" t="s">
        <v>1849</v>
      </c>
      <c r="B2467" s="114" t="s">
        <v>1850</v>
      </c>
      <c r="C2467" s="114" t="s">
        <v>595</v>
      </c>
      <c r="D2467" s="114" t="s">
        <v>1682</v>
      </c>
      <c r="E2467" s="112">
        <v>0</v>
      </c>
      <c r="F2467" s="112">
        <v>3051984</v>
      </c>
      <c r="G2467" s="112">
        <v>0</v>
      </c>
      <c r="H2467" s="112">
        <v>0</v>
      </c>
      <c r="I2467" s="112">
        <v>0</v>
      </c>
      <c r="J2467" s="112">
        <v>4824107</v>
      </c>
      <c r="K2467" s="112">
        <v>0</v>
      </c>
      <c r="L2467" s="112">
        <v>503208</v>
      </c>
      <c r="M2467" s="112">
        <v>8379299</v>
      </c>
      <c r="O2467" s="114" t="s">
        <v>1849</v>
      </c>
      <c r="P2467" s="114" t="s">
        <v>1850</v>
      </c>
      <c r="Q2467" s="114" t="s">
        <v>595</v>
      </c>
      <c r="R2467" s="114" t="s">
        <v>1682</v>
      </c>
      <c r="S2467" s="114"/>
      <c r="T2467" s="112">
        <v>0</v>
      </c>
      <c r="U2467" s="112">
        <v>3051984</v>
      </c>
      <c r="V2467" s="112">
        <v>0</v>
      </c>
      <c r="W2467" s="112">
        <v>0</v>
      </c>
      <c r="X2467" s="112">
        <v>0</v>
      </c>
      <c r="Y2467" s="112">
        <v>4824107</v>
      </c>
      <c r="Z2467" s="112">
        <v>0</v>
      </c>
      <c r="AA2467" s="112">
        <v>503208</v>
      </c>
      <c r="AB2467" s="112">
        <v>8379299</v>
      </c>
    </row>
    <row r="2468" spans="1:28" hidden="1" outlineLevel="1" x14ac:dyDescent="0.25">
      <c r="A2468" s="114" t="s">
        <v>1849</v>
      </c>
      <c r="B2468" s="114" t="s">
        <v>1850</v>
      </c>
      <c r="C2468" s="114" t="s">
        <v>596</v>
      </c>
      <c r="D2468" s="114" t="s">
        <v>1683</v>
      </c>
      <c r="E2468" s="112">
        <v>0</v>
      </c>
      <c r="F2468" s="112">
        <v>0</v>
      </c>
      <c r="G2468" s="112">
        <v>0</v>
      </c>
      <c r="H2468" s="112">
        <v>0</v>
      </c>
      <c r="I2468" s="112">
        <v>1382096</v>
      </c>
      <c r="J2468" s="112">
        <v>0</v>
      </c>
      <c r="K2468" s="112">
        <v>947066</v>
      </c>
      <c r="L2468" s="112">
        <v>0</v>
      </c>
      <c r="M2468" s="112">
        <v>2329162</v>
      </c>
      <c r="O2468" s="114" t="s">
        <v>1849</v>
      </c>
      <c r="P2468" s="114" t="s">
        <v>1850</v>
      </c>
      <c r="Q2468" s="114" t="s">
        <v>596</v>
      </c>
      <c r="R2468" s="114" t="s">
        <v>1683</v>
      </c>
      <c r="S2468" s="114"/>
      <c r="T2468" s="112">
        <v>0</v>
      </c>
      <c r="U2468" s="112">
        <v>0</v>
      </c>
      <c r="V2468" s="112">
        <v>0</v>
      </c>
      <c r="W2468" s="112">
        <v>0</v>
      </c>
      <c r="X2468" s="112">
        <v>1382096</v>
      </c>
      <c r="Y2468" s="112">
        <v>0</v>
      </c>
      <c r="Z2468" s="112">
        <v>947066</v>
      </c>
      <c r="AA2468" s="112">
        <v>0</v>
      </c>
      <c r="AB2468" s="112">
        <v>2329162</v>
      </c>
    </row>
    <row r="2469" spans="1:28" hidden="1" outlineLevel="1" x14ac:dyDescent="0.25">
      <c r="A2469" s="114" t="s">
        <v>1849</v>
      </c>
      <c r="B2469" s="114" t="s">
        <v>1850</v>
      </c>
      <c r="C2469" s="114" t="s">
        <v>597</v>
      </c>
      <c r="D2469" s="114" t="s">
        <v>1684</v>
      </c>
      <c r="E2469" s="112">
        <v>1546320</v>
      </c>
      <c r="F2469" s="112">
        <v>1503296</v>
      </c>
      <c r="G2469" s="112">
        <v>0</v>
      </c>
      <c r="H2469" s="112">
        <v>0</v>
      </c>
      <c r="I2469" s="112">
        <v>5356848</v>
      </c>
      <c r="J2469" s="112">
        <v>102528</v>
      </c>
      <c r="K2469" s="112">
        <v>333190</v>
      </c>
      <c r="L2469" s="112">
        <v>32852</v>
      </c>
      <c r="M2469" s="112">
        <v>8875034</v>
      </c>
      <c r="O2469" s="114" t="s">
        <v>1849</v>
      </c>
      <c r="P2469" s="114" t="s">
        <v>1850</v>
      </c>
      <c r="Q2469" s="114" t="s">
        <v>597</v>
      </c>
      <c r="R2469" s="114" t="s">
        <v>1684</v>
      </c>
      <c r="S2469" s="114"/>
      <c r="T2469" s="112">
        <v>1546320</v>
      </c>
      <c r="U2469" s="112">
        <v>1503296</v>
      </c>
      <c r="V2469" s="112">
        <v>0</v>
      </c>
      <c r="W2469" s="112">
        <v>0</v>
      </c>
      <c r="X2469" s="112">
        <v>5356848</v>
      </c>
      <c r="Y2469" s="112">
        <v>102528</v>
      </c>
      <c r="Z2469" s="112">
        <v>333190</v>
      </c>
      <c r="AA2469" s="112">
        <v>32852</v>
      </c>
      <c r="AB2469" s="112">
        <v>8875034</v>
      </c>
    </row>
    <row r="2470" spans="1:28" hidden="1" outlineLevel="1" x14ac:dyDescent="0.25">
      <c r="A2470" s="114" t="s">
        <v>1849</v>
      </c>
      <c r="B2470" s="114" t="s">
        <v>1850</v>
      </c>
      <c r="C2470" s="114" t="s">
        <v>598</v>
      </c>
      <c r="D2470" s="114" t="s">
        <v>1685</v>
      </c>
      <c r="E2470" s="112">
        <v>0</v>
      </c>
      <c r="F2470" s="112">
        <v>461060</v>
      </c>
      <c r="G2470" s="112">
        <v>0</v>
      </c>
      <c r="H2470" s="112">
        <v>0</v>
      </c>
      <c r="I2470" s="112">
        <v>0</v>
      </c>
      <c r="J2470" s="112">
        <v>11840</v>
      </c>
      <c r="K2470" s="112">
        <v>0</v>
      </c>
      <c r="L2470" s="112">
        <v>488</v>
      </c>
      <c r="M2470" s="112">
        <v>473388</v>
      </c>
      <c r="O2470" s="114" t="s">
        <v>1849</v>
      </c>
      <c r="P2470" s="114" t="s">
        <v>1850</v>
      </c>
      <c r="Q2470" s="114" t="s">
        <v>598</v>
      </c>
      <c r="R2470" s="114" t="s">
        <v>1685</v>
      </c>
      <c r="S2470" s="114"/>
      <c r="T2470" s="112">
        <v>0</v>
      </c>
      <c r="U2470" s="112">
        <v>461060</v>
      </c>
      <c r="V2470" s="112">
        <v>0</v>
      </c>
      <c r="W2470" s="112">
        <v>0</v>
      </c>
      <c r="X2470" s="112">
        <v>0</v>
      </c>
      <c r="Y2470" s="112">
        <v>11840</v>
      </c>
      <c r="Z2470" s="112">
        <v>0</v>
      </c>
      <c r="AA2470" s="112">
        <v>488</v>
      </c>
      <c r="AB2470" s="112">
        <v>473388</v>
      </c>
    </row>
    <row r="2471" spans="1:28" hidden="1" outlineLevel="1" x14ac:dyDescent="0.25">
      <c r="A2471" s="114" t="s">
        <v>1849</v>
      </c>
      <c r="B2471" s="114" t="s">
        <v>1850</v>
      </c>
      <c r="C2471" s="114" t="s">
        <v>599</v>
      </c>
      <c r="D2471" s="114" t="s">
        <v>1686</v>
      </c>
      <c r="E2471" s="112">
        <v>0</v>
      </c>
      <c r="F2471" s="112">
        <v>243452</v>
      </c>
      <c r="G2471" s="112">
        <v>0</v>
      </c>
      <c r="H2471" s="112">
        <v>0</v>
      </c>
      <c r="I2471" s="112">
        <v>0</v>
      </c>
      <c r="J2471" s="112">
        <v>6283435</v>
      </c>
      <c r="K2471" s="112">
        <v>0</v>
      </c>
      <c r="L2471" s="112">
        <v>1209126</v>
      </c>
      <c r="M2471" s="112">
        <v>7736013</v>
      </c>
      <c r="O2471" s="114" t="s">
        <v>1849</v>
      </c>
      <c r="P2471" s="114" t="s">
        <v>1850</v>
      </c>
      <c r="Q2471" s="114" t="s">
        <v>599</v>
      </c>
      <c r="R2471" s="114" t="s">
        <v>1686</v>
      </c>
      <c r="S2471" s="114"/>
      <c r="T2471" s="112">
        <v>0</v>
      </c>
      <c r="U2471" s="112">
        <v>243452</v>
      </c>
      <c r="V2471" s="112">
        <v>0</v>
      </c>
      <c r="W2471" s="112">
        <v>0</v>
      </c>
      <c r="X2471" s="112">
        <v>0</v>
      </c>
      <c r="Y2471" s="112">
        <v>6283435</v>
      </c>
      <c r="Z2471" s="112">
        <v>0</v>
      </c>
      <c r="AA2471" s="112">
        <v>1209126</v>
      </c>
      <c r="AB2471" s="112">
        <v>7736013</v>
      </c>
    </row>
    <row r="2472" spans="1:28" hidden="1" outlineLevel="1" x14ac:dyDescent="0.25">
      <c r="A2472" s="114" t="s">
        <v>1849</v>
      </c>
      <c r="B2472" s="114" t="s">
        <v>1850</v>
      </c>
      <c r="C2472" s="114" t="s">
        <v>600</v>
      </c>
      <c r="D2472" s="114" t="s">
        <v>1687</v>
      </c>
      <c r="E2472" s="112">
        <v>36509632</v>
      </c>
      <c r="F2472" s="112">
        <v>0</v>
      </c>
      <c r="G2472" s="112">
        <v>0</v>
      </c>
      <c r="H2472" s="112">
        <v>6191026</v>
      </c>
      <c r="I2472" s="112">
        <v>80400</v>
      </c>
      <c r="J2472" s="112">
        <v>0</v>
      </c>
      <c r="K2472" s="112">
        <v>34833</v>
      </c>
      <c r="L2472" s="112">
        <v>0</v>
      </c>
      <c r="M2472" s="112">
        <v>42815891</v>
      </c>
      <c r="O2472" s="114" t="s">
        <v>1849</v>
      </c>
      <c r="P2472" s="114" t="s">
        <v>1850</v>
      </c>
      <c r="Q2472" s="114" t="s">
        <v>600</v>
      </c>
      <c r="R2472" s="114" t="s">
        <v>1687</v>
      </c>
      <c r="S2472" s="114"/>
      <c r="T2472" s="112">
        <v>36509632</v>
      </c>
      <c r="U2472" s="112">
        <v>0</v>
      </c>
      <c r="V2472" s="112">
        <v>0</v>
      </c>
      <c r="W2472" s="112">
        <v>6191026</v>
      </c>
      <c r="X2472" s="112">
        <v>80400</v>
      </c>
      <c r="Y2472" s="112">
        <v>0</v>
      </c>
      <c r="Z2472" s="112">
        <v>34833</v>
      </c>
      <c r="AA2472" s="112">
        <v>0</v>
      </c>
      <c r="AB2472" s="112">
        <v>42815891</v>
      </c>
    </row>
    <row r="2473" spans="1:28" hidden="1" outlineLevel="1" x14ac:dyDescent="0.25">
      <c r="A2473" s="114" t="s">
        <v>1849</v>
      </c>
      <c r="B2473" s="114" t="s">
        <v>1850</v>
      </c>
      <c r="C2473" s="114" t="s">
        <v>601</v>
      </c>
      <c r="D2473" s="114" t="s">
        <v>1688</v>
      </c>
      <c r="E2473" s="112">
        <v>5469040</v>
      </c>
      <c r="F2473" s="112">
        <v>0</v>
      </c>
      <c r="G2473" s="112">
        <v>0</v>
      </c>
      <c r="H2473" s="112">
        <v>0</v>
      </c>
      <c r="I2473" s="112">
        <v>351920</v>
      </c>
      <c r="J2473" s="112">
        <v>0</v>
      </c>
      <c r="K2473" s="112">
        <v>47409</v>
      </c>
      <c r="L2473" s="112">
        <v>0</v>
      </c>
      <c r="M2473" s="112">
        <v>5868369</v>
      </c>
      <c r="O2473" s="114" t="s">
        <v>1849</v>
      </c>
      <c r="P2473" s="114" t="s">
        <v>1850</v>
      </c>
      <c r="Q2473" s="114" t="s">
        <v>601</v>
      </c>
      <c r="R2473" s="114" t="s">
        <v>1688</v>
      </c>
      <c r="S2473" s="114"/>
      <c r="T2473" s="112">
        <v>5469040</v>
      </c>
      <c r="U2473" s="112">
        <v>0</v>
      </c>
      <c r="V2473" s="112">
        <v>0</v>
      </c>
      <c r="W2473" s="112">
        <v>0</v>
      </c>
      <c r="X2473" s="112">
        <v>351920</v>
      </c>
      <c r="Y2473" s="112">
        <v>0</v>
      </c>
      <c r="Z2473" s="112">
        <v>47409</v>
      </c>
      <c r="AA2473" s="112">
        <v>0</v>
      </c>
      <c r="AB2473" s="112">
        <v>5868369</v>
      </c>
    </row>
    <row r="2474" spans="1:28" hidden="1" outlineLevel="1" x14ac:dyDescent="0.25">
      <c r="A2474" s="114" t="s">
        <v>1849</v>
      </c>
      <c r="B2474" s="114" t="s">
        <v>1850</v>
      </c>
      <c r="C2474" s="114" t="s">
        <v>602</v>
      </c>
      <c r="D2474" s="114" t="s">
        <v>1689</v>
      </c>
      <c r="E2474" s="112">
        <v>0</v>
      </c>
      <c r="F2474" s="112">
        <v>186576</v>
      </c>
      <c r="G2474" s="112">
        <v>0</v>
      </c>
      <c r="H2474" s="112">
        <v>0</v>
      </c>
      <c r="I2474" s="112">
        <v>0</v>
      </c>
      <c r="J2474" s="112">
        <v>7987771</v>
      </c>
      <c r="K2474" s="112">
        <v>0</v>
      </c>
      <c r="L2474" s="112">
        <v>605557</v>
      </c>
      <c r="M2474" s="112">
        <v>8779904</v>
      </c>
      <c r="O2474" s="114" t="s">
        <v>1849</v>
      </c>
      <c r="P2474" s="114" t="s">
        <v>1850</v>
      </c>
      <c r="Q2474" s="114" t="s">
        <v>602</v>
      </c>
      <c r="R2474" s="114" t="s">
        <v>1689</v>
      </c>
      <c r="S2474" s="114"/>
      <c r="T2474" s="112">
        <v>0</v>
      </c>
      <c r="U2474" s="112">
        <v>186576</v>
      </c>
      <c r="V2474" s="112">
        <v>0</v>
      </c>
      <c r="W2474" s="112">
        <v>0</v>
      </c>
      <c r="X2474" s="112">
        <v>0</v>
      </c>
      <c r="Y2474" s="112">
        <v>7987771</v>
      </c>
      <c r="Z2474" s="112">
        <v>0</v>
      </c>
      <c r="AA2474" s="112">
        <v>605557</v>
      </c>
      <c r="AB2474" s="112">
        <v>8779904</v>
      </c>
    </row>
    <row r="2475" spans="1:28" hidden="1" outlineLevel="1" x14ac:dyDescent="0.25">
      <c r="A2475" s="114" t="s">
        <v>1849</v>
      </c>
      <c r="B2475" s="114" t="s">
        <v>1850</v>
      </c>
      <c r="C2475" s="114" t="s">
        <v>603</v>
      </c>
      <c r="D2475" s="114" t="s">
        <v>1690</v>
      </c>
      <c r="E2475" s="112">
        <v>0</v>
      </c>
      <c r="F2475" s="112">
        <v>0</v>
      </c>
      <c r="G2475" s="112">
        <v>0</v>
      </c>
      <c r="H2475" s="112">
        <v>0</v>
      </c>
      <c r="I2475" s="112">
        <v>0</v>
      </c>
      <c r="J2475" s="112">
        <v>513240</v>
      </c>
      <c r="K2475" s="112">
        <v>0</v>
      </c>
      <c r="L2475" s="112">
        <v>8700</v>
      </c>
      <c r="M2475" s="112">
        <v>521940</v>
      </c>
      <c r="O2475" s="114" t="s">
        <v>1849</v>
      </c>
      <c r="P2475" s="114" t="s">
        <v>1850</v>
      </c>
      <c r="Q2475" s="114" t="s">
        <v>603</v>
      </c>
      <c r="R2475" s="114" t="s">
        <v>1690</v>
      </c>
      <c r="S2475" s="114"/>
      <c r="T2475" s="112">
        <v>0</v>
      </c>
      <c r="U2475" s="112">
        <v>0</v>
      </c>
      <c r="V2475" s="112">
        <v>0</v>
      </c>
      <c r="W2475" s="112">
        <v>0</v>
      </c>
      <c r="X2475" s="112">
        <v>0</v>
      </c>
      <c r="Y2475" s="112">
        <v>513240</v>
      </c>
      <c r="Z2475" s="112">
        <v>0</v>
      </c>
      <c r="AA2475" s="112">
        <v>8700</v>
      </c>
      <c r="AB2475" s="112">
        <v>521940</v>
      </c>
    </row>
    <row r="2476" spans="1:28" hidden="1" outlineLevel="1" x14ac:dyDescent="0.25">
      <c r="A2476" s="114" t="s">
        <v>1849</v>
      </c>
      <c r="B2476" s="114" t="s">
        <v>1850</v>
      </c>
      <c r="C2476" s="114" t="s">
        <v>604</v>
      </c>
      <c r="D2476" s="114" t="s">
        <v>1691</v>
      </c>
      <c r="E2476" s="112">
        <v>771936</v>
      </c>
      <c r="F2476" s="112">
        <v>33920</v>
      </c>
      <c r="G2476" s="112">
        <v>0</v>
      </c>
      <c r="H2476" s="112">
        <v>0</v>
      </c>
      <c r="I2476" s="112">
        <v>129920</v>
      </c>
      <c r="J2476" s="112">
        <v>10365205</v>
      </c>
      <c r="K2476" s="112">
        <v>103194</v>
      </c>
      <c r="L2476" s="112">
        <v>1653344</v>
      </c>
      <c r="M2476" s="112">
        <v>13057519</v>
      </c>
      <c r="O2476" s="114" t="s">
        <v>1849</v>
      </c>
      <c r="P2476" s="114" t="s">
        <v>1850</v>
      </c>
      <c r="Q2476" s="114" t="s">
        <v>604</v>
      </c>
      <c r="R2476" s="114" t="s">
        <v>1691</v>
      </c>
      <c r="S2476" s="114"/>
      <c r="T2476" s="112">
        <v>771936</v>
      </c>
      <c r="U2476" s="112">
        <v>33920</v>
      </c>
      <c r="V2476" s="112">
        <v>0</v>
      </c>
      <c r="W2476" s="112">
        <v>0</v>
      </c>
      <c r="X2476" s="112">
        <v>129920</v>
      </c>
      <c r="Y2476" s="112">
        <v>10365205</v>
      </c>
      <c r="Z2476" s="112">
        <v>103194</v>
      </c>
      <c r="AA2476" s="112">
        <v>1653344</v>
      </c>
      <c r="AB2476" s="112">
        <v>13057519</v>
      </c>
    </row>
    <row r="2477" spans="1:28" hidden="1" outlineLevel="1" x14ac:dyDescent="0.25">
      <c r="A2477" s="114" t="s">
        <v>1849</v>
      </c>
      <c r="B2477" s="114" t="s">
        <v>1850</v>
      </c>
      <c r="C2477" s="114" t="s">
        <v>605</v>
      </c>
      <c r="D2477" s="114" t="s">
        <v>1692</v>
      </c>
      <c r="E2477" s="112">
        <v>0</v>
      </c>
      <c r="F2477" s="112">
        <v>0</v>
      </c>
      <c r="G2477" s="112">
        <v>0</v>
      </c>
      <c r="H2477" s="112">
        <v>0</v>
      </c>
      <c r="I2477" s="112">
        <v>0</v>
      </c>
      <c r="J2477" s="112">
        <v>803333</v>
      </c>
      <c r="K2477" s="112">
        <v>0</v>
      </c>
      <c r="L2477" s="112">
        <v>1048</v>
      </c>
      <c r="M2477" s="112">
        <v>804381</v>
      </c>
      <c r="O2477" s="114" t="s">
        <v>1849</v>
      </c>
      <c r="P2477" s="114" t="s">
        <v>1850</v>
      </c>
      <c r="Q2477" s="114" t="s">
        <v>605</v>
      </c>
      <c r="R2477" s="114" t="s">
        <v>1692</v>
      </c>
      <c r="S2477" s="114"/>
      <c r="T2477" s="112">
        <v>0</v>
      </c>
      <c r="U2477" s="112">
        <v>0</v>
      </c>
      <c r="V2477" s="112">
        <v>0</v>
      </c>
      <c r="W2477" s="112">
        <v>0</v>
      </c>
      <c r="X2477" s="112">
        <v>0</v>
      </c>
      <c r="Y2477" s="112">
        <v>803333</v>
      </c>
      <c r="Z2477" s="112">
        <v>0</v>
      </c>
      <c r="AA2477" s="112">
        <v>1048</v>
      </c>
      <c r="AB2477" s="112">
        <v>804381</v>
      </c>
    </row>
    <row r="2478" spans="1:28" hidden="1" outlineLevel="1" x14ac:dyDescent="0.25">
      <c r="A2478" s="114" t="s">
        <v>1849</v>
      </c>
      <c r="B2478" s="114" t="s">
        <v>1850</v>
      </c>
      <c r="C2478" s="114" t="s">
        <v>606</v>
      </c>
      <c r="D2478" s="114" t="s">
        <v>1693</v>
      </c>
      <c r="E2478" s="112">
        <v>0</v>
      </c>
      <c r="F2478" s="112">
        <v>0</v>
      </c>
      <c r="G2478" s="112">
        <v>0</v>
      </c>
      <c r="H2478" s="112">
        <v>0</v>
      </c>
      <c r="I2478" s="112">
        <v>0</v>
      </c>
      <c r="J2478" s="112">
        <v>4408345</v>
      </c>
      <c r="K2478" s="112">
        <v>0</v>
      </c>
      <c r="L2478" s="112">
        <v>11665</v>
      </c>
      <c r="M2478" s="112">
        <v>4420010</v>
      </c>
      <c r="O2478" s="114" t="s">
        <v>1849</v>
      </c>
      <c r="P2478" s="114" t="s">
        <v>1850</v>
      </c>
      <c r="Q2478" s="114" t="s">
        <v>606</v>
      </c>
      <c r="R2478" s="114" t="s">
        <v>1693</v>
      </c>
      <c r="S2478" s="114"/>
      <c r="T2478" s="112">
        <v>0</v>
      </c>
      <c r="U2478" s="112">
        <v>0</v>
      </c>
      <c r="V2478" s="112">
        <v>0</v>
      </c>
      <c r="W2478" s="112">
        <v>0</v>
      </c>
      <c r="X2478" s="112">
        <v>0</v>
      </c>
      <c r="Y2478" s="112">
        <v>4408345</v>
      </c>
      <c r="Z2478" s="112">
        <v>0</v>
      </c>
      <c r="AA2478" s="112">
        <v>11665</v>
      </c>
      <c r="AB2478" s="112">
        <v>4420010</v>
      </c>
    </row>
    <row r="2479" spans="1:28" hidden="1" outlineLevel="1" x14ac:dyDescent="0.25">
      <c r="A2479" s="114" t="s">
        <v>1849</v>
      </c>
      <c r="B2479" s="114" t="s">
        <v>1850</v>
      </c>
      <c r="C2479" s="114" t="s">
        <v>607</v>
      </c>
      <c r="D2479" s="114" t="s">
        <v>1694</v>
      </c>
      <c r="E2479" s="112">
        <v>0</v>
      </c>
      <c r="F2479" s="112">
        <v>21319320</v>
      </c>
      <c r="G2479" s="112">
        <v>8391150</v>
      </c>
      <c r="H2479" s="112">
        <v>0</v>
      </c>
      <c r="I2479" s="112">
        <v>0</v>
      </c>
      <c r="J2479" s="112">
        <v>145312</v>
      </c>
      <c r="K2479" s="112">
        <v>0</v>
      </c>
      <c r="L2479" s="112">
        <v>24883</v>
      </c>
      <c r="M2479" s="112">
        <v>29880665</v>
      </c>
      <c r="O2479" s="114" t="s">
        <v>1849</v>
      </c>
      <c r="P2479" s="114" t="s">
        <v>1850</v>
      </c>
      <c r="Q2479" s="114" t="s">
        <v>607</v>
      </c>
      <c r="R2479" s="114" t="s">
        <v>1694</v>
      </c>
      <c r="S2479" s="114"/>
      <c r="T2479" s="112">
        <v>0</v>
      </c>
      <c r="U2479" s="112">
        <v>21319320</v>
      </c>
      <c r="V2479" s="112">
        <v>8391150</v>
      </c>
      <c r="W2479" s="112">
        <v>0</v>
      </c>
      <c r="X2479" s="112">
        <v>0</v>
      </c>
      <c r="Y2479" s="112">
        <v>145312</v>
      </c>
      <c r="Z2479" s="112">
        <v>0</v>
      </c>
      <c r="AA2479" s="112">
        <v>24883</v>
      </c>
      <c r="AB2479" s="112">
        <v>29880665</v>
      </c>
    </row>
    <row r="2480" spans="1:28" hidden="1" outlineLevel="1" x14ac:dyDescent="0.25">
      <c r="A2480" s="114" t="s">
        <v>1849</v>
      </c>
      <c r="B2480" s="114" t="s">
        <v>1850</v>
      </c>
      <c r="C2480" s="114" t="s">
        <v>608</v>
      </c>
      <c r="D2480" s="114" t="s">
        <v>1695</v>
      </c>
      <c r="E2480" s="112">
        <v>0</v>
      </c>
      <c r="F2480" s="112">
        <v>0</v>
      </c>
      <c r="G2480" s="112">
        <v>0</v>
      </c>
      <c r="H2480" s="112">
        <v>0</v>
      </c>
      <c r="I2480" s="112">
        <v>2980487</v>
      </c>
      <c r="J2480" s="112">
        <v>0</v>
      </c>
      <c r="K2480" s="112">
        <v>162844</v>
      </c>
      <c r="L2480" s="112">
        <v>0</v>
      </c>
      <c r="M2480" s="112">
        <v>3143331</v>
      </c>
      <c r="O2480" s="114" t="s">
        <v>1849</v>
      </c>
      <c r="P2480" s="114" t="s">
        <v>1850</v>
      </c>
      <c r="Q2480" s="114" t="s">
        <v>608</v>
      </c>
      <c r="R2480" s="114" t="s">
        <v>1695</v>
      </c>
      <c r="S2480" s="114"/>
      <c r="T2480" s="112">
        <v>0</v>
      </c>
      <c r="U2480" s="112">
        <v>0</v>
      </c>
      <c r="V2480" s="112">
        <v>0</v>
      </c>
      <c r="W2480" s="112">
        <v>0</v>
      </c>
      <c r="X2480" s="112">
        <v>2980487</v>
      </c>
      <c r="Y2480" s="112">
        <v>0</v>
      </c>
      <c r="Z2480" s="112">
        <v>162844</v>
      </c>
      <c r="AA2480" s="112">
        <v>0</v>
      </c>
      <c r="AB2480" s="112">
        <v>3143331</v>
      </c>
    </row>
    <row r="2481" spans="1:28" hidden="1" outlineLevel="1" x14ac:dyDescent="0.25">
      <c r="A2481" s="114" t="s">
        <v>1849</v>
      </c>
      <c r="B2481" s="114" t="s">
        <v>1850</v>
      </c>
      <c r="C2481" s="114" t="s">
        <v>609</v>
      </c>
      <c r="D2481" s="114" t="s">
        <v>1696</v>
      </c>
      <c r="E2481" s="112">
        <v>0</v>
      </c>
      <c r="F2481" s="112">
        <v>0</v>
      </c>
      <c r="G2481" s="112">
        <v>0</v>
      </c>
      <c r="H2481" s="112">
        <v>0</v>
      </c>
      <c r="I2481" s="112">
        <v>1673928</v>
      </c>
      <c r="J2481" s="112">
        <v>0</v>
      </c>
      <c r="K2481" s="112">
        <v>870260</v>
      </c>
      <c r="L2481" s="112">
        <v>0</v>
      </c>
      <c r="M2481" s="112">
        <v>2544188</v>
      </c>
      <c r="O2481" s="114" t="s">
        <v>1849</v>
      </c>
      <c r="P2481" s="114" t="s">
        <v>1850</v>
      </c>
      <c r="Q2481" s="114" t="s">
        <v>609</v>
      </c>
      <c r="R2481" s="114" t="s">
        <v>1696</v>
      </c>
      <c r="S2481" s="114"/>
      <c r="T2481" s="112">
        <v>0</v>
      </c>
      <c r="U2481" s="112">
        <v>0</v>
      </c>
      <c r="V2481" s="112">
        <v>0</v>
      </c>
      <c r="W2481" s="112">
        <v>0</v>
      </c>
      <c r="X2481" s="112">
        <v>1673928</v>
      </c>
      <c r="Y2481" s="112">
        <v>0</v>
      </c>
      <c r="Z2481" s="112">
        <v>870260</v>
      </c>
      <c r="AA2481" s="112">
        <v>0</v>
      </c>
      <c r="AB2481" s="112">
        <v>2544188</v>
      </c>
    </row>
    <row r="2482" spans="1:28" hidden="1" outlineLevel="1" x14ac:dyDescent="0.25">
      <c r="A2482" s="114" t="s">
        <v>1849</v>
      </c>
      <c r="B2482" s="114" t="s">
        <v>1850</v>
      </c>
      <c r="C2482" s="114" t="s">
        <v>610</v>
      </c>
      <c r="D2482" s="114" t="s">
        <v>1697</v>
      </c>
      <c r="E2482" s="112">
        <v>0</v>
      </c>
      <c r="F2482" s="112">
        <v>0</v>
      </c>
      <c r="G2482" s="112">
        <v>0</v>
      </c>
      <c r="H2482" s="112">
        <v>0</v>
      </c>
      <c r="I2482" s="112">
        <v>690480</v>
      </c>
      <c r="J2482" s="112">
        <v>0</v>
      </c>
      <c r="K2482" s="112">
        <v>110605</v>
      </c>
      <c r="L2482" s="112">
        <v>0</v>
      </c>
      <c r="M2482" s="112">
        <v>801085</v>
      </c>
      <c r="O2482" s="114" t="s">
        <v>1849</v>
      </c>
      <c r="P2482" s="114" t="s">
        <v>1850</v>
      </c>
      <c r="Q2482" s="114" t="s">
        <v>610</v>
      </c>
      <c r="R2482" s="114" t="s">
        <v>1697</v>
      </c>
      <c r="S2482" s="114"/>
      <c r="T2482" s="112">
        <v>0</v>
      </c>
      <c r="U2482" s="112">
        <v>0</v>
      </c>
      <c r="V2482" s="112">
        <v>0</v>
      </c>
      <c r="W2482" s="112">
        <v>0</v>
      </c>
      <c r="X2482" s="112">
        <v>690480</v>
      </c>
      <c r="Y2482" s="112">
        <v>0</v>
      </c>
      <c r="Z2482" s="112">
        <v>110605</v>
      </c>
      <c r="AA2482" s="112">
        <v>0</v>
      </c>
      <c r="AB2482" s="112">
        <v>801085</v>
      </c>
    </row>
    <row r="2483" spans="1:28" hidden="1" outlineLevel="1" x14ac:dyDescent="0.25">
      <c r="A2483" s="114" t="s">
        <v>1849</v>
      </c>
      <c r="B2483" s="114" t="s">
        <v>1850</v>
      </c>
      <c r="C2483" s="114" t="s">
        <v>611</v>
      </c>
      <c r="D2483" s="114" t="s">
        <v>1698</v>
      </c>
      <c r="E2483" s="112">
        <v>3342101</v>
      </c>
      <c r="F2483" s="112">
        <v>0</v>
      </c>
      <c r="G2483" s="112">
        <v>0</v>
      </c>
      <c r="H2483" s="112">
        <v>0</v>
      </c>
      <c r="I2483" s="112">
        <v>43008</v>
      </c>
      <c r="J2483" s="112">
        <v>0</v>
      </c>
      <c r="K2483" s="112">
        <v>23187</v>
      </c>
      <c r="L2483" s="112">
        <v>0</v>
      </c>
      <c r="M2483" s="112">
        <v>3408296</v>
      </c>
      <c r="O2483" s="114" t="s">
        <v>1849</v>
      </c>
      <c r="P2483" s="114" t="s">
        <v>1850</v>
      </c>
      <c r="Q2483" s="114" t="s">
        <v>611</v>
      </c>
      <c r="R2483" s="114" t="s">
        <v>1698</v>
      </c>
      <c r="S2483" s="114"/>
      <c r="T2483" s="112">
        <v>3342101</v>
      </c>
      <c r="U2483" s="112">
        <v>0</v>
      </c>
      <c r="V2483" s="112">
        <v>0</v>
      </c>
      <c r="W2483" s="112">
        <v>0</v>
      </c>
      <c r="X2483" s="112">
        <v>43008</v>
      </c>
      <c r="Y2483" s="112">
        <v>0</v>
      </c>
      <c r="Z2483" s="112">
        <v>23187</v>
      </c>
      <c r="AA2483" s="112">
        <v>0</v>
      </c>
      <c r="AB2483" s="112">
        <v>3408296</v>
      </c>
    </row>
    <row r="2484" spans="1:28" hidden="1" outlineLevel="1" x14ac:dyDescent="0.25">
      <c r="A2484" s="114" t="s">
        <v>1849</v>
      </c>
      <c r="B2484" s="114" t="s">
        <v>1850</v>
      </c>
      <c r="C2484" s="114" t="s">
        <v>612</v>
      </c>
      <c r="D2484" s="114" t="s">
        <v>1699</v>
      </c>
      <c r="E2484" s="112">
        <v>2581280</v>
      </c>
      <c r="F2484" s="112">
        <v>0</v>
      </c>
      <c r="G2484" s="112">
        <v>0</v>
      </c>
      <c r="H2484" s="112">
        <v>0</v>
      </c>
      <c r="I2484" s="112">
        <v>2037333</v>
      </c>
      <c r="J2484" s="112">
        <v>0</v>
      </c>
      <c r="K2484" s="112">
        <v>3157618</v>
      </c>
      <c r="L2484" s="112">
        <v>0</v>
      </c>
      <c r="M2484" s="112">
        <v>7776231</v>
      </c>
      <c r="O2484" s="114" t="s">
        <v>1849</v>
      </c>
      <c r="P2484" s="114" t="s">
        <v>1850</v>
      </c>
      <c r="Q2484" s="114" t="s">
        <v>612</v>
      </c>
      <c r="R2484" s="114" t="s">
        <v>1699</v>
      </c>
      <c r="S2484" s="114"/>
      <c r="T2484" s="112">
        <v>2581280</v>
      </c>
      <c r="U2484" s="112">
        <v>0</v>
      </c>
      <c r="V2484" s="112">
        <v>0</v>
      </c>
      <c r="W2484" s="112">
        <v>0</v>
      </c>
      <c r="X2484" s="112">
        <v>2037333</v>
      </c>
      <c r="Y2484" s="112">
        <v>0</v>
      </c>
      <c r="Z2484" s="112">
        <v>3157618</v>
      </c>
      <c r="AA2484" s="112">
        <v>0</v>
      </c>
      <c r="AB2484" s="112">
        <v>7776231</v>
      </c>
    </row>
    <row r="2485" spans="1:28" hidden="1" outlineLevel="1" x14ac:dyDescent="0.25">
      <c r="A2485" s="114" t="s">
        <v>1849</v>
      </c>
      <c r="B2485" s="114" t="s">
        <v>1850</v>
      </c>
      <c r="C2485" s="114" t="s">
        <v>613</v>
      </c>
      <c r="D2485" s="114" t="s">
        <v>1700</v>
      </c>
      <c r="E2485" s="112">
        <v>55586988</v>
      </c>
      <c r="F2485" s="112">
        <v>0</v>
      </c>
      <c r="G2485" s="112">
        <v>0</v>
      </c>
      <c r="H2485" s="112">
        <v>0</v>
      </c>
      <c r="I2485" s="112">
        <v>175904</v>
      </c>
      <c r="J2485" s="112">
        <v>0</v>
      </c>
      <c r="K2485" s="112">
        <v>5292</v>
      </c>
      <c r="L2485" s="112">
        <v>0</v>
      </c>
      <c r="M2485" s="112">
        <v>55768184</v>
      </c>
      <c r="O2485" s="114" t="s">
        <v>1849</v>
      </c>
      <c r="P2485" s="114" t="s">
        <v>1850</v>
      </c>
      <c r="Q2485" s="114" t="s">
        <v>613</v>
      </c>
      <c r="R2485" s="114" t="s">
        <v>1700</v>
      </c>
      <c r="S2485" s="114"/>
      <c r="T2485" s="112">
        <v>55586988</v>
      </c>
      <c r="U2485" s="112">
        <v>0</v>
      </c>
      <c r="V2485" s="112">
        <v>0</v>
      </c>
      <c r="W2485" s="112">
        <v>0</v>
      </c>
      <c r="X2485" s="112">
        <v>175904</v>
      </c>
      <c r="Y2485" s="112">
        <v>0</v>
      </c>
      <c r="Z2485" s="112">
        <v>5292</v>
      </c>
      <c r="AA2485" s="112">
        <v>0</v>
      </c>
      <c r="AB2485" s="112">
        <v>55768184</v>
      </c>
    </row>
    <row r="2486" spans="1:28" hidden="1" outlineLevel="1" x14ac:dyDescent="0.25">
      <c r="A2486" s="114" t="s">
        <v>1849</v>
      </c>
      <c r="B2486" s="114" t="s">
        <v>1850</v>
      </c>
      <c r="C2486" s="114" t="s">
        <v>614</v>
      </c>
      <c r="D2486" s="114" t="s">
        <v>1701</v>
      </c>
      <c r="E2486" s="112">
        <v>12937778</v>
      </c>
      <c r="F2486" s="112">
        <v>0</v>
      </c>
      <c r="G2486" s="112">
        <v>0</v>
      </c>
      <c r="H2486" s="112">
        <v>0</v>
      </c>
      <c r="I2486" s="112">
        <v>1874951</v>
      </c>
      <c r="J2486" s="112">
        <v>0</v>
      </c>
      <c r="K2486" s="112">
        <v>125729</v>
      </c>
      <c r="L2486" s="112">
        <v>0</v>
      </c>
      <c r="M2486" s="112">
        <v>14938458</v>
      </c>
      <c r="O2486" s="114" t="s">
        <v>1849</v>
      </c>
      <c r="P2486" s="114" t="s">
        <v>1850</v>
      </c>
      <c r="Q2486" s="114" t="s">
        <v>614</v>
      </c>
      <c r="R2486" s="114" t="s">
        <v>1701</v>
      </c>
      <c r="S2486" s="114"/>
      <c r="T2486" s="112">
        <v>12937778</v>
      </c>
      <c r="U2486" s="112">
        <v>0</v>
      </c>
      <c r="V2486" s="112">
        <v>0</v>
      </c>
      <c r="W2486" s="112">
        <v>0</v>
      </c>
      <c r="X2486" s="112">
        <v>1874951</v>
      </c>
      <c r="Y2486" s="112">
        <v>0</v>
      </c>
      <c r="Z2486" s="112">
        <v>125729</v>
      </c>
      <c r="AA2486" s="112">
        <v>0</v>
      </c>
      <c r="AB2486" s="112">
        <v>14938458</v>
      </c>
    </row>
    <row r="2487" spans="1:28" hidden="1" outlineLevel="1" x14ac:dyDescent="0.25">
      <c r="A2487" s="114" t="s">
        <v>1849</v>
      </c>
      <c r="B2487" s="114" t="s">
        <v>1850</v>
      </c>
      <c r="C2487" s="114" t="s">
        <v>615</v>
      </c>
      <c r="D2487" s="114" t="s">
        <v>1702</v>
      </c>
      <c r="E2487" s="112">
        <v>0</v>
      </c>
      <c r="F2487" s="112">
        <v>0</v>
      </c>
      <c r="G2487" s="112">
        <v>0</v>
      </c>
      <c r="H2487" s="112">
        <v>0</v>
      </c>
      <c r="I2487" s="112">
        <v>0</v>
      </c>
      <c r="J2487" s="112">
        <v>0</v>
      </c>
      <c r="K2487" s="112">
        <v>0</v>
      </c>
      <c r="L2487" s="112">
        <v>0</v>
      </c>
      <c r="M2487" s="112">
        <v>0</v>
      </c>
      <c r="O2487" s="114" t="s">
        <v>1849</v>
      </c>
      <c r="P2487" s="114" t="s">
        <v>1850</v>
      </c>
      <c r="Q2487" s="114" t="s">
        <v>615</v>
      </c>
      <c r="R2487" s="114" t="s">
        <v>1702</v>
      </c>
      <c r="S2487" s="114"/>
      <c r="T2487" s="112">
        <v>0</v>
      </c>
      <c r="U2487" s="112">
        <v>0</v>
      </c>
      <c r="V2487" s="112">
        <v>0</v>
      </c>
      <c r="W2487" s="112">
        <v>0</v>
      </c>
      <c r="X2487" s="112">
        <v>0</v>
      </c>
      <c r="Y2487" s="112">
        <v>0</v>
      </c>
      <c r="Z2487" s="112">
        <v>0</v>
      </c>
      <c r="AA2487" s="112">
        <v>0</v>
      </c>
      <c r="AB2487" s="112">
        <v>0</v>
      </c>
    </row>
    <row r="2488" spans="1:28" hidden="1" outlineLevel="1" x14ac:dyDescent="0.25">
      <c r="A2488" s="114" t="s">
        <v>1849</v>
      </c>
      <c r="B2488" s="114" t="s">
        <v>1850</v>
      </c>
      <c r="C2488" s="114" t="s">
        <v>616</v>
      </c>
      <c r="D2488" s="114" t="s">
        <v>1703</v>
      </c>
      <c r="E2488" s="112">
        <v>124944049</v>
      </c>
      <c r="F2488" s="112">
        <v>68106100</v>
      </c>
      <c r="G2488" s="112">
        <v>8391150</v>
      </c>
      <c r="H2488" s="112">
        <v>6191026</v>
      </c>
      <c r="I2488" s="112">
        <v>32867923</v>
      </c>
      <c r="J2488" s="112">
        <v>37753913</v>
      </c>
      <c r="K2488" s="112">
        <v>9362451</v>
      </c>
      <c r="L2488" s="112">
        <v>4241316</v>
      </c>
      <c r="M2488" s="112">
        <v>291857928</v>
      </c>
      <c r="O2488" s="114" t="s">
        <v>1849</v>
      </c>
      <c r="P2488" s="114" t="s">
        <v>1850</v>
      </c>
      <c r="Q2488" s="114" t="s">
        <v>616</v>
      </c>
      <c r="R2488" s="114" t="s">
        <v>1703</v>
      </c>
      <c r="S2488" s="114"/>
      <c r="T2488" s="112">
        <v>124944049</v>
      </c>
      <c r="U2488" s="112">
        <v>68106100</v>
      </c>
      <c r="V2488" s="112">
        <v>8391150</v>
      </c>
      <c r="W2488" s="112">
        <v>6191026</v>
      </c>
      <c r="X2488" s="112">
        <v>32867923</v>
      </c>
      <c r="Y2488" s="112">
        <v>37753913</v>
      </c>
      <c r="Z2488" s="112">
        <v>9362451</v>
      </c>
      <c r="AA2488" s="112">
        <v>4241316</v>
      </c>
      <c r="AB2488" s="112">
        <v>291857928</v>
      </c>
    </row>
    <row r="2489" spans="1:28" hidden="1" outlineLevel="1" x14ac:dyDescent="0.25">
      <c r="D2489" s="111" t="s">
        <v>617</v>
      </c>
      <c r="R2489" s="111" t="s">
        <v>617</v>
      </c>
      <c r="S2489" s="111"/>
    </row>
    <row r="2490" spans="1:28" hidden="1" outlineLevel="1" x14ac:dyDescent="0.25">
      <c r="A2490" s="114" t="s">
        <v>1849</v>
      </c>
      <c r="B2490" s="114" t="s">
        <v>1850</v>
      </c>
      <c r="C2490" s="114" t="s">
        <v>618</v>
      </c>
      <c r="D2490" s="114" t="s">
        <v>1704</v>
      </c>
      <c r="E2490" s="112">
        <v>300</v>
      </c>
      <c r="F2490" s="112">
        <v>0</v>
      </c>
      <c r="G2490" s="112">
        <v>0</v>
      </c>
      <c r="H2490" s="112">
        <v>0</v>
      </c>
      <c r="I2490" s="112">
        <v>0</v>
      </c>
      <c r="J2490" s="112">
        <v>0</v>
      </c>
      <c r="K2490" s="112">
        <v>0</v>
      </c>
      <c r="L2490" s="112">
        <v>0</v>
      </c>
      <c r="M2490" s="112">
        <v>300</v>
      </c>
      <c r="O2490" s="114" t="s">
        <v>1849</v>
      </c>
      <c r="P2490" s="114" t="s">
        <v>1850</v>
      </c>
      <c r="Q2490" s="114" t="s">
        <v>618</v>
      </c>
      <c r="R2490" s="114" t="s">
        <v>1704</v>
      </c>
      <c r="S2490" s="114"/>
      <c r="T2490" s="112">
        <v>300</v>
      </c>
      <c r="U2490" s="112">
        <v>0</v>
      </c>
      <c r="V2490" s="112">
        <v>0</v>
      </c>
      <c r="W2490" s="112">
        <v>0</v>
      </c>
      <c r="X2490" s="112">
        <v>0</v>
      </c>
      <c r="Y2490" s="112">
        <v>0</v>
      </c>
      <c r="Z2490" s="112">
        <v>0</v>
      </c>
      <c r="AA2490" s="112">
        <v>0</v>
      </c>
      <c r="AB2490" s="112">
        <v>300</v>
      </c>
    </row>
    <row r="2491" spans="1:28" hidden="1" outlineLevel="1" x14ac:dyDescent="0.25">
      <c r="A2491" s="114" t="s">
        <v>1849</v>
      </c>
      <c r="B2491" s="114" t="s">
        <v>1850</v>
      </c>
      <c r="C2491" s="114" t="s">
        <v>619</v>
      </c>
      <c r="D2491" s="114" t="s">
        <v>1705</v>
      </c>
      <c r="E2491" s="112">
        <v>0</v>
      </c>
      <c r="F2491" s="112">
        <v>2742</v>
      </c>
      <c r="G2491" s="112">
        <v>0</v>
      </c>
      <c r="H2491" s="112">
        <v>0</v>
      </c>
      <c r="I2491" s="112">
        <v>0</v>
      </c>
      <c r="J2491" s="112">
        <v>0</v>
      </c>
      <c r="K2491" s="112">
        <v>0</v>
      </c>
      <c r="L2491" s="112">
        <v>0</v>
      </c>
      <c r="M2491" s="112">
        <v>2742</v>
      </c>
      <c r="O2491" s="114" t="s">
        <v>1849</v>
      </c>
      <c r="P2491" s="114" t="s">
        <v>1850</v>
      </c>
      <c r="Q2491" s="114" t="s">
        <v>619</v>
      </c>
      <c r="R2491" s="114" t="s">
        <v>1705</v>
      </c>
      <c r="S2491" s="114"/>
      <c r="T2491" s="112">
        <v>0</v>
      </c>
      <c r="U2491" s="112">
        <v>2742</v>
      </c>
      <c r="V2491" s="112">
        <v>0</v>
      </c>
      <c r="W2491" s="112">
        <v>0</v>
      </c>
      <c r="X2491" s="112">
        <v>0</v>
      </c>
      <c r="Y2491" s="112">
        <v>0</v>
      </c>
      <c r="Z2491" s="112">
        <v>0</v>
      </c>
      <c r="AA2491" s="112">
        <v>0</v>
      </c>
      <c r="AB2491" s="112">
        <v>2742</v>
      </c>
    </row>
    <row r="2492" spans="1:28" hidden="1" outlineLevel="1" x14ac:dyDescent="0.25">
      <c r="A2492" s="114" t="s">
        <v>1849</v>
      </c>
      <c r="B2492" s="114" t="s">
        <v>1850</v>
      </c>
      <c r="C2492" s="114" t="s">
        <v>620</v>
      </c>
      <c r="D2492" s="114" t="s">
        <v>1706</v>
      </c>
      <c r="E2492" s="112">
        <v>13131</v>
      </c>
      <c r="F2492" s="112">
        <v>3540</v>
      </c>
      <c r="G2492" s="112">
        <v>0</v>
      </c>
      <c r="H2492" s="112">
        <v>0</v>
      </c>
      <c r="I2492" s="112">
        <v>0</v>
      </c>
      <c r="J2492" s="112">
        <v>0</v>
      </c>
      <c r="K2492" s="112">
        <v>0</v>
      </c>
      <c r="L2492" s="112">
        <v>0</v>
      </c>
      <c r="M2492" s="112">
        <v>16671</v>
      </c>
      <c r="O2492" s="114" t="s">
        <v>1849</v>
      </c>
      <c r="P2492" s="114" t="s">
        <v>1850</v>
      </c>
      <c r="Q2492" s="114" t="s">
        <v>620</v>
      </c>
      <c r="R2492" s="114" t="s">
        <v>1706</v>
      </c>
      <c r="S2492" s="114"/>
      <c r="T2492" s="112">
        <v>13131</v>
      </c>
      <c r="U2492" s="112">
        <v>3540</v>
      </c>
      <c r="V2492" s="112">
        <v>0</v>
      </c>
      <c r="W2492" s="112">
        <v>0</v>
      </c>
      <c r="X2492" s="112">
        <v>0</v>
      </c>
      <c r="Y2492" s="112">
        <v>0</v>
      </c>
      <c r="Z2492" s="112">
        <v>0</v>
      </c>
      <c r="AA2492" s="112">
        <v>0</v>
      </c>
      <c r="AB2492" s="112">
        <v>16671</v>
      </c>
    </row>
    <row r="2493" spans="1:28" hidden="1" outlineLevel="1" x14ac:dyDescent="0.25">
      <c r="A2493" s="114" t="s">
        <v>1849</v>
      </c>
      <c r="B2493" s="114" t="s">
        <v>1850</v>
      </c>
      <c r="C2493" s="114" t="s">
        <v>621</v>
      </c>
      <c r="D2493" s="114" t="s">
        <v>1707</v>
      </c>
      <c r="E2493" s="112">
        <v>0</v>
      </c>
      <c r="F2493" s="112">
        <v>423</v>
      </c>
      <c r="G2493" s="112">
        <v>0</v>
      </c>
      <c r="H2493" s="112">
        <v>0</v>
      </c>
      <c r="I2493" s="112">
        <v>0</v>
      </c>
      <c r="J2493" s="112">
        <v>0</v>
      </c>
      <c r="K2493" s="112">
        <v>0</v>
      </c>
      <c r="L2493" s="112">
        <v>0</v>
      </c>
      <c r="M2493" s="112">
        <v>423</v>
      </c>
      <c r="O2493" s="114" t="s">
        <v>1849</v>
      </c>
      <c r="P2493" s="114" t="s">
        <v>1850</v>
      </c>
      <c r="Q2493" s="114" t="s">
        <v>621</v>
      </c>
      <c r="R2493" s="114" t="s">
        <v>1707</v>
      </c>
      <c r="S2493" s="114"/>
      <c r="T2493" s="112">
        <v>0</v>
      </c>
      <c r="U2493" s="112">
        <v>423</v>
      </c>
      <c r="V2493" s="112">
        <v>0</v>
      </c>
      <c r="W2493" s="112">
        <v>0</v>
      </c>
      <c r="X2493" s="112">
        <v>0</v>
      </c>
      <c r="Y2493" s="112">
        <v>0</v>
      </c>
      <c r="Z2493" s="112">
        <v>0</v>
      </c>
      <c r="AA2493" s="112">
        <v>0</v>
      </c>
      <c r="AB2493" s="112">
        <v>423</v>
      </c>
    </row>
    <row r="2494" spans="1:28" hidden="1" outlineLevel="1" x14ac:dyDescent="0.25">
      <c r="A2494" s="114" t="s">
        <v>1849</v>
      </c>
      <c r="B2494" s="114" t="s">
        <v>1850</v>
      </c>
      <c r="C2494" s="114" t="s">
        <v>706</v>
      </c>
      <c r="D2494" s="114" t="s">
        <v>1708</v>
      </c>
      <c r="E2494" s="112">
        <v>0</v>
      </c>
      <c r="F2494" s="112">
        <v>249</v>
      </c>
      <c r="G2494" s="112">
        <v>0</v>
      </c>
      <c r="H2494" s="112">
        <v>0</v>
      </c>
      <c r="I2494" s="112">
        <v>0</v>
      </c>
      <c r="J2494" s="112">
        <v>0</v>
      </c>
      <c r="K2494" s="112">
        <v>0</v>
      </c>
      <c r="L2494" s="112">
        <v>0</v>
      </c>
      <c r="M2494" s="112">
        <v>249</v>
      </c>
      <c r="O2494" s="114" t="s">
        <v>1849</v>
      </c>
      <c r="P2494" s="114" t="s">
        <v>1850</v>
      </c>
      <c r="Q2494" s="114" t="s">
        <v>706</v>
      </c>
      <c r="R2494" s="114" t="s">
        <v>1708</v>
      </c>
      <c r="S2494" s="114"/>
      <c r="T2494" s="112">
        <v>0</v>
      </c>
      <c r="U2494" s="112">
        <v>249</v>
      </c>
      <c r="V2494" s="112">
        <v>0</v>
      </c>
      <c r="W2494" s="112">
        <v>0</v>
      </c>
      <c r="X2494" s="112">
        <v>0</v>
      </c>
      <c r="Y2494" s="112">
        <v>0</v>
      </c>
      <c r="Z2494" s="112">
        <v>0</v>
      </c>
      <c r="AA2494" s="112">
        <v>0</v>
      </c>
      <c r="AB2494" s="112">
        <v>249</v>
      </c>
    </row>
    <row r="2495" spans="1:28" hidden="1" outlineLevel="1" x14ac:dyDescent="0.25">
      <c r="A2495" s="114" t="s">
        <v>1849</v>
      </c>
      <c r="B2495" s="114" t="s">
        <v>1850</v>
      </c>
      <c r="C2495" s="114" t="s">
        <v>708</v>
      </c>
      <c r="D2495" s="114" t="s">
        <v>1709</v>
      </c>
      <c r="E2495" s="112">
        <v>13431</v>
      </c>
      <c r="F2495" s="112">
        <v>6954</v>
      </c>
      <c r="G2495" s="112">
        <v>0</v>
      </c>
      <c r="H2495" s="112">
        <v>0</v>
      </c>
      <c r="I2495" s="112">
        <v>0</v>
      </c>
      <c r="J2495" s="112">
        <v>0</v>
      </c>
      <c r="K2495" s="112">
        <v>0</v>
      </c>
      <c r="L2495" s="112">
        <v>0</v>
      </c>
      <c r="M2495" s="112">
        <v>20385</v>
      </c>
      <c r="O2495" s="114" t="s">
        <v>1849</v>
      </c>
      <c r="P2495" s="114" t="s">
        <v>1850</v>
      </c>
      <c r="Q2495" s="114" t="s">
        <v>708</v>
      </c>
      <c r="R2495" s="114" t="s">
        <v>1709</v>
      </c>
      <c r="S2495" s="114"/>
      <c r="T2495" s="112">
        <v>13431</v>
      </c>
      <c r="U2495" s="112">
        <v>6954</v>
      </c>
      <c r="V2495" s="112">
        <v>0</v>
      </c>
      <c r="W2495" s="112">
        <v>0</v>
      </c>
      <c r="X2495" s="112">
        <v>0</v>
      </c>
      <c r="Y2495" s="112">
        <v>0</v>
      </c>
      <c r="Z2495" s="112">
        <v>0</v>
      </c>
      <c r="AA2495" s="112">
        <v>0</v>
      </c>
      <c r="AB2495" s="112">
        <v>20385</v>
      </c>
    </row>
    <row r="2496" spans="1:28" hidden="1" outlineLevel="1" x14ac:dyDescent="0.25"/>
    <row r="2497" spans="1:28" hidden="1" outlineLevel="1" x14ac:dyDescent="0.25"/>
    <row r="2498" spans="1:28" hidden="1" outlineLevel="1" x14ac:dyDescent="0.25">
      <c r="A2498" s="111" t="s">
        <v>1851</v>
      </c>
      <c r="O2498" s="111" t="s">
        <v>1851</v>
      </c>
    </row>
    <row r="2499" spans="1:28" hidden="1" outlineLevel="1" x14ac:dyDescent="0.25">
      <c r="A2499" s="114" t="s">
        <v>0</v>
      </c>
      <c r="B2499" s="114" t="s">
        <v>1666</v>
      </c>
      <c r="C2499" s="114" t="s">
        <v>112</v>
      </c>
      <c r="D2499" s="111" t="s">
        <v>127</v>
      </c>
      <c r="E2499" s="112" t="s">
        <v>1667</v>
      </c>
      <c r="F2499" s="112" t="s">
        <v>1668</v>
      </c>
      <c r="G2499" s="112" t="s">
        <v>1669</v>
      </c>
      <c r="H2499" s="112" t="s">
        <v>1670</v>
      </c>
      <c r="I2499" s="112" t="s">
        <v>1671</v>
      </c>
      <c r="J2499" s="112" t="s">
        <v>1672</v>
      </c>
      <c r="K2499" s="112" t="s">
        <v>1673</v>
      </c>
      <c r="L2499" s="112" t="s">
        <v>1674</v>
      </c>
      <c r="M2499" s="112" t="s">
        <v>1</v>
      </c>
      <c r="O2499" s="114" t="s">
        <v>0</v>
      </c>
      <c r="P2499" s="114" t="s">
        <v>1666</v>
      </c>
      <c r="Q2499" s="114" t="s">
        <v>112</v>
      </c>
      <c r="R2499" s="111" t="s">
        <v>127</v>
      </c>
      <c r="S2499" s="111"/>
      <c r="T2499" s="112" t="s">
        <v>1667</v>
      </c>
      <c r="U2499" s="112" t="s">
        <v>1668</v>
      </c>
      <c r="V2499" s="112" t="s">
        <v>1669</v>
      </c>
      <c r="W2499" s="112" t="s">
        <v>1670</v>
      </c>
      <c r="X2499" s="112" t="s">
        <v>1671</v>
      </c>
      <c r="Y2499" s="112" t="s">
        <v>1672</v>
      </c>
      <c r="Z2499" s="112" t="s">
        <v>1673</v>
      </c>
      <c r="AA2499" s="112" t="s">
        <v>1674</v>
      </c>
      <c r="AB2499" s="112" t="s">
        <v>1</v>
      </c>
    </row>
    <row r="2500" spans="1:28" hidden="1" outlineLevel="1" x14ac:dyDescent="0.25">
      <c r="A2500" s="114" t="s">
        <v>1852</v>
      </c>
      <c r="B2500" s="114" t="s">
        <v>1853</v>
      </c>
      <c r="C2500" s="114" t="s">
        <v>589</v>
      </c>
      <c r="D2500" s="114" t="s">
        <v>1676</v>
      </c>
      <c r="E2500" s="112">
        <v>29568</v>
      </c>
      <c r="F2500" s="112">
        <v>0</v>
      </c>
      <c r="G2500" s="112">
        <v>0</v>
      </c>
      <c r="H2500" s="112">
        <v>0</v>
      </c>
      <c r="I2500" s="112">
        <v>0</v>
      </c>
      <c r="J2500" s="112">
        <v>0</v>
      </c>
      <c r="K2500" s="112">
        <v>0</v>
      </c>
      <c r="L2500" s="112">
        <v>0</v>
      </c>
      <c r="M2500" s="112">
        <v>29568</v>
      </c>
      <c r="O2500" s="114" t="s">
        <v>1852</v>
      </c>
      <c r="P2500" s="114" t="s">
        <v>1853</v>
      </c>
      <c r="Q2500" s="114" t="s">
        <v>589</v>
      </c>
      <c r="R2500" s="114" t="s">
        <v>1676</v>
      </c>
      <c r="S2500" s="114"/>
      <c r="T2500" s="112">
        <v>29568</v>
      </c>
      <c r="U2500" s="112">
        <v>0</v>
      </c>
      <c r="V2500" s="112">
        <v>0</v>
      </c>
      <c r="W2500" s="112">
        <v>0</v>
      </c>
      <c r="X2500" s="112">
        <v>0</v>
      </c>
      <c r="Y2500" s="112">
        <v>0</v>
      </c>
      <c r="Z2500" s="112">
        <v>0</v>
      </c>
      <c r="AA2500" s="112">
        <v>0</v>
      </c>
      <c r="AB2500" s="112">
        <v>29568</v>
      </c>
    </row>
    <row r="2501" spans="1:28" hidden="1" outlineLevel="1" x14ac:dyDescent="0.25">
      <c r="A2501" s="114" t="s">
        <v>1852</v>
      </c>
      <c r="B2501" s="114" t="s">
        <v>1853</v>
      </c>
      <c r="C2501" s="114" t="s">
        <v>590</v>
      </c>
      <c r="D2501" s="114" t="s">
        <v>1677</v>
      </c>
      <c r="E2501" s="112">
        <v>0</v>
      </c>
      <c r="F2501" s="112">
        <v>0</v>
      </c>
      <c r="G2501" s="112">
        <v>0</v>
      </c>
      <c r="H2501" s="112">
        <v>0</v>
      </c>
      <c r="I2501" s="112">
        <v>0</v>
      </c>
      <c r="J2501" s="112">
        <v>0</v>
      </c>
      <c r="K2501" s="112">
        <v>0</v>
      </c>
      <c r="L2501" s="112">
        <v>0</v>
      </c>
      <c r="M2501" s="112">
        <v>0</v>
      </c>
      <c r="O2501" s="114" t="s">
        <v>1852</v>
      </c>
      <c r="P2501" s="114" t="s">
        <v>1853</v>
      </c>
      <c r="Q2501" s="114" t="s">
        <v>590</v>
      </c>
      <c r="R2501" s="114" t="s">
        <v>1677</v>
      </c>
      <c r="S2501" s="114"/>
      <c r="T2501" s="112">
        <v>0</v>
      </c>
      <c r="U2501" s="112">
        <v>0</v>
      </c>
      <c r="V2501" s="112">
        <v>0</v>
      </c>
      <c r="W2501" s="112">
        <v>0</v>
      </c>
      <c r="X2501" s="112">
        <v>0</v>
      </c>
      <c r="Y2501" s="112">
        <v>0</v>
      </c>
      <c r="Z2501" s="112">
        <v>0</v>
      </c>
      <c r="AA2501" s="112">
        <v>0</v>
      </c>
      <c r="AB2501" s="112">
        <v>0</v>
      </c>
    </row>
    <row r="2502" spans="1:28" hidden="1" outlineLevel="1" x14ac:dyDescent="0.25">
      <c r="A2502" s="114" t="s">
        <v>1852</v>
      </c>
      <c r="B2502" s="114" t="s">
        <v>1853</v>
      </c>
      <c r="C2502" s="114" t="s">
        <v>591</v>
      </c>
      <c r="D2502" s="114" t="s">
        <v>1678</v>
      </c>
      <c r="E2502" s="112">
        <v>0</v>
      </c>
      <c r="F2502" s="112">
        <v>669504</v>
      </c>
      <c r="G2502" s="112">
        <v>0</v>
      </c>
      <c r="H2502" s="112">
        <v>0</v>
      </c>
      <c r="I2502" s="112">
        <v>1152</v>
      </c>
      <c r="J2502" s="112">
        <v>1216</v>
      </c>
      <c r="K2502" s="112">
        <v>0</v>
      </c>
      <c r="L2502" s="112">
        <v>0</v>
      </c>
      <c r="M2502" s="112">
        <v>671872</v>
      </c>
      <c r="O2502" s="114" t="s">
        <v>1852</v>
      </c>
      <c r="P2502" s="114" t="s">
        <v>1853</v>
      </c>
      <c r="Q2502" s="114" t="s">
        <v>591</v>
      </c>
      <c r="R2502" s="114" t="s">
        <v>1678</v>
      </c>
      <c r="S2502" s="114"/>
      <c r="T2502" s="112">
        <v>0</v>
      </c>
      <c r="U2502" s="112">
        <v>669504</v>
      </c>
      <c r="V2502" s="112">
        <v>0</v>
      </c>
      <c r="W2502" s="112">
        <v>0</v>
      </c>
      <c r="X2502" s="112">
        <v>1152</v>
      </c>
      <c r="Y2502" s="112">
        <v>1216</v>
      </c>
      <c r="Z2502" s="112">
        <v>0</v>
      </c>
      <c r="AA2502" s="112">
        <v>0</v>
      </c>
      <c r="AB2502" s="112">
        <v>671872</v>
      </c>
    </row>
    <row r="2503" spans="1:28" hidden="1" outlineLevel="1" x14ac:dyDescent="0.25">
      <c r="A2503" s="114" t="s">
        <v>1852</v>
      </c>
      <c r="B2503" s="114" t="s">
        <v>1853</v>
      </c>
      <c r="C2503" s="114" t="s">
        <v>592</v>
      </c>
      <c r="D2503" s="114" t="s">
        <v>1679</v>
      </c>
      <c r="E2503" s="112">
        <v>63168</v>
      </c>
      <c r="F2503" s="112">
        <v>35472</v>
      </c>
      <c r="G2503" s="112">
        <v>0</v>
      </c>
      <c r="H2503" s="112">
        <v>0</v>
      </c>
      <c r="I2503" s="112">
        <v>11472</v>
      </c>
      <c r="J2503" s="112">
        <v>27328</v>
      </c>
      <c r="K2503" s="112">
        <v>34196</v>
      </c>
      <c r="L2503" s="112">
        <v>16152</v>
      </c>
      <c r="M2503" s="112">
        <v>187788</v>
      </c>
      <c r="O2503" s="114" t="s">
        <v>1852</v>
      </c>
      <c r="P2503" s="114" t="s">
        <v>1853</v>
      </c>
      <c r="Q2503" s="114" t="s">
        <v>592</v>
      </c>
      <c r="R2503" s="114" t="s">
        <v>1679</v>
      </c>
      <c r="S2503" s="114"/>
      <c r="T2503" s="112">
        <v>63168</v>
      </c>
      <c r="U2503" s="112">
        <v>35472</v>
      </c>
      <c r="V2503" s="112">
        <v>0</v>
      </c>
      <c r="W2503" s="112">
        <v>0</v>
      </c>
      <c r="X2503" s="112">
        <v>11472</v>
      </c>
      <c r="Y2503" s="112">
        <v>27328</v>
      </c>
      <c r="Z2503" s="112">
        <v>34196</v>
      </c>
      <c r="AA2503" s="112">
        <v>16152</v>
      </c>
      <c r="AB2503" s="112">
        <v>187788</v>
      </c>
    </row>
    <row r="2504" spans="1:28" hidden="1" outlineLevel="1" x14ac:dyDescent="0.25">
      <c r="A2504" s="114" t="s">
        <v>1852</v>
      </c>
      <c r="B2504" s="114" t="s">
        <v>1853</v>
      </c>
      <c r="C2504" s="114" t="s">
        <v>593</v>
      </c>
      <c r="D2504" s="114" t="s">
        <v>1680</v>
      </c>
      <c r="E2504" s="112">
        <v>0</v>
      </c>
      <c r="F2504" s="112">
        <v>0</v>
      </c>
      <c r="G2504" s="112">
        <v>0</v>
      </c>
      <c r="H2504" s="112">
        <v>0</v>
      </c>
      <c r="I2504" s="112">
        <v>0</v>
      </c>
      <c r="J2504" s="112">
        <v>0</v>
      </c>
      <c r="K2504" s="112">
        <v>0</v>
      </c>
      <c r="L2504" s="112">
        <v>0</v>
      </c>
      <c r="M2504" s="112">
        <v>0</v>
      </c>
      <c r="O2504" s="114" t="s">
        <v>1852</v>
      </c>
      <c r="P2504" s="114" t="s">
        <v>1853</v>
      </c>
      <c r="Q2504" s="114" t="s">
        <v>593</v>
      </c>
      <c r="R2504" s="114" t="s">
        <v>1680</v>
      </c>
      <c r="S2504" s="114"/>
      <c r="T2504" s="112">
        <v>0</v>
      </c>
      <c r="U2504" s="112">
        <v>0</v>
      </c>
      <c r="V2504" s="112">
        <v>0</v>
      </c>
      <c r="W2504" s="112">
        <v>0</v>
      </c>
      <c r="X2504" s="112">
        <v>0</v>
      </c>
      <c r="Y2504" s="112">
        <v>0</v>
      </c>
      <c r="Z2504" s="112">
        <v>0</v>
      </c>
      <c r="AA2504" s="112">
        <v>0</v>
      </c>
      <c r="AB2504" s="112">
        <v>0</v>
      </c>
    </row>
    <row r="2505" spans="1:28" hidden="1" outlineLevel="1" x14ac:dyDescent="0.25">
      <c r="A2505" s="114" t="s">
        <v>1852</v>
      </c>
      <c r="B2505" s="114" t="s">
        <v>1853</v>
      </c>
      <c r="C2505" s="114" t="s">
        <v>594</v>
      </c>
      <c r="D2505" s="114" t="s">
        <v>1681</v>
      </c>
      <c r="E2505" s="112">
        <v>18000</v>
      </c>
      <c r="F2505" s="112">
        <v>0</v>
      </c>
      <c r="G2505" s="112">
        <v>0</v>
      </c>
      <c r="H2505" s="112">
        <v>0</v>
      </c>
      <c r="I2505" s="112">
        <v>72000</v>
      </c>
      <c r="J2505" s="112">
        <v>0</v>
      </c>
      <c r="K2505" s="112">
        <v>808</v>
      </c>
      <c r="L2505" s="112">
        <v>0</v>
      </c>
      <c r="M2505" s="112">
        <v>90808</v>
      </c>
      <c r="O2505" s="114" t="s">
        <v>1852</v>
      </c>
      <c r="P2505" s="114" t="s">
        <v>1853</v>
      </c>
      <c r="Q2505" s="114" t="s">
        <v>594</v>
      </c>
      <c r="R2505" s="114" t="s">
        <v>1681</v>
      </c>
      <c r="S2505" s="114"/>
      <c r="T2505" s="112">
        <v>18000</v>
      </c>
      <c r="U2505" s="112">
        <v>0</v>
      </c>
      <c r="V2505" s="112">
        <v>0</v>
      </c>
      <c r="W2505" s="112">
        <v>0</v>
      </c>
      <c r="X2505" s="112">
        <v>72000</v>
      </c>
      <c r="Y2505" s="112">
        <v>0</v>
      </c>
      <c r="Z2505" s="112">
        <v>808</v>
      </c>
      <c r="AA2505" s="112">
        <v>0</v>
      </c>
      <c r="AB2505" s="112">
        <v>90808</v>
      </c>
    </row>
    <row r="2506" spans="1:28" hidden="1" outlineLevel="1" x14ac:dyDescent="0.25">
      <c r="A2506" s="114" t="s">
        <v>1852</v>
      </c>
      <c r="B2506" s="114" t="s">
        <v>1853</v>
      </c>
      <c r="C2506" s="114" t="s">
        <v>595</v>
      </c>
      <c r="D2506" s="114" t="s">
        <v>1682</v>
      </c>
      <c r="E2506" s="112">
        <v>0</v>
      </c>
      <c r="F2506" s="112">
        <v>20080</v>
      </c>
      <c r="G2506" s="112">
        <v>0</v>
      </c>
      <c r="H2506" s="112">
        <v>0</v>
      </c>
      <c r="I2506" s="112">
        <v>0</v>
      </c>
      <c r="J2506" s="112">
        <v>100384</v>
      </c>
      <c r="K2506" s="112">
        <v>0</v>
      </c>
      <c r="L2506" s="112">
        <v>4188</v>
      </c>
      <c r="M2506" s="112">
        <v>124652</v>
      </c>
      <c r="O2506" s="114" t="s">
        <v>1852</v>
      </c>
      <c r="P2506" s="114" t="s">
        <v>1853</v>
      </c>
      <c r="Q2506" s="114" t="s">
        <v>595</v>
      </c>
      <c r="R2506" s="114" t="s">
        <v>1682</v>
      </c>
      <c r="S2506" s="114"/>
      <c r="T2506" s="112">
        <v>0</v>
      </c>
      <c r="U2506" s="112">
        <v>20080</v>
      </c>
      <c r="V2506" s="112">
        <v>0</v>
      </c>
      <c r="W2506" s="112">
        <v>0</v>
      </c>
      <c r="X2506" s="112">
        <v>0</v>
      </c>
      <c r="Y2506" s="112">
        <v>100384</v>
      </c>
      <c r="Z2506" s="112">
        <v>0</v>
      </c>
      <c r="AA2506" s="112">
        <v>4188</v>
      </c>
      <c r="AB2506" s="112">
        <v>124652</v>
      </c>
    </row>
    <row r="2507" spans="1:28" hidden="1" outlineLevel="1" x14ac:dyDescent="0.25">
      <c r="A2507" s="114" t="s">
        <v>1852</v>
      </c>
      <c r="B2507" s="114" t="s">
        <v>1853</v>
      </c>
      <c r="C2507" s="114" t="s">
        <v>596</v>
      </c>
      <c r="D2507" s="114" t="s">
        <v>1683</v>
      </c>
      <c r="E2507" s="112">
        <v>0</v>
      </c>
      <c r="F2507" s="112">
        <v>0</v>
      </c>
      <c r="G2507" s="112">
        <v>0</v>
      </c>
      <c r="H2507" s="112">
        <v>0</v>
      </c>
      <c r="I2507" s="112">
        <v>0</v>
      </c>
      <c r="J2507" s="112">
        <v>0</v>
      </c>
      <c r="K2507" s="112">
        <v>0</v>
      </c>
      <c r="L2507" s="112">
        <v>0</v>
      </c>
      <c r="M2507" s="112">
        <v>0</v>
      </c>
      <c r="O2507" s="114" t="s">
        <v>1852</v>
      </c>
      <c r="P2507" s="114" t="s">
        <v>1853</v>
      </c>
      <c r="Q2507" s="114" t="s">
        <v>596</v>
      </c>
      <c r="R2507" s="114" t="s">
        <v>1683</v>
      </c>
      <c r="S2507" s="114"/>
      <c r="T2507" s="112">
        <v>0</v>
      </c>
      <c r="U2507" s="112">
        <v>0</v>
      </c>
      <c r="V2507" s="112">
        <v>0</v>
      </c>
      <c r="W2507" s="112">
        <v>0</v>
      </c>
      <c r="X2507" s="112">
        <v>0</v>
      </c>
      <c r="Y2507" s="112">
        <v>0</v>
      </c>
      <c r="Z2507" s="112">
        <v>0</v>
      </c>
      <c r="AA2507" s="112">
        <v>0</v>
      </c>
      <c r="AB2507" s="112">
        <v>0</v>
      </c>
    </row>
    <row r="2508" spans="1:28" hidden="1" outlineLevel="1" x14ac:dyDescent="0.25">
      <c r="A2508" s="114" t="s">
        <v>1852</v>
      </c>
      <c r="B2508" s="114" t="s">
        <v>1853</v>
      </c>
      <c r="C2508" s="114" t="s">
        <v>597</v>
      </c>
      <c r="D2508" s="114" t="s">
        <v>1684</v>
      </c>
      <c r="E2508" s="112">
        <v>43008</v>
      </c>
      <c r="F2508" s="112">
        <v>45184</v>
      </c>
      <c r="G2508" s="112">
        <v>0</v>
      </c>
      <c r="H2508" s="112">
        <v>0</v>
      </c>
      <c r="I2508" s="112">
        <v>0</v>
      </c>
      <c r="J2508" s="112">
        <v>0</v>
      </c>
      <c r="K2508" s="112">
        <v>0</v>
      </c>
      <c r="L2508" s="112">
        <v>0</v>
      </c>
      <c r="M2508" s="112">
        <v>88192</v>
      </c>
      <c r="O2508" s="114" t="s">
        <v>1852</v>
      </c>
      <c r="P2508" s="114" t="s">
        <v>1853</v>
      </c>
      <c r="Q2508" s="114" t="s">
        <v>597</v>
      </c>
      <c r="R2508" s="114" t="s">
        <v>1684</v>
      </c>
      <c r="S2508" s="114"/>
      <c r="T2508" s="112">
        <v>43008</v>
      </c>
      <c r="U2508" s="112">
        <v>45184</v>
      </c>
      <c r="V2508" s="112">
        <v>0</v>
      </c>
      <c r="W2508" s="112">
        <v>0</v>
      </c>
      <c r="X2508" s="112">
        <v>0</v>
      </c>
      <c r="Y2508" s="112">
        <v>0</v>
      </c>
      <c r="Z2508" s="112">
        <v>0</v>
      </c>
      <c r="AA2508" s="112">
        <v>0</v>
      </c>
      <c r="AB2508" s="112">
        <v>88192</v>
      </c>
    </row>
    <row r="2509" spans="1:28" hidden="1" outlineLevel="1" x14ac:dyDescent="0.25">
      <c r="A2509" s="114" t="s">
        <v>1852</v>
      </c>
      <c r="B2509" s="114" t="s">
        <v>1853</v>
      </c>
      <c r="C2509" s="114" t="s">
        <v>598</v>
      </c>
      <c r="D2509" s="114" t="s">
        <v>1685</v>
      </c>
      <c r="E2509" s="112">
        <v>0</v>
      </c>
      <c r="F2509" s="112">
        <v>12064</v>
      </c>
      <c r="G2509" s="112">
        <v>0</v>
      </c>
      <c r="H2509" s="112">
        <v>0</v>
      </c>
      <c r="I2509" s="112">
        <v>0</v>
      </c>
      <c r="J2509" s="112">
        <v>0</v>
      </c>
      <c r="K2509" s="112">
        <v>0</v>
      </c>
      <c r="L2509" s="112">
        <v>0</v>
      </c>
      <c r="M2509" s="112">
        <v>12064</v>
      </c>
      <c r="O2509" s="114" t="s">
        <v>1852</v>
      </c>
      <c r="P2509" s="114" t="s">
        <v>1853</v>
      </c>
      <c r="Q2509" s="114" t="s">
        <v>598</v>
      </c>
      <c r="R2509" s="114" t="s">
        <v>1685</v>
      </c>
      <c r="S2509" s="114"/>
      <c r="T2509" s="112">
        <v>0</v>
      </c>
      <c r="U2509" s="112">
        <v>12064</v>
      </c>
      <c r="V2509" s="112">
        <v>0</v>
      </c>
      <c r="W2509" s="112">
        <v>0</v>
      </c>
      <c r="X2509" s="112">
        <v>0</v>
      </c>
      <c r="Y2509" s="112">
        <v>0</v>
      </c>
      <c r="Z2509" s="112">
        <v>0</v>
      </c>
      <c r="AA2509" s="112">
        <v>0</v>
      </c>
      <c r="AB2509" s="112">
        <v>12064</v>
      </c>
    </row>
    <row r="2510" spans="1:28" hidden="1" outlineLevel="1" x14ac:dyDescent="0.25">
      <c r="A2510" s="114" t="s">
        <v>1852</v>
      </c>
      <c r="B2510" s="114" t="s">
        <v>1853</v>
      </c>
      <c r="C2510" s="114" t="s">
        <v>599</v>
      </c>
      <c r="D2510" s="114" t="s">
        <v>1686</v>
      </c>
      <c r="E2510" s="112">
        <v>0</v>
      </c>
      <c r="F2510" s="112">
        <v>11536</v>
      </c>
      <c r="G2510" s="112">
        <v>0</v>
      </c>
      <c r="H2510" s="112">
        <v>0</v>
      </c>
      <c r="I2510" s="112">
        <v>0</v>
      </c>
      <c r="J2510" s="112">
        <v>7984</v>
      </c>
      <c r="K2510" s="112">
        <v>0</v>
      </c>
      <c r="L2510" s="112">
        <v>0</v>
      </c>
      <c r="M2510" s="112">
        <v>19520</v>
      </c>
      <c r="O2510" s="114" t="s">
        <v>1852</v>
      </c>
      <c r="P2510" s="114" t="s">
        <v>1853</v>
      </c>
      <c r="Q2510" s="114" t="s">
        <v>599</v>
      </c>
      <c r="R2510" s="114" t="s">
        <v>1686</v>
      </c>
      <c r="S2510" s="114"/>
      <c r="T2510" s="112">
        <v>0</v>
      </c>
      <c r="U2510" s="112">
        <v>11536</v>
      </c>
      <c r="V2510" s="112">
        <v>0</v>
      </c>
      <c r="W2510" s="112">
        <v>0</v>
      </c>
      <c r="X2510" s="112">
        <v>0</v>
      </c>
      <c r="Y2510" s="112">
        <v>7984</v>
      </c>
      <c r="Z2510" s="112">
        <v>0</v>
      </c>
      <c r="AA2510" s="112">
        <v>0</v>
      </c>
      <c r="AB2510" s="112">
        <v>19520</v>
      </c>
    </row>
    <row r="2511" spans="1:28" hidden="1" outlineLevel="1" x14ac:dyDescent="0.25">
      <c r="A2511" s="114" t="s">
        <v>1852</v>
      </c>
      <c r="B2511" s="114" t="s">
        <v>1853</v>
      </c>
      <c r="C2511" s="114" t="s">
        <v>600</v>
      </c>
      <c r="D2511" s="114" t="s">
        <v>1687</v>
      </c>
      <c r="E2511" s="112">
        <v>895056</v>
      </c>
      <c r="F2511" s="112">
        <v>0</v>
      </c>
      <c r="G2511" s="112">
        <v>0</v>
      </c>
      <c r="H2511" s="112">
        <v>72760</v>
      </c>
      <c r="I2511" s="112">
        <v>0</v>
      </c>
      <c r="J2511" s="112">
        <v>0</v>
      </c>
      <c r="K2511" s="112">
        <v>400</v>
      </c>
      <c r="L2511" s="112">
        <v>0</v>
      </c>
      <c r="M2511" s="112">
        <v>968216</v>
      </c>
      <c r="O2511" s="114" t="s">
        <v>1852</v>
      </c>
      <c r="P2511" s="114" t="s">
        <v>1853</v>
      </c>
      <c r="Q2511" s="114" t="s">
        <v>600</v>
      </c>
      <c r="R2511" s="114" t="s">
        <v>1687</v>
      </c>
      <c r="S2511" s="114"/>
      <c r="T2511" s="112">
        <v>895056</v>
      </c>
      <c r="U2511" s="112">
        <v>0</v>
      </c>
      <c r="V2511" s="112">
        <v>0</v>
      </c>
      <c r="W2511" s="112">
        <v>72760</v>
      </c>
      <c r="X2511" s="112">
        <v>0</v>
      </c>
      <c r="Y2511" s="112">
        <v>0</v>
      </c>
      <c r="Z2511" s="112">
        <v>400</v>
      </c>
      <c r="AA2511" s="112">
        <v>0</v>
      </c>
      <c r="AB2511" s="112">
        <v>968216</v>
      </c>
    </row>
    <row r="2512" spans="1:28" hidden="1" outlineLevel="1" x14ac:dyDescent="0.25">
      <c r="A2512" s="114" t="s">
        <v>1852</v>
      </c>
      <c r="B2512" s="114" t="s">
        <v>1853</v>
      </c>
      <c r="C2512" s="114" t="s">
        <v>601</v>
      </c>
      <c r="D2512" s="114" t="s">
        <v>1688</v>
      </c>
      <c r="E2512" s="112">
        <v>227760</v>
      </c>
      <c r="F2512" s="112">
        <v>0</v>
      </c>
      <c r="G2512" s="112">
        <v>0</v>
      </c>
      <c r="H2512" s="112">
        <v>0</v>
      </c>
      <c r="I2512" s="112">
        <v>0</v>
      </c>
      <c r="J2512" s="112">
        <v>0</v>
      </c>
      <c r="K2512" s="112">
        <v>0</v>
      </c>
      <c r="L2512" s="112">
        <v>0</v>
      </c>
      <c r="M2512" s="112">
        <v>227760</v>
      </c>
      <c r="O2512" s="114" t="s">
        <v>1852</v>
      </c>
      <c r="P2512" s="114" t="s">
        <v>1853</v>
      </c>
      <c r="Q2512" s="114" t="s">
        <v>601</v>
      </c>
      <c r="R2512" s="114" t="s">
        <v>1688</v>
      </c>
      <c r="S2512" s="114"/>
      <c r="T2512" s="112">
        <v>227760</v>
      </c>
      <c r="U2512" s="112">
        <v>0</v>
      </c>
      <c r="V2512" s="112">
        <v>0</v>
      </c>
      <c r="W2512" s="112">
        <v>0</v>
      </c>
      <c r="X2512" s="112">
        <v>0</v>
      </c>
      <c r="Y2512" s="112">
        <v>0</v>
      </c>
      <c r="Z2512" s="112">
        <v>0</v>
      </c>
      <c r="AA2512" s="112">
        <v>0</v>
      </c>
      <c r="AB2512" s="112">
        <v>227760</v>
      </c>
    </row>
    <row r="2513" spans="1:28" hidden="1" outlineLevel="1" x14ac:dyDescent="0.25">
      <c r="A2513" s="114" t="s">
        <v>1852</v>
      </c>
      <c r="B2513" s="114" t="s">
        <v>1853</v>
      </c>
      <c r="C2513" s="114" t="s">
        <v>602</v>
      </c>
      <c r="D2513" s="114" t="s">
        <v>1689</v>
      </c>
      <c r="E2513" s="112">
        <v>0</v>
      </c>
      <c r="F2513" s="112">
        <v>0</v>
      </c>
      <c r="G2513" s="112">
        <v>0</v>
      </c>
      <c r="H2513" s="112">
        <v>0</v>
      </c>
      <c r="I2513" s="112">
        <v>0</v>
      </c>
      <c r="J2513" s="112">
        <v>0</v>
      </c>
      <c r="K2513" s="112">
        <v>0</v>
      </c>
      <c r="L2513" s="112">
        <v>0</v>
      </c>
      <c r="M2513" s="112">
        <v>0</v>
      </c>
      <c r="O2513" s="114" t="s">
        <v>1852</v>
      </c>
      <c r="P2513" s="114" t="s">
        <v>1853</v>
      </c>
      <c r="Q2513" s="114" t="s">
        <v>602</v>
      </c>
      <c r="R2513" s="114" t="s">
        <v>1689</v>
      </c>
      <c r="S2513" s="114"/>
      <c r="T2513" s="112">
        <v>0</v>
      </c>
      <c r="U2513" s="112">
        <v>0</v>
      </c>
      <c r="V2513" s="112">
        <v>0</v>
      </c>
      <c r="W2513" s="112">
        <v>0</v>
      </c>
      <c r="X2513" s="112">
        <v>0</v>
      </c>
      <c r="Y2513" s="112">
        <v>0</v>
      </c>
      <c r="Z2513" s="112">
        <v>0</v>
      </c>
      <c r="AA2513" s="112">
        <v>0</v>
      </c>
      <c r="AB2513" s="112">
        <v>0</v>
      </c>
    </row>
    <row r="2514" spans="1:28" hidden="1" outlineLevel="1" x14ac:dyDescent="0.25">
      <c r="A2514" s="114" t="s">
        <v>1852</v>
      </c>
      <c r="B2514" s="114" t="s">
        <v>1853</v>
      </c>
      <c r="C2514" s="114" t="s">
        <v>603</v>
      </c>
      <c r="D2514" s="114" t="s">
        <v>1690</v>
      </c>
      <c r="E2514" s="112">
        <v>0</v>
      </c>
      <c r="F2514" s="112">
        <v>0</v>
      </c>
      <c r="G2514" s="112">
        <v>0</v>
      </c>
      <c r="H2514" s="112">
        <v>0</v>
      </c>
      <c r="I2514" s="112">
        <v>0</v>
      </c>
      <c r="J2514" s="112">
        <v>0</v>
      </c>
      <c r="K2514" s="112">
        <v>0</v>
      </c>
      <c r="L2514" s="112">
        <v>0</v>
      </c>
      <c r="M2514" s="112">
        <v>0</v>
      </c>
      <c r="O2514" s="114" t="s">
        <v>1852</v>
      </c>
      <c r="P2514" s="114" t="s">
        <v>1853</v>
      </c>
      <c r="Q2514" s="114" t="s">
        <v>603</v>
      </c>
      <c r="R2514" s="114" t="s">
        <v>1690</v>
      </c>
      <c r="S2514" s="114"/>
      <c r="T2514" s="112">
        <v>0</v>
      </c>
      <c r="U2514" s="112">
        <v>0</v>
      </c>
      <c r="V2514" s="112">
        <v>0</v>
      </c>
      <c r="W2514" s="112">
        <v>0</v>
      </c>
      <c r="X2514" s="112">
        <v>0</v>
      </c>
      <c r="Y2514" s="112">
        <v>0</v>
      </c>
      <c r="Z2514" s="112">
        <v>0</v>
      </c>
      <c r="AA2514" s="112">
        <v>0</v>
      </c>
      <c r="AB2514" s="112">
        <v>0</v>
      </c>
    </row>
    <row r="2515" spans="1:28" hidden="1" outlineLevel="1" x14ac:dyDescent="0.25">
      <c r="A2515" s="114" t="s">
        <v>1852</v>
      </c>
      <c r="B2515" s="114" t="s">
        <v>1853</v>
      </c>
      <c r="C2515" s="114" t="s">
        <v>604</v>
      </c>
      <c r="D2515" s="114" t="s">
        <v>1691</v>
      </c>
      <c r="E2515" s="112">
        <v>10128</v>
      </c>
      <c r="F2515" s="112">
        <v>0</v>
      </c>
      <c r="G2515" s="112">
        <v>0</v>
      </c>
      <c r="H2515" s="112">
        <v>0</v>
      </c>
      <c r="I2515" s="112">
        <v>10256</v>
      </c>
      <c r="J2515" s="112">
        <v>13712</v>
      </c>
      <c r="K2515" s="112">
        <v>3568</v>
      </c>
      <c r="L2515" s="112">
        <v>13702</v>
      </c>
      <c r="M2515" s="112">
        <v>51366</v>
      </c>
      <c r="O2515" s="114" t="s">
        <v>1852</v>
      </c>
      <c r="P2515" s="114" t="s">
        <v>1853</v>
      </c>
      <c r="Q2515" s="114" t="s">
        <v>604</v>
      </c>
      <c r="R2515" s="114" t="s">
        <v>1691</v>
      </c>
      <c r="S2515" s="114"/>
      <c r="T2515" s="112">
        <v>10128</v>
      </c>
      <c r="U2515" s="112">
        <v>0</v>
      </c>
      <c r="V2515" s="112">
        <v>0</v>
      </c>
      <c r="W2515" s="112">
        <v>0</v>
      </c>
      <c r="X2515" s="112">
        <v>10256</v>
      </c>
      <c r="Y2515" s="112">
        <v>13712</v>
      </c>
      <c r="Z2515" s="112">
        <v>3568</v>
      </c>
      <c r="AA2515" s="112">
        <v>13702</v>
      </c>
      <c r="AB2515" s="112">
        <v>51366</v>
      </c>
    </row>
    <row r="2516" spans="1:28" hidden="1" outlineLevel="1" x14ac:dyDescent="0.25">
      <c r="A2516" s="114" t="s">
        <v>1852</v>
      </c>
      <c r="B2516" s="114" t="s">
        <v>1853</v>
      </c>
      <c r="C2516" s="114" t="s">
        <v>605</v>
      </c>
      <c r="D2516" s="114" t="s">
        <v>1692</v>
      </c>
      <c r="E2516" s="112">
        <v>0</v>
      </c>
      <c r="F2516" s="112">
        <v>0</v>
      </c>
      <c r="G2516" s="112">
        <v>0</v>
      </c>
      <c r="H2516" s="112">
        <v>0</v>
      </c>
      <c r="I2516" s="112">
        <v>0</v>
      </c>
      <c r="J2516" s="112">
        <v>0</v>
      </c>
      <c r="K2516" s="112">
        <v>0</v>
      </c>
      <c r="L2516" s="112">
        <v>0</v>
      </c>
      <c r="M2516" s="112">
        <v>0</v>
      </c>
      <c r="O2516" s="114" t="s">
        <v>1852</v>
      </c>
      <c r="P2516" s="114" t="s">
        <v>1853</v>
      </c>
      <c r="Q2516" s="114" t="s">
        <v>605</v>
      </c>
      <c r="R2516" s="114" t="s">
        <v>1692</v>
      </c>
      <c r="S2516" s="114"/>
      <c r="T2516" s="112">
        <v>0</v>
      </c>
      <c r="U2516" s="112">
        <v>0</v>
      </c>
      <c r="V2516" s="112">
        <v>0</v>
      </c>
      <c r="W2516" s="112">
        <v>0</v>
      </c>
      <c r="X2516" s="112">
        <v>0</v>
      </c>
      <c r="Y2516" s="112">
        <v>0</v>
      </c>
      <c r="Z2516" s="112">
        <v>0</v>
      </c>
      <c r="AA2516" s="112">
        <v>0</v>
      </c>
      <c r="AB2516" s="112">
        <v>0</v>
      </c>
    </row>
    <row r="2517" spans="1:28" hidden="1" outlineLevel="1" x14ac:dyDescent="0.25">
      <c r="A2517" s="114" t="s">
        <v>1852</v>
      </c>
      <c r="B2517" s="114" t="s">
        <v>1853</v>
      </c>
      <c r="C2517" s="114" t="s">
        <v>606</v>
      </c>
      <c r="D2517" s="114" t="s">
        <v>1693</v>
      </c>
      <c r="E2517" s="112">
        <v>0</v>
      </c>
      <c r="F2517" s="112">
        <v>0</v>
      </c>
      <c r="G2517" s="112">
        <v>0</v>
      </c>
      <c r="H2517" s="112">
        <v>0</v>
      </c>
      <c r="I2517" s="112">
        <v>0</v>
      </c>
      <c r="J2517" s="112">
        <v>0</v>
      </c>
      <c r="K2517" s="112">
        <v>0</v>
      </c>
      <c r="L2517" s="112">
        <v>0</v>
      </c>
      <c r="M2517" s="112">
        <v>0</v>
      </c>
      <c r="O2517" s="114" t="s">
        <v>1852</v>
      </c>
      <c r="P2517" s="114" t="s">
        <v>1853</v>
      </c>
      <c r="Q2517" s="114" t="s">
        <v>606</v>
      </c>
      <c r="R2517" s="114" t="s">
        <v>1693</v>
      </c>
      <c r="S2517" s="114"/>
      <c r="T2517" s="112">
        <v>0</v>
      </c>
      <c r="U2517" s="112">
        <v>0</v>
      </c>
      <c r="V2517" s="112">
        <v>0</v>
      </c>
      <c r="W2517" s="112">
        <v>0</v>
      </c>
      <c r="X2517" s="112">
        <v>0</v>
      </c>
      <c r="Y2517" s="112">
        <v>0</v>
      </c>
      <c r="Z2517" s="112">
        <v>0</v>
      </c>
      <c r="AA2517" s="112">
        <v>0</v>
      </c>
      <c r="AB2517" s="112">
        <v>0</v>
      </c>
    </row>
    <row r="2518" spans="1:28" hidden="1" outlineLevel="1" x14ac:dyDescent="0.25">
      <c r="A2518" s="114" t="s">
        <v>1852</v>
      </c>
      <c r="B2518" s="114" t="s">
        <v>1853</v>
      </c>
      <c r="C2518" s="114" t="s">
        <v>607</v>
      </c>
      <c r="D2518" s="114" t="s">
        <v>1694</v>
      </c>
      <c r="E2518" s="112">
        <v>0</v>
      </c>
      <c r="F2518" s="112">
        <v>635136</v>
      </c>
      <c r="G2518" s="112">
        <v>283600</v>
      </c>
      <c r="H2518" s="112">
        <v>0</v>
      </c>
      <c r="I2518" s="112">
        <v>0</v>
      </c>
      <c r="J2518" s="112">
        <v>0</v>
      </c>
      <c r="K2518" s="112">
        <v>0</v>
      </c>
      <c r="L2518" s="112">
        <v>0</v>
      </c>
      <c r="M2518" s="112">
        <v>918736</v>
      </c>
      <c r="O2518" s="114" t="s">
        <v>1852</v>
      </c>
      <c r="P2518" s="114" t="s">
        <v>1853</v>
      </c>
      <c r="Q2518" s="114" t="s">
        <v>607</v>
      </c>
      <c r="R2518" s="114" t="s">
        <v>1694</v>
      </c>
      <c r="S2518" s="114"/>
      <c r="T2518" s="112">
        <v>0</v>
      </c>
      <c r="U2518" s="112">
        <v>635136</v>
      </c>
      <c r="V2518" s="112">
        <v>283600</v>
      </c>
      <c r="W2518" s="112">
        <v>0</v>
      </c>
      <c r="X2518" s="112">
        <v>0</v>
      </c>
      <c r="Y2518" s="112">
        <v>0</v>
      </c>
      <c r="Z2518" s="112">
        <v>0</v>
      </c>
      <c r="AA2518" s="112">
        <v>0</v>
      </c>
      <c r="AB2518" s="112">
        <v>918736</v>
      </c>
    </row>
    <row r="2519" spans="1:28" hidden="1" outlineLevel="1" x14ac:dyDescent="0.25">
      <c r="A2519" s="114" t="s">
        <v>1852</v>
      </c>
      <c r="B2519" s="114" t="s">
        <v>1853</v>
      </c>
      <c r="C2519" s="114" t="s">
        <v>608</v>
      </c>
      <c r="D2519" s="114" t="s">
        <v>1695</v>
      </c>
      <c r="E2519" s="112">
        <v>0</v>
      </c>
      <c r="F2519" s="112">
        <v>0</v>
      </c>
      <c r="G2519" s="112">
        <v>0</v>
      </c>
      <c r="H2519" s="112">
        <v>0</v>
      </c>
      <c r="I2519" s="112">
        <v>0</v>
      </c>
      <c r="J2519" s="112">
        <v>0</v>
      </c>
      <c r="K2519" s="112">
        <v>0</v>
      </c>
      <c r="L2519" s="112">
        <v>0</v>
      </c>
      <c r="M2519" s="112">
        <v>0</v>
      </c>
      <c r="O2519" s="114" t="s">
        <v>1852</v>
      </c>
      <c r="P2519" s="114" t="s">
        <v>1853</v>
      </c>
      <c r="Q2519" s="114" t="s">
        <v>608</v>
      </c>
      <c r="R2519" s="114" t="s">
        <v>1695</v>
      </c>
      <c r="S2519" s="114"/>
      <c r="T2519" s="112">
        <v>0</v>
      </c>
      <c r="U2519" s="112">
        <v>0</v>
      </c>
      <c r="V2519" s="112">
        <v>0</v>
      </c>
      <c r="W2519" s="112">
        <v>0</v>
      </c>
      <c r="X2519" s="112">
        <v>0</v>
      </c>
      <c r="Y2519" s="112">
        <v>0</v>
      </c>
      <c r="Z2519" s="112">
        <v>0</v>
      </c>
      <c r="AA2519" s="112">
        <v>0</v>
      </c>
      <c r="AB2519" s="112">
        <v>0</v>
      </c>
    </row>
    <row r="2520" spans="1:28" hidden="1" outlineLevel="1" x14ac:dyDescent="0.25">
      <c r="A2520" s="114" t="s">
        <v>1852</v>
      </c>
      <c r="B2520" s="114" t="s">
        <v>1853</v>
      </c>
      <c r="C2520" s="114" t="s">
        <v>609</v>
      </c>
      <c r="D2520" s="114" t="s">
        <v>1696</v>
      </c>
      <c r="E2520" s="112">
        <v>0</v>
      </c>
      <c r="F2520" s="112">
        <v>0</v>
      </c>
      <c r="G2520" s="112">
        <v>0</v>
      </c>
      <c r="H2520" s="112">
        <v>0</v>
      </c>
      <c r="I2520" s="112">
        <v>0</v>
      </c>
      <c r="J2520" s="112">
        <v>0</v>
      </c>
      <c r="K2520" s="112">
        <v>0</v>
      </c>
      <c r="L2520" s="112">
        <v>0</v>
      </c>
      <c r="M2520" s="112">
        <v>0</v>
      </c>
      <c r="O2520" s="114" t="s">
        <v>1852</v>
      </c>
      <c r="P2520" s="114" t="s">
        <v>1853</v>
      </c>
      <c r="Q2520" s="114" t="s">
        <v>609</v>
      </c>
      <c r="R2520" s="114" t="s">
        <v>1696</v>
      </c>
      <c r="S2520" s="114"/>
      <c r="T2520" s="112">
        <v>0</v>
      </c>
      <c r="U2520" s="112">
        <v>0</v>
      </c>
      <c r="V2520" s="112">
        <v>0</v>
      </c>
      <c r="W2520" s="112">
        <v>0</v>
      </c>
      <c r="X2520" s="112">
        <v>0</v>
      </c>
      <c r="Y2520" s="112">
        <v>0</v>
      </c>
      <c r="Z2520" s="112">
        <v>0</v>
      </c>
      <c r="AA2520" s="112">
        <v>0</v>
      </c>
      <c r="AB2520" s="112">
        <v>0</v>
      </c>
    </row>
    <row r="2521" spans="1:28" hidden="1" outlineLevel="1" x14ac:dyDescent="0.25">
      <c r="A2521" s="114" t="s">
        <v>1852</v>
      </c>
      <c r="B2521" s="114" t="s">
        <v>1853</v>
      </c>
      <c r="C2521" s="114" t="s">
        <v>610</v>
      </c>
      <c r="D2521" s="114" t="s">
        <v>1697</v>
      </c>
      <c r="E2521" s="112">
        <v>0</v>
      </c>
      <c r="F2521" s="112">
        <v>0</v>
      </c>
      <c r="G2521" s="112">
        <v>0</v>
      </c>
      <c r="H2521" s="112">
        <v>0</v>
      </c>
      <c r="I2521" s="112">
        <v>0</v>
      </c>
      <c r="J2521" s="112">
        <v>0</v>
      </c>
      <c r="K2521" s="112">
        <v>0</v>
      </c>
      <c r="L2521" s="112">
        <v>0</v>
      </c>
      <c r="M2521" s="112">
        <v>0</v>
      </c>
      <c r="O2521" s="114" t="s">
        <v>1852</v>
      </c>
      <c r="P2521" s="114" t="s">
        <v>1853</v>
      </c>
      <c r="Q2521" s="114" t="s">
        <v>610</v>
      </c>
      <c r="R2521" s="114" t="s">
        <v>1697</v>
      </c>
      <c r="S2521" s="114"/>
      <c r="T2521" s="112">
        <v>0</v>
      </c>
      <c r="U2521" s="112">
        <v>0</v>
      </c>
      <c r="V2521" s="112">
        <v>0</v>
      </c>
      <c r="W2521" s="112">
        <v>0</v>
      </c>
      <c r="X2521" s="112">
        <v>0</v>
      </c>
      <c r="Y2521" s="112">
        <v>0</v>
      </c>
      <c r="Z2521" s="112">
        <v>0</v>
      </c>
      <c r="AA2521" s="112">
        <v>0</v>
      </c>
      <c r="AB2521" s="112">
        <v>0</v>
      </c>
    </row>
    <row r="2522" spans="1:28" hidden="1" outlineLevel="1" x14ac:dyDescent="0.25">
      <c r="A2522" s="114" t="s">
        <v>1852</v>
      </c>
      <c r="B2522" s="114" t="s">
        <v>1853</v>
      </c>
      <c r="C2522" s="114" t="s">
        <v>611</v>
      </c>
      <c r="D2522" s="114" t="s">
        <v>1698</v>
      </c>
      <c r="E2522" s="112">
        <v>39984</v>
      </c>
      <c r="F2522" s="112">
        <v>0</v>
      </c>
      <c r="G2522" s="112">
        <v>0</v>
      </c>
      <c r="H2522" s="112">
        <v>0</v>
      </c>
      <c r="I2522" s="112">
        <v>12480</v>
      </c>
      <c r="J2522" s="112">
        <v>0</v>
      </c>
      <c r="K2522" s="112">
        <v>0</v>
      </c>
      <c r="L2522" s="112">
        <v>0</v>
      </c>
      <c r="M2522" s="112">
        <v>52464</v>
      </c>
      <c r="O2522" s="114" t="s">
        <v>1852</v>
      </c>
      <c r="P2522" s="114" t="s">
        <v>1853</v>
      </c>
      <c r="Q2522" s="114" t="s">
        <v>611</v>
      </c>
      <c r="R2522" s="114" t="s">
        <v>1698</v>
      </c>
      <c r="S2522" s="114"/>
      <c r="T2522" s="112">
        <v>39984</v>
      </c>
      <c r="U2522" s="112">
        <v>0</v>
      </c>
      <c r="V2522" s="112">
        <v>0</v>
      </c>
      <c r="W2522" s="112">
        <v>0</v>
      </c>
      <c r="X2522" s="112">
        <v>12480</v>
      </c>
      <c r="Y2522" s="112">
        <v>0</v>
      </c>
      <c r="Z2522" s="112">
        <v>0</v>
      </c>
      <c r="AA2522" s="112">
        <v>0</v>
      </c>
      <c r="AB2522" s="112">
        <v>52464</v>
      </c>
    </row>
    <row r="2523" spans="1:28" hidden="1" outlineLevel="1" x14ac:dyDescent="0.25">
      <c r="A2523" s="114" t="s">
        <v>1852</v>
      </c>
      <c r="B2523" s="114" t="s">
        <v>1853</v>
      </c>
      <c r="C2523" s="114" t="s">
        <v>612</v>
      </c>
      <c r="D2523" s="114" t="s">
        <v>1699</v>
      </c>
      <c r="E2523" s="112">
        <v>52944</v>
      </c>
      <c r="F2523" s="112">
        <v>0</v>
      </c>
      <c r="G2523" s="112">
        <v>0</v>
      </c>
      <c r="H2523" s="112">
        <v>0</v>
      </c>
      <c r="I2523" s="112">
        <v>0</v>
      </c>
      <c r="J2523" s="112">
        <v>0</v>
      </c>
      <c r="K2523" s="112">
        <v>0</v>
      </c>
      <c r="L2523" s="112">
        <v>0</v>
      </c>
      <c r="M2523" s="112">
        <v>52944</v>
      </c>
      <c r="O2523" s="114" t="s">
        <v>1852</v>
      </c>
      <c r="P2523" s="114" t="s">
        <v>1853</v>
      </c>
      <c r="Q2523" s="114" t="s">
        <v>612</v>
      </c>
      <c r="R2523" s="114" t="s">
        <v>1699</v>
      </c>
      <c r="S2523" s="114"/>
      <c r="T2523" s="112">
        <v>52944</v>
      </c>
      <c r="U2523" s="112">
        <v>0</v>
      </c>
      <c r="V2523" s="112">
        <v>0</v>
      </c>
      <c r="W2523" s="112">
        <v>0</v>
      </c>
      <c r="X2523" s="112">
        <v>0</v>
      </c>
      <c r="Y2523" s="112">
        <v>0</v>
      </c>
      <c r="Z2523" s="112">
        <v>0</v>
      </c>
      <c r="AA2523" s="112">
        <v>0</v>
      </c>
      <c r="AB2523" s="112">
        <v>52944</v>
      </c>
    </row>
    <row r="2524" spans="1:28" hidden="1" outlineLevel="1" x14ac:dyDescent="0.25">
      <c r="A2524" s="114" t="s">
        <v>1852</v>
      </c>
      <c r="B2524" s="114" t="s">
        <v>1853</v>
      </c>
      <c r="C2524" s="114" t="s">
        <v>613</v>
      </c>
      <c r="D2524" s="114" t="s">
        <v>1700</v>
      </c>
      <c r="E2524" s="112">
        <v>1343520</v>
      </c>
      <c r="F2524" s="112">
        <v>0</v>
      </c>
      <c r="G2524" s="112">
        <v>0</v>
      </c>
      <c r="H2524" s="112">
        <v>0</v>
      </c>
      <c r="I2524" s="112">
        <v>0</v>
      </c>
      <c r="J2524" s="112">
        <v>0</v>
      </c>
      <c r="K2524" s="112">
        <v>0</v>
      </c>
      <c r="L2524" s="112">
        <v>0</v>
      </c>
      <c r="M2524" s="112">
        <v>1343520</v>
      </c>
      <c r="O2524" s="114" t="s">
        <v>1852</v>
      </c>
      <c r="P2524" s="114" t="s">
        <v>1853</v>
      </c>
      <c r="Q2524" s="114" t="s">
        <v>613</v>
      </c>
      <c r="R2524" s="114" t="s">
        <v>1700</v>
      </c>
      <c r="S2524" s="114"/>
      <c r="T2524" s="112">
        <v>1343520</v>
      </c>
      <c r="U2524" s="112">
        <v>0</v>
      </c>
      <c r="V2524" s="112">
        <v>0</v>
      </c>
      <c r="W2524" s="112">
        <v>0</v>
      </c>
      <c r="X2524" s="112">
        <v>0</v>
      </c>
      <c r="Y2524" s="112">
        <v>0</v>
      </c>
      <c r="Z2524" s="112">
        <v>0</v>
      </c>
      <c r="AA2524" s="112">
        <v>0</v>
      </c>
      <c r="AB2524" s="112">
        <v>1343520</v>
      </c>
    </row>
    <row r="2525" spans="1:28" hidden="1" outlineLevel="1" x14ac:dyDescent="0.25">
      <c r="A2525" s="114" t="s">
        <v>1852</v>
      </c>
      <c r="B2525" s="114" t="s">
        <v>1853</v>
      </c>
      <c r="C2525" s="114" t="s">
        <v>614</v>
      </c>
      <c r="D2525" s="114" t="s">
        <v>1701</v>
      </c>
      <c r="E2525" s="112">
        <v>304352</v>
      </c>
      <c r="F2525" s="112">
        <v>0</v>
      </c>
      <c r="G2525" s="112">
        <v>0</v>
      </c>
      <c r="H2525" s="112">
        <v>0</v>
      </c>
      <c r="I2525" s="112">
        <v>18656</v>
      </c>
      <c r="J2525" s="112">
        <v>0</v>
      </c>
      <c r="K2525" s="112">
        <v>0</v>
      </c>
      <c r="L2525" s="112">
        <v>0</v>
      </c>
      <c r="M2525" s="112">
        <v>323008</v>
      </c>
      <c r="O2525" s="114" t="s">
        <v>1852</v>
      </c>
      <c r="P2525" s="114" t="s">
        <v>1853</v>
      </c>
      <c r="Q2525" s="114" t="s">
        <v>614</v>
      </c>
      <c r="R2525" s="114" t="s">
        <v>1701</v>
      </c>
      <c r="S2525" s="114"/>
      <c r="T2525" s="112">
        <v>304352</v>
      </c>
      <c r="U2525" s="112">
        <v>0</v>
      </c>
      <c r="V2525" s="112">
        <v>0</v>
      </c>
      <c r="W2525" s="112">
        <v>0</v>
      </c>
      <c r="X2525" s="112">
        <v>18656</v>
      </c>
      <c r="Y2525" s="112">
        <v>0</v>
      </c>
      <c r="Z2525" s="112">
        <v>0</v>
      </c>
      <c r="AA2525" s="112">
        <v>0</v>
      </c>
      <c r="AB2525" s="112">
        <v>323008</v>
      </c>
    </row>
    <row r="2526" spans="1:28" hidden="1" outlineLevel="1" x14ac:dyDescent="0.25">
      <c r="A2526" s="114" t="s">
        <v>1852</v>
      </c>
      <c r="B2526" s="114" t="s">
        <v>1853</v>
      </c>
      <c r="C2526" s="114" t="s">
        <v>615</v>
      </c>
      <c r="D2526" s="114" t="s">
        <v>1702</v>
      </c>
      <c r="E2526" s="112">
        <v>0</v>
      </c>
      <c r="F2526" s="112">
        <v>0</v>
      </c>
      <c r="G2526" s="112">
        <v>0</v>
      </c>
      <c r="H2526" s="112">
        <v>0</v>
      </c>
      <c r="I2526" s="112">
        <v>0</v>
      </c>
      <c r="J2526" s="112">
        <v>0</v>
      </c>
      <c r="K2526" s="112">
        <v>0</v>
      </c>
      <c r="L2526" s="112">
        <v>0</v>
      </c>
      <c r="M2526" s="112">
        <v>0</v>
      </c>
      <c r="O2526" s="114" t="s">
        <v>1852</v>
      </c>
      <c r="P2526" s="114" t="s">
        <v>1853</v>
      </c>
      <c r="Q2526" s="114" t="s">
        <v>615</v>
      </c>
      <c r="R2526" s="114" t="s">
        <v>1702</v>
      </c>
      <c r="S2526" s="114"/>
      <c r="T2526" s="112">
        <v>0</v>
      </c>
      <c r="U2526" s="112">
        <v>0</v>
      </c>
      <c r="V2526" s="112">
        <v>0</v>
      </c>
      <c r="W2526" s="112">
        <v>0</v>
      </c>
      <c r="X2526" s="112">
        <v>0</v>
      </c>
      <c r="Y2526" s="112">
        <v>0</v>
      </c>
      <c r="Z2526" s="112">
        <v>0</v>
      </c>
      <c r="AA2526" s="112">
        <v>0</v>
      </c>
      <c r="AB2526" s="112">
        <v>0</v>
      </c>
    </row>
    <row r="2527" spans="1:28" hidden="1" outlineLevel="1" x14ac:dyDescent="0.25">
      <c r="A2527" s="114" t="s">
        <v>1852</v>
      </c>
      <c r="B2527" s="114" t="s">
        <v>1853</v>
      </c>
      <c r="C2527" s="114" t="s">
        <v>616</v>
      </c>
      <c r="D2527" s="114" t="s">
        <v>1703</v>
      </c>
      <c r="E2527" s="112">
        <v>3027488</v>
      </c>
      <c r="F2527" s="112">
        <v>1428976</v>
      </c>
      <c r="G2527" s="112">
        <v>283600</v>
      </c>
      <c r="H2527" s="112">
        <v>72760</v>
      </c>
      <c r="I2527" s="112">
        <v>126016</v>
      </c>
      <c r="J2527" s="112">
        <v>150624</v>
      </c>
      <c r="K2527" s="112">
        <v>38972</v>
      </c>
      <c r="L2527" s="112">
        <v>34042</v>
      </c>
      <c r="M2527" s="112">
        <v>5162478</v>
      </c>
      <c r="O2527" s="114" t="s">
        <v>1852</v>
      </c>
      <c r="P2527" s="114" t="s">
        <v>1853</v>
      </c>
      <c r="Q2527" s="114" t="s">
        <v>616</v>
      </c>
      <c r="R2527" s="114" t="s">
        <v>1703</v>
      </c>
      <c r="S2527" s="114"/>
      <c r="T2527" s="112">
        <v>3027488</v>
      </c>
      <c r="U2527" s="112">
        <v>1428976</v>
      </c>
      <c r="V2527" s="112">
        <v>283600</v>
      </c>
      <c r="W2527" s="112">
        <v>72760</v>
      </c>
      <c r="X2527" s="112">
        <v>126016</v>
      </c>
      <c r="Y2527" s="112">
        <v>150624</v>
      </c>
      <c r="Z2527" s="112">
        <v>38972</v>
      </c>
      <c r="AA2527" s="112">
        <v>34042</v>
      </c>
      <c r="AB2527" s="112">
        <v>5162478</v>
      </c>
    </row>
    <row r="2528" spans="1:28" hidden="1" outlineLevel="1" x14ac:dyDescent="0.25">
      <c r="D2528" s="111" t="s">
        <v>617</v>
      </c>
      <c r="R2528" s="111" t="s">
        <v>617</v>
      </c>
      <c r="S2528" s="111"/>
    </row>
    <row r="2529" spans="1:28" hidden="1" outlineLevel="1" x14ac:dyDescent="0.25">
      <c r="A2529" s="114" t="s">
        <v>1852</v>
      </c>
      <c r="B2529" s="114" t="s">
        <v>1853</v>
      </c>
      <c r="C2529" s="114" t="s">
        <v>618</v>
      </c>
      <c r="D2529" s="114" t="s">
        <v>1704</v>
      </c>
      <c r="E2529" s="112">
        <v>0</v>
      </c>
      <c r="F2529" s="112">
        <v>0</v>
      </c>
      <c r="G2529" s="112">
        <v>0</v>
      </c>
      <c r="H2529" s="112">
        <v>0</v>
      </c>
      <c r="I2529" s="112">
        <v>0</v>
      </c>
      <c r="J2529" s="112">
        <v>0</v>
      </c>
      <c r="K2529" s="112">
        <v>0</v>
      </c>
      <c r="L2529" s="112">
        <v>0</v>
      </c>
      <c r="M2529" s="112">
        <v>0</v>
      </c>
      <c r="O2529" s="114" t="s">
        <v>1852</v>
      </c>
      <c r="P2529" s="114" t="s">
        <v>1853</v>
      </c>
      <c r="Q2529" s="114" t="s">
        <v>618</v>
      </c>
      <c r="R2529" s="114" t="s">
        <v>1704</v>
      </c>
      <c r="S2529" s="114"/>
      <c r="T2529" s="112">
        <v>0</v>
      </c>
      <c r="U2529" s="112">
        <v>0</v>
      </c>
      <c r="V2529" s="112">
        <v>0</v>
      </c>
      <c r="W2529" s="112">
        <v>0</v>
      </c>
      <c r="X2529" s="112">
        <v>0</v>
      </c>
      <c r="Y2529" s="112">
        <v>0</v>
      </c>
      <c r="Z2529" s="112">
        <v>0</v>
      </c>
      <c r="AA2529" s="112">
        <v>0</v>
      </c>
      <c r="AB2529" s="112">
        <v>0</v>
      </c>
    </row>
    <row r="2530" spans="1:28" hidden="1" outlineLevel="1" x14ac:dyDescent="0.25">
      <c r="A2530" s="114" t="s">
        <v>1852</v>
      </c>
      <c r="B2530" s="114" t="s">
        <v>1853</v>
      </c>
      <c r="C2530" s="114" t="s">
        <v>619</v>
      </c>
      <c r="D2530" s="114" t="s">
        <v>1705</v>
      </c>
      <c r="E2530" s="112">
        <v>0</v>
      </c>
      <c r="F2530" s="112">
        <v>0</v>
      </c>
      <c r="G2530" s="112">
        <v>0</v>
      </c>
      <c r="H2530" s="112">
        <v>0</v>
      </c>
      <c r="I2530" s="112">
        <v>0</v>
      </c>
      <c r="J2530" s="112">
        <v>0</v>
      </c>
      <c r="K2530" s="112">
        <v>0</v>
      </c>
      <c r="L2530" s="112">
        <v>0</v>
      </c>
      <c r="M2530" s="112">
        <v>0</v>
      </c>
      <c r="O2530" s="114" t="s">
        <v>1852</v>
      </c>
      <c r="P2530" s="114" t="s">
        <v>1853</v>
      </c>
      <c r="Q2530" s="114" t="s">
        <v>619</v>
      </c>
      <c r="R2530" s="114" t="s">
        <v>1705</v>
      </c>
      <c r="S2530" s="114"/>
      <c r="T2530" s="112">
        <v>0</v>
      </c>
      <c r="U2530" s="112">
        <v>0</v>
      </c>
      <c r="V2530" s="112">
        <v>0</v>
      </c>
      <c r="W2530" s="112">
        <v>0</v>
      </c>
      <c r="X2530" s="112">
        <v>0</v>
      </c>
      <c r="Y2530" s="112">
        <v>0</v>
      </c>
      <c r="Z2530" s="112">
        <v>0</v>
      </c>
      <c r="AA2530" s="112">
        <v>0</v>
      </c>
      <c r="AB2530" s="112">
        <v>0</v>
      </c>
    </row>
    <row r="2531" spans="1:28" hidden="1" outlineLevel="1" x14ac:dyDescent="0.25">
      <c r="A2531" s="114" t="s">
        <v>1852</v>
      </c>
      <c r="B2531" s="114" t="s">
        <v>1853</v>
      </c>
      <c r="C2531" s="114" t="s">
        <v>620</v>
      </c>
      <c r="D2531" s="114" t="s">
        <v>1706</v>
      </c>
      <c r="E2531" s="112">
        <v>0</v>
      </c>
      <c r="F2531" s="112">
        <v>0</v>
      </c>
      <c r="G2531" s="112">
        <v>0</v>
      </c>
      <c r="H2531" s="112">
        <v>0</v>
      </c>
      <c r="I2531" s="112">
        <v>0</v>
      </c>
      <c r="J2531" s="112">
        <v>0</v>
      </c>
      <c r="K2531" s="112">
        <v>0</v>
      </c>
      <c r="L2531" s="112">
        <v>0</v>
      </c>
      <c r="M2531" s="112">
        <v>0</v>
      </c>
      <c r="O2531" s="114" t="s">
        <v>1852</v>
      </c>
      <c r="P2531" s="114" t="s">
        <v>1853</v>
      </c>
      <c r="Q2531" s="114" t="s">
        <v>620</v>
      </c>
      <c r="R2531" s="114" t="s">
        <v>1706</v>
      </c>
      <c r="S2531" s="114"/>
      <c r="T2531" s="112">
        <v>0</v>
      </c>
      <c r="U2531" s="112">
        <v>0</v>
      </c>
      <c r="V2531" s="112">
        <v>0</v>
      </c>
      <c r="W2531" s="112">
        <v>0</v>
      </c>
      <c r="X2531" s="112">
        <v>0</v>
      </c>
      <c r="Y2531" s="112">
        <v>0</v>
      </c>
      <c r="Z2531" s="112">
        <v>0</v>
      </c>
      <c r="AA2531" s="112">
        <v>0</v>
      </c>
      <c r="AB2531" s="112">
        <v>0</v>
      </c>
    </row>
    <row r="2532" spans="1:28" hidden="1" outlineLevel="1" x14ac:dyDescent="0.25">
      <c r="A2532" s="114" t="s">
        <v>1852</v>
      </c>
      <c r="B2532" s="114" t="s">
        <v>1853</v>
      </c>
      <c r="C2532" s="114" t="s">
        <v>621</v>
      </c>
      <c r="D2532" s="114" t="s">
        <v>1707</v>
      </c>
      <c r="E2532" s="112">
        <v>0</v>
      </c>
      <c r="F2532" s="112">
        <v>0</v>
      </c>
      <c r="G2532" s="112">
        <v>0</v>
      </c>
      <c r="H2532" s="112">
        <v>0</v>
      </c>
      <c r="I2532" s="112">
        <v>0</v>
      </c>
      <c r="J2532" s="112">
        <v>0</v>
      </c>
      <c r="K2532" s="112">
        <v>0</v>
      </c>
      <c r="L2532" s="112">
        <v>0</v>
      </c>
      <c r="M2532" s="112">
        <v>0</v>
      </c>
      <c r="O2532" s="114" t="s">
        <v>1852</v>
      </c>
      <c r="P2532" s="114" t="s">
        <v>1853</v>
      </c>
      <c r="Q2532" s="114" t="s">
        <v>621</v>
      </c>
      <c r="R2532" s="114" t="s">
        <v>1707</v>
      </c>
      <c r="S2532" s="114"/>
      <c r="T2532" s="112">
        <v>0</v>
      </c>
      <c r="U2532" s="112">
        <v>0</v>
      </c>
      <c r="V2532" s="112">
        <v>0</v>
      </c>
      <c r="W2532" s="112">
        <v>0</v>
      </c>
      <c r="X2532" s="112">
        <v>0</v>
      </c>
      <c r="Y2532" s="112">
        <v>0</v>
      </c>
      <c r="Z2532" s="112">
        <v>0</v>
      </c>
      <c r="AA2532" s="112">
        <v>0</v>
      </c>
      <c r="AB2532" s="112">
        <v>0</v>
      </c>
    </row>
    <row r="2533" spans="1:28" hidden="1" outlineLevel="1" x14ac:dyDescent="0.25">
      <c r="A2533" s="114" t="s">
        <v>1852</v>
      </c>
      <c r="B2533" s="114" t="s">
        <v>1853</v>
      </c>
      <c r="C2533" s="114" t="s">
        <v>706</v>
      </c>
      <c r="D2533" s="114" t="s">
        <v>1708</v>
      </c>
      <c r="E2533" s="112">
        <v>0</v>
      </c>
      <c r="F2533" s="112">
        <v>0</v>
      </c>
      <c r="G2533" s="112">
        <v>0</v>
      </c>
      <c r="H2533" s="112">
        <v>0</v>
      </c>
      <c r="I2533" s="112">
        <v>0</v>
      </c>
      <c r="J2533" s="112">
        <v>0</v>
      </c>
      <c r="K2533" s="112">
        <v>0</v>
      </c>
      <c r="L2533" s="112">
        <v>0</v>
      </c>
      <c r="M2533" s="112">
        <v>0</v>
      </c>
      <c r="O2533" s="114" t="s">
        <v>1852</v>
      </c>
      <c r="P2533" s="114" t="s">
        <v>1853</v>
      </c>
      <c r="Q2533" s="114" t="s">
        <v>706</v>
      </c>
      <c r="R2533" s="114" t="s">
        <v>1708</v>
      </c>
      <c r="S2533" s="114"/>
      <c r="T2533" s="112">
        <v>0</v>
      </c>
      <c r="U2533" s="112">
        <v>0</v>
      </c>
      <c r="V2533" s="112">
        <v>0</v>
      </c>
      <c r="W2533" s="112">
        <v>0</v>
      </c>
      <c r="X2533" s="112">
        <v>0</v>
      </c>
      <c r="Y2533" s="112">
        <v>0</v>
      </c>
      <c r="Z2533" s="112">
        <v>0</v>
      </c>
      <c r="AA2533" s="112">
        <v>0</v>
      </c>
      <c r="AB2533" s="112">
        <v>0</v>
      </c>
    </row>
    <row r="2534" spans="1:28" hidden="1" outlineLevel="1" x14ac:dyDescent="0.25">
      <c r="A2534" s="114" t="s">
        <v>1852</v>
      </c>
      <c r="B2534" s="114" t="s">
        <v>1853</v>
      </c>
      <c r="C2534" s="114" t="s">
        <v>708</v>
      </c>
      <c r="D2534" s="114" t="s">
        <v>1709</v>
      </c>
      <c r="E2534" s="112">
        <v>0</v>
      </c>
      <c r="F2534" s="112">
        <v>0</v>
      </c>
      <c r="G2534" s="112">
        <v>0</v>
      </c>
      <c r="H2534" s="112">
        <v>0</v>
      </c>
      <c r="I2534" s="112">
        <v>0</v>
      </c>
      <c r="J2534" s="112">
        <v>0</v>
      </c>
      <c r="K2534" s="112">
        <v>0</v>
      </c>
      <c r="L2534" s="112">
        <v>0</v>
      </c>
      <c r="M2534" s="112">
        <v>0</v>
      </c>
      <c r="O2534" s="114" t="s">
        <v>1852</v>
      </c>
      <c r="P2534" s="114" t="s">
        <v>1853</v>
      </c>
      <c r="Q2534" s="114" t="s">
        <v>708</v>
      </c>
      <c r="R2534" s="114" t="s">
        <v>1709</v>
      </c>
      <c r="S2534" s="114"/>
      <c r="T2534" s="112">
        <v>0</v>
      </c>
      <c r="U2534" s="112">
        <v>0</v>
      </c>
      <c r="V2534" s="112">
        <v>0</v>
      </c>
      <c r="W2534" s="112">
        <v>0</v>
      </c>
      <c r="X2534" s="112">
        <v>0</v>
      </c>
      <c r="Y2534" s="112">
        <v>0</v>
      </c>
      <c r="Z2534" s="112">
        <v>0</v>
      </c>
      <c r="AA2534" s="112">
        <v>0</v>
      </c>
      <c r="AB2534" s="112">
        <v>0</v>
      </c>
    </row>
    <row r="2535" spans="1:28" hidden="1" outlineLevel="1" x14ac:dyDescent="0.25"/>
    <row r="2536" spans="1:28" hidden="1" outlineLevel="1" x14ac:dyDescent="0.25"/>
    <row r="2537" spans="1:28" hidden="1" outlineLevel="1" x14ac:dyDescent="0.25">
      <c r="A2537" s="111" t="s">
        <v>1854</v>
      </c>
      <c r="O2537" s="111" t="s">
        <v>1854</v>
      </c>
    </row>
    <row r="2538" spans="1:28" hidden="1" outlineLevel="1" x14ac:dyDescent="0.25">
      <c r="A2538" s="114" t="s">
        <v>0</v>
      </c>
      <c r="B2538" s="114" t="s">
        <v>1666</v>
      </c>
      <c r="C2538" s="114" t="s">
        <v>112</v>
      </c>
      <c r="D2538" s="111" t="s">
        <v>127</v>
      </c>
      <c r="E2538" s="112" t="s">
        <v>1667</v>
      </c>
      <c r="F2538" s="112" t="s">
        <v>1668</v>
      </c>
      <c r="G2538" s="112" t="s">
        <v>1669</v>
      </c>
      <c r="H2538" s="112" t="s">
        <v>1670</v>
      </c>
      <c r="I2538" s="112" t="s">
        <v>1671</v>
      </c>
      <c r="J2538" s="112" t="s">
        <v>1672</v>
      </c>
      <c r="K2538" s="112" t="s">
        <v>1673</v>
      </c>
      <c r="L2538" s="112" t="s">
        <v>1674</v>
      </c>
      <c r="M2538" s="112" t="s">
        <v>1</v>
      </c>
      <c r="O2538" s="114" t="s">
        <v>0</v>
      </c>
      <c r="P2538" s="114" t="s">
        <v>1666</v>
      </c>
      <c r="Q2538" s="114" t="s">
        <v>112</v>
      </c>
      <c r="R2538" s="111" t="s">
        <v>127</v>
      </c>
      <c r="S2538" s="111"/>
      <c r="T2538" s="112" t="s">
        <v>1667</v>
      </c>
      <c r="U2538" s="112" t="s">
        <v>1668</v>
      </c>
      <c r="V2538" s="112" t="s">
        <v>1669</v>
      </c>
      <c r="W2538" s="112" t="s">
        <v>1670</v>
      </c>
      <c r="X2538" s="112" t="s">
        <v>1671</v>
      </c>
      <c r="Y2538" s="112" t="s">
        <v>1672</v>
      </c>
      <c r="Z2538" s="112" t="s">
        <v>1673</v>
      </c>
      <c r="AA2538" s="112" t="s">
        <v>1674</v>
      </c>
      <c r="AB2538" s="112" t="s">
        <v>1</v>
      </c>
    </row>
    <row r="2539" spans="1:28" hidden="1" outlineLevel="1" x14ac:dyDescent="0.25">
      <c r="A2539" s="114" t="s">
        <v>1855</v>
      </c>
      <c r="B2539" s="114" t="s">
        <v>1856</v>
      </c>
      <c r="C2539" s="114" t="s">
        <v>589</v>
      </c>
      <c r="D2539" s="114" t="s">
        <v>1676</v>
      </c>
      <c r="E2539" s="112">
        <v>18592</v>
      </c>
      <c r="F2539" s="112">
        <v>0</v>
      </c>
      <c r="G2539" s="112">
        <v>0</v>
      </c>
      <c r="H2539" s="112">
        <v>0</v>
      </c>
      <c r="I2539" s="112">
        <v>30736</v>
      </c>
      <c r="J2539" s="112">
        <v>0</v>
      </c>
      <c r="K2539" s="112">
        <v>0</v>
      </c>
      <c r="L2539" s="112">
        <v>0</v>
      </c>
      <c r="M2539" s="112">
        <v>49328</v>
      </c>
      <c r="O2539" s="114" t="s">
        <v>1855</v>
      </c>
      <c r="P2539" s="114" t="s">
        <v>1856</v>
      </c>
      <c r="Q2539" s="114" t="s">
        <v>589</v>
      </c>
      <c r="R2539" s="114" t="s">
        <v>1676</v>
      </c>
      <c r="S2539" s="114"/>
      <c r="T2539" s="112">
        <v>18592</v>
      </c>
      <c r="U2539" s="112">
        <v>0</v>
      </c>
      <c r="V2539" s="112">
        <v>0</v>
      </c>
      <c r="W2539" s="112">
        <v>0</v>
      </c>
      <c r="X2539" s="112">
        <v>30736</v>
      </c>
      <c r="Y2539" s="112">
        <v>0</v>
      </c>
      <c r="Z2539" s="112">
        <v>0</v>
      </c>
      <c r="AA2539" s="112">
        <v>0</v>
      </c>
      <c r="AB2539" s="112">
        <v>49328</v>
      </c>
    </row>
    <row r="2540" spans="1:28" hidden="1" outlineLevel="1" x14ac:dyDescent="0.25">
      <c r="A2540" s="114" t="s">
        <v>1855</v>
      </c>
      <c r="B2540" s="114" t="s">
        <v>1856</v>
      </c>
      <c r="C2540" s="114" t="s">
        <v>590</v>
      </c>
      <c r="D2540" s="114" t="s">
        <v>1677</v>
      </c>
      <c r="E2540" s="112">
        <v>0</v>
      </c>
      <c r="F2540" s="112">
        <v>0</v>
      </c>
      <c r="G2540" s="112">
        <v>0</v>
      </c>
      <c r="H2540" s="112">
        <v>0</v>
      </c>
      <c r="I2540" s="112">
        <v>0</v>
      </c>
      <c r="J2540" s="112">
        <v>0</v>
      </c>
      <c r="K2540" s="112">
        <v>0</v>
      </c>
      <c r="L2540" s="112">
        <v>0</v>
      </c>
      <c r="M2540" s="112">
        <v>0</v>
      </c>
      <c r="O2540" s="114" t="s">
        <v>1855</v>
      </c>
      <c r="P2540" s="114" t="s">
        <v>1856</v>
      </c>
      <c r="Q2540" s="114" t="s">
        <v>590</v>
      </c>
      <c r="R2540" s="114" t="s">
        <v>1677</v>
      </c>
      <c r="S2540" s="114"/>
      <c r="T2540" s="112">
        <v>0</v>
      </c>
      <c r="U2540" s="112">
        <v>0</v>
      </c>
      <c r="V2540" s="112">
        <v>0</v>
      </c>
      <c r="W2540" s="112">
        <v>0</v>
      </c>
      <c r="X2540" s="112">
        <v>0</v>
      </c>
      <c r="Y2540" s="112">
        <v>0</v>
      </c>
      <c r="Z2540" s="112">
        <v>0</v>
      </c>
      <c r="AA2540" s="112">
        <v>0</v>
      </c>
      <c r="AB2540" s="112">
        <v>0</v>
      </c>
    </row>
    <row r="2541" spans="1:28" hidden="1" outlineLevel="1" x14ac:dyDescent="0.25">
      <c r="A2541" s="114" t="s">
        <v>1855</v>
      </c>
      <c r="B2541" s="114" t="s">
        <v>1856</v>
      </c>
      <c r="C2541" s="114" t="s">
        <v>591</v>
      </c>
      <c r="D2541" s="114" t="s">
        <v>1678</v>
      </c>
      <c r="E2541" s="112">
        <v>0</v>
      </c>
      <c r="F2541" s="112">
        <v>322464</v>
      </c>
      <c r="G2541" s="112">
        <v>0</v>
      </c>
      <c r="H2541" s="112">
        <v>0</v>
      </c>
      <c r="I2541" s="112">
        <v>4112</v>
      </c>
      <c r="J2541" s="112">
        <v>0</v>
      </c>
      <c r="K2541" s="112">
        <v>0</v>
      </c>
      <c r="L2541" s="112">
        <v>0</v>
      </c>
      <c r="M2541" s="112">
        <v>326576</v>
      </c>
      <c r="O2541" s="114" t="s">
        <v>1855</v>
      </c>
      <c r="P2541" s="114" t="s">
        <v>1856</v>
      </c>
      <c r="Q2541" s="114" t="s">
        <v>591</v>
      </c>
      <c r="R2541" s="114" t="s">
        <v>1678</v>
      </c>
      <c r="S2541" s="114"/>
      <c r="T2541" s="112">
        <v>0</v>
      </c>
      <c r="U2541" s="112">
        <v>322464</v>
      </c>
      <c r="V2541" s="112">
        <v>0</v>
      </c>
      <c r="W2541" s="112">
        <v>0</v>
      </c>
      <c r="X2541" s="112">
        <v>4112</v>
      </c>
      <c r="Y2541" s="112">
        <v>0</v>
      </c>
      <c r="Z2541" s="112">
        <v>0</v>
      </c>
      <c r="AA2541" s="112">
        <v>0</v>
      </c>
      <c r="AB2541" s="112">
        <v>326576</v>
      </c>
    </row>
    <row r="2542" spans="1:28" hidden="1" outlineLevel="1" x14ac:dyDescent="0.25">
      <c r="A2542" s="114" t="s">
        <v>1855</v>
      </c>
      <c r="B2542" s="114" t="s">
        <v>1856</v>
      </c>
      <c r="C2542" s="114" t="s">
        <v>592</v>
      </c>
      <c r="D2542" s="114" t="s">
        <v>1679</v>
      </c>
      <c r="E2542" s="112">
        <v>31008</v>
      </c>
      <c r="F2542" s="112">
        <v>31056</v>
      </c>
      <c r="G2542" s="112">
        <v>0</v>
      </c>
      <c r="H2542" s="112">
        <v>0</v>
      </c>
      <c r="I2542" s="112">
        <v>103920</v>
      </c>
      <c r="J2542" s="112">
        <v>8240</v>
      </c>
      <c r="K2542" s="112">
        <v>0</v>
      </c>
      <c r="L2542" s="112">
        <v>0</v>
      </c>
      <c r="M2542" s="112">
        <v>174224</v>
      </c>
      <c r="O2542" s="114" t="s">
        <v>1855</v>
      </c>
      <c r="P2542" s="114" t="s">
        <v>1856</v>
      </c>
      <c r="Q2542" s="114" t="s">
        <v>592</v>
      </c>
      <c r="R2542" s="114" t="s">
        <v>1679</v>
      </c>
      <c r="S2542" s="114"/>
      <c r="T2542" s="112">
        <v>31008</v>
      </c>
      <c r="U2542" s="112">
        <v>31056</v>
      </c>
      <c r="V2542" s="112">
        <v>0</v>
      </c>
      <c r="W2542" s="112">
        <v>0</v>
      </c>
      <c r="X2542" s="112">
        <v>103920</v>
      </c>
      <c r="Y2542" s="112">
        <v>8240</v>
      </c>
      <c r="Z2542" s="112">
        <v>0</v>
      </c>
      <c r="AA2542" s="112">
        <v>0</v>
      </c>
      <c r="AB2542" s="112">
        <v>174224</v>
      </c>
    </row>
    <row r="2543" spans="1:28" hidden="1" outlineLevel="1" x14ac:dyDescent="0.25">
      <c r="A2543" s="114" t="s">
        <v>1855</v>
      </c>
      <c r="B2543" s="114" t="s">
        <v>1856</v>
      </c>
      <c r="C2543" s="114" t="s">
        <v>593</v>
      </c>
      <c r="D2543" s="114" t="s">
        <v>1680</v>
      </c>
      <c r="E2543" s="112">
        <v>0</v>
      </c>
      <c r="F2543" s="112">
        <v>0</v>
      </c>
      <c r="G2543" s="112">
        <v>0</v>
      </c>
      <c r="H2543" s="112">
        <v>0</v>
      </c>
      <c r="I2543" s="112">
        <v>752</v>
      </c>
      <c r="J2543" s="112">
        <v>0</v>
      </c>
      <c r="K2543" s="112">
        <v>0</v>
      </c>
      <c r="L2543" s="112">
        <v>0</v>
      </c>
      <c r="M2543" s="112">
        <v>752</v>
      </c>
      <c r="O2543" s="114" t="s">
        <v>1855</v>
      </c>
      <c r="P2543" s="114" t="s">
        <v>1856</v>
      </c>
      <c r="Q2543" s="114" t="s">
        <v>593</v>
      </c>
      <c r="R2543" s="114" t="s">
        <v>1680</v>
      </c>
      <c r="S2543" s="114"/>
      <c r="T2543" s="112">
        <v>0</v>
      </c>
      <c r="U2543" s="112">
        <v>0</v>
      </c>
      <c r="V2543" s="112">
        <v>0</v>
      </c>
      <c r="W2543" s="112">
        <v>0</v>
      </c>
      <c r="X2543" s="112">
        <v>752</v>
      </c>
      <c r="Y2543" s="112">
        <v>0</v>
      </c>
      <c r="Z2543" s="112">
        <v>0</v>
      </c>
      <c r="AA2543" s="112">
        <v>0</v>
      </c>
      <c r="AB2543" s="112">
        <v>752</v>
      </c>
    </row>
    <row r="2544" spans="1:28" hidden="1" outlineLevel="1" x14ac:dyDescent="0.25">
      <c r="A2544" s="114" t="s">
        <v>1855</v>
      </c>
      <c r="B2544" s="114" t="s">
        <v>1856</v>
      </c>
      <c r="C2544" s="114" t="s">
        <v>594</v>
      </c>
      <c r="D2544" s="114" t="s">
        <v>1681</v>
      </c>
      <c r="E2544" s="112">
        <v>15728</v>
      </c>
      <c r="F2544" s="112">
        <v>0</v>
      </c>
      <c r="G2544" s="112">
        <v>0</v>
      </c>
      <c r="H2544" s="112">
        <v>0</v>
      </c>
      <c r="I2544" s="112">
        <v>0</v>
      </c>
      <c r="J2544" s="112">
        <v>0</v>
      </c>
      <c r="K2544" s="112">
        <v>0</v>
      </c>
      <c r="L2544" s="112">
        <v>0</v>
      </c>
      <c r="M2544" s="112">
        <v>15728</v>
      </c>
      <c r="O2544" s="114" t="s">
        <v>1855</v>
      </c>
      <c r="P2544" s="114" t="s">
        <v>1856</v>
      </c>
      <c r="Q2544" s="114" t="s">
        <v>594</v>
      </c>
      <c r="R2544" s="114" t="s">
        <v>1681</v>
      </c>
      <c r="S2544" s="114"/>
      <c r="T2544" s="112">
        <v>15728</v>
      </c>
      <c r="U2544" s="112">
        <v>0</v>
      </c>
      <c r="V2544" s="112">
        <v>0</v>
      </c>
      <c r="W2544" s="112">
        <v>0</v>
      </c>
      <c r="X2544" s="112">
        <v>0</v>
      </c>
      <c r="Y2544" s="112">
        <v>0</v>
      </c>
      <c r="Z2544" s="112">
        <v>0</v>
      </c>
      <c r="AA2544" s="112">
        <v>0</v>
      </c>
      <c r="AB2544" s="112">
        <v>15728</v>
      </c>
    </row>
    <row r="2545" spans="1:28" hidden="1" outlineLevel="1" x14ac:dyDescent="0.25">
      <c r="A2545" s="114" t="s">
        <v>1855</v>
      </c>
      <c r="B2545" s="114" t="s">
        <v>1856</v>
      </c>
      <c r="C2545" s="114" t="s">
        <v>595</v>
      </c>
      <c r="D2545" s="114" t="s">
        <v>1682</v>
      </c>
      <c r="E2545" s="112">
        <v>0</v>
      </c>
      <c r="F2545" s="112">
        <v>48864</v>
      </c>
      <c r="G2545" s="112">
        <v>0</v>
      </c>
      <c r="H2545" s="112">
        <v>0</v>
      </c>
      <c r="I2545" s="112">
        <v>0</v>
      </c>
      <c r="J2545" s="112">
        <v>56224</v>
      </c>
      <c r="K2545" s="112">
        <v>0</v>
      </c>
      <c r="L2545" s="112">
        <v>0</v>
      </c>
      <c r="M2545" s="112">
        <v>105088</v>
      </c>
      <c r="O2545" s="114" t="s">
        <v>1855</v>
      </c>
      <c r="P2545" s="114" t="s">
        <v>1856</v>
      </c>
      <c r="Q2545" s="114" t="s">
        <v>595</v>
      </c>
      <c r="R2545" s="114" t="s">
        <v>1682</v>
      </c>
      <c r="S2545" s="114"/>
      <c r="T2545" s="112">
        <v>0</v>
      </c>
      <c r="U2545" s="112">
        <v>48864</v>
      </c>
      <c r="V2545" s="112">
        <v>0</v>
      </c>
      <c r="W2545" s="112">
        <v>0</v>
      </c>
      <c r="X2545" s="112">
        <v>0</v>
      </c>
      <c r="Y2545" s="112">
        <v>56224</v>
      </c>
      <c r="Z2545" s="112">
        <v>0</v>
      </c>
      <c r="AA2545" s="112">
        <v>0</v>
      </c>
      <c r="AB2545" s="112">
        <v>105088</v>
      </c>
    </row>
    <row r="2546" spans="1:28" hidden="1" outlineLevel="1" x14ac:dyDescent="0.25">
      <c r="A2546" s="114" t="s">
        <v>1855</v>
      </c>
      <c r="B2546" s="114" t="s">
        <v>1856</v>
      </c>
      <c r="C2546" s="114" t="s">
        <v>596</v>
      </c>
      <c r="D2546" s="114" t="s">
        <v>1683</v>
      </c>
      <c r="E2546" s="112">
        <v>0</v>
      </c>
      <c r="F2546" s="112">
        <v>0</v>
      </c>
      <c r="G2546" s="112">
        <v>0</v>
      </c>
      <c r="H2546" s="112">
        <v>0</v>
      </c>
      <c r="I2546" s="112">
        <v>0</v>
      </c>
      <c r="J2546" s="112">
        <v>0</v>
      </c>
      <c r="K2546" s="112">
        <v>0</v>
      </c>
      <c r="L2546" s="112">
        <v>0</v>
      </c>
      <c r="M2546" s="112">
        <v>0</v>
      </c>
      <c r="O2546" s="114" t="s">
        <v>1855</v>
      </c>
      <c r="P2546" s="114" t="s">
        <v>1856</v>
      </c>
      <c r="Q2546" s="114" t="s">
        <v>596</v>
      </c>
      <c r="R2546" s="114" t="s">
        <v>1683</v>
      </c>
      <c r="S2546" s="114"/>
      <c r="T2546" s="112">
        <v>0</v>
      </c>
      <c r="U2546" s="112">
        <v>0</v>
      </c>
      <c r="V2546" s="112">
        <v>0</v>
      </c>
      <c r="W2546" s="112">
        <v>0</v>
      </c>
      <c r="X2546" s="112">
        <v>0</v>
      </c>
      <c r="Y2546" s="112">
        <v>0</v>
      </c>
      <c r="Z2546" s="112">
        <v>0</v>
      </c>
      <c r="AA2546" s="112">
        <v>0</v>
      </c>
      <c r="AB2546" s="112">
        <v>0</v>
      </c>
    </row>
    <row r="2547" spans="1:28" hidden="1" outlineLevel="1" x14ac:dyDescent="0.25">
      <c r="A2547" s="114" t="s">
        <v>1855</v>
      </c>
      <c r="B2547" s="114" t="s">
        <v>1856</v>
      </c>
      <c r="C2547" s="114" t="s">
        <v>597</v>
      </c>
      <c r="D2547" s="114" t="s">
        <v>1684</v>
      </c>
      <c r="E2547" s="112">
        <v>12720</v>
      </c>
      <c r="F2547" s="112">
        <v>26304</v>
      </c>
      <c r="G2547" s="112">
        <v>0</v>
      </c>
      <c r="H2547" s="112">
        <v>0</v>
      </c>
      <c r="I2547" s="112">
        <v>42400</v>
      </c>
      <c r="J2547" s="112">
        <v>0</v>
      </c>
      <c r="K2547" s="112">
        <v>0</v>
      </c>
      <c r="L2547" s="112">
        <v>0</v>
      </c>
      <c r="M2547" s="112">
        <v>81424</v>
      </c>
      <c r="O2547" s="114" t="s">
        <v>1855</v>
      </c>
      <c r="P2547" s="114" t="s">
        <v>1856</v>
      </c>
      <c r="Q2547" s="114" t="s">
        <v>597</v>
      </c>
      <c r="R2547" s="114" t="s">
        <v>1684</v>
      </c>
      <c r="S2547" s="114"/>
      <c r="T2547" s="112">
        <v>12720</v>
      </c>
      <c r="U2547" s="112">
        <v>26304</v>
      </c>
      <c r="V2547" s="112">
        <v>0</v>
      </c>
      <c r="W2547" s="112">
        <v>0</v>
      </c>
      <c r="X2547" s="112">
        <v>42400</v>
      </c>
      <c r="Y2547" s="112">
        <v>0</v>
      </c>
      <c r="Z2547" s="112">
        <v>0</v>
      </c>
      <c r="AA2547" s="112">
        <v>0</v>
      </c>
      <c r="AB2547" s="112">
        <v>81424</v>
      </c>
    </row>
    <row r="2548" spans="1:28" hidden="1" outlineLevel="1" x14ac:dyDescent="0.25">
      <c r="A2548" s="114" t="s">
        <v>1855</v>
      </c>
      <c r="B2548" s="114" t="s">
        <v>1856</v>
      </c>
      <c r="C2548" s="114" t="s">
        <v>598</v>
      </c>
      <c r="D2548" s="114" t="s">
        <v>1685</v>
      </c>
      <c r="E2548" s="112">
        <v>0</v>
      </c>
      <c r="F2548" s="112">
        <v>3520</v>
      </c>
      <c r="G2548" s="112">
        <v>0</v>
      </c>
      <c r="H2548" s="112">
        <v>0</v>
      </c>
      <c r="I2548" s="112">
        <v>0</v>
      </c>
      <c r="J2548" s="112">
        <v>0</v>
      </c>
      <c r="K2548" s="112">
        <v>0</v>
      </c>
      <c r="L2548" s="112">
        <v>0</v>
      </c>
      <c r="M2548" s="112">
        <v>3520</v>
      </c>
      <c r="O2548" s="114" t="s">
        <v>1855</v>
      </c>
      <c r="P2548" s="114" t="s">
        <v>1856</v>
      </c>
      <c r="Q2548" s="114" t="s">
        <v>598</v>
      </c>
      <c r="R2548" s="114" t="s">
        <v>1685</v>
      </c>
      <c r="S2548" s="114"/>
      <c r="T2548" s="112">
        <v>0</v>
      </c>
      <c r="U2548" s="112">
        <v>3520</v>
      </c>
      <c r="V2548" s="112">
        <v>0</v>
      </c>
      <c r="W2548" s="112">
        <v>0</v>
      </c>
      <c r="X2548" s="112">
        <v>0</v>
      </c>
      <c r="Y2548" s="112">
        <v>0</v>
      </c>
      <c r="Z2548" s="112">
        <v>0</v>
      </c>
      <c r="AA2548" s="112">
        <v>0</v>
      </c>
      <c r="AB2548" s="112">
        <v>3520</v>
      </c>
    </row>
    <row r="2549" spans="1:28" hidden="1" outlineLevel="1" x14ac:dyDescent="0.25">
      <c r="A2549" s="114" t="s">
        <v>1855</v>
      </c>
      <c r="B2549" s="114" t="s">
        <v>1856</v>
      </c>
      <c r="C2549" s="114" t="s">
        <v>599</v>
      </c>
      <c r="D2549" s="114" t="s">
        <v>1686</v>
      </c>
      <c r="E2549" s="112">
        <v>0</v>
      </c>
      <c r="F2549" s="112">
        <v>576</v>
      </c>
      <c r="G2549" s="112">
        <v>0</v>
      </c>
      <c r="H2549" s="112">
        <v>0</v>
      </c>
      <c r="I2549" s="112">
        <v>0</v>
      </c>
      <c r="J2549" s="112">
        <v>5792</v>
      </c>
      <c r="K2549" s="112">
        <v>0</v>
      </c>
      <c r="L2549" s="112">
        <v>3288</v>
      </c>
      <c r="M2549" s="112">
        <v>9656</v>
      </c>
      <c r="O2549" s="114" t="s">
        <v>1855</v>
      </c>
      <c r="P2549" s="114" t="s">
        <v>1856</v>
      </c>
      <c r="Q2549" s="114" t="s">
        <v>599</v>
      </c>
      <c r="R2549" s="114" t="s">
        <v>1686</v>
      </c>
      <c r="S2549" s="114"/>
      <c r="T2549" s="112">
        <v>0</v>
      </c>
      <c r="U2549" s="112">
        <v>576</v>
      </c>
      <c r="V2549" s="112">
        <v>0</v>
      </c>
      <c r="W2549" s="112">
        <v>0</v>
      </c>
      <c r="X2549" s="112">
        <v>0</v>
      </c>
      <c r="Y2549" s="112">
        <v>5792</v>
      </c>
      <c r="Z2549" s="112">
        <v>0</v>
      </c>
      <c r="AA2549" s="112">
        <v>3288</v>
      </c>
      <c r="AB2549" s="112">
        <v>9656</v>
      </c>
    </row>
    <row r="2550" spans="1:28" hidden="1" outlineLevel="1" x14ac:dyDescent="0.25">
      <c r="A2550" s="114" t="s">
        <v>1855</v>
      </c>
      <c r="B2550" s="114" t="s">
        <v>1856</v>
      </c>
      <c r="C2550" s="114" t="s">
        <v>600</v>
      </c>
      <c r="D2550" s="114" t="s">
        <v>1687</v>
      </c>
      <c r="E2550" s="112">
        <v>508560</v>
      </c>
      <c r="F2550" s="112">
        <v>0</v>
      </c>
      <c r="G2550" s="112">
        <v>0</v>
      </c>
      <c r="H2550" s="112">
        <v>34568</v>
      </c>
      <c r="I2550" s="112">
        <v>0</v>
      </c>
      <c r="J2550" s="112">
        <v>0</v>
      </c>
      <c r="K2550" s="112">
        <v>0</v>
      </c>
      <c r="L2550" s="112">
        <v>0</v>
      </c>
      <c r="M2550" s="112">
        <v>543128</v>
      </c>
      <c r="O2550" s="114" t="s">
        <v>1855</v>
      </c>
      <c r="P2550" s="114" t="s">
        <v>1856</v>
      </c>
      <c r="Q2550" s="114" t="s">
        <v>600</v>
      </c>
      <c r="R2550" s="114" t="s">
        <v>1687</v>
      </c>
      <c r="S2550" s="114"/>
      <c r="T2550" s="112">
        <v>508560</v>
      </c>
      <c r="U2550" s="112">
        <v>0</v>
      </c>
      <c r="V2550" s="112">
        <v>0</v>
      </c>
      <c r="W2550" s="112">
        <v>34568</v>
      </c>
      <c r="X2550" s="112">
        <v>0</v>
      </c>
      <c r="Y2550" s="112">
        <v>0</v>
      </c>
      <c r="Z2550" s="112">
        <v>0</v>
      </c>
      <c r="AA2550" s="112">
        <v>0</v>
      </c>
      <c r="AB2550" s="112">
        <v>543128</v>
      </c>
    </row>
    <row r="2551" spans="1:28" hidden="1" outlineLevel="1" x14ac:dyDescent="0.25">
      <c r="A2551" s="114" t="s">
        <v>1855</v>
      </c>
      <c r="B2551" s="114" t="s">
        <v>1856</v>
      </c>
      <c r="C2551" s="114" t="s">
        <v>601</v>
      </c>
      <c r="D2551" s="114" t="s">
        <v>1688</v>
      </c>
      <c r="E2551" s="112">
        <v>25984</v>
      </c>
      <c r="F2551" s="112">
        <v>0</v>
      </c>
      <c r="G2551" s="112">
        <v>0</v>
      </c>
      <c r="H2551" s="112">
        <v>0</v>
      </c>
      <c r="I2551" s="112">
        <v>0</v>
      </c>
      <c r="J2551" s="112">
        <v>0</v>
      </c>
      <c r="K2551" s="112">
        <v>0</v>
      </c>
      <c r="L2551" s="112">
        <v>0</v>
      </c>
      <c r="M2551" s="112">
        <v>25984</v>
      </c>
      <c r="O2551" s="114" t="s">
        <v>1855</v>
      </c>
      <c r="P2551" s="114" t="s">
        <v>1856</v>
      </c>
      <c r="Q2551" s="114" t="s">
        <v>601</v>
      </c>
      <c r="R2551" s="114" t="s">
        <v>1688</v>
      </c>
      <c r="S2551" s="114"/>
      <c r="T2551" s="112">
        <v>25984</v>
      </c>
      <c r="U2551" s="112">
        <v>0</v>
      </c>
      <c r="V2551" s="112">
        <v>0</v>
      </c>
      <c r="W2551" s="112">
        <v>0</v>
      </c>
      <c r="X2551" s="112">
        <v>0</v>
      </c>
      <c r="Y2551" s="112">
        <v>0</v>
      </c>
      <c r="Z2551" s="112">
        <v>0</v>
      </c>
      <c r="AA2551" s="112">
        <v>0</v>
      </c>
      <c r="AB2551" s="112">
        <v>25984</v>
      </c>
    </row>
    <row r="2552" spans="1:28" hidden="1" outlineLevel="1" x14ac:dyDescent="0.25">
      <c r="A2552" s="114" t="s">
        <v>1855</v>
      </c>
      <c r="B2552" s="114" t="s">
        <v>1856</v>
      </c>
      <c r="C2552" s="114" t="s">
        <v>602</v>
      </c>
      <c r="D2552" s="114" t="s">
        <v>1689</v>
      </c>
      <c r="E2552" s="112">
        <v>0</v>
      </c>
      <c r="F2552" s="112">
        <v>0</v>
      </c>
      <c r="G2552" s="112">
        <v>0</v>
      </c>
      <c r="H2552" s="112">
        <v>0</v>
      </c>
      <c r="I2552" s="112">
        <v>0</v>
      </c>
      <c r="J2552" s="112">
        <v>0</v>
      </c>
      <c r="K2552" s="112">
        <v>0</v>
      </c>
      <c r="L2552" s="112">
        <v>4245</v>
      </c>
      <c r="M2552" s="112">
        <v>4245</v>
      </c>
      <c r="O2552" s="114" t="s">
        <v>1855</v>
      </c>
      <c r="P2552" s="114" t="s">
        <v>1856</v>
      </c>
      <c r="Q2552" s="114" t="s">
        <v>602</v>
      </c>
      <c r="R2552" s="114" t="s">
        <v>1689</v>
      </c>
      <c r="S2552" s="114"/>
      <c r="T2552" s="112">
        <v>0</v>
      </c>
      <c r="U2552" s="112">
        <v>0</v>
      </c>
      <c r="V2552" s="112">
        <v>0</v>
      </c>
      <c r="W2552" s="112">
        <v>0</v>
      </c>
      <c r="X2552" s="112">
        <v>0</v>
      </c>
      <c r="Y2552" s="112">
        <v>0</v>
      </c>
      <c r="Z2552" s="112">
        <v>0</v>
      </c>
      <c r="AA2552" s="112">
        <v>4245</v>
      </c>
      <c r="AB2552" s="112">
        <v>4245</v>
      </c>
    </row>
    <row r="2553" spans="1:28" hidden="1" outlineLevel="1" x14ac:dyDescent="0.25">
      <c r="A2553" s="114" t="s">
        <v>1855</v>
      </c>
      <c r="B2553" s="114" t="s">
        <v>1856</v>
      </c>
      <c r="C2553" s="114" t="s">
        <v>603</v>
      </c>
      <c r="D2553" s="114" t="s">
        <v>1690</v>
      </c>
      <c r="E2553" s="112">
        <v>0</v>
      </c>
      <c r="F2553" s="112">
        <v>0</v>
      </c>
      <c r="G2553" s="112">
        <v>0</v>
      </c>
      <c r="H2553" s="112">
        <v>0</v>
      </c>
      <c r="I2553" s="112">
        <v>0</v>
      </c>
      <c r="J2553" s="112">
        <v>0</v>
      </c>
      <c r="K2553" s="112">
        <v>0</v>
      </c>
      <c r="L2553" s="112">
        <v>0</v>
      </c>
      <c r="M2553" s="112">
        <v>0</v>
      </c>
      <c r="O2553" s="114" t="s">
        <v>1855</v>
      </c>
      <c r="P2553" s="114" t="s">
        <v>1856</v>
      </c>
      <c r="Q2553" s="114" t="s">
        <v>603</v>
      </c>
      <c r="R2553" s="114" t="s">
        <v>1690</v>
      </c>
      <c r="S2553" s="114"/>
      <c r="T2553" s="112">
        <v>0</v>
      </c>
      <c r="U2553" s="112">
        <v>0</v>
      </c>
      <c r="V2553" s="112">
        <v>0</v>
      </c>
      <c r="W2553" s="112">
        <v>0</v>
      </c>
      <c r="X2553" s="112">
        <v>0</v>
      </c>
      <c r="Y2553" s="112">
        <v>0</v>
      </c>
      <c r="Z2553" s="112">
        <v>0</v>
      </c>
      <c r="AA2553" s="112">
        <v>0</v>
      </c>
      <c r="AB2553" s="112">
        <v>0</v>
      </c>
    </row>
    <row r="2554" spans="1:28" hidden="1" outlineLevel="1" x14ac:dyDescent="0.25">
      <c r="A2554" s="114" t="s">
        <v>1855</v>
      </c>
      <c r="B2554" s="114" t="s">
        <v>1856</v>
      </c>
      <c r="C2554" s="114" t="s">
        <v>604</v>
      </c>
      <c r="D2554" s="114" t="s">
        <v>1691</v>
      </c>
      <c r="E2554" s="112">
        <v>33264</v>
      </c>
      <c r="F2554" s="112">
        <v>0</v>
      </c>
      <c r="G2554" s="112">
        <v>0</v>
      </c>
      <c r="H2554" s="112">
        <v>0</v>
      </c>
      <c r="I2554" s="112">
        <v>0</v>
      </c>
      <c r="J2554" s="112">
        <v>45248</v>
      </c>
      <c r="K2554" s="112">
        <v>0</v>
      </c>
      <c r="L2554" s="112">
        <v>78412</v>
      </c>
      <c r="M2554" s="112">
        <v>156924</v>
      </c>
      <c r="O2554" s="114" t="s">
        <v>1855</v>
      </c>
      <c r="P2554" s="114" t="s">
        <v>1856</v>
      </c>
      <c r="Q2554" s="114" t="s">
        <v>604</v>
      </c>
      <c r="R2554" s="114" t="s">
        <v>1691</v>
      </c>
      <c r="S2554" s="114"/>
      <c r="T2554" s="112">
        <v>33264</v>
      </c>
      <c r="U2554" s="112">
        <v>0</v>
      </c>
      <c r="V2554" s="112">
        <v>0</v>
      </c>
      <c r="W2554" s="112">
        <v>0</v>
      </c>
      <c r="X2554" s="112">
        <v>0</v>
      </c>
      <c r="Y2554" s="112">
        <v>45248</v>
      </c>
      <c r="Z2554" s="112">
        <v>0</v>
      </c>
      <c r="AA2554" s="112">
        <v>78412</v>
      </c>
      <c r="AB2554" s="112">
        <v>156924</v>
      </c>
    </row>
    <row r="2555" spans="1:28" hidden="1" outlineLevel="1" x14ac:dyDescent="0.25">
      <c r="A2555" s="114" t="s">
        <v>1855</v>
      </c>
      <c r="B2555" s="114" t="s">
        <v>1856</v>
      </c>
      <c r="C2555" s="114" t="s">
        <v>605</v>
      </c>
      <c r="D2555" s="114" t="s">
        <v>1692</v>
      </c>
      <c r="E2555" s="112">
        <v>0</v>
      </c>
      <c r="F2555" s="112">
        <v>0</v>
      </c>
      <c r="G2555" s="112">
        <v>0</v>
      </c>
      <c r="H2555" s="112">
        <v>0</v>
      </c>
      <c r="I2555" s="112">
        <v>0</v>
      </c>
      <c r="J2555" s="112">
        <v>0</v>
      </c>
      <c r="K2555" s="112">
        <v>0</v>
      </c>
      <c r="L2555" s="112">
        <v>0</v>
      </c>
      <c r="M2555" s="112">
        <v>0</v>
      </c>
      <c r="O2555" s="114" t="s">
        <v>1855</v>
      </c>
      <c r="P2555" s="114" t="s">
        <v>1856</v>
      </c>
      <c r="Q2555" s="114" t="s">
        <v>605</v>
      </c>
      <c r="R2555" s="114" t="s">
        <v>1692</v>
      </c>
      <c r="S2555" s="114"/>
      <c r="T2555" s="112">
        <v>0</v>
      </c>
      <c r="U2555" s="112">
        <v>0</v>
      </c>
      <c r="V2555" s="112">
        <v>0</v>
      </c>
      <c r="W2555" s="112">
        <v>0</v>
      </c>
      <c r="X2555" s="112">
        <v>0</v>
      </c>
      <c r="Y2555" s="112">
        <v>0</v>
      </c>
      <c r="Z2555" s="112">
        <v>0</v>
      </c>
      <c r="AA2555" s="112">
        <v>0</v>
      </c>
      <c r="AB2555" s="112">
        <v>0</v>
      </c>
    </row>
    <row r="2556" spans="1:28" hidden="1" outlineLevel="1" x14ac:dyDescent="0.25">
      <c r="A2556" s="114" t="s">
        <v>1855</v>
      </c>
      <c r="B2556" s="114" t="s">
        <v>1856</v>
      </c>
      <c r="C2556" s="114" t="s">
        <v>606</v>
      </c>
      <c r="D2556" s="114" t="s">
        <v>1693</v>
      </c>
      <c r="E2556" s="112">
        <v>0</v>
      </c>
      <c r="F2556" s="112">
        <v>0</v>
      </c>
      <c r="G2556" s="112">
        <v>0</v>
      </c>
      <c r="H2556" s="112">
        <v>0</v>
      </c>
      <c r="I2556" s="112">
        <v>0</v>
      </c>
      <c r="J2556" s="112">
        <v>0</v>
      </c>
      <c r="K2556" s="112">
        <v>0</v>
      </c>
      <c r="L2556" s="112">
        <v>0</v>
      </c>
      <c r="M2556" s="112">
        <v>0</v>
      </c>
      <c r="O2556" s="114" t="s">
        <v>1855</v>
      </c>
      <c r="P2556" s="114" t="s">
        <v>1856</v>
      </c>
      <c r="Q2556" s="114" t="s">
        <v>606</v>
      </c>
      <c r="R2556" s="114" t="s">
        <v>1693</v>
      </c>
      <c r="S2556" s="114"/>
      <c r="T2556" s="112">
        <v>0</v>
      </c>
      <c r="U2556" s="112">
        <v>0</v>
      </c>
      <c r="V2556" s="112">
        <v>0</v>
      </c>
      <c r="W2556" s="112">
        <v>0</v>
      </c>
      <c r="X2556" s="112">
        <v>0</v>
      </c>
      <c r="Y2556" s="112">
        <v>0</v>
      </c>
      <c r="Z2556" s="112">
        <v>0</v>
      </c>
      <c r="AA2556" s="112">
        <v>0</v>
      </c>
      <c r="AB2556" s="112">
        <v>0</v>
      </c>
    </row>
    <row r="2557" spans="1:28" hidden="1" outlineLevel="1" x14ac:dyDescent="0.25">
      <c r="A2557" s="114" t="s">
        <v>1855</v>
      </c>
      <c r="B2557" s="114" t="s">
        <v>1856</v>
      </c>
      <c r="C2557" s="114" t="s">
        <v>607</v>
      </c>
      <c r="D2557" s="114" t="s">
        <v>1694</v>
      </c>
      <c r="E2557" s="112">
        <v>0</v>
      </c>
      <c r="F2557" s="112">
        <v>249888</v>
      </c>
      <c r="G2557" s="112">
        <v>198432</v>
      </c>
      <c r="H2557" s="112">
        <v>0</v>
      </c>
      <c r="I2557" s="112">
        <v>0</v>
      </c>
      <c r="J2557" s="112">
        <v>0</v>
      </c>
      <c r="K2557" s="112">
        <v>0</v>
      </c>
      <c r="L2557" s="112">
        <v>0</v>
      </c>
      <c r="M2557" s="112">
        <v>448320</v>
      </c>
      <c r="O2557" s="114" t="s">
        <v>1855</v>
      </c>
      <c r="P2557" s="114" t="s">
        <v>1856</v>
      </c>
      <c r="Q2557" s="114" t="s">
        <v>607</v>
      </c>
      <c r="R2557" s="114" t="s">
        <v>1694</v>
      </c>
      <c r="S2557" s="114"/>
      <c r="T2557" s="112">
        <v>0</v>
      </c>
      <c r="U2557" s="112">
        <v>249888</v>
      </c>
      <c r="V2557" s="112">
        <v>198432</v>
      </c>
      <c r="W2557" s="112">
        <v>0</v>
      </c>
      <c r="X2557" s="112">
        <v>0</v>
      </c>
      <c r="Y2557" s="112">
        <v>0</v>
      </c>
      <c r="Z2557" s="112">
        <v>0</v>
      </c>
      <c r="AA2557" s="112">
        <v>0</v>
      </c>
      <c r="AB2557" s="112">
        <v>448320</v>
      </c>
    </row>
    <row r="2558" spans="1:28" hidden="1" outlineLevel="1" x14ac:dyDescent="0.25">
      <c r="A2558" s="114" t="s">
        <v>1855</v>
      </c>
      <c r="B2558" s="114" t="s">
        <v>1856</v>
      </c>
      <c r="C2558" s="114" t="s">
        <v>608</v>
      </c>
      <c r="D2558" s="114" t="s">
        <v>1695</v>
      </c>
      <c r="E2558" s="112">
        <v>0</v>
      </c>
      <c r="F2558" s="112">
        <v>0</v>
      </c>
      <c r="G2558" s="112">
        <v>0</v>
      </c>
      <c r="H2558" s="112">
        <v>0</v>
      </c>
      <c r="I2558" s="112">
        <v>0</v>
      </c>
      <c r="J2558" s="112">
        <v>0</v>
      </c>
      <c r="K2558" s="112">
        <v>0</v>
      </c>
      <c r="L2558" s="112">
        <v>0</v>
      </c>
      <c r="M2558" s="112">
        <v>0</v>
      </c>
      <c r="O2558" s="114" t="s">
        <v>1855</v>
      </c>
      <c r="P2558" s="114" t="s">
        <v>1856</v>
      </c>
      <c r="Q2558" s="114" t="s">
        <v>608</v>
      </c>
      <c r="R2558" s="114" t="s">
        <v>1695</v>
      </c>
      <c r="S2558" s="114"/>
      <c r="T2558" s="112">
        <v>0</v>
      </c>
      <c r="U2558" s="112">
        <v>0</v>
      </c>
      <c r="V2558" s="112">
        <v>0</v>
      </c>
      <c r="W2558" s="112">
        <v>0</v>
      </c>
      <c r="X2558" s="112">
        <v>0</v>
      </c>
      <c r="Y2558" s="112">
        <v>0</v>
      </c>
      <c r="Z2558" s="112">
        <v>0</v>
      </c>
      <c r="AA2558" s="112">
        <v>0</v>
      </c>
      <c r="AB2558" s="112">
        <v>0</v>
      </c>
    </row>
    <row r="2559" spans="1:28" hidden="1" outlineLevel="1" x14ac:dyDescent="0.25">
      <c r="A2559" s="114" t="s">
        <v>1855</v>
      </c>
      <c r="B2559" s="114" t="s">
        <v>1856</v>
      </c>
      <c r="C2559" s="114" t="s">
        <v>609</v>
      </c>
      <c r="D2559" s="114" t="s">
        <v>1696</v>
      </c>
      <c r="E2559" s="112">
        <v>0</v>
      </c>
      <c r="F2559" s="112">
        <v>0</v>
      </c>
      <c r="G2559" s="112">
        <v>0</v>
      </c>
      <c r="H2559" s="112">
        <v>0</v>
      </c>
      <c r="I2559" s="112">
        <v>304</v>
      </c>
      <c r="J2559" s="112">
        <v>0</v>
      </c>
      <c r="K2559" s="112">
        <v>0</v>
      </c>
      <c r="L2559" s="112">
        <v>0</v>
      </c>
      <c r="M2559" s="112">
        <v>304</v>
      </c>
      <c r="O2559" s="114" t="s">
        <v>1855</v>
      </c>
      <c r="P2559" s="114" t="s">
        <v>1856</v>
      </c>
      <c r="Q2559" s="114" t="s">
        <v>609</v>
      </c>
      <c r="R2559" s="114" t="s">
        <v>1696</v>
      </c>
      <c r="S2559" s="114"/>
      <c r="T2559" s="112">
        <v>0</v>
      </c>
      <c r="U2559" s="112">
        <v>0</v>
      </c>
      <c r="V2559" s="112">
        <v>0</v>
      </c>
      <c r="W2559" s="112">
        <v>0</v>
      </c>
      <c r="X2559" s="112">
        <v>304</v>
      </c>
      <c r="Y2559" s="112">
        <v>0</v>
      </c>
      <c r="Z2559" s="112">
        <v>0</v>
      </c>
      <c r="AA2559" s="112">
        <v>0</v>
      </c>
      <c r="AB2559" s="112">
        <v>304</v>
      </c>
    </row>
    <row r="2560" spans="1:28" hidden="1" outlineLevel="1" x14ac:dyDescent="0.25">
      <c r="A2560" s="114" t="s">
        <v>1855</v>
      </c>
      <c r="B2560" s="114" t="s">
        <v>1856</v>
      </c>
      <c r="C2560" s="114" t="s">
        <v>610</v>
      </c>
      <c r="D2560" s="114" t="s">
        <v>1697</v>
      </c>
      <c r="E2560" s="112">
        <v>0</v>
      </c>
      <c r="F2560" s="112">
        <v>0</v>
      </c>
      <c r="G2560" s="112">
        <v>0</v>
      </c>
      <c r="H2560" s="112">
        <v>0</v>
      </c>
      <c r="I2560" s="112">
        <v>1280</v>
      </c>
      <c r="J2560" s="112">
        <v>0</v>
      </c>
      <c r="K2560" s="112">
        <v>0</v>
      </c>
      <c r="L2560" s="112">
        <v>0</v>
      </c>
      <c r="M2560" s="112">
        <v>1280</v>
      </c>
      <c r="O2560" s="114" t="s">
        <v>1855</v>
      </c>
      <c r="P2560" s="114" t="s">
        <v>1856</v>
      </c>
      <c r="Q2560" s="114" t="s">
        <v>610</v>
      </c>
      <c r="R2560" s="114" t="s">
        <v>1697</v>
      </c>
      <c r="S2560" s="114"/>
      <c r="T2560" s="112">
        <v>0</v>
      </c>
      <c r="U2560" s="112">
        <v>0</v>
      </c>
      <c r="V2560" s="112">
        <v>0</v>
      </c>
      <c r="W2560" s="112">
        <v>0</v>
      </c>
      <c r="X2560" s="112">
        <v>1280</v>
      </c>
      <c r="Y2560" s="112">
        <v>0</v>
      </c>
      <c r="Z2560" s="112">
        <v>0</v>
      </c>
      <c r="AA2560" s="112">
        <v>0</v>
      </c>
      <c r="AB2560" s="112">
        <v>1280</v>
      </c>
    </row>
    <row r="2561" spans="1:28" hidden="1" outlineLevel="1" x14ac:dyDescent="0.25">
      <c r="A2561" s="114" t="s">
        <v>1855</v>
      </c>
      <c r="B2561" s="114" t="s">
        <v>1856</v>
      </c>
      <c r="C2561" s="114" t="s">
        <v>611</v>
      </c>
      <c r="D2561" s="114" t="s">
        <v>1698</v>
      </c>
      <c r="E2561" s="112">
        <v>37680</v>
      </c>
      <c r="F2561" s="112">
        <v>0</v>
      </c>
      <c r="G2561" s="112">
        <v>0</v>
      </c>
      <c r="H2561" s="112">
        <v>0</v>
      </c>
      <c r="I2561" s="112">
        <v>0</v>
      </c>
      <c r="J2561" s="112">
        <v>0</v>
      </c>
      <c r="K2561" s="112">
        <v>0</v>
      </c>
      <c r="L2561" s="112">
        <v>0</v>
      </c>
      <c r="M2561" s="112">
        <v>37680</v>
      </c>
      <c r="O2561" s="114" t="s">
        <v>1855</v>
      </c>
      <c r="P2561" s="114" t="s">
        <v>1856</v>
      </c>
      <c r="Q2561" s="114" t="s">
        <v>611</v>
      </c>
      <c r="R2561" s="114" t="s">
        <v>1698</v>
      </c>
      <c r="S2561" s="114"/>
      <c r="T2561" s="112">
        <v>37680</v>
      </c>
      <c r="U2561" s="112">
        <v>0</v>
      </c>
      <c r="V2561" s="112">
        <v>0</v>
      </c>
      <c r="W2561" s="112">
        <v>0</v>
      </c>
      <c r="X2561" s="112">
        <v>0</v>
      </c>
      <c r="Y2561" s="112">
        <v>0</v>
      </c>
      <c r="Z2561" s="112">
        <v>0</v>
      </c>
      <c r="AA2561" s="112">
        <v>0</v>
      </c>
      <c r="AB2561" s="112">
        <v>37680</v>
      </c>
    </row>
    <row r="2562" spans="1:28" hidden="1" outlineLevel="1" x14ac:dyDescent="0.25">
      <c r="A2562" s="114" t="s">
        <v>1855</v>
      </c>
      <c r="B2562" s="114" t="s">
        <v>1856</v>
      </c>
      <c r="C2562" s="114" t="s">
        <v>612</v>
      </c>
      <c r="D2562" s="114" t="s">
        <v>1699</v>
      </c>
      <c r="E2562" s="112">
        <v>42912</v>
      </c>
      <c r="F2562" s="112">
        <v>0</v>
      </c>
      <c r="G2562" s="112">
        <v>0</v>
      </c>
      <c r="H2562" s="112">
        <v>0</v>
      </c>
      <c r="I2562" s="112">
        <v>0</v>
      </c>
      <c r="J2562" s="112">
        <v>0</v>
      </c>
      <c r="K2562" s="112">
        <v>0</v>
      </c>
      <c r="L2562" s="112">
        <v>0</v>
      </c>
      <c r="M2562" s="112">
        <v>42912</v>
      </c>
      <c r="O2562" s="114" t="s">
        <v>1855</v>
      </c>
      <c r="P2562" s="114" t="s">
        <v>1856</v>
      </c>
      <c r="Q2562" s="114" t="s">
        <v>612</v>
      </c>
      <c r="R2562" s="114" t="s">
        <v>1699</v>
      </c>
      <c r="S2562" s="114"/>
      <c r="T2562" s="112">
        <v>42912</v>
      </c>
      <c r="U2562" s="112">
        <v>0</v>
      </c>
      <c r="V2562" s="112">
        <v>0</v>
      </c>
      <c r="W2562" s="112">
        <v>0</v>
      </c>
      <c r="X2562" s="112">
        <v>0</v>
      </c>
      <c r="Y2562" s="112">
        <v>0</v>
      </c>
      <c r="Z2562" s="112">
        <v>0</v>
      </c>
      <c r="AA2562" s="112">
        <v>0</v>
      </c>
      <c r="AB2562" s="112">
        <v>42912</v>
      </c>
    </row>
    <row r="2563" spans="1:28" hidden="1" outlineLevel="1" x14ac:dyDescent="0.25">
      <c r="A2563" s="114" t="s">
        <v>1855</v>
      </c>
      <c r="B2563" s="114" t="s">
        <v>1856</v>
      </c>
      <c r="C2563" s="114" t="s">
        <v>613</v>
      </c>
      <c r="D2563" s="114" t="s">
        <v>1700</v>
      </c>
      <c r="E2563" s="112">
        <v>748704</v>
      </c>
      <c r="F2563" s="112">
        <v>0</v>
      </c>
      <c r="G2563" s="112">
        <v>0</v>
      </c>
      <c r="H2563" s="112">
        <v>0</v>
      </c>
      <c r="I2563" s="112">
        <v>0</v>
      </c>
      <c r="J2563" s="112">
        <v>0</v>
      </c>
      <c r="K2563" s="112">
        <v>0</v>
      </c>
      <c r="L2563" s="112">
        <v>0</v>
      </c>
      <c r="M2563" s="112">
        <v>748704</v>
      </c>
      <c r="O2563" s="114" t="s">
        <v>1855</v>
      </c>
      <c r="P2563" s="114" t="s">
        <v>1856</v>
      </c>
      <c r="Q2563" s="114" t="s">
        <v>613</v>
      </c>
      <c r="R2563" s="114" t="s">
        <v>1700</v>
      </c>
      <c r="S2563" s="114"/>
      <c r="T2563" s="112">
        <v>748704</v>
      </c>
      <c r="U2563" s="112">
        <v>0</v>
      </c>
      <c r="V2563" s="112">
        <v>0</v>
      </c>
      <c r="W2563" s="112">
        <v>0</v>
      </c>
      <c r="X2563" s="112">
        <v>0</v>
      </c>
      <c r="Y2563" s="112">
        <v>0</v>
      </c>
      <c r="Z2563" s="112">
        <v>0</v>
      </c>
      <c r="AA2563" s="112">
        <v>0</v>
      </c>
      <c r="AB2563" s="112">
        <v>748704</v>
      </c>
    </row>
    <row r="2564" spans="1:28" hidden="1" outlineLevel="1" x14ac:dyDescent="0.25">
      <c r="A2564" s="114" t="s">
        <v>1855</v>
      </c>
      <c r="B2564" s="114" t="s">
        <v>1856</v>
      </c>
      <c r="C2564" s="114" t="s">
        <v>614</v>
      </c>
      <c r="D2564" s="114" t="s">
        <v>1701</v>
      </c>
      <c r="E2564" s="112">
        <v>190592</v>
      </c>
      <c r="F2564" s="112">
        <v>0</v>
      </c>
      <c r="G2564" s="112">
        <v>0</v>
      </c>
      <c r="H2564" s="112">
        <v>0</v>
      </c>
      <c r="I2564" s="112">
        <v>0</v>
      </c>
      <c r="J2564" s="112">
        <v>0</v>
      </c>
      <c r="K2564" s="112">
        <v>0</v>
      </c>
      <c r="L2564" s="112">
        <v>0</v>
      </c>
      <c r="M2564" s="112">
        <v>190592</v>
      </c>
      <c r="O2564" s="114" t="s">
        <v>1855</v>
      </c>
      <c r="P2564" s="114" t="s">
        <v>1856</v>
      </c>
      <c r="Q2564" s="114" t="s">
        <v>614</v>
      </c>
      <c r="R2564" s="114" t="s">
        <v>1701</v>
      </c>
      <c r="S2564" s="114"/>
      <c r="T2564" s="112">
        <v>190592</v>
      </c>
      <c r="U2564" s="112">
        <v>0</v>
      </c>
      <c r="V2564" s="112">
        <v>0</v>
      </c>
      <c r="W2564" s="112">
        <v>0</v>
      </c>
      <c r="X2564" s="112">
        <v>0</v>
      </c>
      <c r="Y2564" s="112">
        <v>0</v>
      </c>
      <c r="Z2564" s="112">
        <v>0</v>
      </c>
      <c r="AA2564" s="112">
        <v>0</v>
      </c>
      <c r="AB2564" s="112">
        <v>190592</v>
      </c>
    </row>
    <row r="2565" spans="1:28" hidden="1" outlineLevel="1" x14ac:dyDescent="0.25">
      <c r="A2565" s="114" t="s">
        <v>1855</v>
      </c>
      <c r="B2565" s="114" t="s">
        <v>1856</v>
      </c>
      <c r="C2565" s="114" t="s">
        <v>615</v>
      </c>
      <c r="D2565" s="114" t="s">
        <v>1702</v>
      </c>
      <c r="E2565" s="112">
        <v>0</v>
      </c>
      <c r="F2565" s="112">
        <v>0</v>
      </c>
      <c r="G2565" s="112">
        <v>0</v>
      </c>
      <c r="H2565" s="112">
        <v>0</v>
      </c>
      <c r="I2565" s="112">
        <v>0</v>
      </c>
      <c r="J2565" s="112">
        <v>0</v>
      </c>
      <c r="K2565" s="112">
        <v>0</v>
      </c>
      <c r="L2565" s="112">
        <v>0</v>
      </c>
      <c r="M2565" s="112">
        <v>0</v>
      </c>
      <c r="O2565" s="114" t="s">
        <v>1855</v>
      </c>
      <c r="P2565" s="114" t="s">
        <v>1856</v>
      </c>
      <c r="Q2565" s="114" t="s">
        <v>615</v>
      </c>
      <c r="R2565" s="114" t="s">
        <v>1702</v>
      </c>
      <c r="S2565" s="114"/>
      <c r="T2565" s="112">
        <v>0</v>
      </c>
      <c r="U2565" s="112">
        <v>0</v>
      </c>
      <c r="V2565" s="112">
        <v>0</v>
      </c>
      <c r="W2565" s="112">
        <v>0</v>
      </c>
      <c r="X2565" s="112">
        <v>0</v>
      </c>
      <c r="Y2565" s="112">
        <v>0</v>
      </c>
      <c r="Z2565" s="112">
        <v>0</v>
      </c>
      <c r="AA2565" s="112">
        <v>0</v>
      </c>
      <c r="AB2565" s="112">
        <v>0</v>
      </c>
    </row>
    <row r="2566" spans="1:28" hidden="1" outlineLevel="1" x14ac:dyDescent="0.25">
      <c r="A2566" s="114" t="s">
        <v>1855</v>
      </c>
      <c r="B2566" s="114" t="s">
        <v>1856</v>
      </c>
      <c r="C2566" s="114" t="s">
        <v>616</v>
      </c>
      <c r="D2566" s="114" t="s">
        <v>1703</v>
      </c>
      <c r="E2566" s="112">
        <v>1665744</v>
      </c>
      <c r="F2566" s="112">
        <v>682672</v>
      </c>
      <c r="G2566" s="112">
        <v>198432</v>
      </c>
      <c r="H2566" s="112">
        <v>34568</v>
      </c>
      <c r="I2566" s="112">
        <v>183504</v>
      </c>
      <c r="J2566" s="112">
        <v>115504</v>
      </c>
      <c r="K2566" s="112">
        <v>0</v>
      </c>
      <c r="L2566" s="112">
        <v>85945</v>
      </c>
      <c r="M2566" s="112">
        <v>2966369</v>
      </c>
      <c r="O2566" s="114" t="s">
        <v>1855</v>
      </c>
      <c r="P2566" s="114" t="s">
        <v>1856</v>
      </c>
      <c r="Q2566" s="114" t="s">
        <v>616</v>
      </c>
      <c r="R2566" s="114" t="s">
        <v>1703</v>
      </c>
      <c r="S2566" s="114"/>
      <c r="T2566" s="112">
        <v>1665744</v>
      </c>
      <c r="U2566" s="112">
        <v>682672</v>
      </c>
      <c r="V2566" s="112">
        <v>198432</v>
      </c>
      <c r="W2566" s="112">
        <v>34568</v>
      </c>
      <c r="X2566" s="112">
        <v>183504</v>
      </c>
      <c r="Y2566" s="112">
        <v>115504</v>
      </c>
      <c r="Z2566" s="112">
        <v>0</v>
      </c>
      <c r="AA2566" s="112">
        <v>85945</v>
      </c>
      <c r="AB2566" s="112">
        <v>2966369</v>
      </c>
    </row>
    <row r="2567" spans="1:28" hidden="1" outlineLevel="1" x14ac:dyDescent="0.25">
      <c r="D2567" s="111" t="s">
        <v>617</v>
      </c>
      <c r="R2567" s="111" t="s">
        <v>617</v>
      </c>
      <c r="S2567" s="111"/>
    </row>
    <row r="2568" spans="1:28" hidden="1" outlineLevel="1" x14ac:dyDescent="0.25">
      <c r="A2568" s="114" t="s">
        <v>1855</v>
      </c>
      <c r="B2568" s="114" t="s">
        <v>1856</v>
      </c>
      <c r="C2568" s="114" t="s">
        <v>618</v>
      </c>
      <c r="D2568" s="114" t="s">
        <v>1704</v>
      </c>
      <c r="E2568" s="112">
        <v>0</v>
      </c>
      <c r="F2568" s="112">
        <v>0</v>
      </c>
      <c r="G2568" s="112">
        <v>0</v>
      </c>
      <c r="H2568" s="112">
        <v>0</v>
      </c>
      <c r="I2568" s="112">
        <v>0</v>
      </c>
      <c r="J2568" s="112">
        <v>0</v>
      </c>
      <c r="K2568" s="112">
        <v>0</v>
      </c>
      <c r="L2568" s="112">
        <v>0</v>
      </c>
      <c r="M2568" s="112">
        <v>0</v>
      </c>
      <c r="O2568" s="114" t="s">
        <v>1855</v>
      </c>
      <c r="P2568" s="114" t="s">
        <v>1856</v>
      </c>
      <c r="Q2568" s="114" t="s">
        <v>618</v>
      </c>
      <c r="R2568" s="114" t="s">
        <v>1704</v>
      </c>
      <c r="S2568" s="114"/>
      <c r="T2568" s="112">
        <v>0</v>
      </c>
      <c r="U2568" s="112">
        <v>0</v>
      </c>
      <c r="V2568" s="112">
        <v>0</v>
      </c>
      <c r="W2568" s="112">
        <v>0</v>
      </c>
      <c r="X2568" s="112">
        <v>0</v>
      </c>
      <c r="Y2568" s="112">
        <v>0</v>
      </c>
      <c r="Z2568" s="112">
        <v>0</v>
      </c>
      <c r="AA2568" s="112">
        <v>0</v>
      </c>
      <c r="AB2568" s="112">
        <v>0</v>
      </c>
    </row>
    <row r="2569" spans="1:28" hidden="1" outlineLevel="1" x14ac:dyDescent="0.25">
      <c r="A2569" s="114" t="s">
        <v>1855</v>
      </c>
      <c r="B2569" s="114" t="s">
        <v>1856</v>
      </c>
      <c r="C2569" s="114" t="s">
        <v>619</v>
      </c>
      <c r="D2569" s="114" t="s">
        <v>1705</v>
      </c>
      <c r="E2569" s="112">
        <v>0</v>
      </c>
      <c r="F2569" s="112">
        <v>0</v>
      </c>
      <c r="G2569" s="112">
        <v>0</v>
      </c>
      <c r="H2569" s="112">
        <v>0</v>
      </c>
      <c r="I2569" s="112">
        <v>0</v>
      </c>
      <c r="J2569" s="112">
        <v>0</v>
      </c>
      <c r="K2569" s="112">
        <v>0</v>
      </c>
      <c r="L2569" s="112">
        <v>0</v>
      </c>
      <c r="M2569" s="112">
        <v>0</v>
      </c>
      <c r="O2569" s="114" t="s">
        <v>1855</v>
      </c>
      <c r="P2569" s="114" t="s">
        <v>1856</v>
      </c>
      <c r="Q2569" s="114" t="s">
        <v>619</v>
      </c>
      <c r="R2569" s="114" t="s">
        <v>1705</v>
      </c>
      <c r="S2569" s="114"/>
      <c r="T2569" s="112">
        <v>0</v>
      </c>
      <c r="U2569" s="112">
        <v>0</v>
      </c>
      <c r="V2569" s="112">
        <v>0</v>
      </c>
      <c r="W2569" s="112">
        <v>0</v>
      </c>
      <c r="X2569" s="112">
        <v>0</v>
      </c>
      <c r="Y2569" s="112">
        <v>0</v>
      </c>
      <c r="Z2569" s="112">
        <v>0</v>
      </c>
      <c r="AA2569" s="112">
        <v>0</v>
      </c>
      <c r="AB2569" s="112">
        <v>0</v>
      </c>
    </row>
    <row r="2570" spans="1:28" hidden="1" outlineLevel="1" x14ac:dyDescent="0.25">
      <c r="A2570" s="114" t="s">
        <v>1855</v>
      </c>
      <c r="B2570" s="114" t="s">
        <v>1856</v>
      </c>
      <c r="C2570" s="114" t="s">
        <v>620</v>
      </c>
      <c r="D2570" s="114" t="s">
        <v>1706</v>
      </c>
      <c r="E2570" s="112">
        <v>0</v>
      </c>
      <c r="F2570" s="112">
        <v>0</v>
      </c>
      <c r="G2570" s="112">
        <v>0</v>
      </c>
      <c r="H2570" s="112">
        <v>0</v>
      </c>
      <c r="I2570" s="112">
        <v>0</v>
      </c>
      <c r="J2570" s="112">
        <v>0</v>
      </c>
      <c r="K2570" s="112">
        <v>0</v>
      </c>
      <c r="L2570" s="112">
        <v>0</v>
      </c>
      <c r="M2570" s="112">
        <v>0</v>
      </c>
      <c r="O2570" s="114" t="s">
        <v>1855</v>
      </c>
      <c r="P2570" s="114" t="s">
        <v>1856</v>
      </c>
      <c r="Q2570" s="114" t="s">
        <v>620</v>
      </c>
      <c r="R2570" s="114" t="s">
        <v>1706</v>
      </c>
      <c r="S2570" s="114"/>
      <c r="T2570" s="112">
        <v>0</v>
      </c>
      <c r="U2570" s="112">
        <v>0</v>
      </c>
      <c r="V2570" s="112">
        <v>0</v>
      </c>
      <c r="W2570" s="112">
        <v>0</v>
      </c>
      <c r="X2570" s="112">
        <v>0</v>
      </c>
      <c r="Y2570" s="112">
        <v>0</v>
      </c>
      <c r="Z2570" s="112">
        <v>0</v>
      </c>
      <c r="AA2570" s="112">
        <v>0</v>
      </c>
      <c r="AB2570" s="112">
        <v>0</v>
      </c>
    </row>
    <row r="2571" spans="1:28" hidden="1" outlineLevel="1" x14ac:dyDescent="0.25">
      <c r="A2571" s="114" t="s">
        <v>1855</v>
      </c>
      <c r="B2571" s="114" t="s">
        <v>1856</v>
      </c>
      <c r="C2571" s="114" t="s">
        <v>621</v>
      </c>
      <c r="D2571" s="114" t="s">
        <v>1707</v>
      </c>
      <c r="E2571" s="112">
        <v>0</v>
      </c>
      <c r="F2571" s="112">
        <v>0</v>
      </c>
      <c r="G2571" s="112">
        <v>0</v>
      </c>
      <c r="H2571" s="112">
        <v>0</v>
      </c>
      <c r="I2571" s="112">
        <v>0</v>
      </c>
      <c r="J2571" s="112">
        <v>0</v>
      </c>
      <c r="K2571" s="112">
        <v>0</v>
      </c>
      <c r="L2571" s="112">
        <v>0</v>
      </c>
      <c r="M2571" s="112">
        <v>0</v>
      </c>
      <c r="O2571" s="114" t="s">
        <v>1855</v>
      </c>
      <c r="P2571" s="114" t="s">
        <v>1856</v>
      </c>
      <c r="Q2571" s="114" t="s">
        <v>621</v>
      </c>
      <c r="R2571" s="114" t="s">
        <v>1707</v>
      </c>
      <c r="S2571" s="114"/>
      <c r="T2571" s="112">
        <v>0</v>
      </c>
      <c r="U2571" s="112">
        <v>0</v>
      </c>
      <c r="V2571" s="112">
        <v>0</v>
      </c>
      <c r="W2571" s="112">
        <v>0</v>
      </c>
      <c r="X2571" s="112">
        <v>0</v>
      </c>
      <c r="Y2571" s="112">
        <v>0</v>
      </c>
      <c r="Z2571" s="112">
        <v>0</v>
      </c>
      <c r="AA2571" s="112">
        <v>0</v>
      </c>
      <c r="AB2571" s="112">
        <v>0</v>
      </c>
    </row>
    <row r="2572" spans="1:28" hidden="1" outlineLevel="1" x14ac:dyDescent="0.25">
      <c r="A2572" s="114" t="s">
        <v>1855</v>
      </c>
      <c r="B2572" s="114" t="s">
        <v>1856</v>
      </c>
      <c r="C2572" s="114" t="s">
        <v>706</v>
      </c>
      <c r="D2572" s="114" t="s">
        <v>1708</v>
      </c>
      <c r="E2572" s="112">
        <v>0</v>
      </c>
      <c r="F2572" s="112">
        <v>0</v>
      </c>
      <c r="G2572" s="112">
        <v>0</v>
      </c>
      <c r="H2572" s="112">
        <v>0</v>
      </c>
      <c r="I2572" s="112">
        <v>0</v>
      </c>
      <c r="J2572" s="112">
        <v>0</v>
      </c>
      <c r="K2572" s="112">
        <v>0</v>
      </c>
      <c r="L2572" s="112">
        <v>0</v>
      </c>
      <c r="M2572" s="112">
        <v>0</v>
      </c>
      <c r="O2572" s="114" t="s">
        <v>1855</v>
      </c>
      <c r="P2572" s="114" t="s">
        <v>1856</v>
      </c>
      <c r="Q2572" s="114" t="s">
        <v>706</v>
      </c>
      <c r="R2572" s="114" t="s">
        <v>1708</v>
      </c>
      <c r="S2572" s="114"/>
      <c r="T2572" s="112">
        <v>0</v>
      </c>
      <c r="U2572" s="112">
        <v>0</v>
      </c>
      <c r="V2572" s="112">
        <v>0</v>
      </c>
      <c r="W2572" s="112">
        <v>0</v>
      </c>
      <c r="X2572" s="112">
        <v>0</v>
      </c>
      <c r="Y2572" s="112">
        <v>0</v>
      </c>
      <c r="Z2572" s="112">
        <v>0</v>
      </c>
      <c r="AA2572" s="112">
        <v>0</v>
      </c>
      <c r="AB2572" s="112">
        <v>0</v>
      </c>
    </row>
    <row r="2573" spans="1:28" hidden="1" outlineLevel="1" x14ac:dyDescent="0.25">
      <c r="A2573" s="114" t="s">
        <v>1855</v>
      </c>
      <c r="B2573" s="114" t="s">
        <v>1856</v>
      </c>
      <c r="C2573" s="114" t="s">
        <v>708</v>
      </c>
      <c r="D2573" s="114" t="s">
        <v>1709</v>
      </c>
      <c r="E2573" s="112">
        <v>0</v>
      </c>
      <c r="F2573" s="112">
        <v>0</v>
      </c>
      <c r="G2573" s="112">
        <v>0</v>
      </c>
      <c r="H2573" s="112">
        <v>0</v>
      </c>
      <c r="I2573" s="112">
        <v>0</v>
      </c>
      <c r="J2573" s="112">
        <v>0</v>
      </c>
      <c r="K2573" s="112">
        <v>0</v>
      </c>
      <c r="L2573" s="112">
        <v>0</v>
      </c>
      <c r="M2573" s="112">
        <v>0</v>
      </c>
      <c r="O2573" s="114" t="s">
        <v>1855</v>
      </c>
      <c r="P2573" s="114" t="s">
        <v>1856</v>
      </c>
      <c r="Q2573" s="114" t="s">
        <v>708</v>
      </c>
      <c r="R2573" s="114" t="s">
        <v>1709</v>
      </c>
      <c r="S2573" s="114"/>
      <c r="T2573" s="112">
        <v>0</v>
      </c>
      <c r="U2573" s="112">
        <v>0</v>
      </c>
      <c r="V2573" s="112">
        <v>0</v>
      </c>
      <c r="W2573" s="112">
        <v>0</v>
      </c>
      <c r="X2573" s="112">
        <v>0</v>
      </c>
      <c r="Y2573" s="112">
        <v>0</v>
      </c>
      <c r="Z2573" s="112">
        <v>0</v>
      </c>
      <c r="AA2573" s="112">
        <v>0</v>
      </c>
      <c r="AB2573" s="112">
        <v>0</v>
      </c>
    </row>
    <row r="2574" spans="1:28" hidden="1" outlineLevel="1" x14ac:dyDescent="0.25"/>
    <row r="2575" spans="1:28" hidden="1" outlineLevel="1" x14ac:dyDescent="0.25"/>
    <row r="2576" spans="1:28" hidden="1" outlineLevel="1" x14ac:dyDescent="0.25">
      <c r="A2576" s="111" t="s">
        <v>1857</v>
      </c>
      <c r="O2576" s="111" t="s">
        <v>1857</v>
      </c>
    </row>
    <row r="2577" spans="1:28" hidden="1" outlineLevel="1" x14ac:dyDescent="0.25">
      <c r="A2577" s="114" t="s">
        <v>0</v>
      </c>
      <c r="B2577" s="114" t="s">
        <v>1666</v>
      </c>
      <c r="C2577" s="114" t="s">
        <v>112</v>
      </c>
      <c r="D2577" s="111" t="s">
        <v>127</v>
      </c>
      <c r="E2577" s="112" t="s">
        <v>1667</v>
      </c>
      <c r="F2577" s="112" t="s">
        <v>1668</v>
      </c>
      <c r="G2577" s="112" t="s">
        <v>1669</v>
      </c>
      <c r="H2577" s="112" t="s">
        <v>1670</v>
      </c>
      <c r="I2577" s="112" t="s">
        <v>1671</v>
      </c>
      <c r="J2577" s="112" t="s">
        <v>1672</v>
      </c>
      <c r="K2577" s="112" t="s">
        <v>1673</v>
      </c>
      <c r="L2577" s="112" t="s">
        <v>1674</v>
      </c>
      <c r="M2577" s="112" t="s">
        <v>1</v>
      </c>
      <c r="O2577" s="114" t="s">
        <v>0</v>
      </c>
      <c r="P2577" s="114" t="s">
        <v>1666</v>
      </c>
      <c r="Q2577" s="114" t="s">
        <v>112</v>
      </c>
      <c r="R2577" s="111" t="s">
        <v>127</v>
      </c>
      <c r="S2577" s="111"/>
      <c r="T2577" s="112" t="s">
        <v>1667</v>
      </c>
      <c r="U2577" s="112" t="s">
        <v>1668</v>
      </c>
      <c r="V2577" s="112" t="s">
        <v>1669</v>
      </c>
      <c r="W2577" s="112" t="s">
        <v>1670</v>
      </c>
      <c r="X2577" s="112" t="s">
        <v>1671</v>
      </c>
      <c r="Y2577" s="112" t="s">
        <v>1672</v>
      </c>
      <c r="Z2577" s="112" t="s">
        <v>1673</v>
      </c>
      <c r="AA2577" s="112" t="s">
        <v>1674</v>
      </c>
      <c r="AB2577" s="112" t="s">
        <v>1</v>
      </c>
    </row>
    <row r="2578" spans="1:28" hidden="1" outlineLevel="1" x14ac:dyDescent="0.25">
      <c r="A2578" s="114" t="s">
        <v>1858</v>
      </c>
      <c r="B2578" s="114" t="s">
        <v>1859</v>
      </c>
      <c r="C2578" s="114" t="s">
        <v>589</v>
      </c>
      <c r="D2578" s="114" t="s">
        <v>1676</v>
      </c>
      <c r="E2578" s="112">
        <v>13632</v>
      </c>
      <c r="F2578" s="112">
        <v>0</v>
      </c>
      <c r="G2578" s="112">
        <v>0</v>
      </c>
      <c r="H2578" s="112">
        <v>0</v>
      </c>
      <c r="I2578" s="112">
        <v>0</v>
      </c>
      <c r="J2578" s="112">
        <v>0</v>
      </c>
      <c r="K2578" s="112">
        <v>0</v>
      </c>
      <c r="L2578" s="112">
        <v>0</v>
      </c>
      <c r="M2578" s="112">
        <v>13632</v>
      </c>
      <c r="O2578" s="114" t="s">
        <v>1858</v>
      </c>
      <c r="P2578" s="114" t="s">
        <v>1859</v>
      </c>
      <c r="Q2578" s="114" t="s">
        <v>589</v>
      </c>
      <c r="R2578" s="114" t="s">
        <v>1676</v>
      </c>
      <c r="S2578" s="114"/>
      <c r="T2578" s="112">
        <v>13632</v>
      </c>
      <c r="U2578" s="112">
        <v>0</v>
      </c>
      <c r="V2578" s="112">
        <v>0</v>
      </c>
      <c r="W2578" s="112">
        <v>0</v>
      </c>
      <c r="X2578" s="112">
        <v>0</v>
      </c>
      <c r="Y2578" s="112">
        <v>0</v>
      </c>
      <c r="Z2578" s="112">
        <v>0</v>
      </c>
      <c r="AA2578" s="112">
        <v>0</v>
      </c>
      <c r="AB2578" s="112">
        <v>13632</v>
      </c>
    </row>
    <row r="2579" spans="1:28" hidden="1" outlineLevel="1" x14ac:dyDescent="0.25">
      <c r="A2579" s="114" t="s">
        <v>1858</v>
      </c>
      <c r="B2579" s="114" t="s">
        <v>1859</v>
      </c>
      <c r="C2579" s="114" t="s">
        <v>590</v>
      </c>
      <c r="D2579" s="114" t="s">
        <v>1677</v>
      </c>
      <c r="E2579" s="112">
        <v>56208</v>
      </c>
      <c r="F2579" s="112">
        <v>0</v>
      </c>
      <c r="G2579" s="112">
        <v>0</v>
      </c>
      <c r="H2579" s="112">
        <v>0</v>
      </c>
      <c r="I2579" s="112">
        <v>0</v>
      </c>
      <c r="J2579" s="112">
        <v>0</v>
      </c>
      <c r="K2579" s="112">
        <v>0</v>
      </c>
      <c r="L2579" s="112">
        <v>0</v>
      </c>
      <c r="M2579" s="112">
        <v>56208</v>
      </c>
      <c r="O2579" s="114" t="s">
        <v>1858</v>
      </c>
      <c r="P2579" s="114" t="s">
        <v>1859</v>
      </c>
      <c r="Q2579" s="114" t="s">
        <v>590</v>
      </c>
      <c r="R2579" s="114" t="s">
        <v>1677</v>
      </c>
      <c r="S2579" s="114"/>
      <c r="T2579" s="112">
        <v>56208</v>
      </c>
      <c r="U2579" s="112">
        <v>0</v>
      </c>
      <c r="V2579" s="112">
        <v>0</v>
      </c>
      <c r="W2579" s="112">
        <v>0</v>
      </c>
      <c r="X2579" s="112">
        <v>0</v>
      </c>
      <c r="Y2579" s="112">
        <v>0</v>
      </c>
      <c r="Z2579" s="112">
        <v>0</v>
      </c>
      <c r="AA2579" s="112">
        <v>0</v>
      </c>
      <c r="AB2579" s="112">
        <v>56208</v>
      </c>
    </row>
    <row r="2580" spans="1:28" hidden="1" outlineLevel="1" x14ac:dyDescent="0.25">
      <c r="A2580" s="114" t="s">
        <v>1858</v>
      </c>
      <c r="B2580" s="114" t="s">
        <v>1859</v>
      </c>
      <c r="C2580" s="114" t="s">
        <v>591</v>
      </c>
      <c r="D2580" s="114" t="s">
        <v>1678</v>
      </c>
      <c r="E2580" s="112">
        <v>0</v>
      </c>
      <c r="F2580" s="112">
        <v>696096</v>
      </c>
      <c r="G2580" s="112">
        <v>0</v>
      </c>
      <c r="H2580" s="112">
        <v>0</v>
      </c>
      <c r="I2580" s="112">
        <v>0</v>
      </c>
      <c r="J2580" s="112">
        <v>0</v>
      </c>
      <c r="K2580" s="112">
        <v>0</v>
      </c>
      <c r="L2580" s="112">
        <v>0</v>
      </c>
      <c r="M2580" s="112">
        <v>696096</v>
      </c>
      <c r="O2580" s="114" t="s">
        <v>1858</v>
      </c>
      <c r="P2580" s="114" t="s">
        <v>1859</v>
      </c>
      <c r="Q2580" s="114" t="s">
        <v>591</v>
      </c>
      <c r="R2580" s="114" t="s">
        <v>1678</v>
      </c>
      <c r="S2580" s="114"/>
      <c r="T2580" s="112">
        <v>0</v>
      </c>
      <c r="U2580" s="112">
        <v>696096</v>
      </c>
      <c r="V2580" s="112">
        <v>0</v>
      </c>
      <c r="W2580" s="112">
        <v>0</v>
      </c>
      <c r="X2580" s="112">
        <v>0</v>
      </c>
      <c r="Y2580" s="112">
        <v>0</v>
      </c>
      <c r="Z2580" s="112">
        <v>0</v>
      </c>
      <c r="AA2580" s="112">
        <v>0</v>
      </c>
      <c r="AB2580" s="112">
        <v>696096</v>
      </c>
    </row>
    <row r="2581" spans="1:28" hidden="1" outlineLevel="1" x14ac:dyDescent="0.25">
      <c r="A2581" s="114" t="s">
        <v>1858</v>
      </c>
      <c r="B2581" s="114" t="s">
        <v>1859</v>
      </c>
      <c r="C2581" s="114" t="s">
        <v>592</v>
      </c>
      <c r="D2581" s="114" t="s">
        <v>1679</v>
      </c>
      <c r="E2581" s="112">
        <v>53520</v>
      </c>
      <c r="F2581" s="112">
        <v>26256</v>
      </c>
      <c r="G2581" s="112">
        <v>0</v>
      </c>
      <c r="H2581" s="112">
        <v>0</v>
      </c>
      <c r="I2581" s="112">
        <v>197152</v>
      </c>
      <c r="J2581" s="112">
        <v>17504</v>
      </c>
      <c r="K2581" s="112">
        <v>10732</v>
      </c>
      <c r="L2581" s="112">
        <v>238</v>
      </c>
      <c r="M2581" s="112">
        <v>305402</v>
      </c>
      <c r="O2581" s="114" t="s">
        <v>1858</v>
      </c>
      <c r="P2581" s="114" t="s">
        <v>1859</v>
      </c>
      <c r="Q2581" s="114" t="s">
        <v>592</v>
      </c>
      <c r="R2581" s="114" t="s">
        <v>1679</v>
      </c>
      <c r="S2581" s="114"/>
      <c r="T2581" s="112">
        <v>53520</v>
      </c>
      <c r="U2581" s="112">
        <v>26256</v>
      </c>
      <c r="V2581" s="112">
        <v>0</v>
      </c>
      <c r="W2581" s="112">
        <v>0</v>
      </c>
      <c r="X2581" s="112">
        <v>197152</v>
      </c>
      <c r="Y2581" s="112">
        <v>17504</v>
      </c>
      <c r="Z2581" s="112">
        <v>10732</v>
      </c>
      <c r="AA2581" s="112">
        <v>238</v>
      </c>
      <c r="AB2581" s="112">
        <v>305402</v>
      </c>
    </row>
    <row r="2582" spans="1:28" hidden="1" outlineLevel="1" x14ac:dyDescent="0.25">
      <c r="A2582" s="114" t="s">
        <v>1858</v>
      </c>
      <c r="B2582" s="114" t="s">
        <v>1859</v>
      </c>
      <c r="C2582" s="114" t="s">
        <v>593</v>
      </c>
      <c r="D2582" s="114" t="s">
        <v>1680</v>
      </c>
      <c r="E2582" s="112">
        <v>0</v>
      </c>
      <c r="F2582" s="112">
        <v>0</v>
      </c>
      <c r="G2582" s="112">
        <v>0</v>
      </c>
      <c r="H2582" s="112">
        <v>0</v>
      </c>
      <c r="I2582" s="112">
        <v>0</v>
      </c>
      <c r="J2582" s="112">
        <v>0</v>
      </c>
      <c r="K2582" s="112">
        <v>0</v>
      </c>
      <c r="L2582" s="112">
        <v>0</v>
      </c>
      <c r="M2582" s="112">
        <v>0</v>
      </c>
      <c r="O2582" s="114" t="s">
        <v>1858</v>
      </c>
      <c r="P2582" s="114" t="s">
        <v>1859</v>
      </c>
      <c r="Q2582" s="114" t="s">
        <v>593</v>
      </c>
      <c r="R2582" s="114" t="s">
        <v>1680</v>
      </c>
      <c r="S2582" s="114"/>
      <c r="T2582" s="112">
        <v>0</v>
      </c>
      <c r="U2582" s="112">
        <v>0</v>
      </c>
      <c r="V2582" s="112">
        <v>0</v>
      </c>
      <c r="W2582" s="112">
        <v>0</v>
      </c>
      <c r="X2582" s="112">
        <v>0</v>
      </c>
      <c r="Y2582" s="112">
        <v>0</v>
      </c>
      <c r="Z2582" s="112">
        <v>0</v>
      </c>
      <c r="AA2582" s="112">
        <v>0</v>
      </c>
      <c r="AB2582" s="112">
        <v>0</v>
      </c>
    </row>
    <row r="2583" spans="1:28" hidden="1" outlineLevel="1" x14ac:dyDescent="0.25">
      <c r="A2583" s="114" t="s">
        <v>1858</v>
      </c>
      <c r="B2583" s="114" t="s">
        <v>1859</v>
      </c>
      <c r="C2583" s="114" t="s">
        <v>594</v>
      </c>
      <c r="D2583" s="114" t="s">
        <v>1681</v>
      </c>
      <c r="E2583" s="112">
        <v>43696</v>
      </c>
      <c r="F2583" s="112">
        <v>0</v>
      </c>
      <c r="G2583" s="112">
        <v>0</v>
      </c>
      <c r="H2583" s="112">
        <v>0</v>
      </c>
      <c r="I2583" s="112">
        <v>16048</v>
      </c>
      <c r="J2583" s="112">
        <v>0</v>
      </c>
      <c r="K2583" s="112">
        <v>400</v>
      </c>
      <c r="L2583" s="112">
        <v>0</v>
      </c>
      <c r="M2583" s="112">
        <v>60144</v>
      </c>
      <c r="O2583" s="114" t="s">
        <v>1858</v>
      </c>
      <c r="P2583" s="114" t="s">
        <v>1859</v>
      </c>
      <c r="Q2583" s="114" t="s">
        <v>594</v>
      </c>
      <c r="R2583" s="114" t="s">
        <v>1681</v>
      </c>
      <c r="S2583" s="114"/>
      <c r="T2583" s="112">
        <v>43696</v>
      </c>
      <c r="U2583" s="112">
        <v>0</v>
      </c>
      <c r="V2583" s="112">
        <v>0</v>
      </c>
      <c r="W2583" s="112">
        <v>0</v>
      </c>
      <c r="X2583" s="112">
        <v>16048</v>
      </c>
      <c r="Y2583" s="112">
        <v>0</v>
      </c>
      <c r="Z2583" s="112">
        <v>400</v>
      </c>
      <c r="AA2583" s="112">
        <v>0</v>
      </c>
      <c r="AB2583" s="112">
        <v>60144</v>
      </c>
    </row>
    <row r="2584" spans="1:28" hidden="1" outlineLevel="1" x14ac:dyDescent="0.25">
      <c r="A2584" s="114" t="s">
        <v>1858</v>
      </c>
      <c r="B2584" s="114" t="s">
        <v>1859</v>
      </c>
      <c r="C2584" s="114" t="s">
        <v>595</v>
      </c>
      <c r="D2584" s="114" t="s">
        <v>1682</v>
      </c>
      <c r="E2584" s="112">
        <v>0</v>
      </c>
      <c r="F2584" s="112">
        <v>21632</v>
      </c>
      <c r="G2584" s="112">
        <v>0</v>
      </c>
      <c r="H2584" s="112">
        <v>0</v>
      </c>
      <c r="I2584" s="112">
        <v>0</v>
      </c>
      <c r="J2584" s="112">
        <v>198880</v>
      </c>
      <c r="K2584" s="112">
        <v>0</v>
      </c>
      <c r="L2584" s="112">
        <v>800</v>
      </c>
      <c r="M2584" s="112">
        <v>221312</v>
      </c>
      <c r="O2584" s="114" t="s">
        <v>1858</v>
      </c>
      <c r="P2584" s="114" t="s">
        <v>1859</v>
      </c>
      <c r="Q2584" s="114" t="s">
        <v>595</v>
      </c>
      <c r="R2584" s="114" t="s">
        <v>1682</v>
      </c>
      <c r="S2584" s="114"/>
      <c r="T2584" s="112">
        <v>0</v>
      </c>
      <c r="U2584" s="112">
        <v>21632</v>
      </c>
      <c r="V2584" s="112">
        <v>0</v>
      </c>
      <c r="W2584" s="112">
        <v>0</v>
      </c>
      <c r="X2584" s="112">
        <v>0</v>
      </c>
      <c r="Y2584" s="112">
        <v>198880</v>
      </c>
      <c r="Z2584" s="112">
        <v>0</v>
      </c>
      <c r="AA2584" s="112">
        <v>800</v>
      </c>
      <c r="AB2584" s="112">
        <v>221312</v>
      </c>
    </row>
    <row r="2585" spans="1:28" hidden="1" outlineLevel="1" x14ac:dyDescent="0.25">
      <c r="A2585" s="114" t="s">
        <v>1858</v>
      </c>
      <c r="B2585" s="114" t="s">
        <v>1859</v>
      </c>
      <c r="C2585" s="114" t="s">
        <v>596</v>
      </c>
      <c r="D2585" s="114" t="s">
        <v>1683</v>
      </c>
      <c r="E2585" s="112">
        <v>0</v>
      </c>
      <c r="F2585" s="112">
        <v>0</v>
      </c>
      <c r="G2585" s="112">
        <v>0</v>
      </c>
      <c r="H2585" s="112">
        <v>0</v>
      </c>
      <c r="I2585" s="112">
        <v>0</v>
      </c>
      <c r="J2585" s="112">
        <v>0</v>
      </c>
      <c r="K2585" s="112">
        <v>0</v>
      </c>
      <c r="L2585" s="112">
        <v>0</v>
      </c>
      <c r="M2585" s="112">
        <v>0</v>
      </c>
      <c r="O2585" s="114" t="s">
        <v>1858</v>
      </c>
      <c r="P2585" s="114" t="s">
        <v>1859</v>
      </c>
      <c r="Q2585" s="114" t="s">
        <v>596</v>
      </c>
      <c r="R2585" s="114" t="s">
        <v>1683</v>
      </c>
      <c r="S2585" s="114"/>
      <c r="T2585" s="112">
        <v>0</v>
      </c>
      <c r="U2585" s="112">
        <v>0</v>
      </c>
      <c r="V2585" s="112">
        <v>0</v>
      </c>
      <c r="W2585" s="112">
        <v>0</v>
      </c>
      <c r="X2585" s="112">
        <v>0</v>
      </c>
      <c r="Y2585" s="112">
        <v>0</v>
      </c>
      <c r="Z2585" s="112">
        <v>0</v>
      </c>
      <c r="AA2585" s="112">
        <v>0</v>
      </c>
      <c r="AB2585" s="112">
        <v>0</v>
      </c>
    </row>
    <row r="2586" spans="1:28" hidden="1" outlineLevel="1" x14ac:dyDescent="0.25">
      <c r="A2586" s="114" t="s">
        <v>1858</v>
      </c>
      <c r="B2586" s="114" t="s">
        <v>1859</v>
      </c>
      <c r="C2586" s="114" t="s">
        <v>597</v>
      </c>
      <c r="D2586" s="114" t="s">
        <v>1684</v>
      </c>
      <c r="E2586" s="112">
        <v>66336</v>
      </c>
      <c r="F2586" s="112">
        <v>25872</v>
      </c>
      <c r="G2586" s="112">
        <v>0</v>
      </c>
      <c r="H2586" s="112">
        <v>0</v>
      </c>
      <c r="I2586" s="112">
        <v>68032</v>
      </c>
      <c r="J2586" s="112">
        <v>0</v>
      </c>
      <c r="K2586" s="112">
        <v>1560</v>
      </c>
      <c r="L2586" s="112">
        <v>0</v>
      </c>
      <c r="M2586" s="112">
        <v>161800</v>
      </c>
      <c r="O2586" s="114" t="s">
        <v>1858</v>
      </c>
      <c r="P2586" s="114" t="s">
        <v>1859</v>
      </c>
      <c r="Q2586" s="114" t="s">
        <v>597</v>
      </c>
      <c r="R2586" s="114" t="s">
        <v>1684</v>
      </c>
      <c r="S2586" s="114"/>
      <c r="T2586" s="112">
        <v>66336</v>
      </c>
      <c r="U2586" s="112">
        <v>25872</v>
      </c>
      <c r="V2586" s="112">
        <v>0</v>
      </c>
      <c r="W2586" s="112">
        <v>0</v>
      </c>
      <c r="X2586" s="112">
        <v>68032</v>
      </c>
      <c r="Y2586" s="112">
        <v>0</v>
      </c>
      <c r="Z2586" s="112">
        <v>1560</v>
      </c>
      <c r="AA2586" s="112">
        <v>0</v>
      </c>
      <c r="AB2586" s="112">
        <v>161800</v>
      </c>
    </row>
    <row r="2587" spans="1:28" hidden="1" outlineLevel="1" x14ac:dyDescent="0.25">
      <c r="A2587" s="114" t="s">
        <v>1858</v>
      </c>
      <c r="B2587" s="114" t="s">
        <v>1859</v>
      </c>
      <c r="C2587" s="114" t="s">
        <v>598</v>
      </c>
      <c r="D2587" s="114" t="s">
        <v>1685</v>
      </c>
      <c r="E2587" s="112">
        <v>0</v>
      </c>
      <c r="F2587" s="112">
        <v>10080</v>
      </c>
      <c r="G2587" s="112">
        <v>0</v>
      </c>
      <c r="H2587" s="112">
        <v>0</v>
      </c>
      <c r="I2587" s="112">
        <v>0</v>
      </c>
      <c r="J2587" s="112">
        <v>0</v>
      </c>
      <c r="K2587" s="112">
        <v>0</v>
      </c>
      <c r="L2587" s="112">
        <v>0</v>
      </c>
      <c r="M2587" s="112">
        <v>10080</v>
      </c>
      <c r="O2587" s="114" t="s">
        <v>1858</v>
      </c>
      <c r="P2587" s="114" t="s">
        <v>1859</v>
      </c>
      <c r="Q2587" s="114" t="s">
        <v>598</v>
      </c>
      <c r="R2587" s="114" t="s">
        <v>1685</v>
      </c>
      <c r="S2587" s="114"/>
      <c r="T2587" s="112">
        <v>0</v>
      </c>
      <c r="U2587" s="112">
        <v>10080</v>
      </c>
      <c r="V2587" s="112">
        <v>0</v>
      </c>
      <c r="W2587" s="112">
        <v>0</v>
      </c>
      <c r="X2587" s="112">
        <v>0</v>
      </c>
      <c r="Y2587" s="112">
        <v>0</v>
      </c>
      <c r="Z2587" s="112">
        <v>0</v>
      </c>
      <c r="AA2587" s="112">
        <v>0</v>
      </c>
      <c r="AB2587" s="112">
        <v>10080</v>
      </c>
    </row>
    <row r="2588" spans="1:28" hidden="1" outlineLevel="1" x14ac:dyDescent="0.25">
      <c r="A2588" s="114" t="s">
        <v>1858</v>
      </c>
      <c r="B2588" s="114" t="s">
        <v>1859</v>
      </c>
      <c r="C2588" s="114" t="s">
        <v>599</v>
      </c>
      <c r="D2588" s="114" t="s">
        <v>1686</v>
      </c>
      <c r="E2588" s="112">
        <v>0</v>
      </c>
      <c r="F2588" s="112">
        <v>44640</v>
      </c>
      <c r="G2588" s="112">
        <v>0</v>
      </c>
      <c r="H2588" s="112">
        <v>0</v>
      </c>
      <c r="I2588" s="112">
        <v>0</v>
      </c>
      <c r="J2588" s="112">
        <v>0</v>
      </c>
      <c r="K2588" s="112">
        <v>0</v>
      </c>
      <c r="L2588" s="112">
        <v>85</v>
      </c>
      <c r="M2588" s="112">
        <v>44725</v>
      </c>
      <c r="O2588" s="114" t="s">
        <v>1858</v>
      </c>
      <c r="P2588" s="114" t="s">
        <v>1859</v>
      </c>
      <c r="Q2588" s="114" t="s">
        <v>599</v>
      </c>
      <c r="R2588" s="114" t="s">
        <v>1686</v>
      </c>
      <c r="S2588" s="114"/>
      <c r="T2588" s="112">
        <v>0</v>
      </c>
      <c r="U2588" s="112">
        <v>44640</v>
      </c>
      <c r="V2588" s="112">
        <v>0</v>
      </c>
      <c r="W2588" s="112">
        <v>0</v>
      </c>
      <c r="X2588" s="112">
        <v>0</v>
      </c>
      <c r="Y2588" s="112">
        <v>0</v>
      </c>
      <c r="Z2588" s="112">
        <v>0</v>
      </c>
      <c r="AA2588" s="112">
        <v>85</v>
      </c>
      <c r="AB2588" s="112">
        <v>44725</v>
      </c>
    </row>
    <row r="2589" spans="1:28" hidden="1" outlineLevel="1" x14ac:dyDescent="0.25">
      <c r="A2589" s="114" t="s">
        <v>1858</v>
      </c>
      <c r="B2589" s="114" t="s">
        <v>1859</v>
      </c>
      <c r="C2589" s="114" t="s">
        <v>600</v>
      </c>
      <c r="D2589" s="114" t="s">
        <v>1687</v>
      </c>
      <c r="E2589" s="112">
        <v>871008</v>
      </c>
      <c r="F2589" s="112">
        <v>0</v>
      </c>
      <c r="G2589" s="112">
        <v>0</v>
      </c>
      <c r="H2589" s="112">
        <v>114312</v>
      </c>
      <c r="I2589" s="112">
        <v>0</v>
      </c>
      <c r="J2589" s="112">
        <v>0</v>
      </c>
      <c r="K2589" s="112">
        <v>0</v>
      </c>
      <c r="L2589" s="112">
        <v>0</v>
      </c>
      <c r="M2589" s="112">
        <v>985320</v>
      </c>
      <c r="O2589" s="114" t="s">
        <v>1858</v>
      </c>
      <c r="P2589" s="114" t="s">
        <v>1859</v>
      </c>
      <c r="Q2589" s="114" t="s">
        <v>600</v>
      </c>
      <c r="R2589" s="114" t="s">
        <v>1687</v>
      </c>
      <c r="S2589" s="114"/>
      <c r="T2589" s="112">
        <v>871008</v>
      </c>
      <c r="U2589" s="112">
        <v>0</v>
      </c>
      <c r="V2589" s="112">
        <v>0</v>
      </c>
      <c r="W2589" s="112">
        <v>114312</v>
      </c>
      <c r="X2589" s="112">
        <v>0</v>
      </c>
      <c r="Y2589" s="112">
        <v>0</v>
      </c>
      <c r="Z2589" s="112">
        <v>0</v>
      </c>
      <c r="AA2589" s="112">
        <v>0</v>
      </c>
      <c r="AB2589" s="112">
        <v>985320</v>
      </c>
    </row>
    <row r="2590" spans="1:28" hidden="1" outlineLevel="1" x14ac:dyDescent="0.25">
      <c r="A2590" s="114" t="s">
        <v>1858</v>
      </c>
      <c r="B2590" s="114" t="s">
        <v>1859</v>
      </c>
      <c r="C2590" s="114" t="s">
        <v>601</v>
      </c>
      <c r="D2590" s="114" t="s">
        <v>1688</v>
      </c>
      <c r="E2590" s="112">
        <v>216176</v>
      </c>
      <c r="F2590" s="112">
        <v>0</v>
      </c>
      <c r="G2590" s="112">
        <v>0</v>
      </c>
      <c r="H2590" s="112">
        <v>0</v>
      </c>
      <c r="I2590" s="112">
        <v>68912</v>
      </c>
      <c r="J2590" s="112">
        <v>0</v>
      </c>
      <c r="K2590" s="112">
        <v>314</v>
      </c>
      <c r="L2590" s="112">
        <v>0</v>
      </c>
      <c r="M2590" s="112">
        <v>285402</v>
      </c>
      <c r="O2590" s="114" t="s">
        <v>1858</v>
      </c>
      <c r="P2590" s="114" t="s">
        <v>1859</v>
      </c>
      <c r="Q2590" s="114" t="s">
        <v>601</v>
      </c>
      <c r="R2590" s="114" t="s">
        <v>1688</v>
      </c>
      <c r="S2590" s="114"/>
      <c r="T2590" s="112">
        <v>216176</v>
      </c>
      <c r="U2590" s="112">
        <v>0</v>
      </c>
      <c r="V2590" s="112">
        <v>0</v>
      </c>
      <c r="W2590" s="112">
        <v>0</v>
      </c>
      <c r="X2590" s="112">
        <v>68912</v>
      </c>
      <c r="Y2590" s="112">
        <v>0</v>
      </c>
      <c r="Z2590" s="112">
        <v>314</v>
      </c>
      <c r="AA2590" s="112">
        <v>0</v>
      </c>
      <c r="AB2590" s="112">
        <v>285402</v>
      </c>
    </row>
    <row r="2591" spans="1:28" hidden="1" outlineLevel="1" x14ac:dyDescent="0.25">
      <c r="A2591" s="114" t="s">
        <v>1858</v>
      </c>
      <c r="B2591" s="114" t="s">
        <v>1859</v>
      </c>
      <c r="C2591" s="114" t="s">
        <v>602</v>
      </c>
      <c r="D2591" s="114" t="s">
        <v>1689</v>
      </c>
      <c r="E2591" s="112">
        <v>0</v>
      </c>
      <c r="F2591" s="112">
        <v>0</v>
      </c>
      <c r="G2591" s="112">
        <v>0</v>
      </c>
      <c r="H2591" s="112">
        <v>0</v>
      </c>
      <c r="I2591" s="112">
        <v>0</v>
      </c>
      <c r="J2591" s="112">
        <v>271440</v>
      </c>
      <c r="K2591" s="112">
        <v>0</v>
      </c>
      <c r="L2591" s="112">
        <v>0</v>
      </c>
      <c r="M2591" s="112">
        <v>271440</v>
      </c>
      <c r="O2591" s="114" t="s">
        <v>1858</v>
      </c>
      <c r="P2591" s="114" t="s">
        <v>1859</v>
      </c>
      <c r="Q2591" s="114" t="s">
        <v>602</v>
      </c>
      <c r="R2591" s="114" t="s">
        <v>1689</v>
      </c>
      <c r="S2591" s="114"/>
      <c r="T2591" s="112">
        <v>0</v>
      </c>
      <c r="U2591" s="112">
        <v>0</v>
      </c>
      <c r="V2591" s="112">
        <v>0</v>
      </c>
      <c r="W2591" s="112">
        <v>0</v>
      </c>
      <c r="X2591" s="112">
        <v>0</v>
      </c>
      <c r="Y2591" s="112">
        <v>271440</v>
      </c>
      <c r="Z2591" s="112">
        <v>0</v>
      </c>
      <c r="AA2591" s="112">
        <v>0</v>
      </c>
      <c r="AB2591" s="112">
        <v>271440</v>
      </c>
    </row>
    <row r="2592" spans="1:28" hidden="1" outlineLevel="1" x14ac:dyDescent="0.25">
      <c r="A2592" s="114" t="s">
        <v>1858</v>
      </c>
      <c r="B2592" s="114" t="s">
        <v>1859</v>
      </c>
      <c r="C2592" s="114" t="s">
        <v>603</v>
      </c>
      <c r="D2592" s="114" t="s">
        <v>1690</v>
      </c>
      <c r="E2592" s="112">
        <v>0</v>
      </c>
      <c r="F2592" s="112">
        <v>0</v>
      </c>
      <c r="G2592" s="112">
        <v>0</v>
      </c>
      <c r="H2592" s="112">
        <v>0</v>
      </c>
      <c r="I2592" s="112">
        <v>0</v>
      </c>
      <c r="J2592" s="112">
        <v>0</v>
      </c>
      <c r="K2592" s="112">
        <v>0</v>
      </c>
      <c r="L2592" s="112">
        <v>0</v>
      </c>
      <c r="M2592" s="112">
        <v>0</v>
      </c>
      <c r="O2592" s="114" t="s">
        <v>1858</v>
      </c>
      <c r="P2592" s="114" t="s">
        <v>1859</v>
      </c>
      <c r="Q2592" s="114" t="s">
        <v>603</v>
      </c>
      <c r="R2592" s="114" t="s">
        <v>1690</v>
      </c>
      <c r="S2592" s="114"/>
      <c r="T2592" s="112">
        <v>0</v>
      </c>
      <c r="U2592" s="112">
        <v>0</v>
      </c>
      <c r="V2592" s="112">
        <v>0</v>
      </c>
      <c r="W2592" s="112">
        <v>0</v>
      </c>
      <c r="X2592" s="112">
        <v>0</v>
      </c>
      <c r="Y2592" s="112">
        <v>0</v>
      </c>
      <c r="Z2592" s="112">
        <v>0</v>
      </c>
      <c r="AA2592" s="112">
        <v>0</v>
      </c>
      <c r="AB2592" s="112">
        <v>0</v>
      </c>
    </row>
    <row r="2593" spans="1:28" hidden="1" outlineLevel="1" x14ac:dyDescent="0.25">
      <c r="A2593" s="114" t="s">
        <v>1858</v>
      </c>
      <c r="B2593" s="114" t="s">
        <v>1859</v>
      </c>
      <c r="C2593" s="114" t="s">
        <v>604</v>
      </c>
      <c r="D2593" s="114" t="s">
        <v>1691</v>
      </c>
      <c r="E2593" s="112">
        <v>26496</v>
      </c>
      <c r="F2593" s="112">
        <v>0</v>
      </c>
      <c r="G2593" s="112">
        <v>0</v>
      </c>
      <c r="H2593" s="112">
        <v>0</v>
      </c>
      <c r="I2593" s="112">
        <v>1392</v>
      </c>
      <c r="J2593" s="112">
        <v>121920</v>
      </c>
      <c r="K2593" s="112">
        <v>0</v>
      </c>
      <c r="L2593" s="112">
        <v>5622</v>
      </c>
      <c r="M2593" s="112">
        <v>155430</v>
      </c>
      <c r="O2593" s="114" t="s">
        <v>1858</v>
      </c>
      <c r="P2593" s="114" t="s">
        <v>1859</v>
      </c>
      <c r="Q2593" s="114" t="s">
        <v>604</v>
      </c>
      <c r="R2593" s="114" t="s">
        <v>1691</v>
      </c>
      <c r="S2593" s="114"/>
      <c r="T2593" s="112">
        <v>26496</v>
      </c>
      <c r="U2593" s="112">
        <v>0</v>
      </c>
      <c r="V2593" s="112">
        <v>0</v>
      </c>
      <c r="W2593" s="112">
        <v>0</v>
      </c>
      <c r="X2593" s="112">
        <v>1392</v>
      </c>
      <c r="Y2593" s="112">
        <v>121920</v>
      </c>
      <c r="Z2593" s="112">
        <v>0</v>
      </c>
      <c r="AA2593" s="112">
        <v>5622</v>
      </c>
      <c r="AB2593" s="112">
        <v>155430</v>
      </c>
    </row>
    <row r="2594" spans="1:28" hidden="1" outlineLevel="1" x14ac:dyDescent="0.25">
      <c r="A2594" s="114" t="s">
        <v>1858</v>
      </c>
      <c r="B2594" s="114" t="s">
        <v>1859</v>
      </c>
      <c r="C2594" s="114" t="s">
        <v>605</v>
      </c>
      <c r="D2594" s="114" t="s">
        <v>1692</v>
      </c>
      <c r="E2594" s="112">
        <v>0</v>
      </c>
      <c r="F2594" s="112">
        <v>0</v>
      </c>
      <c r="G2594" s="112">
        <v>0</v>
      </c>
      <c r="H2594" s="112">
        <v>0</v>
      </c>
      <c r="I2594" s="112">
        <v>0</v>
      </c>
      <c r="J2594" s="112">
        <v>0</v>
      </c>
      <c r="K2594" s="112">
        <v>0</v>
      </c>
      <c r="L2594" s="112">
        <v>0</v>
      </c>
      <c r="M2594" s="112">
        <v>0</v>
      </c>
      <c r="O2594" s="114" t="s">
        <v>1858</v>
      </c>
      <c r="P2594" s="114" t="s">
        <v>1859</v>
      </c>
      <c r="Q2594" s="114" t="s">
        <v>605</v>
      </c>
      <c r="R2594" s="114" t="s">
        <v>1692</v>
      </c>
      <c r="S2594" s="114"/>
      <c r="T2594" s="112">
        <v>0</v>
      </c>
      <c r="U2594" s="112">
        <v>0</v>
      </c>
      <c r="V2594" s="112">
        <v>0</v>
      </c>
      <c r="W2594" s="112">
        <v>0</v>
      </c>
      <c r="X2594" s="112">
        <v>0</v>
      </c>
      <c r="Y2594" s="112">
        <v>0</v>
      </c>
      <c r="Z2594" s="112">
        <v>0</v>
      </c>
      <c r="AA2594" s="112">
        <v>0</v>
      </c>
      <c r="AB2594" s="112">
        <v>0</v>
      </c>
    </row>
    <row r="2595" spans="1:28" hidden="1" outlineLevel="1" x14ac:dyDescent="0.25">
      <c r="A2595" s="114" t="s">
        <v>1858</v>
      </c>
      <c r="B2595" s="114" t="s">
        <v>1859</v>
      </c>
      <c r="C2595" s="114" t="s">
        <v>606</v>
      </c>
      <c r="D2595" s="114" t="s">
        <v>1693</v>
      </c>
      <c r="E2595" s="112">
        <v>0</v>
      </c>
      <c r="F2595" s="112">
        <v>0</v>
      </c>
      <c r="G2595" s="112">
        <v>0</v>
      </c>
      <c r="H2595" s="112">
        <v>0</v>
      </c>
      <c r="I2595" s="112">
        <v>0</v>
      </c>
      <c r="J2595" s="112">
        <v>0</v>
      </c>
      <c r="K2595" s="112">
        <v>0</v>
      </c>
      <c r="L2595" s="112">
        <v>0</v>
      </c>
      <c r="M2595" s="112">
        <v>0</v>
      </c>
      <c r="O2595" s="114" t="s">
        <v>1858</v>
      </c>
      <c r="P2595" s="114" t="s">
        <v>1859</v>
      </c>
      <c r="Q2595" s="114" t="s">
        <v>606</v>
      </c>
      <c r="R2595" s="114" t="s">
        <v>1693</v>
      </c>
      <c r="S2595" s="114"/>
      <c r="T2595" s="112">
        <v>0</v>
      </c>
      <c r="U2595" s="112">
        <v>0</v>
      </c>
      <c r="V2595" s="112">
        <v>0</v>
      </c>
      <c r="W2595" s="112">
        <v>0</v>
      </c>
      <c r="X2595" s="112">
        <v>0</v>
      </c>
      <c r="Y2595" s="112">
        <v>0</v>
      </c>
      <c r="Z2595" s="112">
        <v>0</v>
      </c>
      <c r="AA2595" s="112">
        <v>0</v>
      </c>
      <c r="AB2595" s="112">
        <v>0</v>
      </c>
    </row>
    <row r="2596" spans="1:28" hidden="1" outlineLevel="1" x14ac:dyDescent="0.25">
      <c r="A2596" s="114" t="s">
        <v>1858</v>
      </c>
      <c r="B2596" s="114" t="s">
        <v>1859</v>
      </c>
      <c r="C2596" s="114" t="s">
        <v>607</v>
      </c>
      <c r="D2596" s="114" t="s">
        <v>1694</v>
      </c>
      <c r="E2596" s="112">
        <v>0</v>
      </c>
      <c r="F2596" s="112">
        <v>433120</v>
      </c>
      <c r="G2596" s="112">
        <v>252736</v>
      </c>
      <c r="H2596" s="112">
        <v>0</v>
      </c>
      <c r="I2596" s="112">
        <v>0</v>
      </c>
      <c r="J2596" s="112">
        <v>0</v>
      </c>
      <c r="K2596" s="112">
        <v>0</v>
      </c>
      <c r="L2596" s="112">
        <v>0</v>
      </c>
      <c r="M2596" s="112">
        <v>685856</v>
      </c>
      <c r="O2596" s="114" t="s">
        <v>1858</v>
      </c>
      <c r="P2596" s="114" t="s">
        <v>1859</v>
      </c>
      <c r="Q2596" s="114" t="s">
        <v>607</v>
      </c>
      <c r="R2596" s="114" t="s">
        <v>1694</v>
      </c>
      <c r="S2596" s="114"/>
      <c r="T2596" s="112">
        <v>0</v>
      </c>
      <c r="U2596" s="112">
        <v>433120</v>
      </c>
      <c r="V2596" s="112">
        <v>252736</v>
      </c>
      <c r="W2596" s="112">
        <v>0</v>
      </c>
      <c r="X2596" s="112">
        <v>0</v>
      </c>
      <c r="Y2596" s="112">
        <v>0</v>
      </c>
      <c r="Z2596" s="112">
        <v>0</v>
      </c>
      <c r="AA2596" s="112">
        <v>0</v>
      </c>
      <c r="AB2596" s="112">
        <v>685856</v>
      </c>
    </row>
    <row r="2597" spans="1:28" hidden="1" outlineLevel="1" x14ac:dyDescent="0.25">
      <c r="A2597" s="114" t="s">
        <v>1858</v>
      </c>
      <c r="B2597" s="114" t="s">
        <v>1859</v>
      </c>
      <c r="C2597" s="114" t="s">
        <v>608</v>
      </c>
      <c r="D2597" s="114" t="s">
        <v>1695</v>
      </c>
      <c r="E2597" s="112">
        <v>0</v>
      </c>
      <c r="F2597" s="112">
        <v>0</v>
      </c>
      <c r="G2597" s="112">
        <v>0</v>
      </c>
      <c r="H2597" s="112">
        <v>0</v>
      </c>
      <c r="I2597" s="112">
        <v>0</v>
      </c>
      <c r="J2597" s="112">
        <v>0</v>
      </c>
      <c r="K2597" s="112">
        <v>0</v>
      </c>
      <c r="L2597" s="112">
        <v>0</v>
      </c>
      <c r="M2597" s="112">
        <v>0</v>
      </c>
      <c r="O2597" s="114" t="s">
        <v>1858</v>
      </c>
      <c r="P2597" s="114" t="s">
        <v>1859</v>
      </c>
      <c r="Q2597" s="114" t="s">
        <v>608</v>
      </c>
      <c r="R2597" s="114" t="s">
        <v>1695</v>
      </c>
      <c r="S2597" s="114"/>
      <c r="T2597" s="112">
        <v>0</v>
      </c>
      <c r="U2597" s="112">
        <v>0</v>
      </c>
      <c r="V2597" s="112">
        <v>0</v>
      </c>
      <c r="W2597" s="112">
        <v>0</v>
      </c>
      <c r="X2597" s="112">
        <v>0</v>
      </c>
      <c r="Y2597" s="112">
        <v>0</v>
      </c>
      <c r="Z2597" s="112">
        <v>0</v>
      </c>
      <c r="AA2597" s="112">
        <v>0</v>
      </c>
      <c r="AB2597" s="112">
        <v>0</v>
      </c>
    </row>
    <row r="2598" spans="1:28" hidden="1" outlineLevel="1" x14ac:dyDescent="0.25">
      <c r="A2598" s="114" t="s">
        <v>1858</v>
      </c>
      <c r="B2598" s="114" t="s">
        <v>1859</v>
      </c>
      <c r="C2598" s="114" t="s">
        <v>609</v>
      </c>
      <c r="D2598" s="114" t="s">
        <v>1696</v>
      </c>
      <c r="E2598" s="112">
        <v>0</v>
      </c>
      <c r="F2598" s="112">
        <v>0</v>
      </c>
      <c r="G2598" s="112">
        <v>0</v>
      </c>
      <c r="H2598" s="112">
        <v>0</v>
      </c>
      <c r="I2598" s="112">
        <v>0</v>
      </c>
      <c r="J2598" s="112">
        <v>0</v>
      </c>
      <c r="K2598" s="112">
        <v>0</v>
      </c>
      <c r="L2598" s="112">
        <v>0</v>
      </c>
      <c r="M2598" s="112">
        <v>0</v>
      </c>
      <c r="O2598" s="114" t="s">
        <v>1858</v>
      </c>
      <c r="P2598" s="114" t="s">
        <v>1859</v>
      </c>
      <c r="Q2598" s="114" t="s">
        <v>609</v>
      </c>
      <c r="R2598" s="114" t="s">
        <v>1696</v>
      </c>
      <c r="S2598" s="114"/>
      <c r="T2598" s="112">
        <v>0</v>
      </c>
      <c r="U2598" s="112">
        <v>0</v>
      </c>
      <c r="V2598" s="112">
        <v>0</v>
      </c>
      <c r="W2598" s="112">
        <v>0</v>
      </c>
      <c r="X2598" s="112">
        <v>0</v>
      </c>
      <c r="Y2598" s="112">
        <v>0</v>
      </c>
      <c r="Z2598" s="112">
        <v>0</v>
      </c>
      <c r="AA2598" s="112">
        <v>0</v>
      </c>
      <c r="AB2598" s="112">
        <v>0</v>
      </c>
    </row>
    <row r="2599" spans="1:28" hidden="1" outlineLevel="1" x14ac:dyDescent="0.25">
      <c r="A2599" s="114" t="s">
        <v>1858</v>
      </c>
      <c r="B2599" s="114" t="s">
        <v>1859</v>
      </c>
      <c r="C2599" s="114" t="s">
        <v>610</v>
      </c>
      <c r="D2599" s="114" t="s">
        <v>1697</v>
      </c>
      <c r="E2599" s="112">
        <v>0</v>
      </c>
      <c r="F2599" s="112">
        <v>0</v>
      </c>
      <c r="G2599" s="112">
        <v>0</v>
      </c>
      <c r="H2599" s="112">
        <v>0</v>
      </c>
      <c r="I2599" s="112">
        <v>7200</v>
      </c>
      <c r="J2599" s="112">
        <v>0</v>
      </c>
      <c r="K2599" s="112">
        <v>0</v>
      </c>
      <c r="L2599" s="112">
        <v>0</v>
      </c>
      <c r="M2599" s="112">
        <v>7200</v>
      </c>
      <c r="O2599" s="114" t="s">
        <v>1858</v>
      </c>
      <c r="P2599" s="114" t="s">
        <v>1859</v>
      </c>
      <c r="Q2599" s="114" t="s">
        <v>610</v>
      </c>
      <c r="R2599" s="114" t="s">
        <v>1697</v>
      </c>
      <c r="S2599" s="114"/>
      <c r="T2599" s="112">
        <v>0</v>
      </c>
      <c r="U2599" s="112">
        <v>0</v>
      </c>
      <c r="V2599" s="112">
        <v>0</v>
      </c>
      <c r="W2599" s="112">
        <v>0</v>
      </c>
      <c r="X2599" s="112">
        <v>7200</v>
      </c>
      <c r="Y2599" s="112">
        <v>0</v>
      </c>
      <c r="Z2599" s="112">
        <v>0</v>
      </c>
      <c r="AA2599" s="112">
        <v>0</v>
      </c>
      <c r="AB2599" s="112">
        <v>7200</v>
      </c>
    </row>
    <row r="2600" spans="1:28" hidden="1" outlineLevel="1" x14ac:dyDescent="0.25">
      <c r="A2600" s="114" t="s">
        <v>1858</v>
      </c>
      <c r="B2600" s="114" t="s">
        <v>1859</v>
      </c>
      <c r="C2600" s="114" t="s">
        <v>611</v>
      </c>
      <c r="D2600" s="114" t="s">
        <v>1698</v>
      </c>
      <c r="E2600" s="112">
        <v>60384</v>
      </c>
      <c r="F2600" s="112">
        <v>0</v>
      </c>
      <c r="G2600" s="112">
        <v>0</v>
      </c>
      <c r="H2600" s="112">
        <v>0</v>
      </c>
      <c r="I2600" s="112">
        <v>0</v>
      </c>
      <c r="J2600" s="112">
        <v>0</v>
      </c>
      <c r="K2600" s="112">
        <v>0</v>
      </c>
      <c r="L2600" s="112">
        <v>0</v>
      </c>
      <c r="M2600" s="112">
        <v>60384</v>
      </c>
      <c r="O2600" s="114" t="s">
        <v>1858</v>
      </c>
      <c r="P2600" s="114" t="s">
        <v>1859</v>
      </c>
      <c r="Q2600" s="114" t="s">
        <v>611</v>
      </c>
      <c r="R2600" s="114" t="s">
        <v>1698</v>
      </c>
      <c r="S2600" s="114"/>
      <c r="T2600" s="112">
        <v>60384</v>
      </c>
      <c r="U2600" s="112">
        <v>0</v>
      </c>
      <c r="V2600" s="112">
        <v>0</v>
      </c>
      <c r="W2600" s="112">
        <v>0</v>
      </c>
      <c r="X2600" s="112">
        <v>0</v>
      </c>
      <c r="Y2600" s="112">
        <v>0</v>
      </c>
      <c r="Z2600" s="112">
        <v>0</v>
      </c>
      <c r="AA2600" s="112">
        <v>0</v>
      </c>
      <c r="AB2600" s="112">
        <v>60384</v>
      </c>
    </row>
    <row r="2601" spans="1:28" hidden="1" outlineLevel="1" x14ac:dyDescent="0.25">
      <c r="A2601" s="114" t="s">
        <v>1858</v>
      </c>
      <c r="B2601" s="114" t="s">
        <v>1859</v>
      </c>
      <c r="C2601" s="114" t="s">
        <v>612</v>
      </c>
      <c r="D2601" s="114" t="s">
        <v>1699</v>
      </c>
      <c r="E2601" s="112">
        <v>76464</v>
      </c>
      <c r="F2601" s="112">
        <v>0</v>
      </c>
      <c r="G2601" s="112">
        <v>0</v>
      </c>
      <c r="H2601" s="112">
        <v>0</v>
      </c>
      <c r="I2601" s="112">
        <v>157008</v>
      </c>
      <c r="J2601" s="112">
        <v>0</v>
      </c>
      <c r="K2601" s="112">
        <v>39654</v>
      </c>
      <c r="L2601" s="112">
        <v>0</v>
      </c>
      <c r="M2601" s="112">
        <v>273126</v>
      </c>
      <c r="O2601" s="114" t="s">
        <v>1858</v>
      </c>
      <c r="P2601" s="114" t="s">
        <v>1859</v>
      </c>
      <c r="Q2601" s="114" t="s">
        <v>612</v>
      </c>
      <c r="R2601" s="114" t="s">
        <v>1699</v>
      </c>
      <c r="S2601" s="114"/>
      <c r="T2601" s="112">
        <v>76464</v>
      </c>
      <c r="U2601" s="112">
        <v>0</v>
      </c>
      <c r="V2601" s="112">
        <v>0</v>
      </c>
      <c r="W2601" s="112">
        <v>0</v>
      </c>
      <c r="X2601" s="112">
        <v>157008</v>
      </c>
      <c r="Y2601" s="112">
        <v>0</v>
      </c>
      <c r="Z2601" s="112">
        <v>39654</v>
      </c>
      <c r="AA2601" s="112">
        <v>0</v>
      </c>
      <c r="AB2601" s="112">
        <v>273126</v>
      </c>
    </row>
    <row r="2602" spans="1:28" hidden="1" outlineLevel="1" x14ac:dyDescent="0.25">
      <c r="A2602" s="114" t="s">
        <v>1858</v>
      </c>
      <c r="B2602" s="114" t="s">
        <v>1859</v>
      </c>
      <c r="C2602" s="114" t="s">
        <v>613</v>
      </c>
      <c r="D2602" s="114" t="s">
        <v>1700</v>
      </c>
      <c r="E2602" s="112">
        <v>1261008</v>
      </c>
      <c r="F2602" s="112">
        <v>0</v>
      </c>
      <c r="G2602" s="112">
        <v>0</v>
      </c>
      <c r="H2602" s="112">
        <v>0</v>
      </c>
      <c r="I2602" s="112">
        <v>19968</v>
      </c>
      <c r="J2602" s="112">
        <v>0</v>
      </c>
      <c r="K2602" s="112">
        <v>40</v>
      </c>
      <c r="L2602" s="112">
        <v>0</v>
      </c>
      <c r="M2602" s="112">
        <v>1281016</v>
      </c>
      <c r="O2602" s="114" t="s">
        <v>1858</v>
      </c>
      <c r="P2602" s="114" t="s">
        <v>1859</v>
      </c>
      <c r="Q2602" s="114" t="s">
        <v>613</v>
      </c>
      <c r="R2602" s="114" t="s">
        <v>1700</v>
      </c>
      <c r="S2602" s="114"/>
      <c r="T2602" s="112">
        <v>1261008</v>
      </c>
      <c r="U2602" s="112">
        <v>0</v>
      </c>
      <c r="V2602" s="112">
        <v>0</v>
      </c>
      <c r="W2602" s="112">
        <v>0</v>
      </c>
      <c r="X2602" s="112">
        <v>19968</v>
      </c>
      <c r="Y2602" s="112">
        <v>0</v>
      </c>
      <c r="Z2602" s="112">
        <v>40</v>
      </c>
      <c r="AA2602" s="112">
        <v>0</v>
      </c>
      <c r="AB2602" s="112">
        <v>1281016</v>
      </c>
    </row>
    <row r="2603" spans="1:28" hidden="1" outlineLevel="1" x14ac:dyDescent="0.25">
      <c r="A2603" s="114" t="s">
        <v>1858</v>
      </c>
      <c r="B2603" s="114" t="s">
        <v>1859</v>
      </c>
      <c r="C2603" s="114" t="s">
        <v>614</v>
      </c>
      <c r="D2603" s="114" t="s">
        <v>1701</v>
      </c>
      <c r="E2603" s="112">
        <v>277808</v>
      </c>
      <c r="F2603" s="112">
        <v>0</v>
      </c>
      <c r="G2603" s="112">
        <v>0</v>
      </c>
      <c r="H2603" s="112">
        <v>0</v>
      </c>
      <c r="I2603" s="112">
        <v>45216</v>
      </c>
      <c r="J2603" s="112">
        <v>0</v>
      </c>
      <c r="K2603" s="112">
        <v>0</v>
      </c>
      <c r="L2603" s="112">
        <v>0</v>
      </c>
      <c r="M2603" s="112">
        <v>323024</v>
      </c>
      <c r="O2603" s="114" t="s">
        <v>1858</v>
      </c>
      <c r="P2603" s="114" t="s">
        <v>1859</v>
      </c>
      <c r="Q2603" s="114" t="s">
        <v>614</v>
      </c>
      <c r="R2603" s="114" t="s">
        <v>1701</v>
      </c>
      <c r="S2603" s="114"/>
      <c r="T2603" s="112">
        <v>277808</v>
      </c>
      <c r="U2603" s="112">
        <v>0</v>
      </c>
      <c r="V2603" s="112">
        <v>0</v>
      </c>
      <c r="W2603" s="112">
        <v>0</v>
      </c>
      <c r="X2603" s="112">
        <v>45216</v>
      </c>
      <c r="Y2603" s="112">
        <v>0</v>
      </c>
      <c r="Z2603" s="112">
        <v>0</v>
      </c>
      <c r="AA2603" s="112">
        <v>0</v>
      </c>
      <c r="AB2603" s="112">
        <v>323024</v>
      </c>
    </row>
    <row r="2604" spans="1:28" hidden="1" outlineLevel="1" x14ac:dyDescent="0.25">
      <c r="A2604" s="114" t="s">
        <v>1858</v>
      </c>
      <c r="B2604" s="114" t="s">
        <v>1859</v>
      </c>
      <c r="C2604" s="114" t="s">
        <v>615</v>
      </c>
      <c r="D2604" s="114" t="s">
        <v>1702</v>
      </c>
      <c r="E2604" s="112">
        <v>0</v>
      </c>
      <c r="F2604" s="112">
        <v>0</v>
      </c>
      <c r="G2604" s="112">
        <v>0</v>
      </c>
      <c r="H2604" s="112">
        <v>0</v>
      </c>
      <c r="I2604" s="112">
        <v>0</v>
      </c>
      <c r="J2604" s="112">
        <v>0</v>
      </c>
      <c r="K2604" s="112">
        <v>0</v>
      </c>
      <c r="L2604" s="112">
        <v>0</v>
      </c>
      <c r="M2604" s="112">
        <v>0</v>
      </c>
      <c r="O2604" s="114" t="s">
        <v>1858</v>
      </c>
      <c r="P2604" s="114" t="s">
        <v>1859</v>
      </c>
      <c r="Q2604" s="114" t="s">
        <v>615</v>
      </c>
      <c r="R2604" s="114" t="s">
        <v>1702</v>
      </c>
      <c r="S2604" s="114"/>
      <c r="T2604" s="112">
        <v>0</v>
      </c>
      <c r="U2604" s="112">
        <v>0</v>
      </c>
      <c r="V2604" s="112">
        <v>0</v>
      </c>
      <c r="W2604" s="112">
        <v>0</v>
      </c>
      <c r="X2604" s="112">
        <v>0</v>
      </c>
      <c r="Y2604" s="112">
        <v>0</v>
      </c>
      <c r="Z2604" s="112">
        <v>0</v>
      </c>
      <c r="AA2604" s="112">
        <v>0</v>
      </c>
      <c r="AB2604" s="112">
        <v>0</v>
      </c>
    </row>
    <row r="2605" spans="1:28" hidden="1" outlineLevel="1" x14ac:dyDescent="0.25">
      <c r="A2605" s="114" t="s">
        <v>1858</v>
      </c>
      <c r="B2605" s="114" t="s">
        <v>1859</v>
      </c>
      <c r="C2605" s="114" t="s">
        <v>616</v>
      </c>
      <c r="D2605" s="114" t="s">
        <v>1703</v>
      </c>
      <c r="E2605" s="112">
        <v>3022736</v>
      </c>
      <c r="F2605" s="112">
        <v>1257696</v>
      </c>
      <c r="G2605" s="112">
        <v>252736</v>
      </c>
      <c r="H2605" s="112">
        <v>114312</v>
      </c>
      <c r="I2605" s="112">
        <v>580928</v>
      </c>
      <c r="J2605" s="112">
        <v>609744</v>
      </c>
      <c r="K2605" s="112">
        <v>52700</v>
      </c>
      <c r="L2605" s="112">
        <v>6745</v>
      </c>
      <c r="M2605" s="112">
        <v>5897597</v>
      </c>
      <c r="O2605" s="114" t="s">
        <v>1858</v>
      </c>
      <c r="P2605" s="114" t="s">
        <v>1859</v>
      </c>
      <c r="Q2605" s="114" t="s">
        <v>616</v>
      </c>
      <c r="R2605" s="114" t="s">
        <v>1703</v>
      </c>
      <c r="S2605" s="114"/>
      <c r="T2605" s="112">
        <v>3022736</v>
      </c>
      <c r="U2605" s="112">
        <v>1257696</v>
      </c>
      <c r="V2605" s="112">
        <v>252736</v>
      </c>
      <c r="W2605" s="112">
        <v>114312</v>
      </c>
      <c r="X2605" s="112">
        <v>580928</v>
      </c>
      <c r="Y2605" s="112">
        <v>609744</v>
      </c>
      <c r="Z2605" s="112">
        <v>52700</v>
      </c>
      <c r="AA2605" s="112">
        <v>6745</v>
      </c>
      <c r="AB2605" s="112">
        <v>5897597</v>
      </c>
    </row>
    <row r="2606" spans="1:28" hidden="1" outlineLevel="1" x14ac:dyDescent="0.25">
      <c r="D2606" s="111" t="s">
        <v>617</v>
      </c>
      <c r="R2606" s="111" t="s">
        <v>617</v>
      </c>
      <c r="S2606" s="111"/>
    </row>
    <row r="2607" spans="1:28" hidden="1" outlineLevel="1" x14ac:dyDescent="0.25">
      <c r="A2607" s="114" t="s">
        <v>1858</v>
      </c>
      <c r="B2607" s="114" t="s">
        <v>1859</v>
      </c>
      <c r="C2607" s="114" t="s">
        <v>618</v>
      </c>
      <c r="D2607" s="114" t="s">
        <v>1704</v>
      </c>
      <c r="E2607" s="112">
        <v>0</v>
      </c>
      <c r="F2607" s="112">
        <v>0</v>
      </c>
      <c r="G2607" s="112">
        <v>0</v>
      </c>
      <c r="H2607" s="112">
        <v>0</v>
      </c>
      <c r="I2607" s="112">
        <v>0</v>
      </c>
      <c r="J2607" s="112">
        <v>0</v>
      </c>
      <c r="K2607" s="112">
        <v>0</v>
      </c>
      <c r="L2607" s="112">
        <v>0</v>
      </c>
      <c r="M2607" s="112">
        <v>0</v>
      </c>
      <c r="O2607" s="114" t="s">
        <v>1858</v>
      </c>
      <c r="P2607" s="114" t="s">
        <v>1859</v>
      </c>
      <c r="Q2607" s="114" t="s">
        <v>618</v>
      </c>
      <c r="R2607" s="114" t="s">
        <v>1704</v>
      </c>
      <c r="S2607" s="114"/>
      <c r="T2607" s="112">
        <v>0</v>
      </c>
      <c r="U2607" s="112">
        <v>0</v>
      </c>
      <c r="V2607" s="112">
        <v>0</v>
      </c>
      <c r="W2607" s="112">
        <v>0</v>
      </c>
      <c r="X2607" s="112">
        <v>0</v>
      </c>
      <c r="Y2607" s="112">
        <v>0</v>
      </c>
      <c r="Z2607" s="112">
        <v>0</v>
      </c>
      <c r="AA2607" s="112">
        <v>0</v>
      </c>
      <c r="AB2607" s="112">
        <v>0</v>
      </c>
    </row>
    <row r="2608" spans="1:28" hidden="1" outlineLevel="1" x14ac:dyDescent="0.25">
      <c r="A2608" s="114" t="s">
        <v>1858</v>
      </c>
      <c r="B2608" s="114" t="s">
        <v>1859</v>
      </c>
      <c r="C2608" s="114" t="s">
        <v>619</v>
      </c>
      <c r="D2608" s="114" t="s">
        <v>1705</v>
      </c>
      <c r="E2608" s="112">
        <v>0</v>
      </c>
      <c r="F2608" s="112">
        <v>0</v>
      </c>
      <c r="G2608" s="112">
        <v>0</v>
      </c>
      <c r="H2608" s="112">
        <v>0</v>
      </c>
      <c r="I2608" s="112">
        <v>0</v>
      </c>
      <c r="J2608" s="112">
        <v>0</v>
      </c>
      <c r="K2608" s="112">
        <v>0</v>
      </c>
      <c r="L2608" s="112">
        <v>0</v>
      </c>
      <c r="M2608" s="112">
        <v>0</v>
      </c>
      <c r="O2608" s="114" t="s">
        <v>1858</v>
      </c>
      <c r="P2608" s="114" t="s">
        <v>1859</v>
      </c>
      <c r="Q2608" s="114" t="s">
        <v>619</v>
      </c>
      <c r="R2608" s="114" t="s">
        <v>1705</v>
      </c>
      <c r="S2608" s="114"/>
      <c r="T2608" s="112">
        <v>0</v>
      </c>
      <c r="U2608" s="112">
        <v>0</v>
      </c>
      <c r="V2608" s="112">
        <v>0</v>
      </c>
      <c r="W2608" s="112">
        <v>0</v>
      </c>
      <c r="X2608" s="112">
        <v>0</v>
      </c>
      <c r="Y2608" s="112">
        <v>0</v>
      </c>
      <c r="Z2608" s="112">
        <v>0</v>
      </c>
      <c r="AA2608" s="112">
        <v>0</v>
      </c>
      <c r="AB2608" s="112">
        <v>0</v>
      </c>
    </row>
    <row r="2609" spans="1:28" hidden="1" outlineLevel="1" x14ac:dyDescent="0.25">
      <c r="A2609" s="114" t="s">
        <v>1858</v>
      </c>
      <c r="B2609" s="114" t="s">
        <v>1859</v>
      </c>
      <c r="C2609" s="114" t="s">
        <v>620</v>
      </c>
      <c r="D2609" s="114" t="s">
        <v>1706</v>
      </c>
      <c r="E2609" s="112">
        <v>0</v>
      </c>
      <c r="F2609" s="112">
        <v>0</v>
      </c>
      <c r="G2609" s="112">
        <v>0</v>
      </c>
      <c r="H2609" s="112">
        <v>0</v>
      </c>
      <c r="I2609" s="112">
        <v>0</v>
      </c>
      <c r="J2609" s="112">
        <v>0</v>
      </c>
      <c r="K2609" s="112">
        <v>0</v>
      </c>
      <c r="L2609" s="112">
        <v>0</v>
      </c>
      <c r="M2609" s="112">
        <v>0</v>
      </c>
      <c r="O2609" s="114" t="s">
        <v>1858</v>
      </c>
      <c r="P2609" s="114" t="s">
        <v>1859</v>
      </c>
      <c r="Q2609" s="114" t="s">
        <v>620</v>
      </c>
      <c r="R2609" s="114" t="s">
        <v>1706</v>
      </c>
      <c r="S2609" s="114"/>
      <c r="T2609" s="112">
        <v>0</v>
      </c>
      <c r="U2609" s="112">
        <v>0</v>
      </c>
      <c r="V2609" s="112">
        <v>0</v>
      </c>
      <c r="W2609" s="112">
        <v>0</v>
      </c>
      <c r="X2609" s="112">
        <v>0</v>
      </c>
      <c r="Y2609" s="112">
        <v>0</v>
      </c>
      <c r="Z2609" s="112">
        <v>0</v>
      </c>
      <c r="AA2609" s="112">
        <v>0</v>
      </c>
      <c r="AB2609" s="112">
        <v>0</v>
      </c>
    </row>
    <row r="2610" spans="1:28" hidden="1" outlineLevel="1" x14ac:dyDescent="0.25">
      <c r="A2610" s="114" t="s">
        <v>1858</v>
      </c>
      <c r="B2610" s="114" t="s">
        <v>1859</v>
      </c>
      <c r="C2610" s="114" t="s">
        <v>621</v>
      </c>
      <c r="D2610" s="114" t="s">
        <v>1707</v>
      </c>
      <c r="E2610" s="112">
        <v>0</v>
      </c>
      <c r="F2610" s="112">
        <v>0</v>
      </c>
      <c r="G2610" s="112">
        <v>0</v>
      </c>
      <c r="H2610" s="112">
        <v>0</v>
      </c>
      <c r="I2610" s="112">
        <v>0</v>
      </c>
      <c r="J2610" s="112">
        <v>0</v>
      </c>
      <c r="K2610" s="112">
        <v>0</v>
      </c>
      <c r="L2610" s="112">
        <v>0</v>
      </c>
      <c r="M2610" s="112">
        <v>0</v>
      </c>
      <c r="O2610" s="114" t="s">
        <v>1858</v>
      </c>
      <c r="P2610" s="114" t="s">
        <v>1859</v>
      </c>
      <c r="Q2610" s="114" t="s">
        <v>621</v>
      </c>
      <c r="R2610" s="114" t="s">
        <v>1707</v>
      </c>
      <c r="S2610" s="114"/>
      <c r="T2610" s="112">
        <v>0</v>
      </c>
      <c r="U2610" s="112">
        <v>0</v>
      </c>
      <c r="V2610" s="112">
        <v>0</v>
      </c>
      <c r="W2610" s="112">
        <v>0</v>
      </c>
      <c r="X2610" s="112">
        <v>0</v>
      </c>
      <c r="Y2610" s="112">
        <v>0</v>
      </c>
      <c r="Z2610" s="112">
        <v>0</v>
      </c>
      <c r="AA2610" s="112">
        <v>0</v>
      </c>
      <c r="AB2610" s="112">
        <v>0</v>
      </c>
    </row>
    <row r="2611" spans="1:28" hidden="1" outlineLevel="1" x14ac:dyDescent="0.25">
      <c r="A2611" s="114" t="s">
        <v>1858</v>
      </c>
      <c r="B2611" s="114" t="s">
        <v>1859</v>
      </c>
      <c r="C2611" s="114" t="s">
        <v>706</v>
      </c>
      <c r="D2611" s="114" t="s">
        <v>1708</v>
      </c>
      <c r="E2611" s="112">
        <v>0</v>
      </c>
      <c r="F2611" s="112">
        <v>0</v>
      </c>
      <c r="G2611" s="112">
        <v>0</v>
      </c>
      <c r="H2611" s="112">
        <v>0</v>
      </c>
      <c r="I2611" s="112">
        <v>0</v>
      </c>
      <c r="J2611" s="112">
        <v>0</v>
      </c>
      <c r="K2611" s="112">
        <v>0</v>
      </c>
      <c r="L2611" s="112">
        <v>0</v>
      </c>
      <c r="M2611" s="112">
        <v>0</v>
      </c>
      <c r="O2611" s="114" t="s">
        <v>1858</v>
      </c>
      <c r="P2611" s="114" t="s">
        <v>1859</v>
      </c>
      <c r="Q2611" s="114" t="s">
        <v>706</v>
      </c>
      <c r="R2611" s="114" t="s">
        <v>1708</v>
      </c>
      <c r="S2611" s="114"/>
      <c r="T2611" s="112">
        <v>0</v>
      </c>
      <c r="U2611" s="112">
        <v>0</v>
      </c>
      <c r="V2611" s="112">
        <v>0</v>
      </c>
      <c r="W2611" s="112">
        <v>0</v>
      </c>
      <c r="X2611" s="112">
        <v>0</v>
      </c>
      <c r="Y2611" s="112">
        <v>0</v>
      </c>
      <c r="Z2611" s="112">
        <v>0</v>
      </c>
      <c r="AA2611" s="112">
        <v>0</v>
      </c>
      <c r="AB2611" s="112">
        <v>0</v>
      </c>
    </row>
    <row r="2612" spans="1:28" hidden="1" outlineLevel="1" x14ac:dyDescent="0.25">
      <c r="A2612" s="114" t="s">
        <v>1858</v>
      </c>
      <c r="B2612" s="114" t="s">
        <v>1859</v>
      </c>
      <c r="C2612" s="114" t="s">
        <v>708</v>
      </c>
      <c r="D2612" s="114" t="s">
        <v>1709</v>
      </c>
      <c r="E2612" s="112">
        <v>0</v>
      </c>
      <c r="F2612" s="112">
        <v>0</v>
      </c>
      <c r="G2612" s="112">
        <v>0</v>
      </c>
      <c r="H2612" s="112">
        <v>0</v>
      </c>
      <c r="I2612" s="112">
        <v>0</v>
      </c>
      <c r="J2612" s="112">
        <v>0</v>
      </c>
      <c r="K2612" s="112">
        <v>0</v>
      </c>
      <c r="L2612" s="112">
        <v>0</v>
      </c>
      <c r="M2612" s="112">
        <v>0</v>
      </c>
      <c r="O2612" s="114" t="s">
        <v>1858</v>
      </c>
      <c r="P2612" s="114" t="s">
        <v>1859</v>
      </c>
      <c r="Q2612" s="114" t="s">
        <v>708</v>
      </c>
      <c r="R2612" s="114" t="s">
        <v>1709</v>
      </c>
      <c r="S2612" s="114"/>
      <c r="T2612" s="112">
        <v>0</v>
      </c>
      <c r="U2612" s="112">
        <v>0</v>
      </c>
      <c r="V2612" s="112">
        <v>0</v>
      </c>
      <c r="W2612" s="112">
        <v>0</v>
      </c>
      <c r="X2612" s="112">
        <v>0</v>
      </c>
      <c r="Y2612" s="112">
        <v>0</v>
      </c>
      <c r="Z2612" s="112">
        <v>0</v>
      </c>
      <c r="AA2612" s="112">
        <v>0</v>
      </c>
      <c r="AB2612" s="112">
        <v>0</v>
      </c>
    </row>
    <row r="2613" spans="1:28" hidden="1" outlineLevel="1" x14ac:dyDescent="0.25"/>
    <row r="2614" spans="1:28" hidden="1" outlineLevel="1" x14ac:dyDescent="0.25"/>
    <row r="2615" spans="1:28" hidden="1" outlineLevel="1" x14ac:dyDescent="0.25">
      <c r="A2615" s="111" t="s">
        <v>1860</v>
      </c>
      <c r="O2615" s="111" t="s">
        <v>1860</v>
      </c>
    </row>
    <row r="2616" spans="1:28" hidden="1" outlineLevel="1" x14ac:dyDescent="0.25">
      <c r="A2616" s="114" t="s">
        <v>0</v>
      </c>
      <c r="B2616" s="114" t="s">
        <v>1666</v>
      </c>
      <c r="C2616" s="114" t="s">
        <v>112</v>
      </c>
      <c r="D2616" s="111" t="s">
        <v>127</v>
      </c>
      <c r="E2616" s="112" t="s">
        <v>1667</v>
      </c>
      <c r="F2616" s="112" t="s">
        <v>1668</v>
      </c>
      <c r="G2616" s="112" t="s">
        <v>1669</v>
      </c>
      <c r="H2616" s="112" t="s">
        <v>1670</v>
      </c>
      <c r="I2616" s="112" t="s">
        <v>1671</v>
      </c>
      <c r="J2616" s="112" t="s">
        <v>1672</v>
      </c>
      <c r="K2616" s="112" t="s">
        <v>1673</v>
      </c>
      <c r="L2616" s="112" t="s">
        <v>1674</v>
      </c>
      <c r="M2616" s="112" t="s">
        <v>1</v>
      </c>
      <c r="O2616" s="114" t="s">
        <v>0</v>
      </c>
      <c r="P2616" s="114" t="s">
        <v>1666</v>
      </c>
      <c r="Q2616" s="114" t="s">
        <v>112</v>
      </c>
      <c r="R2616" s="111" t="s">
        <v>127</v>
      </c>
      <c r="S2616" s="111"/>
      <c r="T2616" s="112" t="s">
        <v>1667</v>
      </c>
      <c r="U2616" s="112" t="s">
        <v>1668</v>
      </c>
      <c r="V2616" s="112" t="s">
        <v>1669</v>
      </c>
      <c r="W2616" s="112" t="s">
        <v>1670</v>
      </c>
      <c r="X2616" s="112" t="s">
        <v>1671</v>
      </c>
      <c r="Y2616" s="112" t="s">
        <v>1672</v>
      </c>
      <c r="Z2616" s="112" t="s">
        <v>1673</v>
      </c>
      <c r="AA2616" s="112" t="s">
        <v>1674</v>
      </c>
      <c r="AB2616" s="112" t="s">
        <v>1</v>
      </c>
    </row>
    <row r="2617" spans="1:28" hidden="1" outlineLevel="1" x14ac:dyDescent="0.25">
      <c r="A2617" s="114" t="s">
        <v>1861</v>
      </c>
      <c r="B2617" s="114" t="s">
        <v>1862</v>
      </c>
      <c r="C2617" s="114" t="s">
        <v>589</v>
      </c>
      <c r="D2617" s="114" t="s">
        <v>1676</v>
      </c>
      <c r="E2617" s="112">
        <v>3600</v>
      </c>
      <c r="F2617" s="112">
        <v>0</v>
      </c>
      <c r="G2617" s="112">
        <v>0</v>
      </c>
      <c r="H2617" s="112">
        <v>0</v>
      </c>
      <c r="I2617" s="112">
        <v>0</v>
      </c>
      <c r="J2617" s="112">
        <v>0</v>
      </c>
      <c r="K2617" s="112">
        <v>0</v>
      </c>
      <c r="L2617" s="112">
        <v>0</v>
      </c>
      <c r="M2617" s="112">
        <v>3600</v>
      </c>
      <c r="O2617" s="114" t="s">
        <v>1861</v>
      </c>
      <c r="P2617" s="114" t="s">
        <v>1862</v>
      </c>
      <c r="Q2617" s="114" t="s">
        <v>589</v>
      </c>
      <c r="R2617" s="114" t="s">
        <v>1676</v>
      </c>
      <c r="S2617" s="114"/>
      <c r="T2617" s="112">
        <v>3600</v>
      </c>
      <c r="U2617" s="112">
        <v>0</v>
      </c>
      <c r="V2617" s="112">
        <v>0</v>
      </c>
      <c r="W2617" s="112">
        <v>0</v>
      </c>
      <c r="X2617" s="112">
        <v>0</v>
      </c>
      <c r="Y2617" s="112">
        <v>0</v>
      </c>
      <c r="Z2617" s="112">
        <v>0</v>
      </c>
      <c r="AA2617" s="112">
        <v>0</v>
      </c>
      <c r="AB2617" s="112">
        <v>3600</v>
      </c>
    </row>
    <row r="2618" spans="1:28" hidden="1" outlineLevel="1" x14ac:dyDescent="0.25">
      <c r="A2618" s="114" t="s">
        <v>1861</v>
      </c>
      <c r="B2618" s="114" t="s">
        <v>1862</v>
      </c>
      <c r="C2618" s="114" t="s">
        <v>590</v>
      </c>
      <c r="D2618" s="114" t="s">
        <v>1677</v>
      </c>
      <c r="E2618" s="112">
        <v>0</v>
      </c>
      <c r="F2618" s="112">
        <v>0</v>
      </c>
      <c r="G2618" s="112">
        <v>0</v>
      </c>
      <c r="H2618" s="112">
        <v>0</v>
      </c>
      <c r="I2618" s="112">
        <v>95936</v>
      </c>
      <c r="J2618" s="112">
        <v>0</v>
      </c>
      <c r="K2618" s="112">
        <v>35697</v>
      </c>
      <c r="L2618" s="112">
        <v>0</v>
      </c>
      <c r="M2618" s="112">
        <v>131633</v>
      </c>
      <c r="O2618" s="114" t="s">
        <v>1861</v>
      </c>
      <c r="P2618" s="114" t="s">
        <v>1862</v>
      </c>
      <c r="Q2618" s="114" t="s">
        <v>590</v>
      </c>
      <c r="R2618" s="114" t="s">
        <v>1677</v>
      </c>
      <c r="S2618" s="114"/>
      <c r="T2618" s="112">
        <v>0</v>
      </c>
      <c r="U2618" s="112">
        <v>0</v>
      </c>
      <c r="V2618" s="112">
        <v>0</v>
      </c>
      <c r="W2618" s="112">
        <v>0</v>
      </c>
      <c r="X2618" s="112">
        <v>95936</v>
      </c>
      <c r="Y2618" s="112">
        <v>0</v>
      </c>
      <c r="Z2618" s="112">
        <v>35697</v>
      </c>
      <c r="AA2618" s="112">
        <v>0</v>
      </c>
      <c r="AB2618" s="112">
        <v>131633</v>
      </c>
    </row>
    <row r="2619" spans="1:28" hidden="1" outlineLevel="1" x14ac:dyDescent="0.25">
      <c r="A2619" s="114" t="s">
        <v>1861</v>
      </c>
      <c r="B2619" s="114" t="s">
        <v>1862</v>
      </c>
      <c r="C2619" s="114" t="s">
        <v>591</v>
      </c>
      <c r="D2619" s="114" t="s">
        <v>1678</v>
      </c>
      <c r="E2619" s="112">
        <v>0</v>
      </c>
      <c r="F2619" s="112">
        <v>628736</v>
      </c>
      <c r="G2619" s="112">
        <v>0</v>
      </c>
      <c r="H2619" s="112">
        <v>0</v>
      </c>
      <c r="I2619" s="112">
        <v>384</v>
      </c>
      <c r="J2619" s="112">
        <v>0</v>
      </c>
      <c r="K2619" s="112">
        <v>200</v>
      </c>
      <c r="L2619" s="112">
        <v>0</v>
      </c>
      <c r="M2619" s="112">
        <v>629320</v>
      </c>
      <c r="O2619" s="114" t="s">
        <v>1861</v>
      </c>
      <c r="P2619" s="114" t="s">
        <v>1862</v>
      </c>
      <c r="Q2619" s="114" t="s">
        <v>591</v>
      </c>
      <c r="R2619" s="114" t="s">
        <v>1678</v>
      </c>
      <c r="S2619" s="114"/>
      <c r="T2619" s="112">
        <v>0</v>
      </c>
      <c r="U2619" s="112">
        <v>628736</v>
      </c>
      <c r="V2619" s="112">
        <v>0</v>
      </c>
      <c r="W2619" s="112">
        <v>0</v>
      </c>
      <c r="X2619" s="112">
        <v>384</v>
      </c>
      <c r="Y2619" s="112">
        <v>0</v>
      </c>
      <c r="Z2619" s="112">
        <v>200</v>
      </c>
      <c r="AA2619" s="112">
        <v>0</v>
      </c>
      <c r="AB2619" s="112">
        <v>629320</v>
      </c>
    </row>
    <row r="2620" spans="1:28" hidden="1" outlineLevel="1" x14ac:dyDescent="0.25">
      <c r="A2620" s="114" t="s">
        <v>1861</v>
      </c>
      <c r="B2620" s="114" t="s">
        <v>1862</v>
      </c>
      <c r="C2620" s="114" t="s">
        <v>592</v>
      </c>
      <c r="D2620" s="114" t="s">
        <v>1679</v>
      </c>
      <c r="E2620" s="112">
        <v>13536</v>
      </c>
      <c r="F2620" s="112">
        <v>14640</v>
      </c>
      <c r="G2620" s="112">
        <v>0</v>
      </c>
      <c r="H2620" s="112">
        <v>0</v>
      </c>
      <c r="I2620" s="112">
        <v>73264</v>
      </c>
      <c r="J2620" s="112">
        <v>68112</v>
      </c>
      <c r="K2620" s="112">
        <v>0</v>
      </c>
      <c r="L2620" s="112">
        <v>0</v>
      </c>
      <c r="M2620" s="112">
        <v>169552</v>
      </c>
      <c r="O2620" s="114" t="s">
        <v>1861</v>
      </c>
      <c r="P2620" s="114" t="s">
        <v>1862</v>
      </c>
      <c r="Q2620" s="114" t="s">
        <v>592</v>
      </c>
      <c r="R2620" s="114" t="s">
        <v>1679</v>
      </c>
      <c r="S2620" s="114"/>
      <c r="T2620" s="112">
        <v>13536</v>
      </c>
      <c r="U2620" s="112">
        <v>14640</v>
      </c>
      <c r="V2620" s="112">
        <v>0</v>
      </c>
      <c r="W2620" s="112">
        <v>0</v>
      </c>
      <c r="X2620" s="112">
        <v>73264</v>
      </c>
      <c r="Y2620" s="112">
        <v>68112</v>
      </c>
      <c r="Z2620" s="112">
        <v>0</v>
      </c>
      <c r="AA2620" s="112">
        <v>0</v>
      </c>
      <c r="AB2620" s="112">
        <v>169552</v>
      </c>
    </row>
    <row r="2621" spans="1:28" hidden="1" outlineLevel="1" x14ac:dyDescent="0.25">
      <c r="A2621" s="114" t="s">
        <v>1861</v>
      </c>
      <c r="B2621" s="114" t="s">
        <v>1862</v>
      </c>
      <c r="C2621" s="114" t="s">
        <v>593</v>
      </c>
      <c r="D2621" s="114" t="s">
        <v>1680</v>
      </c>
      <c r="E2621" s="112">
        <v>0</v>
      </c>
      <c r="F2621" s="112">
        <v>0</v>
      </c>
      <c r="G2621" s="112">
        <v>0</v>
      </c>
      <c r="H2621" s="112">
        <v>0</v>
      </c>
      <c r="I2621" s="112">
        <v>0</v>
      </c>
      <c r="J2621" s="112">
        <v>0</v>
      </c>
      <c r="K2621" s="112">
        <v>0</v>
      </c>
      <c r="L2621" s="112">
        <v>0</v>
      </c>
      <c r="M2621" s="112">
        <v>0</v>
      </c>
      <c r="O2621" s="114" t="s">
        <v>1861</v>
      </c>
      <c r="P2621" s="114" t="s">
        <v>1862</v>
      </c>
      <c r="Q2621" s="114" t="s">
        <v>593</v>
      </c>
      <c r="R2621" s="114" t="s">
        <v>1680</v>
      </c>
      <c r="S2621" s="114"/>
      <c r="T2621" s="112">
        <v>0</v>
      </c>
      <c r="U2621" s="112">
        <v>0</v>
      </c>
      <c r="V2621" s="112">
        <v>0</v>
      </c>
      <c r="W2621" s="112">
        <v>0</v>
      </c>
      <c r="X2621" s="112">
        <v>0</v>
      </c>
      <c r="Y2621" s="112">
        <v>0</v>
      </c>
      <c r="Z2621" s="112">
        <v>0</v>
      </c>
      <c r="AA2621" s="112">
        <v>0</v>
      </c>
      <c r="AB2621" s="112">
        <v>0</v>
      </c>
    </row>
    <row r="2622" spans="1:28" hidden="1" outlineLevel="1" x14ac:dyDescent="0.25">
      <c r="A2622" s="114" t="s">
        <v>1861</v>
      </c>
      <c r="B2622" s="114" t="s">
        <v>1862</v>
      </c>
      <c r="C2622" s="114" t="s">
        <v>594</v>
      </c>
      <c r="D2622" s="114" t="s">
        <v>1681</v>
      </c>
      <c r="E2622" s="112">
        <v>0</v>
      </c>
      <c r="F2622" s="112">
        <v>0</v>
      </c>
      <c r="G2622" s="112">
        <v>0</v>
      </c>
      <c r="H2622" s="112">
        <v>0</v>
      </c>
      <c r="I2622" s="112">
        <v>512</v>
      </c>
      <c r="J2622" s="112">
        <v>0</v>
      </c>
      <c r="K2622" s="112">
        <v>0</v>
      </c>
      <c r="L2622" s="112">
        <v>0</v>
      </c>
      <c r="M2622" s="112">
        <v>512</v>
      </c>
      <c r="O2622" s="114" t="s">
        <v>1861</v>
      </c>
      <c r="P2622" s="114" t="s">
        <v>1862</v>
      </c>
      <c r="Q2622" s="114" t="s">
        <v>594</v>
      </c>
      <c r="R2622" s="114" t="s">
        <v>1681</v>
      </c>
      <c r="S2622" s="114"/>
      <c r="T2622" s="112">
        <v>0</v>
      </c>
      <c r="U2622" s="112">
        <v>0</v>
      </c>
      <c r="V2622" s="112">
        <v>0</v>
      </c>
      <c r="W2622" s="112">
        <v>0</v>
      </c>
      <c r="X2622" s="112">
        <v>512</v>
      </c>
      <c r="Y2622" s="112">
        <v>0</v>
      </c>
      <c r="Z2622" s="112">
        <v>0</v>
      </c>
      <c r="AA2622" s="112">
        <v>0</v>
      </c>
      <c r="AB2622" s="112">
        <v>512</v>
      </c>
    </row>
    <row r="2623" spans="1:28" hidden="1" outlineLevel="1" x14ac:dyDescent="0.25">
      <c r="A2623" s="114" t="s">
        <v>1861</v>
      </c>
      <c r="B2623" s="114" t="s">
        <v>1862</v>
      </c>
      <c r="C2623" s="114" t="s">
        <v>595</v>
      </c>
      <c r="D2623" s="114" t="s">
        <v>1682</v>
      </c>
      <c r="E2623" s="112">
        <v>0</v>
      </c>
      <c r="F2623" s="112">
        <v>29808</v>
      </c>
      <c r="G2623" s="112">
        <v>0</v>
      </c>
      <c r="H2623" s="112">
        <v>0</v>
      </c>
      <c r="I2623" s="112">
        <v>0</v>
      </c>
      <c r="J2623" s="112">
        <v>77584</v>
      </c>
      <c r="K2623" s="112">
        <v>0</v>
      </c>
      <c r="L2623" s="112">
        <v>0</v>
      </c>
      <c r="M2623" s="112">
        <v>107392</v>
      </c>
      <c r="O2623" s="114" t="s">
        <v>1861</v>
      </c>
      <c r="P2623" s="114" t="s">
        <v>1862</v>
      </c>
      <c r="Q2623" s="114" t="s">
        <v>595</v>
      </c>
      <c r="R2623" s="114" t="s">
        <v>1682</v>
      </c>
      <c r="S2623" s="114"/>
      <c r="T2623" s="112">
        <v>0</v>
      </c>
      <c r="U2623" s="112">
        <v>29808</v>
      </c>
      <c r="V2623" s="112">
        <v>0</v>
      </c>
      <c r="W2623" s="112">
        <v>0</v>
      </c>
      <c r="X2623" s="112">
        <v>0</v>
      </c>
      <c r="Y2623" s="112">
        <v>77584</v>
      </c>
      <c r="Z2623" s="112">
        <v>0</v>
      </c>
      <c r="AA2623" s="112">
        <v>0</v>
      </c>
      <c r="AB2623" s="112">
        <v>107392</v>
      </c>
    </row>
    <row r="2624" spans="1:28" hidden="1" outlineLevel="1" x14ac:dyDescent="0.25">
      <c r="A2624" s="114" t="s">
        <v>1861</v>
      </c>
      <c r="B2624" s="114" t="s">
        <v>1862</v>
      </c>
      <c r="C2624" s="114" t="s">
        <v>596</v>
      </c>
      <c r="D2624" s="114" t="s">
        <v>1683</v>
      </c>
      <c r="E2624" s="112">
        <v>0</v>
      </c>
      <c r="F2624" s="112">
        <v>0</v>
      </c>
      <c r="G2624" s="112">
        <v>0</v>
      </c>
      <c r="H2624" s="112">
        <v>0</v>
      </c>
      <c r="I2624" s="112">
        <v>82896</v>
      </c>
      <c r="J2624" s="112">
        <v>0</v>
      </c>
      <c r="K2624" s="112">
        <v>752</v>
      </c>
      <c r="L2624" s="112">
        <v>0</v>
      </c>
      <c r="M2624" s="112">
        <v>83648</v>
      </c>
      <c r="O2624" s="114" t="s">
        <v>1861</v>
      </c>
      <c r="P2624" s="114" t="s">
        <v>1862</v>
      </c>
      <c r="Q2624" s="114" t="s">
        <v>596</v>
      </c>
      <c r="R2624" s="114" t="s">
        <v>1683</v>
      </c>
      <c r="S2624" s="114"/>
      <c r="T2624" s="112">
        <v>0</v>
      </c>
      <c r="U2624" s="112">
        <v>0</v>
      </c>
      <c r="V2624" s="112">
        <v>0</v>
      </c>
      <c r="W2624" s="112">
        <v>0</v>
      </c>
      <c r="X2624" s="112">
        <v>82896</v>
      </c>
      <c r="Y2624" s="112">
        <v>0</v>
      </c>
      <c r="Z2624" s="112">
        <v>752</v>
      </c>
      <c r="AA2624" s="112">
        <v>0</v>
      </c>
      <c r="AB2624" s="112">
        <v>83648</v>
      </c>
    </row>
    <row r="2625" spans="1:28" hidden="1" outlineLevel="1" x14ac:dyDescent="0.25">
      <c r="A2625" s="114" t="s">
        <v>1861</v>
      </c>
      <c r="B2625" s="114" t="s">
        <v>1862</v>
      </c>
      <c r="C2625" s="114" t="s">
        <v>597</v>
      </c>
      <c r="D2625" s="114" t="s">
        <v>1684</v>
      </c>
      <c r="E2625" s="112">
        <v>24768</v>
      </c>
      <c r="F2625" s="112">
        <v>8560</v>
      </c>
      <c r="G2625" s="112">
        <v>0</v>
      </c>
      <c r="H2625" s="112">
        <v>0</v>
      </c>
      <c r="I2625" s="112">
        <v>129280</v>
      </c>
      <c r="J2625" s="112">
        <v>0</v>
      </c>
      <c r="K2625" s="112">
        <v>0</v>
      </c>
      <c r="L2625" s="112">
        <v>0</v>
      </c>
      <c r="M2625" s="112">
        <v>162608</v>
      </c>
      <c r="O2625" s="114" t="s">
        <v>1861</v>
      </c>
      <c r="P2625" s="114" t="s">
        <v>1862</v>
      </c>
      <c r="Q2625" s="114" t="s">
        <v>597</v>
      </c>
      <c r="R2625" s="114" t="s">
        <v>1684</v>
      </c>
      <c r="S2625" s="114"/>
      <c r="T2625" s="112">
        <v>24768</v>
      </c>
      <c r="U2625" s="112">
        <v>8560</v>
      </c>
      <c r="V2625" s="112">
        <v>0</v>
      </c>
      <c r="W2625" s="112">
        <v>0</v>
      </c>
      <c r="X2625" s="112">
        <v>129280</v>
      </c>
      <c r="Y2625" s="112">
        <v>0</v>
      </c>
      <c r="Z2625" s="112">
        <v>0</v>
      </c>
      <c r="AA2625" s="112">
        <v>0</v>
      </c>
      <c r="AB2625" s="112">
        <v>162608</v>
      </c>
    </row>
    <row r="2626" spans="1:28" hidden="1" outlineLevel="1" x14ac:dyDescent="0.25">
      <c r="A2626" s="114" t="s">
        <v>1861</v>
      </c>
      <c r="B2626" s="114" t="s">
        <v>1862</v>
      </c>
      <c r="C2626" s="114" t="s">
        <v>598</v>
      </c>
      <c r="D2626" s="114" t="s">
        <v>1685</v>
      </c>
      <c r="E2626" s="112">
        <v>0</v>
      </c>
      <c r="F2626" s="112">
        <v>2064</v>
      </c>
      <c r="G2626" s="112">
        <v>0</v>
      </c>
      <c r="H2626" s="112">
        <v>0</v>
      </c>
      <c r="I2626" s="112">
        <v>0</v>
      </c>
      <c r="J2626" s="112">
        <v>0</v>
      </c>
      <c r="K2626" s="112">
        <v>0</v>
      </c>
      <c r="L2626" s="112">
        <v>0</v>
      </c>
      <c r="M2626" s="112">
        <v>2064</v>
      </c>
      <c r="O2626" s="114" t="s">
        <v>1861</v>
      </c>
      <c r="P2626" s="114" t="s">
        <v>1862</v>
      </c>
      <c r="Q2626" s="114" t="s">
        <v>598</v>
      </c>
      <c r="R2626" s="114" t="s">
        <v>1685</v>
      </c>
      <c r="S2626" s="114"/>
      <c r="T2626" s="112">
        <v>0</v>
      </c>
      <c r="U2626" s="112">
        <v>2064</v>
      </c>
      <c r="V2626" s="112">
        <v>0</v>
      </c>
      <c r="W2626" s="112">
        <v>0</v>
      </c>
      <c r="X2626" s="112">
        <v>0</v>
      </c>
      <c r="Y2626" s="112">
        <v>0</v>
      </c>
      <c r="Z2626" s="112">
        <v>0</v>
      </c>
      <c r="AA2626" s="112">
        <v>0</v>
      </c>
      <c r="AB2626" s="112">
        <v>2064</v>
      </c>
    </row>
    <row r="2627" spans="1:28" hidden="1" outlineLevel="1" x14ac:dyDescent="0.25">
      <c r="A2627" s="114" t="s">
        <v>1861</v>
      </c>
      <c r="B2627" s="114" t="s">
        <v>1862</v>
      </c>
      <c r="C2627" s="114" t="s">
        <v>599</v>
      </c>
      <c r="D2627" s="114" t="s">
        <v>1686</v>
      </c>
      <c r="E2627" s="112">
        <v>0</v>
      </c>
      <c r="F2627" s="112">
        <v>5472</v>
      </c>
      <c r="G2627" s="112">
        <v>0</v>
      </c>
      <c r="H2627" s="112">
        <v>0</v>
      </c>
      <c r="I2627" s="112">
        <v>0</v>
      </c>
      <c r="J2627" s="112">
        <v>200176</v>
      </c>
      <c r="K2627" s="112">
        <v>0</v>
      </c>
      <c r="L2627" s="112">
        <v>54561</v>
      </c>
      <c r="M2627" s="112">
        <v>260209</v>
      </c>
      <c r="O2627" s="114" t="s">
        <v>1861</v>
      </c>
      <c r="P2627" s="114" t="s">
        <v>1862</v>
      </c>
      <c r="Q2627" s="114" t="s">
        <v>599</v>
      </c>
      <c r="R2627" s="114" t="s">
        <v>1686</v>
      </c>
      <c r="S2627" s="114"/>
      <c r="T2627" s="112">
        <v>0</v>
      </c>
      <c r="U2627" s="112">
        <v>5472</v>
      </c>
      <c r="V2627" s="112">
        <v>0</v>
      </c>
      <c r="W2627" s="112">
        <v>0</v>
      </c>
      <c r="X2627" s="112">
        <v>0</v>
      </c>
      <c r="Y2627" s="112">
        <v>200176</v>
      </c>
      <c r="Z2627" s="112">
        <v>0</v>
      </c>
      <c r="AA2627" s="112">
        <v>54561</v>
      </c>
      <c r="AB2627" s="112">
        <v>260209</v>
      </c>
    </row>
    <row r="2628" spans="1:28" hidden="1" outlineLevel="1" x14ac:dyDescent="0.25">
      <c r="A2628" s="114" t="s">
        <v>1861</v>
      </c>
      <c r="B2628" s="114" t="s">
        <v>1862</v>
      </c>
      <c r="C2628" s="114" t="s">
        <v>600</v>
      </c>
      <c r="D2628" s="114" t="s">
        <v>1687</v>
      </c>
      <c r="E2628" s="112">
        <v>409440</v>
      </c>
      <c r="F2628" s="112">
        <v>0</v>
      </c>
      <c r="G2628" s="112">
        <v>0</v>
      </c>
      <c r="H2628" s="112">
        <v>30976</v>
      </c>
      <c r="I2628" s="112">
        <v>0</v>
      </c>
      <c r="J2628" s="112">
        <v>0</v>
      </c>
      <c r="K2628" s="112">
        <v>144</v>
      </c>
      <c r="L2628" s="112">
        <v>0</v>
      </c>
      <c r="M2628" s="112">
        <v>440560</v>
      </c>
      <c r="O2628" s="114" t="s">
        <v>1861</v>
      </c>
      <c r="P2628" s="114" t="s">
        <v>1862</v>
      </c>
      <c r="Q2628" s="114" t="s">
        <v>600</v>
      </c>
      <c r="R2628" s="114" t="s">
        <v>1687</v>
      </c>
      <c r="S2628" s="114"/>
      <c r="T2628" s="112">
        <v>409440</v>
      </c>
      <c r="U2628" s="112">
        <v>0</v>
      </c>
      <c r="V2628" s="112">
        <v>0</v>
      </c>
      <c r="W2628" s="112">
        <v>30976</v>
      </c>
      <c r="X2628" s="112">
        <v>0</v>
      </c>
      <c r="Y2628" s="112">
        <v>0</v>
      </c>
      <c r="Z2628" s="112">
        <v>144</v>
      </c>
      <c r="AA2628" s="112">
        <v>0</v>
      </c>
      <c r="AB2628" s="112">
        <v>440560</v>
      </c>
    </row>
    <row r="2629" spans="1:28" hidden="1" outlineLevel="1" x14ac:dyDescent="0.25">
      <c r="A2629" s="114" t="s">
        <v>1861</v>
      </c>
      <c r="B2629" s="114" t="s">
        <v>1862</v>
      </c>
      <c r="C2629" s="114" t="s">
        <v>601</v>
      </c>
      <c r="D2629" s="114" t="s">
        <v>1688</v>
      </c>
      <c r="E2629" s="112">
        <v>98512</v>
      </c>
      <c r="F2629" s="112">
        <v>0</v>
      </c>
      <c r="G2629" s="112">
        <v>0</v>
      </c>
      <c r="H2629" s="112">
        <v>0</v>
      </c>
      <c r="I2629" s="112">
        <v>0</v>
      </c>
      <c r="J2629" s="112">
        <v>0</v>
      </c>
      <c r="K2629" s="112">
        <v>0</v>
      </c>
      <c r="L2629" s="112">
        <v>0</v>
      </c>
      <c r="M2629" s="112">
        <v>98512</v>
      </c>
      <c r="O2629" s="114" t="s">
        <v>1861</v>
      </c>
      <c r="P2629" s="114" t="s">
        <v>1862</v>
      </c>
      <c r="Q2629" s="114" t="s">
        <v>601</v>
      </c>
      <c r="R2629" s="114" t="s">
        <v>1688</v>
      </c>
      <c r="S2629" s="114"/>
      <c r="T2629" s="112">
        <v>98512</v>
      </c>
      <c r="U2629" s="112">
        <v>0</v>
      </c>
      <c r="V2629" s="112">
        <v>0</v>
      </c>
      <c r="W2629" s="112">
        <v>0</v>
      </c>
      <c r="X2629" s="112">
        <v>0</v>
      </c>
      <c r="Y2629" s="112">
        <v>0</v>
      </c>
      <c r="Z2629" s="112">
        <v>0</v>
      </c>
      <c r="AA2629" s="112">
        <v>0</v>
      </c>
      <c r="AB2629" s="112">
        <v>98512</v>
      </c>
    </row>
    <row r="2630" spans="1:28" hidden="1" outlineLevel="1" x14ac:dyDescent="0.25">
      <c r="A2630" s="114" t="s">
        <v>1861</v>
      </c>
      <c r="B2630" s="114" t="s">
        <v>1862</v>
      </c>
      <c r="C2630" s="114" t="s">
        <v>602</v>
      </c>
      <c r="D2630" s="114" t="s">
        <v>1689</v>
      </c>
      <c r="E2630" s="112">
        <v>0</v>
      </c>
      <c r="F2630" s="112">
        <v>0</v>
      </c>
      <c r="G2630" s="112">
        <v>0</v>
      </c>
      <c r="H2630" s="112">
        <v>0</v>
      </c>
      <c r="I2630" s="112">
        <v>0</v>
      </c>
      <c r="J2630" s="112">
        <v>60736</v>
      </c>
      <c r="K2630" s="112">
        <v>0</v>
      </c>
      <c r="L2630" s="112">
        <v>0</v>
      </c>
      <c r="M2630" s="112">
        <v>60736</v>
      </c>
      <c r="O2630" s="114" t="s">
        <v>1861</v>
      </c>
      <c r="P2630" s="114" t="s">
        <v>1862</v>
      </c>
      <c r="Q2630" s="114" t="s">
        <v>602</v>
      </c>
      <c r="R2630" s="114" t="s">
        <v>1689</v>
      </c>
      <c r="S2630" s="114"/>
      <c r="T2630" s="112">
        <v>0</v>
      </c>
      <c r="U2630" s="112">
        <v>0</v>
      </c>
      <c r="V2630" s="112">
        <v>0</v>
      </c>
      <c r="W2630" s="112">
        <v>0</v>
      </c>
      <c r="X2630" s="112">
        <v>0</v>
      </c>
      <c r="Y2630" s="112">
        <v>60736</v>
      </c>
      <c r="Z2630" s="112">
        <v>0</v>
      </c>
      <c r="AA2630" s="112">
        <v>0</v>
      </c>
      <c r="AB2630" s="112">
        <v>60736</v>
      </c>
    </row>
    <row r="2631" spans="1:28" hidden="1" outlineLevel="1" x14ac:dyDescent="0.25">
      <c r="A2631" s="114" t="s">
        <v>1861</v>
      </c>
      <c r="B2631" s="114" t="s">
        <v>1862</v>
      </c>
      <c r="C2631" s="114" t="s">
        <v>603</v>
      </c>
      <c r="D2631" s="114" t="s">
        <v>1690</v>
      </c>
      <c r="E2631" s="112">
        <v>0</v>
      </c>
      <c r="F2631" s="112">
        <v>0</v>
      </c>
      <c r="G2631" s="112">
        <v>0</v>
      </c>
      <c r="H2631" s="112">
        <v>0</v>
      </c>
      <c r="I2631" s="112">
        <v>0</v>
      </c>
      <c r="J2631" s="112">
        <v>0</v>
      </c>
      <c r="K2631" s="112">
        <v>0</v>
      </c>
      <c r="L2631" s="112">
        <v>0</v>
      </c>
      <c r="M2631" s="112">
        <v>0</v>
      </c>
      <c r="O2631" s="114" t="s">
        <v>1861</v>
      </c>
      <c r="P2631" s="114" t="s">
        <v>1862</v>
      </c>
      <c r="Q2631" s="114" t="s">
        <v>603</v>
      </c>
      <c r="R2631" s="114" t="s">
        <v>1690</v>
      </c>
      <c r="S2631" s="114"/>
      <c r="T2631" s="112">
        <v>0</v>
      </c>
      <c r="U2631" s="112">
        <v>0</v>
      </c>
      <c r="V2631" s="112">
        <v>0</v>
      </c>
      <c r="W2631" s="112">
        <v>0</v>
      </c>
      <c r="X2631" s="112">
        <v>0</v>
      </c>
      <c r="Y2631" s="112">
        <v>0</v>
      </c>
      <c r="Z2631" s="112">
        <v>0</v>
      </c>
      <c r="AA2631" s="112">
        <v>0</v>
      </c>
      <c r="AB2631" s="112">
        <v>0</v>
      </c>
    </row>
    <row r="2632" spans="1:28" hidden="1" outlineLevel="1" x14ac:dyDescent="0.25">
      <c r="A2632" s="114" t="s">
        <v>1861</v>
      </c>
      <c r="B2632" s="114" t="s">
        <v>1862</v>
      </c>
      <c r="C2632" s="114" t="s">
        <v>604</v>
      </c>
      <c r="D2632" s="114" t="s">
        <v>1691</v>
      </c>
      <c r="E2632" s="112">
        <v>19200</v>
      </c>
      <c r="F2632" s="112">
        <v>0</v>
      </c>
      <c r="G2632" s="112">
        <v>0</v>
      </c>
      <c r="H2632" s="112">
        <v>0</v>
      </c>
      <c r="I2632" s="112">
        <v>0</v>
      </c>
      <c r="J2632" s="112">
        <v>308304</v>
      </c>
      <c r="K2632" s="112">
        <v>0</v>
      </c>
      <c r="L2632" s="112">
        <v>448</v>
      </c>
      <c r="M2632" s="112">
        <v>327952</v>
      </c>
      <c r="O2632" s="114" t="s">
        <v>1861</v>
      </c>
      <c r="P2632" s="114" t="s">
        <v>1862</v>
      </c>
      <c r="Q2632" s="114" t="s">
        <v>604</v>
      </c>
      <c r="R2632" s="114" t="s">
        <v>1691</v>
      </c>
      <c r="S2632" s="114"/>
      <c r="T2632" s="112">
        <v>19200</v>
      </c>
      <c r="U2632" s="112">
        <v>0</v>
      </c>
      <c r="V2632" s="112">
        <v>0</v>
      </c>
      <c r="W2632" s="112">
        <v>0</v>
      </c>
      <c r="X2632" s="112">
        <v>0</v>
      </c>
      <c r="Y2632" s="112">
        <v>308304</v>
      </c>
      <c r="Z2632" s="112">
        <v>0</v>
      </c>
      <c r="AA2632" s="112">
        <v>448</v>
      </c>
      <c r="AB2632" s="112">
        <v>327952</v>
      </c>
    </row>
    <row r="2633" spans="1:28" hidden="1" outlineLevel="1" x14ac:dyDescent="0.25">
      <c r="A2633" s="114" t="s">
        <v>1861</v>
      </c>
      <c r="B2633" s="114" t="s">
        <v>1862</v>
      </c>
      <c r="C2633" s="114" t="s">
        <v>605</v>
      </c>
      <c r="D2633" s="114" t="s">
        <v>1692</v>
      </c>
      <c r="E2633" s="112">
        <v>0</v>
      </c>
      <c r="F2633" s="112">
        <v>0</v>
      </c>
      <c r="G2633" s="112">
        <v>0</v>
      </c>
      <c r="H2633" s="112">
        <v>0</v>
      </c>
      <c r="I2633" s="112">
        <v>0</v>
      </c>
      <c r="J2633" s="112">
        <v>57456</v>
      </c>
      <c r="K2633" s="112">
        <v>0</v>
      </c>
      <c r="L2633" s="112">
        <v>0</v>
      </c>
      <c r="M2633" s="112">
        <v>57456</v>
      </c>
      <c r="O2633" s="114" t="s">
        <v>1861</v>
      </c>
      <c r="P2633" s="114" t="s">
        <v>1862</v>
      </c>
      <c r="Q2633" s="114" t="s">
        <v>605</v>
      </c>
      <c r="R2633" s="114" t="s">
        <v>1692</v>
      </c>
      <c r="S2633" s="114"/>
      <c r="T2633" s="112">
        <v>0</v>
      </c>
      <c r="U2633" s="112">
        <v>0</v>
      </c>
      <c r="V2633" s="112">
        <v>0</v>
      </c>
      <c r="W2633" s="112">
        <v>0</v>
      </c>
      <c r="X2633" s="112">
        <v>0</v>
      </c>
      <c r="Y2633" s="112">
        <v>57456</v>
      </c>
      <c r="Z2633" s="112">
        <v>0</v>
      </c>
      <c r="AA2633" s="112">
        <v>0</v>
      </c>
      <c r="AB2633" s="112">
        <v>57456</v>
      </c>
    </row>
    <row r="2634" spans="1:28" hidden="1" outlineLevel="1" x14ac:dyDescent="0.25">
      <c r="A2634" s="114" t="s">
        <v>1861</v>
      </c>
      <c r="B2634" s="114" t="s">
        <v>1862</v>
      </c>
      <c r="C2634" s="114" t="s">
        <v>606</v>
      </c>
      <c r="D2634" s="114" t="s">
        <v>1693</v>
      </c>
      <c r="E2634" s="112">
        <v>0</v>
      </c>
      <c r="F2634" s="112">
        <v>0</v>
      </c>
      <c r="G2634" s="112">
        <v>0</v>
      </c>
      <c r="H2634" s="112">
        <v>0</v>
      </c>
      <c r="I2634" s="112">
        <v>0</v>
      </c>
      <c r="J2634" s="112">
        <v>179616</v>
      </c>
      <c r="K2634" s="112">
        <v>0</v>
      </c>
      <c r="L2634" s="112">
        <v>0</v>
      </c>
      <c r="M2634" s="112">
        <v>179616</v>
      </c>
      <c r="O2634" s="114" t="s">
        <v>1861</v>
      </c>
      <c r="P2634" s="114" t="s">
        <v>1862</v>
      </c>
      <c r="Q2634" s="114" t="s">
        <v>606</v>
      </c>
      <c r="R2634" s="114" t="s">
        <v>1693</v>
      </c>
      <c r="S2634" s="114"/>
      <c r="T2634" s="112">
        <v>0</v>
      </c>
      <c r="U2634" s="112">
        <v>0</v>
      </c>
      <c r="V2634" s="112">
        <v>0</v>
      </c>
      <c r="W2634" s="112">
        <v>0</v>
      </c>
      <c r="X2634" s="112">
        <v>0</v>
      </c>
      <c r="Y2634" s="112">
        <v>179616</v>
      </c>
      <c r="Z2634" s="112">
        <v>0</v>
      </c>
      <c r="AA2634" s="112">
        <v>0</v>
      </c>
      <c r="AB2634" s="112">
        <v>179616</v>
      </c>
    </row>
    <row r="2635" spans="1:28" hidden="1" outlineLevel="1" x14ac:dyDescent="0.25">
      <c r="A2635" s="114" t="s">
        <v>1861</v>
      </c>
      <c r="B2635" s="114" t="s">
        <v>1862</v>
      </c>
      <c r="C2635" s="114" t="s">
        <v>607</v>
      </c>
      <c r="D2635" s="114" t="s">
        <v>1694</v>
      </c>
      <c r="E2635" s="112">
        <v>0</v>
      </c>
      <c r="F2635" s="112">
        <v>218176</v>
      </c>
      <c r="G2635" s="112">
        <v>135232</v>
      </c>
      <c r="H2635" s="112">
        <v>0</v>
      </c>
      <c r="I2635" s="112">
        <v>0</v>
      </c>
      <c r="J2635" s="112">
        <v>2640</v>
      </c>
      <c r="K2635" s="112">
        <v>0</v>
      </c>
      <c r="L2635" s="112">
        <v>1160</v>
      </c>
      <c r="M2635" s="112">
        <v>357208</v>
      </c>
      <c r="O2635" s="114" t="s">
        <v>1861</v>
      </c>
      <c r="P2635" s="114" t="s">
        <v>1862</v>
      </c>
      <c r="Q2635" s="114" t="s">
        <v>607</v>
      </c>
      <c r="R2635" s="114" t="s">
        <v>1694</v>
      </c>
      <c r="S2635" s="114"/>
      <c r="T2635" s="112">
        <v>0</v>
      </c>
      <c r="U2635" s="112">
        <v>218176</v>
      </c>
      <c r="V2635" s="112">
        <v>135232</v>
      </c>
      <c r="W2635" s="112">
        <v>0</v>
      </c>
      <c r="X2635" s="112">
        <v>0</v>
      </c>
      <c r="Y2635" s="112">
        <v>2640</v>
      </c>
      <c r="Z2635" s="112">
        <v>0</v>
      </c>
      <c r="AA2635" s="112">
        <v>1160</v>
      </c>
      <c r="AB2635" s="112">
        <v>357208</v>
      </c>
    </row>
    <row r="2636" spans="1:28" hidden="1" outlineLevel="1" x14ac:dyDescent="0.25">
      <c r="A2636" s="114" t="s">
        <v>1861</v>
      </c>
      <c r="B2636" s="114" t="s">
        <v>1862</v>
      </c>
      <c r="C2636" s="114" t="s">
        <v>608</v>
      </c>
      <c r="D2636" s="114" t="s">
        <v>1695</v>
      </c>
      <c r="E2636" s="112">
        <v>0</v>
      </c>
      <c r="F2636" s="112">
        <v>0</v>
      </c>
      <c r="G2636" s="112">
        <v>0</v>
      </c>
      <c r="H2636" s="112">
        <v>0</v>
      </c>
      <c r="I2636" s="112">
        <v>214464</v>
      </c>
      <c r="J2636" s="112">
        <v>0</v>
      </c>
      <c r="K2636" s="112">
        <v>19320</v>
      </c>
      <c r="L2636" s="112">
        <v>0</v>
      </c>
      <c r="M2636" s="112">
        <v>233784</v>
      </c>
      <c r="O2636" s="114" t="s">
        <v>1861</v>
      </c>
      <c r="P2636" s="114" t="s">
        <v>1862</v>
      </c>
      <c r="Q2636" s="114" t="s">
        <v>608</v>
      </c>
      <c r="R2636" s="114" t="s">
        <v>1695</v>
      </c>
      <c r="S2636" s="114"/>
      <c r="T2636" s="112">
        <v>0</v>
      </c>
      <c r="U2636" s="112">
        <v>0</v>
      </c>
      <c r="V2636" s="112">
        <v>0</v>
      </c>
      <c r="W2636" s="112">
        <v>0</v>
      </c>
      <c r="X2636" s="112">
        <v>214464</v>
      </c>
      <c r="Y2636" s="112">
        <v>0</v>
      </c>
      <c r="Z2636" s="112">
        <v>19320</v>
      </c>
      <c r="AA2636" s="112">
        <v>0</v>
      </c>
      <c r="AB2636" s="112">
        <v>233784</v>
      </c>
    </row>
    <row r="2637" spans="1:28" hidden="1" outlineLevel="1" x14ac:dyDescent="0.25">
      <c r="A2637" s="114" t="s">
        <v>1861</v>
      </c>
      <c r="B2637" s="114" t="s">
        <v>1862</v>
      </c>
      <c r="C2637" s="114" t="s">
        <v>609</v>
      </c>
      <c r="D2637" s="114" t="s">
        <v>1696</v>
      </c>
      <c r="E2637" s="112">
        <v>0</v>
      </c>
      <c r="F2637" s="112">
        <v>0</v>
      </c>
      <c r="G2637" s="112">
        <v>0</v>
      </c>
      <c r="H2637" s="112">
        <v>0</v>
      </c>
      <c r="I2637" s="112">
        <v>160032</v>
      </c>
      <c r="J2637" s="112">
        <v>0</v>
      </c>
      <c r="K2637" s="112">
        <v>20070</v>
      </c>
      <c r="L2637" s="112">
        <v>0</v>
      </c>
      <c r="M2637" s="112">
        <v>180102</v>
      </c>
      <c r="O2637" s="114" t="s">
        <v>1861</v>
      </c>
      <c r="P2637" s="114" t="s">
        <v>1862</v>
      </c>
      <c r="Q2637" s="114" t="s">
        <v>609</v>
      </c>
      <c r="R2637" s="114" t="s">
        <v>1696</v>
      </c>
      <c r="S2637" s="114"/>
      <c r="T2637" s="112">
        <v>0</v>
      </c>
      <c r="U2637" s="112">
        <v>0</v>
      </c>
      <c r="V2637" s="112">
        <v>0</v>
      </c>
      <c r="W2637" s="112">
        <v>0</v>
      </c>
      <c r="X2637" s="112">
        <v>160032</v>
      </c>
      <c r="Y2637" s="112">
        <v>0</v>
      </c>
      <c r="Z2637" s="112">
        <v>20070</v>
      </c>
      <c r="AA2637" s="112">
        <v>0</v>
      </c>
      <c r="AB2637" s="112">
        <v>180102</v>
      </c>
    </row>
    <row r="2638" spans="1:28" hidden="1" outlineLevel="1" x14ac:dyDescent="0.25">
      <c r="A2638" s="114" t="s">
        <v>1861</v>
      </c>
      <c r="B2638" s="114" t="s">
        <v>1862</v>
      </c>
      <c r="C2638" s="114" t="s">
        <v>610</v>
      </c>
      <c r="D2638" s="114" t="s">
        <v>1697</v>
      </c>
      <c r="E2638" s="112">
        <v>0</v>
      </c>
      <c r="F2638" s="112">
        <v>0</v>
      </c>
      <c r="G2638" s="112">
        <v>0</v>
      </c>
      <c r="H2638" s="112">
        <v>0</v>
      </c>
      <c r="I2638" s="112">
        <v>3968</v>
      </c>
      <c r="J2638" s="112">
        <v>0</v>
      </c>
      <c r="K2638" s="112">
        <v>0</v>
      </c>
      <c r="L2638" s="112">
        <v>0</v>
      </c>
      <c r="M2638" s="112">
        <v>3968</v>
      </c>
      <c r="O2638" s="114" t="s">
        <v>1861</v>
      </c>
      <c r="P2638" s="114" t="s">
        <v>1862</v>
      </c>
      <c r="Q2638" s="114" t="s">
        <v>610</v>
      </c>
      <c r="R2638" s="114" t="s">
        <v>1697</v>
      </c>
      <c r="S2638" s="114"/>
      <c r="T2638" s="112">
        <v>0</v>
      </c>
      <c r="U2638" s="112">
        <v>0</v>
      </c>
      <c r="V2638" s="112">
        <v>0</v>
      </c>
      <c r="W2638" s="112">
        <v>0</v>
      </c>
      <c r="X2638" s="112">
        <v>3968</v>
      </c>
      <c r="Y2638" s="112">
        <v>0</v>
      </c>
      <c r="Z2638" s="112">
        <v>0</v>
      </c>
      <c r="AA2638" s="112">
        <v>0</v>
      </c>
      <c r="AB2638" s="112">
        <v>3968</v>
      </c>
    </row>
    <row r="2639" spans="1:28" hidden="1" outlineLevel="1" x14ac:dyDescent="0.25">
      <c r="A2639" s="114" t="s">
        <v>1861</v>
      </c>
      <c r="B2639" s="114" t="s">
        <v>1862</v>
      </c>
      <c r="C2639" s="114" t="s">
        <v>611</v>
      </c>
      <c r="D2639" s="114" t="s">
        <v>1698</v>
      </c>
      <c r="E2639" s="112">
        <v>21792</v>
      </c>
      <c r="F2639" s="112">
        <v>0</v>
      </c>
      <c r="G2639" s="112">
        <v>0</v>
      </c>
      <c r="H2639" s="112">
        <v>0</v>
      </c>
      <c r="I2639" s="112">
        <v>0</v>
      </c>
      <c r="J2639" s="112">
        <v>0</v>
      </c>
      <c r="K2639" s="112">
        <v>0</v>
      </c>
      <c r="L2639" s="112">
        <v>0</v>
      </c>
      <c r="M2639" s="112">
        <v>21792</v>
      </c>
      <c r="O2639" s="114" t="s">
        <v>1861</v>
      </c>
      <c r="P2639" s="114" t="s">
        <v>1862</v>
      </c>
      <c r="Q2639" s="114" t="s">
        <v>611</v>
      </c>
      <c r="R2639" s="114" t="s">
        <v>1698</v>
      </c>
      <c r="S2639" s="114"/>
      <c r="T2639" s="112">
        <v>21792</v>
      </c>
      <c r="U2639" s="112">
        <v>0</v>
      </c>
      <c r="V2639" s="112">
        <v>0</v>
      </c>
      <c r="W2639" s="112">
        <v>0</v>
      </c>
      <c r="X2639" s="112">
        <v>0</v>
      </c>
      <c r="Y2639" s="112">
        <v>0</v>
      </c>
      <c r="Z2639" s="112">
        <v>0</v>
      </c>
      <c r="AA2639" s="112">
        <v>0</v>
      </c>
      <c r="AB2639" s="112">
        <v>21792</v>
      </c>
    </row>
    <row r="2640" spans="1:28" hidden="1" outlineLevel="1" x14ac:dyDescent="0.25">
      <c r="A2640" s="114" t="s">
        <v>1861</v>
      </c>
      <c r="B2640" s="114" t="s">
        <v>1862</v>
      </c>
      <c r="C2640" s="114" t="s">
        <v>612</v>
      </c>
      <c r="D2640" s="114" t="s">
        <v>1699</v>
      </c>
      <c r="E2640" s="112">
        <v>25392</v>
      </c>
      <c r="F2640" s="112">
        <v>0</v>
      </c>
      <c r="G2640" s="112">
        <v>0</v>
      </c>
      <c r="H2640" s="112">
        <v>0</v>
      </c>
      <c r="I2640" s="112">
        <v>0</v>
      </c>
      <c r="J2640" s="112">
        <v>0</v>
      </c>
      <c r="K2640" s="112">
        <v>0</v>
      </c>
      <c r="L2640" s="112">
        <v>0</v>
      </c>
      <c r="M2640" s="112">
        <v>25392</v>
      </c>
      <c r="O2640" s="114" t="s">
        <v>1861</v>
      </c>
      <c r="P2640" s="114" t="s">
        <v>1862</v>
      </c>
      <c r="Q2640" s="114" t="s">
        <v>612</v>
      </c>
      <c r="R2640" s="114" t="s">
        <v>1699</v>
      </c>
      <c r="S2640" s="114"/>
      <c r="T2640" s="112">
        <v>25392</v>
      </c>
      <c r="U2640" s="112">
        <v>0</v>
      </c>
      <c r="V2640" s="112">
        <v>0</v>
      </c>
      <c r="W2640" s="112">
        <v>0</v>
      </c>
      <c r="X2640" s="112">
        <v>0</v>
      </c>
      <c r="Y2640" s="112">
        <v>0</v>
      </c>
      <c r="Z2640" s="112">
        <v>0</v>
      </c>
      <c r="AA2640" s="112">
        <v>0</v>
      </c>
      <c r="AB2640" s="112">
        <v>25392</v>
      </c>
    </row>
    <row r="2641" spans="1:28" hidden="1" outlineLevel="1" x14ac:dyDescent="0.25">
      <c r="A2641" s="114" t="s">
        <v>1861</v>
      </c>
      <c r="B2641" s="114" t="s">
        <v>1862</v>
      </c>
      <c r="C2641" s="114" t="s">
        <v>613</v>
      </c>
      <c r="D2641" s="114" t="s">
        <v>1700</v>
      </c>
      <c r="E2641" s="112">
        <v>618816</v>
      </c>
      <c r="F2641" s="112">
        <v>0</v>
      </c>
      <c r="G2641" s="112">
        <v>0</v>
      </c>
      <c r="H2641" s="112">
        <v>0</v>
      </c>
      <c r="I2641" s="112">
        <v>0</v>
      </c>
      <c r="J2641" s="112">
        <v>0</v>
      </c>
      <c r="K2641" s="112">
        <v>0</v>
      </c>
      <c r="L2641" s="112">
        <v>0</v>
      </c>
      <c r="M2641" s="112">
        <v>618816</v>
      </c>
      <c r="O2641" s="114" t="s">
        <v>1861</v>
      </c>
      <c r="P2641" s="114" t="s">
        <v>1862</v>
      </c>
      <c r="Q2641" s="114" t="s">
        <v>613</v>
      </c>
      <c r="R2641" s="114" t="s">
        <v>1700</v>
      </c>
      <c r="S2641" s="114"/>
      <c r="T2641" s="112">
        <v>618816</v>
      </c>
      <c r="U2641" s="112">
        <v>0</v>
      </c>
      <c r="V2641" s="112">
        <v>0</v>
      </c>
      <c r="W2641" s="112">
        <v>0</v>
      </c>
      <c r="X2641" s="112">
        <v>0</v>
      </c>
      <c r="Y2641" s="112">
        <v>0</v>
      </c>
      <c r="Z2641" s="112">
        <v>0</v>
      </c>
      <c r="AA2641" s="112">
        <v>0</v>
      </c>
      <c r="AB2641" s="112">
        <v>618816</v>
      </c>
    </row>
    <row r="2642" spans="1:28" hidden="1" outlineLevel="1" x14ac:dyDescent="0.25">
      <c r="A2642" s="114" t="s">
        <v>1861</v>
      </c>
      <c r="B2642" s="114" t="s">
        <v>1862</v>
      </c>
      <c r="C2642" s="114" t="s">
        <v>614</v>
      </c>
      <c r="D2642" s="114" t="s">
        <v>1701</v>
      </c>
      <c r="E2642" s="112">
        <v>130960</v>
      </c>
      <c r="F2642" s="112">
        <v>0</v>
      </c>
      <c r="G2642" s="112">
        <v>0</v>
      </c>
      <c r="H2642" s="112">
        <v>0</v>
      </c>
      <c r="I2642" s="112">
        <v>5664</v>
      </c>
      <c r="J2642" s="112">
        <v>0</v>
      </c>
      <c r="K2642" s="112">
        <v>0</v>
      </c>
      <c r="L2642" s="112">
        <v>0</v>
      </c>
      <c r="M2642" s="112">
        <v>136624</v>
      </c>
      <c r="O2642" s="114" t="s">
        <v>1861</v>
      </c>
      <c r="P2642" s="114" t="s">
        <v>1862</v>
      </c>
      <c r="Q2642" s="114" t="s">
        <v>614</v>
      </c>
      <c r="R2642" s="114" t="s">
        <v>1701</v>
      </c>
      <c r="S2642" s="114"/>
      <c r="T2642" s="112">
        <v>130960</v>
      </c>
      <c r="U2642" s="112">
        <v>0</v>
      </c>
      <c r="V2642" s="112">
        <v>0</v>
      </c>
      <c r="W2642" s="112">
        <v>0</v>
      </c>
      <c r="X2642" s="112">
        <v>5664</v>
      </c>
      <c r="Y2642" s="112">
        <v>0</v>
      </c>
      <c r="Z2642" s="112">
        <v>0</v>
      </c>
      <c r="AA2642" s="112">
        <v>0</v>
      </c>
      <c r="AB2642" s="112">
        <v>136624</v>
      </c>
    </row>
    <row r="2643" spans="1:28" hidden="1" outlineLevel="1" x14ac:dyDescent="0.25">
      <c r="A2643" s="114" t="s">
        <v>1861</v>
      </c>
      <c r="B2643" s="114" t="s">
        <v>1862</v>
      </c>
      <c r="C2643" s="114" t="s">
        <v>615</v>
      </c>
      <c r="D2643" s="114" t="s">
        <v>1702</v>
      </c>
      <c r="E2643" s="112">
        <v>0</v>
      </c>
      <c r="F2643" s="112">
        <v>0</v>
      </c>
      <c r="G2643" s="112">
        <v>0</v>
      </c>
      <c r="H2643" s="112">
        <v>0</v>
      </c>
      <c r="I2643" s="112">
        <v>0</v>
      </c>
      <c r="J2643" s="112">
        <v>0</v>
      </c>
      <c r="K2643" s="112">
        <v>0</v>
      </c>
      <c r="L2643" s="112">
        <v>0</v>
      </c>
      <c r="M2643" s="112">
        <v>0</v>
      </c>
      <c r="O2643" s="114" t="s">
        <v>1861</v>
      </c>
      <c r="P2643" s="114" t="s">
        <v>1862</v>
      </c>
      <c r="Q2643" s="114" t="s">
        <v>615</v>
      </c>
      <c r="R2643" s="114" t="s">
        <v>1702</v>
      </c>
      <c r="S2643" s="114"/>
      <c r="T2643" s="112">
        <v>0</v>
      </c>
      <c r="U2643" s="112">
        <v>0</v>
      </c>
      <c r="V2643" s="112">
        <v>0</v>
      </c>
      <c r="W2643" s="112">
        <v>0</v>
      </c>
      <c r="X2643" s="112">
        <v>0</v>
      </c>
      <c r="Y2643" s="112">
        <v>0</v>
      </c>
      <c r="Z2643" s="112">
        <v>0</v>
      </c>
      <c r="AA2643" s="112">
        <v>0</v>
      </c>
      <c r="AB2643" s="112">
        <v>0</v>
      </c>
    </row>
    <row r="2644" spans="1:28" hidden="1" outlineLevel="1" x14ac:dyDescent="0.25">
      <c r="A2644" s="114" t="s">
        <v>1861</v>
      </c>
      <c r="B2644" s="114" t="s">
        <v>1862</v>
      </c>
      <c r="C2644" s="114" t="s">
        <v>616</v>
      </c>
      <c r="D2644" s="114" t="s">
        <v>1703</v>
      </c>
      <c r="E2644" s="112">
        <v>1366016</v>
      </c>
      <c r="F2644" s="112">
        <v>907456</v>
      </c>
      <c r="G2644" s="112">
        <v>135232</v>
      </c>
      <c r="H2644" s="112">
        <v>30976</v>
      </c>
      <c r="I2644" s="112">
        <v>766400</v>
      </c>
      <c r="J2644" s="112">
        <v>954624</v>
      </c>
      <c r="K2644" s="112">
        <v>76183</v>
      </c>
      <c r="L2644" s="112">
        <v>56169</v>
      </c>
      <c r="M2644" s="112">
        <v>4293056</v>
      </c>
      <c r="O2644" s="114" t="s">
        <v>1861</v>
      </c>
      <c r="P2644" s="114" t="s">
        <v>1862</v>
      </c>
      <c r="Q2644" s="114" t="s">
        <v>616</v>
      </c>
      <c r="R2644" s="114" t="s">
        <v>1703</v>
      </c>
      <c r="S2644" s="114"/>
      <c r="T2644" s="112">
        <v>1366016</v>
      </c>
      <c r="U2644" s="112">
        <v>907456</v>
      </c>
      <c r="V2644" s="112">
        <v>135232</v>
      </c>
      <c r="W2644" s="112">
        <v>30976</v>
      </c>
      <c r="X2644" s="112">
        <v>766400</v>
      </c>
      <c r="Y2644" s="112">
        <v>954624</v>
      </c>
      <c r="Z2644" s="112">
        <v>76183</v>
      </c>
      <c r="AA2644" s="112">
        <v>56169</v>
      </c>
      <c r="AB2644" s="112">
        <v>4293056</v>
      </c>
    </row>
    <row r="2645" spans="1:28" hidden="1" outlineLevel="1" x14ac:dyDescent="0.25">
      <c r="D2645" s="111" t="s">
        <v>617</v>
      </c>
      <c r="R2645" s="111" t="s">
        <v>617</v>
      </c>
      <c r="S2645" s="111"/>
    </row>
    <row r="2646" spans="1:28" hidden="1" outlineLevel="1" x14ac:dyDescent="0.25">
      <c r="A2646" s="114" t="s">
        <v>1861</v>
      </c>
      <c r="B2646" s="114" t="s">
        <v>1862</v>
      </c>
      <c r="C2646" s="114" t="s">
        <v>618</v>
      </c>
      <c r="D2646" s="114" t="s">
        <v>1704</v>
      </c>
      <c r="E2646" s="112">
        <v>0</v>
      </c>
      <c r="F2646" s="112">
        <v>0</v>
      </c>
      <c r="G2646" s="112">
        <v>0</v>
      </c>
      <c r="H2646" s="112">
        <v>0</v>
      </c>
      <c r="I2646" s="112">
        <v>0</v>
      </c>
      <c r="J2646" s="112">
        <v>0</v>
      </c>
      <c r="K2646" s="112">
        <v>0</v>
      </c>
      <c r="L2646" s="112">
        <v>0</v>
      </c>
      <c r="M2646" s="112">
        <v>0</v>
      </c>
      <c r="O2646" s="114" t="s">
        <v>1861</v>
      </c>
      <c r="P2646" s="114" t="s">
        <v>1862</v>
      </c>
      <c r="Q2646" s="114" t="s">
        <v>618</v>
      </c>
      <c r="R2646" s="114" t="s">
        <v>1704</v>
      </c>
      <c r="S2646" s="114"/>
      <c r="T2646" s="112">
        <v>0</v>
      </c>
      <c r="U2646" s="112">
        <v>0</v>
      </c>
      <c r="V2646" s="112">
        <v>0</v>
      </c>
      <c r="W2646" s="112">
        <v>0</v>
      </c>
      <c r="X2646" s="112">
        <v>0</v>
      </c>
      <c r="Y2646" s="112">
        <v>0</v>
      </c>
      <c r="Z2646" s="112">
        <v>0</v>
      </c>
      <c r="AA2646" s="112">
        <v>0</v>
      </c>
      <c r="AB2646" s="112">
        <v>0</v>
      </c>
    </row>
    <row r="2647" spans="1:28" hidden="1" outlineLevel="1" x14ac:dyDescent="0.25">
      <c r="A2647" s="114" t="s">
        <v>1861</v>
      </c>
      <c r="B2647" s="114" t="s">
        <v>1862</v>
      </c>
      <c r="C2647" s="114" t="s">
        <v>619</v>
      </c>
      <c r="D2647" s="114" t="s">
        <v>1705</v>
      </c>
      <c r="E2647" s="112">
        <v>0</v>
      </c>
      <c r="F2647" s="112">
        <v>0</v>
      </c>
      <c r="G2647" s="112">
        <v>0</v>
      </c>
      <c r="H2647" s="112">
        <v>0</v>
      </c>
      <c r="I2647" s="112">
        <v>0</v>
      </c>
      <c r="J2647" s="112">
        <v>0</v>
      </c>
      <c r="K2647" s="112">
        <v>0</v>
      </c>
      <c r="L2647" s="112">
        <v>0</v>
      </c>
      <c r="M2647" s="112">
        <v>0</v>
      </c>
      <c r="O2647" s="114" t="s">
        <v>1861</v>
      </c>
      <c r="P2647" s="114" t="s">
        <v>1862</v>
      </c>
      <c r="Q2647" s="114" t="s">
        <v>619</v>
      </c>
      <c r="R2647" s="114" t="s">
        <v>1705</v>
      </c>
      <c r="S2647" s="114"/>
      <c r="T2647" s="112">
        <v>0</v>
      </c>
      <c r="U2647" s="112">
        <v>0</v>
      </c>
      <c r="V2647" s="112">
        <v>0</v>
      </c>
      <c r="W2647" s="112">
        <v>0</v>
      </c>
      <c r="X2647" s="112">
        <v>0</v>
      </c>
      <c r="Y2647" s="112">
        <v>0</v>
      </c>
      <c r="Z2647" s="112">
        <v>0</v>
      </c>
      <c r="AA2647" s="112">
        <v>0</v>
      </c>
      <c r="AB2647" s="112">
        <v>0</v>
      </c>
    </row>
    <row r="2648" spans="1:28" hidden="1" outlineLevel="1" x14ac:dyDescent="0.25">
      <c r="A2648" s="114" t="s">
        <v>1861</v>
      </c>
      <c r="B2648" s="114" t="s">
        <v>1862</v>
      </c>
      <c r="C2648" s="114" t="s">
        <v>620</v>
      </c>
      <c r="D2648" s="114" t="s">
        <v>1706</v>
      </c>
      <c r="E2648" s="112">
        <v>0</v>
      </c>
      <c r="F2648" s="112">
        <v>0</v>
      </c>
      <c r="G2648" s="112">
        <v>0</v>
      </c>
      <c r="H2648" s="112">
        <v>0</v>
      </c>
      <c r="I2648" s="112">
        <v>0</v>
      </c>
      <c r="J2648" s="112">
        <v>0</v>
      </c>
      <c r="K2648" s="112">
        <v>0</v>
      </c>
      <c r="L2648" s="112">
        <v>0</v>
      </c>
      <c r="M2648" s="112">
        <v>0</v>
      </c>
      <c r="O2648" s="114" t="s">
        <v>1861</v>
      </c>
      <c r="P2648" s="114" t="s">
        <v>1862</v>
      </c>
      <c r="Q2648" s="114" t="s">
        <v>620</v>
      </c>
      <c r="R2648" s="114" t="s">
        <v>1706</v>
      </c>
      <c r="S2648" s="114"/>
      <c r="T2648" s="112">
        <v>0</v>
      </c>
      <c r="U2648" s="112">
        <v>0</v>
      </c>
      <c r="V2648" s="112">
        <v>0</v>
      </c>
      <c r="W2648" s="112">
        <v>0</v>
      </c>
      <c r="X2648" s="112">
        <v>0</v>
      </c>
      <c r="Y2648" s="112">
        <v>0</v>
      </c>
      <c r="Z2648" s="112">
        <v>0</v>
      </c>
      <c r="AA2648" s="112">
        <v>0</v>
      </c>
      <c r="AB2648" s="112">
        <v>0</v>
      </c>
    </row>
    <row r="2649" spans="1:28" hidden="1" outlineLevel="1" x14ac:dyDescent="0.25">
      <c r="A2649" s="114" t="s">
        <v>1861</v>
      </c>
      <c r="B2649" s="114" t="s">
        <v>1862</v>
      </c>
      <c r="C2649" s="114" t="s">
        <v>621</v>
      </c>
      <c r="D2649" s="114" t="s">
        <v>1707</v>
      </c>
      <c r="E2649" s="112">
        <v>0</v>
      </c>
      <c r="F2649" s="112">
        <v>0</v>
      </c>
      <c r="G2649" s="112">
        <v>0</v>
      </c>
      <c r="H2649" s="112">
        <v>0</v>
      </c>
      <c r="I2649" s="112">
        <v>0</v>
      </c>
      <c r="J2649" s="112">
        <v>0</v>
      </c>
      <c r="K2649" s="112">
        <v>0</v>
      </c>
      <c r="L2649" s="112">
        <v>0</v>
      </c>
      <c r="M2649" s="112">
        <v>0</v>
      </c>
      <c r="O2649" s="114" t="s">
        <v>1861</v>
      </c>
      <c r="P2649" s="114" t="s">
        <v>1862</v>
      </c>
      <c r="Q2649" s="114" t="s">
        <v>621</v>
      </c>
      <c r="R2649" s="114" t="s">
        <v>1707</v>
      </c>
      <c r="S2649" s="114"/>
      <c r="T2649" s="112">
        <v>0</v>
      </c>
      <c r="U2649" s="112">
        <v>0</v>
      </c>
      <c r="V2649" s="112">
        <v>0</v>
      </c>
      <c r="W2649" s="112">
        <v>0</v>
      </c>
      <c r="X2649" s="112">
        <v>0</v>
      </c>
      <c r="Y2649" s="112">
        <v>0</v>
      </c>
      <c r="Z2649" s="112">
        <v>0</v>
      </c>
      <c r="AA2649" s="112">
        <v>0</v>
      </c>
      <c r="AB2649" s="112">
        <v>0</v>
      </c>
    </row>
    <row r="2650" spans="1:28" hidden="1" outlineLevel="1" x14ac:dyDescent="0.25">
      <c r="A2650" s="114" t="s">
        <v>1861</v>
      </c>
      <c r="B2650" s="114" t="s">
        <v>1862</v>
      </c>
      <c r="C2650" s="114" t="s">
        <v>706</v>
      </c>
      <c r="D2650" s="114" t="s">
        <v>1708</v>
      </c>
      <c r="E2650" s="112">
        <v>0</v>
      </c>
      <c r="F2650" s="112">
        <v>0</v>
      </c>
      <c r="G2650" s="112">
        <v>0</v>
      </c>
      <c r="H2650" s="112">
        <v>0</v>
      </c>
      <c r="I2650" s="112">
        <v>0</v>
      </c>
      <c r="J2650" s="112">
        <v>0</v>
      </c>
      <c r="K2650" s="112">
        <v>0</v>
      </c>
      <c r="L2650" s="112">
        <v>0</v>
      </c>
      <c r="M2650" s="112">
        <v>0</v>
      </c>
      <c r="O2650" s="114" t="s">
        <v>1861</v>
      </c>
      <c r="P2650" s="114" t="s">
        <v>1862</v>
      </c>
      <c r="Q2650" s="114" t="s">
        <v>706</v>
      </c>
      <c r="R2650" s="114" t="s">
        <v>1708</v>
      </c>
      <c r="S2650" s="114"/>
      <c r="T2650" s="112">
        <v>0</v>
      </c>
      <c r="U2650" s="112">
        <v>0</v>
      </c>
      <c r="V2650" s="112">
        <v>0</v>
      </c>
      <c r="W2650" s="112">
        <v>0</v>
      </c>
      <c r="X2650" s="112">
        <v>0</v>
      </c>
      <c r="Y2650" s="112">
        <v>0</v>
      </c>
      <c r="Z2650" s="112">
        <v>0</v>
      </c>
      <c r="AA2650" s="112">
        <v>0</v>
      </c>
      <c r="AB2650" s="112">
        <v>0</v>
      </c>
    </row>
    <row r="2651" spans="1:28" hidden="1" outlineLevel="1" x14ac:dyDescent="0.25">
      <c r="A2651" s="114" t="s">
        <v>1861</v>
      </c>
      <c r="B2651" s="114" t="s">
        <v>1862</v>
      </c>
      <c r="C2651" s="114" t="s">
        <v>708</v>
      </c>
      <c r="D2651" s="114" t="s">
        <v>1709</v>
      </c>
      <c r="E2651" s="112">
        <v>0</v>
      </c>
      <c r="F2651" s="112">
        <v>0</v>
      </c>
      <c r="G2651" s="112">
        <v>0</v>
      </c>
      <c r="H2651" s="112">
        <v>0</v>
      </c>
      <c r="I2651" s="112">
        <v>0</v>
      </c>
      <c r="J2651" s="112">
        <v>0</v>
      </c>
      <c r="K2651" s="112">
        <v>0</v>
      </c>
      <c r="L2651" s="112">
        <v>0</v>
      </c>
      <c r="M2651" s="112">
        <v>0</v>
      </c>
      <c r="O2651" s="114" t="s">
        <v>1861</v>
      </c>
      <c r="P2651" s="114" t="s">
        <v>1862</v>
      </c>
      <c r="Q2651" s="114" t="s">
        <v>708</v>
      </c>
      <c r="R2651" s="114" t="s">
        <v>1709</v>
      </c>
      <c r="S2651" s="114"/>
      <c r="T2651" s="112">
        <v>0</v>
      </c>
      <c r="U2651" s="112">
        <v>0</v>
      </c>
      <c r="V2651" s="112">
        <v>0</v>
      </c>
      <c r="W2651" s="112">
        <v>0</v>
      </c>
      <c r="X2651" s="112">
        <v>0</v>
      </c>
      <c r="Y2651" s="112">
        <v>0</v>
      </c>
      <c r="Z2651" s="112">
        <v>0</v>
      </c>
      <c r="AA2651" s="112">
        <v>0</v>
      </c>
      <c r="AB2651" s="112">
        <v>0</v>
      </c>
    </row>
    <row r="2652" spans="1:28" hidden="1" outlineLevel="1" x14ac:dyDescent="0.25"/>
    <row r="2653" spans="1:28" hidden="1" outlineLevel="1" x14ac:dyDescent="0.25"/>
    <row r="2654" spans="1:28" hidden="1" outlineLevel="1" x14ac:dyDescent="0.25">
      <c r="A2654" s="111" t="s">
        <v>1863</v>
      </c>
      <c r="O2654" s="111" t="s">
        <v>1863</v>
      </c>
    </row>
    <row r="2655" spans="1:28" hidden="1" outlineLevel="1" x14ac:dyDescent="0.25">
      <c r="A2655" s="114" t="s">
        <v>0</v>
      </c>
      <c r="B2655" s="114" t="s">
        <v>1666</v>
      </c>
      <c r="C2655" s="114" t="s">
        <v>112</v>
      </c>
      <c r="D2655" s="111" t="s">
        <v>127</v>
      </c>
      <c r="E2655" s="112" t="s">
        <v>1667</v>
      </c>
      <c r="F2655" s="112" t="s">
        <v>1668</v>
      </c>
      <c r="G2655" s="112" t="s">
        <v>1669</v>
      </c>
      <c r="H2655" s="112" t="s">
        <v>1670</v>
      </c>
      <c r="I2655" s="112" t="s">
        <v>1671</v>
      </c>
      <c r="J2655" s="112" t="s">
        <v>1672</v>
      </c>
      <c r="K2655" s="112" t="s">
        <v>1673</v>
      </c>
      <c r="L2655" s="112" t="s">
        <v>1674</v>
      </c>
      <c r="M2655" s="112" t="s">
        <v>1</v>
      </c>
      <c r="O2655" s="114" t="s">
        <v>0</v>
      </c>
      <c r="P2655" s="114" t="s">
        <v>1666</v>
      </c>
      <c r="Q2655" s="114" t="s">
        <v>112</v>
      </c>
      <c r="R2655" s="111" t="s">
        <v>127</v>
      </c>
      <c r="S2655" s="111"/>
      <c r="T2655" s="112" t="s">
        <v>1667</v>
      </c>
      <c r="U2655" s="112" t="s">
        <v>1668</v>
      </c>
      <c r="V2655" s="112" t="s">
        <v>1669</v>
      </c>
      <c r="W2655" s="112" t="s">
        <v>1670</v>
      </c>
      <c r="X2655" s="112" t="s">
        <v>1671</v>
      </c>
      <c r="Y2655" s="112" t="s">
        <v>1672</v>
      </c>
      <c r="Z2655" s="112" t="s">
        <v>1673</v>
      </c>
      <c r="AA2655" s="112" t="s">
        <v>1674</v>
      </c>
      <c r="AB2655" s="112" t="s">
        <v>1</v>
      </c>
    </row>
    <row r="2656" spans="1:28" hidden="1" outlineLevel="1" x14ac:dyDescent="0.25">
      <c r="A2656" s="114" t="s">
        <v>1864</v>
      </c>
      <c r="B2656" s="114" t="s">
        <v>1865</v>
      </c>
      <c r="C2656" s="114" t="s">
        <v>589</v>
      </c>
      <c r="D2656" s="114" t="s">
        <v>1676</v>
      </c>
      <c r="E2656" s="112">
        <v>0</v>
      </c>
      <c r="F2656" s="112">
        <v>0</v>
      </c>
      <c r="G2656" s="112">
        <v>0</v>
      </c>
      <c r="H2656" s="112">
        <v>0</v>
      </c>
      <c r="I2656" s="112">
        <v>0</v>
      </c>
      <c r="J2656" s="112">
        <v>0</v>
      </c>
      <c r="K2656" s="112">
        <v>0</v>
      </c>
      <c r="L2656" s="112">
        <v>0</v>
      </c>
      <c r="M2656" s="112">
        <v>0</v>
      </c>
      <c r="O2656" s="114" t="s">
        <v>1864</v>
      </c>
      <c r="P2656" s="114" t="s">
        <v>1865</v>
      </c>
      <c r="Q2656" s="114" t="s">
        <v>589</v>
      </c>
      <c r="R2656" s="114" t="s">
        <v>1676</v>
      </c>
      <c r="S2656" s="114"/>
      <c r="T2656" s="112">
        <v>0</v>
      </c>
      <c r="U2656" s="112">
        <v>0</v>
      </c>
      <c r="V2656" s="112">
        <v>0</v>
      </c>
      <c r="W2656" s="112">
        <v>0</v>
      </c>
      <c r="X2656" s="112">
        <v>0</v>
      </c>
      <c r="Y2656" s="112">
        <v>0</v>
      </c>
      <c r="Z2656" s="112">
        <v>0</v>
      </c>
      <c r="AA2656" s="112">
        <v>0</v>
      </c>
      <c r="AB2656" s="112">
        <v>0</v>
      </c>
    </row>
    <row r="2657" spans="1:28" hidden="1" outlineLevel="1" x14ac:dyDescent="0.25">
      <c r="A2657" s="114" t="s">
        <v>1864</v>
      </c>
      <c r="B2657" s="114" t="s">
        <v>1865</v>
      </c>
      <c r="C2657" s="114" t="s">
        <v>590</v>
      </c>
      <c r="D2657" s="114" t="s">
        <v>1677</v>
      </c>
      <c r="E2657" s="112">
        <v>0</v>
      </c>
      <c r="F2657" s="112">
        <v>0</v>
      </c>
      <c r="G2657" s="112">
        <v>0</v>
      </c>
      <c r="H2657" s="112">
        <v>0</v>
      </c>
      <c r="I2657" s="112">
        <v>0</v>
      </c>
      <c r="J2657" s="112">
        <v>0</v>
      </c>
      <c r="K2657" s="112">
        <v>0</v>
      </c>
      <c r="L2657" s="112">
        <v>0</v>
      </c>
      <c r="M2657" s="112">
        <v>0</v>
      </c>
      <c r="O2657" s="114" t="s">
        <v>1864</v>
      </c>
      <c r="P2657" s="114" t="s">
        <v>1865</v>
      </c>
      <c r="Q2657" s="114" t="s">
        <v>590</v>
      </c>
      <c r="R2657" s="114" t="s">
        <v>1677</v>
      </c>
      <c r="S2657" s="114"/>
      <c r="T2657" s="112">
        <v>0</v>
      </c>
      <c r="U2657" s="112">
        <v>0</v>
      </c>
      <c r="V2657" s="112">
        <v>0</v>
      </c>
      <c r="W2657" s="112">
        <v>0</v>
      </c>
      <c r="X2657" s="112">
        <v>0</v>
      </c>
      <c r="Y2657" s="112">
        <v>0</v>
      </c>
      <c r="Z2657" s="112">
        <v>0</v>
      </c>
      <c r="AA2657" s="112">
        <v>0</v>
      </c>
      <c r="AB2657" s="112">
        <v>0</v>
      </c>
    </row>
    <row r="2658" spans="1:28" hidden="1" outlineLevel="1" x14ac:dyDescent="0.25">
      <c r="A2658" s="114" t="s">
        <v>1864</v>
      </c>
      <c r="B2658" s="114" t="s">
        <v>1865</v>
      </c>
      <c r="C2658" s="114" t="s">
        <v>591</v>
      </c>
      <c r="D2658" s="114" t="s">
        <v>1678</v>
      </c>
      <c r="E2658" s="112">
        <v>0</v>
      </c>
      <c r="F2658" s="112">
        <v>227520</v>
      </c>
      <c r="G2658" s="112">
        <v>0</v>
      </c>
      <c r="H2658" s="112">
        <v>0</v>
      </c>
      <c r="I2658" s="112">
        <v>0</v>
      </c>
      <c r="J2658" s="112">
        <v>0</v>
      </c>
      <c r="K2658" s="112">
        <v>0</v>
      </c>
      <c r="L2658" s="112">
        <v>0</v>
      </c>
      <c r="M2658" s="112">
        <v>227520</v>
      </c>
      <c r="O2658" s="114" t="s">
        <v>1864</v>
      </c>
      <c r="P2658" s="114" t="s">
        <v>1865</v>
      </c>
      <c r="Q2658" s="114" t="s">
        <v>591</v>
      </c>
      <c r="R2658" s="114" t="s">
        <v>1678</v>
      </c>
      <c r="S2658" s="114"/>
      <c r="T2658" s="112">
        <v>0</v>
      </c>
      <c r="U2658" s="112">
        <v>227520</v>
      </c>
      <c r="V2658" s="112">
        <v>0</v>
      </c>
      <c r="W2658" s="112">
        <v>0</v>
      </c>
      <c r="X2658" s="112">
        <v>0</v>
      </c>
      <c r="Y2658" s="112">
        <v>0</v>
      </c>
      <c r="Z2658" s="112">
        <v>0</v>
      </c>
      <c r="AA2658" s="112">
        <v>0</v>
      </c>
      <c r="AB2658" s="112">
        <v>227520</v>
      </c>
    </row>
    <row r="2659" spans="1:28" hidden="1" outlineLevel="1" x14ac:dyDescent="0.25">
      <c r="A2659" s="114" t="s">
        <v>1864</v>
      </c>
      <c r="B2659" s="114" t="s">
        <v>1865</v>
      </c>
      <c r="C2659" s="114" t="s">
        <v>592</v>
      </c>
      <c r="D2659" s="114" t="s">
        <v>1679</v>
      </c>
      <c r="E2659" s="112">
        <v>16224</v>
      </c>
      <c r="F2659" s="112">
        <v>18048</v>
      </c>
      <c r="G2659" s="112">
        <v>0</v>
      </c>
      <c r="H2659" s="112">
        <v>0</v>
      </c>
      <c r="I2659" s="112">
        <v>0</v>
      </c>
      <c r="J2659" s="112">
        <v>320</v>
      </c>
      <c r="K2659" s="112">
        <v>2960</v>
      </c>
      <c r="L2659" s="112">
        <v>2992</v>
      </c>
      <c r="M2659" s="112">
        <v>40544</v>
      </c>
      <c r="O2659" s="114" t="s">
        <v>1864</v>
      </c>
      <c r="P2659" s="114" t="s">
        <v>1865</v>
      </c>
      <c r="Q2659" s="114" t="s">
        <v>592</v>
      </c>
      <c r="R2659" s="114" t="s">
        <v>1679</v>
      </c>
      <c r="S2659" s="114"/>
      <c r="T2659" s="112">
        <v>16224</v>
      </c>
      <c r="U2659" s="112">
        <v>18048</v>
      </c>
      <c r="V2659" s="112">
        <v>0</v>
      </c>
      <c r="W2659" s="112">
        <v>0</v>
      </c>
      <c r="X2659" s="112">
        <v>0</v>
      </c>
      <c r="Y2659" s="112">
        <v>320</v>
      </c>
      <c r="Z2659" s="112">
        <v>2960</v>
      </c>
      <c r="AA2659" s="112">
        <v>2992</v>
      </c>
      <c r="AB2659" s="112">
        <v>40544</v>
      </c>
    </row>
    <row r="2660" spans="1:28" hidden="1" outlineLevel="1" x14ac:dyDescent="0.25">
      <c r="A2660" s="114" t="s">
        <v>1864</v>
      </c>
      <c r="B2660" s="114" t="s">
        <v>1865</v>
      </c>
      <c r="C2660" s="114" t="s">
        <v>593</v>
      </c>
      <c r="D2660" s="114" t="s">
        <v>1680</v>
      </c>
      <c r="E2660" s="112">
        <v>0</v>
      </c>
      <c r="F2660" s="112">
        <v>0</v>
      </c>
      <c r="G2660" s="112">
        <v>0</v>
      </c>
      <c r="H2660" s="112">
        <v>0</v>
      </c>
      <c r="I2660" s="112">
        <v>0</v>
      </c>
      <c r="J2660" s="112">
        <v>0</v>
      </c>
      <c r="K2660" s="112">
        <v>0</v>
      </c>
      <c r="L2660" s="112">
        <v>0</v>
      </c>
      <c r="M2660" s="112">
        <v>0</v>
      </c>
      <c r="O2660" s="114" t="s">
        <v>1864</v>
      </c>
      <c r="P2660" s="114" t="s">
        <v>1865</v>
      </c>
      <c r="Q2660" s="114" t="s">
        <v>593</v>
      </c>
      <c r="R2660" s="114" t="s">
        <v>1680</v>
      </c>
      <c r="S2660" s="114"/>
      <c r="T2660" s="112">
        <v>0</v>
      </c>
      <c r="U2660" s="112">
        <v>0</v>
      </c>
      <c r="V2660" s="112">
        <v>0</v>
      </c>
      <c r="W2660" s="112">
        <v>0</v>
      </c>
      <c r="X2660" s="112">
        <v>0</v>
      </c>
      <c r="Y2660" s="112">
        <v>0</v>
      </c>
      <c r="Z2660" s="112">
        <v>0</v>
      </c>
      <c r="AA2660" s="112">
        <v>0</v>
      </c>
      <c r="AB2660" s="112">
        <v>0</v>
      </c>
    </row>
    <row r="2661" spans="1:28" hidden="1" outlineLevel="1" x14ac:dyDescent="0.25">
      <c r="A2661" s="114" t="s">
        <v>1864</v>
      </c>
      <c r="B2661" s="114" t="s">
        <v>1865</v>
      </c>
      <c r="C2661" s="114" t="s">
        <v>594</v>
      </c>
      <c r="D2661" s="114" t="s">
        <v>1681</v>
      </c>
      <c r="E2661" s="112">
        <v>8592</v>
      </c>
      <c r="F2661" s="112">
        <v>0</v>
      </c>
      <c r="G2661" s="112">
        <v>0</v>
      </c>
      <c r="H2661" s="112">
        <v>0</v>
      </c>
      <c r="I2661" s="112">
        <v>0</v>
      </c>
      <c r="J2661" s="112">
        <v>0</v>
      </c>
      <c r="K2661" s="112">
        <v>0</v>
      </c>
      <c r="L2661" s="112">
        <v>0</v>
      </c>
      <c r="M2661" s="112">
        <v>8592</v>
      </c>
      <c r="O2661" s="114" t="s">
        <v>1864</v>
      </c>
      <c r="P2661" s="114" t="s">
        <v>1865</v>
      </c>
      <c r="Q2661" s="114" t="s">
        <v>594</v>
      </c>
      <c r="R2661" s="114" t="s">
        <v>1681</v>
      </c>
      <c r="S2661" s="114"/>
      <c r="T2661" s="112">
        <v>8592</v>
      </c>
      <c r="U2661" s="112">
        <v>0</v>
      </c>
      <c r="V2661" s="112">
        <v>0</v>
      </c>
      <c r="W2661" s="112">
        <v>0</v>
      </c>
      <c r="X2661" s="112">
        <v>0</v>
      </c>
      <c r="Y2661" s="112">
        <v>0</v>
      </c>
      <c r="Z2661" s="112">
        <v>0</v>
      </c>
      <c r="AA2661" s="112">
        <v>0</v>
      </c>
      <c r="AB2661" s="112">
        <v>8592</v>
      </c>
    </row>
    <row r="2662" spans="1:28" hidden="1" outlineLevel="1" x14ac:dyDescent="0.25">
      <c r="A2662" s="114" t="s">
        <v>1864</v>
      </c>
      <c r="B2662" s="114" t="s">
        <v>1865</v>
      </c>
      <c r="C2662" s="114" t="s">
        <v>595</v>
      </c>
      <c r="D2662" s="114" t="s">
        <v>1682</v>
      </c>
      <c r="E2662" s="112">
        <v>0</v>
      </c>
      <c r="F2662" s="112">
        <v>14080</v>
      </c>
      <c r="G2662" s="112">
        <v>0</v>
      </c>
      <c r="H2662" s="112">
        <v>0</v>
      </c>
      <c r="I2662" s="112">
        <v>0</v>
      </c>
      <c r="J2662" s="112">
        <v>784</v>
      </c>
      <c r="K2662" s="112">
        <v>0</v>
      </c>
      <c r="L2662" s="112">
        <v>10080</v>
      </c>
      <c r="M2662" s="112">
        <v>24944</v>
      </c>
      <c r="O2662" s="114" t="s">
        <v>1864</v>
      </c>
      <c r="P2662" s="114" t="s">
        <v>1865</v>
      </c>
      <c r="Q2662" s="114" t="s">
        <v>595</v>
      </c>
      <c r="R2662" s="114" t="s">
        <v>1682</v>
      </c>
      <c r="S2662" s="114"/>
      <c r="T2662" s="112">
        <v>0</v>
      </c>
      <c r="U2662" s="112">
        <v>14080</v>
      </c>
      <c r="V2662" s="112">
        <v>0</v>
      </c>
      <c r="W2662" s="112">
        <v>0</v>
      </c>
      <c r="X2662" s="112">
        <v>0</v>
      </c>
      <c r="Y2662" s="112">
        <v>784</v>
      </c>
      <c r="Z2662" s="112">
        <v>0</v>
      </c>
      <c r="AA2662" s="112">
        <v>10080</v>
      </c>
      <c r="AB2662" s="112">
        <v>24944</v>
      </c>
    </row>
    <row r="2663" spans="1:28" hidden="1" outlineLevel="1" x14ac:dyDescent="0.25">
      <c r="A2663" s="114" t="s">
        <v>1864</v>
      </c>
      <c r="B2663" s="114" t="s">
        <v>1865</v>
      </c>
      <c r="C2663" s="114" t="s">
        <v>596</v>
      </c>
      <c r="D2663" s="114" t="s">
        <v>1683</v>
      </c>
      <c r="E2663" s="112">
        <v>0</v>
      </c>
      <c r="F2663" s="112">
        <v>0</v>
      </c>
      <c r="G2663" s="112">
        <v>0</v>
      </c>
      <c r="H2663" s="112">
        <v>0</v>
      </c>
      <c r="I2663" s="112">
        <v>0</v>
      </c>
      <c r="J2663" s="112">
        <v>0</v>
      </c>
      <c r="K2663" s="112">
        <v>0</v>
      </c>
      <c r="L2663" s="112">
        <v>0</v>
      </c>
      <c r="M2663" s="112">
        <v>0</v>
      </c>
      <c r="O2663" s="114" t="s">
        <v>1864</v>
      </c>
      <c r="P2663" s="114" t="s">
        <v>1865</v>
      </c>
      <c r="Q2663" s="114" t="s">
        <v>596</v>
      </c>
      <c r="R2663" s="114" t="s">
        <v>1683</v>
      </c>
      <c r="S2663" s="114"/>
      <c r="T2663" s="112">
        <v>0</v>
      </c>
      <c r="U2663" s="112">
        <v>0</v>
      </c>
      <c r="V2663" s="112">
        <v>0</v>
      </c>
      <c r="W2663" s="112">
        <v>0</v>
      </c>
      <c r="X2663" s="112">
        <v>0</v>
      </c>
      <c r="Y2663" s="112">
        <v>0</v>
      </c>
      <c r="Z2663" s="112">
        <v>0</v>
      </c>
      <c r="AA2663" s="112">
        <v>0</v>
      </c>
      <c r="AB2663" s="112">
        <v>0</v>
      </c>
    </row>
    <row r="2664" spans="1:28" hidden="1" outlineLevel="1" x14ac:dyDescent="0.25">
      <c r="A2664" s="114" t="s">
        <v>1864</v>
      </c>
      <c r="B2664" s="114" t="s">
        <v>1865</v>
      </c>
      <c r="C2664" s="114" t="s">
        <v>597</v>
      </c>
      <c r="D2664" s="114" t="s">
        <v>1684</v>
      </c>
      <c r="E2664" s="112">
        <v>30720</v>
      </c>
      <c r="F2664" s="112">
        <v>14976</v>
      </c>
      <c r="G2664" s="112">
        <v>0</v>
      </c>
      <c r="H2664" s="112">
        <v>0</v>
      </c>
      <c r="I2664" s="112">
        <v>0</v>
      </c>
      <c r="J2664" s="112">
        <v>0</v>
      </c>
      <c r="K2664" s="112">
        <v>0</v>
      </c>
      <c r="L2664" s="112">
        <v>0</v>
      </c>
      <c r="M2664" s="112">
        <v>45696</v>
      </c>
      <c r="O2664" s="114" t="s">
        <v>1864</v>
      </c>
      <c r="P2664" s="114" t="s">
        <v>1865</v>
      </c>
      <c r="Q2664" s="114" t="s">
        <v>597</v>
      </c>
      <c r="R2664" s="114" t="s">
        <v>1684</v>
      </c>
      <c r="S2664" s="114"/>
      <c r="T2664" s="112">
        <v>30720</v>
      </c>
      <c r="U2664" s="112">
        <v>14976</v>
      </c>
      <c r="V2664" s="112">
        <v>0</v>
      </c>
      <c r="W2664" s="112">
        <v>0</v>
      </c>
      <c r="X2664" s="112">
        <v>0</v>
      </c>
      <c r="Y2664" s="112">
        <v>0</v>
      </c>
      <c r="Z2664" s="112">
        <v>0</v>
      </c>
      <c r="AA2664" s="112">
        <v>0</v>
      </c>
      <c r="AB2664" s="112">
        <v>45696</v>
      </c>
    </row>
    <row r="2665" spans="1:28" hidden="1" outlineLevel="1" x14ac:dyDescent="0.25">
      <c r="A2665" s="114" t="s">
        <v>1864</v>
      </c>
      <c r="B2665" s="114" t="s">
        <v>1865</v>
      </c>
      <c r="C2665" s="114" t="s">
        <v>598</v>
      </c>
      <c r="D2665" s="114" t="s">
        <v>1685</v>
      </c>
      <c r="E2665" s="112">
        <v>0</v>
      </c>
      <c r="F2665" s="112">
        <v>0</v>
      </c>
      <c r="G2665" s="112">
        <v>0</v>
      </c>
      <c r="H2665" s="112">
        <v>0</v>
      </c>
      <c r="I2665" s="112">
        <v>0</v>
      </c>
      <c r="J2665" s="112">
        <v>0</v>
      </c>
      <c r="K2665" s="112">
        <v>0</v>
      </c>
      <c r="L2665" s="112">
        <v>0</v>
      </c>
      <c r="M2665" s="112">
        <v>0</v>
      </c>
      <c r="O2665" s="114" t="s">
        <v>1864</v>
      </c>
      <c r="P2665" s="114" t="s">
        <v>1865</v>
      </c>
      <c r="Q2665" s="114" t="s">
        <v>598</v>
      </c>
      <c r="R2665" s="114" t="s">
        <v>1685</v>
      </c>
      <c r="S2665" s="114"/>
      <c r="T2665" s="112">
        <v>0</v>
      </c>
      <c r="U2665" s="112">
        <v>0</v>
      </c>
      <c r="V2665" s="112">
        <v>0</v>
      </c>
      <c r="W2665" s="112">
        <v>0</v>
      </c>
      <c r="X2665" s="112">
        <v>0</v>
      </c>
      <c r="Y2665" s="112">
        <v>0</v>
      </c>
      <c r="Z2665" s="112">
        <v>0</v>
      </c>
      <c r="AA2665" s="112">
        <v>0</v>
      </c>
      <c r="AB2665" s="112">
        <v>0</v>
      </c>
    </row>
    <row r="2666" spans="1:28" hidden="1" outlineLevel="1" x14ac:dyDescent="0.25">
      <c r="A2666" s="114" t="s">
        <v>1864</v>
      </c>
      <c r="B2666" s="114" t="s">
        <v>1865</v>
      </c>
      <c r="C2666" s="114" t="s">
        <v>599</v>
      </c>
      <c r="D2666" s="114" t="s">
        <v>1686</v>
      </c>
      <c r="E2666" s="112">
        <v>0</v>
      </c>
      <c r="F2666" s="112">
        <v>0</v>
      </c>
      <c r="G2666" s="112">
        <v>0</v>
      </c>
      <c r="H2666" s="112">
        <v>0</v>
      </c>
      <c r="I2666" s="112">
        <v>0</v>
      </c>
      <c r="J2666" s="112">
        <v>0</v>
      </c>
      <c r="K2666" s="112">
        <v>0</v>
      </c>
      <c r="L2666" s="112">
        <v>0</v>
      </c>
      <c r="M2666" s="112">
        <v>0</v>
      </c>
      <c r="O2666" s="114" t="s">
        <v>1864</v>
      </c>
      <c r="P2666" s="114" t="s">
        <v>1865</v>
      </c>
      <c r="Q2666" s="114" t="s">
        <v>599</v>
      </c>
      <c r="R2666" s="114" t="s">
        <v>1686</v>
      </c>
      <c r="S2666" s="114"/>
      <c r="T2666" s="112">
        <v>0</v>
      </c>
      <c r="U2666" s="112">
        <v>0</v>
      </c>
      <c r="V2666" s="112">
        <v>0</v>
      </c>
      <c r="W2666" s="112">
        <v>0</v>
      </c>
      <c r="X2666" s="112">
        <v>0</v>
      </c>
      <c r="Y2666" s="112">
        <v>0</v>
      </c>
      <c r="Z2666" s="112">
        <v>0</v>
      </c>
      <c r="AA2666" s="112">
        <v>0</v>
      </c>
      <c r="AB2666" s="112">
        <v>0</v>
      </c>
    </row>
    <row r="2667" spans="1:28" hidden="1" outlineLevel="1" x14ac:dyDescent="0.25">
      <c r="A2667" s="114" t="s">
        <v>1864</v>
      </c>
      <c r="B2667" s="114" t="s">
        <v>1865</v>
      </c>
      <c r="C2667" s="114" t="s">
        <v>600</v>
      </c>
      <c r="D2667" s="114" t="s">
        <v>1687</v>
      </c>
      <c r="E2667" s="112">
        <v>361440</v>
      </c>
      <c r="F2667" s="112">
        <v>0</v>
      </c>
      <c r="G2667" s="112">
        <v>0</v>
      </c>
      <c r="H2667" s="112">
        <v>14448</v>
      </c>
      <c r="I2667" s="112">
        <v>0</v>
      </c>
      <c r="J2667" s="112">
        <v>0</v>
      </c>
      <c r="K2667" s="112">
        <v>0</v>
      </c>
      <c r="L2667" s="112">
        <v>0</v>
      </c>
      <c r="M2667" s="112">
        <v>375888</v>
      </c>
      <c r="O2667" s="114" t="s">
        <v>1864</v>
      </c>
      <c r="P2667" s="114" t="s">
        <v>1865</v>
      </c>
      <c r="Q2667" s="114" t="s">
        <v>600</v>
      </c>
      <c r="R2667" s="114" t="s">
        <v>1687</v>
      </c>
      <c r="S2667" s="114"/>
      <c r="T2667" s="112">
        <v>361440</v>
      </c>
      <c r="U2667" s="112">
        <v>0</v>
      </c>
      <c r="V2667" s="112">
        <v>0</v>
      </c>
      <c r="W2667" s="112">
        <v>14448</v>
      </c>
      <c r="X2667" s="112">
        <v>0</v>
      </c>
      <c r="Y2667" s="112">
        <v>0</v>
      </c>
      <c r="Z2667" s="112">
        <v>0</v>
      </c>
      <c r="AA2667" s="112">
        <v>0</v>
      </c>
      <c r="AB2667" s="112">
        <v>375888</v>
      </c>
    </row>
    <row r="2668" spans="1:28" hidden="1" outlineLevel="1" x14ac:dyDescent="0.25">
      <c r="A2668" s="114" t="s">
        <v>1864</v>
      </c>
      <c r="B2668" s="114" t="s">
        <v>1865</v>
      </c>
      <c r="C2668" s="114" t="s">
        <v>601</v>
      </c>
      <c r="D2668" s="114" t="s">
        <v>1688</v>
      </c>
      <c r="E2668" s="112">
        <v>20816</v>
      </c>
      <c r="F2668" s="112">
        <v>0</v>
      </c>
      <c r="G2668" s="112">
        <v>0</v>
      </c>
      <c r="H2668" s="112">
        <v>0</v>
      </c>
      <c r="I2668" s="112">
        <v>0</v>
      </c>
      <c r="J2668" s="112">
        <v>0</v>
      </c>
      <c r="K2668" s="112">
        <v>0</v>
      </c>
      <c r="L2668" s="112">
        <v>0</v>
      </c>
      <c r="M2668" s="112">
        <v>20816</v>
      </c>
      <c r="O2668" s="114" t="s">
        <v>1864</v>
      </c>
      <c r="P2668" s="114" t="s">
        <v>1865</v>
      </c>
      <c r="Q2668" s="114" t="s">
        <v>601</v>
      </c>
      <c r="R2668" s="114" t="s">
        <v>1688</v>
      </c>
      <c r="S2668" s="114"/>
      <c r="T2668" s="112">
        <v>20816</v>
      </c>
      <c r="U2668" s="112">
        <v>0</v>
      </c>
      <c r="V2668" s="112">
        <v>0</v>
      </c>
      <c r="W2668" s="112">
        <v>0</v>
      </c>
      <c r="X2668" s="112">
        <v>0</v>
      </c>
      <c r="Y2668" s="112">
        <v>0</v>
      </c>
      <c r="Z2668" s="112">
        <v>0</v>
      </c>
      <c r="AA2668" s="112">
        <v>0</v>
      </c>
      <c r="AB2668" s="112">
        <v>20816</v>
      </c>
    </row>
    <row r="2669" spans="1:28" hidden="1" outlineLevel="1" x14ac:dyDescent="0.25">
      <c r="A2669" s="114" t="s">
        <v>1864</v>
      </c>
      <c r="B2669" s="114" t="s">
        <v>1865</v>
      </c>
      <c r="C2669" s="114" t="s">
        <v>602</v>
      </c>
      <c r="D2669" s="114" t="s">
        <v>1689</v>
      </c>
      <c r="E2669" s="112">
        <v>0</v>
      </c>
      <c r="F2669" s="112">
        <v>0</v>
      </c>
      <c r="G2669" s="112">
        <v>0</v>
      </c>
      <c r="H2669" s="112">
        <v>0</v>
      </c>
      <c r="I2669" s="112">
        <v>0</v>
      </c>
      <c r="J2669" s="112">
        <v>0</v>
      </c>
      <c r="K2669" s="112">
        <v>0</v>
      </c>
      <c r="L2669" s="112">
        <v>0</v>
      </c>
      <c r="M2669" s="112">
        <v>0</v>
      </c>
      <c r="O2669" s="114" t="s">
        <v>1864</v>
      </c>
      <c r="P2669" s="114" t="s">
        <v>1865</v>
      </c>
      <c r="Q2669" s="114" t="s">
        <v>602</v>
      </c>
      <c r="R2669" s="114" t="s">
        <v>1689</v>
      </c>
      <c r="S2669" s="114"/>
      <c r="T2669" s="112">
        <v>0</v>
      </c>
      <c r="U2669" s="112">
        <v>0</v>
      </c>
      <c r="V2669" s="112">
        <v>0</v>
      </c>
      <c r="W2669" s="112">
        <v>0</v>
      </c>
      <c r="X2669" s="112">
        <v>0</v>
      </c>
      <c r="Y2669" s="112">
        <v>0</v>
      </c>
      <c r="Z2669" s="112">
        <v>0</v>
      </c>
      <c r="AA2669" s="112">
        <v>0</v>
      </c>
      <c r="AB2669" s="112">
        <v>0</v>
      </c>
    </row>
    <row r="2670" spans="1:28" hidden="1" outlineLevel="1" x14ac:dyDescent="0.25">
      <c r="A2670" s="114" t="s">
        <v>1864</v>
      </c>
      <c r="B2670" s="114" t="s">
        <v>1865</v>
      </c>
      <c r="C2670" s="114" t="s">
        <v>603</v>
      </c>
      <c r="D2670" s="114" t="s">
        <v>1690</v>
      </c>
      <c r="E2670" s="112">
        <v>0</v>
      </c>
      <c r="F2670" s="112">
        <v>0</v>
      </c>
      <c r="G2670" s="112">
        <v>0</v>
      </c>
      <c r="H2670" s="112">
        <v>0</v>
      </c>
      <c r="I2670" s="112">
        <v>0</v>
      </c>
      <c r="J2670" s="112">
        <v>0</v>
      </c>
      <c r="K2670" s="112">
        <v>0</v>
      </c>
      <c r="L2670" s="112">
        <v>0</v>
      </c>
      <c r="M2670" s="112">
        <v>0</v>
      </c>
      <c r="O2670" s="114" t="s">
        <v>1864</v>
      </c>
      <c r="P2670" s="114" t="s">
        <v>1865</v>
      </c>
      <c r="Q2670" s="114" t="s">
        <v>603</v>
      </c>
      <c r="R2670" s="114" t="s">
        <v>1690</v>
      </c>
      <c r="S2670" s="114"/>
      <c r="T2670" s="112">
        <v>0</v>
      </c>
      <c r="U2670" s="112">
        <v>0</v>
      </c>
      <c r="V2670" s="112">
        <v>0</v>
      </c>
      <c r="W2670" s="112">
        <v>0</v>
      </c>
      <c r="X2670" s="112">
        <v>0</v>
      </c>
      <c r="Y2670" s="112">
        <v>0</v>
      </c>
      <c r="Z2670" s="112">
        <v>0</v>
      </c>
      <c r="AA2670" s="112">
        <v>0</v>
      </c>
      <c r="AB2670" s="112">
        <v>0</v>
      </c>
    </row>
    <row r="2671" spans="1:28" hidden="1" outlineLevel="1" x14ac:dyDescent="0.25">
      <c r="A2671" s="114" t="s">
        <v>1864</v>
      </c>
      <c r="B2671" s="114" t="s">
        <v>1865</v>
      </c>
      <c r="C2671" s="114" t="s">
        <v>604</v>
      </c>
      <c r="D2671" s="114" t="s">
        <v>1691</v>
      </c>
      <c r="E2671" s="112">
        <v>7584</v>
      </c>
      <c r="F2671" s="112">
        <v>0</v>
      </c>
      <c r="G2671" s="112">
        <v>0</v>
      </c>
      <c r="H2671" s="112">
        <v>0</v>
      </c>
      <c r="I2671" s="112">
        <v>0</v>
      </c>
      <c r="J2671" s="112">
        <v>0</v>
      </c>
      <c r="K2671" s="112">
        <v>0</v>
      </c>
      <c r="L2671" s="112">
        <v>576</v>
      </c>
      <c r="M2671" s="112">
        <v>8160</v>
      </c>
      <c r="O2671" s="114" t="s">
        <v>1864</v>
      </c>
      <c r="P2671" s="114" t="s">
        <v>1865</v>
      </c>
      <c r="Q2671" s="114" t="s">
        <v>604</v>
      </c>
      <c r="R2671" s="114" t="s">
        <v>1691</v>
      </c>
      <c r="S2671" s="114"/>
      <c r="T2671" s="112">
        <v>7584</v>
      </c>
      <c r="U2671" s="112">
        <v>0</v>
      </c>
      <c r="V2671" s="112">
        <v>0</v>
      </c>
      <c r="W2671" s="112">
        <v>0</v>
      </c>
      <c r="X2671" s="112">
        <v>0</v>
      </c>
      <c r="Y2671" s="112">
        <v>0</v>
      </c>
      <c r="Z2671" s="112">
        <v>0</v>
      </c>
      <c r="AA2671" s="112">
        <v>576</v>
      </c>
      <c r="AB2671" s="112">
        <v>8160</v>
      </c>
    </row>
    <row r="2672" spans="1:28" hidden="1" outlineLevel="1" x14ac:dyDescent="0.25">
      <c r="A2672" s="114" t="s">
        <v>1864</v>
      </c>
      <c r="B2672" s="114" t="s">
        <v>1865</v>
      </c>
      <c r="C2672" s="114" t="s">
        <v>605</v>
      </c>
      <c r="D2672" s="114" t="s">
        <v>1692</v>
      </c>
      <c r="E2672" s="112">
        <v>0</v>
      </c>
      <c r="F2672" s="112">
        <v>0</v>
      </c>
      <c r="G2672" s="112">
        <v>0</v>
      </c>
      <c r="H2672" s="112">
        <v>0</v>
      </c>
      <c r="I2672" s="112">
        <v>0</v>
      </c>
      <c r="J2672" s="112">
        <v>0</v>
      </c>
      <c r="K2672" s="112">
        <v>0</v>
      </c>
      <c r="L2672" s="112">
        <v>0</v>
      </c>
      <c r="M2672" s="112">
        <v>0</v>
      </c>
      <c r="O2672" s="114" t="s">
        <v>1864</v>
      </c>
      <c r="P2672" s="114" t="s">
        <v>1865</v>
      </c>
      <c r="Q2672" s="114" t="s">
        <v>605</v>
      </c>
      <c r="R2672" s="114" t="s">
        <v>1692</v>
      </c>
      <c r="S2672" s="114"/>
      <c r="T2672" s="112">
        <v>0</v>
      </c>
      <c r="U2672" s="112">
        <v>0</v>
      </c>
      <c r="V2672" s="112">
        <v>0</v>
      </c>
      <c r="W2672" s="112">
        <v>0</v>
      </c>
      <c r="X2672" s="112">
        <v>0</v>
      </c>
      <c r="Y2672" s="112">
        <v>0</v>
      </c>
      <c r="Z2672" s="112">
        <v>0</v>
      </c>
      <c r="AA2672" s="112">
        <v>0</v>
      </c>
      <c r="AB2672" s="112">
        <v>0</v>
      </c>
    </row>
    <row r="2673" spans="1:28" hidden="1" outlineLevel="1" x14ac:dyDescent="0.25">
      <c r="A2673" s="114" t="s">
        <v>1864</v>
      </c>
      <c r="B2673" s="114" t="s">
        <v>1865</v>
      </c>
      <c r="C2673" s="114" t="s">
        <v>606</v>
      </c>
      <c r="D2673" s="114" t="s">
        <v>1693</v>
      </c>
      <c r="E2673" s="112">
        <v>0</v>
      </c>
      <c r="F2673" s="112">
        <v>0</v>
      </c>
      <c r="G2673" s="112">
        <v>0</v>
      </c>
      <c r="H2673" s="112">
        <v>0</v>
      </c>
      <c r="I2673" s="112">
        <v>0</v>
      </c>
      <c r="J2673" s="112">
        <v>0</v>
      </c>
      <c r="K2673" s="112">
        <v>0</v>
      </c>
      <c r="L2673" s="112">
        <v>0</v>
      </c>
      <c r="M2673" s="112">
        <v>0</v>
      </c>
      <c r="O2673" s="114" t="s">
        <v>1864</v>
      </c>
      <c r="P2673" s="114" t="s">
        <v>1865</v>
      </c>
      <c r="Q2673" s="114" t="s">
        <v>606</v>
      </c>
      <c r="R2673" s="114" t="s">
        <v>1693</v>
      </c>
      <c r="S2673" s="114"/>
      <c r="T2673" s="112">
        <v>0</v>
      </c>
      <c r="U2673" s="112">
        <v>0</v>
      </c>
      <c r="V2673" s="112">
        <v>0</v>
      </c>
      <c r="W2673" s="112">
        <v>0</v>
      </c>
      <c r="X2673" s="112">
        <v>0</v>
      </c>
      <c r="Y2673" s="112">
        <v>0</v>
      </c>
      <c r="Z2673" s="112">
        <v>0</v>
      </c>
      <c r="AA2673" s="112">
        <v>0</v>
      </c>
      <c r="AB2673" s="112">
        <v>0</v>
      </c>
    </row>
    <row r="2674" spans="1:28" hidden="1" outlineLevel="1" x14ac:dyDescent="0.25">
      <c r="A2674" s="114" t="s">
        <v>1864</v>
      </c>
      <c r="B2674" s="114" t="s">
        <v>1865</v>
      </c>
      <c r="C2674" s="114" t="s">
        <v>607</v>
      </c>
      <c r="D2674" s="114" t="s">
        <v>1694</v>
      </c>
      <c r="E2674" s="112">
        <v>0</v>
      </c>
      <c r="F2674" s="112">
        <v>155152</v>
      </c>
      <c r="G2674" s="112">
        <v>103392</v>
      </c>
      <c r="H2674" s="112">
        <v>0</v>
      </c>
      <c r="I2674" s="112">
        <v>0</v>
      </c>
      <c r="J2674" s="112">
        <v>0</v>
      </c>
      <c r="K2674" s="112">
        <v>0</v>
      </c>
      <c r="L2674" s="112">
        <v>440</v>
      </c>
      <c r="M2674" s="112">
        <v>258984</v>
      </c>
      <c r="O2674" s="114" t="s">
        <v>1864</v>
      </c>
      <c r="P2674" s="114" t="s">
        <v>1865</v>
      </c>
      <c r="Q2674" s="114" t="s">
        <v>607</v>
      </c>
      <c r="R2674" s="114" t="s">
        <v>1694</v>
      </c>
      <c r="S2674" s="114"/>
      <c r="T2674" s="112">
        <v>0</v>
      </c>
      <c r="U2674" s="112">
        <v>155152</v>
      </c>
      <c r="V2674" s="112">
        <v>103392</v>
      </c>
      <c r="W2674" s="112">
        <v>0</v>
      </c>
      <c r="X2674" s="112">
        <v>0</v>
      </c>
      <c r="Y2674" s="112">
        <v>0</v>
      </c>
      <c r="Z2674" s="112">
        <v>0</v>
      </c>
      <c r="AA2674" s="112">
        <v>440</v>
      </c>
      <c r="AB2674" s="112">
        <v>258984</v>
      </c>
    </row>
    <row r="2675" spans="1:28" hidden="1" outlineLevel="1" x14ac:dyDescent="0.25">
      <c r="A2675" s="114" t="s">
        <v>1864</v>
      </c>
      <c r="B2675" s="114" t="s">
        <v>1865</v>
      </c>
      <c r="C2675" s="114" t="s">
        <v>608</v>
      </c>
      <c r="D2675" s="114" t="s">
        <v>1695</v>
      </c>
      <c r="E2675" s="112">
        <v>0</v>
      </c>
      <c r="F2675" s="112">
        <v>0</v>
      </c>
      <c r="G2675" s="112">
        <v>0</v>
      </c>
      <c r="H2675" s="112">
        <v>0</v>
      </c>
      <c r="I2675" s="112">
        <v>0</v>
      </c>
      <c r="J2675" s="112">
        <v>0</v>
      </c>
      <c r="K2675" s="112">
        <v>0</v>
      </c>
      <c r="L2675" s="112">
        <v>0</v>
      </c>
      <c r="M2675" s="112">
        <v>0</v>
      </c>
      <c r="O2675" s="114" t="s">
        <v>1864</v>
      </c>
      <c r="P2675" s="114" t="s">
        <v>1865</v>
      </c>
      <c r="Q2675" s="114" t="s">
        <v>608</v>
      </c>
      <c r="R2675" s="114" t="s">
        <v>1695</v>
      </c>
      <c r="S2675" s="114"/>
      <c r="T2675" s="112">
        <v>0</v>
      </c>
      <c r="U2675" s="112">
        <v>0</v>
      </c>
      <c r="V2675" s="112">
        <v>0</v>
      </c>
      <c r="W2675" s="112">
        <v>0</v>
      </c>
      <c r="X2675" s="112">
        <v>0</v>
      </c>
      <c r="Y2675" s="112">
        <v>0</v>
      </c>
      <c r="Z2675" s="112">
        <v>0</v>
      </c>
      <c r="AA2675" s="112">
        <v>0</v>
      </c>
      <c r="AB2675" s="112">
        <v>0</v>
      </c>
    </row>
    <row r="2676" spans="1:28" hidden="1" outlineLevel="1" x14ac:dyDescent="0.25">
      <c r="A2676" s="114" t="s">
        <v>1864</v>
      </c>
      <c r="B2676" s="114" t="s">
        <v>1865</v>
      </c>
      <c r="C2676" s="114" t="s">
        <v>609</v>
      </c>
      <c r="D2676" s="114" t="s">
        <v>1696</v>
      </c>
      <c r="E2676" s="112">
        <v>0</v>
      </c>
      <c r="F2676" s="112">
        <v>0</v>
      </c>
      <c r="G2676" s="112">
        <v>0</v>
      </c>
      <c r="H2676" s="112">
        <v>0</v>
      </c>
      <c r="I2676" s="112">
        <v>0</v>
      </c>
      <c r="J2676" s="112">
        <v>0</v>
      </c>
      <c r="K2676" s="112">
        <v>0</v>
      </c>
      <c r="L2676" s="112">
        <v>0</v>
      </c>
      <c r="M2676" s="112">
        <v>0</v>
      </c>
      <c r="O2676" s="114" t="s">
        <v>1864</v>
      </c>
      <c r="P2676" s="114" t="s">
        <v>1865</v>
      </c>
      <c r="Q2676" s="114" t="s">
        <v>609</v>
      </c>
      <c r="R2676" s="114" t="s">
        <v>1696</v>
      </c>
      <c r="S2676" s="114"/>
      <c r="T2676" s="112">
        <v>0</v>
      </c>
      <c r="U2676" s="112">
        <v>0</v>
      </c>
      <c r="V2676" s="112">
        <v>0</v>
      </c>
      <c r="W2676" s="112">
        <v>0</v>
      </c>
      <c r="X2676" s="112">
        <v>0</v>
      </c>
      <c r="Y2676" s="112">
        <v>0</v>
      </c>
      <c r="Z2676" s="112">
        <v>0</v>
      </c>
      <c r="AA2676" s="112">
        <v>0</v>
      </c>
      <c r="AB2676" s="112">
        <v>0</v>
      </c>
    </row>
    <row r="2677" spans="1:28" hidden="1" outlineLevel="1" x14ac:dyDescent="0.25">
      <c r="A2677" s="114" t="s">
        <v>1864</v>
      </c>
      <c r="B2677" s="114" t="s">
        <v>1865</v>
      </c>
      <c r="C2677" s="114" t="s">
        <v>610</v>
      </c>
      <c r="D2677" s="114" t="s">
        <v>1697</v>
      </c>
      <c r="E2677" s="112">
        <v>0</v>
      </c>
      <c r="F2677" s="112">
        <v>0</v>
      </c>
      <c r="G2677" s="112">
        <v>0</v>
      </c>
      <c r="H2677" s="112">
        <v>0</v>
      </c>
      <c r="I2677" s="112">
        <v>0</v>
      </c>
      <c r="J2677" s="112">
        <v>0</v>
      </c>
      <c r="K2677" s="112">
        <v>7740</v>
      </c>
      <c r="L2677" s="112">
        <v>0</v>
      </c>
      <c r="M2677" s="112">
        <v>7740</v>
      </c>
      <c r="O2677" s="114" t="s">
        <v>1864</v>
      </c>
      <c r="P2677" s="114" t="s">
        <v>1865</v>
      </c>
      <c r="Q2677" s="114" t="s">
        <v>610</v>
      </c>
      <c r="R2677" s="114" t="s">
        <v>1697</v>
      </c>
      <c r="S2677" s="114"/>
      <c r="T2677" s="112">
        <v>0</v>
      </c>
      <c r="U2677" s="112">
        <v>0</v>
      </c>
      <c r="V2677" s="112">
        <v>0</v>
      </c>
      <c r="W2677" s="112">
        <v>0</v>
      </c>
      <c r="X2677" s="112">
        <v>0</v>
      </c>
      <c r="Y2677" s="112">
        <v>0</v>
      </c>
      <c r="Z2677" s="112">
        <v>7740</v>
      </c>
      <c r="AA2677" s="112">
        <v>0</v>
      </c>
      <c r="AB2677" s="112">
        <v>7740</v>
      </c>
    </row>
    <row r="2678" spans="1:28" hidden="1" outlineLevel="1" x14ac:dyDescent="0.25">
      <c r="A2678" s="114" t="s">
        <v>1864</v>
      </c>
      <c r="B2678" s="114" t="s">
        <v>1865</v>
      </c>
      <c r="C2678" s="114" t="s">
        <v>611</v>
      </c>
      <c r="D2678" s="114" t="s">
        <v>1698</v>
      </c>
      <c r="E2678" s="112">
        <v>10800</v>
      </c>
      <c r="F2678" s="112">
        <v>0</v>
      </c>
      <c r="G2678" s="112">
        <v>0</v>
      </c>
      <c r="H2678" s="112">
        <v>0</v>
      </c>
      <c r="I2678" s="112">
        <v>0</v>
      </c>
      <c r="J2678" s="112">
        <v>0</v>
      </c>
      <c r="K2678" s="112">
        <v>0</v>
      </c>
      <c r="L2678" s="112">
        <v>0</v>
      </c>
      <c r="M2678" s="112">
        <v>10800</v>
      </c>
      <c r="O2678" s="114" t="s">
        <v>1864</v>
      </c>
      <c r="P2678" s="114" t="s">
        <v>1865</v>
      </c>
      <c r="Q2678" s="114" t="s">
        <v>611</v>
      </c>
      <c r="R2678" s="114" t="s">
        <v>1698</v>
      </c>
      <c r="S2678" s="114"/>
      <c r="T2678" s="112">
        <v>10800</v>
      </c>
      <c r="U2678" s="112">
        <v>0</v>
      </c>
      <c r="V2678" s="112">
        <v>0</v>
      </c>
      <c r="W2678" s="112">
        <v>0</v>
      </c>
      <c r="X2678" s="112">
        <v>0</v>
      </c>
      <c r="Y2678" s="112">
        <v>0</v>
      </c>
      <c r="Z2678" s="112">
        <v>0</v>
      </c>
      <c r="AA2678" s="112">
        <v>0</v>
      </c>
      <c r="AB2678" s="112">
        <v>10800</v>
      </c>
    </row>
    <row r="2679" spans="1:28" hidden="1" outlineLevel="1" x14ac:dyDescent="0.25">
      <c r="A2679" s="114" t="s">
        <v>1864</v>
      </c>
      <c r="B2679" s="114" t="s">
        <v>1865</v>
      </c>
      <c r="C2679" s="114" t="s">
        <v>612</v>
      </c>
      <c r="D2679" s="114" t="s">
        <v>1699</v>
      </c>
      <c r="E2679" s="112">
        <v>3984</v>
      </c>
      <c r="F2679" s="112">
        <v>0</v>
      </c>
      <c r="G2679" s="112">
        <v>0</v>
      </c>
      <c r="H2679" s="112">
        <v>0</v>
      </c>
      <c r="I2679" s="112">
        <v>0</v>
      </c>
      <c r="J2679" s="112">
        <v>0</v>
      </c>
      <c r="K2679" s="112">
        <v>0</v>
      </c>
      <c r="L2679" s="112">
        <v>0</v>
      </c>
      <c r="M2679" s="112">
        <v>3984</v>
      </c>
      <c r="O2679" s="114" t="s">
        <v>1864</v>
      </c>
      <c r="P2679" s="114" t="s">
        <v>1865</v>
      </c>
      <c r="Q2679" s="114" t="s">
        <v>612</v>
      </c>
      <c r="R2679" s="114" t="s">
        <v>1699</v>
      </c>
      <c r="S2679" s="114"/>
      <c r="T2679" s="112">
        <v>3984</v>
      </c>
      <c r="U2679" s="112">
        <v>0</v>
      </c>
      <c r="V2679" s="112">
        <v>0</v>
      </c>
      <c r="W2679" s="112">
        <v>0</v>
      </c>
      <c r="X2679" s="112">
        <v>0</v>
      </c>
      <c r="Y2679" s="112">
        <v>0</v>
      </c>
      <c r="Z2679" s="112">
        <v>0</v>
      </c>
      <c r="AA2679" s="112">
        <v>0</v>
      </c>
      <c r="AB2679" s="112">
        <v>3984</v>
      </c>
    </row>
    <row r="2680" spans="1:28" hidden="1" outlineLevel="1" x14ac:dyDescent="0.25">
      <c r="A2680" s="114" t="s">
        <v>1864</v>
      </c>
      <c r="B2680" s="114" t="s">
        <v>1865</v>
      </c>
      <c r="C2680" s="114" t="s">
        <v>613</v>
      </c>
      <c r="D2680" s="114" t="s">
        <v>1700</v>
      </c>
      <c r="E2680" s="112">
        <v>475296</v>
      </c>
      <c r="F2680" s="112">
        <v>0</v>
      </c>
      <c r="G2680" s="112">
        <v>0</v>
      </c>
      <c r="H2680" s="112">
        <v>0</v>
      </c>
      <c r="I2680" s="112">
        <v>0</v>
      </c>
      <c r="J2680" s="112">
        <v>0</v>
      </c>
      <c r="K2680" s="112">
        <v>0</v>
      </c>
      <c r="L2680" s="112">
        <v>0</v>
      </c>
      <c r="M2680" s="112">
        <v>475296</v>
      </c>
      <c r="O2680" s="114" t="s">
        <v>1864</v>
      </c>
      <c r="P2680" s="114" t="s">
        <v>1865</v>
      </c>
      <c r="Q2680" s="114" t="s">
        <v>613</v>
      </c>
      <c r="R2680" s="114" t="s">
        <v>1700</v>
      </c>
      <c r="S2680" s="114"/>
      <c r="T2680" s="112">
        <v>475296</v>
      </c>
      <c r="U2680" s="112">
        <v>0</v>
      </c>
      <c r="V2680" s="112">
        <v>0</v>
      </c>
      <c r="W2680" s="112">
        <v>0</v>
      </c>
      <c r="X2680" s="112">
        <v>0</v>
      </c>
      <c r="Y2680" s="112">
        <v>0</v>
      </c>
      <c r="Z2680" s="112">
        <v>0</v>
      </c>
      <c r="AA2680" s="112">
        <v>0</v>
      </c>
      <c r="AB2680" s="112">
        <v>475296</v>
      </c>
    </row>
    <row r="2681" spans="1:28" hidden="1" outlineLevel="1" x14ac:dyDescent="0.25">
      <c r="A2681" s="114" t="s">
        <v>1864</v>
      </c>
      <c r="B2681" s="114" t="s">
        <v>1865</v>
      </c>
      <c r="C2681" s="114" t="s">
        <v>614</v>
      </c>
      <c r="D2681" s="114" t="s">
        <v>1701</v>
      </c>
      <c r="E2681" s="112">
        <v>101888</v>
      </c>
      <c r="F2681" s="112">
        <v>0</v>
      </c>
      <c r="G2681" s="112">
        <v>0</v>
      </c>
      <c r="H2681" s="112">
        <v>0</v>
      </c>
      <c r="I2681" s="112">
        <v>0</v>
      </c>
      <c r="J2681" s="112">
        <v>0</v>
      </c>
      <c r="K2681" s="112">
        <v>0</v>
      </c>
      <c r="L2681" s="112">
        <v>0</v>
      </c>
      <c r="M2681" s="112">
        <v>101888</v>
      </c>
      <c r="O2681" s="114" t="s">
        <v>1864</v>
      </c>
      <c r="P2681" s="114" t="s">
        <v>1865</v>
      </c>
      <c r="Q2681" s="114" t="s">
        <v>614</v>
      </c>
      <c r="R2681" s="114" t="s">
        <v>1701</v>
      </c>
      <c r="S2681" s="114"/>
      <c r="T2681" s="112">
        <v>101888</v>
      </c>
      <c r="U2681" s="112">
        <v>0</v>
      </c>
      <c r="V2681" s="112">
        <v>0</v>
      </c>
      <c r="W2681" s="112">
        <v>0</v>
      </c>
      <c r="X2681" s="112">
        <v>0</v>
      </c>
      <c r="Y2681" s="112">
        <v>0</v>
      </c>
      <c r="Z2681" s="112">
        <v>0</v>
      </c>
      <c r="AA2681" s="112">
        <v>0</v>
      </c>
      <c r="AB2681" s="112">
        <v>101888</v>
      </c>
    </row>
    <row r="2682" spans="1:28" hidden="1" outlineLevel="1" x14ac:dyDescent="0.25">
      <c r="A2682" s="114" t="s">
        <v>1864</v>
      </c>
      <c r="B2682" s="114" t="s">
        <v>1865</v>
      </c>
      <c r="C2682" s="114" t="s">
        <v>615</v>
      </c>
      <c r="D2682" s="114" t="s">
        <v>1702</v>
      </c>
      <c r="E2682" s="112">
        <v>0</v>
      </c>
      <c r="F2682" s="112">
        <v>0</v>
      </c>
      <c r="G2682" s="112">
        <v>0</v>
      </c>
      <c r="H2682" s="112">
        <v>0</v>
      </c>
      <c r="I2682" s="112">
        <v>0</v>
      </c>
      <c r="J2682" s="112">
        <v>0</v>
      </c>
      <c r="K2682" s="112">
        <v>0</v>
      </c>
      <c r="L2682" s="112">
        <v>0</v>
      </c>
      <c r="M2682" s="112">
        <v>0</v>
      </c>
      <c r="O2682" s="114" t="s">
        <v>1864</v>
      </c>
      <c r="P2682" s="114" t="s">
        <v>1865</v>
      </c>
      <c r="Q2682" s="114" t="s">
        <v>615</v>
      </c>
      <c r="R2682" s="114" t="s">
        <v>1702</v>
      </c>
      <c r="S2682" s="114"/>
      <c r="T2682" s="112">
        <v>0</v>
      </c>
      <c r="U2682" s="112">
        <v>0</v>
      </c>
      <c r="V2682" s="112">
        <v>0</v>
      </c>
      <c r="W2682" s="112">
        <v>0</v>
      </c>
      <c r="X2682" s="112">
        <v>0</v>
      </c>
      <c r="Y2682" s="112">
        <v>0</v>
      </c>
      <c r="Z2682" s="112">
        <v>0</v>
      </c>
      <c r="AA2682" s="112">
        <v>0</v>
      </c>
      <c r="AB2682" s="112">
        <v>0</v>
      </c>
    </row>
    <row r="2683" spans="1:28" hidden="1" outlineLevel="1" x14ac:dyDescent="0.25">
      <c r="A2683" s="114" t="s">
        <v>1864</v>
      </c>
      <c r="B2683" s="114" t="s">
        <v>1865</v>
      </c>
      <c r="C2683" s="114" t="s">
        <v>616</v>
      </c>
      <c r="D2683" s="114" t="s">
        <v>1703</v>
      </c>
      <c r="E2683" s="112">
        <v>1037344</v>
      </c>
      <c r="F2683" s="112">
        <v>429776</v>
      </c>
      <c r="G2683" s="112">
        <v>103392</v>
      </c>
      <c r="H2683" s="112">
        <v>14448</v>
      </c>
      <c r="I2683" s="112">
        <v>0</v>
      </c>
      <c r="J2683" s="112">
        <v>1104</v>
      </c>
      <c r="K2683" s="112">
        <v>10700</v>
      </c>
      <c r="L2683" s="112">
        <v>14088</v>
      </c>
      <c r="M2683" s="112">
        <v>1610852</v>
      </c>
      <c r="O2683" s="114" t="s">
        <v>1864</v>
      </c>
      <c r="P2683" s="114" t="s">
        <v>1865</v>
      </c>
      <c r="Q2683" s="114" t="s">
        <v>616</v>
      </c>
      <c r="R2683" s="114" t="s">
        <v>1703</v>
      </c>
      <c r="S2683" s="114"/>
      <c r="T2683" s="112">
        <v>1037344</v>
      </c>
      <c r="U2683" s="112">
        <v>429776</v>
      </c>
      <c r="V2683" s="112">
        <v>103392</v>
      </c>
      <c r="W2683" s="112">
        <v>14448</v>
      </c>
      <c r="X2683" s="112">
        <v>0</v>
      </c>
      <c r="Y2683" s="112">
        <v>1104</v>
      </c>
      <c r="Z2683" s="112">
        <v>10700</v>
      </c>
      <c r="AA2683" s="112">
        <v>14088</v>
      </c>
      <c r="AB2683" s="112">
        <v>1610852</v>
      </c>
    </row>
    <row r="2684" spans="1:28" hidden="1" outlineLevel="1" x14ac:dyDescent="0.25">
      <c r="D2684" s="111" t="s">
        <v>617</v>
      </c>
      <c r="R2684" s="111" t="s">
        <v>617</v>
      </c>
      <c r="S2684" s="111"/>
    </row>
    <row r="2685" spans="1:28" hidden="1" outlineLevel="1" x14ac:dyDescent="0.25">
      <c r="A2685" s="114" t="s">
        <v>1864</v>
      </c>
      <c r="B2685" s="114" t="s">
        <v>1865</v>
      </c>
      <c r="C2685" s="114" t="s">
        <v>618</v>
      </c>
      <c r="D2685" s="114" t="s">
        <v>1704</v>
      </c>
      <c r="E2685" s="112">
        <v>0</v>
      </c>
      <c r="F2685" s="112">
        <v>0</v>
      </c>
      <c r="G2685" s="112">
        <v>0</v>
      </c>
      <c r="H2685" s="112">
        <v>0</v>
      </c>
      <c r="I2685" s="112">
        <v>0</v>
      </c>
      <c r="J2685" s="112">
        <v>0</v>
      </c>
      <c r="K2685" s="112">
        <v>0</v>
      </c>
      <c r="L2685" s="112">
        <v>0</v>
      </c>
      <c r="M2685" s="112">
        <v>0</v>
      </c>
      <c r="O2685" s="114" t="s">
        <v>1864</v>
      </c>
      <c r="P2685" s="114" t="s">
        <v>1865</v>
      </c>
      <c r="Q2685" s="114" t="s">
        <v>618</v>
      </c>
      <c r="R2685" s="114" t="s">
        <v>1704</v>
      </c>
      <c r="S2685" s="114"/>
      <c r="T2685" s="112">
        <v>0</v>
      </c>
      <c r="U2685" s="112">
        <v>0</v>
      </c>
      <c r="V2685" s="112">
        <v>0</v>
      </c>
      <c r="W2685" s="112">
        <v>0</v>
      </c>
      <c r="X2685" s="112">
        <v>0</v>
      </c>
      <c r="Y2685" s="112">
        <v>0</v>
      </c>
      <c r="Z2685" s="112">
        <v>0</v>
      </c>
      <c r="AA2685" s="112">
        <v>0</v>
      </c>
      <c r="AB2685" s="112">
        <v>0</v>
      </c>
    </row>
    <row r="2686" spans="1:28" hidden="1" outlineLevel="1" x14ac:dyDescent="0.25">
      <c r="A2686" s="114" t="s">
        <v>1864</v>
      </c>
      <c r="B2686" s="114" t="s">
        <v>1865</v>
      </c>
      <c r="C2686" s="114" t="s">
        <v>619</v>
      </c>
      <c r="D2686" s="114" t="s">
        <v>1705</v>
      </c>
      <c r="E2686" s="112">
        <v>0</v>
      </c>
      <c r="F2686" s="112">
        <v>0</v>
      </c>
      <c r="G2686" s="112">
        <v>0</v>
      </c>
      <c r="H2686" s="112">
        <v>0</v>
      </c>
      <c r="I2686" s="112">
        <v>0</v>
      </c>
      <c r="J2686" s="112">
        <v>0</v>
      </c>
      <c r="K2686" s="112">
        <v>0</v>
      </c>
      <c r="L2686" s="112">
        <v>0</v>
      </c>
      <c r="M2686" s="112">
        <v>0</v>
      </c>
      <c r="O2686" s="114" t="s">
        <v>1864</v>
      </c>
      <c r="P2686" s="114" t="s">
        <v>1865</v>
      </c>
      <c r="Q2686" s="114" t="s">
        <v>619</v>
      </c>
      <c r="R2686" s="114" t="s">
        <v>1705</v>
      </c>
      <c r="S2686" s="114"/>
      <c r="T2686" s="112">
        <v>0</v>
      </c>
      <c r="U2686" s="112">
        <v>0</v>
      </c>
      <c r="V2686" s="112">
        <v>0</v>
      </c>
      <c r="W2686" s="112">
        <v>0</v>
      </c>
      <c r="X2686" s="112">
        <v>0</v>
      </c>
      <c r="Y2686" s="112">
        <v>0</v>
      </c>
      <c r="Z2686" s="112">
        <v>0</v>
      </c>
      <c r="AA2686" s="112">
        <v>0</v>
      </c>
      <c r="AB2686" s="112">
        <v>0</v>
      </c>
    </row>
    <row r="2687" spans="1:28" hidden="1" outlineLevel="1" x14ac:dyDescent="0.25">
      <c r="A2687" s="114" t="s">
        <v>1864</v>
      </c>
      <c r="B2687" s="114" t="s">
        <v>1865</v>
      </c>
      <c r="C2687" s="114" t="s">
        <v>620</v>
      </c>
      <c r="D2687" s="114" t="s">
        <v>1706</v>
      </c>
      <c r="E2687" s="112">
        <v>0</v>
      </c>
      <c r="F2687" s="112">
        <v>0</v>
      </c>
      <c r="G2687" s="112">
        <v>0</v>
      </c>
      <c r="H2687" s="112">
        <v>0</v>
      </c>
      <c r="I2687" s="112">
        <v>0</v>
      </c>
      <c r="J2687" s="112">
        <v>0</v>
      </c>
      <c r="K2687" s="112">
        <v>0</v>
      </c>
      <c r="L2687" s="112">
        <v>0</v>
      </c>
      <c r="M2687" s="112">
        <v>0</v>
      </c>
      <c r="O2687" s="114" t="s">
        <v>1864</v>
      </c>
      <c r="P2687" s="114" t="s">
        <v>1865</v>
      </c>
      <c r="Q2687" s="114" t="s">
        <v>620</v>
      </c>
      <c r="R2687" s="114" t="s">
        <v>1706</v>
      </c>
      <c r="S2687" s="114"/>
      <c r="T2687" s="112">
        <v>0</v>
      </c>
      <c r="U2687" s="112">
        <v>0</v>
      </c>
      <c r="V2687" s="112">
        <v>0</v>
      </c>
      <c r="W2687" s="112">
        <v>0</v>
      </c>
      <c r="X2687" s="112">
        <v>0</v>
      </c>
      <c r="Y2687" s="112">
        <v>0</v>
      </c>
      <c r="Z2687" s="112">
        <v>0</v>
      </c>
      <c r="AA2687" s="112">
        <v>0</v>
      </c>
      <c r="AB2687" s="112">
        <v>0</v>
      </c>
    </row>
    <row r="2688" spans="1:28" hidden="1" outlineLevel="1" x14ac:dyDescent="0.25">
      <c r="A2688" s="114" t="s">
        <v>1864</v>
      </c>
      <c r="B2688" s="114" t="s">
        <v>1865</v>
      </c>
      <c r="C2688" s="114" t="s">
        <v>621</v>
      </c>
      <c r="D2688" s="114" t="s">
        <v>1707</v>
      </c>
      <c r="E2688" s="112">
        <v>0</v>
      </c>
      <c r="F2688" s="112">
        <v>0</v>
      </c>
      <c r="G2688" s="112">
        <v>0</v>
      </c>
      <c r="H2688" s="112">
        <v>0</v>
      </c>
      <c r="I2688" s="112">
        <v>0</v>
      </c>
      <c r="J2688" s="112">
        <v>0</v>
      </c>
      <c r="K2688" s="112">
        <v>0</v>
      </c>
      <c r="L2688" s="112">
        <v>0</v>
      </c>
      <c r="M2688" s="112">
        <v>0</v>
      </c>
      <c r="O2688" s="114" t="s">
        <v>1864</v>
      </c>
      <c r="P2688" s="114" t="s">
        <v>1865</v>
      </c>
      <c r="Q2688" s="114" t="s">
        <v>621</v>
      </c>
      <c r="R2688" s="114" t="s">
        <v>1707</v>
      </c>
      <c r="S2688" s="114"/>
      <c r="T2688" s="112">
        <v>0</v>
      </c>
      <c r="U2688" s="112">
        <v>0</v>
      </c>
      <c r="V2688" s="112">
        <v>0</v>
      </c>
      <c r="W2688" s="112">
        <v>0</v>
      </c>
      <c r="X2688" s="112">
        <v>0</v>
      </c>
      <c r="Y2688" s="112">
        <v>0</v>
      </c>
      <c r="Z2688" s="112">
        <v>0</v>
      </c>
      <c r="AA2688" s="112">
        <v>0</v>
      </c>
      <c r="AB2688" s="112">
        <v>0</v>
      </c>
    </row>
    <row r="2689" spans="1:28" hidden="1" outlineLevel="1" x14ac:dyDescent="0.25">
      <c r="A2689" s="114" t="s">
        <v>1864</v>
      </c>
      <c r="B2689" s="114" t="s">
        <v>1865</v>
      </c>
      <c r="C2689" s="114" t="s">
        <v>706</v>
      </c>
      <c r="D2689" s="114" t="s">
        <v>1708</v>
      </c>
      <c r="E2689" s="112">
        <v>0</v>
      </c>
      <c r="F2689" s="112">
        <v>0</v>
      </c>
      <c r="G2689" s="112">
        <v>0</v>
      </c>
      <c r="H2689" s="112">
        <v>0</v>
      </c>
      <c r="I2689" s="112">
        <v>0</v>
      </c>
      <c r="J2689" s="112">
        <v>0</v>
      </c>
      <c r="K2689" s="112">
        <v>0</v>
      </c>
      <c r="L2689" s="112">
        <v>0</v>
      </c>
      <c r="M2689" s="112">
        <v>0</v>
      </c>
      <c r="O2689" s="114" t="s">
        <v>1864</v>
      </c>
      <c r="P2689" s="114" t="s">
        <v>1865</v>
      </c>
      <c r="Q2689" s="114" t="s">
        <v>706</v>
      </c>
      <c r="R2689" s="114" t="s">
        <v>1708</v>
      </c>
      <c r="S2689" s="114"/>
      <c r="T2689" s="112">
        <v>0</v>
      </c>
      <c r="U2689" s="112">
        <v>0</v>
      </c>
      <c r="V2689" s="112">
        <v>0</v>
      </c>
      <c r="W2689" s="112">
        <v>0</v>
      </c>
      <c r="X2689" s="112">
        <v>0</v>
      </c>
      <c r="Y2689" s="112">
        <v>0</v>
      </c>
      <c r="Z2689" s="112">
        <v>0</v>
      </c>
      <c r="AA2689" s="112">
        <v>0</v>
      </c>
      <c r="AB2689" s="112">
        <v>0</v>
      </c>
    </row>
    <row r="2690" spans="1:28" hidden="1" outlineLevel="1" x14ac:dyDescent="0.25">
      <c r="A2690" s="114" t="s">
        <v>1864</v>
      </c>
      <c r="B2690" s="114" t="s">
        <v>1865</v>
      </c>
      <c r="C2690" s="114" t="s">
        <v>708</v>
      </c>
      <c r="D2690" s="114" t="s">
        <v>1709</v>
      </c>
      <c r="E2690" s="112">
        <v>0</v>
      </c>
      <c r="F2690" s="112">
        <v>0</v>
      </c>
      <c r="G2690" s="112">
        <v>0</v>
      </c>
      <c r="H2690" s="112">
        <v>0</v>
      </c>
      <c r="I2690" s="112">
        <v>0</v>
      </c>
      <c r="J2690" s="112">
        <v>0</v>
      </c>
      <c r="K2690" s="112">
        <v>0</v>
      </c>
      <c r="L2690" s="112">
        <v>0</v>
      </c>
      <c r="M2690" s="112">
        <v>0</v>
      </c>
      <c r="O2690" s="114" t="s">
        <v>1864</v>
      </c>
      <c r="P2690" s="114" t="s">
        <v>1865</v>
      </c>
      <c r="Q2690" s="114" t="s">
        <v>708</v>
      </c>
      <c r="R2690" s="114" t="s">
        <v>1709</v>
      </c>
      <c r="S2690" s="114"/>
      <c r="T2690" s="112">
        <v>0</v>
      </c>
      <c r="U2690" s="112">
        <v>0</v>
      </c>
      <c r="V2690" s="112">
        <v>0</v>
      </c>
      <c r="W2690" s="112">
        <v>0</v>
      </c>
      <c r="X2690" s="112">
        <v>0</v>
      </c>
      <c r="Y2690" s="112">
        <v>0</v>
      </c>
      <c r="Z2690" s="112">
        <v>0</v>
      </c>
      <c r="AA2690" s="112">
        <v>0</v>
      </c>
      <c r="AB2690" s="112">
        <v>0</v>
      </c>
    </row>
    <row r="2691" spans="1:28" hidden="1" outlineLevel="1" x14ac:dyDescent="0.25"/>
    <row r="2692" spans="1:28" hidden="1" outlineLevel="1" x14ac:dyDescent="0.25"/>
    <row r="2693" spans="1:28" hidden="1" outlineLevel="1" x14ac:dyDescent="0.25">
      <c r="A2693" s="111" t="s">
        <v>1866</v>
      </c>
      <c r="O2693" s="111" t="s">
        <v>1866</v>
      </c>
    </row>
    <row r="2694" spans="1:28" hidden="1" outlineLevel="1" x14ac:dyDescent="0.25">
      <c r="A2694" s="114" t="s">
        <v>0</v>
      </c>
      <c r="B2694" s="114" t="s">
        <v>1666</v>
      </c>
      <c r="C2694" s="114" t="s">
        <v>112</v>
      </c>
      <c r="D2694" s="111" t="s">
        <v>127</v>
      </c>
      <c r="E2694" s="112" t="s">
        <v>1667</v>
      </c>
      <c r="F2694" s="112" t="s">
        <v>1668</v>
      </c>
      <c r="G2694" s="112" t="s">
        <v>1669</v>
      </c>
      <c r="H2694" s="112" t="s">
        <v>1670</v>
      </c>
      <c r="I2694" s="112" t="s">
        <v>1671</v>
      </c>
      <c r="J2694" s="112" t="s">
        <v>1672</v>
      </c>
      <c r="K2694" s="112" t="s">
        <v>1673</v>
      </c>
      <c r="L2694" s="112" t="s">
        <v>1674</v>
      </c>
      <c r="M2694" s="112" t="s">
        <v>1</v>
      </c>
      <c r="O2694" s="114" t="s">
        <v>0</v>
      </c>
      <c r="P2694" s="114" t="s">
        <v>1666</v>
      </c>
      <c r="Q2694" s="114" t="s">
        <v>112</v>
      </c>
      <c r="R2694" s="111" t="s">
        <v>127</v>
      </c>
      <c r="S2694" s="111"/>
      <c r="T2694" s="112" t="s">
        <v>1667</v>
      </c>
      <c r="U2694" s="112" t="s">
        <v>1668</v>
      </c>
      <c r="V2694" s="112" t="s">
        <v>1669</v>
      </c>
      <c r="W2694" s="112" t="s">
        <v>1670</v>
      </c>
      <c r="X2694" s="112" t="s">
        <v>1671</v>
      </c>
      <c r="Y2694" s="112" t="s">
        <v>1672</v>
      </c>
      <c r="Z2694" s="112" t="s">
        <v>1673</v>
      </c>
      <c r="AA2694" s="112" t="s">
        <v>1674</v>
      </c>
      <c r="AB2694" s="112" t="s">
        <v>1</v>
      </c>
    </row>
    <row r="2695" spans="1:28" hidden="1" outlineLevel="1" x14ac:dyDescent="0.25">
      <c r="A2695" s="114" t="s">
        <v>1867</v>
      </c>
      <c r="B2695" s="114" t="s">
        <v>1868</v>
      </c>
      <c r="C2695" s="114" t="s">
        <v>589</v>
      </c>
      <c r="D2695" s="114" t="s">
        <v>1676</v>
      </c>
      <c r="E2695" s="112">
        <v>9312</v>
      </c>
      <c r="F2695" s="112">
        <v>0</v>
      </c>
      <c r="G2695" s="112">
        <v>0</v>
      </c>
      <c r="H2695" s="112">
        <v>0</v>
      </c>
      <c r="I2695" s="112">
        <v>0</v>
      </c>
      <c r="J2695" s="112">
        <v>0</v>
      </c>
      <c r="K2695" s="112">
        <v>1959</v>
      </c>
      <c r="L2695" s="112">
        <v>0</v>
      </c>
      <c r="M2695" s="112">
        <v>11271</v>
      </c>
      <c r="O2695" s="114" t="s">
        <v>1867</v>
      </c>
      <c r="P2695" s="114" t="s">
        <v>1868</v>
      </c>
      <c r="Q2695" s="114" t="s">
        <v>589</v>
      </c>
      <c r="R2695" s="114" t="s">
        <v>1676</v>
      </c>
      <c r="S2695" s="114"/>
      <c r="T2695" s="112">
        <v>9312</v>
      </c>
      <c r="U2695" s="112">
        <v>0</v>
      </c>
      <c r="V2695" s="112">
        <v>0</v>
      </c>
      <c r="W2695" s="112">
        <v>0</v>
      </c>
      <c r="X2695" s="112">
        <v>0</v>
      </c>
      <c r="Y2695" s="112">
        <v>0</v>
      </c>
      <c r="Z2695" s="112">
        <v>1959</v>
      </c>
      <c r="AA2695" s="112">
        <v>0</v>
      </c>
      <c r="AB2695" s="112">
        <v>11271</v>
      </c>
    </row>
    <row r="2696" spans="1:28" hidden="1" outlineLevel="1" x14ac:dyDescent="0.25">
      <c r="A2696" s="114" t="s">
        <v>1867</v>
      </c>
      <c r="B2696" s="114" t="s">
        <v>1868</v>
      </c>
      <c r="C2696" s="114" t="s">
        <v>590</v>
      </c>
      <c r="D2696" s="114" t="s">
        <v>1677</v>
      </c>
      <c r="E2696" s="112">
        <v>0</v>
      </c>
      <c r="F2696" s="112">
        <v>0</v>
      </c>
      <c r="G2696" s="112">
        <v>0</v>
      </c>
      <c r="H2696" s="112">
        <v>0</v>
      </c>
      <c r="I2696" s="112">
        <v>0</v>
      </c>
      <c r="J2696" s="112">
        <v>0</v>
      </c>
      <c r="K2696" s="112">
        <v>200</v>
      </c>
      <c r="L2696" s="112">
        <v>0</v>
      </c>
      <c r="M2696" s="112">
        <v>200</v>
      </c>
      <c r="O2696" s="114" t="s">
        <v>1867</v>
      </c>
      <c r="P2696" s="114" t="s">
        <v>1868</v>
      </c>
      <c r="Q2696" s="114" t="s">
        <v>590</v>
      </c>
      <c r="R2696" s="114" t="s">
        <v>1677</v>
      </c>
      <c r="S2696" s="114"/>
      <c r="T2696" s="112">
        <v>0</v>
      </c>
      <c r="U2696" s="112">
        <v>0</v>
      </c>
      <c r="V2696" s="112">
        <v>0</v>
      </c>
      <c r="W2696" s="112">
        <v>0</v>
      </c>
      <c r="X2696" s="112">
        <v>0</v>
      </c>
      <c r="Y2696" s="112">
        <v>0</v>
      </c>
      <c r="Z2696" s="112">
        <v>200</v>
      </c>
      <c r="AA2696" s="112">
        <v>0</v>
      </c>
      <c r="AB2696" s="112">
        <v>200</v>
      </c>
    </row>
    <row r="2697" spans="1:28" hidden="1" outlineLevel="1" x14ac:dyDescent="0.25">
      <c r="A2697" s="114" t="s">
        <v>1867</v>
      </c>
      <c r="B2697" s="114" t="s">
        <v>1868</v>
      </c>
      <c r="C2697" s="114" t="s">
        <v>591</v>
      </c>
      <c r="D2697" s="114" t="s">
        <v>1678</v>
      </c>
      <c r="E2697" s="112">
        <v>0</v>
      </c>
      <c r="F2697" s="112">
        <v>527984</v>
      </c>
      <c r="G2697" s="112">
        <v>0</v>
      </c>
      <c r="H2697" s="112">
        <v>0</v>
      </c>
      <c r="I2697" s="112">
        <v>0</v>
      </c>
      <c r="J2697" s="112">
        <v>22368</v>
      </c>
      <c r="K2697" s="112">
        <v>0</v>
      </c>
      <c r="L2697" s="112">
        <v>192</v>
      </c>
      <c r="M2697" s="112">
        <v>550544</v>
      </c>
      <c r="O2697" s="114" t="s">
        <v>1867</v>
      </c>
      <c r="P2697" s="114" t="s">
        <v>1868</v>
      </c>
      <c r="Q2697" s="114" t="s">
        <v>591</v>
      </c>
      <c r="R2697" s="114" t="s">
        <v>1678</v>
      </c>
      <c r="S2697" s="114"/>
      <c r="T2697" s="112">
        <v>0</v>
      </c>
      <c r="U2697" s="112">
        <v>527984</v>
      </c>
      <c r="V2697" s="112">
        <v>0</v>
      </c>
      <c r="W2697" s="112">
        <v>0</v>
      </c>
      <c r="X2697" s="112">
        <v>0</v>
      </c>
      <c r="Y2697" s="112">
        <v>22368</v>
      </c>
      <c r="Z2697" s="112">
        <v>0</v>
      </c>
      <c r="AA2697" s="112">
        <v>192</v>
      </c>
      <c r="AB2697" s="112">
        <v>550544</v>
      </c>
    </row>
    <row r="2698" spans="1:28" hidden="1" outlineLevel="1" x14ac:dyDescent="0.25">
      <c r="A2698" s="114" t="s">
        <v>1867</v>
      </c>
      <c r="B2698" s="114" t="s">
        <v>1868</v>
      </c>
      <c r="C2698" s="114" t="s">
        <v>592</v>
      </c>
      <c r="D2698" s="114" t="s">
        <v>1679</v>
      </c>
      <c r="E2698" s="112">
        <v>73776</v>
      </c>
      <c r="F2698" s="112">
        <v>39360</v>
      </c>
      <c r="G2698" s="112">
        <v>0</v>
      </c>
      <c r="H2698" s="112">
        <v>0</v>
      </c>
      <c r="I2698" s="112">
        <v>130080</v>
      </c>
      <c r="J2698" s="112">
        <v>30272</v>
      </c>
      <c r="K2698" s="112">
        <v>9485</v>
      </c>
      <c r="L2698" s="112">
        <v>2000</v>
      </c>
      <c r="M2698" s="112">
        <v>284973</v>
      </c>
      <c r="O2698" s="114" t="s">
        <v>1867</v>
      </c>
      <c r="P2698" s="114" t="s">
        <v>1868</v>
      </c>
      <c r="Q2698" s="114" t="s">
        <v>592</v>
      </c>
      <c r="R2698" s="114" t="s">
        <v>1679</v>
      </c>
      <c r="S2698" s="114"/>
      <c r="T2698" s="112">
        <v>73776</v>
      </c>
      <c r="U2698" s="112">
        <v>39360</v>
      </c>
      <c r="V2698" s="112">
        <v>0</v>
      </c>
      <c r="W2698" s="112">
        <v>0</v>
      </c>
      <c r="X2698" s="112">
        <v>130080</v>
      </c>
      <c r="Y2698" s="112">
        <v>30272</v>
      </c>
      <c r="Z2698" s="112">
        <v>9485</v>
      </c>
      <c r="AA2698" s="112">
        <v>2000</v>
      </c>
      <c r="AB2698" s="112">
        <v>284973</v>
      </c>
    </row>
    <row r="2699" spans="1:28" hidden="1" outlineLevel="1" x14ac:dyDescent="0.25">
      <c r="A2699" s="114" t="s">
        <v>1867</v>
      </c>
      <c r="B2699" s="114" t="s">
        <v>1868</v>
      </c>
      <c r="C2699" s="114" t="s">
        <v>593</v>
      </c>
      <c r="D2699" s="114" t="s">
        <v>1680</v>
      </c>
      <c r="E2699" s="112">
        <v>0</v>
      </c>
      <c r="F2699" s="112">
        <v>0</v>
      </c>
      <c r="G2699" s="112">
        <v>0</v>
      </c>
      <c r="H2699" s="112">
        <v>0</v>
      </c>
      <c r="I2699" s="112">
        <v>0</v>
      </c>
      <c r="J2699" s="112">
        <v>0</v>
      </c>
      <c r="K2699" s="112">
        <v>0</v>
      </c>
      <c r="L2699" s="112">
        <v>0</v>
      </c>
      <c r="M2699" s="112">
        <v>0</v>
      </c>
      <c r="O2699" s="114" t="s">
        <v>1867</v>
      </c>
      <c r="P2699" s="114" t="s">
        <v>1868</v>
      </c>
      <c r="Q2699" s="114" t="s">
        <v>593</v>
      </c>
      <c r="R2699" s="114" t="s">
        <v>1680</v>
      </c>
      <c r="S2699" s="114"/>
      <c r="T2699" s="112">
        <v>0</v>
      </c>
      <c r="U2699" s="112">
        <v>0</v>
      </c>
      <c r="V2699" s="112">
        <v>0</v>
      </c>
      <c r="W2699" s="112">
        <v>0</v>
      </c>
      <c r="X2699" s="112">
        <v>0</v>
      </c>
      <c r="Y2699" s="112">
        <v>0</v>
      </c>
      <c r="Z2699" s="112">
        <v>0</v>
      </c>
      <c r="AA2699" s="112">
        <v>0</v>
      </c>
      <c r="AB2699" s="112">
        <v>0</v>
      </c>
    </row>
    <row r="2700" spans="1:28" hidden="1" outlineLevel="1" x14ac:dyDescent="0.25">
      <c r="A2700" s="114" t="s">
        <v>1867</v>
      </c>
      <c r="B2700" s="114" t="s">
        <v>1868</v>
      </c>
      <c r="C2700" s="114" t="s">
        <v>594</v>
      </c>
      <c r="D2700" s="114" t="s">
        <v>1681</v>
      </c>
      <c r="E2700" s="112">
        <v>8608</v>
      </c>
      <c r="F2700" s="112">
        <v>0</v>
      </c>
      <c r="G2700" s="112">
        <v>0</v>
      </c>
      <c r="H2700" s="112">
        <v>0</v>
      </c>
      <c r="I2700" s="112">
        <v>192</v>
      </c>
      <c r="J2700" s="112">
        <v>0</v>
      </c>
      <c r="K2700" s="112">
        <v>81066</v>
      </c>
      <c r="L2700" s="112">
        <v>0</v>
      </c>
      <c r="M2700" s="112">
        <v>89866</v>
      </c>
      <c r="O2700" s="114" t="s">
        <v>1867</v>
      </c>
      <c r="P2700" s="114" t="s">
        <v>1868</v>
      </c>
      <c r="Q2700" s="114" t="s">
        <v>594</v>
      </c>
      <c r="R2700" s="114" t="s">
        <v>1681</v>
      </c>
      <c r="S2700" s="114"/>
      <c r="T2700" s="112">
        <v>8608</v>
      </c>
      <c r="U2700" s="112">
        <v>0</v>
      </c>
      <c r="V2700" s="112">
        <v>0</v>
      </c>
      <c r="W2700" s="112">
        <v>0</v>
      </c>
      <c r="X2700" s="112">
        <v>192</v>
      </c>
      <c r="Y2700" s="112">
        <v>0</v>
      </c>
      <c r="Z2700" s="112">
        <v>81066</v>
      </c>
      <c r="AA2700" s="112">
        <v>0</v>
      </c>
      <c r="AB2700" s="112">
        <v>89866</v>
      </c>
    </row>
    <row r="2701" spans="1:28" hidden="1" outlineLevel="1" x14ac:dyDescent="0.25">
      <c r="A2701" s="114" t="s">
        <v>1867</v>
      </c>
      <c r="B2701" s="114" t="s">
        <v>1868</v>
      </c>
      <c r="C2701" s="114" t="s">
        <v>595</v>
      </c>
      <c r="D2701" s="114" t="s">
        <v>1682</v>
      </c>
      <c r="E2701" s="112">
        <v>0</v>
      </c>
      <c r="F2701" s="112">
        <v>53744</v>
      </c>
      <c r="G2701" s="112">
        <v>0</v>
      </c>
      <c r="H2701" s="112">
        <v>0</v>
      </c>
      <c r="I2701" s="112">
        <v>0</v>
      </c>
      <c r="J2701" s="112">
        <v>155072</v>
      </c>
      <c r="K2701" s="112">
        <v>0</v>
      </c>
      <c r="L2701" s="112">
        <v>12052</v>
      </c>
      <c r="M2701" s="112">
        <v>220868</v>
      </c>
      <c r="O2701" s="114" t="s">
        <v>1867</v>
      </c>
      <c r="P2701" s="114" t="s">
        <v>1868</v>
      </c>
      <c r="Q2701" s="114" t="s">
        <v>595</v>
      </c>
      <c r="R2701" s="114" t="s">
        <v>1682</v>
      </c>
      <c r="S2701" s="114"/>
      <c r="T2701" s="112">
        <v>0</v>
      </c>
      <c r="U2701" s="112">
        <v>53744</v>
      </c>
      <c r="V2701" s="112">
        <v>0</v>
      </c>
      <c r="W2701" s="112">
        <v>0</v>
      </c>
      <c r="X2701" s="112">
        <v>0</v>
      </c>
      <c r="Y2701" s="112">
        <v>155072</v>
      </c>
      <c r="Z2701" s="112">
        <v>0</v>
      </c>
      <c r="AA2701" s="112">
        <v>12052</v>
      </c>
      <c r="AB2701" s="112">
        <v>220868</v>
      </c>
    </row>
    <row r="2702" spans="1:28" hidden="1" outlineLevel="1" x14ac:dyDescent="0.25">
      <c r="A2702" s="114" t="s">
        <v>1867</v>
      </c>
      <c r="B2702" s="114" t="s">
        <v>1868</v>
      </c>
      <c r="C2702" s="114" t="s">
        <v>596</v>
      </c>
      <c r="D2702" s="114" t="s">
        <v>1683</v>
      </c>
      <c r="E2702" s="112">
        <v>0</v>
      </c>
      <c r="F2702" s="112">
        <v>0</v>
      </c>
      <c r="G2702" s="112">
        <v>0</v>
      </c>
      <c r="H2702" s="112">
        <v>0</v>
      </c>
      <c r="I2702" s="112">
        <v>0</v>
      </c>
      <c r="J2702" s="112">
        <v>0</v>
      </c>
      <c r="K2702" s="112">
        <v>0</v>
      </c>
      <c r="L2702" s="112">
        <v>0</v>
      </c>
      <c r="M2702" s="112">
        <v>0</v>
      </c>
      <c r="O2702" s="114" t="s">
        <v>1867</v>
      </c>
      <c r="P2702" s="114" t="s">
        <v>1868</v>
      </c>
      <c r="Q2702" s="114" t="s">
        <v>596</v>
      </c>
      <c r="R2702" s="114" t="s">
        <v>1683</v>
      </c>
      <c r="S2702" s="114"/>
      <c r="T2702" s="112">
        <v>0</v>
      </c>
      <c r="U2702" s="112">
        <v>0</v>
      </c>
      <c r="V2702" s="112">
        <v>0</v>
      </c>
      <c r="W2702" s="112">
        <v>0</v>
      </c>
      <c r="X2702" s="112">
        <v>0</v>
      </c>
      <c r="Y2702" s="112">
        <v>0</v>
      </c>
      <c r="Z2702" s="112">
        <v>0</v>
      </c>
      <c r="AA2702" s="112">
        <v>0</v>
      </c>
      <c r="AB2702" s="112">
        <v>0</v>
      </c>
    </row>
    <row r="2703" spans="1:28" hidden="1" outlineLevel="1" x14ac:dyDescent="0.25">
      <c r="A2703" s="114" t="s">
        <v>1867</v>
      </c>
      <c r="B2703" s="114" t="s">
        <v>1868</v>
      </c>
      <c r="C2703" s="114" t="s">
        <v>597</v>
      </c>
      <c r="D2703" s="114" t="s">
        <v>1684</v>
      </c>
      <c r="E2703" s="112">
        <v>41184</v>
      </c>
      <c r="F2703" s="112">
        <v>13024</v>
      </c>
      <c r="G2703" s="112">
        <v>0</v>
      </c>
      <c r="H2703" s="112">
        <v>0</v>
      </c>
      <c r="I2703" s="112">
        <v>8128</v>
      </c>
      <c r="J2703" s="112">
        <v>0</v>
      </c>
      <c r="K2703" s="112">
        <v>176</v>
      </c>
      <c r="L2703" s="112">
        <v>24</v>
      </c>
      <c r="M2703" s="112">
        <v>62536</v>
      </c>
      <c r="O2703" s="114" t="s">
        <v>1867</v>
      </c>
      <c r="P2703" s="114" t="s">
        <v>1868</v>
      </c>
      <c r="Q2703" s="114" t="s">
        <v>597</v>
      </c>
      <c r="R2703" s="114" t="s">
        <v>1684</v>
      </c>
      <c r="S2703" s="114"/>
      <c r="T2703" s="112">
        <v>41184</v>
      </c>
      <c r="U2703" s="112">
        <v>13024</v>
      </c>
      <c r="V2703" s="112">
        <v>0</v>
      </c>
      <c r="W2703" s="112">
        <v>0</v>
      </c>
      <c r="X2703" s="112">
        <v>8128</v>
      </c>
      <c r="Y2703" s="112">
        <v>0</v>
      </c>
      <c r="Z2703" s="112">
        <v>176</v>
      </c>
      <c r="AA2703" s="112">
        <v>24</v>
      </c>
      <c r="AB2703" s="112">
        <v>62536</v>
      </c>
    </row>
    <row r="2704" spans="1:28" hidden="1" outlineLevel="1" x14ac:dyDescent="0.25">
      <c r="A2704" s="114" t="s">
        <v>1867</v>
      </c>
      <c r="B2704" s="114" t="s">
        <v>1868</v>
      </c>
      <c r="C2704" s="114" t="s">
        <v>598</v>
      </c>
      <c r="D2704" s="114" t="s">
        <v>1685</v>
      </c>
      <c r="E2704" s="112">
        <v>0</v>
      </c>
      <c r="F2704" s="112">
        <v>10032</v>
      </c>
      <c r="G2704" s="112">
        <v>0</v>
      </c>
      <c r="H2704" s="112">
        <v>0</v>
      </c>
      <c r="I2704" s="112">
        <v>0</v>
      </c>
      <c r="J2704" s="112">
        <v>0</v>
      </c>
      <c r="K2704" s="112">
        <v>0</v>
      </c>
      <c r="L2704" s="112">
        <v>0</v>
      </c>
      <c r="M2704" s="112">
        <v>10032</v>
      </c>
      <c r="O2704" s="114" t="s">
        <v>1867</v>
      </c>
      <c r="P2704" s="114" t="s">
        <v>1868</v>
      </c>
      <c r="Q2704" s="114" t="s">
        <v>598</v>
      </c>
      <c r="R2704" s="114" t="s">
        <v>1685</v>
      </c>
      <c r="S2704" s="114"/>
      <c r="T2704" s="112">
        <v>0</v>
      </c>
      <c r="U2704" s="112">
        <v>10032</v>
      </c>
      <c r="V2704" s="112">
        <v>0</v>
      </c>
      <c r="W2704" s="112">
        <v>0</v>
      </c>
      <c r="X2704" s="112">
        <v>0</v>
      </c>
      <c r="Y2704" s="112">
        <v>0</v>
      </c>
      <c r="Z2704" s="112">
        <v>0</v>
      </c>
      <c r="AA2704" s="112">
        <v>0</v>
      </c>
      <c r="AB2704" s="112">
        <v>10032</v>
      </c>
    </row>
    <row r="2705" spans="1:28" hidden="1" outlineLevel="1" x14ac:dyDescent="0.25">
      <c r="A2705" s="114" t="s">
        <v>1867</v>
      </c>
      <c r="B2705" s="114" t="s">
        <v>1868</v>
      </c>
      <c r="C2705" s="114" t="s">
        <v>599</v>
      </c>
      <c r="D2705" s="114" t="s">
        <v>1686</v>
      </c>
      <c r="E2705" s="112">
        <v>0</v>
      </c>
      <c r="F2705" s="112">
        <v>1824</v>
      </c>
      <c r="G2705" s="112">
        <v>0</v>
      </c>
      <c r="H2705" s="112">
        <v>0</v>
      </c>
      <c r="I2705" s="112">
        <v>0</v>
      </c>
      <c r="J2705" s="112">
        <v>0</v>
      </c>
      <c r="K2705" s="112">
        <v>0</v>
      </c>
      <c r="L2705" s="112">
        <v>480</v>
      </c>
      <c r="M2705" s="112">
        <v>2304</v>
      </c>
      <c r="O2705" s="114" t="s">
        <v>1867</v>
      </c>
      <c r="P2705" s="114" t="s">
        <v>1868</v>
      </c>
      <c r="Q2705" s="114" t="s">
        <v>599</v>
      </c>
      <c r="R2705" s="114" t="s">
        <v>1686</v>
      </c>
      <c r="S2705" s="114"/>
      <c r="T2705" s="112">
        <v>0</v>
      </c>
      <c r="U2705" s="112">
        <v>1824</v>
      </c>
      <c r="V2705" s="112">
        <v>0</v>
      </c>
      <c r="W2705" s="112">
        <v>0</v>
      </c>
      <c r="X2705" s="112">
        <v>0</v>
      </c>
      <c r="Y2705" s="112">
        <v>0</v>
      </c>
      <c r="Z2705" s="112">
        <v>0</v>
      </c>
      <c r="AA2705" s="112">
        <v>480</v>
      </c>
      <c r="AB2705" s="112">
        <v>2304</v>
      </c>
    </row>
    <row r="2706" spans="1:28" hidden="1" outlineLevel="1" x14ac:dyDescent="0.25">
      <c r="A2706" s="114" t="s">
        <v>1867</v>
      </c>
      <c r="B2706" s="114" t="s">
        <v>1868</v>
      </c>
      <c r="C2706" s="114" t="s">
        <v>600</v>
      </c>
      <c r="D2706" s="114" t="s">
        <v>1687</v>
      </c>
      <c r="E2706" s="112">
        <v>458176</v>
      </c>
      <c r="F2706" s="112">
        <v>0</v>
      </c>
      <c r="G2706" s="112">
        <v>0</v>
      </c>
      <c r="H2706" s="112">
        <v>144368</v>
      </c>
      <c r="I2706" s="112">
        <v>0</v>
      </c>
      <c r="J2706" s="112">
        <v>0</v>
      </c>
      <c r="K2706" s="112">
        <v>1008</v>
      </c>
      <c r="L2706" s="112">
        <v>0</v>
      </c>
      <c r="M2706" s="112">
        <v>603552</v>
      </c>
      <c r="O2706" s="114" t="s">
        <v>1867</v>
      </c>
      <c r="P2706" s="114" t="s">
        <v>1868</v>
      </c>
      <c r="Q2706" s="114" t="s">
        <v>600</v>
      </c>
      <c r="R2706" s="114" t="s">
        <v>1687</v>
      </c>
      <c r="S2706" s="114"/>
      <c r="T2706" s="112">
        <v>458176</v>
      </c>
      <c r="U2706" s="112">
        <v>0</v>
      </c>
      <c r="V2706" s="112">
        <v>0</v>
      </c>
      <c r="W2706" s="112">
        <v>144368</v>
      </c>
      <c r="X2706" s="112">
        <v>0</v>
      </c>
      <c r="Y2706" s="112">
        <v>0</v>
      </c>
      <c r="Z2706" s="112">
        <v>1008</v>
      </c>
      <c r="AA2706" s="112">
        <v>0</v>
      </c>
      <c r="AB2706" s="112">
        <v>603552</v>
      </c>
    </row>
    <row r="2707" spans="1:28" hidden="1" outlineLevel="1" x14ac:dyDescent="0.25">
      <c r="A2707" s="114" t="s">
        <v>1867</v>
      </c>
      <c r="B2707" s="114" t="s">
        <v>1868</v>
      </c>
      <c r="C2707" s="114" t="s">
        <v>601</v>
      </c>
      <c r="D2707" s="114" t="s">
        <v>1688</v>
      </c>
      <c r="E2707" s="112">
        <v>135600</v>
      </c>
      <c r="F2707" s="112">
        <v>0</v>
      </c>
      <c r="G2707" s="112">
        <v>0</v>
      </c>
      <c r="H2707" s="112">
        <v>0</v>
      </c>
      <c r="I2707" s="112">
        <v>0</v>
      </c>
      <c r="J2707" s="112">
        <v>0</v>
      </c>
      <c r="K2707" s="112">
        <v>1416</v>
      </c>
      <c r="L2707" s="112">
        <v>0</v>
      </c>
      <c r="M2707" s="112">
        <v>137016</v>
      </c>
      <c r="O2707" s="114" t="s">
        <v>1867</v>
      </c>
      <c r="P2707" s="114" t="s">
        <v>1868</v>
      </c>
      <c r="Q2707" s="114" t="s">
        <v>601</v>
      </c>
      <c r="R2707" s="114" t="s">
        <v>1688</v>
      </c>
      <c r="S2707" s="114"/>
      <c r="T2707" s="112">
        <v>135600</v>
      </c>
      <c r="U2707" s="112">
        <v>0</v>
      </c>
      <c r="V2707" s="112">
        <v>0</v>
      </c>
      <c r="W2707" s="112">
        <v>0</v>
      </c>
      <c r="X2707" s="112">
        <v>0</v>
      </c>
      <c r="Y2707" s="112">
        <v>0</v>
      </c>
      <c r="Z2707" s="112">
        <v>1416</v>
      </c>
      <c r="AA2707" s="112">
        <v>0</v>
      </c>
      <c r="AB2707" s="112">
        <v>137016</v>
      </c>
    </row>
    <row r="2708" spans="1:28" hidden="1" outlineLevel="1" x14ac:dyDescent="0.25">
      <c r="A2708" s="114" t="s">
        <v>1867</v>
      </c>
      <c r="B2708" s="114" t="s">
        <v>1868</v>
      </c>
      <c r="C2708" s="114" t="s">
        <v>602</v>
      </c>
      <c r="D2708" s="114" t="s">
        <v>1689</v>
      </c>
      <c r="E2708" s="112">
        <v>0</v>
      </c>
      <c r="F2708" s="112">
        <v>0</v>
      </c>
      <c r="G2708" s="112">
        <v>0</v>
      </c>
      <c r="H2708" s="112">
        <v>0</v>
      </c>
      <c r="I2708" s="112">
        <v>0</v>
      </c>
      <c r="J2708" s="112">
        <v>130192</v>
      </c>
      <c r="K2708" s="112">
        <v>0</v>
      </c>
      <c r="L2708" s="112">
        <v>17615</v>
      </c>
      <c r="M2708" s="112">
        <v>147807</v>
      </c>
      <c r="O2708" s="114" t="s">
        <v>1867</v>
      </c>
      <c r="P2708" s="114" t="s">
        <v>1868</v>
      </c>
      <c r="Q2708" s="114" t="s">
        <v>602</v>
      </c>
      <c r="R2708" s="114" t="s">
        <v>1689</v>
      </c>
      <c r="S2708" s="114"/>
      <c r="T2708" s="112">
        <v>0</v>
      </c>
      <c r="U2708" s="112">
        <v>0</v>
      </c>
      <c r="V2708" s="112">
        <v>0</v>
      </c>
      <c r="W2708" s="112">
        <v>0</v>
      </c>
      <c r="X2708" s="112">
        <v>0</v>
      </c>
      <c r="Y2708" s="112">
        <v>130192</v>
      </c>
      <c r="Z2708" s="112">
        <v>0</v>
      </c>
      <c r="AA2708" s="112">
        <v>17615</v>
      </c>
      <c r="AB2708" s="112">
        <v>147807</v>
      </c>
    </row>
    <row r="2709" spans="1:28" hidden="1" outlineLevel="1" x14ac:dyDescent="0.25">
      <c r="A2709" s="114" t="s">
        <v>1867</v>
      </c>
      <c r="B2709" s="114" t="s">
        <v>1868</v>
      </c>
      <c r="C2709" s="114" t="s">
        <v>603</v>
      </c>
      <c r="D2709" s="114" t="s">
        <v>1690</v>
      </c>
      <c r="E2709" s="112">
        <v>0</v>
      </c>
      <c r="F2709" s="112">
        <v>0</v>
      </c>
      <c r="G2709" s="112">
        <v>0</v>
      </c>
      <c r="H2709" s="112">
        <v>0</v>
      </c>
      <c r="I2709" s="112">
        <v>0</v>
      </c>
      <c r="J2709" s="112">
        <v>0</v>
      </c>
      <c r="K2709" s="112">
        <v>0</v>
      </c>
      <c r="L2709" s="112">
        <v>0</v>
      </c>
      <c r="M2709" s="112">
        <v>0</v>
      </c>
      <c r="O2709" s="114" t="s">
        <v>1867</v>
      </c>
      <c r="P2709" s="114" t="s">
        <v>1868</v>
      </c>
      <c r="Q2709" s="114" t="s">
        <v>603</v>
      </c>
      <c r="R2709" s="114" t="s">
        <v>1690</v>
      </c>
      <c r="S2709" s="114"/>
      <c r="T2709" s="112">
        <v>0</v>
      </c>
      <c r="U2709" s="112">
        <v>0</v>
      </c>
      <c r="V2709" s="112">
        <v>0</v>
      </c>
      <c r="W2709" s="112">
        <v>0</v>
      </c>
      <c r="X2709" s="112">
        <v>0</v>
      </c>
      <c r="Y2709" s="112">
        <v>0</v>
      </c>
      <c r="Z2709" s="112">
        <v>0</v>
      </c>
      <c r="AA2709" s="112">
        <v>0</v>
      </c>
      <c r="AB2709" s="112">
        <v>0</v>
      </c>
    </row>
    <row r="2710" spans="1:28" hidden="1" outlineLevel="1" x14ac:dyDescent="0.25">
      <c r="A2710" s="114" t="s">
        <v>1867</v>
      </c>
      <c r="B2710" s="114" t="s">
        <v>1868</v>
      </c>
      <c r="C2710" s="114" t="s">
        <v>604</v>
      </c>
      <c r="D2710" s="114" t="s">
        <v>1691</v>
      </c>
      <c r="E2710" s="112">
        <v>6384</v>
      </c>
      <c r="F2710" s="112">
        <v>0</v>
      </c>
      <c r="G2710" s="112">
        <v>0</v>
      </c>
      <c r="H2710" s="112">
        <v>0</v>
      </c>
      <c r="I2710" s="112">
        <v>0</v>
      </c>
      <c r="J2710" s="112">
        <v>387907</v>
      </c>
      <c r="K2710" s="112">
        <v>81</v>
      </c>
      <c r="L2710" s="112">
        <v>15636</v>
      </c>
      <c r="M2710" s="112">
        <v>410008</v>
      </c>
      <c r="O2710" s="114" t="s">
        <v>1867</v>
      </c>
      <c r="P2710" s="114" t="s">
        <v>1868</v>
      </c>
      <c r="Q2710" s="114" t="s">
        <v>604</v>
      </c>
      <c r="R2710" s="114" t="s">
        <v>1691</v>
      </c>
      <c r="S2710" s="114"/>
      <c r="T2710" s="112">
        <v>6384</v>
      </c>
      <c r="U2710" s="112">
        <v>0</v>
      </c>
      <c r="V2710" s="112">
        <v>0</v>
      </c>
      <c r="W2710" s="112">
        <v>0</v>
      </c>
      <c r="X2710" s="112">
        <v>0</v>
      </c>
      <c r="Y2710" s="112">
        <v>387907</v>
      </c>
      <c r="Z2710" s="112">
        <v>81</v>
      </c>
      <c r="AA2710" s="112">
        <v>15636</v>
      </c>
      <c r="AB2710" s="112">
        <v>410008</v>
      </c>
    </row>
    <row r="2711" spans="1:28" hidden="1" outlineLevel="1" x14ac:dyDescent="0.25">
      <c r="A2711" s="114" t="s">
        <v>1867</v>
      </c>
      <c r="B2711" s="114" t="s">
        <v>1868</v>
      </c>
      <c r="C2711" s="114" t="s">
        <v>605</v>
      </c>
      <c r="D2711" s="114" t="s">
        <v>1692</v>
      </c>
      <c r="E2711" s="112">
        <v>0</v>
      </c>
      <c r="F2711" s="112">
        <v>0</v>
      </c>
      <c r="G2711" s="112">
        <v>0</v>
      </c>
      <c r="H2711" s="112">
        <v>0</v>
      </c>
      <c r="I2711" s="112">
        <v>0</v>
      </c>
      <c r="J2711" s="112">
        <v>0</v>
      </c>
      <c r="K2711" s="112">
        <v>0</v>
      </c>
      <c r="L2711" s="112">
        <v>0</v>
      </c>
      <c r="M2711" s="112">
        <v>0</v>
      </c>
      <c r="O2711" s="114" t="s">
        <v>1867</v>
      </c>
      <c r="P2711" s="114" t="s">
        <v>1868</v>
      </c>
      <c r="Q2711" s="114" t="s">
        <v>605</v>
      </c>
      <c r="R2711" s="114" t="s">
        <v>1692</v>
      </c>
      <c r="S2711" s="114"/>
      <c r="T2711" s="112">
        <v>0</v>
      </c>
      <c r="U2711" s="112">
        <v>0</v>
      </c>
      <c r="V2711" s="112">
        <v>0</v>
      </c>
      <c r="W2711" s="112">
        <v>0</v>
      </c>
      <c r="X2711" s="112">
        <v>0</v>
      </c>
      <c r="Y2711" s="112">
        <v>0</v>
      </c>
      <c r="Z2711" s="112">
        <v>0</v>
      </c>
      <c r="AA2711" s="112">
        <v>0</v>
      </c>
      <c r="AB2711" s="112">
        <v>0</v>
      </c>
    </row>
    <row r="2712" spans="1:28" hidden="1" outlineLevel="1" x14ac:dyDescent="0.25">
      <c r="A2712" s="114" t="s">
        <v>1867</v>
      </c>
      <c r="B2712" s="114" t="s">
        <v>1868</v>
      </c>
      <c r="C2712" s="114" t="s">
        <v>606</v>
      </c>
      <c r="D2712" s="114" t="s">
        <v>1693</v>
      </c>
      <c r="E2712" s="112">
        <v>0</v>
      </c>
      <c r="F2712" s="112">
        <v>0</v>
      </c>
      <c r="G2712" s="112">
        <v>0</v>
      </c>
      <c r="H2712" s="112">
        <v>0</v>
      </c>
      <c r="I2712" s="112">
        <v>0</v>
      </c>
      <c r="J2712" s="112">
        <v>0</v>
      </c>
      <c r="K2712" s="112">
        <v>0</v>
      </c>
      <c r="L2712" s="112">
        <v>0</v>
      </c>
      <c r="M2712" s="112">
        <v>0</v>
      </c>
      <c r="O2712" s="114" t="s">
        <v>1867</v>
      </c>
      <c r="P2712" s="114" t="s">
        <v>1868</v>
      </c>
      <c r="Q2712" s="114" t="s">
        <v>606</v>
      </c>
      <c r="R2712" s="114" t="s">
        <v>1693</v>
      </c>
      <c r="S2712" s="114"/>
      <c r="T2712" s="112">
        <v>0</v>
      </c>
      <c r="U2712" s="112">
        <v>0</v>
      </c>
      <c r="V2712" s="112">
        <v>0</v>
      </c>
      <c r="W2712" s="112">
        <v>0</v>
      </c>
      <c r="X2712" s="112">
        <v>0</v>
      </c>
      <c r="Y2712" s="112">
        <v>0</v>
      </c>
      <c r="Z2712" s="112">
        <v>0</v>
      </c>
      <c r="AA2712" s="112">
        <v>0</v>
      </c>
      <c r="AB2712" s="112">
        <v>0</v>
      </c>
    </row>
    <row r="2713" spans="1:28" hidden="1" outlineLevel="1" x14ac:dyDescent="0.25">
      <c r="A2713" s="114" t="s">
        <v>1867</v>
      </c>
      <c r="B2713" s="114" t="s">
        <v>1868</v>
      </c>
      <c r="C2713" s="114" t="s">
        <v>607</v>
      </c>
      <c r="D2713" s="114" t="s">
        <v>1694</v>
      </c>
      <c r="E2713" s="112">
        <v>0</v>
      </c>
      <c r="F2713" s="112">
        <v>272192</v>
      </c>
      <c r="G2713" s="112">
        <v>86544</v>
      </c>
      <c r="H2713" s="112">
        <v>0</v>
      </c>
      <c r="I2713" s="112">
        <v>0</v>
      </c>
      <c r="J2713" s="112">
        <v>0</v>
      </c>
      <c r="K2713" s="112">
        <v>0</v>
      </c>
      <c r="L2713" s="112">
        <v>24</v>
      </c>
      <c r="M2713" s="112">
        <v>358760</v>
      </c>
      <c r="O2713" s="114" t="s">
        <v>1867</v>
      </c>
      <c r="P2713" s="114" t="s">
        <v>1868</v>
      </c>
      <c r="Q2713" s="114" t="s">
        <v>607</v>
      </c>
      <c r="R2713" s="114" t="s">
        <v>1694</v>
      </c>
      <c r="S2713" s="114"/>
      <c r="T2713" s="112">
        <v>0</v>
      </c>
      <c r="U2713" s="112">
        <v>272192</v>
      </c>
      <c r="V2713" s="112">
        <v>86544</v>
      </c>
      <c r="W2713" s="112">
        <v>0</v>
      </c>
      <c r="X2713" s="112">
        <v>0</v>
      </c>
      <c r="Y2713" s="112">
        <v>0</v>
      </c>
      <c r="Z2713" s="112">
        <v>0</v>
      </c>
      <c r="AA2713" s="112">
        <v>24</v>
      </c>
      <c r="AB2713" s="112">
        <v>358760</v>
      </c>
    </row>
    <row r="2714" spans="1:28" hidden="1" outlineLevel="1" x14ac:dyDescent="0.25">
      <c r="A2714" s="114" t="s">
        <v>1867</v>
      </c>
      <c r="B2714" s="114" t="s">
        <v>1868</v>
      </c>
      <c r="C2714" s="114" t="s">
        <v>608</v>
      </c>
      <c r="D2714" s="114" t="s">
        <v>1695</v>
      </c>
      <c r="E2714" s="112">
        <v>0</v>
      </c>
      <c r="F2714" s="112">
        <v>0</v>
      </c>
      <c r="G2714" s="112">
        <v>0</v>
      </c>
      <c r="H2714" s="112">
        <v>0</v>
      </c>
      <c r="I2714" s="112">
        <v>113614</v>
      </c>
      <c r="J2714" s="112">
        <v>0</v>
      </c>
      <c r="K2714" s="112">
        <v>9424</v>
      </c>
      <c r="L2714" s="112">
        <v>0</v>
      </c>
      <c r="M2714" s="112">
        <v>123038</v>
      </c>
      <c r="O2714" s="114" t="s">
        <v>1867</v>
      </c>
      <c r="P2714" s="114" t="s">
        <v>1868</v>
      </c>
      <c r="Q2714" s="114" t="s">
        <v>608</v>
      </c>
      <c r="R2714" s="114" t="s">
        <v>1695</v>
      </c>
      <c r="S2714" s="114"/>
      <c r="T2714" s="112">
        <v>0</v>
      </c>
      <c r="U2714" s="112">
        <v>0</v>
      </c>
      <c r="V2714" s="112">
        <v>0</v>
      </c>
      <c r="W2714" s="112">
        <v>0</v>
      </c>
      <c r="X2714" s="112">
        <v>113614</v>
      </c>
      <c r="Y2714" s="112">
        <v>0</v>
      </c>
      <c r="Z2714" s="112">
        <v>9424</v>
      </c>
      <c r="AA2714" s="112">
        <v>0</v>
      </c>
      <c r="AB2714" s="112">
        <v>123038</v>
      </c>
    </row>
    <row r="2715" spans="1:28" hidden="1" outlineLevel="1" x14ac:dyDescent="0.25">
      <c r="A2715" s="114" t="s">
        <v>1867</v>
      </c>
      <c r="B2715" s="114" t="s">
        <v>1868</v>
      </c>
      <c r="C2715" s="114" t="s">
        <v>609</v>
      </c>
      <c r="D2715" s="114" t="s">
        <v>1696</v>
      </c>
      <c r="E2715" s="112">
        <v>0</v>
      </c>
      <c r="F2715" s="112">
        <v>0</v>
      </c>
      <c r="G2715" s="112">
        <v>0</v>
      </c>
      <c r="H2715" s="112">
        <v>0</v>
      </c>
      <c r="I2715" s="112">
        <v>0</v>
      </c>
      <c r="J2715" s="112">
        <v>0</v>
      </c>
      <c r="K2715" s="112">
        <v>0</v>
      </c>
      <c r="L2715" s="112">
        <v>0</v>
      </c>
      <c r="M2715" s="112">
        <v>0</v>
      </c>
      <c r="O2715" s="114" t="s">
        <v>1867</v>
      </c>
      <c r="P2715" s="114" t="s">
        <v>1868</v>
      </c>
      <c r="Q2715" s="114" t="s">
        <v>609</v>
      </c>
      <c r="R2715" s="114" t="s">
        <v>1696</v>
      </c>
      <c r="S2715" s="114"/>
      <c r="T2715" s="112">
        <v>0</v>
      </c>
      <c r="U2715" s="112">
        <v>0</v>
      </c>
      <c r="V2715" s="112">
        <v>0</v>
      </c>
      <c r="W2715" s="112">
        <v>0</v>
      </c>
      <c r="X2715" s="112">
        <v>0</v>
      </c>
      <c r="Y2715" s="112">
        <v>0</v>
      </c>
      <c r="Z2715" s="112">
        <v>0</v>
      </c>
      <c r="AA2715" s="112">
        <v>0</v>
      </c>
      <c r="AB2715" s="112">
        <v>0</v>
      </c>
    </row>
    <row r="2716" spans="1:28" hidden="1" outlineLevel="1" x14ac:dyDescent="0.25">
      <c r="A2716" s="114" t="s">
        <v>1867</v>
      </c>
      <c r="B2716" s="114" t="s">
        <v>1868</v>
      </c>
      <c r="C2716" s="114" t="s">
        <v>610</v>
      </c>
      <c r="D2716" s="114" t="s">
        <v>1697</v>
      </c>
      <c r="E2716" s="112">
        <v>0</v>
      </c>
      <c r="F2716" s="112">
        <v>0</v>
      </c>
      <c r="G2716" s="112">
        <v>0</v>
      </c>
      <c r="H2716" s="112">
        <v>0</v>
      </c>
      <c r="I2716" s="112">
        <v>7968</v>
      </c>
      <c r="J2716" s="112">
        <v>0</v>
      </c>
      <c r="K2716" s="112">
        <v>1658</v>
      </c>
      <c r="L2716" s="112">
        <v>0</v>
      </c>
      <c r="M2716" s="112">
        <v>9626</v>
      </c>
      <c r="O2716" s="114" t="s">
        <v>1867</v>
      </c>
      <c r="P2716" s="114" t="s">
        <v>1868</v>
      </c>
      <c r="Q2716" s="114" t="s">
        <v>610</v>
      </c>
      <c r="R2716" s="114" t="s">
        <v>1697</v>
      </c>
      <c r="S2716" s="114"/>
      <c r="T2716" s="112">
        <v>0</v>
      </c>
      <c r="U2716" s="112">
        <v>0</v>
      </c>
      <c r="V2716" s="112">
        <v>0</v>
      </c>
      <c r="W2716" s="112">
        <v>0</v>
      </c>
      <c r="X2716" s="112">
        <v>7968</v>
      </c>
      <c r="Y2716" s="112">
        <v>0</v>
      </c>
      <c r="Z2716" s="112">
        <v>1658</v>
      </c>
      <c r="AA2716" s="112">
        <v>0</v>
      </c>
      <c r="AB2716" s="112">
        <v>9626</v>
      </c>
    </row>
    <row r="2717" spans="1:28" hidden="1" outlineLevel="1" x14ac:dyDescent="0.25">
      <c r="A2717" s="114" t="s">
        <v>1867</v>
      </c>
      <c r="B2717" s="114" t="s">
        <v>1868</v>
      </c>
      <c r="C2717" s="114" t="s">
        <v>611</v>
      </c>
      <c r="D2717" s="114" t="s">
        <v>1698</v>
      </c>
      <c r="E2717" s="112">
        <v>50736</v>
      </c>
      <c r="F2717" s="112">
        <v>0</v>
      </c>
      <c r="G2717" s="112">
        <v>0</v>
      </c>
      <c r="H2717" s="112">
        <v>0</v>
      </c>
      <c r="I2717" s="112">
        <v>0</v>
      </c>
      <c r="J2717" s="112">
        <v>0</v>
      </c>
      <c r="K2717" s="112">
        <v>1184</v>
      </c>
      <c r="L2717" s="112">
        <v>0</v>
      </c>
      <c r="M2717" s="112">
        <v>51920</v>
      </c>
      <c r="O2717" s="114" t="s">
        <v>1867</v>
      </c>
      <c r="P2717" s="114" t="s">
        <v>1868</v>
      </c>
      <c r="Q2717" s="114" t="s">
        <v>611</v>
      </c>
      <c r="R2717" s="114" t="s">
        <v>1698</v>
      </c>
      <c r="S2717" s="114"/>
      <c r="T2717" s="112">
        <v>50736</v>
      </c>
      <c r="U2717" s="112">
        <v>0</v>
      </c>
      <c r="V2717" s="112">
        <v>0</v>
      </c>
      <c r="W2717" s="112">
        <v>0</v>
      </c>
      <c r="X2717" s="112">
        <v>0</v>
      </c>
      <c r="Y2717" s="112">
        <v>0</v>
      </c>
      <c r="Z2717" s="112">
        <v>1184</v>
      </c>
      <c r="AA2717" s="112">
        <v>0</v>
      </c>
      <c r="AB2717" s="112">
        <v>51920</v>
      </c>
    </row>
    <row r="2718" spans="1:28" hidden="1" outlineLevel="1" x14ac:dyDescent="0.25">
      <c r="A2718" s="114" t="s">
        <v>1867</v>
      </c>
      <c r="B2718" s="114" t="s">
        <v>1868</v>
      </c>
      <c r="C2718" s="114" t="s">
        <v>612</v>
      </c>
      <c r="D2718" s="114" t="s">
        <v>1699</v>
      </c>
      <c r="E2718" s="112">
        <v>62976</v>
      </c>
      <c r="F2718" s="112">
        <v>0</v>
      </c>
      <c r="G2718" s="112">
        <v>0</v>
      </c>
      <c r="H2718" s="112">
        <v>0</v>
      </c>
      <c r="I2718" s="112">
        <v>0</v>
      </c>
      <c r="J2718" s="112">
        <v>0</v>
      </c>
      <c r="K2718" s="112">
        <v>0</v>
      </c>
      <c r="L2718" s="112">
        <v>0</v>
      </c>
      <c r="M2718" s="112">
        <v>62976</v>
      </c>
      <c r="O2718" s="114" t="s">
        <v>1867</v>
      </c>
      <c r="P2718" s="114" t="s">
        <v>1868</v>
      </c>
      <c r="Q2718" s="114" t="s">
        <v>612</v>
      </c>
      <c r="R2718" s="114" t="s">
        <v>1699</v>
      </c>
      <c r="S2718" s="114"/>
      <c r="T2718" s="112">
        <v>62976</v>
      </c>
      <c r="U2718" s="112">
        <v>0</v>
      </c>
      <c r="V2718" s="112">
        <v>0</v>
      </c>
      <c r="W2718" s="112">
        <v>0</v>
      </c>
      <c r="X2718" s="112">
        <v>0</v>
      </c>
      <c r="Y2718" s="112">
        <v>0</v>
      </c>
      <c r="Z2718" s="112">
        <v>0</v>
      </c>
      <c r="AA2718" s="112">
        <v>0</v>
      </c>
      <c r="AB2718" s="112">
        <v>62976</v>
      </c>
    </row>
    <row r="2719" spans="1:28" hidden="1" outlineLevel="1" x14ac:dyDescent="0.25">
      <c r="A2719" s="114" t="s">
        <v>1867</v>
      </c>
      <c r="B2719" s="114" t="s">
        <v>1868</v>
      </c>
      <c r="C2719" s="114" t="s">
        <v>613</v>
      </c>
      <c r="D2719" s="114" t="s">
        <v>1700</v>
      </c>
      <c r="E2719" s="112">
        <v>826320</v>
      </c>
      <c r="F2719" s="112">
        <v>0</v>
      </c>
      <c r="G2719" s="112">
        <v>0</v>
      </c>
      <c r="H2719" s="112">
        <v>0</v>
      </c>
      <c r="I2719" s="112">
        <v>9696</v>
      </c>
      <c r="J2719" s="112">
        <v>0</v>
      </c>
      <c r="K2719" s="112">
        <v>0</v>
      </c>
      <c r="L2719" s="112">
        <v>0</v>
      </c>
      <c r="M2719" s="112">
        <v>836016</v>
      </c>
      <c r="O2719" s="114" t="s">
        <v>1867</v>
      </c>
      <c r="P2719" s="114" t="s">
        <v>1868</v>
      </c>
      <c r="Q2719" s="114" t="s">
        <v>613</v>
      </c>
      <c r="R2719" s="114" t="s">
        <v>1700</v>
      </c>
      <c r="S2719" s="114"/>
      <c r="T2719" s="112">
        <v>826320</v>
      </c>
      <c r="U2719" s="112">
        <v>0</v>
      </c>
      <c r="V2719" s="112">
        <v>0</v>
      </c>
      <c r="W2719" s="112">
        <v>0</v>
      </c>
      <c r="X2719" s="112">
        <v>9696</v>
      </c>
      <c r="Y2719" s="112">
        <v>0</v>
      </c>
      <c r="Z2719" s="112">
        <v>0</v>
      </c>
      <c r="AA2719" s="112">
        <v>0</v>
      </c>
      <c r="AB2719" s="112">
        <v>836016</v>
      </c>
    </row>
    <row r="2720" spans="1:28" hidden="1" outlineLevel="1" x14ac:dyDescent="0.25">
      <c r="A2720" s="114" t="s">
        <v>1867</v>
      </c>
      <c r="B2720" s="114" t="s">
        <v>1868</v>
      </c>
      <c r="C2720" s="114" t="s">
        <v>614</v>
      </c>
      <c r="D2720" s="114" t="s">
        <v>1701</v>
      </c>
      <c r="E2720" s="112">
        <v>266688</v>
      </c>
      <c r="F2720" s="112">
        <v>0</v>
      </c>
      <c r="G2720" s="112">
        <v>0</v>
      </c>
      <c r="H2720" s="112">
        <v>0</v>
      </c>
      <c r="I2720" s="112">
        <v>54720</v>
      </c>
      <c r="J2720" s="112">
        <v>0</v>
      </c>
      <c r="K2720" s="112">
        <v>3610</v>
      </c>
      <c r="L2720" s="112">
        <v>0</v>
      </c>
      <c r="M2720" s="112">
        <v>325018</v>
      </c>
      <c r="O2720" s="114" t="s">
        <v>1867</v>
      </c>
      <c r="P2720" s="114" t="s">
        <v>1868</v>
      </c>
      <c r="Q2720" s="114" t="s">
        <v>614</v>
      </c>
      <c r="R2720" s="114" t="s">
        <v>1701</v>
      </c>
      <c r="S2720" s="114"/>
      <c r="T2720" s="112">
        <v>266688</v>
      </c>
      <c r="U2720" s="112">
        <v>0</v>
      </c>
      <c r="V2720" s="112">
        <v>0</v>
      </c>
      <c r="W2720" s="112">
        <v>0</v>
      </c>
      <c r="X2720" s="112">
        <v>54720</v>
      </c>
      <c r="Y2720" s="112">
        <v>0</v>
      </c>
      <c r="Z2720" s="112">
        <v>3610</v>
      </c>
      <c r="AA2720" s="112">
        <v>0</v>
      </c>
      <c r="AB2720" s="112">
        <v>325018</v>
      </c>
    </row>
    <row r="2721" spans="1:28" hidden="1" outlineLevel="1" x14ac:dyDescent="0.25">
      <c r="A2721" s="114" t="s">
        <v>1867</v>
      </c>
      <c r="B2721" s="114" t="s">
        <v>1868</v>
      </c>
      <c r="C2721" s="114" t="s">
        <v>615</v>
      </c>
      <c r="D2721" s="114" t="s">
        <v>1702</v>
      </c>
      <c r="E2721" s="112">
        <v>0</v>
      </c>
      <c r="F2721" s="112">
        <v>0</v>
      </c>
      <c r="G2721" s="112">
        <v>0</v>
      </c>
      <c r="H2721" s="112">
        <v>0</v>
      </c>
      <c r="I2721" s="112">
        <v>0</v>
      </c>
      <c r="J2721" s="112">
        <v>0</v>
      </c>
      <c r="K2721" s="112">
        <v>0</v>
      </c>
      <c r="L2721" s="112">
        <v>0</v>
      </c>
      <c r="M2721" s="112">
        <v>0</v>
      </c>
      <c r="O2721" s="114" t="s">
        <v>1867</v>
      </c>
      <c r="P2721" s="114" t="s">
        <v>1868</v>
      </c>
      <c r="Q2721" s="114" t="s">
        <v>615</v>
      </c>
      <c r="R2721" s="114" t="s">
        <v>1702</v>
      </c>
      <c r="S2721" s="114"/>
      <c r="T2721" s="112">
        <v>0</v>
      </c>
      <c r="U2721" s="112">
        <v>0</v>
      </c>
      <c r="V2721" s="112">
        <v>0</v>
      </c>
      <c r="W2721" s="112">
        <v>0</v>
      </c>
      <c r="X2721" s="112">
        <v>0</v>
      </c>
      <c r="Y2721" s="112">
        <v>0</v>
      </c>
      <c r="Z2721" s="112">
        <v>0</v>
      </c>
      <c r="AA2721" s="112">
        <v>0</v>
      </c>
      <c r="AB2721" s="112">
        <v>0</v>
      </c>
    </row>
    <row r="2722" spans="1:28" hidden="1" outlineLevel="1" x14ac:dyDescent="0.25">
      <c r="A2722" s="114" t="s">
        <v>1867</v>
      </c>
      <c r="B2722" s="114" t="s">
        <v>1868</v>
      </c>
      <c r="C2722" s="114" t="s">
        <v>616</v>
      </c>
      <c r="D2722" s="114" t="s">
        <v>1703</v>
      </c>
      <c r="E2722" s="112">
        <v>1939760</v>
      </c>
      <c r="F2722" s="112">
        <v>918160</v>
      </c>
      <c r="G2722" s="112">
        <v>86544</v>
      </c>
      <c r="H2722" s="112">
        <v>144368</v>
      </c>
      <c r="I2722" s="112">
        <v>324398</v>
      </c>
      <c r="J2722" s="112">
        <v>725811</v>
      </c>
      <c r="K2722" s="112">
        <v>111267</v>
      </c>
      <c r="L2722" s="112">
        <v>48023</v>
      </c>
      <c r="M2722" s="112">
        <v>4298331</v>
      </c>
      <c r="O2722" s="114" t="s">
        <v>1867</v>
      </c>
      <c r="P2722" s="114" t="s">
        <v>1868</v>
      </c>
      <c r="Q2722" s="114" t="s">
        <v>616</v>
      </c>
      <c r="R2722" s="114" t="s">
        <v>1703</v>
      </c>
      <c r="S2722" s="114"/>
      <c r="T2722" s="112">
        <v>1939760</v>
      </c>
      <c r="U2722" s="112">
        <v>918160</v>
      </c>
      <c r="V2722" s="112">
        <v>86544</v>
      </c>
      <c r="W2722" s="112">
        <v>144368</v>
      </c>
      <c r="X2722" s="112">
        <v>324398</v>
      </c>
      <c r="Y2722" s="112">
        <v>725811</v>
      </c>
      <c r="Z2722" s="112">
        <v>111267</v>
      </c>
      <c r="AA2722" s="112">
        <v>48023</v>
      </c>
      <c r="AB2722" s="112">
        <v>4298331</v>
      </c>
    </row>
    <row r="2723" spans="1:28" hidden="1" outlineLevel="1" x14ac:dyDescent="0.25">
      <c r="D2723" s="111" t="s">
        <v>617</v>
      </c>
      <c r="R2723" s="111" t="s">
        <v>617</v>
      </c>
      <c r="S2723" s="111"/>
    </row>
    <row r="2724" spans="1:28" hidden="1" outlineLevel="1" x14ac:dyDescent="0.25">
      <c r="A2724" s="114" t="s">
        <v>1867</v>
      </c>
      <c r="B2724" s="114" t="s">
        <v>1868</v>
      </c>
      <c r="C2724" s="114" t="s">
        <v>618</v>
      </c>
      <c r="D2724" s="114" t="s">
        <v>1704</v>
      </c>
      <c r="E2724" s="112">
        <v>0</v>
      </c>
      <c r="F2724" s="112">
        <v>0</v>
      </c>
      <c r="G2724" s="112">
        <v>0</v>
      </c>
      <c r="H2724" s="112">
        <v>0</v>
      </c>
      <c r="I2724" s="112">
        <v>0</v>
      </c>
      <c r="J2724" s="112">
        <v>0</v>
      </c>
      <c r="K2724" s="112">
        <v>0</v>
      </c>
      <c r="L2724" s="112">
        <v>0</v>
      </c>
      <c r="M2724" s="112">
        <v>0</v>
      </c>
      <c r="O2724" s="114" t="s">
        <v>1867</v>
      </c>
      <c r="P2724" s="114" t="s">
        <v>1868</v>
      </c>
      <c r="Q2724" s="114" t="s">
        <v>618</v>
      </c>
      <c r="R2724" s="114" t="s">
        <v>1704</v>
      </c>
      <c r="S2724" s="114"/>
      <c r="T2724" s="112">
        <v>0</v>
      </c>
      <c r="U2724" s="112">
        <v>0</v>
      </c>
      <c r="V2724" s="112">
        <v>0</v>
      </c>
      <c r="W2724" s="112">
        <v>0</v>
      </c>
      <c r="X2724" s="112">
        <v>0</v>
      </c>
      <c r="Y2724" s="112">
        <v>0</v>
      </c>
      <c r="Z2724" s="112">
        <v>0</v>
      </c>
      <c r="AA2724" s="112">
        <v>0</v>
      </c>
      <c r="AB2724" s="112">
        <v>0</v>
      </c>
    </row>
    <row r="2725" spans="1:28" hidden="1" outlineLevel="1" x14ac:dyDescent="0.25">
      <c r="A2725" s="114" t="s">
        <v>1867</v>
      </c>
      <c r="B2725" s="114" t="s">
        <v>1868</v>
      </c>
      <c r="C2725" s="114" t="s">
        <v>619</v>
      </c>
      <c r="D2725" s="114" t="s">
        <v>1705</v>
      </c>
      <c r="E2725" s="112">
        <v>0</v>
      </c>
      <c r="F2725" s="112">
        <v>0</v>
      </c>
      <c r="G2725" s="112">
        <v>0</v>
      </c>
      <c r="H2725" s="112">
        <v>0</v>
      </c>
      <c r="I2725" s="112">
        <v>0</v>
      </c>
      <c r="J2725" s="112">
        <v>0</v>
      </c>
      <c r="K2725" s="112">
        <v>0</v>
      </c>
      <c r="L2725" s="112">
        <v>0</v>
      </c>
      <c r="M2725" s="112">
        <v>0</v>
      </c>
      <c r="O2725" s="114" t="s">
        <v>1867</v>
      </c>
      <c r="P2725" s="114" t="s">
        <v>1868</v>
      </c>
      <c r="Q2725" s="114" t="s">
        <v>619</v>
      </c>
      <c r="R2725" s="114" t="s">
        <v>1705</v>
      </c>
      <c r="S2725" s="114"/>
      <c r="T2725" s="112">
        <v>0</v>
      </c>
      <c r="U2725" s="112">
        <v>0</v>
      </c>
      <c r="V2725" s="112">
        <v>0</v>
      </c>
      <c r="W2725" s="112">
        <v>0</v>
      </c>
      <c r="X2725" s="112">
        <v>0</v>
      </c>
      <c r="Y2725" s="112">
        <v>0</v>
      </c>
      <c r="Z2725" s="112">
        <v>0</v>
      </c>
      <c r="AA2725" s="112">
        <v>0</v>
      </c>
      <c r="AB2725" s="112">
        <v>0</v>
      </c>
    </row>
    <row r="2726" spans="1:28" hidden="1" outlineLevel="1" x14ac:dyDescent="0.25">
      <c r="A2726" s="114" t="s">
        <v>1867</v>
      </c>
      <c r="B2726" s="114" t="s">
        <v>1868</v>
      </c>
      <c r="C2726" s="114" t="s">
        <v>620</v>
      </c>
      <c r="D2726" s="114" t="s">
        <v>1706</v>
      </c>
      <c r="E2726" s="112">
        <v>0</v>
      </c>
      <c r="F2726" s="112">
        <v>0</v>
      </c>
      <c r="G2726" s="112">
        <v>0</v>
      </c>
      <c r="H2726" s="112">
        <v>0</v>
      </c>
      <c r="I2726" s="112">
        <v>0</v>
      </c>
      <c r="J2726" s="112">
        <v>0</v>
      </c>
      <c r="K2726" s="112">
        <v>0</v>
      </c>
      <c r="L2726" s="112">
        <v>0</v>
      </c>
      <c r="M2726" s="112">
        <v>0</v>
      </c>
      <c r="O2726" s="114" t="s">
        <v>1867</v>
      </c>
      <c r="P2726" s="114" t="s">
        <v>1868</v>
      </c>
      <c r="Q2726" s="114" t="s">
        <v>620</v>
      </c>
      <c r="R2726" s="114" t="s">
        <v>1706</v>
      </c>
      <c r="S2726" s="114"/>
      <c r="T2726" s="112">
        <v>0</v>
      </c>
      <c r="U2726" s="112">
        <v>0</v>
      </c>
      <c r="V2726" s="112">
        <v>0</v>
      </c>
      <c r="W2726" s="112">
        <v>0</v>
      </c>
      <c r="X2726" s="112">
        <v>0</v>
      </c>
      <c r="Y2726" s="112">
        <v>0</v>
      </c>
      <c r="Z2726" s="112">
        <v>0</v>
      </c>
      <c r="AA2726" s="112">
        <v>0</v>
      </c>
      <c r="AB2726" s="112">
        <v>0</v>
      </c>
    </row>
    <row r="2727" spans="1:28" hidden="1" outlineLevel="1" x14ac:dyDescent="0.25">
      <c r="A2727" s="114" t="s">
        <v>1867</v>
      </c>
      <c r="B2727" s="114" t="s">
        <v>1868</v>
      </c>
      <c r="C2727" s="114" t="s">
        <v>621</v>
      </c>
      <c r="D2727" s="114" t="s">
        <v>1707</v>
      </c>
      <c r="E2727" s="112">
        <v>0</v>
      </c>
      <c r="F2727" s="112">
        <v>0</v>
      </c>
      <c r="G2727" s="112">
        <v>0</v>
      </c>
      <c r="H2727" s="112">
        <v>0</v>
      </c>
      <c r="I2727" s="112">
        <v>0</v>
      </c>
      <c r="J2727" s="112">
        <v>0</v>
      </c>
      <c r="K2727" s="112">
        <v>0</v>
      </c>
      <c r="L2727" s="112">
        <v>0</v>
      </c>
      <c r="M2727" s="112">
        <v>0</v>
      </c>
      <c r="O2727" s="114" t="s">
        <v>1867</v>
      </c>
      <c r="P2727" s="114" t="s">
        <v>1868</v>
      </c>
      <c r="Q2727" s="114" t="s">
        <v>621</v>
      </c>
      <c r="R2727" s="114" t="s">
        <v>1707</v>
      </c>
      <c r="S2727" s="114"/>
      <c r="T2727" s="112">
        <v>0</v>
      </c>
      <c r="U2727" s="112">
        <v>0</v>
      </c>
      <c r="V2727" s="112">
        <v>0</v>
      </c>
      <c r="W2727" s="112">
        <v>0</v>
      </c>
      <c r="X2727" s="112">
        <v>0</v>
      </c>
      <c r="Y2727" s="112">
        <v>0</v>
      </c>
      <c r="Z2727" s="112">
        <v>0</v>
      </c>
      <c r="AA2727" s="112">
        <v>0</v>
      </c>
      <c r="AB2727" s="112">
        <v>0</v>
      </c>
    </row>
    <row r="2728" spans="1:28" hidden="1" outlineLevel="1" x14ac:dyDescent="0.25">
      <c r="A2728" s="114" t="s">
        <v>1867</v>
      </c>
      <c r="B2728" s="114" t="s">
        <v>1868</v>
      </c>
      <c r="C2728" s="114" t="s">
        <v>706</v>
      </c>
      <c r="D2728" s="114" t="s">
        <v>1708</v>
      </c>
      <c r="E2728" s="112">
        <v>0</v>
      </c>
      <c r="F2728" s="112">
        <v>0</v>
      </c>
      <c r="G2728" s="112">
        <v>0</v>
      </c>
      <c r="H2728" s="112">
        <v>0</v>
      </c>
      <c r="I2728" s="112">
        <v>0</v>
      </c>
      <c r="J2728" s="112">
        <v>0</v>
      </c>
      <c r="K2728" s="112">
        <v>0</v>
      </c>
      <c r="L2728" s="112">
        <v>0</v>
      </c>
      <c r="M2728" s="112">
        <v>0</v>
      </c>
      <c r="O2728" s="114" t="s">
        <v>1867</v>
      </c>
      <c r="P2728" s="114" t="s">
        <v>1868</v>
      </c>
      <c r="Q2728" s="114" t="s">
        <v>706</v>
      </c>
      <c r="R2728" s="114" t="s">
        <v>1708</v>
      </c>
      <c r="S2728" s="114"/>
      <c r="T2728" s="112">
        <v>0</v>
      </c>
      <c r="U2728" s="112">
        <v>0</v>
      </c>
      <c r="V2728" s="112">
        <v>0</v>
      </c>
      <c r="W2728" s="112">
        <v>0</v>
      </c>
      <c r="X2728" s="112">
        <v>0</v>
      </c>
      <c r="Y2728" s="112">
        <v>0</v>
      </c>
      <c r="Z2728" s="112">
        <v>0</v>
      </c>
      <c r="AA2728" s="112">
        <v>0</v>
      </c>
      <c r="AB2728" s="112">
        <v>0</v>
      </c>
    </row>
    <row r="2729" spans="1:28" hidden="1" outlineLevel="1" x14ac:dyDescent="0.25">
      <c r="A2729" s="114" t="s">
        <v>1867</v>
      </c>
      <c r="B2729" s="114" t="s">
        <v>1868</v>
      </c>
      <c r="C2729" s="114" t="s">
        <v>708</v>
      </c>
      <c r="D2729" s="114" t="s">
        <v>1709</v>
      </c>
      <c r="E2729" s="112">
        <v>0</v>
      </c>
      <c r="F2729" s="112">
        <v>0</v>
      </c>
      <c r="G2729" s="112">
        <v>0</v>
      </c>
      <c r="H2729" s="112">
        <v>0</v>
      </c>
      <c r="I2729" s="112">
        <v>0</v>
      </c>
      <c r="J2729" s="112">
        <v>0</v>
      </c>
      <c r="K2729" s="112">
        <v>0</v>
      </c>
      <c r="L2729" s="112">
        <v>0</v>
      </c>
      <c r="M2729" s="112">
        <v>0</v>
      </c>
      <c r="O2729" s="114" t="s">
        <v>1867</v>
      </c>
      <c r="P2729" s="114" t="s">
        <v>1868</v>
      </c>
      <c r="Q2729" s="114" t="s">
        <v>708</v>
      </c>
      <c r="R2729" s="114" t="s">
        <v>1709</v>
      </c>
      <c r="S2729" s="114"/>
      <c r="T2729" s="112">
        <v>0</v>
      </c>
      <c r="U2729" s="112">
        <v>0</v>
      </c>
      <c r="V2729" s="112">
        <v>0</v>
      </c>
      <c r="W2729" s="112">
        <v>0</v>
      </c>
      <c r="X2729" s="112">
        <v>0</v>
      </c>
      <c r="Y2729" s="112">
        <v>0</v>
      </c>
      <c r="Z2729" s="112">
        <v>0</v>
      </c>
      <c r="AA2729" s="112">
        <v>0</v>
      </c>
      <c r="AB2729" s="112">
        <v>0</v>
      </c>
    </row>
    <row r="2730" spans="1:28" hidden="1" outlineLevel="1" x14ac:dyDescent="0.25"/>
    <row r="2731" spans="1:28" hidden="1" outlineLevel="1" x14ac:dyDescent="0.25"/>
    <row r="2732" spans="1:28" hidden="1" outlineLevel="1" x14ac:dyDescent="0.25">
      <c r="A2732" s="111" t="s">
        <v>1869</v>
      </c>
      <c r="O2732" s="111" t="s">
        <v>1869</v>
      </c>
    </row>
    <row r="2733" spans="1:28" hidden="1" outlineLevel="1" x14ac:dyDescent="0.25">
      <c r="A2733" s="114" t="s">
        <v>0</v>
      </c>
      <c r="B2733" s="114" t="s">
        <v>1666</v>
      </c>
      <c r="C2733" s="114" t="s">
        <v>112</v>
      </c>
      <c r="D2733" s="111" t="s">
        <v>127</v>
      </c>
      <c r="E2733" s="112" t="s">
        <v>1667</v>
      </c>
      <c r="F2733" s="112" t="s">
        <v>1668</v>
      </c>
      <c r="G2733" s="112" t="s">
        <v>1669</v>
      </c>
      <c r="H2733" s="112" t="s">
        <v>1670</v>
      </c>
      <c r="I2733" s="112" t="s">
        <v>1671</v>
      </c>
      <c r="J2733" s="112" t="s">
        <v>1672</v>
      </c>
      <c r="K2733" s="112" t="s">
        <v>1673</v>
      </c>
      <c r="L2733" s="112" t="s">
        <v>1674</v>
      </c>
      <c r="M2733" s="112" t="s">
        <v>1</v>
      </c>
      <c r="O2733" s="114" t="s">
        <v>0</v>
      </c>
      <c r="P2733" s="114" t="s">
        <v>1666</v>
      </c>
      <c r="Q2733" s="114" t="s">
        <v>112</v>
      </c>
      <c r="R2733" s="111" t="s">
        <v>127</v>
      </c>
      <c r="S2733" s="111"/>
      <c r="T2733" s="112" t="s">
        <v>1667</v>
      </c>
      <c r="U2733" s="112" t="s">
        <v>1668</v>
      </c>
      <c r="V2733" s="112" t="s">
        <v>1669</v>
      </c>
      <c r="W2733" s="112" t="s">
        <v>1670</v>
      </c>
      <c r="X2733" s="112" t="s">
        <v>1671</v>
      </c>
      <c r="Y2733" s="112" t="s">
        <v>1672</v>
      </c>
      <c r="Z2733" s="112" t="s">
        <v>1673</v>
      </c>
      <c r="AA2733" s="112" t="s">
        <v>1674</v>
      </c>
      <c r="AB2733" s="112" t="s">
        <v>1</v>
      </c>
    </row>
    <row r="2734" spans="1:28" hidden="1" outlineLevel="1" x14ac:dyDescent="0.25">
      <c r="A2734" s="114" t="s">
        <v>1870</v>
      </c>
      <c r="B2734" s="114" t="s">
        <v>1871</v>
      </c>
      <c r="C2734" s="114" t="s">
        <v>589</v>
      </c>
      <c r="D2734" s="114" t="s">
        <v>1676</v>
      </c>
      <c r="E2734" s="112">
        <v>28896</v>
      </c>
      <c r="F2734" s="112">
        <v>0</v>
      </c>
      <c r="G2734" s="112">
        <v>0</v>
      </c>
      <c r="H2734" s="112">
        <v>0</v>
      </c>
      <c r="I2734" s="112">
        <v>0</v>
      </c>
      <c r="J2734" s="112">
        <v>0</v>
      </c>
      <c r="K2734" s="112">
        <v>0</v>
      </c>
      <c r="L2734" s="112">
        <v>0</v>
      </c>
      <c r="M2734" s="112">
        <v>28896</v>
      </c>
      <c r="O2734" s="114" t="s">
        <v>1870</v>
      </c>
      <c r="P2734" s="114" t="s">
        <v>1871</v>
      </c>
      <c r="Q2734" s="114" t="s">
        <v>589</v>
      </c>
      <c r="R2734" s="114" t="s">
        <v>1676</v>
      </c>
      <c r="S2734" s="114"/>
      <c r="T2734" s="112">
        <v>28896</v>
      </c>
      <c r="U2734" s="112">
        <v>0</v>
      </c>
      <c r="V2734" s="112">
        <v>0</v>
      </c>
      <c r="W2734" s="112">
        <v>0</v>
      </c>
      <c r="X2734" s="112">
        <v>0</v>
      </c>
      <c r="Y2734" s="112">
        <v>0</v>
      </c>
      <c r="Z2734" s="112">
        <v>0</v>
      </c>
      <c r="AA2734" s="112">
        <v>0</v>
      </c>
      <c r="AB2734" s="112">
        <v>28896</v>
      </c>
    </row>
    <row r="2735" spans="1:28" hidden="1" outlineLevel="1" x14ac:dyDescent="0.25">
      <c r="A2735" s="114" t="s">
        <v>1870</v>
      </c>
      <c r="B2735" s="114" t="s">
        <v>1871</v>
      </c>
      <c r="C2735" s="114" t="s">
        <v>590</v>
      </c>
      <c r="D2735" s="114" t="s">
        <v>1677</v>
      </c>
      <c r="E2735" s="112">
        <v>0</v>
      </c>
      <c r="F2735" s="112">
        <v>0</v>
      </c>
      <c r="G2735" s="112">
        <v>0</v>
      </c>
      <c r="H2735" s="112">
        <v>0</v>
      </c>
      <c r="I2735" s="112">
        <v>1045</v>
      </c>
      <c r="J2735" s="112">
        <v>0</v>
      </c>
      <c r="K2735" s="112">
        <v>1120</v>
      </c>
      <c r="L2735" s="112">
        <v>0</v>
      </c>
      <c r="M2735" s="112">
        <v>2165</v>
      </c>
      <c r="O2735" s="114" t="s">
        <v>1870</v>
      </c>
      <c r="P2735" s="114" t="s">
        <v>1871</v>
      </c>
      <c r="Q2735" s="114" t="s">
        <v>590</v>
      </c>
      <c r="R2735" s="114" t="s">
        <v>1677</v>
      </c>
      <c r="S2735" s="114"/>
      <c r="T2735" s="112">
        <v>0</v>
      </c>
      <c r="U2735" s="112">
        <v>0</v>
      </c>
      <c r="V2735" s="112">
        <v>0</v>
      </c>
      <c r="W2735" s="112">
        <v>0</v>
      </c>
      <c r="X2735" s="112">
        <v>1045</v>
      </c>
      <c r="Y2735" s="112">
        <v>0</v>
      </c>
      <c r="Z2735" s="112">
        <v>1120</v>
      </c>
      <c r="AA2735" s="112">
        <v>0</v>
      </c>
      <c r="AB2735" s="112">
        <v>2165</v>
      </c>
    </row>
    <row r="2736" spans="1:28" hidden="1" outlineLevel="1" x14ac:dyDescent="0.25">
      <c r="A2736" s="114" t="s">
        <v>1870</v>
      </c>
      <c r="B2736" s="114" t="s">
        <v>1871</v>
      </c>
      <c r="C2736" s="114" t="s">
        <v>591</v>
      </c>
      <c r="D2736" s="114" t="s">
        <v>1678</v>
      </c>
      <c r="E2736" s="112">
        <v>0</v>
      </c>
      <c r="F2736" s="112">
        <v>319024</v>
      </c>
      <c r="G2736" s="112">
        <v>0</v>
      </c>
      <c r="H2736" s="112">
        <v>0</v>
      </c>
      <c r="I2736" s="112">
        <v>0</v>
      </c>
      <c r="J2736" s="112">
        <v>4992</v>
      </c>
      <c r="K2736" s="112">
        <v>0</v>
      </c>
      <c r="L2736" s="112">
        <v>0</v>
      </c>
      <c r="M2736" s="112">
        <v>324016</v>
      </c>
      <c r="O2736" s="114" t="s">
        <v>1870</v>
      </c>
      <c r="P2736" s="114" t="s">
        <v>1871</v>
      </c>
      <c r="Q2736" s="114" t="s">
        <v>591</v>
      </c>
      <c r="R2736" s="114" t="s">
        <v>1678</v>
      </c>
      <c r="S2736" s="114"/>
      <c r="T2736" s="112">
        <v>0</v>
      </c>
      <c r="U2736" s="112">
        <v>319024</v>
      </c>
      <c r="V2736" s="112">
        <v>0</v>
      </c>
      <c r="W2736" s="112">
        <v>0</v>
      </c>
      <c r="X2736" s="112">
        <v>0</v>
      </c>
      <c r="Y2736" s="112">
        <v>4992</v>
      </c>
      <c r="Z2736" s="112">
        <v>0</v>
      </c>
      <c r="AA2736" s="112">
        <v>0</v>
      </c>
      <c r="AB2736" s="112">
        <v>324016</v>
      </c>
    </row>
    <row r="2737" spans="1:28" hidden="1" outlineLevel="1" x14ac:dyDescent="0.25">
      <c r="A2737" s="114" t="s">
        <v>1870</v>
      </c>
      <c r="B2737" s="114" t="s">
        <v>1871</v>
      </c>
      <c r="C2737" s="114" t="s">
        <v>592</v>
      </c>
      <c r="D2737" s="114" t="s">
        <v>1679</v>
      </c>
      <c r="E2737" s="112">
        <v>37344</v>
      </c>
      <c r="F2737" s="112">
        <v>34368</v>
      </c>
      <c r="G2737" s="112">
        <v>0</v>
      </c>
      <c r="H2737" s="112">
        <v>0</v>
      </c>
      <c r="I2737" s="112">
        <v>329467</v>
      </c>
      <c r="J2737" s="112">
        <v>3024</v>
      </c>
      <c r="K2737" s="112">
        <v>74232</v>
      </c>
      <c r="L2737" s="112">
        <v>32</v>
      </c>
      <c r="M2737" s="112">
        <v>478467</v>
      </c>
      <c r="O2737" s="114" t="s">
        <v>1870</v>
      </c>
      <c r="P2737" s="114" t="s">
        <v>1871</v>
      </c>
      <c r="Q2737" s="114" t="s">
        <v>592</v>
      </c>
      <c r="R2737" s="114" t="s">
        <v>1679</v>
      </c>
      <c r="S2737" s="114"/>
      <c r="T2737" s="112">
        <v>37344</v>
      </c>
      <c r="U2737" s="112">
        <v>34368</v>
      </c>
      <c r="V2737" s="112">
        <v>0</v>
      </c>
      <c r="W2737" s="112">
        <v>0</v>
      </c>
      <c r="X2737" s="112">
        <v>329467</v>
      </c>
      <c r="Y2737" s="112">
        <v>3024</v>
      </c>
      <c r="Z2737" s="112">
        <v>74232</v>
      </c>
      <c r="AA2737" s="112">
        <v>32</v>
      </c>
      <c r="AB2737" s="112">
        <v>478467</v>
      </c>
    </row>
    <row r="2738" spans="1:28" hidden="1" outlineLevel="1" x14ac:dyDescent="0.25">
      <c r="A2738" s="114" t="s">
        <v>1870</v>
      </c>
      <c r="B2738" s="114" t="s">
        <v>1871</v>
      </c>
      <c r="C2738" s="114" t="s">
        <v>593</v>
      </c>
      <c r="D2738" s="114" t="s">
        <v>1680</v>
      </c>
      <c r="E2738" s="112">
        <v>0</v>
      </c>
      <c r="F2738" s="112">
        <v>0</v>
      </c>
      <c r="G2738" s="112">
        <v>0</v>
      </c>
      <c r="H2738" s="112">
        <v>0</v>
      </c>
      <c r="I2738" s="112">
        <v>0</v>
      </c>
      <c r="J2738" s="112">
        <v>0</v>
      </c>
      <c r="K2738" s="112">
        <v>0</v>
      </c>
      <c r="L2738" s="112">
        <v>0</v>
      </c>
      <c r="M2738" s="112">
        <v>0</v>
      </c>
      <c r="O2738" s="114" t="s">
        <v>1870</v>
      </c>
      <c r="P2738" s="114" t="s">
        <v>1871</v>
      </c>
      <c r="Q2738" s="114" t="s">
        <v>593</v>
      </c>
      <c r="R2738" s="114" t="s">
        <v>1680</v>
      </c>
      <c r="S2738" s="114"/>
      <c r="T2738" s="112">
        <v>0</v>
      </c>
      <c r="U2738" s="112">
        <v>0</v>
      </c>
      <c r="V2738" s="112">
        <v>0</v>
      </c>
      <c r="W2738" s="112">
        <v>0</v>
      </c>
      <c r="X2738" s="112">
        <v>0</v>
      </c>
      <c r="Y2738" s="112">
        <v>0</v>
      </c>
      <c r="Z2738" s="112">
        <v>0</v>
      </c>
      <c r="AA2738" s="112">
        <v>0</v>
      </c>
      <c r="AB2738" s="112">
        <v>0</v>
      </c>
    </row>
    <row r="2739" spans="1:28" hidden="1" outlineLevel="1" x14ac:dyDescent="0.25">
      <c r="A2739" s="114" t="s">
        <v>1870</v>
      </c>
      <c r="B2739" s="114" t="s">
        <v>1871</v>
      </c>
      <c r="C2739" s="114" t="s">
        <v>594</v>
      </c>
      <c r="D2739" s="114" t="s">
        <v>1681</v>
      </c>
      <c r="E2739" s="112">
        <v>0</v>
      </c>
      <c r="F2739" s="112">
        <v>0</v>
      </c>
      <c r="G2739" s="112">
        <v>0</v>
      </c>
      <c r="H2739" s="112">
        <v>0</v>
      </c>
      <c r="I2739" s="112">
        <v>38832</v>
      </c>
      <c r="J2739" s="112">
        <v>0</v>
      </c>
      <c r="K2739" s="112">
        <v>1624</v>
      </c>
      <c r="L2739" s="112">
        <v>0</v>
      </c>
      <c r="M2739" s="112">
        <v>40456</v>
      </c>
      <c r="O2739" s="114" t="s">
        <v>1870</v>
      </c>
      <c r="P2739" s="114" t="s">
        <v>1871</v>
      </c>
      <c r="Q2739" s="114" t="s">
        <v>594</v>
      </c>
      <c r="R2739" s="114" t="s">
        <v>1681</v>
      </c>
      <c r="S2739" s="114"/>
      <c r="T2739" s="112">
        <v>0</v>
      </c>
      <c r="U2739" s="112">
        <v>0</v>
      </c>
      <c r="V2739" s="112">
        <v>0</v>
      </c>
      <c r="W2739" s="112">
        <v>0</v>
      </c>
      <c r="X2739" s="112">
        <v>38832</v>
      </c>
      <c r="Y2739" s="112">
        <v>0</v>
      </c>
      <c r="Z2739" s="112">
        <v>1624</v>
      </c>
      <c r="AA2739" s="112">
        <v>0</v>
      </c>
      <c r="AB2739" s="112">
        <v>40456</v>
      </c>
    </row>
    <row r="2740" spans="1:28" hidden="1" outlineLevel="1" x14ac:dyDescent="0.25">
      <c r="A2740" s="114" t="s">
        <v>1870</v>
      </c>
      <c r="B2740" s="114" t="s">
        <v>1871</v>
      </c>
      <c r="C2740" s="114" t="s">
        <v>595</v>
      </c>
      <c r="D2740" s="114" t="s">
        <v>1682</v>
      </c>
      <c r="E2740" s="112">
        <v>0</v>
      </c>
      <c r="F2740" s="112">
        <v>69792</v>
      </c>
      <c r="G2740" s="112">
        <v>0</v>
      </c>
      <c r="H2740" s="112">
        <v>0</v>
      </c>
      <c r="I2740" s="112">
        <v>0</v>
      </c>
      <c r="J2740" s="112">
        <v>36524</v>
      </c>
      <c r="K2740" s="112">
        <v>0</v>
      </c>
      <c r="L2740" s="112">
        <v>32744</v>
      </c>
      <c r="M2740" s="112">
        <v>139060</v>
      </c>
      <c r="O2740" s="114" t="s">
        <v>1870</v>
      </c>
      <c r="P2740" s="114" t="s">
        <v>1871</v>
      </c>
      <c r="Q2740" s="114" t="s">
        <v>595</v>
      </c>
      <c r="R2740" s="114" t="s">
        <v>1682</v>
      </c>
      <c r="S2740" s="114"/>
      <c r="T2740" s="112">
        <v>0</v>
      </c>
      <c r="U2740" s="112">
        <v>69792</v>
      </c>
      <c r="V2740" s="112">
        <v>0</v>
      </c>
      <c r="W2740" s="112">
        <v>0</v>
      </c>
      <c r="X2740" s="112">
        <v>0</v>
      </c>
      <c r="Y2740" s="112">
        <v>36524</v>
      </c>
      <c r="Z2740" s="112">
        <v>0</v>
      </c>
      <c r="AA2740" s="112">
        <v>32744</v>
      </c>
      <c r="AB2740" s="112">
        <v>139060</v>
      </c>
    </row>
    <row r="2741" spans="1:28" hidden="1" outlineLevel="1" x14ac:dyDescent="0.25">
      <c r="A2741" s="114" t="s">
        <v>1870</v>
      </c>
      <c r="B2741" s="114" t="s">
        <v>1871</v>
      </c>
      <c r="C2741" s="114" t="s">
        <v>596</v>
      </c>
      <c r="D2741" s="114" t="s">
        <v>1683</v>
      </c>
      <c r="E2741" s="112">
        <v>0</v>
      </c>
      <c r="F2741" s="112">
        <v>0</v>
      </c>
      <c r="G2741" s="112">
        <v>0</v>
      </c>
      <c r="H2741" s="112">
        <v>0</v>
      </c>
      <c r="I2741" s="112">
        <v>0</v>
      </c>
      <c r="J2741" s="112">
        <v>0</v>
      </c>
      <c r="K2741" s="112">
        <v>1440</v>
      </c>
      <c r="L2741" s="112">
        <v>0</v>
      </c>
      <c r="M2741" s="112">
        <v>1440</v>
      </c>
      <c r="O2741" s="114" t="s">
        <v>1870</v>
      </c>
      <c r="P2741" s="114" t="s">
        <v>1871</v>
      </c>
      <c r="Q2741" s="114" t="s">
        <v>596</v>
      </c>
      <c r="R2741" s="114" t="s">
        <v>1683</v>
      </c>
      <c r="S2741" s="114"/>
      <c r="T2741" s="112">
        <v>0</v>
      </c>
      <c r="U2741" s="112">
        <v>0</v>
      </c>
      <c r="V2741" s="112">
        <v>0</v>
      </c>
      <c r="W2741" s="112">
        <v>0</v>
      </c>
      <c r="X2741" s="112">
        <v>0</v>
      </c>
      <c r="Y2741" s="112">
        <v>0</v>
      </c>
      <c r="Z2741" s="112">
        <v>1440</v>
      </c>
      <c r="AA2741" s="112">
        <v>0</v>
      </c>
      <c r="AB2741" s="112">
        <v>1440</v>
      </c>
    </row>
    <row r="2742" spans="1:28" hidden="1" outlineLevel="1" x14ac:dyDescent="0.25">
      <c r="A2742" s="114" t="s">
        <v>1870</v>
      </c>
      <c r="B2742" s="114" t="s">
        <v>1871</v>
      </c>
      <c r="C2742" s="114" t="s">
        <v>597</v>
      </c>
      <c r="D2742" s="114" t="s">
        <v>1684</v>
      </c>
      <c r="E2742" s="112">
        <v>18000</v>
      </c>
      <c r="F2742" s="112">
        <v>12928</v>
      </c>
      <c r="G2742" s="112">
        <v>0</v>
      </c>
      <c r="H2742" s="112">
        <v>0</v>
      </c>
      <c r="I2742" s="112">
        <v>0</v>
      </c>
      <c r="J2742" s="112">
        <v>0</v>
      </c>
      <c r="K2742" s="112">
        <v>0</v>
      </c>
      <c r="L2742" s="112">
        <v>0</v>
      </c>
      <c r="M2742" s="112">
        <v>30928</v>
      </c>
      <c r="O2742" s="114" t="s">
        <v>1870</v>
      </c>
      <c r="P2742" s="114" t="s">
        <v>1871</v>
      </c>
      <c r="Q2742" s="114" t="s">
        <v>597</v>
      </c>
      <c r="R2742" s="114" t="s">
        <v>1684</v>
      </c>
      <c r="S2742" s="114"/>
      <c r="T2742" s="112">
        <v>18000</v>
      </c>
      <c r="U2742" s="112">
        <v>12928</v>
      </c>
      <c r="V2742" s="112">
        <v>0</v>
      </c>
      <c r="W2742" s="112">
        <v>0</v>
      </c>
      <c r="X2742" s="112">
        <v>0</v>
      </c>
      <c r="Y2742" s="112">
        <v>0</v>
      </c>
      <c r="Z2742" s="112">
        <v>0</v>
      </c>
      <c r="AA2742" s="112">
        <v>0</v>
      </c>
      <c r="AB2742" s="112">
        <v>30928</v>
      </c>
    </row>
    <row r="2743" spans="1:28" hidden="1" outlineLevel="1" x14ac:dyDescent="0.25">
      <c r="A2743" s="114" t="s">
        <v>1870</v>
      </c>
      <c r="B2743" s="114" t="s">
        <v>1871</v>
      </c>
      <c r="C2743" s="114" t="s">
        <v>598</v>
      </c>
      <c r="D2743" s="114" t="s">
        <v>1685</v>
      </c>
      <c r="E2743" s="112">
        <v>0</v>
      </c>
      <c r="F2743" s="112">
        <v>6016</v>
      </c>
      <c r="G2743" s="112">
        <v>0</v>
      </c>
      <c r="H2743" s="112">
        <v>0</v>
      </c>
      <c r="I2743" s="112">
        <v>0</v>
      </c>
      <c r="J2743" s="112">
        <v>0</v>
      </c>
      <c r="K2743" s="112">
        <v>0</v>
      </c>
      <c r="L2743" s="112">
        <v>0</v>
      </c>
      <c r="M2743" s="112">
        <v>6016</v>
      </c>
      <c r="O2743" s="114" t="s">
        <v>1870</v>
      </c>
      <c r="P2743" s="114" t="s">
        <v>1871</v>
      </c>
      <c r="Q2743" s="114" t="s">
        <v>598</v>
      </c>
      <c r="R2743" s="114" t="s">
        <v>1685</v>
      </c>
      <c r="S2743" s="114"/>
      <c r="T2743" s="112">
        <v>0</v>
      </c>
      <c r="U2743" s="112">
        <v>6016</v>
      </c>
      <c r="V2743" s="112">
        <v>0</v>
      </c>
      <c r="W2743" s="112">
        <v>0</v>
      </c>
      <c r="X2743" s="112">
        <v>0</v>
      </c>
      <c r="Y2743" s="112">
        <v>0</v>
      </c>
      <c r="Z2743" s="112">
        <v>0</v>
      </c>
      <c r="AA2743" s="112">
        <v>0</v>
      </c>
      <c r="AB2743" s="112">
        <v>6016</v>
      </c>
    </row>
    <row r="2744" spans="1:28" hidden="1" outlineLevel="1" x14ac:dyDescent="0.25">
      <c r="A2744" s="114" t="s">
        <v>1870</v>
      </c>
      <c r="B2744" s="114" t="s">
        <v>1871</v>
      </c>
      <c r="C2744" s="114" t="s">
        <v>599</v>
      </c>
      <c r="D2744" s="114" t="s">
        <v>1686</v>
      </c>
      <c r="E2744" s="112">
        <v>0</v>
      </c>
      <c r="F2744" s="112">
        <v>2112</v>
      </c>
      <c r="G2744" s="112">
        <v>0</v>
      </c>
      <c r="H2744" s="112">
        <v>0</v>
      </c>
      <c r="I2744" s="112">
        <v>0</v>
      </c>
      <c r="J2744" s="112">
        <v>76656</v>
      </c>
      <c r="K2744" s="112">
        <v>0</v>
      </c>
      <c r="L2744" s="112">
        <v>16384</v>
      </c>
      <c r="M2744" s="112">
        <v>95152</v>
      </c>
      <c r="O2744" s="114" t="s">
        <v>1870</v>
      </c>
      <c r="P2744" s="114" t="s">
        <v>1871</v>
      </c>
      <c r="Q2744" s="114" t="s">
        <v>599</v>
      </c>
      <c r="R2744" s="114" t="s">
        <v>1686</v>
      </c>
      <c r="S2744" s="114"/>
      <c r="T2744" s="112">
        <v>0</v>
      </c>
      <c r="U2744" s="112">
        <v>2112</v>
      </c>
      <c r="V2744" s="112">
        <v>0</v>
      </c>
      <c r="W2744" s="112">
        <v>0</v>
      </c>
      <c r="X2744" s="112">
        <v>0</v>
      </c>
      <c r="Y2744" s="112">
        <v>76656</v>
      </c>
      <c r="Z2744" s="112">
        <v>0</v>
      </c>
      <c r="AA2744" s="112">
        <v>16384</v>
      </c>
      <c r="AB2744" s="112">
        <v>95152</v>
      </c>
    </row>
    <row r="2745" spans="1:28" hidden="1" outlineLevel="1" x14ac:dyDescent="0.25">
      <c r="A2745" s="114" t="s">
        <v>1870</v>
      </c>
      <c r="B2745" s="114" t="s">
        <v>1871</v>
      </c>
      <c r="C2745" s="114" t="s">
        <v>600</v>
      </c>
      <c r="D2745" s="114" t="s">
        <v>1687</v>
      </c>
      <c r="E2745" s="112">
        <v>242496</v>
      </c>
      <c r="F2745" s="112">
        <v>0</v>
      </c>
      <c r="G2745" s="112">
        <v>0</v>
      </c>
      <c r="H2745" s="112">
        <v>28512</v>
      </c>
      <c r="I2745" s="112">
        <v>0</v>
      </c>
      <c r="J2745" s="112">
        <v>0</v>
      </c>
      <c r="K2745" s="112">
        <v>285</v>
      </c>
      <c r="L2745" s="112">
        <v>0</v>
      </c>
      <c r="M2745" s="112">
        <v>271293</v>
      </c>
      <c r="O2745" s="114" t="s">
        <v>1870</v>
      </c>
      <c r="P2745" s="114" t="s">
        <v>1871</v>
      </c>
      <c r="Q2745" s="114" t="s">
        <v>600</v>
      </c>
      <c r="R2745" s="114" t="s">
        <v>1687</v>
      </c>
      <c r="S2745" s="114"/>
      <c r="T2745" s="112">
        <v>242496</v>
      </c>
      <c r="U2745" s="112">
        <v>0</v>
      </c>
      <c r="V2745" s="112">
        <v>0</v>
      </c>
      <c r="W2745" s="112">
        <v>28512</v>
      </c>
      <c r="X2745" s="112">
        <v>0</v>
      </c>
      <c r="Y2745" s="112">
        <v>0</v>
      </c>
      <c r="Z2745" s="112">
        <v>285</v>
      </c>
      <c r="AA2745" s="112">
        <v>0</v>
      </c>
      <c r="AB2745" s="112">
        <v>271293</v>
      </c>
    </row>
    <row r="2746" spans="1:28" hidden="1" outlineLevel="1" x14ac:dyDescent="0.25">
      <c r="A2746" s="114" t="s">
        <v>1870</v>
      </c>
      <c r="B2746" s="114" t="s">
        <v>1871</v>
      </c>
      <c r="C2746" s="114" t="s">
        <v>601</v>
      </c>
      <c r="D2746" s="114" t="s">
        <v>1688</v>
      </c>
      <c r="E2746" s="112">
        <v>39760</v>
      </c>
      <c r="F2746" s="112">
        <v>0</v>
      </c>
      <c r="G2746" s="112">
        <v>0</v>
      </c>
      <c r="H2746" s="112">
        <v>0</v>
      </c>
      <c r="I2746" s="112">
        <v>0</v>
      </c>
      <c r="J2746" s="112">
        <v>0</v>
      </c>
      <c r="K2746" s="112">
        <v>0</v>
      </c>
      <c r="L2746" s="112">
        <v>0</v>
      </c>
      <c r="M2746" s="112">
        <v>39760</v>
      </c>
      <c r="O2746" s="114" t="s">
        <v>1870</v>
      </c>
      <c r="P2746" s="114" t="s">
        <v>1871</v>
      </c>
      <c r="Q2746" s="114" t="s">
        <v>601</v>
      </c>
      <c r="R2746" s="114" t="s">
        <v>1688</v>
      </c>
      <c r="S2746" s="114"/>
      <c r="T2746" s="112">
        <v>39760</v>
      </c>
      <c r="U2746" s="112">
        <v>0</v>
      </c>
      <c r="V2746" s="112">
        <v>0</v>
      </c>
      <c r="W2746" s="112">
        <v>0</v>
      </c>
      <c r="X2746" s="112">
        <v>0</v>
      </c>
      <c r="Y2746" s="112">
        <v>0</v>
      </c>
      <c r="Z2746" s="112">
        <v>0</v>
      </c>
      <c r="AA2746" s="112">
        <v>0</v>
      </c>
      <c r="AB2746" s="112">
        <v>39760</v>
      </c>
    </row>
    <row r="2747" spans="1:28" hidden="1" outlineLevel="1" x14ac:dyDescent="0.25">
      <c r="A2747" s="114" t="s">
        <v>1870</v>
      </c>
      <c r="B2747" s="114" t="s">
        <v>1871</v>
      </c>
      <c r="C2747" s="114" t="s">
        <v>602</v>
      </c>
      <c r="D2747" s="114" t="s">
        <v>1689</v>
      </c>
      <c r="E2747" s="112">
        <v>0</v>
      </c>
      <c r="F2747" s="112">
        <v>0</v>
      </c>
      <c r="G2747" s="112">
        <v>0</v>
      </c>
      <c r="H2747" s="112">
        <v>0</v>
      </c>
      <c r="I2747" s="112">
        <v>0</v>
      </c>
      <c r="J2747" s="112">
        <v>0</v>
      </c>
      <c r="K2747" s="112">
        <v>0</v>
      </c>
      <c r="L2747" s="112">
        <v>5204</v>
      </c>
      <c r="M2747" s="112">
        <v>5204</v>
      </c>
      <c r="O2747" s="114" t="s">
        <v>1870</v>
      </c>
      <c r="P2747" s="114" t="s">
        <v>1871</v>
      </c>
      <c r="Q2747" s="114" t="s">
        <v>602</v>
      </c>
      <c r="R2747" s="114" t="s">
        <v>1689</v>
      </c>
      <c r="S2747" s="114"/>
      <c r="T2747" s="112">
        <v>0</v>
      </c>
      <c r="U2747" s="112">
        <v>0</v>
      </c>
      <c r="V2747" s="112">
        <v>0</v>
      </c>
      <c r="W2747" s="112">
        <v>0</v>
      </c>
      <c r="X2747" s="112">
        <v>0</v>
      </c>
      <c r="Y2747" s="112">
        <v>0</v>
      </c>
      <c r="Z2747" s="112">
        <v>0</v>
      </c>
      <c r="AA2747" s="112">
        <v>5204</v>
      </c>
      <c r="AB2747" s="112">
        <v>5204</v>
      </c>
    </row>
    <row r="2748" spans="1:28" hidden="1" outlineLevel="1" x14ac:dyDescent="0.25">
      <c r="A2748" s="114" t="s">
        <v>1870</v>
      </c>
      <c r="B2748" s="114" t="s">
        <v>1871</v>
      </c>
      <c r="C2748" s="114" t="s">
        <v>603</v>
      </c>
      <c r="D2748" s="114" t="s">
        <v>1690</v>
      </c>
      <c r="E2748" s="112">
        <v>0</v>
      </c>
      <c r="F2748" s="112">
        <v>0</v>
      </c>
      <c r="G2748" s="112">
        <v>0</v>
      </c>
      <c r="H2748" s="112">
        <v>0</v>
      </c>
      <c r="I2748" s="112">
        <v>0</v>
      </c>
      <c r="J2748" s="112">
        <v>0</v>
      </c>
      <c r="K2748" s="112">
        <v>0</v>
      </c>
      <c r="L2748" s="112">
        <v>0</v>
      </c>
      <c r="M2748" s="112">
        <v>0</v>
      </c>
      <c r="O2748" s="114" t="s">
        <v>1870</v>
      </c>
      <c r="P2748" s="114" t="s">
        <v>1871</v>
      </c>
      <c r="Q2748" s="114" t="s">
        <v>603</v>
      </c>
      <c r="R2748" s="114" t="s">
        <v>1690</v>
      </c>
      <c r="S2748" s="114"/>
      <c r="T2748" s="112">
        <v>0</v>
      </c>
      <c r="U2748" s="112">
        <v>0</v>
      </c>
      <c r="V2748" s="112">
        <v>0</v>
      </c>
      <c r="W2748" s="112">
        <v>0</v>
      </c>
      <c r="X2748" s="112">
        <v>0</v>
      </c>
      <c r="Y2748" s="112">
        <v>0</v>
      </c>
      <c r="Z2748" s="112">
        <v>0</v>
      </c>
      <c r="AA2748" s="112">
        <v>0</v>
      </c>
      <c r="AB2748" s="112">
        <v>0</v>
      </c>
    </row>
    <row r="2749" spans="1:28" hidden="1" outlineLevel="1" x14ac:dyDescent="0.25">
      <c r="A2749" s="114" t="s">
        <v>1870</v>
      </c>
      <c r="B2749" s="114" t="s">
        <v>1871</v>
      </c>
      <c r="C2749" s="114" t="s">
        <v>604</v>
      </c>
      <c r="D2749" s="114" t="s">
        <v>1691</v>
      </c>
      <c r="E2749" s="112">
        <v>27696</v>
      </c>
      <c r="F2749" s="112">
        <v>1248</v>
      </c>
      <c r="G2749" s="112">
        <v>0</v>
      </c>
      <c r="H2749" s="112">
        <v>0</v>
      </c>
      <c r="I2749" s="112">
        <v>0</v>
      </c>
      <c r="J2749" s="112">
        <v>187451</v>
      </c>
      <c r="K2749" s="112">
        <v>0</v>
      </c>
      <c r="L2749" s="112">
        <v>12174</v>
      </c>
      <c r="M2749" s="112">
        <v>228569</v>
      </c>
      <c r="O2749" s="114" t="s">
        <v>1870</v>
      </c>
      <c r="P2749" s="114" t="s">
        <v>1871</v>
      </c>
      <c r="Q2749" s="114" t="s">
        <v>604</v>
      </c>
      <c r="R2749" s="114" t="s">
        <v>1691</v>
      </c>
      <c r="S2749" s="114"/>
      <c r="T2749" s="112">
        <v>27696</v>
      </c>
      <c r="U2749" s="112">
        <v>1248</v>
      </c>
      <c r="V2749" s="112">
        <v>0</v>
      </c>
      <c r="W2749" s="112">
        <v>0</v>
      </c>
      <c r="X2749" s="112">
        <v>0</v>
      </c>
      <c r="Y2749" s="112">
        <v>187451</v>
      </c>
      <c r="Z2749" s="112">
        <v>0</v>
      </c>
      <c r="AA2749" s="112">
        <v>12174</v>
      </c>
      <c r="AB2749" s="112">
        <v>228569</v>
      </c>
    </row>
    <row r="2750" spans="1:28" hidden="1" outlineLevel="1" x14ac:dyDescent="0.25">
      <c r="A2750" s="114" t="s">
        <v>1870</v>
      </c>
      <c r="B2750" s="114" t="s">
        <v>1871</v>
      </c>
      <c r="C2750" s="114" t="s">
        <v>605</v>
      </c>
      <c r="D2750" s="114" t="s">
        <v>1692</v>
      </c>
      <c r="E2750" s="112">
        <v>0</v>
      </c>
      <c r="F2750" s="112">
        <v>0</v>
      </c>
      <c r="G2750" s="112">
        <v>0</v>
      </c>
      <c r="H2750" s="112">
        <v>0</v>
      </c>
      <c r="I2750" s="112">
        <v>0</v>
      </c>
      <c r="J2750" s="112">
        <v>0</v>
      </c>
      <c r="K2750" s="112">
        <v>0</v>
      </c>
      <c r="L2750" s="112">
        <v>0</v>
      </c>
      <c r="M2750" s="112">
        <v>0</v>
      </c>
      <c r="O2750" s="114" t="s">
        <v>1870</v>
      </c>
      <c r="P2750" s="114" t="s">
        <v>1871</v>
      </c>
      <c r="Q2750" s="114" t="s">
        <v>605</v>
      </c>
      <c r="R2750" s="114" t="s">
        <v>1692</v>
      </c>
      <c r="S2750" s="114"/>
      <c r="T2750" s="112">
        <v>0</v>
      </c>
      <c r="U2750" s="112">
        <v>0</v>
      </c>
      <c r="V2750" s="112">
        <v>0</v>
      </c>
      <c r="W2750" s="112">
        <v>0</v>
      </c>
      <c r="X2750" s="112">
        <v>0</v>
      </c>
      <c r="Y2750" s="112">
        <v>0</v>
      </c>
      <c r="Z2750" s="112">
        <v>0</v>
      </c>
      <c r="AA2750" s="112">
        <v>0</v>
      </c>
      <c r="AB2750" s="112">
        <v>0</v>
      </c>
    </row>
    <row r="2751" spans="1:28" hidden="1" outlineLevel="1" x14ac:dyDescent="0.25">
      <c r="A2751" s="114" t="s">
        <v>1870</v>
      </c>
      <c r="B2751" s="114" t="s">
        <v>1871</v>
      </c>
      <c r="C2751" s="114" t="s">
        <v>606</v>
      </c>
      <c r="D2751" s="114" t="s">
        <v>1693</v>
      </c>
      <c r="E2751" s="112">
        <v>0</v>
      </c>
      <c r="F2751" s="112">
        <v>0</v>
      </c>
      <c r="G2751" s="112">
        <v>0</v>
      </c>
      <c r="H2751" s="112">
        <v>0</v>
      </c>
      <c r="I2751" s="112">
        <v>0</v>
      </c>
      <c r="J2751" s="112">
        <v>0</v>
      </c>
      <c r="K2751" s="112">
        <v>0</v>
      </c>
      <c r="L2751" s="112">
        <v>0</v>
      </c>
      <c r="M2751" s="112">
        <v>0</v>
      </c>
      <c r="O2751" s="114" t="s">
        <v>1870</v>
      </c>
      <c r="P2751" s="114" t="s">
        <v>1871</v>
      </c>
      <c r="Q2751" s="114" t="s">
        <v>606</v>
      </c>
      <c r="R2751" s="114" t="s">
        <v>1693</v>
      </c>
      <c r="S2751" s="114"/>
      <c r="T2751" s="112">
        <v>0</v>
      </c>
      <c r="U2751" s="112">
        <v>0</v>
      </c>
      <c r="V2751" s="112">
        <v>0</v>
      </c>
      <c r="W2751" s="112">
        <v>0</v>
      </c>
      <c r="X2751" s="112">
        <v>0</v>
      </c>
      <c r="Y2751" s="112">
        <v>0</v>
      </c>
      <c r="Z2751" s="112">
        <v>0</v>
      </c>
      <c r="AA2751" s="112">
        <v>0</v>
      </c>
      <c r="AB2751" s="112">
        <v>0</v>
      </c>
    </row>
    <row r="2752" spans="1:28" hidden="1" outlineLevel="1" x14ac:dyDescent="0.25">
      <c r="A2752" s="114" t="s">
        <v>1870</v>
      </c>
      <c r="B2752" s="114" t="s">
        <v>1871</v>
      </c>
      <c r="C2752" s="114" t="s">
        <v>607</v>
      </c>
      <c r="D2752" s="114" t="s">
        <v>1694</v>
      </c>
      <c r="E2752" s="112">
        <v>0</v>
      </c>
      <c r="F2752" s="112">
        <v>244976</v>
      </c>
      <c r="G2752" s="112">
        <v>67904</v>
      </c>
      <c r="H2752" s="112">
        <v>0</v>
      </c>
      <c r="I2752" s="112">
        <v>0</v>
      </c>
      <c r="J2752" s="112">
        <v>0</v>
      </c>
      <c r="K2752" s="112">
        <v>0</v>
      </c>
      <c r="L2752" s="112">
        <v>0</v>
      </c>
      <c r="M2752" s="112">
        <v>312880</v>
      </c>
      <c r="O2752" s="114" t="s">
        <v>1870</v>
      </c>
      <c r="P2752" s="114" t="s">
        <v>1871</v>
      </c>
      <c r="Q2752" s="114" t="s">
        <v>607</v>
      </c>
      <c r="R2752" s="114" t="s">
        <v>1694</v>
      </c>
      <c r="S2752" s="114"/>
      <c r="T2752" s="112">
        <v>0</v>
      </c>
      <c r="U2752" s="112">
        <v>244976</v>
      </c>
      <c r="V2752" s="112">
        <v>67904</v>
      </c>
      <c r="W2752" s="112">
        <v>0</v>
      </c>
      <c r="X2752" s="112">
        <v>0</v>
      </c>
      <c r="Y2752" s="112">
        <v>0</v>
      </c>
      <c r="Z2752" s="112">
        <v>0</v>
      </c>
      <c r="AA2752" s="112">
        <v>0</v>
      </c>
      <c r="AB2752" s="112">
        <v>312880</v>
      </c>
    </row>
    <row r="2753" spans="1:28" hidden="1" outlineLevel="1" x14ac:dyDescent="0.25">
      <c r="A2753" s="114" t="s">
        <v>1870</v>
      </c>
      <c r="B2753" s="114" t="s">
        <v>1871</v>
      </c>
      <c r="C2753" s="114" t="s">
        <v>608</v>
      </c>
      <c r="D2753" s="114" t="s">
        <v>1695</v>
      </c>
      <c r="E2753" s="112">
        <v>0</v>
      </c>
      <c r="F2753" s="112">
        <v>0</v>
      </c>
      <c r="G2753" s="112">
        <v>0</v>
      </c>
      <c r="H2753" s="112">
        <v>0</v>
      </c>
      <c r="I2753" s="112">
        <v>151149</v>
      </c>
      <c r="J2753" s="112">
        <v>0</v>
      </c>
      <c r="K2753" s="112">
        <v>528</v>
      </c>
      <c r="L2753" s="112">
        <v>0</v>
      </c>
      <c r="M2753" s="112">
        <v>151677</v>
      </c>
      <c r="O2753" s="114" t="s">
        <v>1870</v>
      </c>
      <c r="P2753" s="114" t="s">
        <v>1871</v>
      </c>
      <c r="Q2753" s="114" t="s">
        <v>608</v>
      </c>
      <c r="R2753" s="114" t="s">
        <v>1695</v>
      </c>
      <c r="S2753" s="114"/>
      <c r="T2753" s="112">
        <v>0</v>
      </c>
      <c r="U2753" s="112">
        <v>0</v>
      </c>
      <c r="V2753" s="112">
        <v>0</v>
      </c>
      <c r="W2753" s="112">
        <v>0</v>
      </c>
      <c r="X2753" s="112">
        <v>151149</v>
      </c>
      <c r="Y2753" s="112">
        <v>0</v>
      </c>
      <c r="Z2753" s="112">
        <v>528</v>
      </c>
      <c r="AA2753" s="112">
        <v>0</v>
      </c>
      <c r="AB2753" s="112">
        <v>151677</v>
      </c>
    </row>
    <row r="2754" spans="1:28" hidden="1" outlineLevel="1" x14ac:dyDescent="0.25">
      <c r="A2754" s="114" t="s">
        <v>1870</v>
      </c>
      <c r="B2754" s="114" t="s">
        <v>1871</v>
      </c>
      <c r="C2754" s="114" t="s">
        <v>609</v>
      </c>
      <c r="D2754" s="114" t="s">
        <v>1696</v>
      </c>
      <c r="E2754" s="112">
        <v>0</v>
      </c>
      <c r="F2754" s="112">
        <v>0</v>
      </c>
      <c r="G2754" s="112">
        <v>0</v>
      </c>
      <c r="H2754" s="112">
        <v>0</v>
      </c>
      <c r="I2754" s="112">
        <v>14752</v>
      </c>
      <c r="J2754" s="112">
        <v>0</v>
      </c>
      <c r="K2754" s="112">
        <v>80467</v>
      </c>
      <c r="L2754" s="112">
        <v>0</v>
      </c>
      <c r="M2754" s="112">
        <v>95219</v>
      </c>
      <c r="O2754" s="114" t="s">
        <v>1870</v>
      </c>
      <c r="P2754" s="114" t="s">
        <v>1871</v>
      </c>
      <c r="Q2754" s="114" t="s">
        <v>609</v>
      </c>
      <c r="R2754" s="114" t="s">
        <v>1696</v>
      </c>
      <c r="S2754" s="114"/>
      <c r="T2754" s="112">
        <v>0</v>
      </c>
      <c r="U2754" s="112">
        <v>0</v>
      </c>
      <c r="V2754" s="112">
        <v>0</v>
      </c>
      <c r="W2754" s="112">
        <v>0</v>
      </c>
      <c r="X2754" s="112">
        <v>14752</v>
      </c>
      <c r="Y2754" s="112">
        <v>0</v>
      </c>
      <c r="Z2754" s="112">
        <v>80467</v>
      </c>
      <c r="AA2754" s="112">
        <v>0</v>
      </c>
      <c r="AB2754" s="112">
        <v>95219</v>
      </c>
    </row>
    <row r="2755" spans="1:28" hidden="1" outlineLevel="1" x14ac:dyDescent="0.25">
      <c r="A2755" s="114" t="s">
        <v>1870</v>
      </c>
      <c r="B2755" s="114" t="s">
        <v>1871</v>
      </c>
      <c r="C2755" s="114" t="s">
        <v>610</v>
      </c>
      <c r="D2755" s="114" t="s">
        <v>1697</v>
      </c>
      <c r="E2755" s="112">
        <v>0</v>
      </c>
      <c r="F2755" s="112">
        <v>0</v>
      </c>
      <c r="G2755" s="112">
        <v>0</v>
      </c>
      <c r="H2755" s="112">
        <v>0</v>
      </c>
      <c r="I2755" s="112">
        <v>2976</v>
      </c>
      <c r="J2755" s="112">
        <v>0</v>
      </c>
      <c r="K2755" s="112">
        <v>31648</v>
      </c>
      <c r="L2755" s="112">
        <v>0</v>
      </c>
      <c r="M2755" s="112">
        <v>34624</v>
      </c>
      <c r="O2755" s="114" t="s">
        <v>1870</v>
      </c>
      <c r="P2755" s="114" t="s">
        <v>1871</v>
      </c>
      <c r="Q2755" s="114" t="s">
        <v>610</v>
      </c>
      <c r="R2755" s="114" t="s">
        <v>1697</v>
      </c>
      <c r="S2755" s="114"/>
      <c r="T2755" s="112">
        <v>0</v>
      </c>
      <c r="U2755" s="112">
        <v>0</v>
      </c>
      <c r="V2755" s="112">
        <v>0</v>
      </c>
      <c r="W2755" s="112">
        <v>0</v>
      </c>
      <c r="X2755" s="112">
        <v>2976</v>
      </c>
      <c r="Y2755" s="112">
        <v>0</v>
      </c>
      <c r="Z2755" s="112">
        <v>31648</v>
      </c>
      <c r="AA2755" s="112">
        <v>0</v>
      </c>
      <c r="AB2755" s="112">
        <v>34624</v>
      </c>
    </row>
    <row r="2756" spans="1:28" hidden="1" outlineLevel="1" x14ac:dyDescent="0.25">
      <c r="A2756" s="114" t="s">
        <v>1870</v>
      </c>
      <c r="B2756" s="114" t="s">
        <v>1871</v>
      </c>
      <c r="C2756" s="114" t="s">
        <v>611</v>
      </c>
      <c r="D2756" s="114" t="s">
        <v>1698</v>
      </c>
      <c r="E2756" s="112">
        <v>58624</v>
      </c>
      <c r="F2756" s="112">
        <v>0</v>
      </c>
      <c r="G2756" s="112">
        <v>0</v>
      </c>
      <c r="H2756" s="112">
        <v>0</v>
      </c>
      <c r="I2756" s="112">
        <v>0</v>
      </c>
      <c r="J2756" s="112">
        <v>0</v>
      </c>
      <c r="K2756" s="112">
        <v>240</v>
      </c>
      <c r="L2756" s="112">
        <v>0</v>
      </c>
      <c r="M2756" s="112">
        <v>58864</v>
      </c>
      <c r="O2756" s="114" t="s">
        <v>1870</v>
      </c>
      <c r="P2756" s="114" t="s">
        <v>1871</v>
      </c>
      <c r="Q2756" s="114" t="s">
        <v>611</v>
      </c>
      <c r="R2756" s="114" t="s">
        <v>1698</v>
      </c>
      <c r="S2756" s="114"/>
      <c r="T2756" s="112">
        <v>58624</v>
      </c>
      <c r="U2756" s="112">
        <v>0</v>
      </c>
      <c r="V2756" s="112">
        <v>0</v>
      </c>
      <c r="W2756" s="112">
        <v>0</v>
      </c>
      <c r="X2756" s="112">
        <v>0</v>
      </c>
      <c r="Y2756" s="112">
        <v>0</v>
      </c>
      <c r="Z2756" s="112">
        <v>240</v>
      </c>
      <c r="AA2756" s="112">
        <v>0</v>
      </c>
      <c r="AB2756" s="112">
        <v>58864</v>
      </c>
    </row>
    <row r="2757" spans="1:28" hidden="1" outlineLevel="1" x14ac:dyDescent="0.25">
      <c r="A2757" s="114" t="s">
        <v>1870</v>
      </c>
      <c r="B2757" s="114" t="s">
        <v>1871</v>
      </c>
      <c r="C2757" s="114" t="s">
        <v>612</v>
      </c>
      <c r="D2757" s="114" t="s">
        <v>1699</v>
      </c>
      <c r="E2757" s="112">
        <v>40176</v>
      </c>
      <c r="F2757" s="112">
        <v>0</v>
      </c>
      <c r="G2757" s="112">
        <v>0</v>
      </c>
      <c r="H2757" s="112">
        <v>0</v>
      </c>
      <c r="I2757" s="112">
        <v>3216</v>
      </c>
      <c r="J2757" s="112">
        <v>0</v>
      </c>
      <c r="K2757" s="112">
        <v>69700</v>
      </c>
      <c r="L2757" s="112">
        <v>0</v>
      </c>
      <c r="M2757" s="112">
        <v>113092</v>
      </c>
      <c r="O2757" s="114" t="s">
        <v>1870</v>
      </c>
      <c r="P2757" s="114" t="s">
        <v>1871</v>
      </c>
      <c r="Q2757" s="114" t="s">
        <v>612</v>
      </c>
      <c r="R2757" s="114" t="s">
        <v>1699</v>
      </c>
      <c r="S2757" s="114"/>
      <c r="T2757" s="112">
        <v>40176</v>
      </c>
      <c r="U2757" s="112">
        <v>0</v>
      </c>
      <c r="V2757" s="112">
        <v>0</v>
      </c>
      <c r="W2757" s="112">
        <v>0</v>
      </c>
      <c r="X2757" s="112">
        <v>3216</v>
      </c>
      <c r="Y2757" s="112">
        <v>0</v>
      </c>
      <c r="Z2757" s="112">
        <v>69700</v>
      </c>
      <c r="AA2757" s="112">
        <v>0</v>
      </c>
      <c r="AB2757" s="112">
        <v>113092</v>
      </c>
    </row>
    <row r="2758" spans="1:28" hidden="1" outlineLevel="1" x14ac:dyDescent="0.25">
      <c r="A2758" s="114" t="s">
        <v>1870</v>
      </c>
      <c r="B2758" s="114" t="s">
        <v>1871</v>
      </c>
      <c r="C2758" s="114" t="s">
        <v>613</v>
      </c>
      <c r="D2758" s="114" t="s">
        <v>1700</v>
      </c>
      <c r="E2758" s="112">
        <v>387168</v>
      </c>
      <c r="F2758" s="112">
        <v>0</v>
      </c>
      <c r="G2758" s="112">
        <v>0</v>
      </c>
      <c r="H2758" s="112">
        <v>0</v>
      </c>
      <c r="I2758" s="112">
        <v>0</v>
      </c>
      <c r="J2758" s="112">
        <v>0</v>
      </c>
      <c r="K2758" s="112">
        <v>0</v>
      </c>
      <c r="L2758" s="112">
        <v>0</v>
      </c>
      <c r="M2758" s="112">
        <v>387168</v>
      </c>
      <c r="O2758" s="114" t="s">
        <v>1870</v>
      </c>
      <c r="P2758" s="114" t="s">
        <v>1871</v>
      </c>
      <c r="Q2758" s="114" t="s">
        <v>613</v>
      </c>
      <c r="R2758" s="114" t="s">
        <v>1700</v>
      </c>
      <c r="S2758" s="114"/>
      <c r="T2758" s="112">
        <v>387168</v>
      </c>
      <c r="U2758" s="112">
        <v>0</v>
      </c>
      <c r="V2758" s="112">
        <v>0</v>
      </c>
      <c r="W2758" s="112">
        <v>0</v>
      </c>
      <c r="X2758" s="112">
        <v>0</v>
      </c>
      <c r="Y2758" s="112">
        <v>0</v>
      </c>
      <c r="Z2758" s="112">
        <v>0</v>
      </c>
      <c r="AA2758" s="112">
        <v>0</v>
      </c>
      <c r="AB2758" s="112">
        <v>387168</v>
      </c>
    </row>
    <row r="2759" spans="1:28" hidden="1" outlineLevel="1" x14ac:dyDescent="0.25">
      <c r="A2759" s="114" t="s">
        <v>1870</v>
      </c>
      <c r="B2759" s="114" t="s">
        <v>1871</v>
      </c>
      <c r="C2759" s="114" t="s">
        <v>614</v>
      </c>
      <c r="D2759" s="114" t="s">
        <v>1701</v>
      </c>
      <c r="E2759" s="112">
        <v>123680</v>
      </c>
      <c r="F2759" s="112">
        <v>0</v>
      </c>
      <c r="G2759" s="112">
        <v>0</v>
      </c>
      <c r="H2759" s="112">
        <v>0</v>
      </c>
      <c r="I2759" s="112">
        <v>33504</v>
      </c>
      <c r="J2759" s="112">
        <v>0</v>
      </c>
      <c r="K2759" s="112">
        <v>0</v>
      </c>
      <c r="L2759" s="112">
        <v>0</v>
      </c>
      <c r="M2759" s="112">
        <v>157184</v>
      </c>
      <c r="O2759" s="114" t="s">
        <v>1870</v>
      </c>
      <c r="P2759" s="114" t="s">
        <v>1871</v>
      </c>
      <c r="Q2759" s="114" t="s">
        <v>614</v>
      </c>
      <c r="R2759" s="114" t="s">
        <v>1701</v>
      </c>
      <c r="S2759" s="114"/>
      <c r="T2759" s="112">
        <v>123680</v>
      </c>
      <c r="U2759" s="112">
        <v>0</v>
      </c>
      <c r="V2759" s="112">
        <v>0</v>
      </c>
      <c r="W2759" s="112">
        <v>0</v>
      </c>
      <c r="X2759" s="112">
        <v>33504</v>
      </c>
      <c r="Y2759" s="112">
        <v>0</v>
      </c>
      <c r="Z2759" s="112">
        <v>0</v>
      </c>
      <c r="AA2759" s="112">
        <v>0</v>
      </c>
      <c r="AB2759" s="112">
        <v>157184</v>
      </c>
    </row>
    <row r="2760" spans="1:28" hidden="1" outlineLevel="1" x14ac:dyDescent="0.25">
      <c r="A2760" s="114" t="s">
        <v>1870</v>
      </c>
      <c r="B2760" s="114" t="s">
        <v>1871</v>
      </c>
      <c r="C2760" s="114" t="s">
        <v>615</v>
      </c>
      <c r="D2760" s="114" t="s">
        <v>1702</v>
      </c>
      <c r="E2760" s="112">
        <v>0</v>
      </c>
      <c r="F2760" s="112">
        <v>0</v>
      </c>
      <c r="G2760" s="112">
        <v>0</v>
      </c>
      <c r="H2760" s="112">
        <v>0</v>
      </c>
      <c r="I2760" s="112">
        <v>0</v>
      </c>
      <c r="J2760" s="112">
        <v>0</v>
      </c>
      <c r="K2760" s="112">
        <v>0</v>
      </c>
      <c r="L2760" s="112">
        <v>0</v>
      </c>
      <c r="M2760" s="112">
        <v>0</v>
      </c>
      <c r="O2760" s="114" t="s">
        <v>1870</v>
      </c>
      <c r="P2760" s="114" t="s">
        <v>1871</v>
      </c>
      <c r="Q2760" s="114" t="s">
        <v>615</v>
      </c>
      <c r="R2760" s="114" t="s">
        <v>1702</v>
      </c>
      <c r="S2760" s="114"/>
      <c r="T2760" s="112">
        <v>0</v>
      </c>
      <c r="U2760" s="112">
        <v>0</v>
      </c>
      <c r="V2760" s="112">
        <v>0</v>
      </c>
      <c r="W2760" s="112">
        <v>0</v>
      </c>
      <c r="X2760" s="112">
        <v>0</v>
      </c>
      <c r="Y2760" s="112">
        <v>0</v>
      </c>
      <c r="Z2760" s="112">
        <v>0</v>
      </c>
      <c r="AA2760" s="112">
        <v>0</v>
      </c>
      <c r="AB2760" s="112">
        <v>0</v>
      </c>
    </row>
    <row r="2761" spans="1:28" hidden="1" outlineLevel="1" x14ac:dyDescent="0.25">
      <c r="A2761" s="114" t="s">
        <v>1870</v>
      </c>
      <c r="B2761" s="114" t="s">
        <v>1871</v>
      </c>
      <c r="C2761" s="114" t="s">
        <v>616</v>
      </c>
      <c r="D2761" s="114" t="s">
        <v>1703</v>
      </c>
      <c r="E2761" s="112">
        <v>1003840</v>
      </c>
      <c r="F2761" s="112">
        <v>690464</v>
      </c>
      <c r="G2761" s="112">
        <v>67904</v>
      </c>
      <c r="H2761" s="112">
        <v>28512</v>
      </c>
      <c r="I2761" s="112">
        <v>574941</v>
      </c>
      <c r="J2761" s="112">
        <v>308647</v>
      </c>
      <c r="K2761" s="112">
        <v>261284</v>
      </c>
      <c r="L2761" s="112">
        <v>66538</v>
      </c>
      <c r="M2761" s="112">
        <v>3002130</v>
      </c>
      <c r="O2761" s="114" t="s">
        <v>1870</v>
      </c>
      <c r="P2761" s="114" t="s">
        <v>1871</v>
      </c>
      <c r="Q2761" s="114" t="s">
        <v>616</v>
      </c>
      <c r="R2761" s="114" t="s">
        <v>1703</v>
      </c>
      <c r="S2761" s="114"/>
      <c r="T2761" s="112">
        <v>1003840</v>
      </c>
      <c r="U2761" s="112">
        <v>690464</v>
      </c>
      <c r="V2761" s="112">
        <v>67904</v>
      </c>
      <c r="W2761" s="112">
        <v>28512</v>
      </c>
      <c r="X2761" s="112">
        <v>574941</v>
      </c>
      <c r="Y2761" s="112">
        <v>308647</v>
      </c>
      <c r="Z2761" s="112">
        <v>261284</v>
      </c>
      <c r="AA2761" s="112">
        <v>66538</v>
      </c>
      <c r="AB2761" s="112">
        <v>3002130</v>
      </c>
    </row>
    <row r="2762" spans="1:28" hidden="1" outlineLevel="1" x14ac:dyDescent="0.25">
      <c r="D2762" s="111" t="s">
        <v>617</v>
      </c>
      <c r="R2762" s="111" t="s">
        <v>617</v>
      </c>
      <c r="S2762" s="111"/>
    </row>
    <row r="2763" spans="1:28" hidden="1" outlineLevel="1" x14ac:dyDescent="0.25">
      <c r="A2763" s="114" t="s">
        <v>1870</v>
      </c>
      <c r="B2763" s="114" t="s">
        <v>1871</v>
      </c>
      <c r="C2763" s="114" t="s">
        <v>618</v>
      </c>
      <c r="D2763" s="114" t="s">
        <v>1704</v>
      </c>
      <c r="E2763" s="112">
        <v>0</v>
      </c>
      <c r="F2763" s="112">
        <v>0</v>
      </c>
      <c r="G2763" s="112">
        <v>0</v>
      </c>
      <c r="H2763" s="112">
        <v>0</v>
      </c>
      <c r="I2763" s="112">
        <v>0</v>
      </c>
      <c r="J2763" s="112">
        <v>0</v>
      </c>
      <c r="K2763" s="112">
        <v>0</v>
      </c>
      <c r="L2763" s="112">
        <v>0</v>
      </c>
      <c r="M2763" s="112">
        <v>0</v>
      </c>
      <c r="O2763" s="114" t="s">
        <v>1870</v>
      </c>
      <c r="P2763" s="114" t="s">
        <v>1871</v>
      </c>
      <c r="Q2763" s="114" t="s">
        <v>618</v>
      </c>
      <c r="R2763" s="114" t="s">
        <v>1704</v>
      </c>
      <c r="S2763" s="114"/>
      <c r="T2763" s="112">
        <v>0</v>
      </c>
      <c r="U2763" s="112">
        <v>0</v>
      </c>
      <c r="V2763" s="112">
        <v>0</v>
      </c>
      <c r="W2763" s="112">
        <v>0</v>
      </c>
      <c r="X2763" s="112">
        <v>0</v>
      </c>
      <c r="Y2763" s="112">
        <v>0</v>
      </c>
      <c r="Z2763" s="112">
        <v>0</v>
      </c>
      <c r="AA2763" s="112">
        <v>0</v>
      </c>
      <c r="AB2763" s="112">
        <v>0</v>
      </c>
    </row>
    <row r="2764" spans="1:28" hidden="1" outlineLevel="1" x14ac:dyDescent="0.25">
      <c r="A2764" s="114" t="s">
        <v>1870</v>
      </c>
      <c r="B2764" s="114" t="s">
        <v>1871</v>
      </c>
      <c r="C2764" s="114" t="s">
        <v>619</v>
      </c>
      <c r="D2764" s="114" t="s">
        <v>1705</v>
      </c>
      <c r="E2764" s="112">
        <v>0</v>
      </c>
      <c r="F2764" s="112">
        <v>0</v>
      </c>
      <c r="G2764" s="112">
        <v>0</v>
      </c>
      <c r="H2764" s="112">
        <v>0</v>
      </c>
      <c r="I2764" s="112">
        <v>0</v>
      </c>
      <c r="J2764" s="112">
        <v>0</v>
      </c>
      <c r="K2764" s="112">
        <v>0</v>
      </c>
      <c r="L2764" s="112">
        <v>0</v>
      </c>
      <c r="M2764" s="112">
        <v>0</v>
      </c>
      <c r="O2764" s="114" t="s">
        <v>1870</v>
      </c>
      <c r="P2764" s="114" t="s">
        <v>1871</v>
      </c>
      <c r="Q2764" s="114" t="s">
        <v>619</v>
      </c>
      <c r="R2764" s="114" t="s">
        <v>1705</v>
      </c>
      <c r="S2764" s="114"/>
      <c r="T2764" s="112">
        <v>0</v>
      </c>
      <c r="U2764" s="112">
        <v>0</v>
      </c>
      <c r="V2764" s="112">
        <v>0</v>
      </c>
      <c r="W2764" s="112">
        <v>0</v>
      </c>
      <c r="X2764" s="112">
        <v>0</v>
      </c>
      <c r="Y2764" s="112">
        <v>0</v>
      </c>
      <c r="Z2764" s="112">
        <v>0</v>
      </c>
      <c r="AA2764" s="112">
        <v>0</v>
      </c>
      <c r="AB2764" s="112">
        <v>0</v>
      </c>
    </row>
    <row r="2765" spans="1:28" hidden="1" outlineLevel="1" x14ac:dyDescent="0.25">
      <c r="A2765" s="114" t="s">
        <v>1870</v>
      </c>
      <c r="B2765" s="114" t="s">
        <v>1871</v>
      </c>
      <c r="C2765" s="114" t="s">
        <v>620</v>
      </c>
      <c r="D2765" s="114" t="s">
        <v>1706</v>
      </c>
      <c r="E2765" s="112">
        <v>0</v>
      </c>
      <c r="F2765" s="112">
        <v>0</v>
      </c>
      <c r="G2765" s="112">
        <v>0</v>
      </c>
      <c r="H2765" s="112">
        <v>0</v>
      </c>
      <c r="I2765" s="112">
        <v>0</v>
      </c>
      <c r="J2765" s="112">
        <v>0</v>
      </c>
      <c r="K2765" s="112">
        <v>0</v>
      </c>
      <c r="L2765" s="112">
        <v>0</v>
      </c>
      <c r="M2765" s="112">
        <v>0</v>
      </c>
      <c r="O2765" s="114" t="s">
        <v>1870</v>
      </c>
      <c r="P2765" s="114" t="s">
        <v>1871</v>
      </c>
      <c r="Q2765" s="114" t="s">
        <v>620</v>
      </c>
      <c r="R2765" s="114" t="s">
        <v>1706</v>
      </c>
      <c r="S2765" s="114"/>
      <c r="T2765" s="112">
        <v>0</v>
      </c>
      <c r="U2765" s="112">
        <v>0</v>
      </c>
      <c r="V2765" s="112">
        <v>0</v>
      </c>
      <c r="W2765" s="112">
        <v>0</v>
      </c>
      <c r="X2765" s="112">
        <v>0</v>
      </c>
      <c r="Y2765" s="112">
        <v>0</v>
      </c>
      <c r="Z2765" s="112">
        <v>0</v>
      </c>
      <c r="AA2765" s="112">
        <v>0</v>
      </c>
      <c r="AB2765" s="112">
        <v>0</v>
      </c>
    </row>
    <row r="2766" spans="1:28" hidden="1" outlineLevel="1" x14ac:dyDescent="0.25">
      <c r="A2766" s="114" t="s">
        <v>1870</v>
      </c>
      <c r="B2766" s="114" t="s">
        <v>1871</v>
      </c>
      <c r="C2766" s="114" t="s">
        <v>621</v>
      </c>
      <c r="D2766" s="114" t="s">
        <v>1707</v>
      </c>
      <c r="E2766" s="112">
        <v>0</v>
      </c>
      <c r="F2766" s="112">
        <v>0</v>
      </c>
      <c r="G2766" s="112">
        <v>0</v>
      </c>
      <c r="H2766" s="112">
        <v>0</v>
      </c>
      <c r="I2766" s="112">
        <v>0</v>
      </c>
      <c r="J2766" s="112">
        <v>0</v>
      </c>
      <c r="K2766" s="112">
        <v>0</v>
      </c>
      <c r="L2766" s="112">
        <v>0</v>
      </c>
      <c r="M2766" s="112">
        <v>0</v>
      </c>
      <c r="O2766" s="114" t="s">
        <v>1870</v>
      </c>
      <c r="P2766" s="114" t="s">
        <v>1871</v>
      </c>
      <c r="Q2766" s="114" t="s">
        <v>621</v>
      </c>
      <c r="R2766" s="114" t="s">
        <v>1707</v>
      </c>
      <c r="S2766" s="114"/>
      <c r="T2766" s="112">
        <v>0</v>
      </c>
      <c r="U2766" s="112">
        <v>0</v>
      </c>
      <c r="V2766" s="112">
        <v>0</v>
      </c>
      <c r="W2766" s="112">
        <v>0</v>
      </c>
      <c r="X2766" s="112">
        <v>0</v>
      </c>
      <c r="Y2766" s="112">
        <v>0</v>
      </c>
      <c r="Z2766" s="112">
        <v>0</v>
      </c>
      <c r="AA2766" s="112">
        <v>0</v>
      </c>
      <c r="AB2766" s="112">
        <v>0</v>
      </c>
    </row>
    <row r="2767" spans="1:28" hidden="1" outlineLevel="1" x14ac:dyDescent="0.25">
      <c r="A2767" s="114" t="s">
        <v>1870</v>
      </c>
      <c r="B2767" s="114" t="s">
        <v>1871</v>
      </c>
      <c r="C2767" s="114" t="s">
        <v>706</v>
      </c>
      <c r="D2767" s="114" t="s">
        <v>1708</v>
      </c>
      <c r="E2767" s="112">
        <v>0</v>
      </c>
      <c r="F2767" s="112">
        <v>0</v>
      </c>
      <c r="G2767" s="112">
        <v>0</v>
      </c>
      <c r="H2767" s="112">
        <v>0</v>
      </c>
      <c r="I2767" s="112">
        <v>0</v>
      </c>
      <c r="J2767" s="112">
        <v>0</v>
      </c>
      <c r="K2767" s="112">
        <v>0</v>
      </c>
      <c r="L2767" s="112">
        <v>0</v>
      </c>
      <c r="M2767" s="112">
        <v>0</v>
      </c>
      <c r="O2767" s="114" t="s">
        <v>1870</v>
      </c>
      <c r="P2767" s="114" t="s">
        <v>1871</v>
      </c>
      <c r="Q2767" s="114" t="s">
        <v>706</v>
      </c>
      <c r="R2767" s="114" t="s">
        <v>1708</v>
      </c>
      <c r="S2767" s="114"/>
      <c r="T2767" s="112">
        <v>0</v>
      </c>
      <c r="U2767" s="112">
        <v>0</v>
      </c>
      <c r="V2767" s="112">
        <v>0</v>
      </c>
      <c r="W2767" s="112">
        <v>0</v>
      </c>
      <c r="X2767" s="112">
        <v>0</v>
      </c>
      <c r="Y2767" s="112">
        <v>0</v>
      </c>
      <c r="Z2767" s="112">
        <v>0</v>
      </c>
      <c r="AA2767" s="112">
        <v>0</v>
      </c>
      <c r="AB2767" s="112">
        <v>0</v>
      </c>
    </row>
    <row r="2768" spans="1:28" hidden="1" outlineLevel="1" x14ac:dyDescent="0.25">
      <c r="A2768" s="114" t="s">
        <v>1870</v>
      </c>
      <c r="B2768" s="114" t="s">
        <v>1871</v>
      </c>
      <c r="C2768" s="114" t="s">
        <v>708</v>
      </c>
      <c r="D2768" s="114" t="s">
        <v>1709</v>
      </c>
      <c r="E2768" s="112">
        <v>0</v>
      </c>
      <c r="F2768" s="112">
        <v>0</v>
      </c>
      <c r="G2768" s="112">
        <v>0</v>
      </c>
      <c r="H2768" s="112">
        <v>0</v>
      </c>
      <c r="I2768" s="112">
        <v>0</v>
      </c>
      <c r="J2768" s="112">
        <v>0</v>
      </c>
      <c r="K2768" s="112">
        <v>0</v>
      </c>
      <c r="L2768" s="112">
        <v>0</v>
      </c>
      <c r="M2768" s="112">
        <v>0</v>
      </c>
      <c r="O2768" s="114" t="s">
        <v>1870</v>
      </c>
      <c r="P2768" s="114" t="s">
        <v>1871</v>
      </c>
      <c r="Q2768" s="114" t="s">
        <v>708</v>
      </c>
      <c r="R2768" s="114" t="s">
        <v>1709</v>
      </c>
      <c r="S2768" s="114"/>
      <c r="T2768" s="112">
        <v>0</v>
      </c>
      <c r="U2768" s="112">
        <v>0</v>
      </c>
      <c r="V2768" s="112">
        <v>0</v>
      </c>
      <c r="W2768" s="112">
        <v>0</v>
      </c>
      <c r="X2768" s="112">
        <v>0</v>
      </c>
      <c r="Y2768" s="112">
        <v>0</v>
      </c>
      <c r="Z2768" s="112">
        <v>0</v>
      </c>
      <c r="AA2768" s="112">
        <v>0</v>
      </c>
      <c r="AB2768" s="112">
        <v>0</v>
      </c>
    </row>
    <row r="2769" spans="1:28" hidden="1" outlineLevel="1" x14ac:dyDescent="0.25"/>
    <row r="2770" spans="1:28" hidden="1" outlineLevel="1" x14ac:dyDescent="0.25"/>
    <row r="2771" spans="1:28" hidden="1" outlineLevel="1" x14ac:dyDescent="0.25">
      <c r="A2771" s="111" t="s">
        <v>1872</v>
      </c>
      <c r="O2771" s="111" t="s">
        <v>1872</v>
      </c>
    </row>
    <row r="2772" spans="1:28" hidden="1" outlineLevel="1" x14ac:dyDescent="0.25">
      <c r="A2772" s="114" t="s">
        <v>0</v>
      </c>
      <c r="B2772" s="114" t="s">
        <v>1666</v>
      </c>
      <c r="C2772" s="114" t="s">
        <v>112</v>
      </c>
      <c r="D2772" s="111" t="s">
        <v>127</v>
      </c>
      <c r="E2772" s="112" t="s">
        <v>1667</v>
      </c>
      <c r="F2772" s="112" t="s">
        <v>1668</v>
      </c>
      <c r="G2772" s="112" t="s">
        <v>1669</v>
      </c>
      <c r="H2772" s="112" t="s">
        <v>1670</v>
      </c>
      <c r="I2772" s="112" t="s">
        <v>1671</v>
      </c>
      <c r="J2772" s="112" t="s">
        <v>1672</v>
      </c>
      <c r="K2772" s="112" t="s">
        <v>1673</v>
      </c>
      <c r="L2772" s="112" t="s">
        <v>1674</v>
      </c>
      <c r="M2772" s="112" t="s">
        <v>1</v>
      </c>
      <c r="O2772" s="114" t="s">
        <v>0</v>
      </c>
      <c r="P2772" s="114" t="s">
        <v>1666</v>
      </c>
      <c r="Q2772" s="114" t="s">
        <v>112</v>
      </c>
      <c r="R2772" s="111" t="s">
        <v>127</v>
      </c>
      <c r="S2772" s="111"/>
      <c r="T2772" s="112" t="s">
        <v>1667</v>
      </c>
      <c r="U2772" s="112" t="s">
        <v>1668</v>
      </c>
      <c r="V2772" s="112" t="s">
        <v>1669</v>
      </c>
      <c r="W2772" s="112" t="s">
        <v>1670</v>
      </c>
      <c r="X2772" s="112" t="s">
        <v>1671</v>
      </c>
      <c r="Y2772" s="112" t="s">
        <v>1672</v>
      </c>
      <c r="Z2772" s="112" t="s">
        <v>1673</v>
      </c>
      <c r="AA2772" s="112" t="s">
        <v>1674</v>
      </c>
      <c r="AB2772" s="112" t="s">
        <v>1</v>
      </c>
    </row>
    <row r="2773" spans="1:28" hidden="1" outlineLevel="1" x14ac:dyDescent="0.25">
      <c r="A2773" s="114" t="s">
        <v>1873</v>
      </c>
      <c r="B2773" s="114" t="s">
        <v>1874</v>
      </c>
      <c r="C2773" s="114" t="s">
        <v>589</v>
      </c>
      <c r="D2773" s="114" t="s">
        <v>1676</v>
      </c>
      <c r="E2773" s="112">
        <v>42240</v>
      </c>
      <c r="F2773" s="112">
        <v>0</v>
      </c>
      <c r="G2773" s="112">
        <v>0</v>
      </c>
      <c r="H2773" s="112">
        <v>0</v>
      </c>
      <c r="I2773" s="112">
        <v>0</v>
      </c>
      <c r="J2773" s="112">
        <v>0</v>
      </c>
      <c r="K2773" s="112">
        <v>0</v>
      </c>
      <c r="L2773" s="112">
        <v>0</v>
      </c>
      <c r="M2773" s="112">
        <v>42240</v>
      </c>
      <c r="O2773" s="114" t="s">
        <v>1873</v>
      </c>
      <c r="P2773" s="114" t="s">
        <v>1874</v>
      </c>
      <c r="Q2773" s="114" t="s">
        <v>589</v>
      </c>
      <c r="R2773" s="114" t="s">
        <v>1676</v>
      </c>
      <c r="S2773" s="114"/>
      <c r="T2773" s="112">
        <v>42240</v>
      </c>
      <c r="U2773" s="112">
        <v>0</v>
      </c>
      <c r="V2773" s="112">
        <v>0</v>
      </c>
      <c r="W2773" s="112">
        <v>0</v>
      </c>
      <c r="X2773" s="112">
        <v>0</v>
      </c>
      <c r="Y2773" s="112">
        <v>0</v>
      </c>
      <c r="Z2773" s="112">
        <v>0</v>
      </c>
      <c r="AA2773" s="112">
        <v>0</v>
      </c>
      <c r="AB2773" s="112">
        <v>42240</v>
      </c>
    </row>
    <row r="2774" spans="1:28" hidden="1" outlineLevel="1" x14ac:dyDescent="0.25">
      <c r="A2774" s="114" t="s">
        <v>1873</v>
      </c>
      <c r="B2774" s="114" t="s">
        <v>1874</v>
      </c>
      <c r="C2774" s="114" t="s">
        <v>590</v>
      </c>
      <c r="D2774" s="114" t="s">
        <v>1677</v>
      </c>
      <c r="E2774" s="112">
        <v>0</v>
      </c>
      <c r="F2774" s="112">
        <v>0</v>
      </c>
      <c r="G2774" s="112">
        <v>0</v>
      </c>
      <c r="H2774" s="112">
        <v>0</v>
      </c>
      <c r="I2774" s="112">
        <v>49344</v>
      </c>
      <c r="J2774" s="112">
        <v>0</v>
      </c>
      <c r="K2774" s="112">
        <v>976</v>
      </c>
      <c r="L2774" s="112">
        <v>0</v>
      </c>
      <c r="M2774" s="112">
        <v>50320</v>
      </c>
      <c r="O2774" s="114" t="s">
        <v>1873</v>
      </c>
      <c r="P2774" s="114" t="s">
        <v>1874</v>
      </c>
      <c r="Q2774" s="114" t="s">
        <v>590</v>
      </c>
      <c r="R2774" s="114" t="s">
        <v>1677</v>
      </c>
      <c r="S2774" s="114"/>
      <c r="T2774" s="112">
        <v>0</v>
      </c>
      <c r="U2774" s="112">
        <v>0</v>
      </c>
      <c r="V2774" s="112">
        <v>0</v>
      </c>
      <c r="W2774" s="112">
        <v>0</v>
      </c>
      <c r="X2774" s="112">
        <v>49344</v>
      </c>
      <c r="Y2774" s="112">
        <v>0</v>
      </c>
      <c r="Z2774" s="112">
        <v>976</v>
      </c>
      <c r="AA2774" s="112">
        <v>0</v>
      </c>
      <c r="AB2774" s="112">
        <v>50320</v>
      </c>
    </row>
    <row r="2775" spans="1:28" hidden="1" outlineLevel="1" x14ac:dyDescent="0.25">
      <c r="A2775" s="114" t="s">
        <v>1873</v>
      </c>
      <c r="B2775" s="114" t="s">
        <v>1874</v>
      </c>
      <c r="C2775" s="114" t="s">
        <v>591</v>
      </c>
      <c r="D2775" s="114" t="s">
        <v>1678</v>
      </c>
      <c r="E2775" s="112">
        <v>0</v>
      </c>
      <c r="F2775" s="112">
        <v>565408</v>
      </c>
      <c r="G2775" s="112">
        <v>0</v>
      </c>
      <c r="H2775" s="112">
        <v>0</v>
      </c>
      <c r="I2775" s="112">
        <v>0</v>
      </c>
      <c r="J2775" s="112">
        <v>17856</v>
      </c>
      <c r="K2775" s="112">
        <v>126</v>
      </c>
      <c r="L2775" s="112">
        <v>0</v>
      </c>
      <c r="M2775" s="112">
        <v>583390</v>
      </c>
      <c r="O2775" s="114" t="s">
        <v>1873</v>
      </c>
      <c r="P2775" s="114" t="s">
        <v>1874</v>
      </c>
      <c r="Q2775" s="114" t="s">
        <v>591</v>
      </c>
      <c r="R2775" s="114" t="s">
        <v>1678</v>
      </c>
      <c r="S2775" s="114"/>
      <c r="T2775" s="112">
        <v>0</v>
      </c>
      <c r="U2775" s="112">
        <v>565408</v>
      </c>
      <c r="V2775" s="112">
        <v>0</v>
      </c>
      <c r="W2775" s="112">
        <v>0</v>
      </c>
      <c r="X2775" s="112">
        <v>0</v>
      </c>
      <c r="Y2775" s="112">
        <v>17856</v>
      </c>
      <c r="Z2775" s="112">
        <v>126</v>
      </c>
      <c r="AA2775" s="112">
        <v>0</v>
      </c>
      <c r="AB2775" s="112">
        <v>583390</v>
      </c>
    </row>
    <row r="2776" spans="1:28" hidden="1" outlineLevel="1" x14ac:dyDescent="0.25">
      <c r="A2776" s="114" t="s">
        <v>1873</v>
      </c>
      <c r="B2776" s="114" t="s">
        <v>1874</v>
      </c>
      <c r="C2776" s="114" t="s">
        <v>592</v>
      </c>
      <c r="D2776" s="114" t="s">
        <v>1679</v>
      </c>
      <c r="E2776" s="112">
        <v>41280</v>
      </c>
      <c r="F2776" s="112">
        <v>53472</v>
      </c>
      <c r="G2776" s="112">
        <v>0</v>
      </c>
      <c r="H2776" s="112">
        <v>0</v>
      </c>
      <c r="I2776" s="112">
        <v>69632</v>
      </c>
      <c r="J2776" s="112">
        <v>0</v>
      </c>
      <c r="K2776" s="112">
        <v>2320</v>
      </c>
      <c r="L2776" s="112">
        <v>3248</v>
      </c>
      <c r="M2776" s="112">
        <v>169952</v>
      </c>
      <c r="O2776" s="114" t="s">
        <v>1873</v>
      </c>
      <c r="P2776" s="114" t="s">
        <v>1874</v>
      </c>
      <c r="Q2776" s="114" t="s">
        <v>592</v>
      </c>
      <c r="R2776" s="114" t="s">
        <v>1679</v>
      </c>
      <c r="S2776" s="114"/>
      <c r="T2776" s="112">
        <v>41280</v>
      </c>
      <c r="U2776" s="112">
        <v>53472</v>
      </c>
      <c r="V2776" s="112">
        <v>0</v>
      </c>
      <c r="W2776" s="112">
        <v>0</v>
      </c>
      <c r="X2776" s="112">
        <v>69632</v>
      </c>
      <c r="Y2776" s="112">
        <v>0</v>
      </c>
      <c r="Z2776" s="112">
        <v>2320</v>
      </c>
      <c r="AA2776" s="112">
        <v>3248</v>
      </c>
      <c r="AB2776" s="112">
        <v>169952</v>
      </c>
    </row>
    <row r="2777" spans="1:28" hidden="1" outlineLevel="1" x14ac:dyDescent="0.25">
      <c r="A2777" s="114" t="s">
        <v>1873</v>
      </c>
      <c r="B2777" s="114" t="s">
        <v>1874</v>
      </c>
      <c r="C2777" s="114" t="s">
        <v>593</v>
      </c>
      <c r="D2777" s="114" t="s">
        <v>1680</v>
      </c>
      <c r="E2777" s="112">
        <v>0</v>
      </c>
      <c r="F2777" s="112">
        <v>0</v>
      </c>
      <c r="G2777" s="112">
        <v>0</v>
      </c>
      <c r="H2777" s="112">
        <v>0</v>
      </c>
      <c r="I2777" s="112">
        <v>0</v>
      </c>
      <c r="J2777" s="112">
        <v>0</v>
      </c>
      <c r="K2777" s="112">
        <v>0</v>
      </c>
      <c r="L2777" s="112">
        <v>0</v>
      </c>
      <c r="M2777" s="112">
        <v>0</v>
      </c>
      <c r="O2777" s="114" t="s">
        <v>1873</v>
      </c>
      <c r="P2777" s="114" t="s">
        <v>1874</v>
      </c>
      <c r="Q2777" s="114" t="s">
        <v>593</v>
      </c>
      <c r="R2777" s="114" t="s">
        <v>1680</v>
      </c>
      <c r="S2777" s="114"/>
      <c r="T2777" s="112">
        <v>0</v>
      </c>
      <c r="U2777" s="112">
        <v>0</v>
      </c>
      <c r="V2777" s="112">
        <v>0</v>
      </c>
      <c r="W2777" s="112">
        <v>0</v>
      </c>
      <c r="X2777" s="112">
        <v>0</v>
      </c>
      <c r="Y2777" s="112">
        <v>0</v>
      </c>
      <c r="Z2777" s="112">
        <v>0</v>
      </c>
      <c r="AA2777" s="112">
        <v>0</v>
      </c>
      <c r="AB2777" s="112">
        <v>0</v>
      </c>
    </row>
    <row r="2778" spans="1:28" hidden="1" outlineLevel="1" x14ac:dyDescent="0.25">
      <c r="A2778" s="114" t="s">
        <v>1873</v>
      </c>
      <c r="B2778" s="114" t="s">
        <v>1874</v>
      </c>
      <c r="C2778" s="114" t="s">
        <v>594</v>
      </c>
      <c r="D2778" s="114" t="s">
        <v>1681</v>
      </c>
      <c r="E2778" s="112">
        <v>16208</v>
      </c>
      <c r="F2778" s="112">
        <v>0</v>
      </c>
      <c r="G2778" s="112">
        <v>0</v>
      </c>
      <c r="H2778" s="112">
        <v>0</v>
      </c>
      <c r="I2778" s="112">
        <v>5952</v>
      </c>
      <c r="J2778" s="112">
        <v>0</v>
      </c>
      <c r="K2778" s="112">
        <v>82100</v>
      </c>
      <c r="L2778" s="112">
        <v>0</v>
      </c>
      <c r="M2778" s="112">
        <v>104260</v>
      </c>
      <c r="O2778" s="114" t="s">
        <v>1873</v>
      </c>
      <c r="P2778" s="114" t="s">
        <v>1874</v>
      </c>
      <c r="Q2778" s="114" t="s">
        <v>594</v>
      </c>
      <c r="R2778" s="114" t="s">
        <v>1681</v>
      </c>
      <c r="S2778" s="114"/>
      <c r="T2778" s="112">
        <v>16208</v>
      </c>
      <c r="U2778" s="112">
        <v>0</v>
      </c>
      <c r="V2778" s="112">
        <v>0</v>
      </c>
      <c r="W2778" s="112">
        <v>0</v>
      </c>
      <c r="X2778" s="112">
        <v>5952</v>
      </c>
      <c r="Y2778" s="112">
        <v>0</v>
      </c>
      <c r="Z2778" s="112">
        <v>82100</v>
      </c>
      <c r="AA2778" s="112">
        <v>0</v>
      </c>
      <c r="AB2778" s="112">
        <v>104260</v>
      </c>
    </row>
    <row r="2779" spans="1:28" hidden="1" outlineLevel="1" x14ac:dyDescent="0.25">
      <c r="A2779" s="114" t="s">
        <v>1873</v>
      </c>
      <c r="B2779" s="114" t="s">
        <v>1874</v>
      </c>
      <c r="C2779" s="114" t="s">
        <v>595</v>
      </c>
      <c r="D2779" s="114" t="s">
        <v>1682</v>
      </c>
      <c r="E2779" s="112">
        <v>0</v>
      </c>
      <c r="F2779" s="112">
        <v>68224</v>
      </c>
      <c r="G2779" s="112">
        <v>0</v>
      </c>
      <c r="H2779" s="112">
        <v>0</v>
      </c>
      <c r="I2779" s="112">
        <v>0</v>
      </c>
      <c r="J2779" s="112">
        <v>43616</v>
      </c>
      <c r="K2779" s="112">
        <v>0</v>
      </c>
      <c r="L2779" s="112">
        <v>1632</v>
      </c>
      <c r="M2779" s="112">
        <v>113472</v>
      </c>
      <c r="O2779" s="114" t="s">
        <v>1873</v>
      </c>
      <c r="P2779" s="114" t="s">
        <v>1874</v>
      </c>
      <c r="Q2779" s="114" t="s">
        <v>595</v>
      </c>
      <c r="R2779" s="114" t="s">
        <v>1682</v>
      </c>
      <c r="S2779" s="114"/>
      <c r="T2779" s="112">
        <v>0</v>
      </c>
      <c r="U2779" s="112">
        <v>68224</v>
      </c>
      <c r="V2779" s="112">
        <v>0</v>
      </c>
      <c r="W2779" s="112">
        <v>0</v>
      </c>
      <c r="X2779" s="112">
        <v>0</v>
      </c>
      <c r="Y2779" s="112">
        <v>43616</v>
      </c>
      <c r="Z2779" s="112">
        <v>0</v>
      </c>
      <c r="AA2779" s="112">
        <v>1632</v>
      </c>
      <c r="AB2779" s="112">
        <v>113472</v>
      </c>
    </row>
    <row r="2780" spans="1:28" hidden="1" outlineLevel="1" x14ac:dyDescent="0.25">
      <c r="A2780" s="114" t="s">
        <v>1873</v>
      </c>
      <c r="B2780" s="114" t="s">
        <v>1874</v>
      </c>
      <c r="C2780" s="114" t="s">
        <v>596</v>
      </c>
      <c r="D2780" s="114" t="s">
        <v>1683</v>
      </c>
      <c r="E2780" s="112">
        <v>0</v>
      </c>
      <c r="F2780" s="112">
        <v>0</v>
      </c>
      <c r="G2780" s="112">
        <v>0</v>
      </c>
      <c r="H2780" s="112">
        <v>0</v>
      </c>
      <c r="I2780" s="112">
        <v>4704</v>
      </c>
      <c r="J2780" s="112">
        <v>0</v>
      </c>
      <c r="K2780" s="112">
        <v>5928</v>
      </c>
      <c r="L2780" s="112">
        <v>0</v>
      </c>
      <c r="M2780" s="112">
        <v>10632</v>
      </c>
      <c r="O2780" s="114" t="s">
        <v>1873</v>
      </c>
      <c r="P2780" s="114" t="s">
        <v>1874</v>
      </c>
      <c r="Q2780" s="114" t="s">
        <v>596</v>
      </c>
      <c r="R2780" s="114" t="s">
        <v>1683</v>
      </c>
      <c r="S2780" s="114"/>
      <c r="T2780" s="112">
        <v>0</v>
      </c>
      <c r="U2780" s="112">
        <v>0</v>
      </c>
      <c r="V2780" s="112">
        <v>0</v>
      </c>
      <c r="W2780" s="112">
        <v>0</v>
      </c>
      <c r="X2780" s="112">
        <v>4704</v>
      </c>
      <c r="Y2780" s="112">
        <v>0</v>
      </c>
      <c r="Z2780" s="112">
        <v>5928</v>
      </c>
      <c r="AA2780" s="112">
        <v>0</v>
      </c>
      <c r="AB2780" s="112">
        <v>10632</v>
      </c>
    </row>
    <row r="2781" spans="1:28" hidden="1" outlineLevel="1" x14ac:dyDescent="0.25">
      <c r="A2781" s="114" t="s">
        <v>1873</v>
      </c>
      <c r="B2781" s="114" t="s">
        <v>1874</v>
      </c>
      <c r="C2781" s="114" t="s">
        <v>597</v>
      </c>
      <c r="D2781" s="114" t="s">
        <v>1684</v>
      </c>
      <c r="E2781" s="112">
        <v>44496</v>
      </c>
      <c r="F2781" s="112">
        <v>35280</v>
      </c>
      <c r="G2781" s="112">
        <v>0</v>
      </c>
      <c r="H2781" s="112">
        <v>0</v>
      </c>
      <c r="I2781" s="112">
        <v>71632</v>
      </c>
      <c r="J2781" s="112">
        <v>0</v>
      </c>
      <c r="K2781" s="112">
        <v>3781</v>
      </c>
      <c r="L2781" s="112">
        <v>3944</v>
      </c>
      <c r="M2781" s="112">
        <v>159133</v>
      </c>
      <c r="O2781" s="114" t="s">
        <v>1873</v>
      </c>
      <c r="P2781" s="114" t="s">
        <v>1874</v>
      </c>
      <c r="Q2781" s="114" t="s">
        <v>597</v>
      </c>
      <c r="R2781" s="114" t="s">
        <v>1684</v>
      </c>
      <c r="S2781" s="114"/>
      <c r="T2781" s="112">
        <v>44496</v>
      </c>
      <c r="U2781" s="112">
        <v>35280</v>
      </c>
      <c r="V2781" s="112">
        <v>0</v>
      </c>
      <c r="W2781" s="112">
        <v>0</v>
      </c>
      <c r="X2781" s="112">
        <v>71632</v>
      </c>
      <c r="Y2781" s="112">
        <v>0</v>
      </c>
      <c r="Z2781" s="112">
        <v>3781</v>
      </c>
      <c r="AA2781" s="112">
        <v>3944</v>
      </c>
      <c r="AB2781" s="112">
        <v>159133</v>
      </c>
    </row>
    <row r="2782" spans="1:28" hidden="1" outlineLevel="1" x14ac:dyDescent="0.25">
      <c r="A2782" s="114" t="s">
        <v>1873</v>
      </c>
      <c r="B2782" s="114" t="s">
        <v>1874</v>
      </c>
      <c r="C2782" s="114" t="s">
        <v>598</v>
      </c>
      <c r="D2782" s="114" t="s">
        <v>1685</v>
      </c>
      <c r="E2782" s="112">
        <v>0</v>
      </c>
      <c r="F2782" s="112">
        <v>0</v>
      </c>
      <c r="G2782" s="112">
        <v>0</v>
      </c>
      <c r="H2782" s="112">
        <v>0</v>
      </c>
      <c r="I2782" s="112">
        <v>0</v>
      </c>
      <c r="J2782" s="112">
        <v>0</v>
      </c>
      <c r="K2782" s="112">
        <v>0</v>
      </c>
      <c r="L2782" s="112">
        <v>0</v>
      </c>
      <c r="M2782" s="112">
        <v>0</v>
      </c>
      <c r="O2782" s="114" t="s">
        <v>1873</v>
      </c>
      <c r="P2782" s="114" t="s">
        <v>1874</v>
      </c>
      <c r="Q2782" s="114" t="s">
        <v>598</v>
      </c>
      <c r="R2782" s="114" t="s">
        <v>1685</v>
      </c>
      <c r="S2782" s="114"/>
      <c r="T2782" s="112">
        <v>0</v>
      </c>
      <c r="U2782" s="112">
        <v>0</v>
      </c>
      <c r="V2782" s="112">
        <v>0</v>
      </c>
      <c r="W2782" s="112">
        <v>0</v>
      </c>
      <c r="X2782" s="112">
        <v>0</v>
      </c>
      <c r="Y2782" s="112">
        <v>0</v>
      </c>
      <c r="Z2782" s="112">
        <v>0</v>
      </c>
      <c r="AA2782" s="112">
        <v>0</v>
      </c>
      <c r="AB2782" s="112">
        <v>0</v>
      </c>
    </row>
    <row r="2783" spans="1:28" hidden="1" outlineLevel="1" x14ac:dyDescent="0.25">
      <c r="A2783" s="114" t="s">
        <v>1873</v>
      </c>
      <c r="B2783" s="114" t="s">
        <v>1874</v>
      </c>
      <c r="C2783" s="114" t="s">
        <v>599</v>
      </c>
      <c r="D2783" s="114" t="s">
        <v>1686</v>
      </c>
      <c r="E2783" s="112">
        <v>0</v>
      </c>
      <c r="F2783" s="112">
        <v>0</v>
      </c>
      <c r="G2783" s="112">
        <v>0</v>
      </c>
      <c r="H2783" s="112">
        <v>0</v>
      </c>
      <c r="I2783" s="112">
        <v>0</v>
      </c>
      <c r="J2783" s="112">
        <v>236704</v>
      </c>
      <c r="K2783" s="112">
        <v>0</v>
      </c>
      <c r="L2783" s="112">
        <v>48</v>
      </c>
      <c r="M2783" s="112">
        <v>236752</v>
      </c>
      <c r="O2783" s="114" t="s">
        <v>1873</v>
      </c>
      <c r="P2783" s="114" t="s">
        <v>1874</v>
      </c>
      <c r="Q2783" s="114" t="s">
        <v>599</v>
      </c>
      <c r="R2783" s="114" t="s">
        <v>1686</v>
      </c>
      <c r="S2783" s="114"/>
      <c r="T2783" s="112">
        <v>0</v>
      </c>
      <c r="U2783" s="112">
        <v>0</v>
      </c>
      <c r="V2783" s="112">
        <v>0</v>
      </c>
      <c r="W2783" s="112">
        <v>0</v>
      </c>
      <c r="X2783" s="112">
        <v>0</v>
      </c>
      <c r="Y2783" s="112">
        <v>236704</v>
      </c>
      <c r="Z2783" s="112">
        <v>0</v>
      </c>
      <c r="AA2783" s="112">
        <v>48</v>
      </c>
      <c r="AB2783" s="112">
        <v>236752</v>
      </c>
    </row>
    <row r="2784" spans="1:28" hidden="1" outlineLevel="1" x14ac:dyDescent="0.25">
      <c r="A2784" s="114" t="s">
        <v>1873</v>
      </c>
      <c r="B2784" s="114" t="s">
        <v>1874</v>
      </c>
      <c r="C2784" s="114" t="s">
        <v>600</v>
      </c>
      <c r="D2784" s="114" t="s">
        <v>1687</v>
      </c>
      <c r="E2784" s="112">
        <v>764784</v>
      </c>
      <c r="F2784" s="112">
        <v>0</v>
      </c>
      <c r="G2784" s="112">
        <v>0</v>
      </c>
      <c r="H2784" s="112">
        <v>123712</v>
      </c>
      <c r="I2784" s="112">
        <v>8016</v>
      </c>
      <c r="J2784" s="112">
        <v>0</v>
      </c>
      <c r="K2784" s="112">
        <v>0</v>
      </c>
      <c r="L2784" s="112">
        <v>0</v>
      </c>
      <c r="M2784" s="112">
        <v>896512</v>
      </c>
      <c r="O2784" s="114" t="s">
        <v>1873</v>
      </c>
      <c r="P2784" s="114" t="s">
        <v>1874</v>
      </c>
      <c r="Q2784" s="114" t="s">
        <v>600</v>
      </c>
      <c r="R2784" s="114" t="s">
        <v>1687</v>
      </c>
      <c r="S2784" s="114"/>
      <c r="T2784" s="112">
        <v>764784</v>
      </c>
      <c r="U2784" s="112">
        <v>0</v>
      </c>
      <c r="V2784" s="112">
        <v>0</v>
      </c>
      <c r="W2784" s="112">
        <v>123712</v>
      </c>
      <c r="X2784" s="112">
        <v>8016</v>
      </c>
      <c r="Y2784" s="112">
        <v>0</v>
      </c>
      <c r="Z2784" s="112">
        <v>0</v>
      </c>
      <c r="AA2784" s="112">
        <v>0</v>
      </c>
      <c r="AB2784" s="112">
        <v>896512</v>
      </c>
    </row>
    <row r="2785" spans="1:28" hidden="1" outlineLevel="1" x14ac:dyDescent="0.25">
      <c r="A2785" s="114" t="s">
        <v>1873</v>
      </c>
      <c r="B2785" s="114" t="s">
        <v>1874</v>
      </c>
      <c r="C2785" s="114" t="s">
        <v>601</v>
      </c>
      <c r="D2785" s="114" t="s">
        <v>1688</v>
      </c>
      <c r="E2785" s="112">
        <v>189312</v>
      </c>
      <c r="F2785" s="112">
        <v>0</v>
      </c>
      <c r="G2785" s="112">
        <v>0</v>
      </c>
      <c r="H2785" s="112">
        <v>0</v>
      </c>
      <c r="I2785" s="112">
        <v>0</v>
      </c>
      <c r="J2785" s="112">
        <v>0</v>
      </c>
      <c r="K2785" s="112">
        <v>9</v>
      </c>
      <c r="L2785" s="112">
        <v>0</v>
      </c>
      <c r="M2785" s="112">
        <v>189321</v>
      </c>
      <c r="O2785" s="114" t="s">
        <v>1873</v>
      </c>
      <c r="P2785" s="114" t="s">
        <v>1874</v>
      </c>
      <c r="Q2785" s="114" t="s">
        <v>601</v>
      </c>
      <c r="R2785" s="114" t="s">
        <v>1688</v>
      </c>
      <c r="S2785" s="114"/>
      <c r="T2785" s="112">
        <v>189312</v>
      </c>
      <c r="U2785" s="112">
        <v>0</v>
      </c>
      <c r="V2785" s="112">
        <v>0</v>
      </c>
      <c r="W2785" s="112">
        <v>0</v>
      </c>
      <c r="X2785" s="112">
        <v>0</v>
      </c>
      <c r="Y2785" s="112">
        <v>0</v>
      </c>
      <c r="Z2785" s="112">
        <v>9</v>
      </c>
      <c r="AA2785" s="112">
        <v>0</v>
      </c>
      <c r="AB2785" s="112">
        <v>189321</v>
      </c>
    </row>
    <row r="2786" spans="1:28" hidden="1" outlineLevel="1" x14ac:dyDescent="0.25">
      <c r="A2786" s="114" t="s">
        <v>1873</v>
      </c>
      <c r="B2786" s="114" t="s">
        <v>1874</v>
      </c>
      <c r="C2786" s="114" t="s">
        <v>602</v>
      </c>
      <c r="D2786" s="114" t="s">
        <v>1689</v>
      </c>
      <c r="E2786" s="112">
        <v>0</v>
      </c>
      <c r="F2786" s="112">
        <v>0</v>
      </c>
      <c r="G2786" s="112">
        <v>0</v>
      </c>
      <c r="H2786" s="112">
        <v>0</v>
      </c>
      <c r="I2786" s="112">
        <v>0</v>
      </c>
      <c r="J2786" s="112">
        <v>0</v>
      </c>
      <c r="K2786" s="112">
        <v>0</v>
      </c>
      <c r="L2786" s="112">
        <v>11952</v>
      </c>
      <c r="M2786" s="112">
        <v>11952</v>
      </c>
      <c r="O2786" s="114" t="s">
        <v>1873</v>
      </c>
      <c r="P2786" s="114" t="s">
        <v>1874</v>
      </c>
      <c r="Q2786" s="114" t="s">
        <v>602</v>
      </c>
      <c r="R2786" s="114" t="s">
        <v>1689</v>
      </c>
      <c r="S2786" s="114"/>
      <c r="T2786" s="112">
        <v>0</v>
      </c>
      <c r="U2786" s="112">
        <v>0</v>
      </c>
      <c r="V2786" s="112">
        <v>0</v>
      </c>
      <c r="W2786" s="112">
        <v>0</v>
      </c>
      <c r="X2786" s="112">
        <v>0</v>
      </c>
      <c r="Y2786" s="112">
        <v>0</v>
      </c>
      <c r="Z2786" s="112">
        <v>0</v>
      </c>
      <c r="AA2786" s="112">
        <v>11952</v>
      </c>
      <c r="AB2786" s="112">
        <v>11952</v>
      </c>
    </row>
    <row r="2787" spans="1:28" hidden="1" outlineLevel="1" x14ac:dyDescent="0.25">
      <c r="A2787" s="114" t="s">
        <v>1873</v>
      </c>
      <c r="B2787" s="114" t="s">
        <v>1874</v>
      </c>
      <c r="C2787" s="114" t="s">
        <v>603</v>
      </c>
      <c r="D2787" s="114" t="s">
        <v>1690</v>
      </c>
      <c r="E2787" s="112">
        <v>0</v>
      </c>
      <c r="F2787" s="112">
        <v>0</v>
      </c>
      <c r="G2787" s="112">
        <v>0</v>
      </c>
      <c r="H2787" s="112">
        <v>0</v>
      </c>
      <c r="I2787" s="112">
        <v>0</v>
      </c>
      <c r="J2787" s="112">
        <v>0</v>
      </c>
      <c r="K2787" s="112">
        <v>0</v>
      </c>
      <c r="L2787" s="112">
        <v>0</v>
      </c>
      <c r="M2787" s="112">
        <v>0</v>
      </c>
      <c r="O2787" s="114" t="s">
        <v>1873</v>
      </c>
      <c r="P2787" s="114" t="s">
        <v>1874</v>
      </c>
      <c r="Q2787" s="114" t="s">
        <v>603</v>
      </c>
      <c r="R2787" s="114" t="s">
        <v>1690</v>
      </c>
      <c r="S2787" s="114"/>
      <c r="T2787" s="112">
        <v>0</v>
      </c>
      <c r="U2787" s="112">
        <v>0</v>
      </c>
      <c r="V2787" s="112">
        <v>0</v>
      </c>
      <c r="W2787" s="112">
        <v>0</v>
      </c>
      <c r="X2787" s="112">
        <v>0</v>
      </c>
      <c r="Y2787" s="112">
        <v>0</v>
      </c>
      <c r="Z2787" s="112">
        <v>0</v>
      </c>
      <c r="AA2787" s="112">
        <v>0</v>
      </c>
      <c r="AB2787" s="112">
        <v>0</v>
      </c>
    </row>
    <row r="2788" spans="1:28" hidden="1" outlineLevel="1" x14ac:dyDescent="0.25">
      <c r="A2788" s="114" t="s">
        <v>1873</v>
      </c>
      <c r="B2788" s="114" t="s">
        <v>1874</v>
      </c>
      <c r="C2788" s="114" t="s">
        <v>604</v>
      </c>
      <c r="D2788" s="114" t="s">
        <v>1691</v>
      </c>
      <c r="E2788" s="112">
        <v>21360</v>
      </c>
      <c r="F2788" s="112">
        <v>0</v>
      </c>
      <c r="G2788" s="112">
        <v>0</v>
      </c>
      <c r="H2788" s="112">
        <v>0</v>
      </c>
      <c r="I2788" s="112">
        <v>0</v>
      </c>
      <c r="J2788" s="112">
        <v>39312</v>
      </c>
      <c r="K2788" s="112">
        <v>0</v>
      </c>
      <c r="L2788" s="112">
        <v>13810</v>
      </c>
      <c r="M2788" s="112">
        <v>74482</v>
      </c>
      <c r="O2788" s="114" t="s">
        <v>1873</v>
      </c>
      <c r="P2788" s="114" t="s">
        <v>1874</v>
      </c>
      <c r="Q2788" s="114" t="s">
        <v>604</v>
      </c>
      <c r="R2788" s="114" t="s">
        <v>1691</v>
      </c>
      <c r="S2788" s="114"/>
      <c r="T2788" s="112">
        <v>21360</v>
      </c>
      <c r="U2788" s="112">
        <v>0</v>
      </c>
      <c r="V2788" s="112">
        <v>0</v>
      </c>
      <c r="W2788" s="112">
        <v>0</v>
      </c>
      <c r="X2788" s="112">
        <v>0</v>
      </c>
      <c r="Y2788" s="112">
        <v>39312</v>
      </c>
      <c r="Z2788" s="112">
        <v>0</v>
      </c>
      <c r="AA2788" s="112">
        <v>13810</v>
      </c>
      <c r="AB2788" s="112">
        <v>74482</v>
      </c>
    </row>
    <row r="2789" spans="1:28" hidden="1" outlineLevel="1" x14ac:dyDescent="0.25">
      <c r="A2789" s="114" t="s">
        <v>1873</v>
      </c>
      <c r="B2789" s="114" t="s">
        <v>1874</v>
      </c>
      <c r="C2789" s="114" t="s">
        <v>605</v>
      </c>
      <c r="D2789" s="114" t="s">
        <v>1692</v>
      </c>
      <c r="E2789" s="112">
        <v>0</v>
      </c>
      <c r="F2789" s="112">
        <v>0</v>
      </c>
      <c r="G2789" s="112">
        <v>0</v>
      </c>
      <c r="H2789" s="112">
        <v>0</v>
      </c>
      <c r="I2789" s="112">
        <v>0</v>
      </c>
      <c r="J2789" s="112">
        <v>0</v>
      </c>
      <c r="K2789" s="112">
        <v>0</v>
      </c>
      <c r="L2789" s="112">
        <v>0</v>
      </c>
      <c r="M2789" s="112">
        <v>0</v>
      </c>
      <c r="O2789" s="114" t="s">
        <v>1873</v>
      </c>
      <c r="P2789" s="114" t="s">
        <v>1874</v>
      </c>
      <c r="Q2789" s="114" t="s">
        <v>605</v>
      </c>
      <c r="R2789" s="114" t="s">
        <v>1692</v>
      </c>
      <c r="S2789" s="114"/>
      <c r="T2789" s="112">
        <v>0</v>
      </c>
      <c r="U2789" s="112">
        <v>0</v>
      </c>
      <c r="V2789" s="112">
        <v>0</v>
      </c>
      <c r="W2789" s="112">
        <v>0</v>
      </c>
      <c r="X2789" s="112">
        <v>0</v>
      </c>
      <c r="Y2789" s="112">
        <v>0</v>
      </c>
      <c r="Z2789" s="112">
        <v>0</v>
      </c>
      <c r="AA2789" s="112">
        <v>0</v>
      </c>
      <c r="AB2789" s="112">
        <v>0</v>
      </c>
    </row>
    <row r="2790" spans="1:28" hidden="1" outlineLevel="1" x14ac:dyDescent="0.25">
      <c r="A2790" s="114" t="s">
        <v>1873</v>
      </c>
      <c r="B2790" s="114" t="s">
        <v>1874</v>
      </c>
      <c r="C2790" s="114" t="s">
        <v>606</v>
      </c>
      <c r="D2790" s="114" t="s">
        <v>1693</v>
      </c>
      <c r="E2790" s="112">
        <v>0</v>
      </c>
      <c r="F2790" s="112">
        <v>0</v>
      </c>
      <c r="G2790" s="112">
        <v>0</v>
      </c>
      <c r="H2790" s="112">
        <v>0</v>
      </c>
      <c r="I2790" s="112">
        <v>0</v>
      </c>
      <c r="J2790" s="112">
        <v>0</v>
      </c>
      <c r="K2790" s="112">
        <v>0</v>
      </c>
      <c r="L2790" s="112">
        <v>0</v>
      </c>
      <c r="M2790" s="112">
        <v>0</v>
      </c>
      <c r="O2790" s="114" t="s">
        <v>1873</v>
      </c>
      <c r="P2790" s="114" t="s">
        <v>1874</v>
      </c>
      <c r="Q2790" s="114" t="s">
        <v>606</v>
      </c>
      <c r="R2790" s="114" t="s">
        <v>1693</v>
      </c>
      <c r="S2790" s="114"/>
      <c r="T2790" s="112">
        <v>0</v>
      </c>
      <c r="U2790" s="112">
        <v>0</v>
      </c>
      <c r="V2790" s="112">
        <v>0</v>
      </c>
      <c r="W2790" s="112">
        <v>0</v>
      </c>
      <c r="X2790" s="112">
        <v>0</v>
      </c>
      <c r="Y2790" s="112">
        <v>0</v>
      </c>
      <c r="Z2790" s="112">
        <v>0</v>
      </c>
      <c r="AA2790" s="112">
        <v>0</v>
      </c>
      <c r="AB2790" s="112">
        <v>0</v>
      </c>
    </row>
    <row r="2791" spans="1:28" hidden="1" outlineLevel="1" x14ac:dyDescent="0.25">
      <c r="A2791" s="114" t="s">
        <v>1873</v>
      </c>
      <c r="B2791" s="114" t="s">
        <v>1874</v>
      </c>
      <c r="C2791" s="114" t="s">
        <v>607</v>
      </c>
      <c r="D2791" s="114" t="s">
        <v>1694</v>
      </c>
      <c r="E2791" s="112">
        <v>0</v>
      </c>
      <c r="F2791" s="112">
        <v>385904</v>
      </c>
      <c r="G2791" s="112">
        <v>174640</v>
      </c>
      <c r="H2791" s="112">
        <v>0</v>
      </c>
      <c r="I2791" s="112">
        <v>0</v>
      </c>
      <c r="J2791" s="112">
        <v>0</v>
      </c>
      <c r="K2791" s="112">
        <v>0</v>
      </c>
      <c r="L2791" s="112">
        <v>0</v>
      </c>
      <c r="M2791" s="112">
        <v>560544</v>
      </c>
      <c r="O2791" s="114" t="s">
        <v>1873</v>
      </c>
      <c r="P2791" s="114" t="s">
        <v>1874</v>
      </c>
      <c r="Q2791" s="114" t="s">
        <v>607</v>
      </c>
      <c r="R2791" s="114" t="s">
        <v>1694</v>
      </c>
      <c r="S2791" s="114"/>
      <c r="T2791" s="112">
        <v>0</v>
      </c>
      <c r="U2791" s="112">
        <v>385904</v>
      </c>
      <c r="V2791" s="112">
        <v>174640</v>
      </c>
      <c r="W2791" s="112">
        <v>0</v>
      </c>
      <c r="X2791" s="112">
        <v>0</v>
      </c>
      <c r="Y2791" s="112">
        <v>0</v>
      </c>
      <c r="Z2791" s="112">
        <v>0</v>
      </c>
      <c r="AA2791" s="112">
        <v>0</v>
      </c>
      <c r="AB2791" s="112">
        <v>560544</v>
      </c>
    </row>
    <row r="2792" spans="1:28" hidden="1" outlineLevel="1" x14ac:dyDescent="0.25">
      <c r="A2792" s="114" t="s">
        <v>1873</v>
      </c>
      <c r="B2792" s="114" t="s">
        <v>1874</v>
      </c>
      <c r="C2792" s="114" t="s">
        <v>608</v>
      </c>
      <c r="D2792" s="114" t="s">
        <v>1695</v>
      </c>
      <c r="E2792" s="112">
        <v>0</v>
      </c>
      <c r="F2792" s="112">
        <v>0</v>
      </c>
      <c r="G2792" s="112">
        <v>0</v>
      </c>
      <c r="H2792" s="112">
        <v>0</v>
      </c>
      <c r="I2792" s="112">
        <v>200972</v>
      </c>
      <c r="J2792" s="112">
        <v>0</v>
      </c>
      <c r="K2792" s="112">
        <v>3998</v>
      </c>
      <c r="L2792" s="112">
        <v>0</v>
      </c>
      <c r="M2792" s="112">
        <v>204970</v>
      </c>
      <c r="O2792" s="114" t="s">
        <v>1873</v>
      </c>
      <c r="P2792" s="114" t="s">
        <v>1874</v>
      </c>
      <c r="Q2792" s="114" t="s">
        <v>608</v>
      </c>
      <c r="R2792" s="114" t="s">
        <v>1695</v>
      </c>
      <c r="S2792" s="114"/>
      <c r="T2792" s="112">
        <v>0</v>
      </c>
      <c r="U2792" s="112">
        <v>0</v>
      </c>
      <c r="V2792" s="112">
        <v>0</v>
      </c>
      <c r="W2792" s="112">
        <v>0</v>
      </c>
      <c r="X2792" s="112">
        <v>200972</v>
      </c>
      <c r="Y2792" s="112">
        <v>0</v>
      </c>
      <c r="Z2792" s="112">
        <v>3998</v>
      </c>
      <c r="AA2792" s="112">
        <v>0</v>
      </c>
      <c r="AB2792" s="112">
        <v>204970</v>
      </c>
    </row>
    <row r="2793" spans="1:28" hidden="1" outlineLevel="1" x14ac:dyDescent="0.25">
      <c r="A2793" s="114" t="s">
        <v>1873</v>
      </c>
      <c r="B2793" s="114" t="s">
        <v>1874</v>
      </c>
      <c r="C2793" s="114" t="s">
        <v>609</v>
      </c>
      <c r="D2793" s="114" t="s">
        <v>1696</v>
      </c>
      <c r="E2793" s="112">
        <v>0</v>
      </c>
      <c r="F2793" s="112">
        <v>0</v>
      </c>
      <c r="G2793" s="112">
        <v>0</v>
      </c>
      <c r="H2793" s="112">
        <v>0</v>
      </c>
      <c r="I2793" s="112">
        <v>0</v>
      </c>
      <c r="J2793" s="112">
        <v>0</v>
      </c>
      <c r="K2793" s="112">
        <v>0</v>
      </c>
      <c r="L2793" s="112">
        <v>0</v>
      </c>
      <c r="M2793" s="112">
        <v>0</v>
      </c>
      <c r="O2793" s="114" t="s">
        <v>1873</v>
      </c>
      <c r="P2793" s="114" t="s">
        <v>1874</v>
      </c>
      <c r="Q2793" s="114" t="s">
        <v>609</v>
      </c>
      <c r="R2793" s="114" t="s">
        <v>1696</v>
      </c>
      <c r="S2793" s="114"/>
      <c r="T2793" s="112">
        <v>0</v>
      </c>
      <c r="U2793" s="112">
        <v>0</v>
      </c>
      <c r="V2793" s="112">
        <v>0</v>
      </c>
      <c r="W2793" s="112">
        <v>0</v>
      </c>
      <c r="X2793" s="112">
        <v>0</v>
      </c>
      <c r="Y2793" s="112">
        <v>0</v>
      </c>
      <c r="Z2793" s="112">
        <v>0</v>
      </c>
      <c r="AA2793" s="112">
        <v>0</v>
      </c>
      <c r="AB2793" s="112">
        <v>0</v>
      </c>
    </row>
    <row r="2794" spans="1:28" hidden="1" outlineLevel="1" x14ac:dyDescent="0.25">
      <c r="A2794" s="114" t="s">
        <v>1873</v>
      </c>
      <c r="B2794" s="114" t="s">
        <v>1874</v>
      </c>
      <c r="C2794" s="114" t="s">
        <v>610</v>
      </c>
      <c r="D2794" s="114" t="s">
        <v>1697</v>
      </c>
      <c r="E2794" s="112">
        <v>0</v>
      </c>
      <c r="F2794" s="112">
        <v>0</v>
      </c>
      <c r="G2794" s="112">
        <v>0</v>
      </c>
      <c r="H2794" s="112">
        <v>0</v>
      </c>
      <c r="I2794" s="112">
        <v>15072</v>
      </c>
      <c r="J2794" s="112">
        <v>0</v>
      </c>
      <c r="K2794" s="112">
        <v>240</v>
      </c>
      <c r="L2794" s="112">
        <v>0</v>
      </c>
      <c r="M2794" s="112">
        <v>15312</v>
      </c>
      <c r="O2794" s="114" t="s">
        <v>1873</v>
      </c>
      <c r="P2794" s="114" t="s">
        <v>1874</v>
      </c>
      <c r="Q2794" s="114" t="s">
        <v>610</v>
      </c>
      <c r="R2794" s="114" t="s">
        <v>1697</v>
      </c>
      <c r="S2794" s="114"/>
      <c r="T2794" s="112">
        <v>0</v>
      </c>
      <c r="U2794" s="112">
        <v>0</v>
      </c>
      <c r="V2794" s="112">
        <v>0</v>
      </c>
      <c r="W2794" s="112">
        <v>0</v>
      </c>
      <c r="X2794" s="112">
        <v>15072</v>
      </c>
      <c r="Y2794" s="112">
        <v>0</v>
      </c>
      <c r="Z2794" s="112">
        <v>240</v>
      </c>
      <c r="AA2794" s="112">
        <v>0</v>
      </c>
      <c r="AB2794" s="112">
        <v>15312</v>
      </c>
    </row>
    <row r="2795" spans="1:28" hidden="1" outlineLevel="1" x14ac:dyDescent="0.25">
      <c r="A2795" s="114" t="s">
        <v>1873</v>
      </c>
      <c r="B2795" s="114" t="s">
        <v>1874</v>
      </c>
      <c r="C2795" s="114" t="s">
        <v>611</v>
      </c>
      <c r="D2795" s="114" t="s">
        <v>1698</v>
      </c>
      <c r="E2795" s="112">
        <v>54336</v>
      </c>
      <c r="F2795" s="112">
        <v>0</v>
      </c>
      <c r="G2795" s="112">
        <v>0</v>
      </c>
      <c r="H2795" s="112">
        <v>0</v>
      </c>
      <c r="I2795" s="112">
        <v>0</v>
      </c>
      <c r="J2795" s="112">
        <v>0</v>
      </c>
      <c r="K2795" s="112">
        <v>0</v>
      </c>
      <c r="L2795" s="112">
        <v>0</v>
      </c>
      <c r="M2795" s="112">
        <v>54336</v>
      </c>
      <c r="O2795" s="114" t="s">
        <v>1873</v>
      </c>
      <c r="P2795" s="114" t="s">
        <v>1874</v>
      </c>
      <c r="Q2795" s="114" t="s">
        <v>611</v>
      </c>
      <c r="R2795" s="114" t="s">
        <v>1698</v>
      </c>
      <c r="S2795" s="114"/>
      <c r="T2795" s="112">
        <v>54336</v>
      </c>
      <c r="U2795" s="112">
        <v>0</v>
      </c>
      <c r="V2795" s="112">
        <v>0</v>
      </c>
      <c r="W2795" s="112">
        <v>0</v>
      </c>
      <c r="X2795" s="112">
        <v>0</v>
      </c>
      <c r="Y2795" s="112">
        <v>0</v>
      </c>
      <c r="Z2795" s="112">
        <v>0</v>
      </c>
      <c r="AA2795" s="112">
        <v>0</v>
      </c>
      <c r="AB2795" s="112">
        <v>54336</v>
      </c>
    </row>
    <row r="2796" spans="1:28" hidden="1" outlineLevel="1" x14ac:dyDescent="0.25">
      <c r="A2796" s="114" t="s">
        <v>1873</v>
      </c>
      <c r="B2796" s="114" t="s">
        <v>1874</v>
      </c>
      <c r="C2796" s="114" t="s">
        <v>612</v>
      </c>
      <c r="D2796" s="114" t="s">
        <v>1699</v>
      </c>
      <c r="E2796" s="112">
        <v>68160</v>
      </c>
      <c r="F2796" s="112">
        <v>0</v>
      </c>
      <c r="G2796" s="112">
        <v>0</v>
      </c>
      <c r="H2796" s="112">
        <v>0</v>
      </c>
      <c r="I2796" s="112">
        <v>99024</v>
      </c>
      <c r="J2796" s="112">
        <v>0</v>
      </c>
      <c r="K2796" s="112">
        <v>43050</v>
      </c>
      <c r="L2796" s="112">
        <v>0</v>
      </c>
      <c r="M2796" s="112">
        <v>210234</v>
      </c>
      <c r="O2796" s="114" t="s">
        <v>1873</v>
      </c>
      <c r="P2796" s="114" t="s">
        <v>1874</v>
      </c>
      <c r="Q2796" s="114" t="s">
        <v>612</v>
      </c>
      <c r="R2796" s="114" t="s">
        <v>1699</v>
      </c>
      <c r="S2796" s="114"/>
      <c r="T2796" s="112">
        <v>68160</v>
      </c>
      <c r="U2796" s="112">
        <v>0</v>
      </c>
      <c r="V2796" s="112">
        <v>0</v>
      </c>
      <c r="W2796" s="112">
        <v>0</v>
      </c>
      <c r="X2796" s="112">
        <v>99024</v>
      </c>
      <c r="Y2796" s="112">
        <v>0</v>
      </c>
      <c r="Z2796" s="112">
        <v>43050</v>
      </c>
      <c r="AA2796" s="112">
        <v>0</v>
      </c>
      <c r="AB2796" s="112">
        <v>210234</v>
      </c>
    </row>
    <row r="2797" spans="1:28" hidden="1" outlineLevel="1" x14ac:dyDescent="0.25">
      <c r="A2797" s="114" t="s">
        <v>1873</v>
      </c>
      <c r="B2797" s="114" t="s">
        <v>1874</v>
      </c>
      <c r="C2797" s="114" t="s">
        <v>613</v>
      </c>
      <c r="D2797" s="114" t="s">
        <v>1700</v>
      </c>
      <c r="E2797" s="112">
        <v>1033440</v>
      </c>
      <c r="F2797" s="112">
        <v>0</v>
      </c>
      <c r="G2797" s="112">
        <v>0</v>
      </c>
      <c r="H2797" s="112">
        <v>0</v>
      </c>
      <c r="I2797" s="112">
        <v>0</v>
      </c>
      <c r="J2797" s="112">
        <v>0</v>
      </c>
      <c r="K2797" s="112">
        <v>0</v>
      </c>
      <c r="L2797" s="112">
        <v>0</v>
      </c>
      <c r="M2797" s="112">
        <v>1033440</v>
      </c>
      <c r="O2797" s="114" t="s">
        <v>1873</v>
      </c>
      <c r="P2797" s="114" t="s">
        <v>1874</v>
      </c>
      <c r="Q2797" s="114" t="s">
        <v>613</v>
      </c>
      <c r="R2797" s="114" t="s">
        <v>1700</v>
      </c>
      <c r="S2797" s="114"/>
      <c r="T2797" s="112">
        <v>1033440</v>
      </c>
      <c r="U2797" s="112">
        <v>0</v>
      </c>
      <c r="V2797" s="112">
        <v>0</v>
      </c>
      <c r="W2797" s="112">
        <v>0</v>
      </c>
      <c r="X2797" s="112">
        <v>0</v>
      </c>
      <c r="Y2797" s="112">
        <v>0</v>
      </c>
      <c r="Z2797" s="112">
        <v>0</v>
      </c>
      <c r="AA2797" s="112">
        <v>0</v>
      </c>
      <c r="AB2797" s="112">
        <v>1033440</v>
      </c>
    </row>
    <row r="2798" spans="1:28" hidden="1" outlineLevel="1" x14ac:dyDescent="0.25">
      <c r="A2798" s="114" t="s">
        <v>1873</v>
      </c>
      <c r="B2798" s="114" t="s">
        <v>1874</v>
      </c>
      <c r="C2798" s="114" t="s">
        <v>614</v>
      </c>
      <c r="D2798" s="114" t="s">
        <v>1701</v>
      </c>
      <c r="E2798" s="112">
        <v>229616</v>
      </c>
      <c r="F2798" s="112">
        <v>0</v>
      </c>
      <c r="G2798" s="112">
        <v>0</v>
      </c>
      <c r="H2798" s="112">
        <v>0</v>
      </c>
      <c r="I2798" s="112">
        <v>75504</v>
      </c>
      <c r="J2798" s="112">
        <v>0</v>
      </c>
      <c r="K2798" s="112">
        <v>0</v>
      </c>
      <c r="L2798" s="112">
        <v>0</v>
      </c>
      <c r="M2798" s="112">
        <v>305120</v>
      </c>
      <c r="O2798" s="114" t="s">
        <v>1873</v>
      </c>
      <c r="P2798" s="114" t="s">
        <v>1874</v>
      </c>
      <c r="Q2798" s="114" t="s">
        <v>614</v>
      </c>
      <c r="R2798" s="114" t="s">
        <v>1701</v>
      </c>
      <c r="S2798" s="114"/>
      <c r="T2798" s="112">
        <v>229616</v>
      </c>
      <c r="U2798" s="112">
        <v>0</v>
      </c>
      <c r="V2798" s="112">
        <v>0</v>
      </c>
      <c r="W2798" s="112">
        <v>0</v>
      </c>
      <c r="X2798" s="112">
        <v>75504</v>
      </c>
      <c r="Y2798" s="112">
        <v>0</v>
      </c>
      <c r="Z2798" s="112">
        <v>0</v>
      </c>
      <c r="AA2798" s="112">
        <v>0</v>
      </c>
      <c r="AB2798" s="112">
        <v>305120</v>
      </c>
    </row>
    <row r="2799" spans="1:28" hidden="1" outlineLevel="1" x14ac:dyDescent="0.25">
      <c r="A2799" s="114" t="s">
        <v>1873</v>
      </c>
      <c r="B2799" s="114" t="s">
        <v>1874</v>
      </c>
      <c r="C2799" s="114" t="s">
        <v>615</v>
      </c>
      <c r="D2799" s="114" t="s">
        <v>1702</v>
      </c>
      <c r="E2799" s="112">
        <v>0</v>
      </c>
      <c r="F2799" s="112">
        <v>0</v>
      </c>
      <c r="G2799" s="112">
        <v>0</v>
      </c>
      <c r="H2799" s="112">
        <v>0</v>
      </c>
      <c r="I2799" s="112">
        <v>0</v>
      </c>
      <c r="J2799" s="112">
        <v>0</v>
      </c>
      <c r="K2799" s="112">
        <v>0</v>
      </c>
      <c r="L2799" s="112">
        <v>0</v>
      </c>
      <c r="M2799" s="112">
        <v>0</v>
      </c>
      <c r="O2799" s="114" t="s">
        <v>1873</v>
      </c>
      <c r="P2799" s="114" t="s">
        <v>1874</v>
      </c>
      <c r="Q2799" s="114" t="s">
        <v>615</v>
      </c>
      <c r="R2799" s="114" t="s">
        <v>1702</v>
      </c>
      <c r="S2799" s="114"/>
      <c r="T2799" s="112">
        <v>0</v>
      </c>
      <c r="U2799" s="112">
        <v>0</v>
      </c>
      <c r="V2799" s="112">
        <v>0</v>
      </c>
      <c r="W2799" s="112">
        <v>0</v>
      </c>
      <c r="X2799" s="112">
        <v>0</v>
      </c>
      <c r="Y2799" s="112">
        <v>0</v>
      </c>
      <c r="Z2799" s="112">
        <v>0</v>
      </c>
      <c r="AA2799" s="112">
        <v>0</v>
      </c>
      <c r="AB2799" s="112">
        <v>0</v>
      </c>
    </row>
    <row r="2800" spans="1:28" hidden="1" outlineLevel="1" x14ac:dyDescent="0.25">
      <c r="A2800" s="114" t="s">
        <v>1873</v>
      </c>
      <c r="B2800" s="114" t="s">
        <v>1874</v>
      </c>
      <c r="C2800" s="114" t="s">
        <v>616</v>
      </c>
      <c r="D2800" s="114" t="s">
        <v>1703</v>
      </c>
      <c r="E2800" s="112">
        <v>2505232</v>
      </c>
      <c r="F2800" s="112">
        <v>1108288</v>
      </c>
      <c r="G2800" s="112">
        <v>174640</v>
      </c>
      <c r="H2800" s="112">
        <v>123712</v>
      </c>
      <c r="I2800" s="112">
        <v>599852</v>
      </c>
      <c r="J2800" s="112">
        <v>337488</v>
      </c>
      <c r="K2800" s="112">
        <v>142528</v>
      </c>
      <c r="L2800" s="112">
        <v>34634</v>
      </c>
      <c r="M2800" s="112">
        <v>5026374</v>
      </c>
      <c r="O2800" s="114" t="s">
        <v>1873</v>
      </c>
      <c r="P2800" s="114" t="s">
        <v>1874</v>
      </c>
      <c r="Q2800" s="114" t="s">
        <v>616</v>
      </c>
      <c r="R2800" s="114" t="s">
        <v>1703</v>
      </c>
      <c r="S2800" s="114"/>
      <c r="T2800" s="112">
        <v>2505232</v>
      </c>
      <c r="U2800" s="112">
        <v>1108288</v>
      </c>
      <c r="V2800" s="112">
        <v>174640</v>
      </c>
      <c r="W2800" s="112">
        <v>123712</v>
      </c>
      <c r="X2800" s="112">
        <v>599852</v>
      </c>
      <c r="Y2800" s="112">
        <v>337488</v>
      </c>
      <c r="Z2800" s="112">
        <v>142528</v>
      </c>
      <c r="AA2800" s="112">
        <v>34634</v>
      </c>
      <c r="AB2800" s="112">
        <v>5026374</v>
      </c>
    </row>
    <row r="2801" spans="1:28" hidden="1" outlineLevel="1" x14ac:dyDescent="0.25">
      <c r="D2801" s="111" t="s">
        <v>617</v>
      </c>
      <c r="R2801" s="111" t="s">
        <v>617</v>
      </c>
      <c r="S2801" s="111"/>
    </row>
    <row r="2802" spans="1:28" hidden="1" outlineLevel="1" x14ac:dyDescent="0.25">
      <c r="A2802" s="114" t="s">
        <v>1873</v>
      </c>
      <c r="B2802" s="114" t="s">
        <v>1874</v>
      </c>
      <c r="C2802" s="114" t="s">
        <v>618</v>
      </c>
      <c r="D2802" s="114" t="s">
        <v>1704</v>
      </c>
      <c r="E2802" s="112">
        <v>0</v>
      </c>
      <c r="F2802" s="112">
        <v>0</v>
      </c>
      <c r="G2802" s="112">
        <v>0</v>
      </c>
      <c r="H2802" s="112">
        <v>0</v>
      </c>
      <c r="I2802" s="112">
        <v>0</v>
      </c>
      <c r="J2802" s="112">
        <v>0</v>
      </c>
      <c r="K2802" s="112">
        <v>0</v>
      </c>
      <c r="L2802" s="112">
        <v>0</v>
      </c>
      <c r="M2802" s="112">
        <v>0</v>
      </c>
      <c r="O2802" s="114" t="s">
        <v>1873</v>
      </c>
      <c r="P2802" s="114" t="s">
        <v>1874</v>
      </c>
      <c r="Q2802" s="114" t="s">
        <v>618</v>
      </c>
      <c r="R2802" s="114" t="s">
        <v>1704</v>
      </c>
      <c r="S2802" s="114"/>
      <c r="T2802" s="112">
        <v>0</v>
      </c>
      <c r="U2802" s="112">
        <v>0</v>
      </c>
      <c r="V2802" s="112">
        <v>0</v>
      </c>
      <c r="W2802" s="112">
        <v>0</v>
      </c>
      <c r="X2802" s="112">
        <v>0</v>
      </c>
      <c r="Y2802" s="112">
        <v>0</v>
      </c>
      <c r="Z2802" s="112">
        <v>0</v>
      </c>
      <c r="AA2802" s="112">
        <v>0</v>
      </c>
      <c r="AB2802" s="112">
        <v>0</v>
      </c>
    </row>
    <row r="2803" spans="1:28" hidden="1" outlineLevel="1" x14ac:dyDescent="0.25">
      <c r="A2803" s="114" t="s">
        <v>1873</v>
      </c>
      <c r="B2803" s="114" t="s">
        <v>1874</v>
      </c>
      <c r="C2803" s="114" t="s">
        <v>619</v>
      </c>
      <c r="D2803" s="114" t="s">
        <v>1705</v>
      </c>
      <c r="E2803" s="112">
        <v>0</v>
      </c>
      <c r="F2803" s="112">
        <v>0</v>
      </c>
      <c r="G2803" s="112">
        <v>0</v>
      </c>
      <c r="H2803" s="112">
        <v>0</v>
      </c>
      <c r="I2803" s="112">
        <v>0</v>
      </c>
      <c r="J2803" s="112">
        <v>0</v>
      </c>
      <c r="K2803" s="112">
        <v>0</v>
      </c>
      <c r="L2803" s="112">
        <v>0</v>
      </c>
      <c r="M2803" s="112">
        <v>0</v>
      </c>
      <c r="O2803" s="114" t="s">
        <v>1873</v>
      </c>
      <c r="P2803" s="114" t="s">
        <v>1874</v>
      </c>
      <c r="Q2803" s="114" t="s">
        <v>619</v>
      </c>
      <c r="R2803" s="114" t="s">
        <v>1705</v>
      </c>
      <c r="S2803" s="114"/>
      <c r="T2803" s="112">
        <v>0</v>
      </c>
      <c r="U2803" s="112">
        <v>0</v>
      </c>
      <c r="V2803" s="112">
        <v>0</v>
      </c>
      <c r="W2803" s="112">
        <v>0</v>
      </c>
      <c r="X2803" s="112">
        <v>0</v>
      </c>
      <c r="Y2803" s="112">
        <v>0</v>
      </c>
      <c r="Z2803" s="112">
        <v>0</v>
      </c>
      <c r="AA2803" s="112">
        <v>0</v>
      </c>
      <c r="AB2803" s="112">
        <v>0</v>
      </c>
    </row>
    <row r="2804" spans="1:28" hidden="1" outlineLevel="1" x14ac:dyDescent="0.25">
      <c r="A2804" s="114" t="s">
        <v>1873</v>
      </c>
      <c r="B2804" s="114" t="s">
        <v>1874</v>
      </c>
      <c r="C2804" s="114" t="s">
        <v>620</v>
      </c>
      <c r="D2804" s="114" t="s">
        <v>1706</v>
      </c>
      <c r="E2804" s="112">
        <v>0</v>
      </c>
      <c r="F2804" s="112">
        <v>0</v>
      </c>
      <c r="G2804" s="112">
        <v>0</v>
      </c>
      <c r="H2804" s="112">
        <v>0</v>
      </c>
      <c r="I2804" s="112">
        <v>0</v>
      </c>
      <c r="J2804" s="112">
        <v>0</v>
      </c>
      <c r="K2804" s="112">
        <v>0</v>
      </c>
      <c r="L2804" s="112">
        <v>0</v>
      </c>
      <c r="M2804" s="112">
        <v>0</v>
      </c>
      <c r="O2804" s="114" t="s">
        <v>1873</v>
      </c>
      <c r="P2804" s="114" t="s">
        <v>1874</v>
      </c>
      <c r="Q2804" s="114" t="s">
        <v>620</v>
      </c>
      <c r="R2804" s="114" t="s">
        <v>1706</v>
      </c>
      <c r="S2804" s="114"/>
      <c r="T2804" s="112">
        <v>0</v>
      </c>
      <c r="U2804" s="112">
        <v>0</v>
      </c>
      <c r="V2804" s="112">
        <v>0</v>
      </c>
      <c r="W2804" s="112">
        <v>0</v>
      </c>
      <c r="X2804" s="112">
        <v>0</v>
      </c>
      <c r="Y2804" s="112">
        <v>0</v>
      </c>
      <c r="Z2804" s="112">
        <v>0</v>
      </c>
      <c r="AA2804" s="112">
        <v>0</v>
      </c>
      <c r="AB2804" s="112">
        <v>0</v>
      </c>
    </row>
    <row r="2805" spans="1:28" hidden="1" outlineLevel="1" x14ac:dyDescent="0.25">
      <c r="A2805" s="114" t="s">
        <v>1873</v>
      </c>
      <c r="B2805" s="114" t="s">
        <v>1874</v>
      </c>
      <c r="C2805" s="114" t="s">
        <v>621</v>
      </c>
      <c r="D2805" s="114" t="s">
        <v>1707</v>
      </c>
      <c r="E2805" s="112">
        <v>0</v>
      </c>
      <c r="F2805" s="112">
        <v>0</v>
      </c>
      <c r="G2805" s="112">
        <v>0</v>
      </c>
      <c r="H2805" s="112">
        <v>0</v>
      </c>
      <c r="I2805" s="112">
        <v>0</v>
      </c>
      <c r="J2805" s="112">
        <v>0</v>
      </c>
      <c r="K2805" s="112">
        <v>0</v>
      </c>
      <c r="L2805" s="112">
        <v>0</v>
      </c>
      <c r="M2805" s="112">
        <v>0</v>
      </c>
      <c r="O2805" s="114" t="s">
        <v>1873</v>
      </c>
      <c r="P2805" s="114" t="s">
        <v>1874</v>
      </c>
      <c r="Q2805" s="114" t="s">
        <v>621</v>
      </c>
      <c r="R2805" s="114" t="s">
        <v>1707</v>
      </c>
      <c r="S2805" s="114"/>
      <c r="T2805" s="112">
        <v>0</v>
      </c>
      <c r="U2805" s="112">
        <v>0</v>
      </c>
      <c r="V2805" s="112">
        <v>0</v>
      </c>
      <c r="W2805" s="112">
        <v>0</v>
      </c>
      <c r="X2805" s="112">
        <v>0</v>
      </c>
      <c r="Y2805" s="112">
        <v>0</v>
      </c>
      <c r="Z2805" s="112">
        <v>0</v>
      </c>
      <c r="AA2805" s="112">
        <v>0</v>
      </c>
      <c r="AB2805" s="112">
        <v>0</v>
      </c>
    </row>
    <row r="2806" spans="1:28" hidden="1" outlineLevel="1" x14ac:dyDescent="0.25">
      <c r="A2806" s="114" t="s">
        <v>1873</v>
      </c>
      <c r="B2806" s="114" t="s">
        <v>1874</v>
      </c>
      <c r="C2806" s="114" t="s">
        <v>706</v>
      </c>
      <c r="D2806" s="114" t="s">
        <v>1708</v>
      </c>
      <c r="E2806" s="112">
        <v>0</v>
      </c>
      <c r="F2806" s="112">
        <v>0</v>
      </c>
      <c r="G2806" s="112">
        <v>0</v>
      </c>
      <c r="H2806" s="112">
        <v>0</v>
      </c>
      <c r="I2806" s="112">
        <v>0</v>
      </c>
      <c r="J2806" s="112">
        <v>0</v>
      </c>
      <c r="K2806" s="112">
        <v>0</v>
      </c>
      <c r="L2806" s="112">
        <v>0</v>
      </c>
      <c r="M2806" s="112">
        <v>0</v>
      </c>
      <c r="O2806" s="114" t="s">
        <v>1873</v>
      </c>
      <c r="P2806" s="114" t="s">
        <v>1874</v>
      </c>
      <c r="Q2806" s="114" t="s">
        <v>706</v>
      </c>
      <c r="R2806" s="114" t="s">
        <v>1708</v>
      </c>
      <c r="S2806" s="114"/>
      <c r="T2806" s="112">
        <v>0</v>
      </c>
      <c r="U2806" s="112">
        <v>0</v>
      </c>
      <c r="V2806" s="112">
        <v>0</v>
      </c>
      <c r="W2806" s="112">
        <v>0</v>
      </c>
      <c r="X2806" s="112">
        <v>0</v>
      </c>
      <c r="Y2806" s="112">
        <v>0</v>
      </c>
      <c r="Z2806" s="112">
        <v>0</v>
      </c>
      <c r="AA2806" s="112">
        <v>0</v>
      </c>
      <c r="AB2806" s="112">
        <v>0</v>
      </c>
    </row>
    <row r="2807" spans="1:28" hidden="1" outlineLevel="1" x14ac:dyDescent="0.25">
      <c r="A2807" s="114" t="s">
        <v>1873</v>
      </c>
      <c r="B2807" s="114" t="s">
        <v>1874</v>
      </c>
      <c r="C2807" s="114" t="s">
        <v>708</v>
      </c>
      <c r="D2807" s="114" t="s">
        <v>1709</v>
      </c>
      <c r="E2807" s="112">
        <v>0</v>
      </c>
      <c r="F2807" s="112">
        <v>0</v>
      </c>
      <c r="G2807" s="112">
        <v>0</v>
      </c>
      <c r="H2807" s="112">
        <v>0</v>
      </c>
      <c r="I2807" s="112">
        <v>0</v>
      </c>
      <c r="J2807" s="112">
        <v>0</v>
      </c>
      <c r="K2807" s="112">
        <v>0</v>
      </c>
      <c r="L2807" s="112">
        <v>0</v>
      </c>
      <c r="M2807" s="112">
        <v>0</v>
      </c>
      <c r="O2807" s="114" t="s">
        <v>1873</v>
      </c>
      <c r="P2807" s="114" t="s">
        <v>1874</v>
      </c>
      <c r="Q2807" s="114" t="s">
        <v>708</v>
      </c>
      <c r="R2807" s="114" t="s">
        <v>1709</v>
      </c>
      <c r="S2807" s="114"/>
      <c r="T2807" s="112">
        <v>0</v>
      </c>
      <c r="U2807" s="112">
        <v>0</v>
      </c>
      <c r="V2807" s="112">
        <v>0</v>
      </c>
      <c r="W2807" s="112">
        <v>0</v>
      </c>
      <c r="X2807" s="112">
        <v>0</v>
      </c>
      <c r="Y2807" s="112">
        <v>0</v>
      </c>
      <c r="Z2807" s="112">
        <v>0</v>
      </c>
      <c r="AA2807" s="112">
        <v>0</v>
      </c>
      <c r="AB2807" s="112">
        <v>0</v>
      </c>
    </row>
    <row r="2808" spans="1:28" hidden="1" outlineLevel="1" x14ac:dyDescent="0.25"/>
    <row r="2809" spans="1:28" hidden="1" outlineLevel="1" x14ac:dyDescent="0.25"/>
    <row r="2810" spans="1:28" hidden="1" outlineLevel="1" x14ac:dyDescent="0.25">
      <c r="A2810" s="111" t="s">
        <v>1875</v>
      </c>
      <c r="O2810" s="111" t="s">
        <v>1875</v>
      </c>
    </row>
    <row r="2811" spans="1:28" hidden="1" outlineLevel="1" x14ac:dyDescent="0.25">
      <c r="A2811" s="114" t="s">
        <v>0</v>
      </c>
      <c r="B2811" s="114" t="s">
        <v>1666</v>
      </c>
      <c r="C2811" s="114" t="s">
        <v>112</v>
      </c>
      <c r="D2811" s="111" t="s">
        <v>127</v>
      </c>
      <c r="E2811" s="112" t="s">
        <v>1667</v>
      </c>
      <c r="F2811" s="112" t="s">
        <v>1668</v>
      </c>
      <c r="G2811" s="112" t="s">
        <v>1669</v>
      </c>
      <c r="H2811" s="112" t="s">
        <v>1670</v>
      </c>
      <c r="I2811" s="112" t="s">
        <v>1671</v>
      </c>
      <c r="J2811" s="112" t="s">
        <v>1672</v>
      </c>
      <c r="K2811" s="112" t="s">
        <v>1673</v>
      </c>
      <c r="L2811" s="112" t="s">
        <v>1674</v>
      </c>
      <c r="M2811" s="112" t="s">
        <v>1</v>
      </c>
      <c r="O2811" s="114" t="s">
        <v>0</v>
      </c>
      <c r="P2811" s="114" t="s">
        <v>1666</v>
      </c>
      <c r="Q2811" s="114" t="s">
        <v>112</v>
      </c>
      <c r="R2811" s="111" t="s">
        <v>127</v>
      </c>
      <c r="S2811" s="111"/>
      <c r="T2811" s="112" t="s">
        <v>1667</v>
      </c>
      <c r="U2811" s="112" t="s">
        <v>1668</v>
      </c>
      <c r="V2811" s="112" t="s">
        <v>1669</v>
      </c>
      <c r="W2811" s="112" t="s">
        <v>1670</v>
      </c>
      <c r="X2811" s="112" t="s">
        <v>1671</v>
      </c>
      <c r="Y2811" s="112" t="s">
        <v>1672</v>
      </c>
      <c r="Z2811" s="112" t="s">
        <v>1673</v>
      </c>
      <c r="AA2811" s="112" t="s">
        <v>1674</v>
      </c>
      <c r="AB2811" s="112" t="s">
        <v>1</v>
      </c>
    </row>
    <row r="2812" spans="1:28" hidden="1" outlineLevel="1" x14ac:dyDescent="0.25">
      <c r="A2812" s="114" t="s">
        <v>1876</v>
      </c>
      <c r="B2812" s="114" t="s">
        <v>1877</v>
      </c>
      <c r="C2812" s="114" t="s">
        <v>589</v>
      </c>
      <c r="D2812" s="114" t="s">
        <v>1676</v>
      </c>
      <c r="E2812" s="112">
        <v>56256</v>
      </c>
      <c r="F2812" s="112">
        <v>0</v>
      </c>
      <c r="G2812" s="112">
        <v>0</v>
      </c>
      <c r="H2812" s="112">
        <v>0</v>
      </c>
      <c r="I2812" s="112">
        <v>0</v>
      </c>
      <c r="J2812" s="112">
        <v>0</v>
      </c>
      <c r="K2812" s="112">
        <v>0</v>
      </c>
      <c r="L2812" s="112">
        <v>0</v>
      </c>
      <c r="M2812" s="112">
        <v>56256</v>
      </c>
      <c r="O2812" s="114" t="s">
        <v>1876</v>
      </c>
      <c r="P2812" s="114" t="s">
        <v>1877</v>
      </c>
      <c r="Q2812" s="114" t="s">
        <v>589</v>
      </c>
      <c r="R2812" s="114" t="s">
        <v>1676</v>
      </c>
      <c r="S2812" s="114"/>
      <c r="T2812" s="112">
        <v>56256</v>
      </c>
      <c r="U2812" s="112">
        <v>0</v>
      </c>
      <c r="V2812" s="112">
        <v>0</v>
      </c>
      <c r="W2812" s="112">
        <v>0</v>
      </c>
      <c r="X2812" s="112">
        <v>0</v>
      </c>
      <c r="Y2812" s="112">
        <v>0</v>
      </c>
      <c r="Z2812" s="112">
        <v>0</v>
      </c>
      <c r="AA2812" s="112">
        <v>0</v>
      </c>
      <c r="AB2812" s="112">
        <v>56256</v>
      </c>
    </row>
    <row r="2813" spans="1:28" hidden="1" outlineLevel="1" x14ac:dyDescent="0.25">
      <c r="A2813" s="114" t="s">
        <v>1876</v>
      </c>
      <c r="B2813" s="114" t="s">
        <v>1877</v>
      </c>
      <c r="C2813" s="114" t="s">
        <v>590</v>
      </c>
      <c r="D2813" s="114" t="s">
        <v>1677</v>
      </c>
      <c r="E2813" s="112">
        <v>6579</v>
      </c>
      <c r="F2813" s="112">
        <v>0</v>
      </c>
      <c r="G2813" s="112">
        <v>0</v>
      </c>
      <c r="H2813" s="112">
        <v>0</v>
      </c>
      <c r="I2813" s="112">
        <v>0</v>
      </c>
      <c r="J2813" s="112">
        <v>0</v>
      </c>
      <c r="K2813" s="112">
        <v>0</v>
      </c>
      <c r="L2813" s="112">
        <v>0</v>
      </c>
      <c r="M2813" s="112">
        <v>6579</v>
      </c>
      <c r="O2813" s="114" t="s">
        <v>1876</v>
      </c>
      <c r="P2813" s="114" t="s">
        <v>1877</v>
      </c>
      <c r="Q2813" s="114" t="s">
        <v>590</v>
      </c>
      <c r="R2813" s="114" t="s">
        <v>1677</v>
      </c>
      <c r="S2813" s="114"/>
      <c r="T2813" s="112">
        <v>6579</v>
      </c>
      <c r="U2813" s="112">
        <v>0</v>
      </c>
      <c r="V2813" s="112">
        <v>0</v>
      </c>
      <c r="W2813" s="112">
        <v>0</v>
      </c>
      <c r="X2813" s="112">
        <v>0</v>
      </c>
      <c r="Y2813" s="112">
        <v>0</v>
      </c>
      <c r="Z2813" s="112">
        <v>0</v>
      </c>
      <c r="AA2813" s="112">
        <v>0</v>
      </c>
      <c r="AB2813" s="112">
        <v>6579</v>
      </c>
    </row>
    <row r="2814" spans="1:28" hidden="1" outlineLevel="1" x14ac:dyDescent="0.25">
      <c r="A2814" s="114" t="s">
        <v>1876</v>
      </c>
      <c r="B2814" s="114" t="s">
        <v>1877</v>
      </c>
      <c r="C2814" s="114" t="s">
        <v>591</v>
      </c>
      <c r="D2814" s="114" t="s">
        <v>1678</v>
      </c>
      <c r="E2814" s="112">
        <v>0</v>
      </c>
      <c r="F2814" s="112">
        <v>359600</v>
      </c>
      <c r="G2814" s="112">
        <v>0</v>
      </c>
      <c r="H2814" s="112">
        <v>0</v>
      </c>
      <c r="I2814" s="112">
        <v>0</v>
      </c>
      <c r="J2814" s="112">
        <v>2016</v>
      </c>
      <c r="K2814" s="112">
        <v>0</v>
      </c>
      <c r="L2814" s="112">
        <v>0</v>
      </c>
      <c r="M2814" s="112">
        <v>361616</v>
      </c>
      <c r="O2814" s="114" t="s">
        <v>1876</v>
      </c>
      <c r="P2814" s="114" t="s">
        <v>1877</v>
      </c>
      <c r="Q2814" s="114" t="s">
        <v>591</v>
      </c>
      <c r="R2814" s="114" t="s">
        <v>1678</v>
      </c>
      <c r="S2814" s="114"/>
      <c r="T2814" s="112">
        <v>0</v>
      </c>
      <c r="U2814" s="112">
        <v>359600</v>
      </c>
      <c r="V2814" s="112">
        <v>0</v>
      </c>
      <c r="W2814" s="112">
        <v>0</v>
      </c>
      <c r="X2814" s="112">
        <v>0</v>
      </c>
      <c r="Y2814" s="112">
        <v>2016</v>
      </c>
      <c r="Z2814" s="112">
        <v>0</v>
      </c>
      <c r="AA2814" s="112">
        <v>0</v>
      </c>
      <c r="AB2814" s="112">
        <v>361616</v>
      </c>
    </row>
    <row r="2815" spans="1:28" hidden="1" outlineLevel="1" x14ac:dyDescent="0.25">
      <c r="A2815" s="114" t="s">
        <v>1876</v>
      </c>
      <c r="B2815" s="114" t="s">
        <v>1877</v>
      </c>
      <c r="C2815" s="114" t="s">
        <v>592</v>
      </c>
      <c r="D2815" s="114" t="s">
        <v>1679</v>
      </c>
      <c r="E2815" s="112">
        <v>47472</v>
      </c>
      <c r="F2815" s="112">
        <v>34580</v>
      </c>
      <c r="G2815" s="112">
        <v>0</v>
      </c>
      <c r="H2815" s="112">
        <v>0</v>
      </c>
      <c r="I2815" s="112">
        <v>409494</v>
      </c>
      <c r="J2815" s="112">
        <v>18800</v>
      </c>
      <c r="K2815" s="112">
        <v>9392</v>
      </c>
      <c r="L2815" s="112">
        <v>0</v>
      </c>
      <c r="M2815" s="112">
        <v>519738</v>
      </c>
      <c r="O2815" s="114" t="s">
        <v>1876</v>
      </c>
      <c r="P2815" s="114" t="s">
        <v>1877</v>
      </c>
      <c r="Q2815" s="114" t="s">
        <v>592</v>
      </c>
      <c r="R2815" s="114" t="s">
        <v>1679</v>
      </c>
      <c r="S2815" s="114"/>
      <c r="T2815" s="112">
        <v>47472</v>
      </c>
      <c r="U2815" s="112">
        <v>34580</v>
      </c>
      <c r="V2815" s="112">
        <v>0</v>
      </c>
      <c r="W2815" s="112">
        <v>0</v>
      </c>
      <c r="X2815" s="112">
        <v>409494</v>
      </c>
      <c r="Y2815" s="112">
        <v>18800</v>
      </c>
      <c r="Z2815" s="112">
        <v>9392</v>
      </c>
      <c r="AA2815" s="112">
        <v>0</v>
      </c>
      <c r="AB2815" s="112">
        <v>519738</v>
      </c>
    </row>
    <row r="2816" spans="1:28" hidden="1" outlineLevel="1" x14ac:dyDescent="0.25">
      <c r="A2816" s="114" t="s">
        <v>1876</v>
      </c>
      <c r="B2816" s="114" t="s">
        <v>1877</v>
      </c>
      <c r="C2816" s="114" t="s">
        <v>593</v>
      </c>
      <c r="D2816" s="114" t="s">
        <v>1680</v>
      </c>
      <c r="E2816" s="112">
        <v>0</v>
      </c>
      <c r="F2816" s="112">
        <v>0</v>
      </c>
      <c r="G2816" s="112">
        <v>0</v>
      </c>
      <c r="H2816" s="112">
        <v>0</v>
      </c>
      <c r="I2816" s="112">
        <v>0</v>
      </c>
      <c r="J2816" s="112">
        <v>0</v>
      </c>
      <c r="K2816" s="112">
        <v>0</v>
      </c>
      <c r="L2816" s="112">
        <v>0</v>
      </c>
      <c r="M2816" s="112">
        <v>0</v>
      </c>
      <c r="O2816" s="114" t="s">
        <v>1876</v>
      </c>
      <c r="P2816" s="114" t="s">
        <v>1877</v>
      </c>
      <c r="Q2816" s="114" t="s">
        <v>593</v>
      </c>
      <c r="R2816" s="114" t="s">
        <v>1680</v>
      </c>
      <c r="S2816" s="114"/>
      <c r="T2816" s="112">
        <v>0</v>
      </c>
      <c r="U2816" s="112">
        <v>0</v>
      </c>
      <c r="V2816" s="112">
        <v>0</v>
      </c>
      <c r="W2816" s="112">
        <v>0</v>
      </c>
      <c r="X2816" s="112">
        <v>0</v>
      </c>
      <c r="Y2816" s="112">
        <v>0</v>
      </c>
      <c r="Z2816" s="112">
        <v>0</v>
      </c>
      <c r="AA2816" s="112">
        <v>0</v>
      </c>
      <c r="AB2816" s="112">
        <v>0</v>
      </c>
    </row>
    <row r="2817" spans="1:28" hidden="1" outlineLevel="1" x14ac:dyDescent="0.25">
      <c r="A2817" s="114" t="s">
        <v>1876</v>
      </c>
      <c r="B2817" s="114" t="s">
        <v>1877</v>
      </c>
      <c r="C2817" s="114" t="s">
        <v>594</v>
      </c>
      <c r="D2817" s="114" t="s">
        <v>1681</v>
      </c>
      <c r="E2817" s="112">
        <v>0</v>
      </c>
      <c r="F2817" s="112">
        <v>0</v>
      </c>
      <c r="G2817" s="112">
        <v>0</v>
      </c>
      <c r="H2817" s="112">
        <v>0</v>
      </c>
      <c r="I2817" s="112">
        <v>48878</v>
      </c>
      <c r="J2817" s="112">
        <v>0</v>
      </c>
      <c r="K2817" s="112">
        <v>5336</v>
      </c>
      <c r="L2817" s="112">
        <v>0</v>
      </c>
      <c r="M2817" s="112">
        <v>54214</v>
      </c>
      <c r="O2817" s="114" t="s">
        <v>1876</v>
      </c>
      <c r="P2817" s="114" t="s">
        <v>1877</v>
      </c>
      <c r="Q2817" s="114" t="s">
        <v>594</v>
      </c>
      <c r="R2817" s="114" t="s">
        <v>1681</v>
      </c>
      <c r="S2817" s="114"/>
      <c r="T2817" s="112">
        <v>0</v>
      </c>
      <c r="U2817" s="112">
        <v>0</v>
      </c>
      <c r="V2817" s="112">
        <v>0</v>
      </c>
      <c r="W2817" s="112">
        <v>0</v>
      </c>
      <c r="X2817" s="112">
        <v>48878</v>
      </c>
      <c r="Y2817" s="112">
        <v>0</v>
      </c>
      <c r="Z2817" s="112">
        <v>5336</v>
      </c>
      <c r="AA2817" s="112">
        <v>0</v>
      </c>
      <c r="AB2817" s="112">
        <v>54214</v>
      </c>
    </row>
    <row r="2818" spans="1:28" hidden="1" outlineLevel="1" x14ac:dyDescent="0.25">
      <c r="A2818" s="114" t="s">
        <v>1876</v>
      </c>
      <c r="B2818" s="114" t="s">
        <v>1877</v>
      </c>
      <c r="C2818" s="114" t="s">
        <v>595</v>
      </c>
      <c r="D2818" s="114" t="s">
        <v>1682</v>
      </c>
      <c r="E2818" s="112">
        <v>0</v>
      </c>
      <c r="F2818" s="112">
        <v>95264</v>
      </c>
      <c r="G2818" s="112">
        <v>0</v>
      </c>
      <c r="H2818" s="112">
        <v>0</v>
      </c>
      <c r="I2818" s="112">
        <v>0</v>
      </c>
      <c r="J2818" s="112">
        <v>347000</v>
      </c>
      <c r="K2818" s="112">
        <v>0</v>
      </c>
      <c r="L2818" s="112">
        <v>1981</v>
      </c>
      <c r="M2818" s="112">
        <v>444245</v>
      </c>
      <c r="O2818" s="114" t="s">
        <v>1876</v>
      </c>
      <c r="P2818" s="114" t="s">
        <v>1877</v>
      </c>
      <c r="Q2818" s="114" t="s">
        <v>595</v>
      </c>
      <c r="R2818" s="114" t="s">
        <v>1682</v>
      </c>
      <c r="S2818" s="114"/>
      <c r="T2818" s="112">
        <v>0</v>
      </c>
      <c r="U2818" s="112">
        <v>95264</v>
      </c>
      <c r="V2818" s="112">
        <v>0</v>
      </c>
      <c r="W2818" s="112">
        <v>0</v>
      </c>
      <c r="X2818" s="112">
        <v>0</v>
      </c>
      <c r="Y2818" s="112">
        <v>347000</v>
      </c>
      <c r="Z2818" s="112">
        <v>0</v>
      </c>
      <c r="AA2818" s="112">
        <v>1981</v>
      </c>
      <c r="AB2818" s="112">
        <v>444245</v>
      </c>
    </row>
    <row r="2819" spans="1:28" hidden="1" outlineLevel="1" x14ac:dyDescent="0.25">
      <c r="A2819" s="114" t="s">
        <v>1876</v>
      </c>
      <c r="B2819" s="114" t="s">
        <v>1877</v>
      </c>
      <c r="C2819" s="114" t="s">
        <v>596</v>
      </c>
      <c r="D2819" s="114" t="s">
        <v>1683</v>
      </c>
      <c r="E2819" s="112">
        <v>0</v>
      </c>
      <c r="F2819" s="112">
        <v>0</v>
      </c>
      <c r="G2819" s="112">
        <v>0</v>
      </c>
      <c r="H2819" s="112">
        <v>0</v>
      </c>
      <c r="I2819" s="112">
        <v>0</v>
      </c>
      <c r="J2819" s="112">
        <v>0</v>
      </c>
      <c r="K2819" s="112">
        <v>0</v>
      </c>
      <c r="L2819" s="112">
        <v>0</v>
      </c>
      <c r="M2819" s="112">
        <v>0</v>
      </c>
      <c r="O2819" s="114" t="s">
        <v>1876</v>
      </c>
      <c r="P2819" s="114" t="s">
        <v>1877</v>
      </c>
      <c r="Q2819" s="114" t="s">
        <v>596</v>
      </c>
      <c r="R2819" s="114" t="s">
        <v>1683</v>
      </c>
      <c r="S2819" s="114"/>
      <c r="T2819" s="112">
        <v>0</v>
      </c>
      <c r="U2819" s="112">
        <v>0</v>
      </c>
      <c r="V2819" s="112">
        <v>0</v>
      </c>
      <c r="W2819" s="112">
        <v>0</v>
      </c>
      <c r="X2819" s="112">
        <v>0</v>
      </c>
      <c r="Y2819" s="112">
        <v>0</v>
      </c>
      <c r="Z2819" s="112">
        <v>0</v>
      </c>
      <c r="AA2819" s="112">
        <v>0</v>
      </c>
      <c r="AB2819" s="112">
        <v>0</v>
      </c>
    </row>
    <row r="2820" spans="1:28" hidden="1" outlineLevel="1" x14ac:dyDescent="0.25">
      <c r="A2820" s="114" t="s">
        <v>1876</v>
      </c>
      <c r="B2820" s="114" t="s">
        <v>1877</v>
      </c>
      <c r="C2820" s="114" t="s">
        <v>597</v>
      </c>
      <c r="D2820" s="114" t="s">
        <v>1684</v>
      </c>
      <c r="E2820" s="112">
        <v>15120</v>
      </c>
      <c r="F2820" s="112">
        <v>10160</v>
      </c>
      <c r="G2820" s="112">
        <v>0</v>
      </c>
      <c r="H2820" s="112">
        <v>0</v>
      </c>
      <c r="I2820" s="112">
        <v>258098</v>
      </c>
      <c r="J2820" s="112">
        <v>0</v>
      </c>
      <c r="K2820" s="112">
        <v>2324</v>
      </c>
      <c r="L2820" s="112">
        <v>0</v>
      </c>
      <c r="M2820" s="112">
        <v>285702</v>
      </c>
      <c r="O2820" s="114" t="s">
        <v>1876</v>
      </c>
      <c r="P2820" s="114" t="s">
        <v>1877</v>
      </c>
      <c r="Q2820" s="114" t="s">
        <v>597</v>
      </c>
      <c r="R2820" s="114" t="s">
        <v>1684</v>
      </c>
      <c r="S2820" s="114"/>
      <c r="T2820" s="112">
        <v>15120</v>
      </c>
      <c r="U2820" s="112">
        <v>10160</v>
      </c>
      <c r="V2820" s="112">
        <v>0</v>
      </c>
      <c r="W2820" s="112">
        <v>0</v>
      </c>
      <c r="X2820" s="112">
        <v>258098</v>
      </c>
      <c r="Y2820" s="112">
        <v>0</v>
      </c>
      <c r="Z2820" s="112">
        <v>2324</v>
      </c>
      <c r="AA2820" s="112">
        <v>0</v>
      </c>
      <c r="AB2820" s="112">
        <v>285702</v>
      </c>
    </row>
    <row r="2821" spans="1:28" hidden="1" outlineLevel="1" x14ac:dyDescent="0.25">
      <c r="A2821" s="114" t="s">
        <v>1876</v>
      </c>
      <c r="B2821" s="114" t="s">
        <v>1877</v>
      </c>
      <c r="C2821" s="114" t="s">
        <v>598</v>
      </c>
      <c r="D2821" s="114" t="s">
        <v>1685</v>
      </c>
      <c r="E2821" s="112">
        <v>0</v>
      </c>
      <c r="F2821" s="112">
        <v>0</v>
      </c>
      <c r="G2821" s="112">
        <v>0</v>
      </c>
      <c r="H2821" s="112">
        <v>0</v>
      </c>
      <c r="I2821" s="112">
        <v>0</v>
      </c>
      <c r="J2821" s="112">
        <v>3072</v>
      </c>
      <c r="K2821" s="112">
        <v>0</v>
      </c>
      <c r="L2821" s="112">
        <v>0</v>
      </c>
      <c r="M2821" s="112">
        <v>3072</v>
      </c>
      <c r="O2821" s="114" t="s">
        <v>1876</v>
      </c>
      <c r="P2821" s="114" t="s">
        <v>1877</v>
      </c>
      <c r="Q2821" s="114" t="s">
        <v>598</v>
      </c>
      <c r="R2821" s="114" t="s">
        <v>1685</v>
      </c>
      <c r="S2821" s="114"/>
      <c r="T2821" s="112">
        <v>0</v>
      </c>
      <c r="U2821" s="112">
        <v>0</v>
      </c>
      <c r="V2821" s="112">
        <v>0</v>
      </c>
      <c r="W2821" s="112">
        <v>0</v>
      </c>
      <c r="X2821" s="112">
        <v>0</v>
      </c>
      <c r="Y2821" s="112">
        <v>3072</v>
      </c>
      <c r="Z2821" s="112">
        <v>0</v>
      </c>
      <c r="AA2821" s="112">
        <v>0</v>
      </c>
      <c r="AB2821" s="112">
        <v>3072</v>
      </c>
    </row>
    <row r="2822" spans="1:28" hidden="1" outlineLevel="1" x14ac:dyDescent="0.25">
      <c r="A2822" s="114" t="s">
        <v>1876</v>
      </c>
      <c r="B2822" s="114" t="s">
        <v>1877</v>
      </c>
      <c r="C2822" s="114" t="s">
        <v>599</v>
      </c>
      <c r="D2822" s="114" t="s">
        <v>1686</v>
      </c>
      <c r="E2822" s="112">
        <v>0</v>
      </c>
      <c r="F2822" s="112">
        <v>2976</v>
      </c>
      <c r="G2822" s="112">
        <v>0</v>
      </c>
      <c r="H2822" s="112">
        <v>0</v>
      </c>
      <c r="I2822" s="112">
        <v>0</v>
      </c>
      <c r="J2822" s="112">
        <v>672</v>
      </c>
      <c r="K2822" s="112">
        <v>0</v>
      </c>
      <c r="L2822" s="112">
        <v>0</v>
      </c>
      <c r="M2822" s="112">
        <v>3648</v>
      </c>
      <c r="O2822" s="114" t="s">
        <v>1876</v>
      </c>
      <c r="P2822" s="114" t="s">
        <v>1877</v>
      </c>
      <c r="Q2822" s="114" t="s">
        <v>599</v>
      </c>
      <c r="R2822" s="114" t="s">
        <v>1686</v>
      </c>
      <c r="S2822" s="114"/>
      <c r="T2822" s="112">
        <v>0</v>
      </c>
      <c r="U2822" s="112">
        <v>2976</v>
      </c>
      <c r="V2822" s="112">
        <v>0</v>
      </c>
      <c r="W2822" s="112">
        <v>0</v>
      </c>
      <c r="X2822" s="112">
        <v>0</v>
      </c>
      <c r="Y2822" s="112">
        <v>672</v>
      </c>
      <c r="Z2822" s="112">
        <v>0</v>
      </c>
      <c r="AA2822" s="112">
        <v>0</v>
      </c>
      <c r="AB2822" s="112">
        <v>3648</v>
      </c>
    </row>
    <row r="2823" spans="1:28" hidden="1" outlineLevel="1" x14ac:dyDescent="0.25">
      <c r="A2823" s="114" t="s">
        <v>1876</v>
      </c>
      <c r="B2823" s="114" t="s">
        <v>1877</v>
      </c>
      <c r="C2823" s="114" t="s">
        <v>600</v>
      </c>
      <c r="D2823" s="114" t="s">
        <v>1687</v>
      </c>
      <c r="E2823" s="112">
        <v>282096</v>
      </c>
      <c r="F2823" s="112">
        <v>0</v>
      </c>
      <c r="G2823" s="112">
        <v>0</v>
      </c>
      <c r="H2823" s="112">
        <v>110464</v>
      </c>
      <c r="I2823" s="112">
        <v>0</v>
      </c>
      <c r="J2823" s="112">
        <v>0</v>
      </c>
      <c r="K2823" s="112">
        <v>0</v>
      </c>
      <c r="L2823" s="112">
        <v>0</v>
      </c>
      <c r="M2823" s="112">
        <v>392560</v>
      </c>
      <c r="O2823" s="114" t="s">
        <v>1876</v>
      </c>
      <c r="P2823" s="114" t="s">
        <v>1877</v>
      </c>
      <c r="Q2823" s="114" t="s">
        <v>600</v>
      </c>
      <c r="R2823" s="114" t="s">
        <v>1687</v>
      </c>
      <c r="S2823" s="114"/>
      <c r="T2823" s="112">
        <v>282096</v>
      </c>
      <c r="U2823" s="112">
        <v>0</v>
      </c>
      <c r="V2823" s="112">
        <v>0</v>
      </c>
      <c r="W2823" s="112">
        <v>110464</v>
      </c>
      <c r="X2823" s="112">
        <v>0</v>
      </c>
      <c r="Y2823" s="112">
        <v>0</v>
      </c>
      <c r="Z2823" s="112">
        <v>0</v>
      </c>
      <c r="AA2823" s="112">
        <v>0</v>
      </c>
      <c r="AB2823" s="112">
        <v>392560</v>
      </c>
    </row>
    <row r="2824" spans="1:28" hidden="1" outlineLevel="1" x14ac:dyDescent="0.25">
      <c r="A2824" s="114" t="s">
        <v>1876</v>
      </c>
      <c r="B2824" s="114" t="s">
        <v>1877</v>
      </c>
      <c r="C2824" s="114" t="s">
        <v>601</v>
      </c>
      <c r="D2824" s="114" t="s">
        <v>1688</v>
      </c>
      <c r="E2824" s="112">
        <v>132128</v>
      </c>
      <c r="F2824" s="112">
        <v>0</v>
      </c>
      <c r="G2824" s="112">
        <v>0</v>
      </c>
      <c r="H2824" s="112">
        <v>0</v>
      </c>
      <c r="I2824" s="112">
        <v>0</v>
      </c>
      <c r="J2824" s="112">
        <v>0</v>
      </c>
      <c r="K2824" s="112">
        <v>660</v>
      </c>
      <c r="L2824" s="112">
        <v>0</v>
      </c>
      <c r="M2824" s="112">
        <v>132788</v>
      </c>
      <c r="O2824" s="114" t="s">
        <v>1876</v>
      </c>
      <c r="P2824" s="114" t="s">
        <v>1877</v>
      </c>
      <c r="Q2824" s="114" t="s">
        <v>601</v>
      </c>
      <c r="R2824" s="114" t="s">
        <v>1688</v>
      </c>
      <c r="S2824" s="114"/>
      <c r="T2824" s="112">
        <v>132128</v>
      </c>
      <c r="U2824" s="112">
        <v>0</v>
      </c>
      <c r="V2824" s="112">
        <v>0</v>
      </c>
      <c r="W2824" s="112">
        <v>0</v>
      </c>
      <c r="X2824" s="112">
        <v>0</v>
      </c>
      <c r="Y2824" s="112">
        <v>0</v>
      </c>
      <c r="Z2824" s="112">
        <v>660</v>
      </c>
      <c r="AA2824" s="112">
        <v>0</v>
      </c>
      <c r="AB2824" s="112">
        <v>132788</v>
      </c>
    </row>
    <row r="2825" spans="1:28" hidden="1" outlineLevel="1" x14ac:dyDescent="0.25">
      <c r="A2825" s="114" t="s">
        <v>1876</v>
      </c>
      <c r="B2825" s="114" t="s">
        <v>1877</v>
      </c>
      <c r="C2825" s="114" t="s">
        <v>602</v>
      </c>
      <c r="D2825" s="114" t="s">
        <v>1689</v>
      </c>
      <c r="E2825" s="112">
        <v>0</v>
      </c>
      <c r="F2825" s="112">
        <v>0</v>
      </c>
      <c r="G2825" s="112">
        <v>0</v>
      </c>
      <c r="H2825" s="112">
        <v>0</v>
      </c>
      <c r="I2825" s="112">
        <v>0</v>
      </c>
      <c r="J2825" s="112">
        <v>157701</v>
      </c>
      <c r="K2825" s="112">
        <v>0</v>
      </c>
      <c r="L2825" s="112">
        <v>2232</v>
      </c>
      <c r="M2825" s="112">
        <v>159933</v>
      </c>
      <c r="O2825" s="114" t="s">
        <v>1876</v>
      </c>
      <c r="P2825" s="114" t="s">
        <v>1877</v>
      </c>
      <c r="Q2825" s="114" t="s">
        <v>602</v>
      </c>
      <c r="R2825" s="114" t="s">
        <v>1689</v>
      </c>
      <c r="S2825" s="114"/>
      <c r="T2825" s="112">
        <v>0</v>
      </c>
      <c r="U2825" s="112">
        <v>0</v>
      </c>
      <c r="V2825" s="112">
        <v>0</v>
      </c>
      <c r="W2825" s="112">
        <v>0</v>
      </c>
      <c r="X2825" s="112">
        <v>0</v>
      </c>
      <c r="Y2825" s="112">
        <v>157701</v>
      </c>
      <c r="Z2825" s="112">
        <v>0</v>
      </c>
      <c r="AA2825" s="112">
        <v>2232</v>
      </c>
      <c r="AB2825" s="112">
        <v>159933</v>
      </c>
    </row>
    <row r="2826" spans="1:28" hidden="1" outlineLevel="1" x14ac:dyDescent="0.25">
      <c r="A2826" s="114" t="s">
        <v>1876</v>
      </c>
      <c r="B2826" s="114" t="s">
        <v>1877</v>
      </c>
      <c r="C2826" s="114" t="s">
        <v>603</v>
      </c>
      <c r="D2826" s="114" t="s">
        <v>1690</v>
      </c>
      <c r="E2826" s="112">
        <v>0</v>
      </c>
      <c r="F2826" s="112">
        <v>0</v>
      </c>
      <c r="G2826" s="112">
        <v>0</v>
      </c>
      <c r="H2826" s="112">
        <v>0</v>
      </c>
      <c r="I2826" s="112">
        <v>0</v>
      </c>
      <c r="J2826" s="112">
        <v>26800</v>
      </c>
      <c r="K2826" s="112">
        <v>0</v>
      </c>
      <c r="L2826" s="112">
        <v>0</v>
      </c>
      <c r="M2826" s="112">
        <v>26800</v>
      </c>
      <c r="O2826" s="114" t="s">
        <v>1876</v>
      </c>
      <c r="P2826" s="114" t="s">
        <v>1877</v>
      </c>
      <c r="Q2826" s="114" t="s">
        <v>603</v>
      </c>
      <c r="R2826" s="114" t="s">
        <v>1690</v>
      </c>
      <c r="S2826" s="114"/>
      <c r="T2826" s="112">
        <v>0</v>
      </c>
      <c r="U2826" s="112">
        <v>0</v>
      </c>
      <c r="V2826" s="112">
        <v>0</v>
      </c>
      <c r="W2826" s="112">
        <v>0</v>
      </c>
      <c r="X2826" s="112">
        <v>0</v>
      </c>
      <c r="Y2826" s="112">
        <v>26800</v>
      </c>
      <c r="Z2826" s="112">
        <v>0</v>
      </c>
      <c r="AA2826" s="112">
        <v>0</v>
      </c>
      <c r="AB2826" s="112">
        <v>26800</v>
      </c>
    </row>
    <row r="2827" spans="1:28" hidden="1" outlineLevel="1" x14ac:dyDescent="0.25">
      <c r="A2827" s="114" t="s">
        <v>1876</v>
      </c>
      <c r="B2827" s="114" t="s">
        <v>1877</v>
      </c>
      <c r="C2827" s="114" t="s">
        <v>604</v>
      </c>
      <c r="D2827" s="114" t="s">
        <v>1691</v>
      </c>
      <c r="E2827" s="112">
        <v>3504</v>
      </c>
      <c r="F2827" s="112">
        <v>0</v>
      </c>
      <c r="G2827" s="112">
        <v>0</v>
      </c>
      <c r="H2827" s="112">
        <v>0</v>
      </c>
      <c r="I2827" s="112">
        <v>0</v>
      </c>
      <c r="J2827" s="112">
        <v>422917</v>
      </c>
      <c r="K2827" s="112">
        <v>4632</v>
      </c>
      <c r="L2827" s="112">
        <v>36147</v>
      </c>
      <c r="M2827" s="112">
        <v>467200</v>
      </c>
      <c r="O2827" s="114" t="s">
        <v>1876</v>
      </c>
      <c r="P2827" s="114" t="s">
        <v>1877</v>
      </c>
      <c r="Q2827" s="114" t="s">
        <v>604</v>
      </c>
      <c r="R2827" s="114" t="s">
        <v>1691</v>
      </c>
      <c r="S2827" s="114"/>
      <c r="T2827" s="112">
        <v>3504</v>
      </c>
      <c r="U2827" s="112">
        <v>0</v>
      </c>
      <c r="V2827" s="112">
        <v>0</v>
      </c>
      <c r="W2827" s="112">
        <v>0</v>
      </c>
      <c r="X2827" s="112">
        <v>0</v>
      </c>
      <c r="Y2827" s="112">
        <v>422917</v>
      </c>
      <c r="Z2827" s="112">
        <v>4632</v>
      </c>
      <c r="AA2827" s="112">
        <v>36147</v>
      </c>
      <c r="AB2827" s="112">
        <v>467200</v>
      </c>
    </row>
    <row r="2828" spans="1:28" hidden="1" outlineLevel="1" x14ac:dyDescent="0.25">
      <c r="A2828" s="114" t="s">
        <v>1876</v>
      </c>
      <c r="B2828" s="114" t="s">
        <v>1877</v>
      </c>
      <c r="C2828" s="114" t="s">
        <v>605</v>
      </c>
      <c r="D2828" s="114" t="s">
        <v>1692</v>
      </c>
      <c r="E2828" s="112">
        <v>0</v>
      </c>
      <c r="F2828" s="112">
        <v>0</v>
      </c>
      <c r="G2828" s="112">
        <v>0</v>
      </c>
      <c r="H2828" s="112">
        <v>0</v>
      </c>
      <c r="I2828" s="112">
        <v>0</v>
      </c>
      <c r="J2828" s="112">
        <v>19808</v>
      </c>
      <c r="K2828" s="112">
        <v>0</v>
      </c>
      <c r="L2828" s="112">
        <v>0</v>
      </c>
      <c r="M2828" s="112">
        <v>19808</v>
      </c>
      <c r="O2828" s="114" t="s">
        <v>1876</v>
      </c>
      <c r="P2828" s="114" t="s">
        <v>1877</v>
      </c>
      <c r="Q2828" s="114" t="s">
        <v>605</v>
      </c>
      <c r="R2828" s="114" t="s">
        <v>1692</v>
      </c>
      <c r="S2828" s="114"/>
      <c r="T2828" s="112">
        <v>0</v>
      </c>
      <c r="U2828" s="112">
        <v>0</v>
      </c>
      <c r="V2828" s="112">
        <v>0</v>
      </c>
      <c r="W2828" s="112">
        <v>0</v>
      </c>
      <c r="X2828" s="112">
        <v>0</v>
      </c>
      <c r="Y2828" s="112">
        <v>19808</v>
      </c>
      <c r="Z2828" s="112">
        <v>0</v>
      </c>
      <c r="AA2828" s="112">
        <v>0</v>
      </c>
      <c r="AB2828" s="112">
        <v>19808</v>
      </c>
    </row>
    <row r="2829" spans="1:28" hidden="1" outlineLevel="1" x14ac:dyDescent="0.25">
      <c r="A2829" s="114" t="s">
        <v>1876</v>
      </c>
      <c r="B2829" s="114" t="s">
        <v>1877</v>
      </c>
      <c r="C2829" s="114" t="s">
        <v>606</v>
      </c>
      <c r="D2829" s="114" t="s">
        <v>1693</v>
      </c>
      <c r="E2829" s="112">
        <v>0</v>
      </c>
      <c r="F2829" s="112">
        <v>0</v>
      </c>
      <c r="G2829" s="112">
        <v>0</v>
      </c>
      <c r="H2829" s="112">
        <v>0</v>
      </c>
      <c r="I2829" s="112">
        <v>0</v>
      </c>
      <c r="J2829" s="112">
        <v>20208</v>
      </c>
      <c r="K2829" s="112">
        <v>0</v>
      </c>
      <c r="L2829" s="112">
        <v>0</v>
      </c>
      <c r="M2829" s="112">
        <v>20208</v>
      </c>
      <c r="O2829" s="114" t="s">
        <v>1876</v>
      </c>
      <c r="P2829" s="114" t="s">
        <v>1877</v>
      </c>
      <c r="Q2829" s="114" t="s">
        <v>606</v>
      </c>
      <c r="R2829" s="114" t="s">
        <v>1693</v>
      </c>
      <c r="S2829" s="114"/>
      <c r="T2829" s="112">
        <v>0</v>
      </c>
      <c r="U2829" s="112">
        <v>0</v>
      </c>
      <c r="V2829" s="112">
        <v>0</v>
      </c>
      <c r="W2829" s="112">
        <v>0</v>
      </c>
      <c r="X2829" s="112">
        <v>0</v>
      </c>
      <c r="Y2829" s="112">
        <v>20208</v>
      </c>
      <c r="Z2829" s="112">
        <v>0</v>
      </c>
      <c r="AA2829" s="112">
        <v>0</v>
      </c>
      <c r="AB2829" s="112">
        <v>20208</v>
      </c>
    </row>
    <row r="2830" spans="1:28" hidden="1" outlineLevel="1" x14ac:dyDescent="0.25">
      <c r="A2830" s="114" t="s">
        <v>1876</v>
      </c>
      <c r="B2830" s="114" t="s">
        <v>1877</v>
      </c>
      <c r="C2830" s="114" t="s">
        <v>607</v>
      </c>
      <c r="D2830" s="114" t="s">
        <v>1694</v>
      </c>
      <c r="E2830" s="112">
        <v>0</v>
      </c>
      <c r="F2830" s="112">
        <v>129008</v>
      </c>
      <c r="G2830" s="112">
        <v>63104</v>
      </c>
      <c r="H2830" s="112">
        <v>0</v>
      </c>
      <c r="I2830" s="112">
        <v>0</v>
      </c>
      <c r="J2830" s="112">
        <v>0</v>
      </c>
      <c r="K2830" s="112">
        <v>0</v>
      </c>
      <c r="L2830" s="112">
        <v>0</v>
      </c>
      <c r="M2830" s="112">
        <v>192112</v>
      </c>
      <c r="O2830" s="114" t="s">
        <v>1876</v>
      </c>
      <c r="P2830" s="114" t="s">
        <v>1877</v>
      </c>
      <c r="Q2830" s="114" t="s">
        <v>607</v>
      </c>
      <c r="R2830" s="114" t="s">
        <v>1694</v>
      </c>
      <c r="S2830" s="114"/>
      <c r="T2830" s="112">
        <v>0</v>
      </c>
      <c r="U2830" s="112">
        <v>129008</v>
      </c>
      <c r="V2830" s="112">
        <v>63104</v>
      </c>
      <c r="W2830" s="112">
        <v>0</v>
      </c>
      <c r="X2830" s="112">
        <v>0</v>
      </c>
      <c r="Y2830" s="112">
        <v>0</v>
      </c>
      <c r="Z2830" s="112">
        <v>0</v>
      </c>
      <c r="AA2830" s="112">
        <v>0</v>
      </c>
      <c r="AB2830" s="112">
        <v>192112</v>
      </c>
    </row>
    <row r="2831" spans="1:28" hidden="1" outlineLevel="1" x14ac:dyDescent="0.25">
      <c r="A2831" s="114" t="s">
        <v>1876</v>
      </c>
      <c r="B2831" s="114" t="s">
        <v>1877</v>
      </c>
      <c r="C2831" s="114" t="s">
        <v>608</v>
      </c>
      <c r="D2831" s="114" t="s">
        <v>1695</v>
      </c>
      <c r="E2831" s="112">
        <v>0</v>
      </c>
      <c r="F2831" s="112">
        <v>0</v>
      </c>
      <c r="G2831" s="112">
        <v>0</v>
      </c>
      <c r="H2831" s="112">
        <v>0</v>
      </c>
      <c r="I2831" s="112">
        <v>0</v>
      </c>
      <c r="J2831" s="112">
        <v>0</v>
      </c>
      <c r="K2831" s="112">
        <v>0</v>
      </c>
      <c r="L2831" s="112">
        <v>0</v>
      </c>
      <c r="M2831" s="112">
        <v>0</v>
      </c>
      <c r="O2831" s="114" t="s">
        <v>1876</v>
      </c>
      <c r="P2831" s="114" t="s">
        <v>1877</v>
      </c>
      <c r="Q2831" s="114" t="s">
        <v>608</v>
      </c>
      <c r="R2831" s="114" t="s">
        <v>1695</v>
      </c>
      <c r="S2831" s="114"/>
      <c r="T2831" s="112">
        <v>0</v>
      </c>
      <c r="U2831" s="112">
        <v>0</v>
      </c>
      <c r="V2831" s="112">
        <v>0</v>
      </c>
      <c r="W2831" s="112">
        <v>0</v>
      </c>
      <c r="X2831" s="112">
        <v>0</v>
      </c>
      <c r="Y2831" s="112">
        <v>0</v>
      </c>
      <c r="Z2831" s="112">
        <v>0</v>
      </c>
      <c r="AA2831" s="112">
        <v>0</v>
      </c>
      <c r="AB2831" s="112">
        <v>0</v>
      </c>
    </row>
    <row r="2832" spans="1:28" hidden="1" outlineLevel="1" x14ac:dyDescent="0.25">
      <c r="A2832" s="114" t="s">
        <v>1876</v>
      </c>
      <c r="B2832" s="114" t="s">
        <v>1877</v>
      </c>
      <c r="C2832" s="114" t="s">
        <v>609</v>
      </c>
      <c r="D2832" s="114" t="s">
        <v>1696</v>
      </c>
      <c r="E2832" s="112">
        <v>0</v>
      </c>
      <c r="F2832" s="112">
        <v>0</v>
      </c>
      <c r="G2832" s="112">
        <v>0</v>
      </c>
      <c r="H2832" s="112">
        <v>0</v>
      </c>
      <c r="I2832" s="112">
        <v>0</v>
      </c>
      <c r="J2832" s="112">
        <v>0</v>
      </c>
      <c r="K2832" s="112">
        <v>1600</v>
      </c>
      <c r="L2832" s="112">
        <v>0</v>
      </c>
      <c r="M2832" s="112">
        <v>1600</v>
      </c>
      <c r="O2832" s="114" t="s">
        <v>1876</v>
      </c>
      <c r="P2832" s="114" t="s">
        <v>1877</v>
      </c>
      <c r="Q2832" s="114" t="s">
        <v>609</v>
      </c>
      <c r="R2832" s="114" t="s">
        <v>1696</v>
      </c>
      <c r="S2832" s="114"/>
      <c r="T2832" s="112">
        <v>0</v>
      </c>
      <c r="U2832" s="112">
        <v>0</v>
      </c>
      <c r="V2832" s="112">
        <v>0</v>
      </c>
      <c r="W2832" s="112">
        <v>0</v>
      </c>
      <c r="X2832" s="112">
        <v>0</v>
      </c>
      <c r="Y2832" s="112">
        <v>0</v>
      </c>
      <c r="Z2832" s="112">
        <v>1600</v>
      </c>
      <c r="AA2832" s="112">
        <v>0</v>
      </c>
      <c r="AB2832" s="112">
        <v>1600</v>
      </c>
    </row>
    <row r="2833" spans="1:28" hidden="1" outlineLevel="1" x14ac:dyDescent="0.25">
      <c r="A2833" s="114" t="s">
        <v>1876</v>
      </c>
      <c r="B2833" s="114" t="s">
        <v>1877</v>
      </c>
      <c r="C2833" s="114" t="s">
        <v>610</v>
      </c>
      <c r="D2833" s="114" t="s">
        <v>1697</v>
      </c>
      <c r="E2833" s="112">
        <v>0</v>
      </c>
      <c r="F2833" s="112">
        <v>0</v>
      </c>
      <c r="G2833" s="112">
        <v>0</v>
      </c>
      <c r="H2833" s="112">
        <v>0</v>
      </c>
      <c r="I2833" s="112">
        <v>32640</v>
      </c>
      <c r="J2833" s="112">
        <v>0</v>
      </c>
      <c r="K2833" s="112">
        <v>0</v>
      </c>
      <c r="L2833" s="112">
        <v>0</v>
      </c>
      <c r="M2833" s="112">
        <v>32640</v>
      </c>
      <c r="O2833" s="114" t="s">
        <v>1876</v>
      </c>
      <c r="P2833" s="114" t="s">
        <v>1877</v>
      </c>
      <c r="Q2833" s="114" t="s">
        <v>610</v>
      </c>
      <c r="R2833" s="114" t="s">
        <v>1697</v>
      </c>
      <c r="S2833" s="114"/>
      <c r="T2833" s="112">
        <v>0</v>
      </c>
      <c r="U2833" s="112">
        <v>0</v>
      </c>
      <c r="V2833" s="112">
        <v>0</v>
      </c>
      <c r="W2833" s="112">
        <v>0</v>
      </c>
      <c r="X2833" s="112">
        <v>32640</v>
      </c>
      <c r="Y2833" s="112">
        <v>0</v>
      </c>
      <c r="Z2833" s="112">
        <v>0</v>
      </c>
      <c r="AA2833" s="112">
        <v>0</v>
      </c>
      <c r="AB2833" s="112">
        <v>32640</v>
      </c>
    </row>
    <row r="2834" spans="1:28" hidden="1" outlineLevel="1" x14ac:dyDescent="0.25">
      <c r="A2834" s="114" t="s">
        <v>1876</v>
      </c>
      <c r="B2834" s="114" t="s">
        <v>1877</v>
      </c>
      <c r="C2834" s="114" t="s">
        <v>611</v>
      </c>
      <c r="D2834" s="114" t="s">
        <v>1698</v>
      </c>
      <c r="E2834" s="112">
        <v>42816</v>
      </c>
      <c r="F2834" s="112">
        <v>0</v>
      </c>
      <c r="G2834" s="112">
        <v>0</v>
      </c>
      <c r="H2834" s="112">
        <v>0</v>
      </c>
      <c r="I2834" s="112">
        <v>0</v>
      </c>
      <c r="J2834" s="112">
        <v>0</v>
      </c>
      <c r="K2834" s="112">
        <v>0</v>
      </c>
      <c r="L2834" s="112">
        <v>0</v>
      </c>
      <c r="M2834" s="112">
        <v>42816</v>
      </c>
      <c r="O2834" s="114" t="s">
        <v>1876</v>
      </c>
      <c r="P2834" s="114" t="s">
        <v>1877</v>
      </c>
      <c r="Q2834" s="114" t="s">
        <v>611</v>
      </c>
      <c r="R2834" s="114" t="s">
        <v>1698</v>
      </c>
      <c r="S2834" s="114"/>
      <c r="T2834" s="112">
        <v>42816</v>
      </c>
      <c r="U2834" s="112">
        <v>0</v>
      </c>
      <c r="V2834" s="112">
        <v>0</v>
      </c>
      <c r="W2834" s="112">
        <v>0</v>
      </c>
      <c r="X2834" s="112">
        <v>0</v>
      </c>
      <c r="Y2834" s="112">
        <v>0</v>
      </c>
      <c r="Z2834" s="112">
        <v>0</v>
      </c>
      <c r="AA2834" s="112">
        <v>0</v>
      </c>
      <c r="AB2834" s="112">
        <v>42816</v>
      </c>
    </row>
    <row r="2835" spans="1:28" hidden="1" outlineLevel="1" x14ac:dyDescent="0.25">
      <c r="A2835" s="114" t="s">
        <v>1876</v>
      </c>
      <c r="B2835" s="114" t="s">
        <v>1877</v>
      </c>
      <c r="C2835" s="114" t="s">
        <v>612</v>
      </c>
      <c r="D2835" s="114" t="s">
        <v>1699</v>
      </c>
      <c r="E2835" s="112">
        <v>10512</v>
      </c>
      <c r="F2835" s="112">
        <v>0</v>
      </c>
      <c r="G2835" s="112">
        <v>0</v>
      </c>
      <c r="H2835" s="112">
        <v>0</v>
      </c>
      <c r="I2835" s="112">
        <v>20560</v>
      </c>
      <c r="J2835" s="112">
        <v>0</v>
      </c>
      <c r="K2835" s="112">
        <v>279134</v>
      </c>
      <c r="L2835" s="112">
        <v>0</v>
      </c>
      <c r="M2835" s="112">
        <v>310206</v>
      </c>
      <c r="O2835" s="114" t="s">
        <v>1876</v>
      </c>
      <c r="P2835" s="114" t="s">
        <v>1877</v>
      </c>
      <c r="Q2835" s="114" t="s">
        <v>612</v>
      </c>
      <c r="R2835" s="114" t="s">
        <v>1699</v>
      </c>
      <c r="S2835" s="114"/>
      <c r="T2835" s="112">
        <v>10512</v>
      </c>
      <c r="U2835" s="112">
        <v>0</v>
      </c>
      <c r="V2835" s="112">
        <v>0</v>
      </c>
      <c r="W2835" s="112">
        <v>0</v>
      </c>
      <c r="X2835" s="112">
        <v>20560</v>
      </c>
      <c r="Y2835" s="112">
        <v>0</v>
      </c>
      <c r="Z2835" s="112">
        <v>279134</v>
      </c>
      <c r="AA2835" s="112">
        <v>0</v>
      </c>
      <c r="AB2835" s="112">
        <v>310206</v>
      </c>
    </row>
    <row r="2836" spans="1:28" hidden="1" outlineLevel="1" x14ac:dyDescent="0.25">
      <c r="A2836" s="114" t="s">
        <v>1876</v>
      </c>
      <c r="B2836" s="114" t="s">
        <v>1877</v>
      </c>
      <c r="C2836" s="114" t="s">
        <v>613</v>
      </c>
      <c r="D2836" s="114" t="s">
        <v>1700</v>
      </c>
      <c r="E2836" s="112">
        <v>395376</v>
      </c>
      <c r="F2836" s="112">
        <v>0</v>
      </c>
      <c r="G2836" s="112">
        <v>0</v>
      </c>
      <c r="H2836" s="112">
        <v>0</v>
      </c>
      <c r="I2836" s="112">
        <v>0</v>
      </c>
      <c r="J2836" s="112">
        <v>0</v>
      </c>
      <c r="K2836" s="112">
        <v>1152</v>
      </c>
      <c r="L2836" s="112">
        <v>0</v>
      </c>
      <c r="M2836" s="112">
        <v>396528</v>
      </c>
      <c r="O2836" s="114" t="s">
        <v>1876</v>
      </c>
      <c r="P2836" s="114" t="s">
        <v>1877</v>
      </c>
      <c r="Q2836" s="114" t="s">
        <v>613</v>
      </c>
      <c r="R2836" s="114" t="s">
        <v>1700</v>
      </c>
      <c r="S2836" s="114"/>
      <c r="T2836" s="112">
        <v>395376</v>
      </c>
      <c r="U2836" s="112">
        <v>0</v>
      </c>
      <c r="V2836" s="112">
        <v>0</v>
      </c>
      <c r="W2836" s="112">
        <v>0</v>
      </c>
      <c r="X2836" s="112">
        <v>0</v>
      </c>
      <c r="Y2836" s="112">
        <v>0</v>
      </c>
      <c r="Z2836" s="112">
        <v>1152</v>
      </c>
      <c r="AA2836" s="112">
        <v>0</v>
      </c>
      <c r="AB2836" s="112">
        <v>396528</v>
      </c>
    </row>
    <row r="2837" spans="1:28" hidden="1" outlineLevel="1" x14ac:dyDescent="0.25">
      <c r="A2837" s="114" t="s">
        <v>1876</v>
      </c>
      <c r="B2837" s="114" t="s">
        <v>1877</v>
      </c>
      <c r="C2837" s="114" t="s">
        <v>614</v>
      </c>
      <c r="D2837" s="114" t="s">
        <v>1701</v>
      </c>
      <c r="E2837" s="112">
        <v>102848</v>
      </c>
      <c r="F2837" s="112">
        <v>0</v>
      </c>
      <c r="G2837" s="112">
        <v>0</v>
      </c>
      <c r="H2837" s="112">
        <v>0</v>
      </c>
      <c r="I2837" s="112">
        <v>74712</v>
      </c>
      <c r="J2837" s="112">
        <v>0</v>
      </c>
      <c r="K2837" s="112">
        <v>384</v>
      </c>
      <c r="L2837" s="112">
        <v>0</v>
      </c>
      <c r="M2837" s="112">
        <v>177944</v>
      </c>
      <c r="O2837" s="114" t="s">
        <v>1876</v>
      </c>
      <c r="P2837" s="114" t="s">
        <v>1877</v>
      </c>
      <c r="Q2837" s="114" t="s">
        <v>614</v>
      </c>
      <c r="R2837" s="114" t="s">
        <v>1701</v>
      </c>
      <c r="S2837" s="114"/>
      <c r="T2837" s="112">
        <v>102848</v>
      </c>
      <c r="U2837" s="112">
        <v>0</v>
      </c>
      <c r="V2837" s="112">
        <v>0</v>
      </c>
      <c r="W2837" s="112">
        <v>0</v>
      </c>
      <c r="X2837" s="112">
        <v>74712</v>
      </c>
      <c r="Y2837" s="112">
        <v>0</v>
      </c>
      <c r="Z2837" s="112">
        <v>384</v>
      </c>
      <c r="AA2837" s="112">
        <v>0</v>
      </c>
      <c r="AB2837" s="112">
        <v>177944</v>
      </c>
    </row>
    <row r="2838" spans="1:28" hidden="1" outlineLevel="1" x14ac:dyDescent="0.25">
      <c r="A2838" s="114" t="s">
        <v>1876</v>
      </c>
      <c r="B2838" s="114" t="s">
        <v>1877</v>
      </c>
      <c r="C2838" s="114" t="s">
        <v>615</v>
      </c>
      <c r="D2838" s="114" t="s">
        <v>1702</v>
      </c>
      <c r="E2838" s="112">
        <v>0</v>
      </c>
      <c r="F2838" s="112">
        <v>0</v>
      </c>
      <c r="G2838" s="112">
        <v>0</v>
      </c>
      <c r="H2838" s="112">
        <v>0</v>
      </c>
      <c r="I2838" s="112">
        <v>0</v>
      </c>
      <c r="J2838" s="112">
        <v>0</v>
      </c>
      <c r="K2838" s="112">
        <v>0</v>
      </c>
      <c r="L2838" s="112">
        <v>0</v>
      </c>
      <c r="M2838" s="112">
        <v>0</v>
      </c>
      <c r="O2838" s="114" t="s">
        <v>1876</v>
      </c>
      <c r="P2838" s="114" t="s">
        <v>1877</v>
      </c>
      <c r="Q2838" s="114" t="s">
        <v>615</v>
      </c>
      <c r="R2838" s="114" t="s">
        <v>1702</v>
      </c>
      <c r="S2838" s="114"/>
      <c r="T2838" s="112">
        <v>0</v>
      </c>
      <c r="U2838" s="112">
        <v>0</v>
      </c>
      <c r="V2838" s="112">
        <v>0</v>
      </c>
      <c r="W2838" s="112">
        <v>0</v>
      </c>
      <c r="X2838" s="112">
        <v>0</v>
      </c>
      <c r="Y2838" s="112">
        <v>0</v>
      </c>
      <c r="Z2838" s="112">
        <v>0</v>
      </c>
      <c r="AA2838" s="112">
        <v>0</v>
      </c>
      <c r="AB2838" s="112">
        <v>0</v>
      </c>
    </row>
    <row r="2839" spans="1:28" hidden="1" outlineLevel="1" x14ac:dyDescent="0.25">
      <c r="A2839" s="114" t="s">
        <v>1876</v>
      </c>
      <c r="B2839" s="114" t="s">
        <v>1877</v>
      </c>
      <c r="C2839" s="114" t="s">
        <v>616</v>
      </c>
      <c r="D2839" s="114" t="s">
        <v>1703</v>
      </c>
      <c r="E2839" s="112">
        <v>1094707</v>
      </c>
      <c r="F2839" s="112">
        <v>631588</v>
      </c>
      <c r="G2839" s="112">
        <v>63104</v>
      </c>
      <c r="H2839" s="112">
        <v>110464</v>
      </c>
      <c r="I2839" s="112">
        <v>844382</v>
      </c>
      <c r="J2839" s="112">
        <v>1018994</v>
      </c>
      <c r="K2839" s="112">
        <v>304614</v>
      </c>
      <c r="L2839" s="112">
        <v>40360</v>
      </c>
      <c r="M2839" s="112">
        <v>4108213</v>
      </c>
      <c r="O2839" s="114" t="s">
        <v>1876</v>
      </c>
      <c r="P2839" s="114" t="s">
        <v>1877</v>
      </c>
      <c r="Q2839" s="114" t="s">
        <v>616</v>
      </c>
      <c r="R2839" s="114" t="s">
        <v>1703</v>
      </c>
      <c r="S2839" s="114"/>
      <c r="T2839" s="112">
        <v>1094707</v>
      </c>
      <c r="U2839" s="112">
        <v>631588</v>
      </c>
      <c r="V2839" s="112">
        <v>63104</v>
      </c>
      <c r="W2839" s="112">
        <v>110464</v>
      </c>
      <c r="X2839" s="112">
        <v>844382</v>
      </c>
      <c r="Y2839" s="112">
        <v>1018994</v>
      </c>
      <c r="Z2839" s="112">
        <v>304614</v>
      </c>
      <c r="AA2839" s="112">
        <v>40360</v>
      </c>
      <c r="AB2839" s="112">
        <v>4108213</v>
      </c>
    </row>
    <row r="2840" spans="1:28" hidden="1" outlineLevel="1" x14ac:dyDescent="0.25">
      <c r="D2840" s="111" t="s">
        <v>617</v>
      </c>
      <c r="R2840" s="111" t="s">
        <v>617</v>
      </c>
      <c r="S2840" s="111"/>
    </row>
    <row r="2841" spans="1:28" hidden="1" outlineLevel="1" x14ac:dyDescent="0.25">
      <c r="A2841" s="114" t="s">
        <v>1876</v>
      </c>
      <c r="B2841" s="114" t="s">
        <v>1877</v>
      </c>
      <c r="C2841" s="114" t="s">
        <v>618</v>
      </c>
      <c r="D2841" s="114" t="s">
        <v>1704</v>
      </c>
      <c r="E2841" s="112">
        <v>0</v>
      </c>
      <c r="F2841" s="112">
        <v>0</v>
      </c>
      <c r="G2841" s="112">
        <v>0</v>
      </c>
      <c r="H2841" s="112">
        <v>0</v>
      </c>
      <c r="I2841" s="112">
        <v>0</v>
      </c>
      <c r="J2841" s="112">
        <v>0</v>
      </c>
      <c r="K2841" s="112">
        <v>0</v>
      </c>
      <c r="L2841" s="112">
        <v>0</v>
      </c>
      <c r="M2841" s="112">
        <v>0</v>
      </c>
      <c r="O2841" s="114" t="s">
        <v>1876</v>
      </c>
      <c r="P2841" s="114" t="s">
        <v>1877</v>
      </c>
      <c r="Q2841" s="114" t="s">
        <v>618</v>
      </c>
      <c r="R2841" s="114" t="s">
        <v>1704</v>
      </c>
      <c r="S2841" s="114"/>
      <c r="T2841" s="112">
        <v>0</v>
      </c>
      <c r="U2841" s="112">
        <v>0</v>
      </c>
      <c r="V2841" s="112">
        <v>0</v>
      </c>
      <c r="W2841" s="112">
        <v>0</v>
      </c>
      <c r="X2841" s="112">
        <v>0</v>
      </c>
      <c r="Y2841" s="112">
        <v>0</v>
      </c>
      <c r="Z2841" s="112">
        <v>0</v>
      </c>
      <c r="AA2841" s="112">
        <v>0</v>
      </c>
      <c r="AB2841" s="112">
        <v>0</v>
      </c>
    </row>
    <row r="2842" spans="1:28" hidden="1" outlineLevel="1" x14ac:dyDescent="0.25">
      <c r="A2842" s="114" t="s">
        <v>1876</v>
      </c>
      <c r="B2842" s="114" t="s">
        <v>1877</v>
      </c>
      <c r="C2842" s="114" t="s">
        <v>619</v>
      </c>
      <c r="D2842" s="114" t="s">
        <v>1705</v>
      </c>
      <c r="E2842" s="112">
        <v>0</v>
      </c>
      <c r="F2842" s="112">
        <v>0</v>
      </c>
      <c r="G2842" s="112">
        <v>0</v>
      </c>
      <c r="H2842" s="112">
        <v>0</v>
      </c>
      <c r="I2842" s="112">
        <v>0</v>
      </c>
      <c r="J2842" s="112">
        <v>0</v>
      </c>
      <c r="K2842" s="112">
        <v>0</v>
      </c>
      <c r="L2842" s="112">
        <v>0</v>
      </c>
      <c r="M2842" s="112">
        <v>0</v>
      </c>
      <c r="O2842" s="114" t="s">
        <v>1876</v>
      </c>
      <c r="P2842" s="114" t="s">
        <v>1877</v>
      </c>
      <c r="Q2842" s="114" t="s">
        <v>619</v>
      </c>
      <c r="R2842" s="114" t="s">
        <v>1705</v>
      </c>
      <c r="S2842" s="114"/>
      <c r="T2842" s="112">
        <v>0</v>
      </c>
      <c r="U2842" s="112">
        <v>0</v>
      </c>
      <c r="V2842" s="112">
        <v>0</v>
      </c>
      <c r="W2842" s="112">
        <v>0</v>
      </c>
      <c r="X2842" s="112">
        <v>0</v>
      </c>
      <c r="Y2842" s="112">
        <v>0</v>
      </c>
      <c r="Z2842" s="112">
        <v>0</v>
      </c>
      <c r="AA2842" s="112">
        <v>0</v>
      </c>
      <c r="AB2842" s="112">
        <v>0</v>
      </c>
    </row>
    <row r="2843" spans="1:28" hidden="1" outlineLevel="1" x14ac:dyDescent="0.25">
      <c r="A2843" s="114" t="s">
        <v>1876</v>
      </c>
      <c r="B2843" s="114" t="s">
        <v>1877</v>
      </c>
      <c r="C2843" s="114" t="s">
        <v>620</v>
      </c>
      <c r="D2843" s="114" t="s">
        <v>1706</v>
      </c>
      <c r="E2843" s="112">
        <v>0</v>
      </c>
      <c r="F2843" s="112">
        <v>0</v>
      </c>
      <c r="G2843" s="112">
        <v>0</v>
      </c>
      <c r="H2843" s="112">
        <v>0</v>
      </c>
      <c r="I2843" s="112">
        <v>0</v>
      </c>
      <c r="J2843" s="112">
        <v>0</v>
      </c>
      <c r="K2843" s="112">
        <v>0</v>
      </c>
      <c r="L2843" s="112">
        <v>0</v>
      </c>
      <c r="M2843" s="112">
        <v>0</v>
      </c>
      <c r="O2843" s="114" t="s">
        <v>1876</v>
      </c>
      <c r="P2843" s="114" t="s">
        <v>1877</v>
      </c>
      <c r="Q2843" s="114" t="s">
        <v>620</v>
      </c>
      <c r="R2843" s="114" t="s">
        <v>1706</v>
      </c>
      <c r="S2843" s="114"/>
      <c r="T2843" s="112">
        <v>0</v>
      </c>
      <c r="U2843" s="112">
        <v>0</v>
      </c>
      <c r="V2843" s="112">
        <v>0</v>
      </c>
      <c r="W2843" s="112">
        <v>0</v>
      </c>
      <c r="X2843" s="112">
        <v>0</v>
      </c>
      <c r="Y2843" s="112">
        <v>0</v>
      </c>
      <c r="Z2843" s="112">
        <v>0</v>
      </c>
      <c r="AA2843" s="112">
        <v>0</v>
      </c>
      <c r="AB2843" s="112">
        <v>0</v>
      </c>
    </row>
    <row r="2844" spans="1:28" hidden="1" outlineLevel="1" x14ac:dyDescent="0.25">
      <c r="A2844" s="114" t="s">
        <v>1876</v>
      </c>
      <c r="B2844" s="114" t="s">
        <v>1877</v>
      </c>
      <c r="C2844" s="114" t="s">
        <v>621</v>
      </c>
      <c r="D2844" s="114" t="s">
        <v>1707</v>
      </c>
      <c r="E2844" s="112">
        <v>0</v>
      </c>
      <c r="F2844" s="112">
        <v>0</v>
      </c>
      <c r="G2844" s="112">
        <v>0</v>
      </c>
      <c r="H2844" s="112">
        <v>0</v>
      </c>
      <c r="I2844" s="112">
        <v>0</v>
      </c>
      <c r="J2844" s="112">
        <v>0</v>
      </c>
      <c r="K2844" s="112">
        <v>0</v>
      </c>
      <c r="L2844" s="112">
        <v>0</v>
      </c>
      <c r="M2844" s="112">
        <v>0</v>
      </c>
      <c r="O2844" s="114" t="s">
        <v>1876</v>
      </c>
      <c r="P2844" s="114" t="s">
        <v>1877</v>
      </c>
      <c r="Q2844" s="114" t="s">
        <v>621</v>
      </c>
      <c r="R2844" s="114" t="s">
        <v>1707</v>
      </c>
      <c r="S2844" s="114"/>
      <c r="T2844" s="112">
        <v>0</v>
      </c>
      <c r="U2844" s="112">
        <v>0</v>
      </c>
      <c r="V2844" s="112">
        <v>0</v>
      </c>
      <c r="W2844" s="112">
        <v>0</v>
      </c>
      <c r="X2844" s="112">
        <v>0</v>
      </c>
      <c r="Y2844" s="112">
        <v>0</v>
      </c>
      <c r="Z2844" s="112">
        <v>0</v>
      </c>
      <c r="AA2844" s="112">
        <v>0</v>
      </c>
      <c r="AB2844" s="112">
        <v>0</v>
      </c>
    </row>
    <row r="2845" spans="1:28" hidden="1" outlineLevel="1" x14ac:dyDescent="0.25">
      <c r="A2845" s="114" t="s">
        <v>1876</v>
      </c>
      <c r="B2845" s="114" t="s">
        <v>1877</v>
      </c>
      <c r="C2845" s="114" t="s">
        <v>706</v>
      </c>
      <c r="D2845" s="114" t="s">
        <v>1708</v>
      </c>
      <c r="E2845" s="112">
        <v>0</v>
      </c>
      <c r="F2845" s="112">
        <v>0</v>
      </c>
      <c r="G2845" s="112">
        <v>0</v>
      </c>
      <c r="H2845" s="112">
        <v>0</v>
      </c>
      <c r="I2845" s="112">
        <v>0</v>
      </c>
      <c r="J2845" s="112">
        <v>0</v>
      </c>
      <c r="K2845" s="112">
        <v>0</v>
      </c>
      <c r="L2845" s="112">
        <v>0</v>
      </c>
      <c r="M2845" s="112">
        <v>0</v>
      </c>
      <c r="O2845" s="114" t="s">
        <v>1876</v>
      </c>
      <c r="P2845" s="114" t="s">
        <v>1877</v>
      </c>
      <c r="Q2845" s="114" t="s">
        <v>706</v>
      </c>
      <c r="R2845" s="114" t="s">
        <v>1708</v>
      </c>
      <c r="S2845" s="114"/>
      <c r="T2845" s="112">
        <v>0</v>
      </c>
      <c r="U2845" s="112">
        <v>0</v>
      </c>
      <c r="V2845" s="112">
        <v>0</v>
      </c>
      <c r="W2845" s="112">
        <v>0</v>
      </c>
      <c r="X2845" s="112">
        <v>0</v>
      </c>
      <c r="Y2845" s="112">
        <v>0</v>
      </c>
      <c r="Z2845" s="112">
        <v>0</v>
      </c>
      <c r="AA2845" s="112">
        <v>0</v>
      </c>
      <c r="AB2845" s="112">
        <v>0</v>
      </c>
    </row>
    <row r="2846" spans="1:28" hidden="1" outlineLevel="1" x14ac:dyDescent="0.25">
      <c r="A2846" s="114" t="s">
        <v>1876</v>
      </c>
      <c r="B2846" s="114" t="s">
        <v>1877</v>
      </c>
      <c r="C2846" s="114" t="s">
        <v>708</v>
      </c>
      <c r="D2846" s="114" t="s">
        <v>1709</v>
      </c>
      <c r="E2846" s="112">
        <v>0</v>
      </c>
      <c r="F2846" s="112">
        <v>0</v>
      </c>
      <c r="G2846" s="112">
        <v>0</v>
      </c>
      <c r="H2846" s="112">
        <v>0</v>
      </c>
      <c r="I2846" s="112">
        <v>0</v>
      </c>
      <c r="J2846" s="112">
        <v>0</v>
      </c>
      <c r="K2846" s="112">
        <v>0</v>
      </c>
      <c r="L2846" s="112">
        <v>0</v>
      </c>
      <c r="M2846" s="112">
        <v>0</v>
      </c>
      <c r="O2846" s="114" t="s">
        <v>1876</v>
      </c>
      <c r="P2846" s="114" t="s">
        <v>1877</v>
      </c>
      <c r="Q2846" s="114" t="s">
        <v>708</v>
      </c>
      <c r="R2846" s="114" t="s">
        <v>1709</v>
      </c>
      <c r="S2846" s="114"/>
      <c r="T2846" s="112">
        <v>0</v>
      </c>
      <c r="U2846" s="112">
        <v>0</v>
      </c>
      <c r="V2846" s="112">
        <v>0</v>
      </c>
      <c r="W2846" s="112">
        <v>0</v>
      </c>
      <c r="X2846" s="112">
        <v>0</v>
      </c>
      <c r="Y2846" s="112">
        <v>0</v>
      </c>
      <c r="Z2846" s="112">
        <v>0</v>
      </c>
      <c r="AA2846" s="112">
        <v>0</v>
      </c>
      <c r="AB2846" s="112">
        <v>0</v>
      </c>
    </row>
    <row r="2847" spans="1:28" hidden="1" outlineLevel="1" x14ac:dyDescent="0.25"/>
    <row r="2848" spans="1:28" hidden="1" outlineLevel="1" x14ac:dyDescent="0.25"/>
    <row r="2849" spans="1:28" hidden="1" outlineLevel="1" x14ac:dyDescent="0.25">
      <c r="A2849" s="111" t="s">
        <v>1878</v>
      </c>
      <c r="O2849" s="111" t="s">
        <v>1878</v>
      </c>
    </row>
    <row r="2850" spans="1:28" hidden="1" outlineLevel="1" x14ac:dyDescent="0.25">
      <c r="A2850" s="114" t="s">
        <v>0</v>
      </c>
      <c r="B2850" s="114" t="s">
        <v>1666</v>
      </c>
      <c r="C2850" s="114" t="s">
        <v>112</v>
      </c>
      <c r="D2850" s="111" t="s">
        <v>127</v>
      </c>
      <c r="E2850" s="112" t="s">
        <v>1667</v>
      </c>
      <c r="F2850" s="112" t="s">
        <v>1668</v>
      </c>
      <c r="G2850" s="112" t="s">
        <v>1669</v>
      </c>
      <c r="H2850" s="112" t="s">
        <v>1670</v>
      </c>
      <c r="I2850" s="112" t="s">
        <v>1671</v>
      </c>
      <c r="J2850" s="112" t="s">
        <v>1672</v>
      </c>
      <c r="K2850" s="112" t="s">
        <v>1673</v>
      </c>
      <c r="L2850" s="112" t="s">
        <v>1674</v>
      </c>
      <c r="M2850" s="112" t="s">
        <v>1</v>
      </c>
      <c r="O2850" s="114" t="s">
        <v>0</v>
      </c>
      <c r="P2850" s="114" t="s">
        <v>1666</v>
      </c>
      <c r="Q2850" s="114" t="s">
        <v>112</v>
      </c>
      <c r="R2850" s="111" t="s">
        <v>127</v>
      </c>
      <c r="S2850" s="111"/>
      <c r="T2850" s="112" t="s">
        <v>1667</v>
      </c>
      <c r="U2850" s="112" t="s">
        <v>1668</v>
      </c>
      <c r="V2850" s="112" t="s">
        <v>1669</v>
      </c>
      <c r="W2850" s="112" t="s">
        <v>1670</v>
      </c>
      <c r="X2850" s="112" t="s">
        <v>1671</v>
      </c>
      <c r="Y2850" s="112" t="s">
        <v>1672</v>
      </c>
      <c r="Z2850" s="112" t="s">
        <v>1673</v>
      </c>
      <c r="AA2850" s="112" t="s">
        <v>1674</v>
      </c>
      <c r="AB2850" s="112" t="s">
        <v>1</v>
      </c>
    </row>
    <row r="2851" spans="1:28" hidden="1" outlineLevel="1" x14ac:dyDescent="0.25">
      <c r="A2851" s="114" t="s">
        <v>1879</v>
      </c>
      <c r="B2851" s="114" t="s">
        <v>1880</v>
      </c>
      <c r="C2851" s="114" t="s">
        <v>589</v>
      </c>
      <c r="D2851" s="114" t="s">
        <v>1676</v>
      </c>
      <c r="E2851" s="112">
        <v>5376</v>
      </c>
      <c r="F2851" s="112">
        <v>0</v>
      </c>
      <c r="G2851" s="112">
        <v>0</v>
      </c>
      <c r="H2851" s="112">
        <v>0</v>
      </c>
      <c r="I2851" s="112">
        <v>0</v>
      </c>
      <c r="J2851" s="112">
        <v>0</v>
      </c>
      <c r="K2851" s="112">
        <v>0</v>
      </c>
      <c r="L2851" s="112">
        <v>0</v>
      </c>
      <c r="M2851" s="112">
        <v>5376</v>
      </c>
      <c r="O2851" s="114" t="s">
        <v>1879</v>
      </c>
      <c r="P2851" s="114" t="s">
        <v>1880</v>
      </c>
      <c r="Q2851" s="114" t="s">
        <v>589</v>
      </c>
      <c r="R2851" s="114" t="s">
        <v>1676</v>
      </c>
      <c r="S2851" s="114"/>
      <c r="T2851" s="112">
        <v>5376</v>
      </c>
      <c r="U2851" s="112">
        <v>0</v>
      </c>
      <c r="V2851" s="112">
        <v>0</v>
      </c>
      <c r="W2851" s="112">
        <v>0</v>
      </c>
      <c r="X2851" s="112">
        <v>0</v>
      </c>
      <c r="Y2851" s="112">
        <v>0</v>
      </c>
      <c r="Z2851" s="112">
        <v>0</v>
      </c>
      <c r="AA2851" s="112">
        <v>0</v>
      </c>
      <c r="AB2851" s="112">
        <v>5376</v>
      </c>
    </row>
    <row r="2852" spans="1:28" hidden="1" outlineLevel="1" x14ac:dyDescent="0.25">
      <c r="A2852" s="114" t="s">
        <v>1879</v>
      </c>
      <c r="B2852" s="114" t="s">
        <v>1880</v>
      </c>
      <c r="C2852" s="114" t="s">
        <v>590</v>
      </c>
      <c r="D2852" s="114" t="s">
        <v>1677</v>
      </c>
      <c r="E2852" s="112">
        <v>0</v>
      </c>
      <c r="F2852" s="112">
        <v>0</v>
      </c>
      <c r="G2852" s="112">
        <v>0</v>
      </c>
      <c r="H2852" s="112">
        <v>0</v>
      </c>
      <c r="I2852" s="112">
        <v>86032</v>
      </c>
      <c r="J2852" s="112">
        <v>0</v>
      </c>
      <c r="K2852" s="112">
        <v>608</v>
      </c>
      <c r="L2852" s="112">
        <v>0</v>
      </c>
      <c r="M2852" s="112">
        <v>86640</v>
      </c>
      <c r="O2852" s="114" t="s">
        <v>1879</v>
      </c>
      <c r="P2852" s="114" t="s">
        <v>1880</v>
      </c>
      <c r="Q2852" s="114" t="s">
        <v>590</v>
      </c>
      <c r="R2852" s="114" t="s">
        <v>1677</v>
      </c>
      <c r="S2852" s="114"/>
      <c r="T2852" s="112">
        <v>0</v>
      </c>
      <c r="U2852" s="112">
        <v>0</v>
      </c>
      <c r="V2852" s="112">
        <v>0</v>
      </c>
      <c r="W2852" s="112">
        <v>0</v>
      </c>
      <c r="X2852" s="112">
        <v>86032</v>
      </c>
      <c r="Y2852" s="112">
        <v>0</v>
      </c>
      <c r="Z2852" s="112">
        <v>608</v>
      </c>
      <c r="AA2852" s="112">
        <v>0</v>
      </c>
      <c r="AB2852" s="112">
        <v>86640</v>
      </c>
    </row>
    <row r="2853" spans="1:28" hidden="1" outlineLevel="1" x14ac:dyDescent="0.25">
      <c r="A2853" s="114" t="s">
        <v>1879</v>
      </c>
      <c r="B2853" s="114" t="s">
        <v>1880</v>
      </c>
      <c r="C2853" s="114" t="s">
        <v>591</v>
      </c>
      <c r="D2853" s="114" t="s">
        <v>1678</v>
      </c>
      <c r="E2853" s="112">
        <v>0</v>
      </c>
      <c r="F2853" s="112">
        <v>518864</v>
      </c>
      <c r="G2853" s="112">
        <v>0</v>
      </c>
      <c r="H2853" s="112">
        <v>0</v>
      </c>
      <c r="I2853" s="112">
        <v>0</v>
      </c>
      <c r="J2853" s="112">
        <v>2112</v>
      </c>
      <c r="K2853" s="112">
        <v>0</v>
      </c>
      <c r="L2853" s="112">
        <v>910</v>
      </c>
      <c r="M2853" s="112">
        <v>521886</v>
      </c>
      <c r="O2853" s="114" t="s">
        <v>1879</v>
      </c>
      <c r="P2853" s="114" t="s">
        <v>1880</v>
      </c>
      <c r="Q2853" s="114" t="s">
        <v>591</v>
      </c>
      <c r="R2853" s="114" t="s">
        <v>1678</v>
      </c>
      <c r="S2853" s="114"/>
      <c r="T2853" s="112">
        <v>0</v>
      </c>
      <c r="U2853" s="112">
        <v>518864</v>
      </c>
      <c r="V2853" s="112">
        <v>0</v>
      </c>
      <c r="W2853" s="112">
        <v>0</v>
      </c>
      <c r="X2853" s="112">
        <v>0</v>
      </c>
      <c r="Y2853" s="112">
        <v>2112</v>
      </c>
      <c r="Z2853" s="112">
        <v>0</v>
      </c>
      <c r="AA2853" s="112">
        <v>910</v>
      </c>
      <c r="AB2853" s="112">
        <v>521886</v>
      </c>
    </row>
    <row r="2854" spans="1:28" hidden="1" outlineLevel="1" x14ac:dyDescent="0.25">
      <c r="A2854" s="114" t="s">
        <v>1879</v>
      </c>
      <c r="B2854" s="114" t="s">
        <v>1880</v>
      </c>
      <c r="C2854" s="114" t="s">
        <v>592</v>
      </c>
      <c r="D2854" s="114" t="s">
        <v>1679</v>
      </c>
      <c r="E2854" s="112">
        <v>48192</v>
      </c>
      <c r="F2854" s="112">
        <v>71904</v>
      </c>
      <c r="G2854" s="112">
        <v>0</v>
      </c>
      <c r="H2854" s="112">
        <v>0</v>
      </c>
      <c r="I2854" s="112">
        <v>133392</v>
      </c>
      <c r="J2854" s="112">
        <v>7744</v>
      </c>
      <c r="K2854" s="112">
        <v>11872</v>
      </c>
      <c r="L2854" s="112">
        <v>2035</v>
      </c>
      <c r="M2854" s="112">
        <v>275139</v>
      </c>
      <c r="O2854" s="114" t="s">
        <v>1879</v>
      </c>
      <c r="P2854" s="114" t="s">
        <v>1880</v>
      </c>
      <c r="Q2854" s="114" t="s">
        <v>592</v>
      </c>
      <c r="R2854" s="114" t="s">
        <v>1679</v>
      </c>
      <c r="S2854" s="114"/>
      <c r="T2854" s="112">
        <v>48192</v>
      </c>
      <c r="U2854" s="112">
        <v>71904</v>
      </c>
      <c r="V2854" s="112">
        <v>0</v>
      </c>
      <c r="W2854" s="112">
        <v>0</v>
      </c>
      <c r="X2854" s="112">
        <v>133392</v>
      </c>
      <c r="Y2854" s="112">
        <v>7744</v>
      </c>
      <c r="Z2854" s="112">
        <v>11872</v>
      </c>
      <c r="AA2854" s="112">
        <v>2035</v>
      </c>
      <c r="AB2854" s="112">
        <v>275139</v>
      </c>
    </row>
    <row r="2855" spans="1:28" hidden="1" outlineLevel="1" x14ac:dyDescent="0.25">
      <c r="A2855" s="114" t="s">
        <v>1879</v>
      </c>
      <c r="B2855" s="114" t="s">
        <v>1880</v>
      </c>
      <c r="C2855" s="114" t="s">
        <v>593</v>
      </c>
      <c r="D2855" s="114" t="s">
        <v>1680</v>
      </c>
      <c r="E2855" s="112">
        <v>0</v>
      </c>
      <c r="F2855" s="112">
        <v>0</v>
      </c>
      <c r="G2855" s="112">
        <v>0</v>
      </c>
      <c r="H2855" s="112">
        <v>0</v>
      </c>
      <c r="I2855" s="112">
        <v>0</v>
      </c>
      <c r="J2855" s="112">
        <v>0</v>
      </c>
      <c r="K2855" s="112">
        <v>0</v>
      </c>
      <c r="L2855" s="112">
        <v>0</v>
      </c>
      <c r="M2855" s="112">
        <v>0</v>
      </c>
      <c r="O2855" s="114" t="s">
        <v>1879</v>
      </c>
      <c r="P2855" s="114" t="s">
        <v>1880</v>
      </c>
      <c r="Q2855" s="114" t="s">
        <v>593</v>
      </c>
      <c r="R2855" s="114" t="s">
        <v>1680</v>
      </c>
      <c r="S2855" s="114"/>
      <c r="T2855" s="112">
        <v>0</v>
      </c>
      <c r="U2855" s="112">
        <v>0</v>
      </c>
      <c r="V2855" s="112">
        <v>0</v>
      </c>
      <c r="W2855" s="112">
        <v>0</v>
      </c>
      <c r="X2855" s="112">
        <v>0</v>
      </c>
      <c r="Y2855" s="112">
        <v>0</v>
      </c>
      <c r="Z2855" s="112">
        <v>0</v>
      </c>
      <c r="AA2855" s="112">
        <v>0</v>
      </c>
      <c r="AB2855" s="112">
        <v>0</v>
      </c>
    </row>
    <row r="2856" spans="1:28" hidden="1" outlineLevel="1" x14ac:dyDescent="0.25">
      <c r="A2856" s="114" t="s">
        <v>1879</v>
      </c>
      <c r="B2856" s="114" t="s">
        <v>1880</v>
      </c>
      <c r="C2856" s="114" t="s">
        <v>594</v>
      </c>
      <c r="D2856" s="114" t="s">
        <v>1681</v>
      </c>
      <c r="E2856" s="112">
        <v>0</v>
      </c>
      <c r="F2856" s="112">
        <v>0</v>
      </c>
      <c r="G2856" s="112">
        <v>0</v>
      </c>
      <c r="H2856" s="112">
        <v>0</v>
      </c>
      <c r="I2856" s="112">
        <v>8736</v>
      </c>
      <c r="J2856" s="112">
        <v>0</v>
      </c>
      <c r="K2856" s="112">
        <v>70800</v>
      </c>
      <c r="L2856" s="112">
        <v>0</v>
      </c>
      <c r="M2856" s="112">
        <v>79536</v>
      </c>
      <c r="O2856" s="114" t="s">
        <v>1879</v>
      </c>
      <c r="P2856" s="114" t="s">
        <v>1880</v>
      </c>
      <c r="Q2856" s="114" t="s">
        <v>594</v>
      </c>
      <c r="R2856" s="114" t="s">
        <v>1681</v>
      </c>
      <c r="S2856" s="114"/>
      <c r="T2856" s="112">
        <v>0</v>
      </c>
      <c r="U2856" s="112">
        <v>0</v>
      </c>
      <c r="V2856" s="112">
        <v>0</v>
      </c>
      <c r="W2856" s="112">
        <v>0</v>
      </c>
      <c r="X2856" s="112">
        <v>8736</v>
      </c>
      <c r="Y2856" s="112">
        <v>0</v>
      </c>
      <c r="Z2856" s="112">
        <v>70800</v>
      </c>
      <c r="AA2856" s="112">
        <v>0</v>
      </c>
      <c r="AB2856" s="112">
        <v>79536</v>
      </c>
    </row>
    <row r="2857" spans="1:28" hidden="1" outlineLevel="1" x14ac:dyDescent="0.25">
      <c r="A2857" s="114" t="s">
        <v>1879</v>
      </c>
      <c r="B2857" s="114" t="s">
        <v>1880</v>
      </c>
      <c r="C2857" s="114" t="s">
        <v>595</v>
      </c>
      <c r="D2857" s="114" t="s">
        <v>1682</v>
      </c>
      <c r="E2857" s="112">
        <v>0</v>
      </c>
      <c r="F2857" s="112">
        <v>60048</v>
      </c>
      <c r="G2857" s="112">
        <v>0</v>
      </c>
      <c r="H2857" s="112">
        <v>0</v>
      </c>
      <c r="I2857" s="112">
        <v>0</v>
      </c>
      <c r="J2857" s="112">
        <v>88744</v>
      </c>
      <c r="K2857" s="112">
        <v>0</v>
      </c>
      <c r="L2857" s="112">
        <v>776</v>
      </c>
      <c r="M2857" s="112">
        <v>149568</v>
      </c>
      <c r="O2857" s="114" t="s">
        <v>1879</v>
      </c>
      <c r="P2857" s="114" t="s">
        <v>1880</v>
      </c>
      <c r="Q2857" s="114" t="s">
        <v>595</v>
      </c>
      <c r="R2857" s="114" t="s">
        <v>1682</v>
      </c>
      <c r="S2857" s="114"/>
      <c r="T2857" s="112">
        <v>0</v>
      </c>
      <c r="U2857" s="112">
        <v>60048</v>
      </c>
      <c r="V2857" s="112">
        <v>0</v>
      </c>
      <c r="W2857" s="112">
        <v>0</v>
      </c>
      <c r="X2857" s="112">
        <v>0</v>
      </c>
      <c r="Y2857" s="112">
        <v>88744</v>
      </c>
      <c r="Z2857" s="112">
        <v>0</v>
      </c>
      <c r="AA2857" s="112">
        <v>776</v>
      </c>
      <c r="AB2857" s="112">
        <v>149568</v>
      </c>
    </row>
    <row r="2858" spans="1:28" hidden="1" outlineLevel="1" x14ac:dyDescent="0.25">
      <c r="A2858" s="114" t="s">
        <v>1879</v>
      </c>
      <c r="B2858" s="114" t="s">
        <v>1880</v>
      </c>
      <c r="C2858" s="114" t="s">
        <v>596</v>
      </c>
      <c r="D2858" s="114" t="s">
        <v>1683</v>
      </c>
      <c r="E2858" s="112">
        <v>0</v>
      </c>
      <c r="F2858" s="112">
        <v>0</v>
      </c>
      <c r="G2858" s="112">
        <v>0</v>
      </c>
      <c r="H2858" s="112">
        <v>0</v>
      </c>
      <c r="I2858" s="112">
        <v>4704</v>
      </c>
      <c r="J2858" s="112">
        <v>0</v>
      </c>
      <c r="K2858" s="112">
        <v>0</v>
      </c>
      <c r="L2858" s="112">
        <v>0</v>
      </c>
      <c r="M2858" s="112">
        <v>4704</v>
      </c>
      <c r="O2858" s="114" t="s">
        <v>1879</v>
      </c>
      <c r="P2858" s="114" t="s">
        <v>1880</v>
      </c>
      <c r="Q2858" s="114" t="s">
        <v>596</v>
      </c>
      <c r="R2858" s="114" t="s">
        <v>1683</v>
      </c>
      <c r="S2858" s="114"/>
      <c r="T2858" s="112">
        <v>0</v>
      </c>
      <c r="U2858" s="112">
        <v>0</v>
      </c>
      <c r="V2858" s="112">
        <v>0</v>
      </c>
      <c r="W2858" s="112">
        <v>0</v>
      </c>
      <c r="X2858" s="112">
        <v>4704</v>
      </c>
      <c r="Y2858" s="112">
        <v>0</v>
      </c>
      <c r="Z2858" s="112">
        <v>0</v>
      </c>
      <c r="AA2858" s="112">
        <v>0</v>
      </c>
      <c r="AB2858" s="112">
        <v>4704</v>
      </c>
    </row>
    <row r="2859" spans="1:28" hidden="1" outlineLevel="1" x14ac:dyDescent="0.25">
      <c r="A2859" s="114" t="s">
        <v>1879</v>
      </c>
      <c r="B2859" s="114" t="s">
        <v>1880</v>
      </c>
      <c r="C2859" s="114" t="s">
        <v>597</v>
      </c>
      <c r="D2859" s="114" t="s">
        <v>1684</v>
      </c>
      <c r="E2859" s="112">
        <v>11952</v>
      </c>
      <c r="F2859" s="112">
        <v>16560</v>
      </c>
      <c r="G2859" s="112">
        <v>0</v>
      </c>
      <c r="H2859" s="112">
        <v>0</v>
      </c>
      <c r="I2859" s="112">
        <v>0</v>
      </c>
      <c r="J2859" s="112">
        <v>0</v>
      </c>
      <c r="K2859" s="112">
        <v>0</v>
      </c>
      <c r="L2859" s="112">
        <v>0</v>
      </c>
      <c r="M2859" s="112">
        <v>28512</v>
      </c>
      <c r="O2859" s="114" t="s">
        <v>1879</v>
      </c>
      <c r="P2859" s="114" t="s">
        <v>1880</v>
      </c>
      <c r="Q2859" s="114" t="s">
        <v>597</v>
      </c>
      <c r="R2859" s="114" t="s">
        <v>1684</v>
      </c>
      <c r="S2859" s="114"/>
      <c r="T2859" s="112">
        <v>11952</v>
      </c>
      <c r="U2859" s="112">
        <v>16560</v>
      </c>
      <c r="V2859" s="112">
        <v>0</v>
      </c>
      <c r="W2859" s="112">
        <v>0</v>
      </c>
      <c r="X2859" s="112">
        <v>0</v>
      </c>
      <c r="Y2859" s="112">
        <v>0</v>
      </c>
      <c r="Z2859" s="112">
        <v>0</v>
      </c>
      <c r="AA2859" s="112">
        <v>0</v>
      </c>
      <c r="AB2859" s="112">
        <v>28512</v>
      </c>
    </row>
    <row r="2860" spans="1:28" hidden="1" outlineLevel="1" x14ac:dyDescent="0.25">
      <c r="A2860" s="114" t="s">
        <v>1879</v>
      </c>
      <c r="B2860" s="114" t="s">
        <v>1880</v>
      </c>
      <c r="C2860" s="114" t="s">
        <v>598</v>
      </c>
      <c r="D2860" s="114" t="s">
        <v>1685</v>
      </c>
      <c r="E2860" s="112">
        <v>0</v>
      </c>
      <c r="F2860" s="112">
        <v>9088</v>
      </c>
      <c r="G2860" s="112">
        <v>0</v>
      </c>
      <c r="H2860" s="112">
        <v>0</v>
      </c>
      <c r="I2860" s="112">
        <v>0</v>
      </c>
      <c r="J2860" s="112">
        <v>0</v>
      </c>
      <c r="K2860" s="112">
        <v>0</v>
      </c>
      <c r="L2860" s="112">
        <v>0</v>
      </c>
      <c r="M2860" s="112">
        <v>9088</v>
      </c>
      <c r="O2860" s="114" t="s">
        <v>1879</v>
      </c>
      <c r="P2860" s="114" t="s">
        <v>1880</v>
      </c>
      <c r="Q2860" s="114" t="s">
        <v>598</v>
      </c>
      <c r="R2860" s="114" t="s">
        <v>1685</v>
      </c>
      <c r="S2860" s="114"/>
      <c r="T2860" s="112">
        <v>0</v>
      </c>
      <c r="U2860" s="112">
        <v>9088</v>
      </c>
      <c r="V2860" s="112">
        <v>0</v>
      </c>
      <c r="W2860" s="112">
        <v>0</v>
      </c>
      <c r="X2860" s="112">
        <v>0</v>
      </c>
      <c r="Y2860" s="112">
        <v>0</v>
      </c>
      <c r="Z2860" s="112">
        <v>0</v>
      </c>
      <c r="AA2860" s="112">
        <v>0</v>
      </c>
      <c r="AB2860" s="112">
        <v>9088</v>
      </c>
    </row>
    <row r="2861" spans="1:28" hidden="1" outlineLevel="1" x14ac:dyDescent="0.25">
      <c r="A2861" s="114" t="s">
        <v>1879</v>
      </c>
      <c r="B2861" s="114" t="s">
        <v>1880</v>
      </c>
      <c r="C2861" s="114" t="s">
        <v>599</v>
      </c>
      <c r="D2861" s="114" t="s">
        <v>1686</v>
      </c>
      <c r="E2861" s="112">
        <v>0</v>
      </c>
      <c r="F2861" s="112">
        <v>2016</v>
      </c>
      <c r="G2861" s="112">
        <v>0</v>
      </c>
      <c r="H2861" s="112">
        <v>0</v>
      </c>
      <c r="I2861" s="112">
        <v>0</v>
      </c>
      <c r="J2861" s="112">
        <v>103285</v>
      </c>
      <c r="K2861" s="112">
        <v>0</v>
      </c>
      <c r="L2861" s="112">
        <v>4532</v>
      </c>
      <c r="M2861" s="112">
        <v>109833</v>
      </c>
      <c r="O2861" s="114" t="s">
        <v>1879</v>
      </c>
      <c r="P2861" s="114" t="s">
        <v>1880</v>
      </c>
      <c r="Q2861" s="114" t="s">
        <v>599</v>
      </c>
      <c r="R2861" s="114" t="s">
        <v>1686</v>
      </c>
      <c r="S2861" s="114"/>
      <c r="T2861" s="112">
        <v>0</v>
      </c>
      <c r="U2861" s="112">
        <v>2016</v>
      </c>
      <c r="V2861" s="112">
        <v>0</v>
      </c>
      <c r="W2861" s="112">
        <v>0</v>
      </c>
      <c r="X2861" s="112">
        <v>0</v>
      </c>
      <c r="Y2861" s="112">
        <v>103285</v>
      </c>
      <c r="Z2861" s="112">
        <v>0</v>
      </c>
      <c r="AA2861" s="112">
        <v>4532</v>
      </c>
      <c r="AB2861" s="112">
        <v>109833</v>
      </c>
    </row>
    <row r="2862" spans="1:28" hidden="1" outlineLevel="1" x14ac:dyDescent="0.25">
      <c r="A2862" s="114" t="s">
        <v>1879</v>
      </c>
      <c r="B2862" s="114" t="s">
        <v>1880</v>
      </c>
      <c r="C2862" s="114" t="s">
        <v>600</v>
      </c>
      <c r="D2862" s="114" t="s">
        <v>1687</v>
      </c>
      <c r="E2862" s="112">
        <v>423216</v>
      </c>
      <c r="F2862" s="112">
        <v>0</v>
      </c>
      <c r="G2862" s="112">
        <v>0</v>
      </c>
      <c r="H2862" s="112">
        <v>88128</v>
      </c>
      <c r="I2862" s="112">
        <v>0</v>
      </c>
      <c r="J2862" s="112">
        <v>0</v>
      </c>
      <c r="K2862" s="112">
        <v>0</v>
      </c>
      <c r="L2862" s="112">
        <v>0</v>
      </c>
      <c r="M2862" s="112">
        <v>511344</v>
      </c>
      <c r="O2862" s="114" t="s">
        <v>1879</v>
      </c>
      <c r="P2862" s="114" t="s">
        <v>1880</v>
      </c>
      <c r="Q2862" s="114" t="s">
        <v>600</v>
      </c>
      <c r="R2862" s="114" t="s">
        <v>1687</v>
      </c>
      <c r="S2862" s="114"/>
      <c r="T2862" s="112">
        <v>423216</v>
      </c>
      <c r="U2862" s="112">
        <v>0</v>
      </c>
      <c r="V2862" s="112">
        <v>0</v>
      </c>
      <c r="W2862" s="112">
        <v>88128</v>
      </c>
      <c r="X2862" s="112">
        <v>0</v>
      </c>
      <c r="Y2862" s="112">
        <v>0</v>
      </c>
      <c r="Z2862" s="112">
        <v>0</v>
      </c>
      <c r="AA2862" s="112">
        <v>0</v>
      </c>
      <c r="AB2862" s="112">
        <v>511344</v>
      </c>
    </row>
    <row r="2863" spans="1:28" hidden="1" outlineLevel="1" x14ac:dyDescent="0.25">
      <c r="A2863" s="114" t="s">
        <v>1879</v>
      </c>
      <c r="B2863" s="114" t="s">
        <v>1880</v>
      </c>
      <c r="C2863" s="114" t="s">
        <v>601</v>
      </c>
      <c r="D2863" s="114" t="s">
        <v>1688</v>
      </c>
      <c r="E2863" s="112">
        <v>80400</v>
      </c>
      <c r="F2863" s="112">
        <v>0</v>
      </c>
      <c r="G2863" s="112">
        <v>0</v>
      </c>
      <c r="H2863" s="112">
        <v>0</v>
      </c>
      <c r="I2863" s="112">
        <v>0</v>
      </c>
      <c r="J2863" s="112">
        <v>0</v>
      </c>
      <c r="K2863" s="112">
        <v>0</v>
      </c>
      <c r="L2863" s="112">
        <v>0</v>
      </c>
      <c r="M2863" s="112">
        <v>80400</v>
      </c>
      <c r="O2863" s="114" t="s">
        <v>1879</v>
      </c>
      <c r="P2863" s="114" t="s">
        <v>1880</v>
      </c>
      <c r="Q2863" s="114" t="s">
        <v>601</v>
      </c>
      <c r="R2863" s="114" t="s">
        <v>1688</v>
      </c>
      <c r="S2863" s="114"/>
      <c r="T2863" s="112">
        <v>80400</v>
      </c>
      <c r="U2863" s="112">
        <v>0</v>
      </c>
      <c r="V2863" s="112">
        <v>0</v>
      </c>
      <c r="W2863" s="112">
        <v>0</v>
      </c>
      <c r="X2863" s="112">
        <v>0</v>
      </c>
      <c r="Y2863" s="112">
        <v>0</v>
      </c>
      <c r="Z2863" s="112">
        <v>0</v>
      </c>
      <c r="AA2863" s="112">
        <v>0</v>
      </c>
      <c r="AB2863" s="112">
        <v>80400</v>
      </c>
    </row>
    <row r="2864" spans="1:28" hidden="1" outlineLevel="1" x14ac:dyDescent="0.25">
      <c r="A2864" s="114" t="s">
        <v>1879</v>
      </c>
      <c r="B2864" s="114" t="s">
        <v>1880</v>
      </c>
      <c r="C2864" s="114" t="s">
        <v>602</v>
      </c>
      <c r="D2864" s="114" t="s">
        <v>1689</v>
      </c>
      <c r="E2864" s="112">
        <v>0</v>
      </c>
      <c r="F2864" s="112">
        <v>0</v>
      </c>
      <c r="G2864" s="112">
        <v>0</v>
      </c>
      <c r="H2864" s="112">
        <v>0</v>
      </c>
      <c r="I2864" s="112">
        <v>0</v>
      </c>
      <c r="J2864" s="112">
        <v>105392</v>
      </c>
      <c r="K2864" s="112">
        <v>0</v>
      </c>
      <c r="L2864" s="112">
        <v>7348</v>
      </c>
      <c r="M2864" s="112">
        <v>112740</v>
      </c>
      <c r="O2864" s="114" t="s">
        <v>1879</v>
      </c>
      <c r="P2864" s="114" t="s">
        <v>1880</v>
      </c>
      <c r="Q2864" s="114" t="s">
        <v>602</v>
      </c>
      <c r="R2864" s="114" t="s">
        <v>1689</v>
      </c>
      <c r="S2864" s="114"/>
      <c r="T2864" s="112">
        <v>0</v>
      </c>
      <c r="U2864" s="112">
        <v>0</v>
      </c>
      <c r="V2864" s="112">
        <v>0</v>
      </c>
      <c r="W2864" s="112">
        <v>0</v>
      </c>
      <c r="X2864" s="112">
        <v>0</v>
      </c>
      <c r="Y2864" s="112">
        <v>105392</v>
      </c>
      <c r="Z2864" s="112">
        <v>0</v>
      </c>
      <c r="AA2864" s="112">
        <v>7348</v>
      </c>
      <c r="AB2864" s="112">
        <v>112740</v>
      </c>
    </row>
    <row r="2865" spans="1:28" hidden="1" outlineLevel="1" x14ac:dyDescent="0.25">
      <c r="A2865" s="114" t="s">
        <v>1879</v>
      </c>
      <c r="B2865" s="114" t="s">
        <v>1880</v>
      </c>
      <c r="C2865" s="114" t="s">
        <v>603</v>
      </c>
      <c r="D2865" s="114" t="s">
        <v>1690</v>
      </c>
      <c r="E2865" s="112">
        <v>0</v>
      </c>
      <c r="F2865" s="112">
        <v>0</v>
      </c>
      <c r="G2865" s="112">
        <v>0</v>
      </c>
      <c r="H2865" s="112">
        <v>0</v>
      </c>
      <c r="I2865" s="112">
        <v>0</v>
      </c>
      <c r="J2865" s="112">
        <v>0</v>
      </c>
      <c r="K2865" s="112">
        <v>0</v>
      </c>
      <c r="L2865" s="112">
        <v>0</v>
      </c>
      <c r="M2865" s="112">
        <v>0</v>
      </c>
      <c r="O2865" s="114" t="s">
        <v>1879</v>
      </c>
      <c r="P2865" s="114" t="s">
        <v>1880</v>
      </c>
      <c r="Q2865" s="114" t="s">
        <v>603</v>
      </c>
      <c r="R2865" s="114" t="s">
        <v>1690</v>
      </c>
      <c r="S2865" s="114"/>
      <c r="T2865" s="112">
        <v>0</v>
      </c>
      <c r="U2865" s="112">
        <v>0</v>
      </c>
      <c r="V2865" s="112">
        <v>0</v>
      </c>
      <c r="W2865" s="112">
        <v>0</v>
      </c>
      <c r="X2865" s="112">
        <v>0</v>
      </c>
      <c r="Y2865" s="112">
        <v>0</v>
      </c>
      <c r="Z2865" s="112">
        <v>0</v>
      </c>
      <c r="AA2865" s="112">
        <v>0</v>
      </c>
      <c r="AB2865" s="112">
        <v>0</v>
      </c>
    </row>
    <row r="2866" spans="1:28" hidden="1" outlineLevel="1" x14ac:dyDescent="0.25">
      <c r="A2866" s="114" t="s">
        <v>1879</v>
      </c>
      <c r="B2866" s="114" t="s">
        <v>1880</v>
      </c>
      <c r="C2866" s="114" t="s">
        <v>604</v>
      </c>
      <c r="D2866" s="114" t="s">
        <v>1691</v>
      </c>
      <c r="E2866" s="112">
        <v>19776</v>
      </c>
      <c r="F2866" s="112">
        <v>0</v>
      </c>
      <c r="G2866" s="112">
        <v>0</v>
      </c>
      <c r="H2866" s="112">
        <v>0</v>
      </c>
      <c r="I2866" s="112">
        <v>0</v>
      </c>
      <c r="J2866" s="112">
        <v>12912</v>
      </c>
      <c r="K2866" s="112">
        <v>320</v>
      </c>
      <c r="L2866" s="112">
        <v>17945</v>
      </c>
      <c r="M2866" s="112">
        <v>50953</v>
      </c>
      <c r="O2866" s="114" t="s">
        <v>1879</v>
      </c>
      <c r="P2866" s="114" t="s">
        <v>1880</v>
      </c>
      <c r="Q2866" s="114" t="s">
        <v>604</v>
      </c>
      <c r="R2866" s="114" t="s">
        <v>1691</v>
      </c>
      <c r="S2866" s="114"/>
      <c r="T2866" s="112">
        <v>19776</v>
      </c>
      <c r="U2866" s="112">
        <v>0</v>
      </c>
      <c r="V2866" s="112">
        <v>0</v>
      </c>
      <c r="W2866" s="112">
        <v>0</v>
      </c>
      <c r="X2866" s="112">
        <v>0</v>
      </c>
      <c r="Y2866" s="112">
        <v>12912</v>
      </c>
      <c r="Z2866" s="112">
        <v>320</v>
      </c>
      <c r="AA2866" s="112">
        <v>17945</v>
      </c>
      <c r="AB2866" s="112">
        <v>50953</v>
      </c>
    </row>
    <row r="2867" spans="1:28" hidden="1" outlineLevel="1" x14ac:dyDescent="0.25">
      <c r="A2867" s="114" t="s">
        <v>1879</v>
      </c>
      <c r="B2867" s="114" t="s">
        <v>1880</v>
      </c>
      <c r="C2867" s="114" t="s">
        <v>605</v>
      </c>
      <c r="D2867" s="114" t="s">
        <v>1692</v>
      </c>
      <c r="E2867" s="112">
        <v>0</v>
      </c>
      <c r="F2867" s="112">
        <v>0</v>
      </c>
      <c r="G2867" s="112">
        <v>0</v>
      </c>
      <c r="H2867" s="112">
        <v>0</v>
      </c>
      <c r="I2867" s="112">
        <v>0</v>
      </c>
      <c r="J2867" s="112">
        <v>0</v>
      </c>
      <c r="K2867" s="112">
        <v>0</v>
      </c>
      <c r="L2867" s="112">
        <v>0</v>
      </c>
      <c r="M2867" s="112">
        <v>0</v>
      </c>
      <c r="O2867" s="114" t="s">
        <v>1879</v>
      </c>
      <c r="P2867" s="114" t="s">
        <v>1880</v>
      </c>
      <c r="Q2867" s="114" t="s">
        <v>605</v>
      </c>
      <c r="R2867" s="114" t="s">
        <v>1692</v>
      </c>
      <c r="S2867" s="114"/>
      <c r="T2867" s="112">
        <v>0</v>
      </c>
      <c r="U2867" s="112">
        <v>0</v>
      </c>
      <c r="V2867" s="112">
        <v>0</v>
      </c>
      <c r="W2867" s="112">
        <v>0</v>
      </c>
      <c r="X2867" s="112">
        <v>0</v>
      </c>
      <c r="Y2867" s="112">
        <v>0</v>
      </c>
      <c r="Z2867" s="112">
        <v>0</v>
      </c>
      <c r="AA2867" s="112">
        <v>0</v>
      </c>
      <c r="AB2867" s="112">
        <v>0</v>
      </c>
    </row>
    <row r="2868" spans="1:28" hidden="1" outlineLevel="1" x14ac:dyDescent="0.25">
      <c r="A2868" s="114" t="s">
        <v>1879</v>
      </c>
      <c r="B2868" s="114" t="s">
        <v>1880</v>
      </c>
      <c r="C2868" s="114" t="s">
        <v>606</v>
      </c>
      <c r="D2868" s="114" t="s">
        <v>1693</v>
      </c>
      <c r="E2868" s="112">
        <v>0</v>
      </c>
      <c r="F2868" s="112">
        <v>0</v>
      </c>
      <c r="G2868" s="112">
        <v>0</v>
      </c>
      <c r="H2868" s="112">
        <v>0</v>
      </c>
      <c r="I2868" s="112">
        <v>0</v>
      </c>
      <c r="J2868" s="112">
        <v>0</v>
      </c>
      <c r="K2868" s="112">
        <v>0</v>
      </c>
      <c r="L2868" s="112">
        <v>0</v>
      </c>
      <c r="M2868" s="112">
        <v>0</v>
      </c>
      <c r="O2868" s="114" t="s">
        <v>1879</v>
      </c>
      <c r="P2868" s="114" t="s">
        <v>1880</v>
      </c>
      <c r="Q2868" s="114" t="s">
        <v>606</v>
      </c>
      <c r="R2868" s="114" t="s">
        <v>1693</v>
      </c>
      <c r="S2868" s="114"/>
      <c r="T2868" s="112">
        <v>0</v>
      </c>
      <c r="U2868" s="112">
        <v>0</v>
      </c>
      <c r="V2868" s="112">
        <v>0</v>
      </c>
      <c r="W2868" s="112">
        <v>0</v>
      </c>
      <c r="X2868" s="112">
        <v>0</v>
      </c>
      <c r="Y2868" s="112">
        <v>0</v>
      </c>
      <c r="Z2868" s="112">
        <v>0</v>
      </c>
      <c r="AA2868" s="112">
        <v>0</v>
      </c>
      <c r="AB2868" s="112">
        <v>0</v>
      </c>
    </row>
    <row r="2869" spans="1:28" hidden="1" outlineLevel="1" x14ac:dyDescent="0.25">
      <c r="A2869" s="114" t="s">
        <v>1879</v>
      </c>
      <c r="B2869" s="114" t="s">
        <v>1880</v>
      </c>
      <c r="C2869" s="114" t="s">
        <v>607</v>
      </c>
      <c r="D2869" s="114" t="s">
        <v>1694</v>
      </c>
      <c r="E2869" s="112">
        <v>0</v>
      </c>
      <c r="F2869" s="112">
        <v>291344</v>
      </c>
      <c r="G2869" s="112">
        <v>118336</v>
      </c>
      <c r="H2869" s="112">
        <v>0</v>
      </c>
      <c r="I2869" s="112">
        <v>0</v>
      </c>
      <c r="J2869" s="112">
        <v>0</v>
      </c>
      <c r="K2869" s="112">
        <v>0</v>
      </c>
      <c r="L2869" s="112">
        <v>304</v>
      </c>
      <c r="M2869" s="112">
        <v>409984</v>
      </c>
      <c r="O2869" s="114" t="s">
        <v>1879</v>
      </c>
      <c r="P2869" s="114" t="s">
        <v>1880</v>
      </c>
      <c r="Q2869" s="114" t="s">
        <v>607</v>
      </c>
      <c r="R2869" s="114" t="s">
        <v>1694</v>
      </c>
      <c r="S2869" s="114"/>
      <c r="T2869" s="112">
        <v>0</v>
      </c>
      <c r="U2869" s="112">
        <v>291344</v>
      </c>
      <c r="V2869" s="112">
        <v>118336</v>
      </c>
      <c r="W2869" s="112">
        <v>0</v>
      </c>
      <c r="X2869" s="112">
        <v>0</v>
      </c>
      <c r="Y2869" s="112">
        <v>0</v>
      </c>
      <c r="Z2869" s="112">
        <v>0</v>
      </c>
      <c r="AA2869" s="112">
        <v>304</v>
      </c>
      <c r="AB2869" s="112">
        <v>409984</v>
      </c>
    </row>
    <row r="2870" spans="1:28" hidden="1" outlineLevel="1" x14ac:dyDescent="0.25">
      <c r="A2870" s="114" t="s">
        <v>1879</v>
      </c>
      <c r="B2870" s="114" t="s">
        <v>1880</v>
      </c>
      <c r="C2870" s="114" t="s">
        <v>608</v>
      </c>
      <c r="D2870" s="114" t="s">
        <v>1695</v>
      </c>
      <c r="E2870" s="112">
        <v>0</v>
      </c>
      <c r="F2870" s="112">
        <v>0</v>
      </c>
      <c r="G2870" s="112">
        <v>0</v>
      </c>
      <c r="H2870" s="112">
        <v>0</v>
      </c>
      <c r="I2870" s="112">
        <v>0</v>
      </c>
      <c r="J2870" s="112">
        <v>0</v>
      </c>
      <c r="K2870" s="112">
        <v>112</v>
      </c>
      <c r="L2870" s="112">
        <v>0</v>
      </c>
      <c r="M2870" s="112">
        <v>112</v>
      </c>
      <c r="O2870" s="114" t="s">
        <v>1879</v>
      </c>
      <c r="P2870" s="114" t="s">
        <v>1880</v>
      </c>
      <c r="Q2870" s="114" t="s">
        <v>608</v>
      </c>
      <c r="R2870" s="114" t="s">
        <v>1695</v>
      </c>
      <c r="S2870" s="114"/>
      <c r="T2870" s="112">
        <v>0</v>
      </c>
      <c r="U2870" s="112">
        <v>0</v>
      </c>
      <c r="V2870" s="112">
        <v>0</v>
      </c>
      <c r="W2870" s="112">
        <v>0</v>
      </c>
      <c r="X2870" s="112">
        <v>0</v>
      </c>
      <c r="Y2870" s="112">
        <v>0</v>
      </c>
      <c r="Z2870" s="112">
        <v>112</v>
      </c>
      <c r="AA2870" s="112">
        <v>0</v>
      </c>
      <c r="AB2870" s="112">
        <v>112</v>
      </c>
    </row>
    <row r="2871" spans="1:28" hidden="1" outlineLevel="1" x14ac:dyDescent="0.25">
      <c r="A2871" s="114" t="s">
        <v>1879</v>
      </c>
      <c r="B2871" s="114" t="s">
        <v>1880</v>
      </c>
      <c r="C2871" s="114" t="s">
        <v>609</v>
      </c>
      <c r="D2871" s="114" t="s">
        <v>1696</v>
      </c>
      <c r="E2871" s="112">
        <v>0</v>
      </c>
      <c r="F2871" s="112">
        <v>0</v>
      </c>
      <c r="G2871" s="112">
        <v>0</v>
      </c>
      <c r="H2871" s="112">
        <v>0</v>
      </c>
      <c r="I2871" s="112">
        <v>0</v>
      </c>
      <c r="J2871" s="112">
        <v>0</v>
      </c>
      <c r="K2871" s="112">
        <v>384</v>
      </c>
      <c r="L2871" s="112">
        <v>0</v>
      </c>
      <c r="M2871" s="112">
        <v>384</v>
      </c>
      <c r="O2871" s="114" t="s">
        <v>1879</v>
      </c>
      <c r="P2871" s="114" t="s">
        <v>1880</v>
      </c>
      <c r="Q2871" s="114" t="s">
        <v>609</v>
      </c>
      <c r="R2871" s="114" t="s">
        <v>1696</v>
      </c>
      <c r="S2871" s="114"/>
      <c r="T2871" s="112">
        <v>0</v>
      </c>
      <c r="U2871" s="112">
        <v>0</v>
      </c>
      <c r="V2871" s="112">
        <v>0</v>
      </c>
      <c r="W2871" s="112">
        <v>0</v>
      </c>
      <c r="X2871" s="112">
        <v>0</v>
      </c>
      <c r="Y2871" s="112">
        <v>0</v>
      </c>
      <c r="Z2871" s="112">
        <v>384</v>
      </c>
      <c r="AA2871" s="112">
        <v>0</v>
      </c>
      <c r="AB2871" s="112">
        <v>384</v>
      </c>
    </row>
    <row r="2872" spans="1:28" hidden="1" outlineLevel="1" x14ac:dyDescent="0.25">
      <c r="A2872" s="114" t="s">
        <v>1879</v>
      </c>
      <c r="B2872" s="114" t="s">
        <v>1880</v>
      </c>
      <c r="C2872" s="114" t="s">
        <v>610</v>
      </c>
      <c r="D2872" s="114" t="s">
        <v>1697</v>
      </c>
      <c r="E2872" s="112">
        <v>0</v>
      </c>
      <c r="F2872" s="112">
        <v>0</v>
      </c>
      <c r="G2872" s="112">
        <v>0</v>
      </c>
      <c r="H2872" s="112">
        <v>0</v>
      </c>
      <c r="I2872" s="112">
        <v>7200</v>
      </c>
      <c r="J2872" s="112">
        <v>0</v>
      </c>
      <c r="K2872" s="112">
        <v>104</v>
      </c>
      <c r="L2872" s="112">
        <v>0</v>
      </c>
      <c r="M2872" s="112">
        <v>7304</v>
      </c>
      <c r="O2872" s="114" t="s">
        <v>1879</v>
      </c>
      <c r="P2872" s="114" t="s">
        <v>1880</v>
      </c>
      <c r="Q2872" s="114" t="s">
        <v>610</v>
      </c>
      <c r="R2872" s="114" t="s">
        <v>1697</v>
      </c>
      <c r="S2872" s="114"/>
      <c r="T2872" s="112">
        <v>0</v>
      </c>
      <c r="U2872" s="112">
        <v>0</v>
      </c>
      <c r="V2872" s="112">
        <v>0</v>
      </c>
      <c r="W2872" s="112">
        <v>0</v>
      </c>
      <c r="X2872" s="112">
        <v>7200</v>
      </c>
      <c r="Y2872" s="112">
        <v>0</v>
      </c>
      <c r="Z2872" s="112">
        <v>104</v>
      </c>
      <c r="AA2872" s="112">
        <v>0</v>
      </c>
      <c r="AB2872" s="112">
        <v>7304</v>
      </c>
    </row>
    <row r="2873" spans="1:28" hidden="1" outlineLevel="1" x14ac:dyDescent="0.25">
      <c r="A2873" s="114" t="s">
        <v>1879</v>
      </c>
      <c r="B2873" s="114" t="s">
        <v>1880</v>
      </c>
      <c r="C2873" s="114" t="s">
        <v>611</v>
      </c>
      <c r="D2873" s="114" t="s">
        <v>1698</v>
      </c>
      <c r="E2873" s="112">
        <v>35808</v>
      </c>
      <c r="F2873" s="112">
        <v>0</v>
      </c>
      <c r="G2873" s="112">
        <v>0</v>
      </c>
      <c r="H2873" s="112">
        <v>0</v>
      </c>
      <c r="I2873" s="112">
        <v>0</v>
      </c>
      <c r="J2873" s="112">
        <v>0</v>
      </c>
      <c r="K2873" s="112">
        <v>0</v>
      </c>
      <c r="L2873" s="112">
        <v>0</v>
      </c>
      <c r="M2873" s="112">
        <v>35808</v>
      </c>
      <c r="O2873" s="114" t="s">
        <v>1879</v>
      </c>
      <c r="P2873" s="114" t="s">
        <v>1880</v>
      </c>
      <c r="Q2873" s="114" t="s">
        <v>611</v>
      </c>
      <c r="R2873" s="114" t="s">
        <v>1698</v>
      </c>
      <c r="S2873" s="114"/>
      <c r="T2873" s="112">
        <v>35808</v>
      </c>
      <c r="U2873" s="112">
        <v>0</v>
      </c>
      <c r="V2873" s="112">
        <v>0</v>
      </c>
      <c r="W2873" s="112">
        <v>0</v>
      </c>
      <c r="X2873" s="112">
        <v>0</v>
      </c>
      <c r="Y2873" s="112">
        <v>0</v>
      </c>
      <c r="Z2873" s="112">
        <v>0</v>
      </c>
      <c r="AA2873" s="112">
        <v>0</v>
      </c>
      <c r="AB2873" s="112">
        <v>35808</v>
      </c>
    </row>
    <row r="2874" spans="1:28" hidden="1" outlineLevel="1" x14ac:dyDescent="0.25">
      <c r="A2874" s="114" t="s">
        <v>1879</v>
      </c>
      <c r="B2874" s="114" t="s">
        <v>1880</v>
      </c>
      <c r="C2874" s="114" t="s">
        <v>612</v>
      </c>
      <c r="D2874" s="114" t="s">
        <v>1699</v>
      </c>
      <c r="E2874" s="112">
        <v>41616</v>
      </c>
      <c r="F2874" s="112">
        <v>0</v>
      </c>
      <c r="G2874" s="112">
        <v>0</v>
      </c>
      <c r="H2874" s="112">
        <v>0</v>
      </c>
      <c r="I2874" s="112">
        <v>1024</v>
      </c>
      <c r="J2874" s="112">
        <v>0</v>
      </c>
      <c r="K2874" s="112">
        <v>0</v>
      </c>
      <c r="L2874" s="112">
        <v>0</v>
      </c>
      <c r="M2874" s="112">
        <v>42640</v>
      </c>
      <c r="O2874" s="114" t="s">
        <v>1879</v>
      </c>
      <c r="P2874" s="114" t="s">
        <v>1880</v>
      </c>
      <c r="Q2874" s="114" t="s">
        <v>612</v>
      </c>
      <c r="R2874" s="114" t="s">
        <v>1699</v>
      </c>
      <c r="S2874" s="114"/>
      <c r="T2874" s="112">
        <v>41616</v>
      </c>
      <c r="U2874" s="112">
        <v>0</v>
      </c>
      <c r="V2874" s="112">
        <v>0</v>
      </c>
      <c r="W2874" s="112">
        <v>0</v>
      </c>
      <c r="X2874" s="112">
        <v>1024</v>
      </c>
      <c r="Y2874" s="112">
        <v>0</v>
      </c>
      <c r="Z2874" s="112">
        <v>0</v>
      </c>
      <c r="AA2874" s="112">
        <v>0</v>
      </c>
      <c r="AB2874" s="112">
        <v>42640</v>
      </c>
    </row>
    <row r="2875" spans="1:28" hidden="1" outlineLevel="1" x14ac:dyDescent="0.25">
      <c r="A2875" s="114" t="s">
        <v>1879</v>
      </c>
      <c r="B2875" s="114" t="s">
        <v>1880</v>
      </c>
      <c r="C2875" s="114" t="s">
        <v>613</v>
      </c>
      <c r="D2875" s="114" t="s">
        <v>1700</v>
      </c>
      <c r="E2875" s="112">
        <v>767184</v>
      </c>
      <c r="F2875" s="112">
        <v>0</v>
      </c>
      <c r="G2875" s="112">
        <v>0</v>
      </c>
      <c r="H2875" s="112">
        <v>0</v>
      </c>
      <c r="I2875" s="112">
        <v>0</v>
      </c>
      <c r="J2875" s="112">
        <v>0</v>
      </c>
      <c r="K2875" s="112">
        <v>0</v>
      </c>
      <c r="L2875" s="112">
        <v>0</v>
      </c>
      <c r="M2875" s="112">
        <v>767184</v>
      </c>
      <c r="O2875" s="114" t="s">
        <v>1879</v>
      </c>
      <c r="P2875" s="114" t="s">
        <v>1880</v>
      </c>
      <c r="Q2875" s="114" t="s">
        <v>613</v>
      </c>
      <c r="R2875" s="114" t="s">
        <v>1700</v>
      </c>
      <c r="S2875" s="114"/>
      <c r="T2875" s="112">
        <v>767184</v>
      </c>
      <c r="U2875" s="112">
        <v>0</v>
      </c>
      <c r="V2875" s="112">
        <v>0</v>
      </c>
      <c r="W2875" s="112">
        <v>0</v>
      </c>
      <c r="X2875" s="112">
        <v>0</v>
      </c>
      <c r="Y2875" s="112">
        <v>0</v>
      </c>
      <c r="Z2875" s="112">
        <v>0</v>
      </c>
      <c r="AA2875" s="112">
        <v>0</v>
      </c>
      <c r="AB2875" s="112">
        <v>767184</v>
      </c>
    </row>
    <row r="2876" spans="1:28" hidden="1" outlineLevel="1" x14ac:dyDescent="0.25">
      <c r="A2876" s="114" t="s">
        <v>1879</v>
      </c>
      <c r="B2876" s="114" t="s">
        <v>1880</v>
      </c>
      <c r="C2876" s="114" t="s">
        <v>614</v>
      </c>
      <c r="D2876" s="114" t="s">
        <v>1701</v>
      </c>
      <c r="E2876" s="112">
        <v>188492</v>
      </c>
      <c r="F2876" s="112">
        <v>0</v>
      </c>
      <c r="G2876" s="112">
        <v>0</v>
      </c>
      <c r="H2876" s="112">
        <v>0</v>
      </c>
      <c r="I2876" s="112">
        <v>0</v>
      </c>
      <c r="J2876" s="112">
        <v>0</v>
      </c>
      <c r="K2876" s="112">
        <v>1248</v>
      </c>
      <c r="L2876" s="112">
        <v>0</v>
      </c>
      <c r="M2876" s="112">
        <v>189740</v>
      </c>
      <c r="O2876" s="114" t="s">
        <v>1879</v>
      </c>
      <c r="P2876" s="114" t="s">
        <v>1880</v>
      </c>
      <c r="Q2876" s="114" t="s">
        <v>614</v>
      </c>
      <c r="R2876" s="114" t="s">
        <v>1701</v>
      </c>
      <c r="S2876" s="114"/>
      <c r="T2876" s="112">
        <v>188492</v>
      </c>
      <c r="U2876" s="112">
        <v>0</v>
      </c>
      <c r="V2876" s="112">
        <v>0</v>
      </c>
      <c r="W2876" s="112">
        <v>0</v>
      </c>
      <c r="X2876" s="112">
        <v>0</v>
      </c>
      <c r="Y2876" s="112">
        <v>0</v>
      </c>
      <c r="Z2876" s="112">
        <v>1248</v>
      </c>
      <c r="AA2876" s="112">
        <v>0</v>
      </c>
      <c r="AB2876" s="112">
        <v>189740</v>
      </c>
    </row>
    <row r="2877" spans="1:28" hidden="1" outlineLevel="1" x14ac:dyDescent="0.25">
      <c r="A2877" s="114" t="s">
        <v>1879</v>
      </c>
      <c r="B2877" s="114" t="s">
        <v>1880</v>
      </c>
      <c r="C2877" s="114" t="s">
        <v>615</v>
      </c>
      <c r="D2877" s="114" t="s">
        <v>1702</v>
      </c>
      <c r="E2877" s="112">
        <v>0</v>
      </c>
      <c r="F2877" s="112">
        <v>0</v>
      </c>
      <c r="G2877" s="112">
        <v>0</v>
      </c>
      <c r="H2877" s="112">
        <v>0</v>
      </c>
      <c r="I2877" s="112">
        <v>0</v>
      </c>
      <c r="J2877" s="112">
        <v>0</v>
      </c>
      <c r="K2877" s="112">
        <v>0</v>
      </c>
      <c r="L2877" s="112">
        <v>0</v>
      </c>
      <c r="M2877" s="112">
        <v>0</v>
      </c>
      <c r="O2877" s="114" t="s">
        <v>1879</v>
      </c>
      <c r="P2877" s="114" t="s">
        <v>1880</v>
      </c>
      <c r="Q2877" s="114" t="s">
        <v>615</v>
      </c>
      <c r="R2877" s="114" t="s">
        <v>1702</v>
      </c>
      <c r="S2877" s="114"/>
      <c r="T2877" s="112">
        <v>0</v>
      </c>
      <c r="U2877" s="112">
        <v>0</v>
      </c>
      <c r="V2877" s="112">
        <v>0</v>
      </c>
      <c r="W2877" s="112">
        <v>0</v>
      </c>
      <c r="X2877" s="112">
        <v>0</v>
      </c>
      <c r="Y2877" s="112">
        <v>0</v>
      </c>
      <c r="Z2877" s="112">
        <v>0</v>
      </c>
      <c r="AA2877" s="112">
        <v>0</v>
      </c>
      <c r="AB2877" s="112">
        <v>0</v>
      </c>
    </row>
    <row r="2878" spans="1:28" hidden="1" outlineLevel="1" x14ac:dyDescent="0.25">
      <c r="A2878" s="114" t="s">
        <v>1879</v>
      </c>
      <c r="B2878" s="114" t="s">
        <v>1880</v>
      </c>
      <c r="C2878" s="114" t="s">
        <v>616</v>
      </c>
      <c r="D2878" s="114" t="s">
        <v>1703</v>
      </c>
      <c r="E2878" s="112">
        <v>1622012</v>
      </c>
      <c r="F2878" s="112">
        <v>969824</v>
      </c>
      <c r="G2878" s="112">
        <v>118336</v>
      </c>
      <c r="H2878" s="112">
        <v>88128</v>
      </c>
      <c r="I2878" s="112">
        <v>241088</v>
      </c>
      <c r="J2878" s="112">
        <v>320189</v>
      </c>
      <c r="K2878" s="112">
        <v>85448</v>
      </c>
      <c r="L2878" s="112">
        <v>33850</v>
      </c>
      <c r="M2878" s="112">
        <v>3478875</v>
      </c>
      <c r="O2878" s="114" t="s">
        <v>1879</v>
      </c>
      <c r="P2878" s="114" t="s">
        <v>1880</v>
      </c>
      <c r="Q2878" s="114" t="s">
        <v>616</v>
      </c>
      <c r="R2878" s="114" t="s">
        <v>1703</v>
      </c>
      <c r="S2878" s="114"/>
      <c r="T2878" s="112">
        <v>1622012</v>
      </c>
      <c r="U2878" s="112">
        <v>969824</v>
      </c>
      <c r="V2878" s="112">
        <v>118336</v>
      </c>
      <c r="W2878" s="112">
        <v>88128</v>
      </c>
      <c r="X2878" s="112">
        <v>241088</v>
      </c>
      <c r="Y2878" s="112">
        <v>320189</v>
      </c>
      <c r="Z2878" s="112">
        <v>85448</v>
      </c>
      <c r="AA2878" s="112">
        <v>33850</v>
      </c>
      <c r="AB2878" s="112">
        <v>3478875</v>
      </c>
    </row>
    <row r="2879" spans="1:28" hidden="1" outlineLevel="1" x14ac:dyDescent="0.25">
      <c r="D2879" s="111" t="s">
        <v>617</v>
      </c>
      <c r="R2879" s="111" t="s">
        <v>617</v>
      </c>
      <c r="S2879" s="111"/>
    </row>
    <row r="2880" spans="1:28" hidden="1" outlineLevel="1" x14ac:dyDescent="0.25">
      <c r="A2880" s="114" t="s">
        <v>1879</v>
      </c>
      <c r="B2880" s="114" t="s">
        <v>1880</v>
      </c>
      <c r="C2880" s="114" t="s">
        <v>618</v>
      </c>
      <c r="D2880" s="114" t="s">
        <v>1704</v>
      </c>
      <c r="E2880" s="112">
        <v>0</v>
      </c>
      <c r="F2880" s="112">
        <v>0</v>
      </c>
      <c r="G2880" s="112">
        <v>0</v>
      </c>
      <c r="H2880" s="112">
        <v>0</v>
      </c>
      <c r="I2880" s="112">
        <v>0</v>
      </c>
      <c r="J2880" s="112">
        <v>0</v>
      </c>
      <c r="K2880" s="112">
        <v>0</v>
      </c>
      <c r="L2880" s="112">
        <v>0</v>
      </c>
      <c r="M2880" s="112">
        <v>0</v>
      </c>
      <c r="O2880" s="114" t="s">
        <v>1879</v>
      </c>
      <c r="P2880" s="114" t="s">
        <v>1880</v>
      </c>
      <c r="Q2880" s="114" t="s">
        <v>618</v>
      </c>
      <c r="R2880" s="114" t="s">
        <v>1704</v>
      </c>
      <c r="S2880" s="114"/>
      <c r="T2880" s="112">
        <v>0</v>
      </c>
      <c r="U2880" s="112">
        <v>0</v>
      </c>
      <c r="V2880" s="112">
        <v>0</v>
      </c>
      <c r="W2880" s="112">
        <v>0</v>
      </c>
      <c r="X2880" s="112">
        <v>0</v>
      </c>
      <c r="Y2880" s="112">
        <v>0</v>
      </c>
      <c r="Z2880" s="112">
        <v>0</v>
      </c>
      <c r="AA2880" s="112">
        <v>0</v>
      </c>
      <c r="AB2880" s="112">
        <v>0</v>
      </c>
    </row>
    <row r="2881" spans="1:28" hidden="1" outlineLevel="1" x14ac:dyDescent="0.25">
      <c r="A2881" s="114" t="s">
        <v>1879</v>
      </c>
      <c r="B2881" s="114" t="s">
        <v>1880</v>
      </c>
      <c r="C2881" s="114" t="s">
        <v>619</v>
      </c>
      <c r="D2881" s="114" t="s">
        <v>1705</v>
      </c>
      <c r="E2881" s="112">
        <v>0</v>
      </c>
      <c r="F2881" s="112">
        <v>0</v>
      </c>
      <c r="G2881" s="112">
        <v>0</v>
      </c>
      <c r="H2881" s="112">
        <v>0</v>
      </c>
      <c r="I2881" s="112">
        <v>0</v>
      </c>
      <c r="J2881" s="112">
        <v>0</v>
      </c>
      <c r="K2881" s="112">
        <v>0</v>
      </c>
      <c r="L2881" s="112">
        <v>0</v>
      </c>
      <c r="M2881" s="112">
        <v>0</v>
      </c>
      <c r="O2881" s="114" t="s">
        <v>1879</v>
      </c>
      <c r="P2881" s="114" t="s">
        <v>1880</v>
      </c>
      <c r="Q2881" s="114" t="s">
        <v>619</v>
      </c>
      <c r="R2881" s="114" t="s">
        <v>1705</v>
      </c>
      <c r="S2881" s="114"/>
      <c r="T2881" s="112">
        <v>0</v>
      </c>
      <c r="U2881" s="112">
        <v>0</v>
      </c>
      <c r="V2881" s="112">
        <v>0</v>
      </c>
      <c r="W2881" s="112">
        <v>0</v>
      </c>
      <c r="X2881" s="112">
        <v>0</v>
      </c>
      <c r="Y2881" s="112">
        <v>0</v>
      </c>
      <c r="Z2881" s="112">
        <v>0</v>
      </c>
      <c r="AA2881" s="112">
        <v>0</v>
      </c>
      <c r="AB2881" s="112">
        <v>0</v>
      </c>
    </row>
    <row r="2882" spans="1:28" hidden="1" outlineLevel="1" x14ac:dyDescent="0.25">
      <c r="A2882" s="114" t="s">
        <v>1879</v>
      </c>
      <c r="B2882" s="114" t="s">
        <v>1880</v>
      </c>
      <c r="C2882" s="114" t="s">
        <v>620</v>
      </c>
      <c r="D2882" s="114" t="s">
        <v>1706</v>
      </c>
      <c r="E2882" s="112">
        <v>0</v>
      </c>
      <c r="F2882" s="112">
        <v>0</v>
      </c>
      <c r="G2882" s="112">
        <v>0</v>
      </c>
      <c r="H2882" s="112">
        <v>0</v>
      </c>
      <c r="I2882" s="112">
        <v>0</v>
      </c>
      <c r="J2882" s="112">
        <v>0</v>
      </c>
      <c r="K2882" s="112">
        <v>0</v>
      </c>
      <c r="L2882" s="112">
        <v>0</v>
      </c>
      <c r="M2882" s="112">
        <v>0</v>
      </c>
      <c r="O2882" s="114" t="s">
        <v>1879</v>
      </c>
      <c r="P2882" s="114" t="s">
        <v>1880</v>
      </c>
      <c r="Q2882" s="114" t="s">
        <v>620</v>
      </c>
      <c r="R2882" s="114" t="s">
        <v>1706</v>
      </c>
      <c r="S2882" s="114"/>
      <c r="T2882" s="112">
        <v>0</v>
      </c>
      <c r="U2882" s="112">
        <v>0</v>
      </c>
      <c r="V2882" s="112">
        <v>0</v>
      </c>
      <c r="W2882" s="112">
        <v>0</v>
      </c>
      <c r="X2882" s="112">
        <v>0</v>
      </c>
      <c r="Y2882" s="112">
        <v>0</v>
      </c>
      <c r="Z2882" s="112">
        <v>0</v>
      </c>
      <c r="AA2882" s="112">
        <v>0</v>
      </c>
      <c r="AB2882" s="112">
        <v>0</v>
      </c>
    </row>
    <row r="2883" spans="1:28" hidden="1" outlineLevel="1" x14ac:dyDescent="0.25">
      <c r="A2883" s="114" t="s">
        <v>1879</v>
      </c>
      <c r="B2883" s="114" t="s">
        <v>1880</v>
      </c>
      <c r="C2883" s="114" t="s">
        <v>621</v>
      </c>
      <c r="D2883" s="114" t="s">
        <v>1707</v>
      </c>
      <c r="E2883" s="112">
        <v>0</v>
      </c>
      <c r="F2883" s="112">
        <v>0</v>
      </c>
      <c r="G2883" s="112">
        <v>0</v>
      </c>
      <c r="H2883" s="112">
        <v>0</v>
      </c>
      <c r="I2883" s="112">
        <v>0</v>
      </c>
      <c r="J2883" s="112">
        <v>0</v>
      </c>
      <c r="K2883" s="112">
        <v>0</v>
      </c>
      <c r="L2883" s="112">
        <v>0</v>
      </c>
      <c r="M2883" s="112">
        <v>0</v>
      </c>
      <c r="O2883" s="114" t="s">
        <v>1879</v>
      </c>
      <c r="P2883" s="114" t="s">
        <v>1880</v>
      </c>
      <c r="Q2883" s="114" t="s">
        <v>621</v>
      </c>
      <c r="R2883" s="114" t="s">
        <v>1707</v>
      </c>
      <c r="S2883" s="114"/>
      <c r="T2883" s="112">
        <v>0</v>
      </c>
      <c r="U2883" s="112">
        <v>0</v>
      </c>
      <c r="V2883" s="112">
        <v>0</v>
      </c>
      <c r="W2883" s="112">
        <v>0</v>
      </c>
      <c r="X2883" s="112">
        <v>0</v>
      </c>
      <c r="Y2883" s="112">
        <v>0</v>
      </c>
      <c r="Z2883" s="112">
        <v>0</v>
      </c>
      <c r="AA2883" s="112">
        <v>0</v>
      </c>
      <c r="AB2883" s="112">
        <v>0</v>
      </c>
    </row>
    <row r="2884" spans="1:28" hidden="1" outlineLevel="1" x14ac:dyDescent="0.25">
      <c r="A2884" s="114" t="s">
        <v>1879</v>
      </c>
      <c r="B2884" s="114" t="s">
        <v>1880</v>
      </c>
      <c r="C2884" s="114" t="s">
        <v>706</v>
      </c>
      <c r="D2884" s="114" t="s">
        <v>1708</v>
      </c>
      <c r="E2884" s="112">
        <v>0</v>
      </c>
      <c r="F2884" s="112">
        <v>0</v>
      </c>
      <c r="G2884" s="112">
        <v>0</v>
      </c>
      <c r="H2884" s="112">
        <v>0</v>
      </c>
      <c r="I2884" s="112">
        <v>0</v>
      </c>
      <c r="J2884" s="112">
        <v>0</v>
      </c>
      <c r="K2884" s="112">
        <v>0</v>
      </c>
      <c r="L2884" s="112">
        <v>0</v>
      </c>
      <c r="M2884" s="112">
        <v>0</v>
      </c>
      <c r="O2884" s="114" t="s">
        <v>1879</v>
      </c>
      <c r="P2884" s="114" t="s">
        <v>1880</v>
      </c>
      <c r="Q2884" s="114" t="s">
        <v>706</v>
      </c>
      <c r="R2884" s="114" t="s">
        <v>1708</v>
      </c>
      <c r="S2884" s="114"/>
      <c r="T2884" s="112">
        <v>0</v>
      </c>
      <c r="U2884" s="112">
        <v>0</v>
      </c>
      <c r="V2884" s="112">
        <v>0</v>
      </c>
      <c r="W2884" s="112">
        <v>0</v>
      </c>
      <c r="X2884" s="112">
        <v>0</v>
      </c>
      <c r="Y2884" s="112">
        <v>0</v>
      </c>
      <c r="Z2884" s="112">
        <v>0</v>
      </c>
      <c r="AA2884" s="112">
        <v>0</v>
      </c>
      <c r="AB2884" s="112">
        <v>0</v>
      </c>
    </row>
    <row r="2885" spans="1:28" hidden="1" outlineLevel="1" x14ac:dyDescent="0.25">
      <c r="A2885" s="114" t="s">
        <v>1879</v>
      </c>
      <c r="B2885" s="114" t="s">
        <v>1880</v>
      </c>
      <c r="C2885" s="114" t="s">
        <v>708</v>
      </c>
      <c r="D2885" s="114" t="s">
        <v>1709</v>
      </c>
      <c r="E2885" s="112">
        <v>0</v>
      </c>
      <c r="F2885" s="112">
        <v>0</v>
      </c>
      <c r="G2885" s="112">
        <v>0</v>
      </c>
      <c r="H2885" s="112">
        <v>0</v>
      </c>
      <c r="I2885" s="112">
        <v>0</v>
      </c>
      <c r="J2885" s="112">
        <v>0</v>
      </c>
      <c r="K2885" s="112">
        <v>0</v>
      </c>
      <c r="L2885" s="112">
        <v>0</v>
      </c>
      <c r="M2885" s="112">
        <v>0</v>
      </c>
      <c r="O2885" s="114" t="s">
        <v>1879</v>
      </c>
      <c r="P2885" s="114" t="s">
        <v>1880</v>
      </c>
      <c r="Q2885" s="114" t="s">
        <v>708</v>
      </c>
      <c r="R2885" s="114" t="s">
        <v>1709</v>
      </c>
      <c r="S2885" s="114"/>
      <c r="T2885" s="112">
        <v>0</v>
      </c>
      <c r="U2885" s="112">
        <v>0</v>
      </c>
      <c r="V2885" s="112">
        <v>0</v>
      </c>
      <c r="W2885" s="112">
        <v>0</v>
      </c>
      <c r="X2885" s="112">
        <v>0</v>
      </c>
      <c r="Y2885" s="112">
        <v>0</v>
      </c>
      <c r="Z2885" s="112">
        <v>0</v>
      </c>
      <c r="AA2885" s="112">
        <v>0</v>
      </c>
      <c r="AB2885" s="112">
        <v>0</v>
      </c>
    </row>
    <row r="2886" spans="1:28" hidden="1" outlineLevel="1" x14ac:dyDescent="0.25"/>
    <row r="2887" spans="1:28" hidden="1" outlineLevel="1" x14ac:dyDescent="0.25"/>
    <row r="2888" spans="1:28" hidden="1" outlineLevel="1" x14ac:dyDescent="0.25">
      <c r="A2888" s="111" t="s">
        <v>1881</v>
      </c>
      <c r="O2888" s="111" t="s">
        <v>1881</v>
      </c>
    </row>
    <row r="2889" spans="1:28" hidden="1" outlineLevel="1" x14ac:dyDescent="0.25">
      <c r="A2889" s="114" t="s">
        <v>0</v>
      </c>
      <c r="B2889" s="114" t="s">
        <v>1666</v>
      </c>
      <c r="C2889" s="114" t="s">
        <v>112</v>
      </c>
      <c r="D2889" s="111" t="s">
        <v>127</v>
      </c>
      <c r="E2889" s="112" t="s">
        <v>1667</v>
      </c>
      <c r="F2889" s="112" t="s">
        <v>1668</v>
      </c>
      <c r="G2889" s="112" t="s">
        <v>1669</v>
      </c>
      <c r="H2889" s="112" t="s">
        <v>1670</v>
      </c>
      <c r="I2889" s="112" t="s">
        <v>1671</v>
      </c>
      <c r="J2889" s="112" t="s">
        <v>1672</v>
      </c>
      <c r="K2889" s="112" t="s">
        <v>1673</v>
      </c>
      <c r="L2889" s="112" t="s">
        <v>1674</v>
      </c>
      <c r="M2889" s="112" t="s">
        <v>1</v>
      </c>
      <c r="O2889" s="114" t="s">
        <v>0</v>
      </c>
      <c r="P2889" s="114" t="s">
        <v>1666</v>
      </c>
      <c r="Q2889" s="114" t="s">
        <v>112</v>
      </c>
      <c r="R2889" s="111" t="s">
        <v>127</v>
      </c>
      <c r="S2889" s="111"/>
      <c r="T2889" s="112" t="s">
        <v>1667</v>
      </c>
      <c r="U2889" s="112" t="s">
        <v>1668</v>
      </c>
      <c r="V2889" s="112" t="s">
        <v>1669</v>
      </c>
      <c r="W2889" s="112" t="s">
        <v>1670</v>
      </c>
      <c r="X2889" s="112" t="s">
        <v>1671</v>
      </c>
      <c r="Y2889" s="112" t="s">
        <v>1672</v>
      </c>
      <c r="Z2889" s="112" t="s">
        <v>1673</v>
      </c>
      <c r="AA2889" s="112" t="s">
        <v>1674</v>
      </c>
      <c r="AB2889" s="112" t="s">
        <v>1</v>
      </c>
    </row>
    <row r="2890" spans="1:28" hidden="1" outlineLevel="1" x14ac:dyDescent="0.25">
      <c r="A2890" s="114" t="s">
        <v>1882</v>
      </c>
      <c r="B2890" s="114" t="s">
        <v>1883</v>
      </c>
      <c r="C2890" s="114" t="s">
        <v>589</v>
      </c>
      <c r="D2890" s="114" t="s">
        <v>1676</v>
      </c>
      <c r="E2890" s="112">
        <v>11520</v>
      </c>
      <c r="F2890" s="112">
        <v>0</v>
      </c>
      <c r="G2890" s="112">
        <v>0</v>
      </c>
      <c r="H2890" s="112">
        <v>0</v>
      </c>
      <c r="I2890" s="112">
        <v>0</v>
      </c>
      <c r="J2890" s="112">
        <v>0</v>
      </c>
      <c r="K2890" s="112">
        <v>0</v>
      </c>
      <c r="L2890" s="112">
        <v>0</v>
      </c>
      <c r="M2890" s="112">
        <v>11520</v>
      </c>
      <c r="O2890" s="114" t="s">
        <v>1882</v>
      </c>
      <c r="P2890" s="114" t="s">
        <v>1883</v>
      </c>
      <c r="Q2890" s="114" t="s">
        <v>589</v>
      </c>
      <c r="R2890" s="114" t="s">
        <v>1676</v>
      </c>
      <c r="S2890" s="114"/>
      <c r="T2890" s="112">
        <v>11520</v>
      </c>
      <c r="U2890" s="112">
        <v>0</v>
      </c>
      <c r="V2890" s="112">
        <v>0</v>
      </c>
      <c r="W2890" s="112">
        <v>0</v>
      </c>
      <c r="X2890" s="112">
        <v>0</v>
      </c>
      <c r="Y2890" s="112">
        <v>0</v>
      </c>
      <c r="Z2890" s="112">
        <v>0</v>
      </c>
      <c r="AA2890" s="112">
        <v>0</v>
      </c>
      <c r="AB2890" s="112">
        <v>11520</v>
      </c>
    </row>
    <row r="2891" spans="1:28" hidden="1" outlineLevel="1" x14ac:dyDescent="0.25">
      <c r="A2891" s="114" t="s">
        <v>1882</v>
      </c>
      <c r="B2891" s="114" t="s">
        <v>1883</v>
      </c>
      <c r="C2891" s="114" t="s">
        <v>590</v>
      </c>
      <c r="D2891" s="114" t="s">
        <v>1677</v>
      </c>
      <c r="E2891" s="112">
        <v>0</v>
      </c>
      <c r="F2891" s="112">
        <v>0</v>
      </c>
      <c r="G2891" s="112">
        <v>0</v>
      </c>
      <c r="H2891" s="112">
        <v>0</v>
      </c>
      <c r="I2891" s="112">
        <v>6400</v>
      </c>
      <c r="J2891" s="112">
        <v>0</v>
      </c>
      <c r="K2891" s="112">
        <v>39032</v>
      </c>
      <c r="L2891" s="112">
        <v>0</v>
      </c>
      <c r="M2891" s="112">
        <v>45432</v>
      </c>
      <c r="O2891" s="114" t="s">
        <v>1882</v>
      </c>
      <c r="P2891" s="114" t="s">
        <v>1883</v>
      </c>
      <c r="Q2891" s="114" t="s">
        <v>590</v>
      </c>
      <c r="R2891" s="114" t="s">
        <v>1677</v>
      </c>
      <c r="S2891" s="114"/>
      <c r="T2891" s="112">
        <v>0</v>
      </c>
      <c r="U2891" s="112">
        <v>0</v>
      </c>
      <c r="V2891" s="112">
        <v>0</v>
      </c>
      <c r="W2891" s="112">
        <v>0</v>
      </c>
      <c r="X2891" s="112">
        <v>6400</v>
      </c>
      <c r="Y2891" s="112">
        <v>0</v>
      </c>
      <c r="Z2891" s="112">
        <v>39032</v>
      </c>
      <c r="AA2891" s="112">
        <v>0</v>
      </c>
      <c r="AB2891" s="112">
        <v>45432</v>
      </c>
    </row>
    <row r="2892" spans="1:28" hidden="1" outlineLevel="1" x14ac:dyDescent="0.25">
      <c r="A2892" s="114" t="s">
        <v>1882</v>
      </c>
      <c r="B2892" s="114" t="s">
        <v>1883</v>
      </c>
      <c r="C2892" s="114" t="s">
        <v>591</v>
      </c>
      <c r="D2892" s="114" t="s">
        <v>1678</v>
      </c>
      <c r="E2892" s="112">
        <v>0</v>
      </c>
      <c r="F2892" s="112">
        <v>843808</v>
      </c>
      <c r="G2892" s="112">
        <v>0</v>
      </c>
      <c r="H2892" s="112">
        <v>0</v>
      </c>
      <c r="I2892" s="112">
        <v>0</v>
      </c>
      <c r="J2892" s="112">
        <v>0</v>
      </c>
      <c r="K2892" s="112">
        <v>0</v>
      </c>
      <c r="L2892" s="112">
        <v>0</v>
      </c>
      <c r="M2892" s="112">
        <v>843808</v>
      </c>
      <c r="O2892" s="114" t="s">
        <v>1882</v>
      </c>
      <c r="P2892" s="114" t="s">
        <v>1883</v>
      </c>
      <c r="Q2892" s="114" t="s">
        <v>591</v>
      </c>
      <c r="R2892" s="114" t="s">
        <v>1678</v>
      </c>
      <c r="S2892" s="114"/>
      <c r="T2892" s="112">
        <v>0</v>
      </c>
      <c r="U2892" s="112">
        <v>843808</v>
      </c>
      <c r="V2892" s="112">
        <v>0</v>
      </c>
      <c r="W2892" s="112">
        <v>0</v>
      </c>
      <c r="X2892" s="112">
        <v>0</v>
      </c>
      <c r="Y2892" s="112">
        <v>0</v>
      </c>
      <c r="Z2892" s="112">
        <v>0</v>
      </c>
      <c r="AA2892" s="112">
        <v>0</v>
      </c>
      <c r="AB2892" s="112">
        <v>843808</v>
      </c>
    </row>
    <row r="2893" spans="1:28" hidden="1" outlineLevel="1" x14ac:dyDescent="0.25">
      <c r="A2893" s="114" t="s">
        <v>1882</v>
      </c>
      <c r="B2893" s="114" t="s">
        <v>1883</v>
      </c>
      <c r="C2893" s="114" t="s">
        <v>592</v>
      </c>
      <c r="D2893" s="114" t="s">
        <v>1679</v>
      </c>
      <c r="E2893" s="112">
        <v>61392</v>
      </c>
      <c r="F2893" s="112">
        <v>39456</v>
      </c>
      <c r="G2893" s="112">
        <v>0</v>
      </c>
      <c r="H2893" s="112">
        <v>0</v>
      </c>
      <c r="I2893" s="112">
        <v>134144</v>
      </c>
      <c r="J2893" s="112">
        <v>6720</v>
      </c>
      <c r="K2893" s="112">
        <v>65449</v>
      </c>
      <c r="L2893" s="112">
        <v>11018</v>
      </c>
      <c r="M2893" s="112">
        <v>318179</v>
      </c>
      <c r="O2893" s="114" t="s">
        <v>1882</v>
      </c>
      <c r="P2893" s="114" t="s">
        <v>1883</v>
      </c>
      <c r="Q2893" s="114" t="s">
        <v>592</v>
      </c>
      <c r="R2893" s="114" t="s">
        <v>1679</v>
      </c>
      <c r="S2893" s="114"/>
      <c r="T2893" s="112">
        <v>61392</v>
      </c>
      <c r="U2893" s="112">
        <v>39456</v>
      </c>
      <c r="V2893" s="112">
        <v>0</v>
      </c>
      <c r="W2893" s="112">
        <v>0</v>
      </c>
      <c r="X2893" s="112">
        <v>134144</v>
      </c>
      <c r="Y2893" s="112">
        <v>6720</v>
      </c>
      <c r="Z2893" s="112">
        <v>65449</v>
      </c>
      <c r="AA2893" s="112">
        <v>11018</v>
      </c>
      <c r="AB2893" s="112">
        <v>318179</v>
      </c>
    </row>
    <row r="2894" spans="1:28" hidden="1" outlineLevel="1" x14ac:dyDescent="0.25">
      <c r="A2894" s="114" t="s">
        <v>1882</v>
      </c>
      <c r="B2894" s="114" t="s">
        <v>1883</v>
      </c>
      <c r="C2894" s="114" t="s">
        <v>593</v>
      </c>
      <c r="D2894" s="114" t="s">
        <v>1680</v>
      </c>
      <c r="E2894" s="112">
        <v>0</v>
      </c>
      <c r="F2894" s="112">
        <v>0</v>
      </c>
      <c r="G2894" s="112">
        <v>0</v>
      </c>
      <c r="H2894" s="112">
        <v>0</v>
      </c>
      <c r="I2894" s="112">
        <v>0</v>
      </c>
      <c r="J2894" s="112">
        <v>0</v>
      </c>
      <c r="K2894" s="112">
        <v>0</v>
      </c>
      <c r="L2894" s="112">
        <v>0</v>
      </c>
      <c r="M2894" s="112">
        <v>0</v>
      </c>
      <c r="O2894" s="114" t="s">
        <v>1882</v>
      </c>
      <c r="P2894" s="114" t="s">
        <v>1883</v>
      </c>
      <c r="Q2894" s="114" t="s">
        <v>593</v>
      </c>
      <c r="R2894" s="114" t="s">
        <v>1680</v>
      </c>
      <c r="S2894" s="114"/>
      <c r="T2894" s="112">
        <v>0</v>
      </c>
      <c r="U2894" s="112">
        <v>0</v>
      </c>
      <c r="V2894" s="112">
        <v>0</v>
      </c>
      <c r="W2894" s="112">
        <v>0</v>
      </c>
      <c r="X2894" s="112">
        <v>0</v>
      </c>
      <c r="Y2894" s="112">
        <v>0</v>
      </c>
      <c r="Z2894" s="112">
        <v>0</v>
      </c>
      <c r="AA2894" s="112">
        <v>0</v>
      </c>
      <c r="AB2894" s="112">
        <v>0</v>
      </c>
    </row>
    <row r="2895" spans="1:28" hidden="1" outlineLevel="1" x14ac:dyDescent="0.25">
      <c r="A2895" s="114" t="s">
        <v>1882</v>
      </c>
      <c r="B2895" s="114" t="s">
        <v>1883</v>
      </c>
      <c r="C2895" s="114" t="s">
        <v>594</v>
      </c>
      <c r="D2895" s="114" t="s">
        <v>1681</v>
      </c>
      <c r="E2895" s="112">
        <v>11003</v>
      </c>
      <c r="F2895" s="112">
        <v>0</v>
      </c>
      <c r="G2895" s="112">
        <v>0</v>
      </c>
      <c r="H2895" s="112">
        <v>0</v>
      </c>
      <c r="I2895" s="112">
        <v>70070</v>
      </c>
      <c r="J2895" s="112">
        <v>0</v>
      </c>
      <c r="K2895" s="112">
        <v>159448</v>
      </c>
      <c r="L2895" s="112">
        <v>0</v>
      </c>
      <c r="M2895" s="112">
        <v>240521</v>
      </c>
      <c r="O2895" s="114" t="s">
        <v>1882</v>
      </c>
      <c r="P2895" s="114" t="s">
        <v>1883</v>
      </c>
      <c r="Q2895" s="114" t="s">
        <v>594</v>
      </c>
      <c r="R2895" s="114" t="s">
        <v>1681</v>
      </c>
      <c r="S2895" s="114"/>
      <c r="T2895" s="112">
        <v>11003</v>
      </c>
      <c r="U2895" s="112">
        <v>0</v>
      </c>
      <c r="V2895" s="112">
        <v>0</v>
      </c>
      <c r="W2895" s="112">
        <v>0</v>
      </c>
      <c r="X2895" s="112">
        <v>70070</v>
      </c>
      <c r="Y2895" s="112">
        <v>0</v>
      </c>
      <c r="Z2895" s="112">
        <v>159448</v>
      </c>
      <c r="AA2895" s="112">
        <v>0</v>
      </c>
      <c r="AB2895" s="112">
        <v>240521</v>
      </c>
    </row>
    <row r="2896" spans="1:28" hidden="1" outlineLevel="1" x14ac:dyDescent="0.25">
      <c r="A2896" s="114" t="s">
        <v>1882</v>
      </c>
      <c r="B2896" s="114" t="s">
        <v>1883</v>
      </c>
      <c r="C2896" s="114" t="s">
        <v>595</v>
      </c>
      <c r="D2896" s="114" t="s">
        <v>1682</v>
      </c>
      <c r="E2896" s="112">
        <v>0</v>
      </c>
      <c r="F2896" s="112">
        <v>48096</v>
      </c>
      <c r="G2896" s="112">
        <v>0</v>
      </c>
      <c r="H2896" s="112">
        <v>0</v>
      </c>
      <c r="I2896" s="112">
        <v>0</v>
      </c>
      <c r="J2896" s="112">
        <v>92438</v>
      </c>
      <c r="K2896" s="112">
        <v>0</v>
      </c>
      <c r="L2896" s="112">
        <v>56743</v>
      </c>
      <c r="M2896" s="112">
        <v>197277</v>
      </c>
      <c r="O2896" s="114" t="s">
        <v>1882</v>
      </c>
      <c r="P2896" s="114" t="s">
        <v>1883</v>
      </c>
      <c r="Q2896" s="114" t="s">
        <v>595</v>
      </c>
      <c r="R2896" s="114" t="s">
        <v>1682</v>
      </c>
      <c r="S2896" s="114"/>
      <c r="T2896" s="112">
        <v>0</v>
      </c>
      <c r="U2896" s="112">
        <v>48096</v>
      </c>
      <c r="V2896" s="112">
        <v>0</v>
      </c>
      <c r="W2896" s="112">
        <v>0</v>
      </c>
      <c r="X2896" s="112">
        <v>0</v>
      </c>
      <c r="Y2896" s="112">
        <v>92438</v>
      </c>
      <c r="Z2896" s="112">
        <v>0</v>
      </c>
      <c r="AA2896" s="112">
        <v>56743</v>
      </c>
      <c r="AB2896" s="112">
        <v>197277</v>
      </c>
    </row>
    <row r="2897" spans="1:28" hidden="1" outlineLevel="1" x14ac:dyDescent="0.25">
      <c r="A2897" s="114" t="s">
        <v>1882</v>
      </c>
      <c r="B2897" s="114" t="s">
        <v>1883</v>
      </c>
      <c r="C2897" s="114" t="s">
        <v>596</v>
      </c>
      <c r="D2897" s="114" t="s">
        <v>1683</v>
      </c>
      <c r="E2897" s="112">
        <v>0</v>
      </c>
      <c r="F2897" s="112">
        <v>0</v>
      </c>
      <c r="G2897" s="112">
        <v>0</v>
      </c>
      <c r="H2897" s="112">
        <v>0</v>
      </c>
      <c r="I2897" s="112">
        <v>84976</v>
      </c>
      <c r="J2897" s="112">
        <v>0</v>
      </c>
      <c r="K2897" s="112">
        <v>131984</v>
      </c>
      <c r="L2897" s="112">
        <v>0</v>
      </c>
      <c r="M2897" s="112">
        <v>216960</v>
      </c>
      <c r="O2897" s="114" t="s">
        <v>1882</v>
      </c>
      <c r="P2897" s="114" t="s">
        <v>1883</v>
      </c>
      <c r="Q2897" s="114" t="s">
        <v>596</v>
      </c>
      <c r="R2897" s="114" t="s">
        <v>1683</v>
      </c>
      <c r="S2897" s="114"/>
      <c r="T2897" s="112">
        <v>0</v>
      </c>
      <c r="U2897" s="112">
        <v>0</v>
      </c>
      <c r="V2897" s="112">
        <v>0</v>
      </c>
      <c r="W2897" s="112">
        <v>0</v>
      </c>
      <c r="X2897" s="112">
        <v>84976</v>
      </c>
      <c r="Y2897" s="112">
        <v>0</v>
      </c>
      <c r="Z2897" s="112">
        <v>131984</v>
      </c>
      <c r="AA2897" s="112">
        <v>0</v>
      </c>
      <c r="AB2897" s="112">
        <v>216960</v>
      </c>
    </row>
    <row r="2898" spans="1:28" hidden="1" outlineLevel="1" x14ac:dyDescent="0.25">
      <c r="A2898" s="114" t="s">
        <v>1882</v>
      </c>
      <c r="B2898" s="114" t="s">
        <v>1883</v>
      </c>
      <c r="C2898" s="114" t="s">
        <v>597</v>
      </c>
      <c r="D2898" s="114" t="s">
        <v>1684</v>
      </c>
      <c r="E2898" s="112">
        <v>16224</v>
      </c>
      <c r="F2898" s="112">
        <v>15040</v>
      </c>
      <c r="G2898" s="112">
        <v>0</v>
      </c>
      <c r="H2898" s="112">
        <v>0</v>
      </c>
      <c r="I2898" s="112">
        <v>0</v>
      </c>
      <c r="J2898" s="112">
        <v>0</v>
      </c>
      <c r="K2898" s="112">
        <v>0</v>
      </c>
      <c r="L2898" s="112">
        <v>0</v>
      </c>
      <c r="M2898" s="112">
        <v>31264</v>
      </c>
      <c r="O2898" s="114" t="s">
        <v>1882</v>
      </c>
      <c r="P2898" s="114" t="s">
        <v>1883</v>
      </c>
      <c r="Q2898" s="114" t="s">
        <v>597</v>
      </c>
      <c r="R2898" s="114" t="s">
        <v>1684</v>
      </c>
      <c r="S2898" s="114"/>
      <c r="T2898" s="112">
        <v>16224</v>
      </c>
      <c r="U2898" s="112">
        <v>15040</v>
      </c>
      <c r="V2898" s="112">
        <v>0</v>
      </c>
      <c r="W2898" s="112">
        <v>0</v>
      </c>
      <c r="X2898" s="112">
        <v>0</v>
      </c>
      <c r="Y2898" s="112">
        <v>0</v>
      </c>
      <c r="Z2898" s="112">
        <v>0</v>
      </c>
      <c r="AA2898" s="112">
        <v>0</v>
      </c>
      <c r="AB2898" s="112">
        <v>31264</v>
      </c>
    </row>
    <row r="2899" spans="1:28" hidden="1" outlineLevel="1" x14ac:dyDescent="0.25">
      <c r="A2899" s="114" t="s">
        <v>1882</v>
      </c>
      <c r="B2899" s="114" t="s">
        <v>1883</v>
      </c>
      <c r="C2899" s="114" t="s">
        <v>598</v>
      </c>
      <c r="D2899" s="114" t="s">
        <v>1685</v>
      </c>
      <c r="E2899" s="112">
        <v>0</v>
      </c>
      <c r="F2899" s="112">
        <v>0</v>
      </c>
      <c r="G2899" s="112">
        <v>0</v>
      </c>
      <c r="H2899" s="112">
        <v>0</v>
      </c>
      <c r="I2899" s="112">
        <v>0</v>
      </c>
      <c r="J2899" s="112">
        <v>0</v>
      </c>
      <c r="K2899" s="112">
        <v>0</v>
      </c>
      <c r="L2899" s="112">
        <v>0</v>
      </c>
      <c r="M2899" s="112">
        <v>0</v>
      </c>
      <c r="O2899" s="114" t="s">
        <v>1882</v>
      </c>
      <c r="P2899" s="114" t="s">
        <v>1883</v>
      </c>
      <c r="Q2899" s="114" t="s">
        <v>598</v>
      </c>
      <c r="R2899" s="114" t="s">
        <v>1685</v>
      </c>
      <c r="S2899" s="114"/>
      <c r="T2899" s="112">
        <v>0</v>
      </c>
      <c r="U2899" s="112">
        <v>0</v>
      </c>
      <c r="V2899" s="112">
        <v>0</v>
      </c>
      <c r="W2899" s="112">
        <v>0</v>
      </c>
      <c r="X2899" s="112">
        <v>0</v>
      </c>
      <c r="Y2899" s="112">
        <v>0</v>
      </c>
      <c r="Z2899" s="112">
        <v>0</v>
      </c>
      <c r="AA2899" s="112">
        <v>0</v>
      </c>
      <c r="AB2899" s="112">
        <v>0</v>
      </c>
    </row>
    <row r="2900" spans="1:28" hidden="1" outlineLevel="1" x14ac:dyDescent="0.25">
      <c r="A2900" s="114" t="s">
        <v>1882</v>
      </c>
      <c r="B2900" s="114" t="s">
        <v>1883</v>
      </c>
      <c r="C2900" s="114" t="s">
        <v>599</v>
      </c>
      <c r="D2900" s="114" t="s">
        <v>1686</v>
      </c>
      <c r="E2900" s="112">
        <v>0</v>
      </c>
      <c r="F2900" s="112">
        <v>0</v>
      </c>
      <c r="G2900" s="112">
        <v>0</v>
      </c>
      <c r="H2900" s="112">
        <v>0</v>
      </c>
      <c r="I2900" s="112">
        <v>0</v>
      </c>
      <c r="J2900" s="112">
        <v>86448</v>
      </c>
      <c r="K2900" s="112">
        <v>0</v>
      </c>
      <c r="L2900" s="112">
        <v>108191</v>
      </c>
      <c r="M2900" s="112">
        <v>194639</v>
      </c>
      <c r="O2900" s="114" t="s">
        <v>1882</v>
      </c>
      <c r="P2900" s="114" t="s">
        <v>1883</v>
      </c>
      <c r="Q2900" s="114" t="s">
        <v>599</v>
      </c>
      <c r="R2900" s="114" t="s">
        <v>1686</v>
      </c>
      <c r="S2900" s="114"/>
      <c r="T2900" s="112">
        <v>0</v>
      </c>
      <c r="U2900" s="112">
        <v>0</v>
      </c>
      <c r="V2900" s="112">
        <v>0</v>
      </c>
      <c r="W2900" s="112">
        <v>0</v>
      </c>
      <c r="X2900" s="112">
        <v>0</v>
      </c>
      <c r="Y2900" s="112">
        <v>86448</v>
      </c>
      <c r="Z2900" s="112">
        <v>0</v>
      </c>
      <c r="AA2900" s="112">
        <v>108191</v>
      </c>
      <c r="AB2900" s="112">
        <v>194639</v>
      </c>
    </row>
    <row r="2901" spans="1:28" hidden="1" outlineLevel="1" x14ac:dyDescent="0.25">
      <c r="A2901" s="114" t="s">
        <v>1882</v>
      </c>
      <c r="B2901" s="114" t="s">
        <v>1883</v>
      </c>
      <c r="C2901" s="114" t="s">
        <v>600</v>
      </c>
      <c r="D2901" s="114" t="s">
        <v>1687</v>
      </c>
      <c r="E2901" s="112">
        <v>439824</v>
      </c>
      <c r="F2901" s="112">
        <v>0</v>
      </c>
      <c r="G2901" s="112">
        <v>0</v>
      </c>
      <c r="H2901" s="112">
        <v>104480</v>
      </c>
      <c r="I2901" s="112">
        <v>0</v>
      </c>
      <c r="J2901" s="112">
        <v>0</v>
      </c>
      <c r="K2901" s="112">
        <v>3560</v>
      </c>
      <c r="L2901" s="112">
        <v>0</v>
      </c>
      <c r="M2901" s="112">
        <v>547864</v>
      </c>
      <c r="O2901" s="114" t="s">
        <v>1882</v>
      </c>
      <c r="P2901" s="114" t="s">
        <v>1883</v>
      </c>
      <c r="Q2901" s="114" t="s">
        <v>600</v>
      </c>
      <c r="R2901" s="114" t="s">
        <v>1687</v>
      </c>
      <c r="S2901" s="114"/>
      <c r="T2901" s="112">
        <v>439824</v>
      </c>
      <c r="U2901" s="112">
        <v>0</v>
      </c>
      <c r="V2901" s="112">
        <v>0</v>
      </c>
      <c r="W2901" s="112">
        <v>104480</v>
      </c>
      <c r="X2901" s="112">
        <v>0</v>
      </c>
      <c r="Y2901" s="112">
        <v>0</v>
      </c>
      <c r="Z2901" s="112">
        <v>3560</v>
      </c>
      <c r="AA2901" s="112">
        <v>0</v>
      </c>
      <c r="AB2901" s="112">
        <v>547864</v>
      </c>
    </row>
    <row r="2902" spans="1:28" hidden="1" outlineLevel="1" x14ac:dyDescent="0.25">
      <c r="A2902" s="114" t="s">
        <v>1882</v>
      </c>
      <c r="B2902" s="114" t="s">
        <v>1883</v>
      </c>
      <c r="C2902" s="114" t="s">
        <v>601</v>
      </c>
      <c r="D2902" s="114" t="s">
        <v>1688</v>
      </c>
      <c r="E2902" s="112">
        <v>82144</v>
      </c>
      <c r="F2902" s="112">
        <v>0</v>
      </c>
      <c r="G2902" s="112">
        <v>0</v>
      </c>
      <c r="H2902" s="112">
        <v>0</v>
      </c>
      <c r="I2902" s="112">
        <v>0</v>
      </c>
      <c r="J2902" s="112">
        <v>0</v>
      </c>
      <c r="K2902" s="112">
        <v>1864</v>
      </c>
      <c r="L2902" s="112">
        <v>0</v>
      </c>
      <c r="M2902" s="112">
        <v>84008</v>
      </c>
      <c r="O2902" s="114" t="s">
        <v>1882</v>
      </c>
      <c r="P2902" s="114" t="s">
        <v>1883</v>
      </c>
      <c r="Q2902" s="114" t="s">
        <v>601</v>
      </c>
      <c r="R2902" s="114" t="s">
        <v>1688</v>
      </c>
      <c r="S2902" s="114"/>
      <c r="T2902" s="112">
        <v>82144</v>
      </c>
      <c r="U2902" s="112">
        <v>0</v>
      </c>
      <c r="V2902" s="112">
        <v>0</v>
      </c>
      <c r="W2902" s="112">
        <v>0</v>
      </c>
      <c r="X2902" s="112">
        <v>0</v>
      </c>
      <c r="Y2902" s="112">
        <v>0</v>
      </c>
      <c r="Z2902" s="112">
        <v>1864</v>
      </c>
      <c r="AA2902" s="112">
        <v>0</v>
      </c>
      <c r="AB2902" s="112">
        <v>84008</v>
      </c>
    </row>
    <row r="2903" spans="1:28" hidden="1" outlineLevel="1" x14ac:dyDescent="0.25">
      <c r="A2903" s="114" t="s">
        <v>1882</v>
      </c>
      <c r="B2903" s="114" t="s">
        <v>1883</v>
      </c>
      <c r="C2903" s="114" t="s">
        <v>602</v>
      </c>
      <c r="D2903" s="114" t="s">
        <v>1689</v>
      </c>
      <c r="E2903" s="112">
        <v>0</v>
      </c>
      <c r="F2903" s="112">
        <v>0</v>
      </c>
      <c r="G2903" s="112">
        <v>0</v>
      </c>
      <c r="H2903" s="112">
        <v>0</v>
      </c>
      <c r="I2903" s="112">
        <v>0</v>
      </c>
      <c r="J2903" s="112">
        <v>0</v>
      </c>
      <c r="K2903" s="112">
        <v>0</v>
      </c>
      <c r="L2903" s="112">
        <v>2696</v>
      </c>
      <c r="M2903" s="112">
        <v>2696</v>
      </c>
      <c r="O2903" s="114" t="s">
        <v>1882</v>
      </c>
      <c r="P2903" s="114" t="s">
        <v>1883</v>
      </c>
      <c r="Q2903" s="114" t="s">
        <v>602</v>
      </c>
      <c r="R2903" s="114" t="s">
        <v>1689</v>
      </c>
      <c r="S2903" s="114"/>
      <c r="T2903" s="112">
        <v>0</v>
      </c>
      <c r="U2903" s="112">
        <v>0</v>
      </c>
      <c r="V2903" s="112">
        <v>0</v>
      </c>
      <c r="W2903" s="112">
        <v>0</v>
      </c>
      <c r="X2903" s="112">
        <v>0</v>
      </c>
      <c r="Y2903" s="112">
        <v>0</v>
      </c>
      <c r="Z2903" s="112">
        <v>0</v>
      </c>
      <c r="AA2903" s="112">
        <v>2696</v>
      </c>
      <c r="AB2903" s="112">
        <v>2696</v>
      </c>
    </row>
    <row r="2904" spans="1:28" hidden="1" outlineLevel="1" x14ac:dyDescent="0.25">
      <c r="A2904" s="114" t="s">
        <v>1882</v>
      </c>
      <c r="B2904" s="114" t="s">
        <v>1883</v>
      </c>
      <c r="C2904" s="114" t="s">
        <v>603</v>
      </c>
      <c r="D2904" s="114" t="s">
        <v>1690</v>
      </c>
      <c r="E2904" s="112">
        <v>0</v>
      </c>
      <c r="F2904" s="112">
        <v>0</v>
      </c>
      <c r="G2904" s="112">
        <v>0</v>
      </c>
      <c r="H2904" s="112">
        <v>0</v>
      </c>
      <c r="I2904" s="112">
        <v>0</v>
      </c>
      <c r="J2904" s="112">
        <v>0</v>
      </c>
      <c r="K2904" s="112">
        <v>0</v>
      </c>
      <c r="L2904" s="112">
        <v>0</v>
      </c>
      <c r="M2904" s="112">
        <v>0</v>
      </c>
      <c r="O2904" s="114" t="s">
        <v>1882</v>
      </c>
      <c r="P2904" s="114" t="s">
        <v>1883</v>
      </c>
      <c r="Q2904" s="114" t="s">
        <v>603</v>
      </c>
      <c r="R2904" s="114" t="s">
        <v>1690</v>
      </c>
      <c r="S2904" s="114"/>
      <c r="T2904" s="112">
        <v>0</v>
      </c>
      <c r="U2904" s="112">
        <v>0</v>
      </c>
      <c r="V2904" s="112">
        <v>0</v>
      </c>
      <c r="W2904" s="112">
        <v>0</v>
      </c>
      <c r="X2904" s="112">
        <v>0</v>
      </c>
      <c r="Y2904" s="112">
        <v>0</v>
      </c>
      <c r="Z2904" s="112">
        <v>0</v>
      </c>
      <c r="AA2904" s="112">
        <v>0</v>
      </c>
      <c r="AB2904" s="112">
        <v>0</v>
      </c>
    </row>
    <row r="2905" spans="1:28" hidden="1" outlineLevel="1" x14ac:dyDescent="0.25">
      <c r="A2905" s="114" t="s">
        <v>1882</v>
      </c>
      <c r="B2905" s="114" t="s">
        <v>1883</v>
      </c>
      <c r="C2905" s="114" t="s">
        <v>604</v>
      </c>
      <c r="D2905" s="114" t="s">
        <v>1691</v>
      </c>
      <c r="E2905" s="112">
        <v>8448</v>
      </c>
      <c r="F2905" s="112">
        <v>1728</v>
      </c>
      <c r="G2905" s="112">
        <v>0</v>
      </c>
      <c r="H2905" s="112">
        <v>0</v>
      </c>
      <c r="I2905" s="112">
        <v>0</v>
      </c>
      <c r="J2905" s="112">
        <v>0</v>
      </c>
      <c r="K2905" s="112">
        <v>0</v>
      </c>
      <c r="L2905" s="112">
        <v>3927</v>
      </c>
      <c r="M2905" s="112">
        <v>14103</v>
      </c>
      <c r="O2905" s="114" t="s">
        <v>1882</v>
      </c>
      <c r="P2905" s="114" t="s">
        <v>1883</v>
      </c>
      <c r="Q2905" s="114" t="s">
        <v>604</v>
      </c>
      <c r="R2905" s="114" t="s">
        <v>1691</v>
      </c>
      <c r="S2905" s="114"/>
      <c r="T2905" s="112">
        <v>8448</v>
      </c>
      <c r="U2905" s="112">
        <v>1728</v>
      </c>
      <c r="V2905" s="112">
        <v>0</v>
      </c>
      <c r="W2905" s="112">
        <v>0</v>
      </c>
      <c r="X2905" s="112">
        <v>0</v>
      </c>
      <c r="Y2905" s="112">
        <v>0</v>
      </c>
      <c r="Z2905" s="112">
        <v>0</v>
      </c>
      <c r="AA2905" s="112">
        <v>3927</v>
      </c>
      <c r="AB2905" s="112">
        <v>14103</v>
      </c>
    </row>
    <row r="2906" spans="1:28" hidden="1" outlineLevel="1" x14ac:dyDescent="0.25">
      <c r="A2906" s="114" t="s">
        <v>1882</v>
      </c>
      <c r="B2906" s="114" t="s">
        <v>1883</v>
      </c>
      <c r="C2906" s="114" t="s">
        <v>605</v>
      </c>
      <c r="D2906" s="114" t="s">
        <v>1692</v>
      </c>
      <c r="E2906" s="112">
        <v>0</v>
      </c>
      <c r="F2906" s="112">
        <v>0</v>
      </c>
      <c r="G2906" s="112">
        <v>0</v>
      </c>
      <c r="H2906" s="112">
        <v>0</v>
      </c>
      <c r="I2906" s="112">
        <v>0</v>
      </c>
      <c r="J2906" s="112">
        <v>0</v>
      </c>
      <c r="K2906" s="112">
        <v>0</v>
      </c>
      <c r="L2906" s="112">
        <v>0</v>
      </c>
      <c r="M2906" s="112">
        <v>0</v>
      </c>
      <c r="O2906" s="114" t="s">
        <v>1882</v>
      </c>
      <c r="P2906" s="114" t="s">
        <v>1883</v>
      </c>
      <c r="Q2906" s="114" t="s">
        <v>605</v>
      </c>
      <c r="R2906" s="114" t="s">
        <v>1692</v>
      </c>
      <c r="S2906" s="114"/>
      <c r="T2906" s="112">
        <v>0</v>
      </c>
      <c r="U2906" s="112">
        <v>0</v>
      </c>
      <c r="V2906" s="112">
        <v>0</v>
      </c>
      <c r="W2906" s="112">
        <v>0</v>
      </c>
      <c r="X2906" s="112">
        <v>0</v>
      </c>
      <c r="Y2906" s="112">
        <v>0</v>
      </c>
      <c r="Z2906" s="112">
        <v>0</v>
      </c>
      <c r="AA2906" s="112">
        <v>0</v>
      </c>
      <c r="AB2906" s="112">
        <v>0</v>
      </c>
    </row>
    <row r="2907" spans="1:28" hidden="1" outlineLevel="1" x14ac:dyDescent="0.25">
      <c r="A2907" s="114" t="s">
        <v>1882</v>
      </c>
      <c r="B2907" s="114" t="s">
        <v>1883</v>
      </c>
      <c r="C2907" s="114" t="s">
        <v>606</v>
      </c>
      <c r="D2907" s="114" t="s">
        <v>1693</v>
      </c>
      <c r="E2907" s="112">
        <v>0</v>
      </c>
      <c r="F2907" s="112">
        <v>0</v>
      </c>
      <c r="G2907" s="112">
        <v>0</v>
      </c>
      <c r="H2907" s="112">
        <v>0</v>
      </c>
      <c r="I2907" s="112">
        <v>0</v>
      </c>
      <c r="J2907" s="112">
        <v>0</v>
      </c>
      <c r="K2907" s="112">
        <v>0</v>
      </c>
      <c r="L2907" s="112">
        <v>0</v>
      </c>
      <c r="M2907" s="112">
        <v>0</v>
      </c>
      <c r="O2907" s="114" t="s">
        <v>1882</v>
      </c>
      <c r="P2907" s="114" t="s">
        <v>1883</v>
      </c>
      <c r="Q2907" s="114" t="s">
        <v>606</v>
      </c>
      <c r="R2907" s="114" t="s">
        <v>1693</v>
      </c>
      <c r="S2907" s="114"/>
      <c r="T2907" s="112">
        <v>0</v>
      </c>
      <c r="U2907" s="112">
        <v>0</v>
      </c>
      <c r="V2907" s="112">
        <v>0</v>
      </c>
      <c r="W2907" s="112">
        <v>0</v>
      </c>
      <c r="X2907" s="112">
        <v>0</v>
      </c>
      <c r="Y2907" s="112">
        <v>0</v>
      </c>
      <c r="Z2907" s="112">
        <v>0</v>
      </c>
      <c r="AA2907" s="112">
        <v>0</v>
      </c>
      <c r="AB2907" s="112">
        <v>0</v>
      </c>
    </row>
    <row r="2908" spans="1:28" hidden="1" outlineLevel="1" x14ac:dyDescent="0.25">
      <c r="A2908" s="114" t="s">
        <v>1882</v>
      </c>
      <c r="B2908" s="114" t="s">
        <v>1883</v>
      </c>
      <c r="C2908" s="114" t="s">
        <v>607</v>
      </c>
      <c r="D2908" s="114" t="s">
        <v>1694</v>
      </c>
      <c r="E2908" s="112">
        <v>0</v>
      </c>
      <c r="F2908" s="112">
        <v>215872</v>
      </c>
      <c r="G2908" s="112">
        <v>86688</v>
      </c>
      <c r="H2908" s="112">
        <v>0</v>
      </c>
      <c r="I2908" s="112">
        <v>0</v>
      </c>
      <c r="J2908" s="112">
        <v>0</v>
      </c>
      <c r="K2908" s="112">
        <v>0</v>
      </c>
      <c r="L2908" s="112">
        <v>10522</v>
      </c>
      <c r="M2908" s="112">
        <v>313082</v>
      </c>
      <c r="O2908" s="114" t="s">
        <v>1882</v>
      </c>
      <c r="P2908" s="114" t="s">
        <v>1883</v>
      </c>
      <c r="Q2908" s="114" t="s">
        <v>607</v>
      </c>
      <c r="R2908" s="114" t="s">
        <v>1694</v>
      </c>
      <c r="S2908" s="114"/>
      <c r="T2908" s="112">
        <v>0</v>
      </c>
      <c r="U2908" s="112">
        <v>215872</v>
      </c>
      <c r="V2908" s="112">
        <v>86688</v>
      </c>
      <c r="W2908" s="112">
        <v>0</v>
      </c>
      <c r="X2908" s="112">
        <v>0</v>
      </c>
      <c r="Y2908" s="112">
        <v>0</v>
      </c>
      <c r="Z2908" s="112">
        <v>0</v>
      </c>
      <c r="AA2908" s="112">
        <v>10522</v>
      </c>
      <c r="AB2908" s="112">
        <v>313082</v>
      </c>
    </row>
    <row r="2909" spans="1:28" hidden="1" outlineLevel="1" x14ac:dyDescent="0.25">
      <c r="A2909" s="114" t="s">
        <v>1882</v>
      </c>
      <c r="B2909" s="114" t="s">
        <v>1883</v>
      </c>
      <c r="C2909" s="114" t="s">
        <v>608</v>
      </c>
      <c r="D2909" s="114" t="s">
        <v>1695</v>
      </c>
      <c r="E2909" s="112">
        <v>0</v>
      </c>
      <c r="F2909" s="112">
        <v>0</v>
      </c>
      <c r="G2909" s="112">
        <v>0</v>
      </c>
      <c r="H2909" s="112">
        <v>0</v>
      </c>
      <c r="I2909" s="112">
        <v>0</v>
      </c>
      <c r="J2909" s="112">
        <v>0</v>
      </c>
      <c r="K2909" s="112">
        <v>0</v>
      </c>
      <c r="L2909" s="112">
        <v>0</v>
      </c>
      <c r="M2909" s="112">
        <v>0</v>
      </c>
      <c r="O2909" s="114" t="s">
        <v>1882</v>
      </c>
      <c r="P2909" s="114" t="s">
        <v>1883</v>
      </c>
      <c r="Q2909" s="114" t="s">
        <v>608</v>
      </c>
      <c r="R2909" s="114" t="s">
        <v>1695</v>
      </c>
      <c r="S2909" s="114"/>
      <c r="T2909" s="112">
        <v>0</v>
      </c>
      <c r="U2909" s="112">
        <v>0</v>
      </c>
      <c r="V2909" s="112">
        <v>0</v>
      </c>
      <c r="W2909" s="112">
        <v>0</v>
      </c>
      <c r="X2909" s="112">
        <v>0</v>
      </c>
      <c r="Y2909" s="112">
        <v>0</v>
      </c>
      <c r="Z2909" s="112">
        <v>0</v>
      </c>
      <c r="AA2909" s="112">
        <v>0</v>
      </c>
      <c r="AB2909" s="112">
        <v>0</v>
      </c>
    </row>
    <row r="2910" spans="1:28" hidden="1" outlineLevel="1" x14ac:dyDescent="0.25">
      <c r="A2910" s="114" t="s">
        <v>1882</v>
      </c>
      <c r="B2910" s="114" t="s">
        <v>1883</v>
      </c>
      <c r="C2910" s="114" t="s">
        <v>609</v>
      </c>
      <c r="D2910" s="114" t="s">
        <v>1696</v>
      </c>
      <c r="E2910" s="112">
        <v>0</v>
      </c>
      <c r="F2910" s="112">
        <v>0</v>
      </c>
      <c r="G2910" s="112">
        <v>0</v>
      </c>
      <c r="H2910" s="112">
        <v>0</v>
      </c>
      <c r="I2910" s="112">
        <v>0</v>
      </c>
      <c r="J2910" s="112">
        <v>0</v>
      </c>
      <c r="K2910" s="112">
        <v>0</v>
      </c>
      <c r="L2910" s="112">
        <v>0</v>
      </c>
      <c r="M2910" s="112">
        <v>0</v>
      </c>
      <c r="O2910" s="114" t="s">
        <v>1882</v>
      </c>
      <c r="P2910" s="114" t="s">
        <v>1883</v>
      </c>
      <c r="Q2910" s="114" t="s">
        <v>609</v>
      </c>
      <c r="R2910" s="114" t="s">
        <v>1696</v>
      </c>
      <c r="S2910" s="114"/>
      <c r="T2910" s="112">
        <v>0</v>
      </c>
      <c r="U2910" s="112">
        <v>0</v>
      </c>
      <c r="V2910" s="112">
        <v>0</v>
      </c>
      <c r="W2910" s="112">
        <v>0</v>
      </c>
      <c r="X2910" s="112">
        <v>0</v>
      </c>
      <c r="Y2910" s="112">
        <v>0</v>
      </c>
      <c r="Z2910" s="112">
        <v>0</v>
      </c>
      <c r="AA2910" s="112">
        <v>0</v>
      </c>
      <c r="AB2910" s="112">
        <v>0</v>
      </c>
    </row>
    <row r="2911" spans="1:28" hidden="1" outlineLevel="1" x14ac:dyDescent="0.25">
      <c r="A2911" s="114" t="s">
        <v>1882</v>
      </c>
      <c r="B2911" s="114" t="s">
        <v>1883</v>
      </c>
      <c r="C2911" s="114" t="s">
        <v>610</v>
      </c>
      <c r="D2911" s="114" t="s">
        <v>1697</v>
      </c>
      <c r="E2911" s="112">
        <v>0</v>
      </c>
      <c r="F2911" s="112">
        <v>0</v>
      </c>
      <c r="G2911" s="112">
        <v>0</v>
      </c>
      <c r="H2911" s="112">
        <v>0</v>
      </c>
      <c r="I2911" s="112">
        <v>9120</v>
      </c>
      <c r="J2911" s="112">
        <v>0</v>
      </c>
      <c r="K2911" s="112">
        <v>4192</v>
      </c>
      <c r="L2911" s="112">
        <v>0</v>
      </c>
      <c r="M2911" s="112">
        <v>13312</v>
      </c>
      <c r="O2911" s="114" t="s">
        <v>1882</v>
      </c>
      <c r="P2911" s="114" t="s">
        <v>1883</v>
      </c>
      <c r="Q2911" s="114" t="s">
        <v>610</v>
      </c>
      <c r="R2911" s="114" t="s">
        <v>1697</v>
      </c>
      <c r="S2911" s="114"/>
      <c r="T2911" s="112">
        <v>0</v>
      </c>
      <c r="U2911" s="112">
        <v>0</v>
      </c>
      <c r="V2911" s="112">
        <v>0</v>
      </c>
      <c r="W2911" s="112">
        <v>0</v>
      </c>
      <c r="X2911" s="112">
        <v>9120</v>
      </c>
      <c r="Y2911" s="112">
        <v>0</v>
      </c>
      <c r="Z2911" s="112">
        <v>4192</v>
      </c>
      <c r="AA2911" s="112">
        <v>0</v>
      </c>
      <c r="AB2911" s="112">
        <v>13312</v>
      </c>
    </row>
    <row r="2912" spans="1:28" hidden="1" outlineLevel="1" x14ac:dyDescent="0.25">
      <c r="A2912" s="114" t="s">
        <v>1882</v>
      </c>
      <c r="B2912" s="114" t="s">
        <v>1883</v>
      </c>
      <c r="C2912" s="114" t="s">
        <v>611</v>
      </c>
      <c r="D2912" s="114" t="s">
        <v>1698</v>
      </c>
      <c r="E2912" s="112">
        <v>50992</v>
      </c>
      <c r="F2912" s="112">
        <v>0</v>
      </c>
      <c r="G2912" s="112">
        <v>0</v>
      </c>
      <c r="H2912" s="112">
        <v>0</v>
      </c>
      <c r="I2912" s="112">
        <v>0</v>
      </c>
      <c r="J2912" s="112">
        <v>0</v>
      </c>
      <c r="K2912" s="112">
        <v>0</v>
      </c>
      <c r="L2912" s="112">
        <v>0</v>
      </c>
      <c r="M2912" s="112">
        <v>50992</v>
      </c>
      <c r="O2912" s="114" t="s">
        <v>1882</v>
      </c>
      <c r="P2912" s="114" t="s">
        <v>1883</v>
      </c>
      <c r="Q2912" s="114" t="s">
        <v>611</v>
      </c>
      <c r="R2912" s="114" t="s">
        <v>1698</v>
      </c>
      <c r="S2912" s="114"/>
      <c r="T2912" s="112">
        <v>50992</v>
      </c>
      <c r="U2912" s="112">
        <v>0</v>
      </c>
      <c r="V2912" s="112">
        <v>0</v>
      </c>
      <c r="W2912" s="112">
        <v>0</v>
      </c>
      <c r="X2912" s="112">
        <v>0</v>
      </c>
      <c r="Y2912" s="112">
        <v>0</v>
      </c>
      <c r="Z2912" s="112">
        <v>0</v>
      </c>
      <c r="AA2912" s="112">
        <v>0</v>
      </c>
      <c r="AB2912" s="112">
        <v>50992</v>
      </c>
    </row>
    <row r="2913" spans="1:28" hidden="1" outlineLevel="1" x14ac:dyDescent="0.25">
      <c r="A2913" s="114" t="s">
        <v>1882</v>
      </c>
      <c r="B2913" s="114" t="s">
        <v>1883</v>
      </c>
      <c r="C2913" s="114" t="s">
        <v>612</v>
      </c>
      <c r="D2913" s="114" t="s">
        <v>1699</v>
      </c>
      <c r="E2913" s="112">
        <v>4560</v>
      </c>
      <c r="F2913" s="112">
        <v>0</v>
      </c>
      <c r="G2913" s="112">
        <v>0</v>
      </c>
      <c r="H2913" s="112">
        <v>0</v>
      </c>
      <c r="I2913" s="112">
        <v>0</v>
      </c>
      <c r="J2913" s="112">
        <v>0</v>
      </c>
      <c r="K2913" s="112">
        <v>0</v>
      </c>
      <c r="L2913" s="112">
        <v>0</v>
      </c>
      <c r="M2913" s="112">
        <v>4560</v>
      </c>
      <c r="O2913" s="114" t="s">
        <v>1882</v>
      </c>
      <c r="P2913" s="114" t="s">
        <v>1883</v>
      </c>
      <c r="Q2913" s="114" t="s">
        <v>612</v>
      </c>
      <c r="R2913" s="114" t="s">
        <v>1699</v>
      </c>
      <c r="S2913" s="114"/>
      <c r="T2913" s="112">
        <v>4560</v>
      </c>
      <c r="U2913" s="112">
        <v>0</v>
      </c>
      <c r="V2913" s="112">
        <v>0</v>
      </c>
      <c r="W2913" s="112">
        <v>0</v>
      </c>
      <c r="X2913" s="112">
        <v>0</v>
      </c>
      <c r="Y2913" s="112">
        <v>0</v>
      </c>
      <c r="Z2913" s="112">
        <v>0</v>
      </c>
      <c r="AA2913" s="112">
        <v>0</v>
      </c>
      <c r="AB2913" s="112">
        <v>4560</v>
      </c>
    </row>
    <row r="2914" spans="1:28" hidden="1" outlineLevel="1" x14ac:dyDescent="0.25">
      <c r="A2914" s="114" t="s">
        <v>1882</v>
      </c>
      <c r="B2914" s="114" t="s">
        <v>1883</v>
      </c>
      <c r="C2914" s="114" t="s">
        <v>613</v>
      </c>
      <c r="D2914" s="114" t="s">
        <v>1700</v>
      </c>
      <c r="E2914" s="112">
        <v>739008</v>
      </c>
      <c r="F2914" s="112">
        <v>0</v>
      </c>
      <c r="G2914" s="112">
        <v>0</v>
      </c>
      <c r="H2914" s="112">
        <v>0</v>
      </c>
      <c r="I2914" s="112">
        <v>0</v>
      </c>
      <c r="J2914" s="112">
        <v>0</v>
      </c>
      <c r="K2914" s="112">
        <v>0</v>
      </c>
      <c r="L2914" s="112">
        <v>0</v>
      </c>
      <c r="M2914" s="112">
        <v>739008</v>
      </c>
      <c r="O2914" s="114" t="s">
        <v>1882</v>
      </c>
      <c r="P2914" s="114" t="s">
        <v>1883</v>
      </c>
      <c r="Q2914" s="114" t="s">
        <v>613</v>
      </c>
      <c r="R2914" s="114" t="s">
        <v>1700</v>
      </c>
      <c r="S2914" s="114"/>
      <c r="T2914" s="112">
        <v>739008</v>
      </c>
      <c r="U2914" s="112">
        <v>0</v>
      </c>
      <c r="V2914" s="112">
        <v>0</v>
      </c>
      <c r="W2914" s="112">
        <v>0</v>
      </c>
      <c r="X2914" s="112">
        <v>0</v>
      </c>
      <c r="Y2914" s="112">
        <v>0</v>
      </c>
      <c r="Z2914" s="112">
        <v>0</v>
      </c>
      <c r="AA2914" s="112">
        <v>0</v>
      </c>
      <c r="AB2914" s="112">
        <v>739008</v>
      </c>
    </row>
    <row r="2915" spans="1:28" hidden="1" outlineLevel="1" x14ac:dyDescent="0.25">
      <c r="A2915" s="114" t="s">
        <v>1882</v>
      </c>
      <c r="B2915" s="114" t="s">
        <v>1883</v>
      </c>
      <c r="C2915" s="114" t="s">
        <v>614</v>
      </c>
      <c r="D2915" s="114" t="s">
        <v>1701</v>
      </c>
      <c r="E2915" s="112">
        <v>228464</v>
      </c>
      <c r="F2915" s="112">
        <v>0</v>
      </c>
      <c r="G2915" s="112">
        <v>0</v>
      </c>
      <c r="H2915" s="112">
        <v>0</v>
      </c>
      <c r="I2915" s="112">
        <v>30335</v>
      </c>
      <c r="J2915" s="112">
        <v>0</v>
      </c>
      <c r="K2915" s="112">
        <v>6976</v>
      </c>
      <c r="L2915" s="112">
        <v>0</v>
      </c>
      <c r="M2915" s="112">
        <v>265775</v>
      </c>
      <c r="O2915" s="114" t="s">
        <v>1882</v>
      </c>
      <c r="P2915" s="114" t="s">
        <v>1883</v>
      </c>
      <c r="Q2915" s="114" t="s">
        <v>614</v>
      </c>
      <c r="R2915" s="114" t="s">
        <v>1701</v>
      </c>
      <c r="S2915" s="114"/>
      <c r="T2915" s="112">
        <v>228464</v>
      </c>
      <c r="U2915" s="112">
        <v>0</v>
      </c>
      <c r="V2915" s="112">
        <v>0</v>
      </c>
      <c r="W2915" s="112">
        <v>0</v>
      </c>
      <c r="X2915" s="112">
        <v>30335</v>
      </c>
      <c r="Y2915" s="112">
        <v>0</v>
      </c>
      <c r="Z2915" s="112">
        <v>6976</v>
      </c>
      <c r="AA2915" s="112">
        <v>0</v>
      </c>
      <c r="AB2915" s="112">
        <v>265775</v>
      </c>
    </row>
    <row r="2916" spans="1:28" hidden="1" outlineLevel="1" x14ac:dyDescent="0.25">
      <c r="A2916" s="114" t="s">
        <v>1882</v>
      </c>
      <c r="B2916" s="114" t="s">
        <v>1883</v>
      </c>
      <c r="C2916" s="114" t="s">
        <v>615</v>
      </c>
      <c r="D2916" s="114" t="s">
        <v>1702</v>
      </c>
      <c r="E2916" s="112">
        <v>0</v>
      </c>
      <c r="F2916" s="112">
        <v>0</v>
      </c>
      <c r="G2916" s="112">
        <v>0</v>
      </c>
      <c r="H2916" s="112">
        <v>0</v>
      </c>
      <c r="I2916" s="112">
        <v>0</v>
      </c>
      <c r="J2916" s="112">
        <v>0</v>
      </c>
      <c r="K2916" s="112">
        <v>0</v>
      </c>
      <c r="L2916" s="112">
        <v>0</v>
      </c>
      <c r="M2916" s="112">
        <v>0</v>
      </c>
      <c r="O2916" s="114" t="s">
        <v>1882</v>
      </c>
      <c r="P2916" s="114" t="s">
        <v>1883</v>
      </c>
      <c r="Q2916" s="114" t="s">
        <v>615</v>
      </c>
      <c r="R2916" s="114" t="s">
        <v>1702</v>
      </c>
      <c r="S2916" s="114"/>
      <c r="T2916" s="112">
        <v>0</v>
      </c>
      <c r="U2916" s="112">
        <v>0</v>
      </c>
      <c r="V2916" s="112">
        <v>0</v>
      </c>
      <c r="W2916" s="112">
        <v>0</v>
      </c>
      <c r="X2916" s="112">
        <v>0</v>
      </c>
      <c r="Y2916" s="112">
        <v>0</v>
      </c>
      <c r="Z2916" s="112">
        <v>0</v>
      </c>
      <c r="AA2916" s="112">
        <v>0</v>
      </c>
      <c r="AB2916" s="112">
        <v>0</v>
      </c>
    </row>
    <row r="2917" spans="1:28" hidden="1" outlineLevel="1" x14ac:dyDescent="0.25">
      <c r="A2917" s="114" t="s">
        <v>1882</v>
      </c>
      <c r="B2917" s="114" t="s">
        <v>1883</v>
      </c>
      <c r="C2917" s="114" t="s">
        <v>616</v>
      </c>
      <c r="D2917" s="114" t="s">
        <v>1703</v>
      </c>
      <c r="E2917" s="112">
        <v>1653579</v>
      </c>
      <c r="F2917" s="112">
        <v>1164000</v>
      </c>
      <c r="G2917" s="112">
        <v>86688</v>
      </c>
      <c r="H2917" s="112">
        <v>104480</v>
      </c>
      <c r="I2917" s="112">
        <v>335045</v>
      </c>
      <c r="J2917" s="112">
        <v>185606</v>
      </c>
      <c r="K2917" s="112">
        <v>412505</v>
      </c>
      <c r="L2917" s="112">
        <v>193097</v>
      </c>
      <c r="M2917" s="112">
        <v>4135000</v>
      </c>
      <c r="O2917" s="114" t="s">
        <v>1882</v>
      </c>
      <c r="P2917" s="114" t="s">
        <v>1883</v>
      </c>
      <c r="Q2917" s="114" t="s">
        <v>616</v>
      </c>
      <c r="R2917" s="114" t="s">
        <v>1703</v>
      </c>
      <c r="S2917" s="114"/>
      <c r="T2917" s="112">
        <v>1653579</v>
      </c>
      <c r="U2917" s="112">
        <v>1164000</v>
      </c>
      <c r="V2917" s="112">
        <v>86688</v>
      </c>
      <c r="W2917" s="112">
        <v>104480</v>
      </c>
      <c r="X2917" s="112">
        <v>335045</v>
      </c>
      <c r="Y2917" s="112">
        <v>185606</v>
      </c>
      <c r="Z2917" s="112">
        <v>412505</v>
      </c>
      <c r="AA2917" s="112">
        <v>193097</v>
      </c>
      <c r="AB2917" s="112">
        <v>4135000</v>
      </c>
    </row>
    <row r="2918" spans="1:28" hidden="1" outlineLevel="1" x14ac:dyDescent="0.25">
      <c r="D2918" s="111" t="s">
        <v>617</v>
      </c>
      <c r="R2918" s="111" t="s">
        <v>617</v>
      </c>
      <c r="S2918" s="111"/>
    </row>
    <row r="2919" spans="1:28" hidden="1" outlineLevel="1" x14ac:dyDescent="0.25">
      <c r="A2919" s="114" t="s">
        <v>1882</v>
      </c>
      <c r="B2919" s="114" t="s">
        <v>1883</v>
      </c>
      <c r="C2919" s="114" t="s">
        <v>618</v>
      </c>
      <c r="D2919" s="114" t="s">
        <v>1704</v>
      </c>
      <c r="E2919" s="112">
        <v>0</v>
      </c>
      <c r="F2919" s="112">
        <v>0</v>
      </c>
      <c r="G2919" s="112">
        <v>0</v>
      </c>
      <c r="H2919" s="112">
        <v>0</v>
      </c>
      <c r="I2919" s="112">
        <v>0</v>
      </c>
      <c r="J2919" s="112">
        <v>0</v>
      </c>
      <c r="K2919" s="112">
        <v>0</v>
      </c>
      <c r="L2919" s="112">
        <v>0</v>
      </c>
      <c r="M2919" s="112">
        <v>0</v>
      </c>
      <c r="O2919" s="114" t="s">
        <v>1882</v>
      </c>
      <c r="P2919" s="114" t="s">
        <v>1883</v>
      </c>
      <c r="Q2919" s="114" t="s">
        <v>618</v>
      </c>
      <c r="R2919" s="114" t="s">
        <v>1704</v>
      </c>
      <c r="S2919" s="114"/>
      <c r="T2919" s="112">
        <v>0</v>
      </c>
      <c r="U2919" s="112">
        <v>0</v>
      </c>
      <c r="V2919" s="112">
        <v>0</v>
      </c>
      <c r="W2919" s="112">
        <v>0</v>
      </c>
      <c r="X2919" s="112">
        <v>0</v>
      </c>
      <c r="Y2919" s="112">
        <v>0</v>
      </c>
      <c r="Z2919" s="112">
        <v>0</v>
      </c>
      <c r="AA2919" s="112">
        <v>0</v>
      </c>
      <c r="AB2919" s="112">
        <v>0</v>
      </c>
    </row>
    <row r="2920" spans="1:28" hidden="1" outlineLevel="1" x14ac:dyDescent="0.25">
      <c r="A2920" s="114" t="s">
        <v>1882</v>
      </c>
      <c r="B2920" s="114" t="s">
        <v>1883</v>
      </c>
      <c r="C2920" s="114" t="s">
        <v>619</v>
      </c>
      <c r="D2920" s="114" t="s">
        <v>1705</v>
      </c>
      <c r="E2920" s="112">
        <v>0</v>
      </c>
      <c r="F2920" s="112">
        <v>0</v>
      </c>
      <c r="G2920" s="112">
        <v>0</v>
      </c>
      <c r="H2920" s="112">
        <v>0</v>
      </c>
      <c r="I2920" s="112">
        <v>0</v>
      </c>
      <c r="J2920" s="112">
        <v>0</v>
      </c>
      <c r="K2920" s="112">
        <v>0</v>
      </c>
      <c r="L2920" s="112">
        <v>0</v>
      </c>
      <c r="M2920" s="112">
        <v>0</v>
      </c>
      <c r="O2920" s="114" t="s">
        <v>1882</v>
      </c>
      <c r="P2920" s="114" t="s">
        <v>1883</v>
      </c>
      <c r="Q2920" s="114" t="s">
        <v>619</v>
      </c>
      <c r="R2920" s="114" t="s">
        <v>1705</v>
      </c>
      <c r="S2920" s="114"/>
      <c r="T2920" s="112">
        <v>0</v>
      </c>
      <c r="U2920" s="112">
        <v>0</v>
      </c>
      <c r="V2920" s="112">
        <v>0</v>
      </c>
      <c r="W2920" s="112">
        <v>0</v>
      </c>
      <c r="X2920" s="112">
        <v>0</v>
      </c>
      <c r="Y2920" s="112">
        <v>0</v>
      </c>
      <c r="Z2920" s="112">
        <v>0</v>
      </c>
      <c r="AA2920" s="112">
        <v>0</v>
      </c>
      <c r="AB2920" s="112">
        <v>0</v>
      </c>
    </row>
    <row r="2921" spans="1:28" hidden="1" outlineLevel="1" x14ac:dyDescent="0.25">
      <c r="A2921" s="114" t="s">
        <v>1882</v>
      </c>
      <c r="B2921" s="114" t="s">
        <v>1883</v>
      </c>
      <c r="C2921" s="114" t="s">
        <v>620</v>
      </c>
      <c r="D2921" s="114" t="s">
        <v>1706</v>
      </c>
      <c r="E2921" s="112">
        <v>0</v>
      </c>
      <c r="F2921" s="112">
        <v>0</v>
      </c>
      <c r="G2921" s="112">
        <v>0</v>
      </c>
      <c r="H2921" s="112">
        <v>0</v>
      </c>
      <c r="I2921" s="112">
        <v>0</v>
      </c>
      <c r="J2921" s="112">
        <v>0</v>
      </c>
      <c r="K2921" s="112">
        <v>0</v>
      </c>
      <c r="L2921" s="112">
        <v>0</v>
      </c>
      <c r="M2921" s="112">
        <v>0</v>
      </c>
      <c r="O2921" s="114" t="s">
        <v>1882</v>
      </c>
      <c r="P2921" s="114" t="s">
        <v>1883</v>
      </c>
      <c r="Q2921" s="114" t="s">
        <v>620</v>
      </c>
      <c r="R2921" s="114" t="s">
        <v>1706</v>
      </c>
      <c r="S2921" s="114"/>
      <c r="T2921" s="112">
        <v>0</v>
      </c>
      <c r="U2921" s="112">
        <v>0</v>
      </c>
      <c r="V2921" s="112">
        <v>0</v>
      </c>
      <c r="W2921" s="112">
        <v>0</v>
      </c>
      <c r="X2921" s="112">
        <v>0</v>
      </c>
      <c r="Y2921" s="112">
        <v>0</v>
      </c>
      <c r="Z2921" s="112">
        <v>0</v>
      </c>
      <c r="AA2921" s="112">
        <v>0</v>
      </c>
      <c r="AB2921" s="112">
        <v>0</v>
      </c>
    </row>
    <row r="2922" spans="1:28" hidden="1" outlineLevel="1" x14ac:dyDescent="0.25">
      <c r="A2922" s="114" t="s">
        <v>1882</v>
      </c>
      <c r="B2922" s="114" t="s">
        <v>1883</v>
      </c>
      <c r="C2922" s="114" t="s">
        <v>621</v>
      </c>
      <c r="D2922" s="114" t="s">
        <v>1707</v>
      </c>
      <c r="E2922" s="112">
        <v>0</v>
      </c>
      <c r="F2922" s="112">
        <v>0</v>
      </c>
      <c r="G2922" s="112">
        <v>0</v>
      </c>
      <c r="H2922" s="112">
        <v>0</v>
      </c>
      <c r="I2922" s="112">
        <v>0</v>
      </c>
      <c r="J2922" s="112">
        <v>0</v>
      </c>
      <c r="K2922" s="112">
        <v>0</v>
      </c>
      <c r="L2922" s="112">
        <v>0</v>
      </c>
      <c r="M2922" s="112">
        <v>0</v>
      </c>
      <c r="O2922" s="114" t="s">
        <v>1882</v>
      </c>
      <c r="P2922" s="114" t="s">
        <v>1883</v>
      </c>
      <c r="Q2922" s="114" t="s">
        <v>621</v>
      </c>
      <c r="R2922" s="114" t="s">
        <v>1707</v>
      </c>
      <c r="S2922" s="114"/>
      <c r="T2922" s="112">
        <v>0</v>
      </c>
      <c r="U2922" s="112">
        <v>0</v>
      </c>
      <c r="V2922" s="112">
        <v>0</v>
      </c>
      <c r="W2922" s="112">
        <v>0</v>
      </c>
      <c r="X2922" s="112">
        <v>0</v>
      </c>
      <c r="Y2922" s="112">
        <v>0</v>
      </c>
      <c r="Z2922" s="112">
        <v>0</v>
      </c>
      <c r="AA2922" s="112">
        <v>0</v>
      </c>
      <c r="AB2922" s="112">
        <v>0</v>
      </c>
    </row>
    <row r="2923" spans="1:28" hidden="1" outlineLevel="1" x14ac:dyDescent="0.25">
      <c r="A2923" s="114" t="s">
        <v>1882</v>
      </c>
      <c r="B2923" s="114" t="s">
        <v>1883</v>
      </c>
      <c r="C2923" s="114" t="s">
        <v>706</v>
      </c>
      <c r="D2923" s="114" t="s">
        <v>1708</v>
      </c>
      <c r="E2923" s="112">
        <v>0</v>
      </c>
      <c r="F2923" s="112">
        <v>0</v>
      </c>
      <c r="G2923" s="112">
        <v>0</v>
      </c>
      <c r="H2923" s="112">
        <v>0</v>
      </c>
      <c r="I2923" s="112">
        <v>0</v>
      </c>
      <c r="J2923" s="112">
        <v>0</v>
      </c>
      <c r="K2923" s="112">
        <v>0</v>
      </c>
      <c r="L2923" s="112">
        <v>0</v>
      </c>
      <c r="M2923" s="112">
        <v>0</v>
      </c>
      <c r="O2923" s="114" t="s">
        <v>1882</v>
      </c>
      <c r="P2923" s="114" t="s">
        <v>1883</v>
      </c>
      <c r="Q2923" s="114" t="s">
        <v>706</v>
      </c>
      <c r="R2923" s="114" t="s">
        <v>1708</v>
      </c>
      <c r="S2923" s="114"/>
      <c r="T2923" s="112">
        <v>0</v>
      </c>
      <c r="U2923" s="112">
        <v>0</v>
      </c>
      <c r="V2923" s="112">
        <v>0</v>
      </c>
      <c r="W2923" s="112">
        <v>0</v>
      </c>
      <c r="X2923" s="112">
        <v>0</v>
      </c>
      <c r="Y2923" s="112">
        <v>0</v>
      </c>
      <c r="Z2923" s="112">
        <v>0</v>
      </c>
      <c r="AA2923" s="112">
        <v>0</v>
      </c>
      <c r="AB2923" s="112">
        <v>0</v>
      </c>
    </row>
    <row r="2924" spans="1:28" hidden="1" outlineLevel="1" x14ac:dyDescent="0.25">
      <c r="A2924" s="114" t="s">
        <v>1882</v>
      </c>
      <c r="B2924" s="114" t="s">
        <v>1883</v>
      </c>
      <c r="C2924" s="114" t="s">
        <v>708</v>
      </c>
      <c r="D2924" s="114" t="s">
        <v>1709</v>
      </c>
      <c r="E2924" s="112">
        <v>0</v>
      </c>
      <c r="F2924" s="112">
        <v>0</v>
      </c>
      <c r="G2924" s="112">
        <v>0</v>
      </c>
      <c r="H2924" s="112">
        <v>0</v>
      </c>
      <c r="I2924" s="112">
        <v>0</v>
      </c>
      <c r="J2924" s="112">
        <v>0</v>
      </c>
      <c r="K2924" s="112">
        <v>0</v>
      </c>
      <c r="L2924" s="112">
        <v>0</v>
      </c>
      <c r="M2924" s="112">
        <v>0</v>
      </c>
      <c r="O2924" s="114" t="s">
        <v>1882</v>
      </c>
      <c r="P2924" s="114" t="s">
        <v>1883</v>
      </c>
      <c r="Q2924" s="114" t="s">
        <v>708</v>
      </c>
      <c r="R2924" s="114" t="s">
        <v>1709</v>
      </c>
      <c r="S2924" s="114"/>
      <c r="T2924" s="112">
        <v>0</v>
      </c>
      <c r="U2924" s="112">
        <v>0</v>
      </c>
      <c r="V2924" s="112">
        <v>0</v>
      </c>
      <c r="W2924" s="112">
        <v>0</v>
      </c>
      <c r="X2924" s="112">
        <v>0</v>
      </c>
      <c r="Y2924" s="112">
        <v>0</v>
      </c>
      <c r="Z2924" s="112">
        <v>0</v>
      </c>
      <c r="AA2924" s="112">
        <v>0</v>
      </c>
      <c r="AB2924" s="112">
        <v>0</v>
      </c>
    </row>
    <row r="2925" spans="1:28" hidden="1" outlineLevel="1" x14ac:dyDescent="0.25"/>
    <row r="2926" spans="1:28" hidden="1" outlineLevel="1" x14ac:dyDescent="0.25"/>
    <row r="2927" spans="1:28" hidden="1" outlineLevel="1" x14ac:dyDescent="0.25">
      <c r="A2927" s="111" t="s">
        <v>1884</v>
      </c>
      <c r="O2927" s="111" t="s">
        <v>1884</v>
      </c>
    </row>
    <row r="2928" spans="1:28" hidden="1" outlineLevel="1" x14ac:dyDescent="0.25">
      <c r="A2928" s="114" t="s">
        <v>0</v>
      </c>
      <c r="B2928" s="114" t="s">
        <v>1666</v>
      </c>
      <c r="C2928" s="114" t="s">
        <v>112</v>
      </c>
      <c r="D2928" s="111" t="s">
        <v>127</v>
      </c>
      <c r="E2928" s="112" t="s">
        <v>1667</v>
      </c>
      <c r="F2928" s="112" t="s">
        <v>1668</v>
      </c>
      <c r="G2928" s="112" t="s">
        <v>1669</v>
      </c>
      <c r="H2928" s="112" t="s">
        <v>1670</v>
      </c>
      <c r="I2928" s="112" t="s">
        <v>1671</v>
      </c>
      <c r="J2928" s="112" t="s">
        <v>1672</v>
      </c>
      <c r="K2928" s="112" t="s">
        <v>1673</v>
      </c>
      <c r="L2928" s="112" t="s">
        <v>1674</v>
      </c>
      <c r="M2928" s="112" t="s">
        <v>1</v>
      </c>
      <c r="O2928" s="114" t="s">
        <v>0</v>
      </c>
      <c r="P2928" s="114" t="s">
        <v>1666</v>
      </c>
      <c r="Q2928" s="114" t="s">
        <v>112</v>
      </c>
      <c r="R2928" s="111" t="s">
        <v>127</v>
      </c>
      <c r="S2928" s="111"/>
      <c r="T2928" s="112" t="s">
        <v>1667</v>
      </c>
      <c r="U2928" s="112" t="s">
        <v>1668</v>
      </c>
      <c r="V2928" s="112" t="s">
        <v>1669</v>
      </c>
      <c r="W2928" s="112" t="s">
        <v>1670</v>
      </c>
      <c r="X2928" s="112" t="s">
        <v>1671</v>
      </c>
      <c r="Y2928" s="112" t="s">
        <v>1672</v>
      </c>
      <c r="Z2928" s="112" t="s">
        <v>1673</v>
      </c>
      <c r="AA2928" s="112" t="s">
        <v>1674</v>
      </c>
      <c r="AB2928" s="112" t="s">
        <v>1</v>
      </c>
    </row>
    <row r="2929" spans="1:28" hidden="1" outlineLevel="1" x14ac:dyDescent="0.25">
      <c r="A2929" s="114" t="s">
        <v>1885</v>
      </c>
      <c r="B2929" s="114" t="s">
        <v>1886</v>
      </c>
      <c r="C2929" s="114" t="s">
        <v>589</v>
      </c>
      <c r="D2929" s="114" t="s">
        <v>1676</v>
      </c>
      <c r="E2929" s="112">
        <v>85056</v>
      </c>
      <c r="F2929" s="112">
        <v>0</v>
      </c>
      <c r="G2929" s="112">
        <v>0</v>
      </c>
      <c r="H2929" s="112">
        <v>0</v>
      </c>
      <c r="I2929" s="112">
        <v>0</v>
      </c>
      <c r="J2929" s="112">
        <v>0</v>
      </c>
      <c r="K2929" s="112">
        <v>2632</v>
      </c>
      <c r="L2929" s="112">
        <v>0</v>
      </c>
      <c r="M2929" s="112">
        <v>87688</v>
      </c>
      <c r="O2929" s="114" t="s">
        <v>1885</v>
      </c>
      <c r="P2929" s="114" t="s">
        <v>1886</v>
      </c>
      <c r="Q2929" s="114" t="s">
        <v>589</v>
      </c>
      <c r="R2929" s="114" t="s">
        <v>1676</v>
      </c>
      <c r="S2929" s="114"/>
      <c r="T2929" s="112">
        <v>85056</v>
      </c>
      <c r="U2929" s="112">
        <v>0</v>
      </c>
      <c r="V2929" s="112">
        <v>0</v>
      </c>
      <c r="W2929" s="112">
        <v>0</v>
      </c>
      <c r="X2929" s="112">
        <v>0</v>
      </c>
      <c r="Y2929" s="112">
        <v>0</v>
      </c>
      <c r="Z2929" s="112">
        <v>2632</v>
      </c>
      <c r="AA2929" s="112">
        <v>0</v>
      </c>
      <c r="AB2929" s="112">
        <v>87688</v>
      </c>
    </row>
    <row r="2930" spans="1:28" hidden="1" outlineLevel="1" x14ac:dyDescent="0.25">
      <c r="A2930" s="114" t="s">
        <v>1885</v>
      </c>
      <c r="B2930" s="114" t="s">
        <v>1886</v>
      </c>
      <c r="C2930" s="114" t="s">
        <v>590</v>
      </c>
      <c r="D2930" s="114" t="s">
        <v>1677</v>
      </c>
      <c r="E2930" s="112">
        <v>0</v>
      </c>
      <c r="F2930" s="112">
        <v>0</v>
      </c>
      <c r="G2930" s="112">
        <v>0</v>
      </c>
      <c r="H2930" s="112">
        <v>0</v>
      </c>
      <c r="I2930" s="112">
        <v>10688</v>
      </c>
      <c r="J2930" s="112">
        <v>0</v>
      </c>
      <c r="K2930" s="112">
        <v>8081</v>
      </c>
      <c r="L2930" s="112">
        <v>0</v>
      </c>
      <c r="M2930" s="112">
        <v>18769</v>
      </c>
      <c r="O2930" s="114" t="s">
        <v>1885</v>
      </c>
      <c r="P2930" s="114" t="s">
        <v>1886</v>
      </c>
      <c r="Q2930" s="114" t="s">
        <v>590</v>
      </c>
      <c r="R2930" s="114" t="s">
        <v>1677</v>
      </c>
      <c r="S2930" s="114"/>
      <c r="T2930" s="112">
        <v>0</v>
      </c>
      <c r="U2930" s="112">
        <v>0</v>
      </c>
      <c r="V2930" s="112">
        <v>0</v>
      </c>
      <c r="W2930" s="112">
        <v>0</v>
      </c>
      <c r="X2930" s="112">
        <v>10688</v>
      </c>
      <c r="Y2930" s="112">
        <v>0</v>
      </c>
      <c r="Z2930" s="112">
        <v>8081</v>
      </c>
      <c r="AA2930" s="112">
        <v>0</v>
      </c>
      <c r="AB2930" s="112">
        <v>18769</v>
      </c>
    </row>
    <row r="2931" spans="1:28" hidden="1" outlineLevel="1" x14ac:dyDescent="0.25">
      <c r="A2931" s="114" t="s">
        <v>1885</v>
      </c>
      <c r="B2931" s="114" t="s">
        <v>1886</v>
      </c>
      <c r="C2931" s="114" t="s">
        <v>591</v>
      </c>
      <c r="D2931" s="114" t="s">
        <v>1678</v>
      </c>
      <c r="E2931" s="112">
        <v>0</v>
      </c>
      <c r="F2931" s="112">
        <v>1040688</v>
      </c>
      <c r="G2931" s="112">
        <v>0</v>
      </c>
      <c r="H2931" s="112">
        <v>0</v>
      </c>
      <c r="I2931" s="112">
        <v>0</v>
      </c>
      <c r="J2931" s="112">
        <v>0</v>
      </c>
      <c r="K2931" s="112">
        <v>0</v>
      </c>
      <c r="L2931" s="112">
        <v>0</v>
      </c>
      <c r="M2931" s="112">
        <v>1040688</v>
      </c>
      <c r="O2931" s="114" t="s">
        <v>1885</v>
      </c>
      <c r="P2931" s="114" t="s">
        <v>1886</v>
      </c>
      <c r="Q2931" s="114" t="s">
        <v>591</v>
      </c>
      <c r="R2931" s="114" t="s">
        <v>1678</v>
      </c>
      <c r="S2931" s="114"/>
      <c r="T2931" s="112">
        <v>0</v>
      </c>
      <c r="U2931" s="112">
        <v>1040688</v>
      </c>
      <c r="V2931" s="112">
        <v>0</v>
      </c>
      <c r="W2931" s="112">
        <v>0</v>
      </c>
      <c r="X2931" s="112">
        <v>0</v>
      </c>
      <c r="Y2931" s="112">
        <v>0</v>
      </c>
      <c r="Z2931" s="112">
        <v>0</v>
      </c>
      <c r="AA2931" s="112">
        <v>0</v>
      </c>
      <c r="AB2931" s="112">
        <v>1040688</v>
      </c>
    </row>
    <row r="2932" spans="1:28" hidden="1" outlineLevel="1" x14ac:dyDescent="0.25">
      <c r="A2932" s="114" t="s">
        <v>1885</v>
      </c>
      <c r="B2932" s="114" t="s">
        <v>1886</v>
      </c>
      <c r="C2932" s="114" t="s">
        <v>592</v>
      </c>
      <c r="D2932" s="114" t="s">
        <v>1679</v>
      </c>
      <c r="E2932" s="112">
        <v>137280</v>
      </c>
      <c r="F2932" s="112">
        <v>28320</v>
      </c>
      <c r="G2932" s="112">
        <v>0</v>
      </c>
      <c r="H2932" s="112">
        <v>0</v>
      </c>
      <c r="I2932" s="112">
        <v>234872</v>
      </c>
      <c r="J2932" s="112">
        <v>17637</v>
      </c>
      <c r="K2932" s="112">
        <v>34756</v>
      </c>
      <c r="L2932" s="112">
        <v>9392</v>
      </c>
      <c r="M2932" s="112">
        <v>462257</v>
      </c>
      <c r="O2932" s="114" t="s">
        <v>1885</v>
      </c>
      <c r="P2932" s="114" t="s">
        <v>1886</v>
      </c>
      <c r="Q2932" s="114" t="s">
        <v>592</v>
      </c>
      <c r="R2932" s="114" t="s">
        <v>1679</v>
      </c>
      <c r="S2932" s="114"/>
      <c r="T2932" s="112">
        <v>137280</v>
      </c>
      <c r="U2932" s="112">
        <v>28320</v>
      </c>
      <c r="V2932" s="112">
        <v>0</v>
      </c>
      <c r="W2932" s="112">
        <v>0</v>
      </c>
      <c r="X2932" s="112">
        <v>234872</v>
      </c>
      <c r="Y2932" s="112">
        <v>17637</v>
      </c>
      <c r="Z2932" s="112">
        <v>34756</v>
      </c>
      <c r="AA2932" s="112">
        <v>9392</v>
      </c>
      <c r="AB2932" s="112">
        <v>462257</v>
      </c>
    </row>
    <row r="2933" spans="1:28" hidden="1" outlineLevel="1" x14ac:dyDescent="0.25">
      <c r="A2933" s="114" t="s">
        <v>1885</v>
      </c>
      <c r="B2933" s="114" t="s">
        <v>1886</v>
      </c>
      <c r="C2933" s="114" t="s">
        <v>593</v>
      </c>
      <c r="D2933" s="114" t="s">
        <v>1680</v>
      </c>
      <c r="E2933" s="112">
        <v>0</v>
      </c>
      <c r="F2933" s="112">
        <v>0</v>
      </c>
      <c r="G2933" s="112">
        <v>0</v>
      </c>
      <c r="H2933" s="112">
        <v>0</v>
      </c>
      <c r="I2933" s="112">
        <v>0</v>
      </c>
      <c r="J2933" s="112">
        <v>0</v>
      </c>
      <c r="K2933" s="112">
        <v>0</v>
      </c>
      <c r="L2933" s="112">
        <v>0</v>
      </c>
      <c r="M2933" s="112">
        <v>0</v>
      </c>
      <c r="O2933" s="114" t="s">
        <v>1885</v>
      </c>
      <c r="P2933" s="114" t="s">
        <v>1886</v>
      </c>
      <c r="Q2933" s="114" t="s">
        <v>593</v>
      </c>
      <c r="R2933" s="114" t="s">
        <v>1680</v>
      </c>
      <c r="S2933" s="114"/>
      <c r="T2933" s="112">
        <v>0</v>
      </c>
      <c r="U2933" s="112">
        <v>0</v>
      </c>
      <c r="V2933" s="112">
        <v>0</v>
      </c>
      <c r="W2933" s="112">
        <v>0</v>
      </c>
      <c r="X2933" s="112">
        <v>0</v>
      </c>
      <c r="Y2933" s="112">
        <v>0</v>
      </c>
      <c r="Z2933" s="112">
        <v>0</v>
      </c>
      <c r="AA2933" s="112">
        <v>0</v>
      </c>
      <c r="AB2933" s="112">
        <v>0</v>
      </c>
    </row>
    <row r="2934" spans="1:28" hidden="1" outlineLevel="1" x14ac:dyDescent="0.25">
      <c r="A2934" s="114" t="s">
        <v>1885</v>
      </c>
      <c r="B2934" s="114" t="s">
        <v>1886</v>
      </c>
      <c r="C2934" s="114" t="s">
        <v>594</v>
      </c>
      <c r="D2934" s="114" t="s">
        <v>1681</v>
      </c>
      <c r="E2934" s="112">
        <v>34576</v>
      </c>
      <c r="F2934" s="112">
        <v>0</v>
      </c>
      <c r="G2934" s="112">
        <v>0</v>
      </c>
      <c r="H2934" s="112">
        <v>0</v>
      </c>
      <c r="I2934" s="112">
        <v>112496</v>
      </c>
      <c r="J2934" s="112">
        <v>0</v>
      </c>
      <c r="K2934" s="112">
        <v>150320</v>
      </c>
      <c r="L2934" s="112">
        <v>0</v>
      </c>
      <c r="M2934" s="112">
        <v>297392</v>
      </c>
      <c r="O2934" s="114" t="s">
        <v>1885</v>
      </c>
      <c r="P2934" s="114" t="s">
        <v>1886</v>
      </c>
      <c r="Q2934" s="114" t="s">
        <v>594</v>
      </c>
      <c r="R2934" s="114" t="s">
        <v>1681</v>
      </c>
      <c r="S2934" s="114"/>
      <c r="T2934" s="112">
        <v>34576</v>
      </c>
      <c r="U2934" s="112">
        <v>0</v>
      </c>
      <c r="V2934" s="112">
        <v>0</v>
      </c>
      <c r="W2934" s="112">
        <v>0</v>
      </c>
      <c r="X2934" s="112">
        <v>112496</v>
      </c>
      <c r="Y2934" s="112">
        <v>0</v>
      </c>
      <c r="Z2934" s="112">
        <v>150320</v>
      </c>
      <c r="AA2934" s="112">
        <v>0</v>
      </c>
      <c r="AB2934" s="112">
        <v>297392</v>
      </c>
    </row>
    <row r="2935" spans="1:28" hidden="1" outlineLevel="1" x14ac:dyDescent="0.25">
      <c r="A2935" s="114" t="s">
        <v>1885</v>
      </c>
      <c r="B2935" s="114" t="s">
        <v>1886</v>
      </c>
      <c r="C2935" s="114" t="s">
        <v>595</v>
      </c>
      <c r="D2935" s="114" t="s">
        <v>1682</v>
      </c>
      <c r="E2935" s="112">
        <v>0</v>
      </c>
      <c r="F2935" s="112">
        <v>154848</v>
      </c>
      <c r="G2935" s="112">
        <v>0</v>
      </c>
      <c r="H2935" s="112">
        <v>0</v>
      </c>
      <c r="I2935" s="112">
        <v>0</v>
      </c>
      <c r="J2935" s="112">
        <v>217905</v>
      </c>
      <c r="K2935" s="112">
        <v>0</v>
      </c>
      <c r="L2935" s="112">
        <v>43761</v>
      </c>
      <c r="M2935" s="112">
        <v>416514</v>
      </c>
      <c r="O2935" s="114" t="s">
        <v>1885</v>
      </c>
      <c r="P2935" s="114" t="s">
        <v>1886</v>
      </c>
      <c r="Q2935" s="114" t="s">
        <v>595</v>
      </c>
      <c r="R2935" s="114" t="s">
        <v>1682</v>
      </c>
      <c r="S2935" s="114"/>
      <c r="T2935" s="112">
        <v>0</v>
      </c>
      <c r="U2935" s="112">
        <v>154848</v>
      </c>
      <c r="V2935" s="112">
        <v>0</v>
      </c>
      <c r="W2935" s="112">
        <v>0</v>
      </c>
      <c r="X2935" s="112">
        <v>0</v>
      </c>
      <c r="Y2935" s="112">
        <v>217905</v>
      </c>
      <c r="Z2935" s="112">
        <v>0</v>
      </c>
      <c r="AA2935" s="112">
        <v>43761</v>
      </c>
      <c r="AB2935" s="112">
        <v>416514</v>
      </c>
    </row>
    <row r="2936" spans="1:28" hidden="1" outlineLevel="1" x14ac:dyDescent="0.25">
      <c r="A2936" s="114" t="s">
        <v>1885</v>
      </c>
      <c r="B2936" s="114" t="s">
        <v>1886</v>
      </c>
      <c r="C2936" s="114" t="s">
        <v>596</v>
      </c>
      <c r="D2936" s="114" t="s">
        <v>1683</v>
      </c>
      <c r="E2936" s="112">
        <v>0</v>
      </c>
      <c r="F2936" s="112">
        <v>0</v>
      </c>
      <c r="G2936" s="112">
        <v>0</v>
      </c>
      <c r="H2936" s="112">
        <v>0</v>
      </c>
      <c r="I2936" s="112">
        <v>0</v>
      </c>
      <c r="J2936" s="112">
        <v>0</v>
      </c>
      <c r="K2936" s="112">
        <v>2288</v>
      </c>
      <c r="L2936" s="112">
        <v>0</v>
      </c>
      <c r="M2936" s="112">
        <v>2288</v>
      </c>
      <c r="O2936" s="114" t="s">
        <v>1885</v>
      </c>
      <c r="P2936" s="114" t="s">
        <v>1886</v>
      </c>
      <c r="Q2936" s="114" t="s">
        <v>596</v>
      </c>
      <c r="R2936" s="114" t="s">
        <v>1683</v>
      </c>
      <c r="S2936" s="114"/>
      <c r="T2936" s="112">
        <v>0</v>
      </c>
      <c r="U2936" s="112">
        <v>0</v>
      </c>
      <c r="V2936" s="112">
        <v>0</v>
      </c>
      <c r="W2936" s="112">
        <v>0</v>
      </c>
      <c r="X2936" s="112">
        <v>0</v>
      </c>
      <c r="Y2936" s="112">
        <v>0</v>
      </c>
      <c r="Z2936" s="112">
        <v>2288</v>
      </c>
      <c r="AA2936" s="112">
        <v>0</v>
      </c>
      <c r="AB2936" s="112">
        <v>2288</v>
      </c>
    </row>
    <row r="2937" spans="1:28" hidden="1" outlineLevel="1" x14ac:dyDescent="0.25">
      <c r="A2937" s="114" t="s">
        <v>1885</v>
      </c>
      <c r="B2937" s="114" t="s">
        <v>1886</v>
      </c>
      <c r="C2937" s="114" t="s">
        <v>597</v>
      </c>
      <c r="D2937" s="114" t="s">
        <v>1684</v>
      </c>
      <c r="E2937" s="112">
        <v>55920</v>
      </c>
      <c r="F2937" s="112">
        <v>28976</v>
      </c>
      <c r="G2937" s="112">
        <v>0</v>
      </c>
      <c r="H2937" s="112">
        <v>0</v>
      </c>
      <c r="I2937" s="112">
        <v>0</v>
      </c>
      <c r="J2937" s="112">
        <v>0</v>
      </c>
      <c r="K2937" s="112">
        <v>5118</v>
      </c>
      <c r="L2937" s="112">
        <v>484</v>
      </c>
      <c r="M2937" s="112">
        <v>90498</v>
      </c>
      <c r="O2937" s="114" t="s">
        <v>1885</v>
      </c>
      <c r="P2937" s="114" t="s">
        <v>1886</v>
      </c>
      <c r="Q2937" s="114" t="s">
        <v>597</v>
      </c>
      <c r="R2937" s="114" t="s">
        <v>1684</v>
      </c>
      <c r="S2937" s="114"/>
      <c r="T2937" s="112">
        <v>55920</v>
      </c>
      <c r="U2937" s="112">
        <v>28976</v>
      </c>
      <c r="V2937" s="112">
        <v>0</v>
      </c>
      <c r="W2937" s="112">
        <v>0</v>
      </c>
      <c r="X2937" s="112">
        <v>0</v>
      </c>
      <c r="Y2937" s="112">
        <v>0</v>
      </c>
      <c r="Z2937" s="112">
        <v>5118</v>
      </c>
      <c r="AA2937" s="112">
        <v>484</v>
      </c>
      <c r="AB2937" s="112">
        <v>90498</v>
      </c>
    </row>
    <row r="2938" spans="1:28" hidden="1" outlineLevel="1" x14ac:dyDescent="0.25">
      <c r="A2938" s="114" t="s">
        <v>1885</v>
      </c>
      <c r="B2938" s="114" t="s">
        <v>1886</v>
      </c>
      <c r="C2938" s="114" t="s">
        <v>598</v>
      </c>
      <c r="D2938" s="114" t="s">
        <v>1685</v>
      </c>
      <c r="E2938" s="112">
        <v>0</v>
      </c>
      <c r="F2938" s="112">
        <v>36992</v>
      </c>
      <c r="G2938" s="112">
        <v>0</v>
      </c>
      <c r="H2938" s="112">
        <v>0</v>
      </c>
      <c r="I2938" s="112">
        <v>0</v>
      </c>
      <c r="J2938" s="112">
        <v>0</v>
      </c>
      <c r="K2938" s="112">
        <v>0</v>
      </c>
      <c r="L2938" s="112">
        <v>0</v>
      </c>
      <c r="M2938" s="112">
        <v>36992</v>
      </c>
      <c r="O2938" s="114" t="s">
        <v>1885</v>
      </c>
      <c r="P2938" s="114" t="s">
        <v>1886</v>
      </c>
      <c r="Q2938" s="114" t="s">
        <v>598</v>
      </c>
      <c r="R2938" s="114" t="s">
        <v>1685</v>
      </c>
      <c r="S2938" s="114"/>
      <c r="T2938" s="112">
        <v>0</v>
      </c>
      <c r="U2938" s="112">
        <v>36992</v>
      </c>
      <c r="V2938" s="112">
        <v>0</v>
      </c>
      <c r="W2938" s="112">
        <v>0</v>
      </c>
      <c r="X2938" s="112">
        <v>0</v>
      </c>
      <c r="Y2938" s="112">
        <v>0</v>
      </c>
      <c r="Z2938" s="112">
        <v>0</v>
      </c>
      <c r="AA2938" s="112">
        <v>0</v>
      </c>
      <c r="AB2938" s="112">
        <v>36992</v>
      </c>
    </row>
    <row r="2939" spans="1:28" hidden="1" outlineLevel="1" x14ac:dyDescent="0.25">
      <c r="A2939" s="114" t="s">
        <v>1885</v>
      </c>
      <c r="B2939" s="114" t="s">
        <v>1886</v>
      </c>
      <c r="C2939" s="114" t="s">
        <v>599</v>
      </c>
      <c r="D2939" s="114" t="s">
        <v>1686</v>
      </c>
      <c r="E2939" s="112">
        <v>0</v>
      </c>
      <c r="F2939" s="112">
        <v>3072</v>
      </c>
      <c r="G2939" s="112">
        <v>0</v>
      </c>
      <c r="H2939" s="112">
        <v>0</v>
      </c>
      <c r="I2939" s="112">
        <v>0</v>
      </c>
      <c r="J2939" s="112">
        <v>49696</v>
      </c>
      <c r="K2939" s="112">
        <v>0</v>
      </c>
      <c r="L2939" s="112">
        <v>8370</v>
      </c>
      <c r="M2939" s="112">
        <v>61138</v>
      </c>
      <c r="O2939" s="114" t="s">
        <v>1885</v>
      </c>
      <c r="P2939" s="114" t="s">
        <v>1886</v>
      </c>
      <c r="Q2939" s="114" t="s">
        <v>599</v>
      </c>
      <c r="R2939" s="114" t="s">
        <v>1686</v>
      </c>
      <c r="S2939" s="114"/>
      <c r="T2939" s="112">
        <v>0</v>
      </c>
      <c r="U2939" s="112">
        <v>3072</v>
      </c>
      <c r="V2939" s="112">
        <v>0</v>
      </c>
      <c r="W2939" s="112">
        <v>0</v>
      </c>
      <c r="X2939" s="112">
        <v>0</v>
      </c>
      <c r="Y2939" s="112">
        <v>49696</v>
      </c>
      <c r="Z2939" s="112">
        <v>0</v>
      </c>
      <c r="AA2939" s="112">
        <v>8370</v>
      </c>
      <c r="AB2939" s="112">
        <v>61138</v>
      </c>
    </row>
    <row r="2940" spans="1:28" hidden="1" outlineLevel="1" x14ac:dyDescent="0.25">
      <c r="A2940" s="114" t="s">
        <v>1885</v>
      </c>
      <c r="B2940" s="114" t="s">
        <v>1886</v>
      </c>
      <c r="C2940" s="114" t="s">
        <v>600</v>
      </c>
      <c r="D2940" s="114" t="s">
        <v>1687</v>
      </c>
      <c r="E2940" s="112">
        <v>927456</v>
      </c>
      <c r="F2940" s="112">
        <v>0</v>
      </c>
      <c r="G2940" s="112">
        <v>0</v>
      </c>
      <c r="H2940" s="112">
        <v>344507</v>
      </c>
      <c r="I2940" s="112">
        <v>0</v>
      </c>
      <c r="J2940" s="112">
        <v>0</v>
      </c>
      <c r="K2940" s="112">
        <v>0</v>
      </c>
      <c r="L2940" s="112">
        <v>0</v>
      </c>
      <c r="M2940" s="112">
        <v>1271963</v>
      </c>
      <c r="O2940" s="114" t="s">
        <v>1885</v>
      </c>
      <c r="P2940" s="114" t="s">
        <v>1886</v>
      </c>
      <c r="Q2940" s="114" t="s">
        <v>600</v>
      </c>
      <c r="R2940" s="114" t="s">
        <v>1687</v>
      </c>
      <c r="S2940" s="114"/>
      <c r="T2940" s="112">
        <v>927456</v>
      </c>
      <c r="U2940" s="112">
        <v>0</v>
      </c>
      <c r="V2940" s="112">
        <v>0</v>
      </c>
      <c r="W2940" s="112">
        <v>344507</v>
      </c>
      <c r="X2940" s="112">
        <v>0</v>
      </c>
      <c r="Y2940" s="112">
        <v>0</v>
      </c>
      <c r="Z2940" s="112">
        <v>0</v>
      </c>
      <c r="AA2940" s="112">
        <v>0</v>
      </c>
      <c r="AB2940" s="112">
        <v>1271963</v>
      </c>
    </row>
    <row r="2941" spans="1:28" hidden="1" outlineLevel="1" x14ac:dyDescent="0.25">
      <c r="A2941" s="114" t="s">
        <v>1885</v>
      </c>
      <c r="B2941" s="114" t="s">
        <v>1886</v>
      </c>
      <c r="C2941" s="114" t="s">
        <v>601</v>
      </c>
      <c r="D2941" s="114" t="s">
        <v>1688</v>
      </c>
      <c r="E2941" s="112">
        <v>219968</v>
      </c>
      <c r="F2941" s="112">
        <v>0</v>
      </c>
      <c r="G2941" s="112">
        <v>0</v>
      </c>
      <c r="H2941" s="112">
        <v>0</v>
      </c>
      <c r="I2941" s="112">
        <v>0</v>
      </c>
      <c r="J2941" s="112">
        <v>0</v>
      </c>
      <c r="K2941" s="112">
        <v>1488</v>
      </c>
      <c r="L2941" s="112">
        <v>0</v>
      </c>
      <c r="M2941" s="112">
        <v>221456</v>
      </c>
      <c r="O2941" s="114" t="s">
        <v>1885</v>
      </c>
      <c r="P2941" s="114" t="s">
        <v>1886</v>
      </c>
      <c r="Q2941" s="114" t="s">
        <v>601</v>
      </c>
      <c r="R2941" s="114" t="s">
        <v>1688</v>
      </c>
      <c r="S2941" s="114"/>
      <c r="T2941" s="112">
        <v>219968</v>
      </c>
      <c r="U2941" s="112">
        <v>0</v>
      </c>
      <c r="V2941" s="112">
        <v>0</v>
      </c>
      <c r="W2941" s="112">
        <v>0</v>
      </c>
      <c r="X2941" s="112">
        <v>0</v>
      </c>
      <c r="Y2941" s="112">
        <v>0</v>
      </c>
      <c r="Z2941" s="112">
        <v>1488</v>
      </c>
      <c r="AA2941" s="112">
        <v>0</v>
      </c>
      <c r="AB2941" s="112">
        <v>221456</v>
      </c>
    </row>
    <row r="2942" spans="1:28" hidden="1" outlineLevel="1" x14ac:dyDescent="0.25">
      <c r="A2942" s="114" t="s">
        <v>1885</v>
      </c>
      <c r="B2942" s="114" t="s">
        <v>1886</v>
      </c>
      <c r="C2942" s="114" t="s">
        <v>602</v>
      </c>
      <c r="D2942" s="114" t="s">
        <v>1689</v>
      </c>
      <c r="E2942" s="112">
        <v>0</v>
      </c>
      <c r="F2942" s="112">
        <v>0</v>
      </c>
      <c r="G2942" s="112">
        <v>0</v>
      </c>
      <c r="H2942" s="112">
        <v>0</v>
      </c>
      <c r="I2942" s="112">
        <v>0</v>
      </c>
      <c r="J2942" s="112">
        <v>0</v>
      </c>
      <c r="K2942" s="112">
        <v>0</v>
      </c>
      <c r="L2942" s="112">
        <v>10702</v>
      </c>
      <c r="M2942" s="112">
        <v>10702</v>
      </c>
      <c r="O2942" s="114" t="s">
        <v>1885</v>
      </c>
      <c r="P2942" s="114" t="s">
        <v>1886</v>
      </c>
      <c r="Q2942" s="114" t="s">
        <v>602</v>
      </c>
      <c r="R2942" s="114" t="s">
        <v>1689</v>
      </c>
      <c r="S2942" s="114"/>
      <c r="T2942" s="112">
        <v>0</v>
      </c>
      <c r="U2942" s="112">
        <v>0</v>
      </c>
      <c r="V2942" s="112">
        <v>0</v>
      </c>
      <c r="W2942" s="112">
        <v>0</v>
      </c>
      <c r="X2942" s="112">
        <v>0</v>
      </c>
      <c r="Y2942" s="112">
        <v>0</v>
      </c>
      <c r="Z2942" s="112">
        <v>0</v>
      </c>
      <c r="AA2942" s="112">
        <v>10702</v>
      </c>
      <c r="AB2942" s="112">
        <v>10702</v>
      </c>
    </row>
    <row r="2943" spans="1:28" hidden="1" outlineLevel="1" x14ac:dyDescent="0.25">
      <c r="A2943" s="114" t="s">
        <v>1885</v>
      </c>
      <c r="B2943" s="114" t="s">
        <v>1886</v>
      </c>
      <c r="C2943" s="114" t="s">
        <v>603</v>
      </c>
      <c r="D2943" s="114" t="s">
        <v>1690</v>
      </c>
      <c r="E2943" s="112">
        <v>0</v>
      </c>
      <c r="F2943" s="112">
        <v>0</v>
      </c>
      <c r="G2943" s="112">
        <v>0</v>
      </c>
      <c r="H2943" s="112">
        <v>0</v>
      </c>
      <c r="I2943" s="112">
        <v>0</v>
      </c>
      <c r="J2943" s="112">
        <v>0</v>
      </c>
      <c r="K2943" s="112">
        <v>0</v>
      </c>
      <c r="L2943" s="112">
        <v>0</v>
      </c>
      <c r="M2943" s="112">
        <v>0</v>
      </c>
      <c r="O2943" s="114" t="s">
        <v>1885</v>
      </c>
      <c r="P2943" s="114" t="s">
        <v>1886</v>
      </c>
      <c r="Q2943" s="114" t="s">
        <v>603</v>
      </c>
      <c r="R2943" s="114" t="s">
        <v>1690</v>
      </c>
      <c r="S2943" s="114"/>
      <c r="T2943" s="112">
        <v>0</v>
      </c>
      <c r="U2943" s="112">
        <v>0</v>
      </c>
      <c r="V2943" s="112">
        <v>0</v>
      </c>
      <c r="W2943" s="112">
        <v>0</v>
      </c>
      <c r="X2943" s="112">
        <v>0</v>
      </c>
      <c r="Y2943" s="112">
        <v>0</v>
      </c>
      <c r="Z2943" s="112">
        <v>0</v>
      </c>
      <c r="AA2943" s="112">
        <v>0</v>
      </c>
      <c r="AB2943" s="112">
        <v>0</v>
      </c>
    </row>
    <row r="2944" spans="1:28" hidden="1" outlineLevel="1" x14ac:dyDescent="0.25">
      <c r="A2944" s="114" t="s">
        <v>1885</v>
      </c>
      <c r="B2944" s="114" t="s">
        <v>1886</v>
      </c>
      <c r="C2944" s="114" t="s">
        <v>604</v>
      </c>
      <c r="D2944" s="114" t="s">
        <v>1691</v>
      </c>
      <c r="E2944" s="112">
        <v>7296</v>
      </c>
      <c r="F2944" s="112">
        <v>480</v>
      </c>
      <c r="G2944" s="112">
        <v>0</v>
      </c>
      <c r="H2944" s="112">
        <v>0</v>
      </c>
      <c r="I2944" s="112">
        <v>0</v>
      </c>
      <c r="J2944" s="112">
        <v>0</v>
      </c>
      <c r="K2944" s="112">
        <v>1520</v>
      </c>
      <c r="L2944" s="112">
        <v>68111</v>
      </c>
      <c r="M2944" s="112">
        <v>77407</v>
      </c>
      <c r="O2944" s="114" t="s">
        <v>1885</v>
      </c>
      <c r="P2944" s="114" t="s">
        <v>1886</v>
      </c>
      <c r="Q2944" s="114" t="s">
        <v>604</v>
      </c>
      <c r="R2944" s="114" t="s">
        <v>1691</v>
      </c>
      <c r="S2944" s="114"/>
      <c r="T2944" s="112">
        <v>7296</v>
      </c>
      <c r="U2944" s="112">
        <v>480</v>
      </c>
      <c r="V2944" s="112">
        <v>0</v>
      </c>
      <c r="W2944" s="112">
        <v>0</v>
      </c>
      <c r="X2944" s="112">
        <v>0</v>
      </c>
      <c r="Y2944" s="112">
        <v>0</v>
      </c>
      <c r="Z2944" s="112">
        <v>1520</v>
      </c>
      <c r="AA2944" s="112">
        <v>68111</v>
      </c>
      <c r="AB2944" s="112">
        <v>77407</v>
      </c>
    </row>
    <row r="2945" spans="1:28" hidden="1" outlineLevel="1" x14ac:dyDescent="0.25">
      <c r="A2945" s="114" t="s">
        <v>1885</v>
      </c>
      <c r="B2945" s="114" t="s">
        <v>1886</v>
      </c>
      <c r="C2945" s="114" t="s">
        <v>605</v>
      </c>
      <c r="D2945" s="114" t="s">
        <v>1692</v>
      </c>
      <c r="E2945" s="112">
        <v>0</v>
      </c>
      <c r="F2945" s="112">
        <v>0</v>
      </c>
      <c r="G2945" s="112">
        <v>0</v>
      </c>
      <c r="H2945" s="112">
        <v>0</v>
      </c>
      <c r="I2945" s="112">
        <v>0</v>
      </c>
      <c r="J2945" s="112">
        <v>0</v>
      </c>
      <c r="K2945" s="112">
        <v>0</v>
      </c>
      <c r="L2945" s="112">
        <v>0</v>
      </c>
      <c r="M2945" s="112">
        <v>0</v>
      </c>
      <c r="O2945" s="114" t="s">
        <v>1885</v>
      </c>
      <c r="P2945" s="114" t="s">
        <v>1886</v>
      </c>
      <c r="Q2945" s="114" t="s">
        <v>605</v>
      </c>
      <c r="R2945" s="114" t="s">
        <v>1692</v>
      </c>
      <c r="S2945" s="114"/>
      <c r="T2945" s="112">
        <v>0</v>
      </c>
      <c r="U2945" s="112">
        <v>0</v>
      </c>
      <c r="V2945" s="112">
        <v>0</v>
      </c>
      <c r="W2945" s="112">
        <v>0</v>
      </c>
      <c r="X2945" s="112">
        <v>0</v>
      </c>
      <c r="Y2945" s="112">
        <v>0</v>
      </c>
      <c r="Z2945" s="112">
        <v>0</v>
      </c>
      <c r="AA2945" s="112">
        <v>0</v>
      </c>
      <c r="AB2945" s="112">
        <v>0</v>
      </c>
    </row>
    <row r="2946" spans="1:28" hidden="1" outlineLevel="1" x14ac:dyDescent="0.25">
      <c r="A2946" s="114" t="s">
        <v>1885</v>
      </c>
      <c r="B2946" s="114" t="s">
        <v>1886</v>
      </c>
      <c r="C2946" s="114" t="s">
        <v>606</v>
      </c>
      <c r="D2946" s="114" t="s">
        <v>1693</v>
      </c>
      <c r="E2946" s="112">
        <v>0</v>
      </c>
      <c r="F2946" s="112">
        <v>0</v>
      </c>
      <c r="G2946" s="112">
        <v>0</v>
      </c>
      <c r="H2946" s="112">
        <v>0</v>
      </c>
      <c r="I2946" s="112">
        <v>0</v>
      </c>
      <c r="J2946" s="112">
        <v>0</v>
      </c>
      <c r="K2946" s="112">
        <v>0</v>
      </c>
      <c r="L2946" s="112">
        <v>0</v>
      </c>
      <c r="M2946" s="112">
        <v>0</v>
      </c>
      <c r="O2946" s="114" t="s">
        <v>1885</v>
      </c>
      <c r="P2946" s="114" t="s">
        <v>1886</v>
      </c>
      <c r="Q2946" s="114" t="s">
        <v>606</v>
      </c>
      <c r="R2946" s="114" t="s">
        <v>1693</v>
      </c>
      <c r="S2946" s="114"/>
      <c r="T2946" s="112">
        <v>0</v>
      </c>
      <c r="U2946" s="112">
        <v>0</v>
      </c>
      <c r="V2946" s="112">
        <v>0</v>
      </c>
      <c r="W2946" s="112">
        <v>0</v>
      </c>
      <c r="X2946" s="112">
        <v>0</v>
      </c>
      <c r="Y2946" s="112">
        <v>0</v>
      </c>
      <c r="Z2946" s="112">
        <v>0</v>
      </c>
      <c r="AA2946" s="112">
        <v>0</v>
      </c>
      <c r="AB2946" s="112">
        <v>0</v>
      </c>
    </row>
    <row r="2947" spans="1:28" hidden="1" outlineLevel="1" x14ac:dyDescent="0.25">
      <c r="A2947" s="114" t="s">
        <v>1885</v>
      </c>
      <c r="B2947" s="114" t="s">
        <v>1886</v>
      </c>
      <c r="C2947" s="114" t="s">
        <v>607</v>
      </c>
      <c r="D2947" s="114" t="s">
        <v>1694</v>
      </c>
      <c r="E2947" s="112">
        <v>0</v>
      </c>
      <c r="F2947" s="112">
        <v>579056</v>
      </c>
      <c r="G2947" s="112">
        <v>140656</v>
      </c>
      <c r="H2947" s="112">
        <v>0</v>
      </c>
      <c r="I2947" s="112">
        <v>0</v>
      </c>
      <c r="J2947" s="112">
        <v>960</v>
      </c>
      <c r="K2947" s="112">
        <v>0</v>
      </c>
      <c r="L2947" s="112">
        <v>8</v>
      </c>
      <c r="M2947" s="112">
        <v>720680</v>
      </c>
      <c r="O2947" s="114" t="s">
        <v>1885</v>
      </c>
      <c r="P2947" s="114" t="s">
        <v>1886</v>
      </c>
      <c r="Q2947" s="114" t="s">
        <v>607</v>
      </c>
      <c r="R2947" s="114" t="s">
        <v>1694</v>
      </c>
      <c r="S2947" s="114"/>
      <c r="T2947" s="112">
        <v>0</v>
      </c>
      <c r="U2947" s="112">
        <v>579056</v>
      </c>
      <c r="V2947" s="112">
        <v>140656</v>
      </c>
      <c r="W2947" s="112">
        <v>0</v>
      </c>
      <c r="X2947" s="112">
        <v>0</v>
      </c>
      <c r="Y2947" s="112">
        <v>960</v>
      </c>
      <c r="Z2947" s="112">
        <v>0</v>
      </c>
      <c r="AA2947" s="112">
        <v>8</v>
      </c>
      <c r="AB2947" s="112">
        <v>720680</v>
      </c>
    </row>
    <row r="2948" spans="1:28" hidden="1" outlineLevel="1" x14ac:dyDescent="0.25">
      <c r="A2948" s="114" t="s">
        <v>1885</v>
      </c>
      <c r="B2948" s="114" t="s">
        <v>1886</v>
      </c>
      <c r="C2948" s="114" t="s">
        <v>608</v>
      </c>
      <c r="D2948" s="114" t="s">
        <v>1695</v>
      </c>
      <c r="E2948" s="112">
        <v>0</v>
      </c>
      <c r="F2948" s="112">
        <v>0</v>
      </c>
      <c r="G2948" s="112">
        <v>0</v>
      </c>
      <c r="H2948" s="112">
        <v>0</v>
      </c>
      <c r="I2948" s="112">
        <v>0</v>
      </c>
      <c r="J2948" s="112">
        <v>0</v>
      </c>
      <c r="K2948" s="112">
        <v>168</v>
      </c>
      <c r="L2948" s="112">
        <v>0</v>
      </c>
      <c r="M2948" s="112">
        <v>168</v>
      </c>
      <c r="O2948" s="114" t="s">
        <v>1885</v>
      </c>
      <c r="P2948" s="114" t="s">
        <v>1886</v>
      </c>
      <c r="Q2948" s="114" t="s">
        <v>608</v>
      </c>
      <c r="R2948" s="114" t="s">
        <v>1695</v>
      </c>
      <c r="S2948" s="114"/>
      <c r="T2948" s="112">
        <v>0</v>
      </c>
      <c r="U2948" s="112">
        <v>0</v>
      </c>
      <c r="V2948" s="112">
        <v>0</v>
      </c>
      <c r="W2948" s="112">
        <v>0</v>
      </c>
      <c r="X2948" s="112">
        <v>0</v>
      </c>
      <c r="Y2948" s="112">
        <v>0</v>
      </c>
      <c r="Z2948" s="112">
        <v>168</v>
      </c>
      <c r="AA2948" s="112">
        <v>0</v>
      </c>
      <c r="AB2948" s="112">
        <v>168</v>
      </c>
    </row>
    <row r="2949" spans="1:28" hidden="1" outlineLevel="1" x14ac:dyDescent="0.25">
      <c r="A2949" s="114" t="s">
        <v>1885</v>
      </c>
      <c r="B2949" s="114" t="s">
        <v>1886</v>
      </c>
      <c r="C2949" s="114" t="s">
        <v>609</v>
      </c>
      <c r="D2949" s="114" t="s">
        <v>1696</v>
      </c>
      <c r="E2949" s="112">
        <v>0</v>
      </c>
      <c r="F2949" s="112">
        <v>0</v>
      </c>
      <c r="G2949" s="112">
        <v>0</v>
      </c>
      <c r="H2949" s="112">
        <v>0</v>
      </c>
      <c r="I2949" s="112">
        <v>0</v>
      </c>
      <c r="J2949" s="112">
        <v>0</v>
      </c>
      <c r="K2949" s="112">
        <v>1780</v>
      </c>
      <c r="L2949" s="112">
        <v>0</v>
      </c>
      <c r="M2949" s="112">
        <v>1780</v>
      </c>
      <c r="O2949" s="114" t="s">
        <v>1885</v>
      </c>
      <c r="P2949" s="114" t="s">
        <v>1886</v>
      </c>
      <c r="Q2949" s="114" t="s">
        <v>609</v>
      </c>
      <c r="R2949" s="114" t="s">
        <v>1696</v>
      </c>
      <c r="S2949" s="114"/>
      <c r="T2949" s="112">
        <v>0</v>
      </c>
      <c r="U2949" s="112">
        <v>0</v>
      </c>
      <c r="V2949" s="112">
        <v>0</v>
      </c>
      <c r="W2949" s="112">
        <v>0</v>
      </c>
      <c r="X2949" s="112">
        <v>0</v>
      </c>
      <c r="Y2949" s="112">
        <v>0</v>
      </c>
      <c r="Z2949" s="112">
        <v>1780</v>
      </c>
      <c r="AA2949" s="112">
        <v>0</v>
      </c>
      <c r="AB2949" s="112">
        <v>1780</v>
      </c>
    </row>
    <row r="2950" spans="1:28" hidden="1" outlineLevel="1" x14ac:dyDescent="0.25">
      <c r="A2950" s="114" t="s">
        <v>1885</v>
      </c>
      <c r="B2950" s="114" t="s">
        <v>1886</v>
      </c>
      <c r="C2950" s="114" t="s">
        <v>610</v>
      </c>
      <c r="D2950" s="114" t="s">
        <v>1697</v>
      </c>
      <c r="E2950" s="112">
        <v>0</v>
      </c>
      <c r="F2950" s="112">
        <v>0</v>
      </c>
      <c r="G2950" s="112">
        <v>0</v>
      </c>
      <c r="H2950" s="112">
        <v>0</v>
      </c>
      <c r="I2950" s="112">
        <v>10464</v>
      </c>
      <c r="J2950" s="112">
        <v>0</v>
      </c>
      <c r="K2950" s="112">
        <v>2168</v>
      </c>
      <c r="L2950" s="112">
        <v>0</v>
      </c>
      <c r="M2950" s="112">
        <v>12632</v>
      </c>
      <c r="O2950" s="114" t="s">
        <v>1885</v>
      </c>
      <c r="P2950" s="114" t="s">
        <v>1886</v>
      </c>
      <c r="Q2950" s="114" t="s">
        <v>610</v>
      </c>
      <c r="R2950" s="114" t="s">
        <v>1697</v>
      </c>
      <c r="S2950" s="114"/>
      <c r="T2950" s="112">
        <v>0</v>
      </c>
      <c r="U2950" s="112">
        <v>0</v>
      </c>
      <c r="V2950" s="112">
        <v>0</v>
      </c>
      <c r="W2950" s="112">
        <v>0</v>
      </c>
      <c r="X2950" s="112">
        <v>10464</v>
      </c>
      <c r="Y2950" s="112">
        <v>0</v>
      </c>
      <c r="Z2950" s="112">
        <v>2168</v>
      </c>
      <c r="AA2950" s="112">
        <v>0</v>
      </c>
      <c r="AB2950" s="112">
        <v>12632</v>
      </c>
    </row>
    <row r="2951" spans="1:28" hidden="1" outlineLevel="1" x14ac:dyDescent="0.25">
      <c r="A2951" s="114" t="s">
        <v>1885</v>
      </c>
      <c r="B2951" s="114" t="s">
        <v>1886</v>
      </c>
      <c r="C2951" s="114" t="s">
        <v>611</v>
      </c>
      <c r="D2951" s="114" t="s">
        <v>1698</v>
      </c>
      <c r="E2951" s="112">
        <v>127328</v>
      </c>
      <c r="F2951" s="112">
        <v>0</v>
      </c>
      <c r="G2951" s="112">
        <v>0</v>
      </c>
      <c r="H2951" s="112">
        <v>0</v>
      </c>
      <c r="I2951" s="112">
        <v>0</v>
      </c>
      <c r="J2951" s="112">
        <v>0</v>
      </c>
      <c r="K2951" s="112">
        <v>0</v>
      </c>
      <c r="L2951" s="112">
        <v>0</v>
      </c>
      <c r="M2951" s="112">
        <v>127328</v>
      </c>
      <c r="O2951" s="114" t="s">
        <v>1885</v>
      </c>
      <c r="P2951" s="114" t="s">
        <v>1886</v>
      </c>
      <c r="Q2951" s="114" t="s">
        <v>611</v>
      </c>
      <c r="R2951" s="114" t="s">
        <v>1698</v>
      </c>
      <c r="S2951" s="114"/>
      <c r="T2951" s="112">
        <v>127328</v>
      </c>
      <c r="U2951" s="112">
        <v>0</v>
      </c>
      <c r="V2951" s="112">
        <v>0</v>
      </c>
      <c r="W2951" s="112">
        <v>0</v>
      </c>
      <c r="X2951" s="112">
        <v>0</v>
      </c>
      <c r="Y2951" s="112">
        <v>0</v>
      </c>
      <c r="Z2951" s="112">
        <v>0</v>
      </c>
      <c r="AA2951" s="112">
        <v>0</v>
      </c>
      <c r="AB2951" s="112">
        <v>127328</v>
      </c>
    </row>
    <row r="2952" spans="1:28" hidden="1" outlineLevel="1" x14ac:dyDescent="0.25">
      <c r="A2952" s="114" t="s">
        <v>1885</v>
      </c>
      <c r="B2952" s="114" t="s">
        <v>1886</v>
      </c>
      <c r="C2952" s="114" t="s">
        <v>612</v>
      </c>
      <c r="D2952" s="114" t="s">
        <v>1699</v>
      </c>
      <c r="E2952" s="112">
        <v>43248</v>
      </c>
      <c r="F2952" s="112">
        <v>0</v>
      </c>
      <c r="G2952" s="112">
        <v>0</v>
      </c>
      <c r="H2952" s="112">
        <v>0</v>
      </c>
      <c r="I2952" s="112">
        <v>0</v>
      </c>
      <c r="J2952" s="112">
        <v>0</v>
      </c>
      <c r="K2952" s="112">
        <v>0</v>
      </c>
      <c r="L2952" s="112">
        <v>0</v>
      </c>
      <c r="M2952" s="112">
        <v>43248</v>
      </c>
      <c r="O2952" s="114" t="s">
        <v>1885</v>
      </c>
      <c r="P2952" s="114" t="s">
        <v>1886</v>
      </c>
      <c r="Q2952" s="114" t="s">
        <v>612</v>
      </c>
      <c r="R2952" s="114" t="s">
        <v>1699</v>
      </c>
      <c r="S2952" s="114"/>
      <c r="T2952" s="112">
        <v>43248</v>
      </c>
      <c r="U2952" s="112">
        <v>0</v>
      </c>
      <c r="V2952" s="112">
        <v>0</v>
      </c>
      <c r="W2952" s="112">
        <v>0</v>
      </c>
      <c r="X2952" s="112">
        <v>0</v>
      </c>
      <c r="Y2952" s="112">
        <v>0</v>
      </c>
      <c r="Z2952" s="112">
        <v>0</v>
      </c>
      <c r="AA2952" s="112">
        <v>0</v>
      </c>
      <c r="AB2952" s="112">
        <v>43248</v>
      </c>
    </row>
    <row r="2953" spans="1:28" hidden="1" outlineLevel="1" x14ac:dyDescent="0.25">
      <c r="A2953" s="114" t="s">
        <v>1885</v>
      </c>
      <c r="B2953" s="114" t="s">
        <v>1886</v>
      </c>
      <c r="C2953" s="114" t="s">
        <v>613</v>
      </c>
      <c r="D2953" s="114" t="s">
        <v>1700</v>
      </c>
      <c r="E2953" s="112">
        <v>1347408</v>
      </c>
      <c r="F2953" s="112">
        <v>0</v>
      </c>
      <c r="G2953" s="112">
        <v>0</v>
      </c>
      <c r="H2953" s="112">
        <v>0</v>
      </c>
      <c r="I2953" s="112">
        <v>0</v>
      </c>
      <c r="J2953" s="112">
        <v>0</v>
      </c>
      <c r="K2953" s="112">
        <v>0</v>
      </c>
      <c r="L2953" s="112">
        <v>0</v>
      </c>
      <c r="M2953" s="112">
        <v>1347408</v>
      </c>
      <c r="O2953" s="114" t="s">
        <v>1885</v>
      </c>
      <c r="P2953" s="114" t="s">
        <v>1886</v>
      </c>
      <c r="Q2953" s="114" t="s">
        <v>613</v>
      </c>
      <c r="R2953" s="114" t="s">
        <v>1700</v>
      </c>
      <c r="S2953" s="114"/>
      <c r="T2953" s="112">
        <v>1347408</v>
      </c>
      <c r="U2953" s="112">
        <v>0</v>
      </c>
      <c r="V2953" s="112">
        <v>0</v>
      </c>
      <c r="W2953" s="112">
        <v>0</v>
      </c>
      <c r="X2953" s="112">
        <v>0</v>
      </c>
      <c r="Y2953" s="112">
        <v>0</v>
      </c>
      <c r="Z2953" s="112">
        <v>0</v>
      </c>
      <c r="AA2953" s="112">
        <v>0</v>
      </c>
      <c r="AB2953" s="112">
        <v>1347408</v>
      </c>
    </row>
    <row r="2954" spans="1:28" hidden="1" outlineLevel="1" x14ac:dyDescent="0.25">
      <c r="A2954" s="114" t="s">
        <v>1885</v>
      </c>
      <c r="B2954" s="114" t="s">
        <v>1886</v>
      </c>
      <c r="C2954" s="114" t="s">
        <v>614</v>
      </c>
      <c r="D2954" s="114" t="s">
        <v>1701</v>
      </c>
      <c r="E2954" s="112">
        <v>396656</v>
      </c>
      <c r="F2954" s="112">
        <v>0</v>
      </c>
      <c r="G2954" s="112">
        <v>0</v>
      </c>
      <c r="H2954" s="112">
        <v>0</v>
      </c>
      <c r="I2954" s="112">
        <v>23616</v>
      </c>
      <c r="J2954" s="112">
        <v>0</v>
      </c>
      <c r="K2954" s="112">
        <v>1884</v>
      </c>
      <c r="L2954" s="112">
        <v>0</v>
      </c>
      <c r="M2954" s="112">
        <v>422156</v>
      </c>
      <c r="O2954" s="114" t="s">
        <v>1885</v>
      </c>
      <c r="P2954" s="114" t="s">
        <v>1886</v>
      </c>
      <c r="Q2954" s="114" t="s">
        <v>614</v>
      </c>
      <c r="R2954" s="114" t="s">
        <v>1701</v>
      </c>
      <c r="S2954" s="114"/>
      <c r="T2954" s="112">
        <v>396656</v>
      </c>
      <c r="U2954" s="112">
        <v>0</v>
      </c>
      <c r="V2954" s="112">
        <v>0</v>
      </c>
      <c r="W2954" s="112">
        <v>0</v>
      </c>
      <c r="X2954" s="112">
        <v>23616</v>
      </c>
      <c r="Y2954" s="112">
        <v>0</v>
      </c>
      <c r="Z2954" s="112">
        <v>1884</v>
      </c>
      <c r="AA2954" s="112">
        <v>0</v>
      </c>
      <c r="AB2954" s="112">
        <v>422156</v>
      </c>
    </row>
    <row r="2955" spans="1:28" hidden="1" outlineLevel="1" x14ac:dyDescent="0.25">
      <c r="A2955" s="114" t="s">
        <v>1885</v>
      </c>
      <c r="B2955" s="114" t="s">
        <v>1886</v>
      </c>
      <c r="C2955" s="114" t="s">
        <v>615</v>
      </c>
      <c r="D2955" s="114" t="s">
        <v>1702</v>
      </c>
      <c r="E2955" s="112">
        <v>0</v>
      </c>
      <c r="F2955" s="112">
        <v>0</v>
      </c>
      <c r="G2955" s="112">
        <v>0</v>
      </c>
      <c r="H2955" s="112">
        <v>0</v>
      </c>
      <c r="I2955" s="112">
        <v>0</v>
      </c>
      <c r="J2955" s="112">
        <v>0</v>
      </c>
      <c r="K2955" s="112">
        <v>0</v>
      </c>
      <c r="L2955" s="112">
        <v>0</v>
      </c>
      <c r="M2955" s="112">
        <v>0</v>
      </c>
      <c r="O2955" s="114" t="s">
        <v>1885</v>
      </c>
      <c r="P2955" s="114" t="s">
        <v>1886</v>
      </c>
      <c r="Q2955" s="114" t="s">
        <v>615</v>
      </c>
      <c r="R2955" s="114" t="s">
        <v>1702</v>
      </c>
      <c r="S2955" s="114"/>
      <c r="T2955" s="112">
        <v>0</v>
      </c>
      <c r="U2955" s="112">
        <v>0</v>
      </c>
      <c r="V2955" s="112">
        <v>0</v>
      </c>
      <c r="W2955" s="112">
        <v>0</v>
      </c>
      <c r="X2955" s="112">
        <v>0</v>
      </c>
      <c r="Y2955" s="112">
        <v>0</v>
      </c>
      <c r="Z2955" s="112">
        <v>0</v>
      </c>
      <c r="AA2955" s="112">
        <v>0</v>
      </c>
      <c r="AB2955" s="112">
        <v>0</v>
      </c>
    </row>
    <row r="2956" spans="1:28" hidden="1" outlineLevel="1" x14ac:dyDescent="0.25">
      <c r="A2956" s="114" t="s">
        <v>1885</v>
      </c>
      <c r="B2956" s="114" t="s">
        <v>1886</v>
      </c>
      <c r="C2956" s="114" t="s">
        <v>616</v>
      </c>
      <c r="D2956" s="114" t="s">
        <v>1703</v>
      </c>
      <c r="E2956" s="112">
        <v>3382192</v>
      </c>
      <c r="F2956" s="112">
        <v>1872432</v>
      </c>
      <c r="G2956" s="112">
        <v>140656</v>
      </c>
      <c r="H2956" s="112">
        <v>344507</v>
      </c>
      <c r="I2956" s="112">
        <v>392136</v>
      </c>
      <c r="J2956" s="112">
        <v>286198</v>
      </c>
      <c r="K2956" s="112">
        <v>212203</v>
      </c>
      <c r="L2956" s="112">
        <v>140828</v>
      </c>
      <c r="M2956" s="112">
        <v>6771152</v>
      </c>
      <c r="O2956" s="114" t="s">
        <v>1885</v>
      </c>
      <c r="P2956" s="114" t="s">
        <v>1886</v>
      </c>
      <c r="Q2956" s="114" t="s">
        <v>616</v>
      </c>
      <c r="R2956" s="114" t="s">
        <v>1703</v>
      </c>
      <c r="S2956" s="114"/>
      <c r="T2956" s="112">
        <v>3382192</v>
      </c>
      <c r="U2956" s="112">
        <v>1872432</v>
      </c>
      <c r="V2956" s="112">
        <v>140656</v>
      </c>
      <c r="W2956" s="112">
        <v>344507</v>
      </c>
      <c r="X2956" s="112">
        <v>392136</v>
      </c>
      <c r="Y2956" s="112">
        <v>286198</v>
      </c>
      <c r="Z2956" s="112">
        <v>212203</v>
      </c>
      <c r="AA2956" s="112">
        <v>140828</v>
      </c>
      <c r="AB2956" s="112">
        <v>6771152</v>
      </c>
    </row>
    <row r="2957" spans="1:28" hidden="1" outlineLevel="1" x14ac:dyDescent="0.25">
      <c r="D2957" s="111" t="s">
        <v>617</v>
      </c>
      <c r="R2957" s="111" t="s">
        <v>617</v>
      </c>
      <c r="S2957" s="111"/>
    </row>
    <row r="2958" spans="1:28" hidden="1" outlineLevel="1" x14ac:dyDescent="0.25">
      <c r="A2958" s="114" t="s">
        <v>1885</v>
      </c>
      <c r="B2958" s="114" t="s">
        <v>1886</v>
      </c>
      <c r="C2958" s="114" t="s">
        <v>618</v>
      </c>
      <c r="D2958" s="114" t="s">
        <v>1704</v>
      </c>
      <c r="E2958" s="112">
        <v>0</v>
      </c>
      <c r="F2958" s="112">
        <v>0</v>
      </c>
      <c r="G2958" s="112">
        <v>0</v>
      </c>
      <c r="H2958" s="112">
        <v>0</v>
      </c>
      <c r="I2958" s="112">
        <v>0</v>
      </c>
      <c r="J2958" s="112">
        <v>0</v>
      </c>
      <c r="K2958" s="112">
        <v>0</v>
      </c>
      <c r="L2958" s="112">
        <v>0</v>
      </c>
      <c r="M2958" s="112">
        <v>0</v>
      </c>
      <c r="O2958" s="114" t="s">
        <v>1885</v>
      </c>
      <c r="P2958" s="114" t="s">
        <v>1886</v>
      </c>
      <c r="Q2958" s="114" t="s">
        <v>618</v>
      </c>
      <c r="R2958" s="114" t="s">
        <v>1704</v>
      </c>
      <c r="S2958" s="114"/>
      <c r="T2958" s="112">
        <v>0</v>
      </c>
      <c r="U2958" s="112">
        <v>0</v>
      </c>
      <c r="V2958" s="112">
        <v>0</v>
      </c>
      <c r="W2958" s="112">
        <v>0</v>
      </c>
      <c r="X2958" s="112">
        <v>0</v>
      </c>
      <c r="Y2958" s="112">
        <v>0</v>
      </c>
      <c r="Z2958" s="112">
        <v>0</v>
      </c>
      <c r="AA2958" s="112">
        <v>0</v>
      </c>
      <c r="AB2958" s="112">
        <v>0</v>
      </c>
    </row>
    <row r="2959" spans="1:28" hidden="1" outlineLevel="1" x14ac:dyDescent="0.25">
      <c r="A2959" s="114" t="s">
        <v>1885</v>
      </c>
      <c r="B2959" s="114" t="s">
        <v>1886</v>
      </c>
      <c r="C2959" s="114" t="s">
        <v>619</v>
      </c>
      <c r="D2959" s="114" t="s">
        <v>1705</v>
      </c>
      <c r="E2959" s="112">
        <v>0</v>
      </c>
      <c r="F2959" s="112">
        <v>0</v>
      </c>
      <c r="G2959" s="112">
        <v>0</v>
      </c>
      <c r="H2959" s="112">
        <v>0</v>
      </c>
      <c r="I2959" s="112">
        <v>0</v>
      </c>
      <c r="J2959" s="112">
        <v>0</v>
      </c>
      <c r="K2959" s="112">
        <v>0</v>
      </c>
      <c r="L2959" s="112">
        <v>0</v>
      </c>
      <c r="M2959" s="112">
        <v>0</v>
      </c>
      <c r="O2959" s="114" t="s">
        <v>1885</v>
      </c>
      <c r="P2959" s="114" t="s">
        <v>1886</v>
      </c>
      <c r="Q2959" s="114" t="s">
        <v>619</v>
      </c>
      <c r="R2959" s="114" t="s">
        <v>1705</v>
      </c>
      <c r="S2959" s="114"/>
      <c r="T2959" s="112">
        <v>0</v>
      </c>
      <c r="U2959" s="112">
        <v>0</v>
      </c>
      <c r="V2959" s="112">
        <v>0</v>
      </c>
      <c r="W2959" s="112">
        <v>0</v>
      </c>
      <c r="X2959" s="112">
        <v>0</v>
      </c>
      <c r="Y2959" s="112">
        <v>0</v>
      </c>
      <c r="Z2959" s="112">
        <v>0</v>
      </c>
      <c r="AA2959" s="112">
        <v>0</v>
      </c>
      <c r="AB2959" s="112">
        <v>0</v>
      </c>
    </row>
    <row r="2960" spans="1:28" hidden="1" outlineLevel="1" x14ac:dyDescent="0.25">
      <c r="A2960" s="114" t="s">
        <v>1885</v>
      </c>
      <c r="B2960" s="114" t="s">
        <v>1886</v>
      </c>
      <c r="C2960" s="114" t="s">
        <v>620</v>
      </c>
      <c r="D2960" s="114" t="s">
        <v>1706</v>
      </c>
      <c r="E2960" s="112">
        <v>0</v>
      </c>
      <c r="F2960" s="112">
        <v>0</v>
      </c>
      <c r="G2960" s="112">
        <v>0</v>
      </c>
      <c r="H2960" s="112">
        <v>0</v>
      </c>
      <c r="I2960" s="112">
        <v>0</v>
      </c>
      <c r="J2960" s="112">
        <v>0</v>
      </c>
      <c r="K2960" s="112">
        <v>0</v>
      </c>
      <c r="L2960" s="112">
        <v>0</v>
      </c>
      <c r="M2960" s="112">
        <v>0</v>
      </c>
      <c r="O2960" s="114" t="s">
        <v>1885</v>
      </c>
      <c r="P2960" s="114" t="s">
        <v>1886</v>
      </c>
      <c r="Q2960" s="114" t="s">
        <v>620</v>
      </c>
      <c r="R2960" s="114" t="s">
        <v>1706</v>
      </c>
      <c r="S2960" s="114"/>
      <c r="T2960" s="112">
        <v>0</v>
      </c>
      <c r="U2960" s="112">
        <v>0</v>
      </c>
      <c r="V2960" s="112">
        <v>0</v>
      </c>
      <c r="W2960" s="112">
        <v>0</v>
      </c>
      <c r="X2960" s="112">
        <v>0</v>
      </c>
      <c r="Y2960" s="112">
        <v>0</v>
      </c>
      <c r="Z2960" s="112">
        <v>0</v>
      </c>
      <c r="AA2960" s="112">
        <v>0</v>
      </c>
      <c r="AB2960" s="112">
        <v>0</v>
      </c>
    </row>
    <row r="2961" spans="1:28" hidden="1" outlineLevel="1" x14ac:dyDescent="0.25">
      <c r="A2961" s="114" t="s">
        <v>1885</v>
      </c>
      <c r="B2961" s="114" t="s">
        <v>1886</v>
      </c>
      <c r="C2961" s="114" t="s">
        <v>621</v>
      </c>
      <c r="D2961" s="114" t="s">
        <v>1707</v>
      </c>
      <c r="E2961" s="112">
        <v>0</v>
      </c>
      <c r="F2961" s="112">
        <v>0</v>
      </c>
      <c r="G2961" s="112">
        <v>0</v>
      </c>
      <c r="H2961" s="112">
        <v>0</v>
      </c>
      <c r="I2961" s="112">
        <v>0</v>
      </c>
      <c r="J2961" s="112">
        <v>0</v>
      </c>
      <c r="K2961" s="112">
        <v>0</v>
      </c>
      <c r="L2961" s="112">
        <v>0</v>
      </c>
      <c r="M2961" s="112">
        <v>0</v>
      </c>
      <c r="O2961" s="114" t="s">
        <v>1885</v>
      </c>
      <c r="P2961" s="114" t="s">
        <v>1886</v>
      </c>
      <c r="Q2961" s="114" t="s">
        <v>621</v>
      </c>
      <c r="R2961" s="114" t="s">
        <v>1707</v>
      </c>
      <c r="S2961" s="114"/>
      <c r="T2961" s="112">
        <v>0</v>
      </c>
      <c r="U2961" s="112">
        <v>0</v>
      </c>
      <c r="V2961" s="112">
        <v>0</v>
      </c>
      <c r="W2961" s="112">
        <v>0</v>
      </c>
      <c r="X2961" s="112">
        <v>0</v>
      </c>
      <c r="Y2961" s="112">
        <v>0</v>
      </c>
      <c r="Z2961" s="112">
        <v>0</v>
      </c>
      <c r="AA2961" s="112">
        <v>0</v>
      </c>
      <c r="AB2961" s="112">
        <v>0</v>
      </c>
    </row>
    <row r="2962" spans="1:28" hidden="1" outlineLevel="1" x14ac:dyDescent="0.25">
      <c r="A2962" s="114" t="s">
        <v>1885</v>
      </c>
      <c r="B2962" s="114" t="s">
        <v>1886</v>
      </c>
      <c r="C2962" s="114" t="s">
        <v>706</v>
      </c>
      <c r="D2962" s="114" t="s">
        <v>1708</v>
      </c>
      <c r="E2962" s="112">
        <v>0</v>
      </c>
      <c r="F2962" s="112">
        <v>0</v>
      </c>
      <c r="G2962" s="112">
        <v>0</v>
      </c>
      <c r="H2962" s="112">
        <v>0</v>
      </c>
      <c r="I2962" s="112">
        <v>0</v>
      </c>
      <c r="J2962" s="112">
        <v>0</v>
      </c>
      <c r="K2962" s="112">
        <v>0</v>
      </c>
      <c r="L2962" s="112">
        <v>0</v>
      </c>
      <c r="M2962" s="112">
        <v>0</v>
      </c>
      <c r="O2962" s="114" t="s">
        <v>1885</v>
      </c>
      <c r="P2962" s="114" t="s">
        <v>1886</v>
      </c>
      <c r="Q2962" s="114" t="s">
        <v>706</v>
      </c>
      <c r="R2962" s="114" t="s">
        <v>1708</v>
      </c>
      <c r="S2962" s="114"/>
      <c r="T2962" s="112">
        <v>0</v>
      </c>
      <c r="U2962" s="112">
        <v>0</v>
      </c>
      <c r="V2962" s="112">
        <v>0</v>
      </c>
      <c r="W2962" s="112">
        <v>0</v>
      </c>
      <c r="X2962" s="112">
        <v>0</v>
      </c>
      <c r="Y2962" s="112">
        <v>0</v>
      </c>
      <c r="Z2962" s="112">
        <v>0</v>
      </c>
      <c r="AA2962" s="112">
        <v>0</v>
      </c>
      <c r="AB2962" s="112">
        <v>0</v>
      </c>
    </row>
    <row r="2963" spans="1:28" hidden="1" outlineLevel="1" x14ac:dyDescent="0.25">
      <c r="A2963" s="114" t="s">
        <v>1885</v>
      </c>
      <c r="B2963" s="114" t="s">
        <v>1886</v>
      </c>
      <c r="C2963" s="114" t="s">
        <v>708</v>
      </c>
      <c r="D2963" s="114" t="s">
        <v>1709</v>
      </c>
      <c r="E2963" s="112">
        <v>0</v>
      </c>
      <c r="F2963" s="112">
        <v>0</v>
      </c>
      <c r="G2963" s="112">
        <v>0</v>
      </c>
      <c r="H2963" s="112">
        <v>0</v>
      </c>
      <c r="I2963" s="112">
        <v>0</v>
      </c>
      <c r="J2963" s="112">
        <v>0</v>
      </c>
      <c r="K2963" s="112">
        <v>0</v>
      </c>
      <c r="L2963" s="112">
        <v>0</v>
      </c>
      <c r="M2963" s="112">
        <v>0</v>
      </c>
      <c r="O2963" s="114" t="s">
        <v>1885</v>
      </c>
      <c r="P2963" s="114" t="s">
        <v>1886</v>
      </c>
      <c r="Q2963" s="114" t="s">
        <v>708</v>
      </c>
      <c r="R2963" s="114" t="s">
        <v>1709</v>
      </c>
      <c r="S2963" s="114"/>
      <c r="T2963" s="112">
        <v>0</v>
      </c>
      <c r="U2963" s="112">
        <v>0</v>
      </c>
      <c r="V2963" s="112">
        <v>0</v>
      </c>
      <c r="W2963" s="112">
        <v>0</v>
      </c>
      <c r="X2963" s="112">
        <v>0</v>
      </c>
      <c r="Y2963" s="112">
        <v>0</v>
      </c>
      <c r="Z2963" s="112">
        <v>0</v>
      </c>
      <c r="AA2963" s="112">
        <v>0</v>
      </c>
      <c r="AB2963" s="112">
        <v>0</v>
      </c>
    </row>
    <row r="2964" spans="1:28" hidden="1" outlineLevel="1" x14ac:dyDescent="0.25"/>
    <row r="2965" spans="1:28" hidden="1" outlineLevel="1" x14ac:dyDescent="0.25"/>
    <row r="2966" spans="1:28" hidden="1" outlineLevel="1" x14ac:dyDescent="0.25">
      <c r="A2966" s="111" t="s">
        <v>1887</v>
      </c>
      <c r="O2966" s="111" t="s">
        <v>1887</v>
      </c>
    </row>
    <row r="2967" spans="1:28" hidden="1" outlineLevel="1" x14ac:dyDescent="0.25">
      <c r="A2967" s="114" t="s">
        <v>0</v>
      </c>
      <c r="B2967" s="114" t="s">
        <v>1666</v>
      </c>
      <c r="C2967" s="114" t="s">
        <v>112</v>
      </c>
      <c r="D2967" s="111" t="s">
        <v>127</v>
      </c>
      <c r="E2967" s="112" t="s">
        <v>1667</v>
      </c>
      <c r="F2967" s="112" t="s">
        <v>1668</v>
      </c>
      <c r="G2967" s="112" t="s">
        <v>1669</v>
      </c>
      <c r="H2967" s="112" t="s">
        <v>1670</v>
      </c>
      <c r="I2967" s="112" t="s">
        <v>1671</v>
      </c>
      <c r="J2967" s="112" t="s">
        <v>1672</v>
      </c>
      <c r="K2967" s="112" t="s">
        <v>1673</v>
      </c>
      <c r="L2967" s="112" t="s">
        <v>1674</v>
      </c>
      <c r="M2967" s="112" t="s">
        <v>1</v>
      </c>
      <c r="O2967" s="114" t="s">
        <v>0</v>
      </c>
      <c r="P2967" s="114" t="s">
        <v>1666</v>
      </c>
      <c r="Q2967" s="114" t="s">
        <v>112</v>
      </c>
      <c r="R2967" s="111" t="s">
        <v>127</v>
      </c>
      <c r="S2967" s="111"/>
      <c r="T2967" s="112" t="s">
        <v>1667</v>
      </c>
      <c r="U2967" s="112" t="s">
        <v>1668</v>
      </c>
      <c r="V2967" s="112" t="s">
        <v>1669</v>
      </c>
      <c r="W2967" s="112" t="s">
        <v>1670</v>
      </c>
      <c r="X2967" s="112" t="s">
        <v>1671</v>
      </c>
      <c r="Y2967" s="112" t="s">
        <v>1672</v>
      </c>
      <c r="Z2967" s="112" t="s">
        <v>1673</v>
      </c>
      <c r="AA2967" s="112" t="s">
        <v>1674</v>
      </c>
      <c r="AB2967" s="112" t="s">
        <v>1</v>
      </c>
    </row>
    <row r="2968" spans="1:28" hidden="1" outlineLevel="1" x14ac:dyDescent="0.25">
      <c r="A2968" s="114" t="s">
        <v>1888</v>
      </c>
      <c r="B2968" s="114" t="s">
        <v>1769</v>
      </c>
      <c r="C2968" s="114" t="s">
        <v>589</v>
      </c>
      <c r="D2968" s="114" t="s">
        <v>1676</v>
      </c>
      <c r="E2968" s="112">
        <v>74016</v>
      </c>
      <c r="F2968" s="112">
        <v>0</v>
      </c>
      <c r="G2968" s="112">
        <v>0</v>
      </c>
      <c r="H2968" s="112">
        <v>0</v>
      </c>
      <c r="I2968" s="112">
        <v>0</v>
      </c>
      <c r="J2968" s="112">
        <v>0</v>
      </c>
      <c r="K2968" s="112">
        <v>0</v>
      </c>
      <c r="L2968" s="112">
        <v>0</v>
      </c>
      <c r="M2968" s="112">
        <v>74016</v>
      </c>
      <c r="O2968" s="114" t="s">
        <v>1888</v>
      </c>
      <c r="P2968" s="114" t="s">
        <v>1769</v>
      </c>
      <c r="Q2968" s="114" t="s">
        <v>589</v>
      </c>
      <c r="R2968" s="114" t="s">
        <v>1676</v>
      </c>
      <c r="S2968" s="114"/>
      <c r="T2968" s="112">
        <v>74016</v>
      </c>
      <c r="U2968" s="112">
        <v>0</v>
      </c>
      <c r="V2968" s="112">
        <v>0</v>
      </c>
      <c r="W2968" s="112">
        <v>0</v>
      </c>
      <c r="X2968" s="112">
        <v>0</v>
      </c>
      <c r="Y2968" s="112">
        <v>0</v>
      </c>
      <c r="Z2968" s="112">
        <v>0</v>
      </c>
      <c r="AA2968" s="112">
        <v>0</v>
      </c>
      <c r="AB2968" s="112">
        <v>74016</v>
      </c>
    </row>
    <row r="2969" spans="1:28" hidden="1" outlineLevel="1" x14ac:dyDescent="0.25">
      <c r="A2969" s="114" t="s">
        <v>1888</v>
      </c>
      <c r="B2969" s="114" t="s">
        <v>1769</v>
      </c>
      <c r="C2969" s="114" t="s">
        <v>590</v>
      </c>
      <c r="D2969" s="114" t="s">
        <v>1677</v>
      </c>
      <c r="E2969" s="112">
        <v>0</v>
      </c>
      <c r="F2969" s="112">
        <v>0</v>
      </c>
      <c r="G2969" s="112">
        <v>0</v>
      </c>
      <c r="H2969" s="112">
        <v>0</v>
      </c>
      <c r="I2969" s="112">
        <v>75264</v>
      </c>
      <c r="J2969" s="112">
        <v>0</v>
      </c>
      <c r="K2969" s="112">
        <v>48</v>
      </c>
      <c r="L2969" s="112">
        <v>0</v>
      </c>
      <c r="M2969" s="112">
        <v>75312</v>
      </c>
      <c r="O2969" s="114" t="s">
        <v>1888</v>
      </c>
      <c r="P2969" s="114" t="s">
        <v>1769</v>
      </c>
      <c r="Q2969" s="114" t="s">
        <v>590</v>
      </c>
      <c r="R2969" s="114" t="s">
        <v>1677</v>
      </c>
      <c r="S2969" s="114"/>
      <c r="T2969" s="112">
        <v>0</v>
      </c>
      <c r="U2969" s="112">
        <v>0</v>
      </c>
      <c r="V2969" s="112">
        <v>0</v>
      </c>
      <c r="W2969" s="112">
        <v>0</v>
      </c>
      <c r="X2969" s="112">
        <v>75264</v>
      </c>
      <c r="Y2969" s="112">
        <v>0</v>
      </c>
      <c r="Z2969" s="112">
        <v>48</v>
      </c>
      <c r="AA2969" s="112">
        <v>0</v>
      </c>
      <c r="AB2969" s="112">
        <v>75312</v>
      </c>
    </row>
    <row r="2970" spans="1:28" hidden="1" outlineLevel="1" x14ac:dyDescent="0.25">
      <c r="A2970" s="114" t="s">
        <v>1888</v>
      </c>
      <c r="B2970" s="114" t="s">
        <v>1769</v>
      </c>
      <c r="C2970" s="114" t="s">
        <v>591</v>
      </c>
      <c r="D2970" s="114" t="s">
        <v>1678</v>
      </c>
      <c r="E2970" s="112">
        <v>0</v>
      </c>
      <c r="F2970" s="112">
        <v>1267584</v>
      </c>
      <c r="G2970" s="112">
        <v>0</v>
      </c>
      <c r="H2970" s="112">
        <v>0</v>
      </c>
      <c r="I2970" s="112">
        <v>0</v>
      </c>
      <c r="J2970" s="112">
        <v>0</v>
      </c>
      <c r="K2970" s="112">
        <v>0</v>
      </c>
      <c r="L2970" s="112">
        <v>768</v>
      </c>
      <c r="M2970" s="112">
        <v>1268352</v>
      </c>
      <c r="O2970" s="114" t="s">
        <v>1888</v>
      </c>
      <c r="P2970" s="114" t="s">
        <v>1769</v>
      </c>
      <c r="Q2970" s="114" t="s">
        <v>591</v>
      </c>
      <c r="R2970" s="114" t="s">
        <v>1678</v>
      </c>
      <c r="S2970" s="114"/>
      <c r="T2970" s="112">
        <v>0</v>
      </c>
      <c r="U2970" s="112">
        <v>1267584</v>
      </c>
      <c r="V2970" s="112">
        <v>0</v>
      </c>
      <c r="W2970" s="112">
        <v>0</v>
      </c>
      <c r="X2970" s="112">
        <v>0</v>
      </c>
      <c r="Y2970" s="112">
        <v>0</v>
      </c>
      <c r="Z2970" s="112">
        <v>0</v>
      </c>
      <c r="AA2970" s="112">
        <v>768</v>
      </c>
      <c r="AB2970" s="112">
        <v>1268352</v>
      </c>
    </row>
    <row r="2971" spans="1:28" hidden="1" outlineLevel="1" x14ac:dyDescent="0.25">
      <c r="A2971" s="114" t="s">
        <v>1888</v>
      </c>
      <c r="B2971" s="114" t="s">
        <v>1769</v>
      </c>
      <c r="C2971" s="114" t="s">
        <v>592</v>
      </c>
      <c r="D2971" s="114" t="s">
        <v>1679</v>
      </c>
      <c r="E2971" s="112">
        <v>109920</v>
      </c>
      <c r="F2971" s="112">
        <v>58560</v>
      </c>
      <c r="G2971" s="112">
        <v>0</v>
      </c>
      <c r="H2971" s="112">
        <v>0</v>
      </c>
      <c r="I2971" s="112">
        <v>133248</v>
      </c>
      <c r="J2971" s="112">
        <v>5840</v>
      </c>
      <c r="K2971" s="112">
        <v>4832</v>
      </c>
      <c r="L2971" s="112">
        <v>160</v>
      </c>
      <c r="M2971" s="112">
        <v>312560</v>
      </c>
      <c r="O2971" s="114" t="s">
        <v>1888</v>
      </c>
      <c r="P2971" s="114" t="s">
        <v>1769</v>
      </c>
      <c r="Q2971" s="114" t="s">
        <v>592</v>
      </c>
      <c r="R2971" s="114" t="s">
        <v>1679</v>
      </c>
      <c r="S2971" s="114"/>
      <c r="T2971" s="112">
        <v>109920</v>
      </c>
      <c r="U2971" s="112">
        <v>58560</v>
      </c>
      <c r="V2971" s="112">
        <v>0</v>
      </c>
      <c r="W2971" s="112">
        <v>0</v>
      </c>
      <c r="X2971" s="112">
        <v>133248</v>
      </c>
      <c r="Y2971" s="112">
        <v>5840</v>
      </c>
      <c r="Z2971" s="112">
        <v>4832</v>
      </c>
      <c r="AA2971" s="112">
        <v>160</v>
      </c>
      <c r="AB2971" s="112">
        <v>312560</v>
      </c>
    </row>
    <row r="2972" spans="1:28" hidden="1" outlineLevel="1" x14ac:dyDescent="0.25">
      <c r="A2972" s="114" t="s">
        <v>1888</v>
      </c>
      <c r="B2972" s="114" t="s">
        <v>1769</v>
      </c>
      <c r="C2972" s="114" t="s">
        <v>593</v>
      </c>
      <c r="D2972" s="114" t="s">
        <v>1680</v>
      </c>
      <c r="E2972" s="112">
        <v>0</v>
      </c>
      <c r="F2972" s="112">
        <v>0</v>
      </c>
      <c r="G2972" s="112">
        <v>0</v>
      </c>
      <c r="H2972" s="112">
        <v>0</v>
      </c>
      <c r="I2972" s="112">
        <v>0</v>
      </c>
      <c r="J2972" s="112">
        <v>0</v>
      </c>
      <c r="K2972" s="112">
        <v>0</v>
      </c>
      <c r="L2972" s="112">
        <v>0</v>
      </c>
      <c r="M2972" s="112">
        <v>0</v>
      </c>
      <c r="O2972" s="114" t="s">
        <v>1888</v>
      </c>
      <c r="P2972" s="114" t="s">
        <v>1769</v>
      </c>
      <c r="Q2972" s="114" t="s">
        <v>593</v>
      </c>
      <c r="R2972" s="114" t="s">
        <v>1680</v>
      </c>
      <c r="S2972" s="114"/>
      <c r="T2972" s="112">
        <v>0</v>
      </c>
      <c r="U2972" s="112">
        <v>0</v>
      </c>
      <c r="V2972" s="112">
        <v>0</v>
      </c>
      <c r="W2972" s="112">
        <v>0</v>
      </c>
      <c r="X2972" s="112">
        <v>0</v>
      </c>
      <c r="Y2972" s="112">
        <v>0</v>
      </c>
      <c r="Z2972" s="112">
        <v>0</v>
      </c>
      <c r="AA2972" s="112">
        <v>0</v>
      </c>
      <c r="AB2972" s="112">
        <v>0</v>
      </c>
    </row>
    <row r="2973" spans="1:28" hidden="1" outlineLevel="1" x14ac:dyDescent="0.25">
      <c r="A2973" s="114" t="s">
        <v>1888</v>
      </c>
      <c r="B2973" s="114" t="s">
        <v>1769</v>
      </c>
      <c r="C2973" s="114" t="s">
        <v>594</v>
      </c>
      <c r="D2973" s="114" t="s">
        <v>1681</v>
      </c>
      <c r="E2973" s="112">
        <v>4800</v>
      </c>
      <c r="F2973" s="112">
        <v>0</v>
      </c>
      <c r="G2973" s="112">
        <v>0</v>
      </c>
      <c r="H2973" s="112">
        <v>0</v>
      </c>
      <c r="I2973" s="112">
        <v>8352</v>
      </c>
      <c r="J2973" s="112">
        <v>0</v>
      </c>
      <c r="K2973" s="112">
        <v>0</v>
      </c>
      <c r="L2973" s="112">
        <v>0</v>
      </c>
      <c r="M2973" s="112">
        <v>13152</v>
      </c>
      <c r="O2973" s="114" t="s">
        <v>1888</v>
      </c>
      <c r="P2973" s="114" t="s">
        <v>1769</v>
      </c>
      <c r="Q2973" s="114" t="s">
        <v>594</v>
      </c>
      <c r="R2973" s="114" t="s">
        <v>1681</v>
      </c>
      <c r="S2973" s="114"/>
      <c r="T2973" s="112">
        <v>4800</v>
      </c>
      <c r="U2973" s="112">
        <v>0</v>
      </c>
      <c r="V2973" s="112">
        <v>0</v>
      </c>
      <c r="W2973" s="112">
        <v>0</v>
      </c>
      <c r="X2973" s="112">
        <v>8352</v>
      </c>
      <c r="Y2973" s="112">
        <v>0</v>
      </c>
      <c r="Z2973" s="112">
        <v>0</v>
      </c>
      <c r="AA2973" s="112">
        <v>0</v>
      </c>
      <c r="AB2973" s="112">
        <v>13152</v>
      </c>
    </row>
    <row r="2974" spans="1:28" hidden="1" outlineLevel="1" x14ac:dyDescent="0.25">
      <c r="A2974" s="114" t="s">
        <v>1888</v>
      </c>
      <c r="B2974" s="114" t="s">
        <v>1769</v>
      </c>
      <c r="C2974" s="114" t="s">
        <v>595</v>
      </c>
      <c r="D2974" s="114" t="s">
        <v>1682</v>
      </c>
      <c r="E2974" s="112">
        <v>0</v>
      </c>
      <c r="F2974" s="112">
        <v>82368</v>
      </c>
      <c r="G2974" s="112">
        <v>0</v>
      </c>
      <c r="H2974" s="112">
        <v>0</v>
      </c>
      <c r="I2974" s="112">
        <v>0</v>
      </c>
      <c r="J2974" s="112">
        <v>74896</v>
      </c>
      <c r="K2974" s="112">
        <v>0</v>
      </c>
      <c r="L2974" s="112">
        <v>2408</v>
      </c>
      <c r="M2974" s="112">
        <v>159672</v>
      </c>
      <c r="O2974" s="114" t="s">
        <v>1888</v>
      </c>
      <c r="P2974" s="114" t="s">
        <v>1769</v>
      </c>
      <c r="Q2974" s="114" t="s">
        <v>595</v>
      </c>
      <c r="R2974" s="114" t="s">
        <v>1682</v>
      </c>
      <c r="S2974" s="114"/>
      <c r="T2974" s="112">
        <v>0</v>
      </c>
      <c r="U2974" s="112">
        <v>82368</v>
      </c>
      <c r="V2974" s="112">
        <v>0</v>
      </c>
      <c r="W2974" s="112">
        <v>0</v>
      </c>
      <c r="X2974" s="112">
        <v>0</v>
      </c>
      <c r="Y2974" s="112">
        <v>74896</v>
      </c>
      <c r="Z2974" s="112">
        <v>0</v>
      </c>
      <c r="AA2974" s="112">
        <v>2408</v>
      </c>
      <c r="AB2974" s="112">
        <v>159672</v>
      </c>
    </row>
    <row r="2975" spans="1:28" hidden="1" outlineLevel="1" x14ac:dyDescent="0.25">
      <c r="A2975" s="114" t="s">
        <v>1888</v>
      </c>
      <c r="B2975" s="114" t="s">
        <v>1769</v>
      </c>
      <c r="C2975" s="114" t="s">
        <v>596</v>
      </c>
      <c r="D2975" s="114" t="s">
        <v>1683</v>
      </c>
      <c r="E2975" s="112">
        <v>0</v>
      </c>
      <c r="F2975" s="112">
        <v>0</v>
      </c>
      <c r="G2975" s="112">
        <v>0</v>
      </c>
      <c r="H2975" s="112">
        <v>0</v>
      </c>
      <c r="I2975" s="112">
        <v>0</v>
      </c>
      <c r="J2975" s="112">
        <v>0</v>
      </c>
      <c r="K2975" s="112">
        <v>520</v>
      </c>
      <c r="L2975" s="112">
        <v>0</v>
      </c>
      <c r="M2975" s="112">
        <v>520</v>
      </c>
      <c r="O2975" s="114" t="s">
        <v>1888</v>
      </c>
      <c r="P2975" s="114" t="s">
        <v>1769</v>
      </c>
      <c r="Q2975" s="114" t="s">
        <v>596</v>
      </c>
      <c r="R2975" s="114" t="s">
        <v>1683</v>
      </c>
      <c r="S2975" s="114"/>
      <c r="T2975" s="112">
        <v>0</v>
      </c>
      <c r="U2975" s="112">
        <v>0</v>
      </c>
      <c r="V2975" s="112">
        <v>0</v>
      </c>
      <c r="W2975" s="112">
        <v>0</v>
      </c>
      <c r="X2975" s="112">
        <v>0</v>
      </c>
      <c r="Y2975" s="112">
        <v>0</v>
      </c>
      <c r="Z2975" s="112">
        <v>520</v>
      </c>
      <c r="AA2975" s="112">
        <v>0</v>
      </c>
      <c r="AB2975" s="112">
        <v>520</v>
      </c>
    </row>
    <row r="2976" spans="1:28" hidden="1" outlineLevel="1" x14ac:dyDescent="0.25">
      <c r="A2976" s="114" t="s">
        <v>1888</v>
      </c>
      <c r="B2976" s="114" t="s">
        <v>1769</v>
      </c>
      <c r="C2976" s="114" t="s">
        <v>597</v>
      </c>
      <c r="D2976" s="114" t="s">
        <v>1684</v>
      </c>
      <c r="E2976" s="112">
        <v>46608</v>
      </c>
      <c r="F2976" s="112">
        <v>32128</v>
      </c>
      <c r="G2976" s="112">
        <v>0</v>
      </c>
      <c r="H2976" s="112">
        <v>0</v>
      </c>
      <c r="I2976" s="112">
        <v>0</v>
      </c>
      <c r="J2976" s="112">
        <v>0</v>
      </c>
      <c r="K2976" s="112">
        <v>0</v>
      </c>
      <c r="L2976" s="112">
        <v>132</v>
      </c>
      <c r="M2976" s="112">
        <v>78868</v>
      </c>
      <c r="O2976" s="114" t="s">
        <v>1888</v>
      </c>
      <c r="P2976" s="114" t="s">
        <v>1769</v>
      </c>
      <c r="Q2976" s="114" t="s">
        <v>597</v>
      </c>
      <c r="R2976" s="114" t="s">
        <v>1684</v>
      </c>
      <c r="S2976" s="114"/>
      <c r="T2976" s="112">
        <v>46608</v>
      </c>
      <c r="U2976" s="112">
        <v>32128</v>
      </c>
      <c r="V2976" s="112">
        <v>0</v>
      </c>
      <c r="W2976" s="112">
        <v>0</v>
      </c>
      <c r="X2976" s="112">
        <v>0</v>
      </c>
      <c r="Y2976" s="112">
        <v>0</v>
      </c>
      <c r="Z2976" s="112">
        <v>0</v>
      </c>
      <c r="AA2976" s="112">
        <v>132</v>
      </c>
      <c r="AB2976" s="112">
        <v>78868</v>
      </c>
    </row>
    <row r="2977" spans="1:28" hidden="1" outlineLevel="1" x14ac:dyDescent="0.25">
      <c r="A2977" s="114" t="s">
        <v>1888</v>
      </c>
      <c r="B2977" s="114" t="s">
        <v>1769</v>
      </c>
      <c r="C2977" s="114" t="s">
        <v>598</v>
      </c>
      <c r="D2977" s="114" t="s">
        <v>1685</v>
      </c>
      <c r="E2977" s="112">
        <v>0</v>
      </c>
      <c r="F2977" s="112">
        <v>16352</v>
      </c>
      <c r="G2977" s="112">
        <v>0</v>
      </c>
      <c r="H2977" s="112">
        <v>0</v>
      </c>
      <c r="I2977" s="112">
        <v>0</v>
      </c>
      <c r="J2977" s="112">
        <v>0</v>
      </c>
      <c r="K2977" s="112">
        <v>0</v>
      </c>
      <c r="L2977" s="112">
        <v>0</v>
      </c>
      <c r="M2977" s="112">
        <v>16352</v>
      </c>
      <c r="O2977" s="114" t="s">
        <v>1888</v>
      </c>
      <c r="P2977" s="114" t="s">
        <v>1769</v>
      </c>
      <c r="Q2977" s="114" t="s">
        <v>598</v>
      </c>
      <c r="R2977" s="114" t="s">
        <v>1685</v>
      </c>
      <c r="S2977" s="114"/>
      <c r="T2977" s="112">
        <v>0</v>
      </c>
      <c r="U2977" s="112">
        <v>16352</v>
      </c>
      <c r="V2977" s="112">
        <v>0</v>
      </c>
      <c r="W2977" s="112">
        <v>0</v>
      </c>
      <c r="X2977" s="112">
        <v>0</v>
      </c>
      <c r="Y2977" s="112">
        <v>0</v>
      </c>
      <c r="Z2977" s="112">
        <v>0</v>
      </c>
      <c r="AA2977" s="112">
        <v>0</v>
      </c>
      <c r="AB2977" s="112">
        <v>16352</v>
      </c>
    </row>
    <row r="2978" spans="1:28" hidden="1" outlineLevel="1" x14ac:dyDescent="0.25">
      <c r="A2978" s="114" t="s">
        <v>1888</v>
      </c>
      <c r="B2978" s="114" t="s">
        <v>1769</v>
      </c>
      <c r="C2978" s="114" t="s">
        <v>599</v>
      </c>
      <c r="D2978" s="114" t="s">
        <v>1686</v>
      </c>
      <c r="E2978" s="112">
        <v>0</v>
      </c>
      <c r="F2978" s="112">
        <v>4704</v>
      </c>
      <c r="G2978" s="112">
        <v>0</v>
      </c>
      <c r="H2978" s="112">
        <v>0</v>
      </c>
      <c r="I2978" s="112">
        <v>0</v>
      </c>
      <c r="J2978" s="112">
        <v>40320</v>
      </c>
      <c r="K2978" s="112">
        <v>0</v>
      </c>
      <c r="L2978" s="112">
        <v>10338</v>
      </c>
      <c r="M2978" s="112">
        <v>55362</v>
      </c>
      <c r="O2978" s="114" t="s">
        <v>1888</v>
      </c>
      <c r="P2978" s="114" t="s">
        <v>1769</v>
      </c>
      <c r="Q2978" s="114" t="s">
        <v>599</v>
      </c>
      <c r="R2978" s="114" t="s">
        <v>1686</v>
      </c>
      <c r="S2978" s="114"/>
      <c r="T2978" s="112">
        <v>0</v>
      </c>
      <c r="U2978" s="112">
        <v>4704</v>
      </c>
      <c r="V2978" s="112">
        <v>0</v>
      </c>
      <c r="W2978" s="112">
        <v>0</v>
      </c>
      <c r="X2978" s="112">
        <v>0</v>
      </c>
      <c r="Y2978" s="112">
        <v>40320</v>
      </c>
      <c r="Z2978" s="112">
        <v>0</v>
      </c>
      <c r="AA2978" s="112">
        <v>10338</v>
      </c>
      <c r="AB2978" s="112">
        <v>55362</v>
      </c>
    </row>
    <row r="2979" spans="1:28" hidden="1" outlineLevel="1" x14ac:dyDescent="0.25">
      <c r="A2979" s="114" t="s">
        <v>1888</v>
      </c>
      <c r="B2979" s="114" t="s">
        <v>1769</v>
      </c>
      <c r="C2979" s="114" t="s">
        <v>600</v>
      </c>
      <c r="D2979" s="114" t="s">
        <v>1687</v>
      </c>
      <c r="E2979" s="112">
        <v>1131072</v>
      </c>
      <c r="F2979" s="112">
        <v>0</v>
      </c>
      <c r="G2979" s="112">
        <v>0</v>
      </c>
      <c r="H2979" s="112">
        <v>129109</v>
      </c>
      <c r="I2979" s="112">
        <v>0</v>
      </c>
      <c r="J2979" s="112">
        <v>0</v>
      </c>
      <c r="K2979" s="112">
        <v>0</v>
      </c>
      <c r="L2979" s="112">
        <v>0</v>
      </c>
      <c r="M2979" s="112">
        <v>1260181</v>
      </c>
      <c r="O2979" s="114" t="s">
        <v>1888</v>
      </c>
      <c r="P2979" s="114" t="s">
        <v>1769</v>
      </c>
      <c r="Q2979" s="114" t="s">
        <v>600</v>
      </c>
      <c r="R2979" s="114" t="s">
        <v>1687</v>
      </c>
      <c r="S2979" s="114"/>
      <c r="T2979" s="112">
        <v>1131072</v>
      </c>
      <c r="U2979" s="112">
        <v>0</v>
      </c>
      <c r="V2979" s="112">
        <v>0</v>
      </c>
      <c r="W2979" s="112">
        <v>129109</v>
      </c>
      <c r="X2979" s="112">
        <v>0</v>
      </c>
      <c r="Y2979" s="112">
        <v>0</v>
      </c>
      <c r="Z2979" s="112">
        <v>0</v>
      </c>
      <c r="AA2979" s="112">
        <v>0</v>
      </c>
      <c r="AB2979" s="112">
        <v>1260181</v>
      </c>
    </row>
    <row r="2980" spans="1:28" hidden="1" outlineLevel="1" x14ac:dyDescent="0.25">
      <c r="A2980" s="114" t="s">
        <v>1888</v>
      </c>
      <c r="B2980" s="114" t="s">
        <v>1769</v>
      </c>
      <c r="C2980" s="114" t="s">
        <v>601</v>
      </c>
      <c r="D2980" s="114" t="s">
        <v>1688</v>
      </c>
      <c r="E2980" s="112">
        <v>93408</v>
      </c>
      <c r="F2980" s="112">
        <v>0</v>
      </c>
      <c r="G2980" s="112">
        <v>0</v>
      </c>
      <c r="H2980" s="112">
        <v>0</v>
      </c>
      <c r="I2980" s="112">
        <v>19056</v>
      </c>
      <c r="J2980" s="112">
        <v>0</v>
      </c>
      <c r="K2980" s="112">
        <v>0</v>
      </c>
      <c r="L2980" s="112">
        <v>0</v>
      </c>
      <c r="M2980" s="112">
        <v>112464</v>
      </c>
      <c r="O2980" s="114" t="s">
        <v>1888</v>
      </c>
      <c r="P2980" s="114" t="s">
        <v>1769</v>
      </c>
      <c r="Q2980" s="114" t="s">
        <v>601</v>
      </c>
      <c r="R2980" s="114" t="s">
        <v>1688</v>
      </c>
      <c r="S2980" s="114"/>
      <c r="T2980" s="112">
        <v>93408</v>
      </c>
      <c r="U2980" s="112">
        <v>0</v>
      </c>
      <c r="V2980" s="112">
        <v>0</v>
      </c>
      <c r="W2980" s="112">
        <v>0</v>
      </c>
      <c r="X2980" s="112">
        <v>19056</v>
      </c>
      <c r="Y2980" s="112">
        <v>0</v>
      </c>
      <c r="Z2980" s="112">
        <v>0</v>
      </c>
      <c r="AA2980" s="112">
        <v>0</v>
      </c>
      <c r="AB2980" s="112">
        <v>112464</v>
      </c>
    </row>
    <row r="2981" spans="1:28" hidden="1" outlineLevel="1" x14ac:dyDescent="0.25">
      <c r="A2981" s="114" t="s">
        <v>1888</v>
      </c>
      <c r="B2981" s="114" t="s">
        <v>1769</v>
      </c>
      <c r="C2981" s="114" t="s">
        <v>602</v>
      </c>
      <c r="D2981" s="114" t="s">
        <v>1689</v>
      </c>
      <c r="E2981" s="112">
        <v>0</v>
      </c>
      <c r="F2981" s="112">
        <v>0</v>
      </c>
      <c r="G2981" s="112">
        <v>0</v>
      </c>
      <c r="H2981" s="112">
        <v>0</v>
      </c>
      <c r="I2981" s="112">
        <v>0</v>
      </c>
      <c r="J2981" s="112">
        <v>92656</v>
      </c>
      <c r="K2981" s="112">
        <v>0</v>
      </c>
      <c r="L2981" s="112">
        <v>0</v>
      </c>
      <c r="M2981" s="112">
        <v>92656</v>
      </c>
      <c r="O2981" s="114" t="s">
        <v>1888</v>
      </c>
      <c r="P2981" s="114" t="s">
        <v>1769</v>
      </c>
      <c r="Q2981" s="114" t="s">
        <v>602</v>
      </c>
      <c r="R2981" s="114" t="s">
        <v>1689</v>
      </c>
      <c r="S2981" s="114"/>
      <c r="T2981" s="112">
        <v>0</v>
      </c>
      <c r="U2981" s="112">
        <v>0</v>
      </c>
      <c r="V2981" s="112">
        <v>0</v>
      </c>
      <c r="W2981" s="112">
        <v>0</v>
      </c>
      <c r="X2981" s="112">
        <v>0</v>
      </c>
      <c r="Y2981" s="112">
        <v>92656</v>
      </c>
      <c r="Z2981" s="112">
        <v>0</v>
      </c>
      <c r="AA2981" s="112">
        <v>0</v>
      </c>
      <c r="AB2981" s="112">
        <v>92656</v>
      </c>
    </row>
    <row r="2982" spans="1:28" hidden="1" outlineLevel="1" x14ac:dyDescent="0.25">
      <c r="A2982" s="114" t="s">
        <v>1888</v>
      </c>
      <c r="B2982" s="114" t="s">
        <v>1769</v>
      </c>
      <c r="C2982" s="114" t="s">
        <v>603</v>
      </c>
      <c r="D2982" s="114" t="s">
        <v>1690</v>
      </c>
      <c r="E2982" s="112">
        <v>0</v>
      </c>
      <c r="F2982" s="112">
        <v>0</v>
      </c>
      <c r="G2982" s="112">
        <v>0</v>
      </c>
      <c r="H2982" s="112">
        <v>0</v>
      </c>
      <c r="I2982" s="112">
        <v>0</v>
      </c>
      <c r="J2982" s="112">
        <v>0</v>
      </c>
      <c r="K2982" s="112">
        <v>0</v>
      </c>
      <c r="L2982" s="112">
        <v>0</v>
      </c>
      <c r="M2982" s="112">
        <v>0</v>
      </c>
      <c r="O2982" s="114" t="s">
        <v>1888</v>
      </c>
      <c r="P2982" s="114" t="s">
        <v>1769</v>
      </c>
      <c r="Q2982" s="114" t="s">
        <v>603</v>
      </c>
      <c r="R2982" s="114" t="s">
        <v>1690</v>
      </c>
      <c r="S2982" s="114"/>
      <c r="T2982" s="112">
        <v>0</v>
      </c>
      <c r="U2982" s="112">
        <v>0</v>
      </c>
      <c r="V2982" s="112">
        <v>0</v>
      </c>
      <c r="W2982" s="112">
        <v>0</v>
      </c>
      <c r="X2982" s="112">
        <v>0</v>
      </c>
      <c r="Y2982" s="112">
        <v>0</v>
      </c>
      <c r="Z2982" s="112">
        <v>0</v>
      </c>
      <c r="AA2982" s="112">
        <v>0</v>
      </c>
      <c r="AB2982" s="112">
        <v>0</v>
      </c>
    </row>
    <row r="2983" spans="1:28" hidden="1" outlineLevel="1" x14ac:dyDescent="0.25">
      <c r="A2983" s="114" t="s">
        <v>1888</v>
      </c>
      <c r="B2983" s="114" t="s">
        <v>1769</v>
      </c>
      <c r="C2983" s="114" t="s">
        <v>604</v>
      </c>
      <c r="D2983" s="114" t="s">
        <v>1691</v>
      </c>
      <c r="E2983" s="112">
        <v>4896</v>
      </c>
      <c r="F2983" s="112">
        <v>0</v>
      </c>
      <c r="G2983" s="112">
        <v>0</v>
      </c>
      <c r="H2983" s="112">
        <v>0</v>
      </c>
      <c r="I2983" s="112">
        <v>0</v>
      </c>
      <c r="J2983" s="112">
        <v>178448</v>
      </c>
      <c r="K2983" s="112">
        <v>0</v>
      </c>
      <c r="L2983" s="112">
        <v>5792</v>
      </c>
      <c r="M2983" s="112">
        <v>189136</v>
      </c>
      <c r="O2983" s="114" t="s">
        <v>1888</v>
      </c>
      <c r="P2983" s="114" t="s">
        <v>1769</v>
      </c>
      <c r="Q2983" s="114" t="s">
        <v>604</v>
      </c>
      <c r="R2983" s="114" t="s">
        <v>1691</v>
      </c>
      <c r="S2983" s="114"/>
      <c r="T2983" s="112">
        <v>4896</v>
      </c>
      <c r="U2983" s="112">
        <v>0</v>
      </c>
      <c r="V2983" s="112">
        <v>0</v>
      </c>
      <c r="W2983" s="112">
        <v>0</v>
      </c>
      <c r="X2983" s="112">
        <v>0</v>
      </c>
      <c r="Y2983" s="112">
        <v>178448</v>
      </c>
      <c r="Z2983" s="112">
        <v>0</v>
      </c>
      <c r="AA2983" s="112">
        <v>5792</v>
      </c>
      <c r="AB2983" s="112">
        <v>189136</v>
      </c>
    </row>
    <row r="2984" spans="1:28" hidden="1" outlineLevel="1" x14ac:dyDescent="0.25">
      <c r="A2984" s="114" t="s">
        <v>1888</v>
      </c>
      <c r="B2984" s="114" t="s">
        <v>1769</v>
      </c>
      <c r="C2984" s="114" t="s">
        <v>605</v>
      </c>
      <c r="D2984" s="114" t="s">
        <v>1692</v>
      </c>
      <c r="E2984" s="112">
        <v>0</v>
      </c>
      <c r="F2984" s="112">
        <v>0</v>
      </c>
      <c r="G2984" s="112">
        <v>0</v>
      </c>
      <c r="H2984" s="112">
        <v>0</v>
      </c>
      <c r="I2984" s="112">
        <v>0</v>
      </c>
      <c r="J2984" s="112">
        <v>0</v>
      </c>
      <c r="K2984" s="112">
        <v>0</v>
      </c>
      <c r="L2984" s="112">
        <v>0</v>
      </c>
      <c r="M2984" s="112">
        <v>0</v>
      </c>
      <c r="O2984" s="114" t="s">
        <v>1888</v>
      </c>
      <c r="P2984" s="114" t="s">
        <v>1769</v>
      </c>
      <c r="Q2984" s="114" t="s">
        <v>605</v>
      </c>
      <c r="R2984" s="114" t="s">
        <v>1692</v>
      </c>
      <c r="S2984" s="114"/>
      <c r="T2984" s="112">
        <v>0</v>
      </c>
      <c r="U2984" s="112">
        <v>0</v>
      </c>
      <c r="V2984" s="112">
        <v>0</v>
      </c>
      <c r="W2984" s="112">
        <v>0</v>
      </c>
      <c r="X2984" s="112">
        <v>0</v>
      </c>
      <c r="Y2984" s="112">
        <v>0</v>
      </c>
      <c r="Z2984" s="112">
        <v>0</v>
      </c>
      <c r="AA2984" s="112">
        <v>0</v>
      </c>
      <c r="AB2984" s="112">
        <v>0</v>
      </c>
    </row>
    <row r="2985" spans="1:28" hidden="1" outlineLevel="1" x14ac:dyDescent="0.25">
      <c r="A2985" s="114" t="s">
        <v>1888</v>
      </c>
      <c r="B2985" s="114" t="s">
        <v>1769</v>
      </c>
      <c r="C2985" s="114" t="s">
        <v>606</v>
      </c>
      <c r="D2985" s="114" t="s">
        <v>1693</v>
      </c>
      <c r="E2985" s="112">
        <v>0</v>
      </c>
      <c r="F2985" s="112">
        <v>0</v>
      </c>
      <c r="G2985" s="112">
        <v>0</v>
      </c>
      <c r="H2985" s="112">
        <v>0</v>
      </c>
      <c r="I2985" s="112">
        <v>0</v>
      </c>
      <c r="J2985" s="112">
        <v>30944</v>
      </c>
      <c r="K2985" s="112">
        <v>0</v>
      </c>
      <c r="L2985" s="112">
        <v>0</v>
      </c>
      <c r="M2985" s="112">
        <v>30944</v>
      </c>
      <c r="O2985" s="114" t="s">
        <v>1888</v>
      </c>
      <c r="P2985" s="114" t="s">
        <v>1769</v>
      </c>
      <c r="Q2985" s="114" t="s">
        <v>606</v>
      </c>
      <c r="R2985" s="114" t="s">
        <v>1693</v>
      </c>
      <c r="S2985" s="114"/>
      <c r="T2985" s="112">
        <v>0</v>
      </c>
      <c r="U2985" s="112">
        <v>0</v>
      </c>
      <c r="V2985" s="112">
        <v>0</v>
      </c>
      <c r="W2985" s="112">
        <v>0</v>
      </c>
      <c r="X2985" s="112">
        <v>0</v>
      </c>
      <c r="Y2985" s="112">
        <v>30944</v>
      </c>
      <c r="Z2985" s="112">
        <v>0</v>
      </c>
      <c r="AA2985" s="112">
        <v>0</v>
      </c>
      <c r="AB2985" s="112">
        <v>30944</v>
      </c>
    </row>
    <row r="2986" spans="1:28" hidden="1" outlineLevel="1" x14ac:dyDescent="0.25">
      <c r="A2986" s="114" t="s">
        <v>1888</v>
      </c>
      <c r="B2986" s="114" t="s">
        <v>1769</v>
      </c>
      <c r="C2986" s="114" t="s">
        <v>607</v>
      </c>
      <c r="D2986" s="114" t="s">
        <v>1694</v>
      </c>
      <c r="E2986" s="112">
        <v>0</v>
      </c>
      <c r="F2986" s="112">
        <v>748528</v>
      </c>
      <c r="G2986" s="112">
        <v>231110</v>
      </c>
      <c r="H2986" s="112">
        <v>0</v>
      </c>
      <c r="I2986" s="112">
        <v>0</v>
      </c>
      <c r="J2986" s="112">
        <v>704</v>
      </c>
      <c r="K2986" s="112">
        <v>0</v>
      </c>
      <c r="L2986" s="112">
        <v>0</v>
      </c>
      <c r="M2986" s="112">
        <v>980342</v>
      </c>
      <c r="O2986" s="114" t="s">
        <v>1888</v>
      </c>
      <c r="P2986" s="114" t="s">
        <v>1769</v>
      </c>
      <c r="Q2986" s="114" t="s">
        <v>607</v>
      </c>
      <c r="R2986" s="114" t="s">
        <v>1694</v>
      </c>
      <c r="S2986" s="114"/>
      <c r="T2986" s="112">
        <v>0</v>
      </c>
      <c r="U2986" s="112">
        <v>748528</v>
      </c>
      <c r="V2986" s="112">
        <v>231110</v>
      </c>
      <c r="W2986" s="112">
        <v>0</v>
      </c>
      <c r="X2986" s="112">
        <v>0</v>
      </c>
      <c r="Y2986" s="112">
        <v>704</v>
      </c>
      <c r="Z2986" s="112">
        <v>0</v>
      </c>
      <c r="AA2986" s="112">
        <v>0</v>
      </c>
      <c r="AB2986" s="112">
        <v>980342</v>
      </c>
    </row>
    <row r="2987" spans="1:28" hidden="1" outlineLevel="1" x14ac:dyDescent="0.25">
      <c r="A2987" s="114" t="s">
        <v>1888</v>
      </c>
      <c r="B2987" s="114" t="s">
        <v>1769</v>
      </c>
      <c r="C2987" s="114" t="s">
        <v>608</v>
      </c>
      <c r="D2987" s="114" t="s">
        <v>1695</v>
      </c>
      <c r="E2987" s="112">
        <v>0</v>
      </c>
      <c r="F2987" s="112">
        <v>0</v>
      </c>
      <c r="G2987" s="112">
        <v>0</v>
      </c>
      <c r="H2987" s="112">
        <v>0</v>
      </c>
      <c r="I2987" s="112">
        <v>0</v>
      </c>
      <c r="J2987" s="112">
        <v>0</v>
      </c>
      <c r="K2987" s="112">
        <v>0</v>
      </c>
      <c r="L2987" s="112">
        <v>0</v>
      </c>
      <c r="M2987" s="112">
        <v>0</v>
      </c>
      <c r="O2987" s="114" t="s">
        <v>1888</v>
      </c>
      <c r="P2987" s="114" t="s">
        <v>1769</v>
      </c>
      <c r="Q2987" s="114" t="s">
        <v>608</v>
      </c>
      <c r="R2987" s="114" t="s">
        <v>1695</v>
      </c>
      <c r="S2987" s="114"/>
      <c r="T2987" s="112">
        <v>0</v>
      </c>
      <c r="U2987" s="112">
        <v>0</v>
      </c>
      <c r="V2987" s="112">
        <v>0</v>
      </c>
      <c r="W2987" s="112">
        <v>0</v>
      </c>
      <c r="X2987" s="112">
        <v>0</v>
      </c>
      <c r="Y2987" s="112">
        <v>0</v>
      </c>
      <c r="Z2987" s="112">
        <v>0</v>
      </c>
      <c r="AA2987" s="112">
        <v>0</v>
      </c>
      <c r="AB2987" s="112">
        <v>0</v>
      </c>
    </row>
    <row r="2988" spans="1:28" hidden="1" outlineLevel="1" x14ac:dyDescent="0.25">
      <c r="A2988" s="114" t="s">
        <v>1888</v>
      </c>
      <c r="B2988" s="114" t="s">
        <v>1769</v>
      </c>
      <c r="C2988" s="114" t="s">
        <v>609</v>
      </c>
      <c r="D2988" s="114" t="s">
        <v>1696</v>
      </c>
      <c r="E2988" s="112">
        <v>0</v>
      </c>
      <c r="F2988" s="112">
        <v>0</v>
      </c>
      <c r="G2988" s="112">
        <v>0</v>
      </c>
      <c r="H2988" s="112">
        <v>0</v>
      </c>
      <c r="I2988" s="112">
        <v>0</v>
      </c>
      <c r="J2988" s="112">
        <v>0</v>
      </c>
      <c r="K2988" s="112">
        <v>1670</v>
      </c>
      <c r="L2988" s="112">
        <v>0</v>
      </c>
      <c r="M2988" s="112">
        <v>1670</v>
      </c>
      <c r="O2988" s="114" t="s">
        <v>1888</v>
      </c>
      <c r="P2988" s="114" t="s">
        <v>1769</v>
      </c>
      <c r="Q2988" s="114" t="s">
        <v>609</v>
      </c>
      <c r="R2988" s="114" t="s">
        <v>1696</v>
      </c>
      <c r="S2988" s="114"/>
      <c r="T2988" s="112">
        <v>0</v>
      </c>
      <c r="U2988" s="112">
        <v>0</v>
      </c>
      <c r="V2988" s="112">
        <v>0</v>
      </c>
      <c r="W2988" s="112">
        <v>0</v>
      </c>
      <c r="X2988" s="112">
        <v>0</v>
      </c>
      <c r="Y2988" s="112">
        <v>0</v>
      </c>
      <c r="Z2988" s="112">
        <v>1670</v>
      </c>
      <c r="AA2988" s="112">
        <v>0</v>
      </c>
      <c r="AB2988" s="112">
        <v>1670</v>
      </c>
    </row>
    <row r="2989" spans="1:28" hidden="1" outlineLevel="1" x14ac:dyDescent="0.25">
      <c r="A2989" s="114" t="s">
        <v>1888</v>
      </c>
      <c r="B2989" s="114" t="s">
        <v>1769</v>
      </c>
      <c r="C2989" s="114" t="s">
        <v>610</v>
      </c>
      <c r="D2989" s="114" t="s">
        <v>1697</v>
      </c>
      <c r="E2989" s="112">
        <v>0</v>
      </c>
      <c r="F2989" s="112">
        <v>0</v>
      </c>
      <c r="G2989" s="112">
        <v>0</v>
      </c>
      <c r="H2989" s="112">
        <v>0</v>
      </c>
      <c r="I2989" s="112">
        <v>2496</v>
      </c>
      <c r="J2989" s="112">
        <v>0</v>
      </c>
      <c r="K2989" s="112">
        <v>0</v>
      </c>
      <c r="L2989" s="112">
        <v>0</v>
      </c>
      <c r="M2989" s="112">
        <v>2496</v>
      </c>
      <c r="O2989" s="114" t="s">
        <v>1888</v>
      </c>
      <c r="P2989" s="114" t="s">
        <v>1769</v>
      </c>
      <c r="Q2989" s="114" t="s">
        <v>610</v>
      </c>
      <c r="R2989" s="114" t="s">
        <v>1697</v>
      </c>
      <c r="S2989" s="114"/>
      <c r="T2989" s="112">
        <v>0</v>
      </c>
      <c r="U2989" s="112">
        <v>0</v>
      </c>
      <c r="V2989" s="112">
        <v>0</v>
      </c>
      <c r="W2989" s="112">
        <v>0</v>
      </c>
      <c r="X2989" s="112">
        <v>2496</v>
      </c>
      <c r="Y2989" s="112">
        <v>0</v>
      </c>
      <c r="Z2989" s="112">
        <v>0</v>
      </c>
      <c r="AA2989" s="112">
        <v>0</v>
      </c>
      <c r="AB2989" s="112">
        <v>2496</v>
      </c>
    </row>
    <row r="2990" spans="1:28" hidden="1" outlineLevel="1" x14ac:dyDescent="0.25">
      <c r="A2990" s="114" t="s">
        <v>1888</v>
      </c>
      <c r="B2990" s="114" t="s">
        <v>1769</v>
      </c>
      <c r="C2990" s="114" t="s">
        <v>611</v>
      </c>
      <c r="D2990" s="114" t="s">
        <v>1698</v>
      </c>
      <c r="E2990" s="112">
        <v>144192</v>
      </c>
      <c r="F2990" s="112">
        <v>0</v>
      </c>
      <c r="G2990" s="112">
        <v>0</v>
      </c>
      <c r="H2990" s="112">
        <v>0</v>
      </c>
      <c r="I2990" s="112">
        <v>0</v>
      </c>
      <c r="J2990" s="112">
        <v>0</v>
      </c>
      <c r="K2990" s="112">
        <v>2480</v>
      </c>
      <c r="L2990" s="112">
        <v>0</v>
      </c>
      <c r="M2990" s="112">
        <v>146672</v>
      </c>
      <c r="O2990" s="114" t="s">
        <v>1888</v>
      </c>
      <c r="P2990" s="114" t="s">
        <v>1769</v>
      </c>
      <c r="Q2990" s="114" t="s">
        <v>611</v>
      </c>
      <c r="R2990" s="114" t="s">
        <v>1698</v>
      </c>
      <c r="S2990" s="114"/>
      <c r="T2990" s="112">
        <v>144192</v>
      </c>
      <c r="U2990" s="112">
        <v>0</v>
      </c>
      <c r="V2990" s="112">
        <v>0</v>
      </c>
      <c r="W2990" s="112">
        <v>0</v>
      </c>
      <c r="X2990" s="112">
        <v>0</v>
      </c>
      <c r="Y2990" s="112">
        <v>0</v>
      </c>
      <c r="Z2990" s="112">
        <v>2480</v>
      </c>
      <c r="AA2990" s="112">
        <v>0</v>
      </c>
      <c r="AB2990" s="112">
        <v>146672</v>
      </c>
    </row>
    <row r="2991" spans="1:28" hidden="1" outlineLevel="1" x14ac:dyDescent="0.25">
      <c r="A2991" s="114" t="s">
        <v>1888</v>
      </c>
      <c r="B2991" s="114" t="s">
        <v>1769</v>
      </c>
      <c r="C2991" s="114" t="s">
        <v>612</v>
      </c>
      <c r="D2991" s="114" t="s">
        <v>1699</v>
      </c>
      <c r="E2991" s="112">
        <v>36576</v>
      </c>
      <c r="F2991" s="112">
        <v>0</v>
      </c>
      <c r="G2991" s="112">
        <v>0</v>
      </c>
      <c r="H2991" s="112">
        <v>0</v>
      </c>
      <c r="I2991" s="112">
        <v>37904</v>
      </c>
      <c r="J2991" s="112">
        <v>0</v>
      </c>
      <c r="K2991" s="112">
        <v>0</v>
      </c>
      <c r="L2991" s="112">
        <v>0</v>
      </c>
      <c r="M2991" s="112">
        <v>74480</v>
      </c>
      <c r="O2991" s="114" t="s">
        <v>1888</v>
      </c>
      <c r="P2991" s="114" t="s">
        <v>1769</v>
      </c>
      <c r="Q2991" s="114" t="s">
        <v>612</v>
      </c>
      <c r="R2991" s="114" t="s">
        <v>1699</v>
      </c>
      <c r="S2991" s="114"/>
      <c r="T2991" s="112">
        <v>36576</v>
      </c>
      <c r="U2991" s="112">
        <v>0</v>
      </c>
      <c r="V2991" s="112">
        <v>0</v>
      </c>
      <c r="W2991" s="112">
        <v>0</v>
      </c>
      <c r="X2991" s="112">
        <v>37904</v>
      </c>
      <c r="Y2991" s="112">
        <v>0</v>
      </c>
      <c r="Z2991" s="112">
        <v>0</v>
      </c>
      <c r="AA2991" s="112">
        <v>0</v>
      </c>
      <c r="AB2991" s="112">
        <v>74480</v>
      </c>
    </row>
    <row r="2992" spans="1:28" hidden="1" outlineLevel="1" x14ac:dyDescent="0.25">
      <c r="A2992" s="114" t="s">
        <v>1888</v>
      </c>
      <c r="B2992" s="114" t="s">
        <v>1769</v>
      </c>
      <c r="C2992" s="114" t="s">
        <v>613</v>
      </c>
      <c r="D2992" s="114" t="s">
        <v>1700</v>
      </c>
      <c r="E2992" s="112">
        <v>1564608</v>
      </c>
      <c r="F2992" s="112">
        <v>0</v>
      </c>
      <c r="G2992" s="112">
        <v>0</v>
      </c>
      <c r="H2992" s="112">
        <v>0</v>
      </c>
      <c r="I2992" s="112">
        <v>11808</v>
      </c>
      <c r="J2992" s="112">
        <v>0</v>
      </c>
      <c r="K2992" s="112">
        <v>0</v>
      </c>
      <c r="L2992" s="112">
        <v>0</v>
      </c>
      <c r="M2992" s="112">
        <v>1576416</v>
      </c>
      <c r="O2992" s="114" t="s">
        <v>1888</v>
      </c>
      <c r="P2992" s="114" t="s">
        <v>1769</v>
      </c>
      <c r="Q2992" s="114" t="s">
        <v>613</v>
      </c>
      <c r="R2992" s="114" t="s">
        <v>1700</v>
      </c>
      <c r="S2992" s="114"/>
      <c r="T2992" s="112">
        <v>1564608</v>
      </c>
      <c r="U2992" s="112">
        <v>0</v>
      </c>
      <c r="V2992" s="112">
        <v>0</v>
      </c>
      <c r="W2992" s="112">
        <v>0</v>
      </c>
      <c r="X2992" s="112">
        <v>11808</v>
      </c>
      <c r="Y2992" s="112">
        <v>0</v>
      </c>
      <c r="Z2992" s="112">
        <v>0</v>
      </c>
      <c r="AA2992" s="112">
        <v>0</v>
      </c>
      <c r="AB2992" s="112">
        <v>1576416</v>
      </c>
    </row>
    <row r="2993" spans="1:28" hidden="1" outlineLevel="1" x14ac:dyDescent="0.25">
      <c r="A2993" s="114" t="s">
        <v>1888</v>
      </c>
      <c r="B2993" s="114" t="s">
        <v>1769</v>
      </c>
      <c r="C2993" s="114" t="s">
        <v>614</v>
      </c>
      <c r="D2993" s="114" t="s">
        <v>1701</v>
      </c>
      <c r="E2993" s="112">
        <v>279263</v>
      </c>
      <c r="F2993" s="112">
        <v>0</v>
      </c>
      <c r="G2993" s="112">
        <v>0</v>
      </c>
      <c r="H2993" s="112">
        <v>0</v>
      </c>
      <c r="I2993" s="112">
        <v>5840</v>
      </c>
      <c r="J2993" s="112">
        <v>0</v>
      </c>
      <c r="K2993" s="112">
        <v>0</v>
      </c>
      <c r="L2993" s="112">
        <v>0</v>
      </c>
      <c r="M2993" s="112">
        <v>285103</v>
      </c>
      <c r="O2993" s="114" t="s">
        <v>1888</v>
      </c>
      <c r="P2993" s="114" t="s">
        <v>1769</v>
      </c>
      <c r="Q2993" s="114" t="s">
        <v>614</v>
      </c>
      <c r="R2993" s="114" t="s">
        <v>1701</v>
      </c>
      <c r="S2993" s="114"/>
      <c r="T2993" s="112">
        <v>279263</v>
      </c>
      <c r="U2993" s="112">
        <v>0</v>
      </c>
      <c r="V2993" s="112">
        <v>0</v>
      </c>
      <c r="W2993" s="112">
        <v>0</v>
      </c>
      <c r="X2993" s="112">
        <v>5840</v>
      </c>
      <c r="Y2993" s="112">
        <v>0</v>
      </c>
      <c r="Z2993" s="112">
        <v>0</v>
      </c>
      <c r="AA2993" s="112">
        <v>0</v>
      </c>
      <c r="AB2993" s="112">
        <v>285103</v>
      </c>
    </row>
    <row r="2994" spans="1:28" hidden="1" outlineLevel="1" x14ac:dyDescent="0.25">
      <c r="A2994" s="114" t="s">
        <v>1888</v>
      </c>
      <c r="B2994" s="114" t="s">
        <v>1769</v>
      </c>
      <c r="C2994" s="114" t="s">
        <v>615</v>
      </c>
      <c r="D2994" s="114" t="s">
        <v>1702</v>
      </c>
      <c r="E2994" s="112">
        <v>0</v>
      </c>
      <c r="F2994" s="112">
        <v>0</v>
      </c>
      <c r="G2994" s="112">
        <v>0</v>
      </c>
      <c r="H2994" s="112">
        <v>0</v>
      </c>
      <c r="I2994" s="112">
        <v>0</v>
      </c>
      <c r="J2994" s="112">
        <v>0</v>
      </c>
      <c r="K2994" s="112">
        <v>0</v>
      </c>
      <c r="L2994" s="112">
        <v>0</v>
      </c>
      <c r="M2994" s="112">
        <v>0</v>
      </c>
      <c r="O2994" s="114" t="s">
        <v>1888</v>
      </c>
      <c r="P2994" s="114" t="s">
        <v>1769</v>
      </c>
      <c r="Q2994" s="114" t="s">
        <v>615</v>
      </c>
      <c r="R2994" s="114" t="s">
        <v>1702</v>
      </c>
      <c r="S2994" s="114"/>
      <c r="T2994" s="112">
        <v>0</v>
      </c>
      <c r="U2994" s="112">
        <v>0</v>
      </c>
      <c r="V2994" s="112">
        <v>0</v>
      </c>
      <c r="W2994" s="112">
        <v>0</v>
      </c>
      <c r="X2994" s="112">
        <v>0</v>
      </c>
      <c r="Y2994" s="112">
        <v>0</v>
      </c>
      <c r="Z2994" s="112">
        <v>0</v>
      </c>
      <c r="AA2994" s="112">
        <v>0</v>
      </c>
      <c r="AB2994" s="112">
        <v>0</v>
      </c>
    </row>
    <row r="2995" spans="1:28" hidden="1" outlineLevel="1" x14ac:dyDescent="0.25">
      <c r="A2995" s="114" t="s">
        <v>1888</v>
      </c>
      <c r="B2995" s="114" t="s">
        <v>1769</v>
      </c>
      <c r="C2995" s="114" t="s">
        <v>616</v>
      </c>
      <c r="D2995" s="114" t="s">
        <v>1703</v>
      </c>
      <c r="E2995" s="112">
        <v>3489359</v>
      </c>
      <c r="F2995" s="112">
        <v>2210224</v>
      </c>
      <c r="G2995" s="112">
        <v>231110</v>
      </c>
      <c r="H2995" s="112">
        <v>129109</v>
      </c>
      <c r="I2995" s="112">
        <v>293968</v>
      </c>
      <c r="J2995" s="112">
        <v>423808</v>
      </c>
      <c r="K2995" s="112">
        <v>9550</v>
      </c>
      <c r="L2995" s="112">
        <v>19598</v>
      </c>
      <c r="M2995" s="112">
        <v>6806726</v>
      </c>
      <c r="O2995" s="114" t="s">
        <v>1888</v>
      </c>
      <c r="P2995" s="114" t="s">
        <v>1769</v>
      </c>
      <c r="Q2995" s="114" t="s">
        <v>616</v>
      </c>
      <c r="R2995" s="114" t="s">
        <v>1703</v>
      </c>
      <c r="S2995" s="114"/>
      <c r="T2995" s="112">
        <v>3489359</v>
      </c>
      <c r="U2995" s="112">
        <v>2210224</v>
      </c>
      <c r="V2995" s="112">
        <v>231110</v>
      </c>
      <c r="W2995" s="112">
        <v>129109</v>
      </c>
      <c r="X2995" s="112">
        <v>293968</v>
      </c>
      <c r="Y2995" s="112">
        <v>423808</v>
      </c>
      <c r="Z2995" s="112">
        <v>9550</v>
      </c>
      <c r="AA2995" s="112">
        <v>19598</v>
      </c>
      <c r="AB2995" s="112">
        <v>6806726</v>
      </c>
    </row>
    <row r="2996" spans="1:28" hidden="1" outlineLevel="1" x14ac:dyDescent="0.25">
      <c r="D2996" s="111" t="s">
        <v>617</v>
      </c>
      <c r="R2996" s="111" t="s">
        <v>617</v>
      </c>
      <c r="S2996" s="111"/>
    </row>
    <row r="2997" spans="1:28" hidden="1" outlineLevel="1" x14ac:dyDescent="0.25">
      <c r="A2997" s="114" t="s">
        <v>1888</v>
      </c>
      <c r="B2997" s="114" t="s">
        <v>1769</v>
      </c>
      <c r="C2997" s="114" t="s">
        <v>618</v>
      </c>
      <c r="D2997" s="114" t="s">
        <v>1704</v>
      </c>
      <c r="E2997" s="112">
        <v>0</v>
      </c>
      <c r="F2997" s="112">
        <v>0</v>
      </c>
      <c r="G2997" s="112">
        <v>0</v>
      </c>
      <c r="H2997" s="112">
        <v>0</v>
      </c>
      <c r="I2997" s="112">
        <v>0</v>
      </c>
      <c r="J2997" s="112">
        <v>0</v>
      </c>
      <c r="K2997" s="112">
        <v>0</v>
      </c>
      <c r="L2997" s="112">
        <v>0</v>
      </c>
      <c r="M2997" s="112">
        <v>0</v>
      </c>
      <c r="O2997" s="114" t="s">
        <v>1888</v>
      </c>
      <c r="P2997" s="114" t="s">
        <v>1769</v>
      </c>
      <c r="Q2997" s="114" t="s">
        <v>618</v>
      </c>
      <c r="R2997" s="114" t="s">
        <v>1704</v>
      </c>
      <c r="S2997" s="114"/>
      <c r="T2997" s="112">
        <v>0</v>
      </c>
      <c r="U2997" s="112">
        <v>0</v>
      </c>
      <c r="V2997" s="112">
        <v>0</v>
      </c>
      <c r="W2997" s="112">
        <v>0</v>
      </c>
      <c r="X2997" s="112">
        <v>0</v>
      </c>
      <c r="Y2997" s="112">
        <v>0</v>
      </c>
      <c r="Z2997" s="112">
        <v>0</v>
      </c>
      <c r="AA2997" s="112">
        <v>0</v>
      </c>
      <c r="AB2997" s="112">
        <v>0</v>
      </c>
    </row>
    <row r="2998" spans="1:28" hidden="1" outlineLevel="1" x14ac:dyDescent="0.25">
      <c r="A2998" s="114" t="s">
        <v>1888</v>
      </c>
      <c r="B2998" s="114" t="s">
        <v>1769</v>
      </c>
      <c r="C2998" s="114" t="s">
        <v>619</v>
      </c>
      <c r="D2998" s="114" t="s">
        <v>1705</v>
      </c>
      <c r="E2998" s="112">
        <v>0</v>
      </c>
      <c r="F2998" s="112">
        <v>0</v>
      </c>
      <c r="G2998" s="112">
        <v>0</v>
      </c>
      <c r="H2998" s="112">
        <v>0</v>
      </c>
      <c r="I2998" s="112">
        <v>0</v>
      </c>
      <c r="J2998" s="112">
        <v>0</v>
      </c>
      <c r="K2998" s="112">
        <v>0</v>
      </c>
      <c r="L2998" s="112">
        <v>0</v>
      </c>
      <c r="M2998" s="112">
        <v>0</v>
      </c>
      <c r="O2998" s="114" t="s">
        <v>1888</v>
      </c>
      <c r="P2998" s="114" t="s">
        <v>1769</v>
      </c>
      <c r="Q2998" s="114" t="s">
        <v>619</v>
      </c>
      <c r="R2998" s="114" t="s">
        <v>1705</v>
      </c>
      <c r="S2998" s="114"/>
      <c r="T2998" s="112">
        <v>0</v>
      </c>
      <c r="U2998" s="112">
        <v>0</v>
      </c>
      <c r="V2998" s="112">
        <v>0</v>
      </c>
      <c r="W2998" s="112">
        <v>0</v>
      </c>
      <c r="X2998" s="112">
        <v>0</v>
      </c>
      <c r="Y2998" s="112">
        <v>0</v>
      </c>
      <c r="Z2998" s="112">
        <v>0</v>
      </c>
      <c r="AA2998" s="112">
        <v>0</v>
      </c>
      <c r="AB2998" s="112">
        <v>0</v>
      </c>
    </row>
    <row r="2999" spans="1:28" hidden="1" outlineLevel="1" x14ac:dyDescent="0.25">
      <c r="A2999" s="114" t="s">
        <v>1888</v>
      </c>
      <c r="B2999" s="114" t="s">
        <v>1769</v>
      </c>
      <c r="C2999" s="114" t="s">
        <v>620</v>
      </c>
      <c r="D2999" s="114" t="s">
        <v>1706</v>
      </c>
      <c r="E2999" s="112">
        <v>0</v>
      </c>
      <c r="F2999" s="112">
        <v>0</v>
      </c>
      <c r="G2999" s="112">
        <v>0</v>
      </c>
      <c r="H2999" s="112">
        <v>0</v>
      </c>
      <c r="I2999" s="112">
        <v>0</v>
      </c>
      <c r="J2999" s="112">
        <v>0</v>
      </c>
      <c r="K2999" s="112">
        <v>0</v>
      </c>
      <c r="L2999" s="112">
        <v>0</v>
      </c>
      <c r="M2999" s="112">
        <v>0</v>
      </c>
      <c r="O2999" s="114" t="s">
        <v>1888</v>
      </c>
      <c r="P2999" s="114" t="s">
        <v>1769</v>
      </c>
      <c r="Q2999" s="114" t="s">
        <v>620</v>
      </c>
      <c r="R2999" s="114" t="s">
        <v>1706</v>
      </c>
      <c r="S2999" s="114"/>
      <c r="T2999" s="112">
        <v>0</v>
      </c>
      <c r="U2999" s="112">
        <v>0</v>
      </c>
      <c r="V2999" s="112">
        <v>0</v>
      </c>
      <c r="W2999" s="112">
        <v>0</v>
      </c>
      <c r="X2999" s="112">
        <v>0</v>
      </c>
      <c r="Y2999" s="112">
        <v>0</v>
      </c>
      <c r="Z2999" s="112">
        <v>0</v>
      </c>
      <c r="AA2999" s="112">
        <v>0</v>
      </c>
      <c r="AB2999" s="112">
        <v>0</v>
      </c>
    </row>
    <row r="3000" spans="1:28" hidden="1" outlineLevel="1" x14ac:dyDescent="0.25">
      <c r="A3000" s="114" t="s">
        <v>1888</v>
      </c>
      <c r="B3000" s="114" t="s">
        <v>1769</v>
      </c>
      <c r="C3000" s="114" t="s">
        <v>621</v>
      </c>
      <c r="D3000" s="114" t="s">
        <v>1707</v>
      </c>
      <c r="E3000" s="112">
        <v>0</v>
      </c>
      <c r="F3000" s="112">
        <v>0</v>
      </c>
      <c r="G3000" s="112">
        <v>0</v>
      </c>
      <c r="H3000" s="112">
        <v>0</v>
      </c>
      <c r="I3000" s="112">
        <v>0</v>
      </c>
      <c r="J3000" s="112">
        <v>0</v>
      </c>
      <c r="K3000" s="112">
        <v>0</v>
      </c>
      <c r="L3000" s="112">
        <v>0</v>
      </c>
      <c r="M3000" s="112">
        <v>0</v>
      </c>
      <c r="O3000" s="114" t="s">
        <v>1888</v>
      </c>
      <c r="P3000" s="114" t="s">
        <v>1769</v>
      </c>
      <c r="Q3000" s="114" t="s">
        <v>621</v>
      </c>
      <c r="R3000" s="114" t="s">
        <v>1707</v>
      </c>
      <c r="S3000" s="114"/>
      <c r="T3000" s="112">
        <v>0</v>
      </c>
      <c r="U3000" s="112">
        <v>0</v>
      </c>
      <c r="V3000" s="112">
        <v>0</v>
      </c>
      <c r="W3000" s="112">
        <v>0</v>
      </c>
      <c r="X3000" s="112">
        <v>0</v>
      </c>
      <c r="Y3000" s="112">
        <v>0</v>
      </c>
      <c r="Z3000" s="112">
        <v>0</v>
      </c>
      <c r="AA3000" s="112">
        <v>0</v>
      </c>
      <c r="AB3000" s="112">
        <v>0</v>
      </c>
    </row>
    <row r="3001" spans="1:28" hidden="1" outlineLevel="1" x14ac:dyDescent="0.25">
      <c r="A3001" s="114" t="s">
        <v>1888</v>
      </c>
      <c r="B3001" s="114" t="s">
        <v>1769</v>
      </c>
      <c r="C3001" s="114" t="s">
        <v>706</v>
      </c>
      <c r="D3001" s="114" t="s">
        <v>1708</v>
      </c>
      <c r="E3001" s="112">
        <v>0</v>
      </c>
      <c r="F3001" s="112">
        <v>0</v>
      </c>
      <c r="G3001" s="112">
        <v>0</v>
      </c>
      <c r="H3001" s="112">
        <v>0</v>
      </c>
      <c r="I3001" s="112">
        <v>0</v>
      </c>
      <c r="J3001" s="112">
        <v>0</v>
      </c>
      <c r="K3001" s="112">
        <v>0</v>
      </c>
      <c r="L3001" s="112">
        <v>0</v>
      </c>
      <c r="M3001" s="112">
        <v>0</v>
      </c>
      <c r="O3001" s="114" t="s">
        <v>1888</v>
      </c>
      <c r="P3001" s="114" t="s">
        <v>1769</v>
      </c>
      <c r="Q3001" s="114" t="s">
        <v>706</v>
      </c>
      <c r="R3001" s="114" t="s">
        <v>1708</v>
      </c>
      <c r="S3001" s="114"/>
      <c r="T3001" s="112">
        <v>0</v>
      </c>
      <c r="U3001" s="112">
        <v>0</v>
      </c>
      <c r="V3001" s="112">
        <v>0</v>
      </c>
      <c r="W3001" s="112">
        <v>0</v>
      </c>
      <c r="X3001" s="112">
        <v>0</v>
      </c>
      <c r="Y3001" s="112">
        <v>0</v>
      </c>
      <c r="Z3001" s="112">
        <v>0</v>
      </c>
      <c r="AA3001" s="112">
        <v>0</v>
      </c>
      <c r="AB3001" s="112">
        <v>0</v>
      </c>
    </row>
    <row r="3002" spans="1:28" hidden="1" outlineLevel="1" x14ac:dyDescent="0.25">
      <c r="A3002" s="114" t="s">
        <v>1888</v>
      </c>
      <c r="B3002" s="114" t="s">
        <v>1769</v>
      </c>
      <c r="C3002" s="114" t="s">
        <v>708</v>
      </c>
      <c r="D3002" s="114" t="s">
        <v>1709</v>
      </c>
      <c r="E3002" s="112">
        <v>0</v>
      </c>
      <c r="F3002" s="112">
        <v>0</v>
      </c>
      <c r="G3002" s="112">
        <v>0</v>
      </c>
      <c r="H3002" s="112">
        <v>0</v>
      </c>
      <c r="I3002" s="112">
        <v>0</v>
      </c>
      <c r="J3002" s="112">
        <v>0</v>
      </c>
      <c r="K3002" s="112">
        <v>0</v>
      </c>
      <c r="L3002" s="112">
        <v>0</v>
      </c>
      <c r="M3002" s="112">
        <v>0</v>
      </c>
      <c r="O3002" s="114" t="s">
        <v>1888</v>
      </c>
      <c r="P3002" s="114" t="s">
        <v>1769</v>
      </c>
      <c r="Q3002" s="114" t="s">
        <v>708</v>
      </c>
      <c r="R3002" s="114" t="s">
        <v>1709</v>
      </c>
      <c r="S3002" s="114"/>
      <c r="T3002" s="112">
        <v>0</v>
      </c>
      <c r="U3002" s="112">
        <v>0</v>
      </c>
      <c r="V3002" s="112">
        <v>0</v>
      </c>
      <c r="W3002" s="112">
        <v>0</v>
      </c>
      <c r="X3002" s="112">
        <v>0</v>
      </c>
      <c r="Y3002" s="112">
        <v>0</v>
      </c>
      <c r="Z3002" s="112">
        <v>0</v>
      </c>
      <c r="AA3002" s="112">
        <v>0</v>
      </c>
      <c r="AB3002" s="112">
        <v>0</v>
      </c>
    </row>
    <row r="3003" spans="1:28" hidden="1" outlineLevel="1" x14ac:dyDescent="0.25"/>
    <row r="3004" spans="1:28" hidden="1" outlineLevel="1" x14ac:dyDescent="0.25"/>
    <row r="3005" spans="1:28" hidden="1" outlineLevel="1" x14ac:dyDescent="0.25">
      <c r="A3005" s="111" t="s">
        <v>1889</v>
      </c>
      <c r="O3005" s="111" t="s">
        <v>1889</v>
      </c>
    </row>
    <row r="3006" spans="1:28" hidden="1" outlineLevel="1" x14ac:dyDescent="0.25">
      <c r="A3006" s="114" t="s">
        <v>0</v>
      </c>
      <c r="B3006" s="114" t="s">
        <v>1666</v>
      </c>
      <c r="C3006" s="114" t="s">
        <v>112</v>
      </c>
      <c r="D3006" s="111" t="s">
        <v>127</v>
      </c>
      <c r="E3006" s="112" t="s">
        <v>1667</v>
      </c>
      <c r="F3006" s="112" t="s">
        <v>1668</v>
      </c>
      <c r="G3006" s="112" t="s">
        <v>1669</v>
      </c>
      <c r="H3006" s="112" t="s">
        <v>1670</v>
      </c>
      <c r="I3006" s="112" t="s">
        <v>1671</v>
      </c>
      <c r="J3006" s="112" t="s">
        <v>1672</v>
      </c>
      <c r="K3006" s="112" t="s">
        <v>1673</v>
      </c>
      <c r="L3006" s="112" t="s">
        <v>1674</v>
      </c>
      <c r="M3006" s="112" t="s">
        <v>1</v>
      </c>
      <c r="O3006" s="114" t="s">
        <v>0</v>
      </c>
      <c r="P3006" s="114" t="s">
        <v>1666</v>
      </c>
      <c r="Q3006" s="114" t="s">
        <v>112</v>
      </c>
      <c r="R3006" s="111" t="s">
        <v>127</v>
      </c>
      <c r="S3006" s="111"/>
      <c r="T3006" s="112" t="s">
        <v>1667</v>
      </c>
      <c r="U3006" s="112" t="s">
        <v>1668</v>
      </c>
      <c r="V3006" s="112" t="s">
        <v>1669</v>
      </c>
      <c r="W3006" s="112" t="s">
        <v>1670</v>
      </c>
      <c r="X3006" s="112" t="s">
        <v>1671</v>
      </c>
      <c r="Y3006" s="112" t="s">
        <v>1672</v>
      </c>
      <c r="Z3006" s="112" t="s">
        <v>1673</v>
      </c>
      <c r="AA3006" s="112" t="s">
        <v>1674</v>
      </c>
      <c r="AB3006" s="112" t="s">
        <v>1</v>
      </c>
    </row>
    <row r="3007" spans="1:28" hidden="1" outlineLevel="1" x14ac:dyDescent="0.25">
      <c r="A3007" s="114" t="s">
        <v>1890</v>
      </c>
      <c r="B3007" s="114" t="s">
        <v>1891</v>
      </c>
      <c r="C3007" s="114" t="s">
        <v>589</v>
      </c>
      <c r="D3007" s="114" t="s">
        <v>1676</v>
      </c>
      <c r="E3007" s="112">
        <v>34176</v>
      </c>
      <c r="F3007" s="112">
        <v>0</v>
      </c>
      <c r="G3007" s="112">
        <v>0</v>
      </c>
      <c r="H3007" s="112">
        <v>0</v>
      </c>
      <c r="I3007" s="112">
        <v>0</v>
      </c>
      <c r="J3007" s="112">
        <v>0</v>
      </c>
      <c r="K3007" s="112">
        <v>0</v>
      </c>
      <c r="L3007" s="112">
        <v>0</v>
      </c>
      <c r="M3007" s="112">
        <v>34176</v>
      </c>
      <c r="O3007" s="114" t="s">
        <v>1890</v>
      </c>
      <c r="P3007" s="114" t="s">
        <v>1891</v>
      </c>
      <c r="Q3007" s="114" t="s">
        <v>589</v>
      </c>
      <c r="R3007" s="114" t="s">
        <v>1676</v>
      </c>
      <c r="S3007" s="114"/>
      <c r="T3007" s="112">
        <v>34176</v>
      </c>
      <c r="U3007" s="112">
        <v>0</v>
      </c>
      <c r="V3007" s="112">
        <v>0</v>
      </c>
      <c r="W3007" s="112">
        <v>0</v>
      </c>
      <c r="X3007" s="112">
        <v>0</v>
      </c>
      <c r="Y3007" s="112">
        <v>0</v>
      </c>
      <c r="Z3007" s="112">
        <v>0</v>
      </c>
      <c r="AA3007" s="112">
        <v>0</v>
      </c>
      <c r="AB3007" s="112">
        <v>34176</v>
      </c>
    </row>
    <row r="3008" spans="1:28" hidden="1" outlineLevel="1" x14ac:dyDescent="0.25">
      <c r="A3008" s="114" t="s">
        <v>1890</v>
      </c>
      <c r="B3008" s="114" t="s">
        <v>1891</v>
      </c>
      <c r="C3008" s="114" t="s">
        <v>590</v>
      </c>
      <c r="D3008" s="114" t="s">
        <v>1677</v>
      </c>
      <c r="E3008" s="112">
        <v>0</v>
      </c>
      <c r="F3008" s="112">
        <v>0</v>
      </c>
      <c r="G3008" s="112">
        <v>0</v>
      </c>
      <c r="H3008" s="112">
        <v>0</v>
      </c>
      <c r="I3008" s="112">
        <v>0</v>
      </c>
      <c r="J3008" s="112">
        <v>0</v>
      </c>
      <c r="K3008" s="112">
        <v>0</v>
      </c>
      <c r="L3008" s="112">
        <v>0</v>
      </c>
      <c r="M3008" s="112">
        <v>0</v>
      </c>
      <c r="O3008" s="114" t="s">
        <v>1890</v>
      </c>
      <c r="P3008" s="114" t="s">
        <v>1891</v>
      </c>
      <c r="Q3008" s="114" t="s">
        <v>590</v>
      </c>
      <c r="R3008" s="114" t="s">
        <v>1677</v>
      </c>
      <c r="S3008" s="114"/>
      <c r="T3008" s="112">
        <v>0</v>
      </c>
      <c r="U3008" s="112">
        <v>0</v>
      </c>
      <c r="V3008" s="112">
        <v>0</v>
      </c>
      <c r="W3008" s="112">
        <v>0</v>
      </c>
      <c r="X3008" s="112">
        <v>0</v>
      </c>
      <c r="Y3008" s="112">
        <v>0</v>
      </c>
      <c r="Z3008" s="112">
        <v>0</v>
      </c>
      <c r="AA3008" s="112">
        <v>0</v>
      </c>
      <c r="AB3008" s="112">
        <v>0</v>
      </c>
    </row>
    <row r="3009" spans="1:28" hidden="1" outlineLevel="1" x14ac:dyDescent="0.25">
      <c r="A3009" s="114" t="s">
        <v>1890</v>
      </c>
      <c r="B3009" s="114" t="s">
        <v>1891</v>
      </c>
      <c r="C3009" s="114" t="s">
        <v>591</v>
      </c>
      <c r="D3009" s="114" t="s">
        <v>1678</v>
      </c>
      <c r="E3009" s="112">
        <v>0</v>
      </c>
      <c r="F3009" s="112">
        <v>515520</v>
      </c>
      <c r="G3009" s="112">
        <v>0</v>
      </c>
      <c r="H3009" s="112">
        <v>0</v>
      </c>
      <c r="I3009" s="112">
        <v>48272</v>
      </c>
      <c r="J3009" s="112">
        <v>5376</v>
      </c>
      <c r="K3009" s="112">
        <v>0</v>
      </c>
      <c r="L3009" s="112">
        <v>0</v>
      </c>
      <c r="M3009" s="112">
        <v>569168</v>
      </c>
      <c r="O3009" s="114" t="s">
        <v>1890</v>
      </c>
      <c r="P3009" s="114" t="s">
        <v>1891</v>
      </c>
      <c r="Q3009" s="114" t="s">
        <v>591</v>
      </c>
      <c r="R3009" s="114" t="s">
        <v>1678</v>
      </c>
      <c r="S3009" s="114"/>
      <c r="T3009" s="112">
        <v>0</v>
      </c>
      <c r="U3009" s="112">
        <v>515520</v>
      </c>
      <c r="V3009" s="112">
        <v>0</v>
      </c>
      <c r="W3009" s="112">
        <v>0</v>
      </c>
      <c r="X3009" s="112">
        <v>48272</v>
      </c>
      <c r="Y3009" s="112">
        <v>5376</v>
      </c>
      <c r="Z3009" s="112">
        <v>0</v>
      </c>
      <c r="AA3009" s="112">
        <v>0</v>
      </c>
      <c r="AB3009" s="112">
        <v>569168</v>
      </c>
    </row>
    <row r="3010" spans="1:28" hidden="1" outlineLevel="1" x14ac:dyDescent="0.25">
      <c r="A3010" s="114" t="s">
        <v>1890</v>
      </c>
      <c r="B3010" s="114" t="s">
        <v>1891</v>
      </c>
      <c r="C3010" s="114" t="s">
        <v>592</v>
      </c>
      <c r="D3010" s="114" t="s">
        <v>1679</v>
      </c>
      <c r="E3010" s="112">
        <v>46464</v>
      </c>
      <c r="F3010" s="112">
        <v>25440</v>
      </c>
      <c r="G3010" s="112">
        <v>0</v>
      </c>
      <c r="H3010" s="112">
        <v>0</v>
      </c>
      <c r="I3010" s="112">
        <v>45840</v>
      </c>
      <c r="J3010" s="112">
        <v>15728</v>
      </c>
      <c r="K3010" s="112">
        <v>4072</v>
      </c>
      <c r="L3010" s="112">
        <v>80</v>
      </c>
      <c r="M3010" s="112">
        <v>137624</v>
      </c>
      <c r="O3010" s="114" t="s">
        <v>1890</v>
      </c>
      <c r="P3010" s="114" t="s">
        <v>1891</v>
      </c>
      <c r="Q3010" s="114" t="s">
        <v>592</v>
      </c>
      <c r="R3010" s="114" t="s">
        <v>1679</v>
      </c>
      <c r="S3010" s="114"/>
      <c r="T3010" s="112">
        <v>46464</v>
      </c>
      <c r="U3010" s="112">
        <v>25440</v>
      </c>
      <c r="V3010" s="112">
        <v>0</v>
      </c>
      <c r="W3010" s="112">
        <v>0</v>
      </c>
      <c r="X3010" s="112">
        <v>45840</v>
      </c>
      <c r="Y3010" s="112">
        <v>15728</v>
      </c>
      <c r="Z3010" s="112">
        <v>4072</v>
      </c>
      <c r="AA3010" s="112">
        <v>80</v>
      </c>
      <c r="AB3010" s="112">
        <v>137624</v>
      </c>
    </row>
    <row r="3011" spans="1:28" hidden="1" outlineLevel="1" x14ac:dyDescent="0.25">
      <c r="A3011" s="114" t="s">
        <v>1890</v>
      </c>
      <c r="B3011" s="114" t="s">
        <v>1891</v>
      </c>
      <c r="C3011" s="114" t="s">
        <v>593</v>
      </c>
      <c r="D3011" s="114" t="s">
        <v>1680</v>
      </c>
      <c r="E3011" s="112">
        <v>0</v>
      </c>
      <c r="F3011" s="112">
        <v>0</v>
      </c>
      <c r="G3011" s="112">
        <v>0</v>
      </c>
      <c r="H3011" s="112">
        <v>0</v>
      </c>
      <c r="I3011" s="112">
        <v>0</v>
      </c>
      <c r="J3011" s="112">
        <v>0</v>
      </c>
      <c r="K3011" s="112">
        <v>0</v>
      </c>
      <c r="L3011" s="112">
        <v>0</v>
      </c>
      <c r="M3011" s="112">
        <v>0</v>
      </c>
      <c r="O3011" s="114" t="s">
        <v>1890</v>
      </c>
      <c r="P3011" s="114" t="s">
        <v>1891</v>
      </c>
      <c r="Q3011" s="114" t="s">
        <v>593</v>
      </c>
      <c r="R3011" s="114" t="s">
        <v>1680</v>
      </c>
      <c r="S3011" s="114"/>
      <c r="T3011" s="112">
        <v>0</v>
      </c>
      <c r="U3011" s="112">
        <v>0</v>
      </c>
      <c r="V3011" s="112">
        <v>0</v>
      </c>
      <c r="W3011" s="112">
        <v>0</v>
      </c>
      <c r="X3011" s="112">
        <v>0</v>
      </c>
      <c r="Y3011" s="112">
        <v>0</v>
      </c>
      <c r="Z3011" s="112">
        <v>0</v>
      </c>
      <c r="AA3011" s="112">
        <v>0</v>
      </c>
      <c r="AB3011" s="112">
        <v>0</v>
      </c>
    </row>
    <row r="3012" spans="1:28" hidden="1" outlineLevel="1" x14ac:dyDescent="0.25">
      <c r="A3012" s="114" t="s">
        <v>1890</v>
      </c>
      <c r="B3012" s="114" t="s">
        <v>1891</v>
      </c>
      <c r="C3012" s="114" t="s">
        <v>594</v>
      </c>
      <c r="D3012" s="114" t="s">
        <v>1681</v>
      </c>
      <c r="E3012" s="112">
        <v>4320</v>
      </c>
      <c r="F3012" s="112">
        <v>0</v>
      </c>
      <c r="G3012" s="112">
        <v>0</v>
      </c>
      <c r="H3012" s="112">
        <v>0</v>
      </c>
      <c r="I3012" s="112">
        <v>47504</v>
      </c>
      <c r="J3012" s="112">
        <v>0</v>
      </c>
      <c r="K3012" s="112">
        <v>0</v>
      </c>
      <c r="L3012" s="112">
        <v>0</v>
      </c>
      <c r="M3012" s="112">
        <v>51824</v>
      </c>
      <c r="O3012" s="114" t="s">
        <v>1890</v>
      </c>
      <c r="P3012" s="114" t="s">
        <v>1891</v>
      </c>
      <c r="Q3012" s="114" t="s">
        <v>594</v>
      </c>
      <c r="R3012" s="114" t="s">
        <v>1681</v>
      </c>
      <c r="S3012" s="114"/>
      <c r="T3012" s="112">
        <v>4320</v>
      </c>
      <c r="U3012" s="112">
        <v>0</v>
      </c>
      <c r="V3012" s="112">
        <v>0</v>
      </c>
      <c r="W3012" s="112">
        <v>0</v>
      </c>
      <c r="X3012" s="112">
        <v>47504</v>
      </c>
      <c r="Y3012" s="112">
        <v>0</v>
      </c>
      <c r="Z3012" s="112">
        <v>0</v>
      </c>
      <c r="AA3012" s="112">
        <v>0</v>
      </c>
      <c r="AB3012" s="112">
        <v>51824</v>
      </c>
    </row>
    <row r="3013" spans="1:28" hidden="1" outlineLevel="1" x14ac:dyDescent="0.25">
      <c r="A3013" s="114" t="s">
        <v>1890</v>
      </c>
      <c r="B3013" s="114" t="s">
        <v>1891</v>
      </c>
      <c r="C3013" s="114" t="s">
        <v>595</v>
      </c>
      <c r="D3013" s="114" t="s">
        <v>1682</v>
      </c>
      <c r="E3013" s="112">
        <v>0</v>
      </c>
      <c r="F3013" s="112">
        <v>61712</v>
      </c>
      <c r="G3013" s="112">
        <v>0</v>
      </c>
      <c r="H3013" s="112">
        <v>0</v>
      </c>
      <c r="I3013" s="112">
        <v>0</v>
      </c>
      <c r="J3013" s="112">
        <v>50400</v>
      </c>
      <c r="K3013" s="112">
        <v>0</v>
      </c>
      <c r="L3013" s="112">
        <v>3328</v>
      </c>
      <c r="M3013" s="112">
        <v>115440</v>
      </c>
      <c r="O3013" s="114" t="s">
        <v>1890</v>
      </c>
      <c r="P3013" s="114" t="s">
        <v>1891</v>
      </c>
      <c r="Q3013" s="114" t="s">
        <v>595</v>
      </c>
      <c r="R3013" s="114" t="s">
        <v>1682</v>
      </c>
      <c r="S3013" s="114"/>
      <c r="T3013" s="112">
        <v>0</v>
      </c>
      <c r="U3013" s="112">
        <v>61712</v>
      </c>
      <c r="V3013" s="112">
        <v>0</v>
      </c>
      <c r="W3013" s="112">
        <v>0</v>
      </c>
      <c r="X3013" s="112">
        <v>0</v>
      </c>
      <c r="Y3013" s="112">
        <v>50400</v>
      </c>
      <c r="Z3013" s="112">
        <v>0</v>
      </c>
      <c r="AA3013" s="112">
        <v>3328</v>
      </c>
      <c r="AB3013" s="112">
        <v>115440</v>
      </c>
    </row>
    <row r="3014" spans="1:28" hidden="1" outlineLevel="1" x14ac:dyDescent="0.25">
      <c r="A3014" s="114" t="s">
        <v>1890</v>
      </c>
      <c r="B3014" s="114" t="s">
        <v>1891</v>
      </c>
      <c r="C3014" s="114" t="s">
        <v>596</v>
      </c>
      <c r="D3014" s="114" t="s">
        <v>1683</v>
      </c>
      <c r="E3014" s="112">
        <v>0</v>
      </c>
      <c r="F3014" s="112">
        <v>0</v>
      </c>
      <c r="G3014" s="112">
        <v>0</v>
      </c>
      <c r="H3014" s="112">
        <v>0</v>
      </c>
      <c r="I3014" s="112">
        <v>0</v>
      </c>
      <c r="J3014" s="112">
        <v>0</v>
      </c>
      <c r="K3014" s="112">
        <v>0</v>
      </c>
      <c r="L3014" s="112">
        <v>0</v>
      </c>
      <c r="M3014" s="112">
        <v>0</v>
      </c>
      <c r="O3014" s="114" t="s">
        <v>1890</v>
      </c>
      <c r="P3014" s="114" t="s">
        <v>1891</v>
      </c>
      <c r="Q3014" s="114" t="s">
        <v>596</v>
      </c>
      <c r="R3014" s="114" t="s">
        <v>1683</v>
      </c>
      <c r="S3014" s="114"/>
      <c r="T3014" s="112">
        <v>0</v>
      </c>
      <c r="U3014" s="112">
        <v>0</v>
      </c>
      <c r="V3014" s="112">
        <v>0</v>
      </c>
      <c r="W3014" s="112">
        <v>0</v>
      </c>
      <c r="X3014" s="112">
        <v>0</v>
      </c>
      <c r="Y3014" s="112">
        <v>0</v>
      </c>
      <c r="Z3014" s="112">
        <v>0</v>
      </c>
      <c r="AA3014" s="112">
        <v>0</v>
      </c>
      <c r="AB3014" s="112">
        <v>0</v>
      </c>
    </row>
    <row r="3015" spans="1:28" hidden="1" outlineLevel="1" x14ac:dyDescent="0.25">
      <c r="A3015" s="114" t="s">
        <v>1890</v>
      </c>
      <c r="B3015" s="114" t="s">
        <v>1891</v>
      </c>
      <c r="C3015" s="114" t="s">
        <v>597</v>
      </c>
      <c r="D3015" s="114" t="s">
        <v>1684</v>
      </c>
      <c r="E3015" s="112">
        <v>8448</v>
      </c>
      <c r="F3015" s="112">
        <v>26368</v>
      </c>
      <c r="G3015" s="112">
        <v>0</v>
      </c>
      <c r="H3015" s="112">
        <v>0</v>
      </c>
      <c r="I3015" s="112">
        <v>47504</v>
      </c>
      <c r="J3015" s="112">
        <v>0</v>
      </c>
      <c r="K3015" s="112">
        <v>6120</v>
      </c>
      <c r="L3015" s="112">
        <v>300</v>
      </c>
      <c r="M3015" s="112">
        <v>88740</v>
      </c>
      <c r="O3015" s="114" t="s">
        <v>1890</v>
      </c>
      <c r="P3015" s="114" t="s">
        <v>1891</v>
      </c>
      <c r="Q3015" s="114" t="s">
        <v>597</v>
      </c>
      <c r="R3015" s="114" t="s">
        <v>1684</v>
      </c>
      <c r="S3015" s="114"/>
      <c r="T3015" s="112">
        <v>8448</v>
      </c>
      <c r="U3015" s="112">
        <v>26368</v>
      </c>
      <c r="V3015" s="112">
        <v>0</v>
      </c>
      <c r="W3015" s="112">
        <v>0</v>
      </c>
      <c r="X3015" s="112">
        <v>47504</v>
      </c>
      <c r="Y3015" s="112">
        <v>0</v>
      </c>
      <c r="Z3015" s="112">
        <v>6120</v>
      </c>
      <c r="AA3015" s="112">
        <v>300</v>
      </c>
      <c r="AB3015" s="112">
        <v>88740</v>
      </c>
    </row>
    <row r="3016" spans="1:28" hidden="1" outlineLevel="1" x14ac:dyDescent="0.25">
      <c r="A3016" s="114" t="s">
        <v>1890</v>
      </c>
      <c r="B3016" s="114" t="s">
        <v>1891</v>
      </c>
      <c r="C3016" s="114" t="s">
        <v>598</v>
      </c>
      <c r="D3016" s="114" t="s">
        <v>1685</v>
      </c>
      <c r="E3016" s="112">
        <v>0</v>
      </c>
      <c r="F3016" s="112">
        <v>12384</v>
      </c>
      <c r="G3016" s="112">
        <v>0</v>
      </c>
      <c r="H3016" s="112">
        <v>0</v>
      </c>
      <c r="I3016" s="112">
        <v>0</v>
      </c>
      <c r="J3016" s="112">
        <v>0</v>
      </c>
      <c r="K3016" s="112">
        <v>0</v>
      </c>
      <c r="L3016" s="112">
        <v>0</v>
      </c>
      <c r="M3016" s="112">
        <v>12384</v>
      </c>
      <c r="O3016" s="114" t="s">
        <v>1890</v>
      </c>
      <c r="P3016" s="114" t="s">
        <v>1891</v>
      </c>
      <c r="Q3016" s="114" t="s">
        <v>598</v>
      </c>
      <c r="R3016" s="114" t="s">
        <v>1685</v>
      </c>
      <c r="S3016" s="114"/>
      <c r="T3016" s="112">
        <v>0</v>
      </c>
      <c r="U3016" s="112">
        <v>12384</v>
      </c>
      <c r="V3016" s="112">
        <v>0</v>
      </c>
      <c r="W3016" s="112">
        <v>0</v>
      </c>
      <c r="X3016" s="112">
        <v>0</v>
      </c>
      <c r="Y3016" s="112">
        <v>0</v>
      </c>
      <c r="Z3016" s="112">
        <v>0</v>
      </c>
      <c r="AA3016" s="112">
        <v>0</v>
      </c>
      <c r="AB3016" s="112">
        <v>12384</v>
      </c>
    </row>
    <row r="3017" spans="1:28" hidden="1" outlineLevel="1" x14ac:dyDescent="0.25">
      <c r="A3017" s="114" t="s">
        <v>1890</v>
      </c>
      <c r="B3017" s="114" t="s">
        <v>1891</v>
      </c>
      <c r="C3017" s="114" t="s">
        <v>599</v>
      </c>
      <c r="D3017" s="114" t="s">
        <v>1686</v>
      </c>
      <c r="E3017" s="112">
        <v>0</v>
      </c>
      <c r="F3017" s="112">
        <v>5088</v>
      </c>
      <c r="G3017" s="112">
        <v>0</v>
      </c>
      <c r="H3017" s="112">
        <v>0</v>
      </c>
      <c r="I3017" s="112">
        <v>0</v>
      </c>
      <c r="J3017" s="112">
        <v>8192</v>
      </c>
      <c r="K3017" s="112">
        <v>0</v>
      </c>
      <c r="L3017" s="112">
        <v>1728</v>
      </c>
      <c r="M3017" s="112">
        <v>15008</v>
      </c>
      <c r="O3017" s="114" t="s">
        <v>1890</v>
      </c>
      <c r="P3017" s="114" t="s">
        <v>1891</v>
      </c>
      <c r="Q3017" s="114" t="s">
        <v>599</v>
      </c>
      <c r="R3017" s="114" t="s">
        <v>1686</v>
      </c>
      <c r="S3017" s="114"/>
      <c r="T3017" s="112">
        <v>0</v>
      </c>
      <c r="U3017" s="112">
        <v>5088</v>
      </c>
      <c r="V3017" s="112">
        <v>0</v>
      </c>
      <c r="W3017" s="112">
        <v>0</v>
      </c>
      <c r="X3017" s="112">
        <v>0</v>
      </c>
      <c r="Y3017" s="112">
        <v>8192</v>
      </c>
      <c r="Z3017" s="112">
        <v>0</v>
      </c>
      <c r="AA3017" s="112">
        <v>1728</v>
      </c>
      <c r="AB3017" s="112">
        <v>15008</v>
      </c>
    </row>
    <row r="3018" spans="1:28" hidden="1" outlineLevel="1" x14ac:dyDescent="0.25">
      <c r="A3018" s="114" t="s">
        <v>1890</v>
      </c>
      <c r="B3018" s="114" t="s">
        <v>1891</v>
      </c>
      <c r="C3018" s="114" t="s">
        <v>600</v>
      </c>
      <c r="D3018" s="114" t="s">
        <v>1687</v>
      </c>
      <c r="E3018" s="112">
        <v>558096</v>
      </c>
      <c r="F3018" s="112">
        <v>0</v>
      </c>
      <c r="G3018" s="112">
        <v>0</v>
      </c>
      <c r="H3018" s="112">
        <v>32848</v>
      </c>
      <c r="I3018" s="112">
        <v>0</v>
      </c>
      <c r="J3018" s="112">
        <v>0</v>
      </c>
      <c r="K3018" s="112">
        <v>0</v>
      </c>
      <c r="L3018" s="112">
        <v>0</v>
      </c>
      <c r="M3018" s="112">
        <v>590944</v>
      </c>
      <c r="O3018" s="114" t="s">
        <v>1890</v>
      </c>
      <c r="P3018" s="114" t="s">
        <v>1891</v>
      </c>
      <c r="Q3018" s="114" t="s">
        <v>600</v>
      </c>
      <c r="R3018" s="114" t="s">
        <v>1687</v>
      </c>
      <c r="S3018" s="114"/>
      <c r="T3018" s="112">
        <v>558096</v>
      </c>
      <c r="U3018" s="112">
        <v>0</v>
      </c>
      <c r="V3018" s="112">
        <v>0</v>
      </c>
      <c r="W3018" s="112">
        <v>32848</v>
      </c>
      <c r="X3018" s="112">
        <v>0</v>
      </c>
      <c r="Y3018" s="112">
        <v>0</v>
      </c>
      <c r="Z3018" s="112">
        <v>0</v>
      </c>
      <c r="AA3018" s="112">
        <v>0</v>
      </c>
      <c r="AB3018" s="112">
        <v>590944</v>
      </c>
    </row>
    <row r="3019" spans="1:28" hidden="1" outlineLevel="1" x14ac:dyDescent="0.25">
      <c r="A3019" s="114" t="s">
        <v>1890</v>
      </c>
      <c r="B3019" s="114" t="s">
        <v>1891</v>
      </c>
      <c r="C3019" s="114" t="s">
        <v>601</v>
      </c>
      <c r="D3019" s="114" t="s">
        <v>1688</v>
      </c>
      <c r="E3019" s="112">
        <v>70544</v>
      </c>
      <c r="F3019" s="112">
        <v>0</v>
      </c>
      <c r="G3019" s="112">
        <v>0</v>
      </c>
      <c r="H3019" s="112">
        <v>0</v>
      </c>
      <c r="I3019" s="112">
        <v>0</v>
      </c>
      <c r="J3019" s="112">
        <v>0</v>
      </c>
      <c r="K3019" s="112">
        <v>0</v>
      </c>
      <c r="L3019" s="112">
        <v>0</v>
      </c>
      <c r="M3019" s="112">
        <v>70544</v>
      </c>
      <c r="O3019" s="114" t="s">
        <v>1890</v>
      </c>
      <c r="P3019" s="114" t="s">
        <v>1891</v>
      </c>
      <c r="Q3019" s="114" t="s">
        <v>601</v>
      </c>
      <c r="R3019" s="114" t="s">
        <v>1688</v>
      </c>
      <c r="S3019" s="114"/>
      <c r="T3019" s="112">
        <v>70544</v>
      </c>
      <c r="U3019" s="112">
        <v>0</v>
      </c>
      <c r="V3019" s="112">
        <v>0</v>
      </c>
      <c r="W3019" s="112">
        <v>0</v>
      </c>
      <c r="X3019" s="112">
        <v>0</v>
      </c>
      <c r="Y3019" s="112">
        <v>0</v>
      </c>
      <c r="Z3019" s="112">
        <v>0</v>
      </c>
      <c r="AA3019" s="112">
        <v>0</v>
      </c>
      <c r="AB3019" s="112">
        <v>70544</v>
      </c>
    </row>
    <row r="3020" spans="1:28" hidden="1" outlineLevel="1" x14ac:dyDescent="0.25">
      <c r="A3020" s="114" t="s">
        <v>1890</v>
      </c>
      <c r="B3020" s="114" t="s">
        <v>1891</v>
      </c>
      <c r="C3020" s="114" t="s">
        <v>602</v>
      </c>
      <c r="D3020" s="114" t="s">
        <v>1689</v>
      </c>
      <c r="E3020" s="112">
        <v>0</v>
      </c>
      <c r="F3020" s="112">
        <v>0</v>
      </c>
      <c r="G3020" s="112">
        <v>0</v>
      </c>
      <c r="H3020" s="112">
        <v>0</v>
      </c>
      <c r="I3020" s="112">
        <v>0</v>
      </c>
      <c r="J3020" s="112">
        <v>143248</v>
      </c>
      <c r="K3020" s="112">
        <v>0</v>
      </c>
      <c r="L3020" s="112">
        <v>26728</v>
      </c>
      <c r="M3020" s="112">
        <v>169976</v>
      </c>
      <c r="O3020" s="114" t="s">
        <v>1890</v>
      </c>
      <c r="P3020" s="114" t="s">
        <v>1891</v>
      </c>
      <c r="Q3020" s="114" t="s">
        <v>602</v>
      </c>
      <c r="R3020" s="114" t="s">
        <v>1689</v>
      </c>
      <c r="S3020" s="114"/>
      <c r="T3020" s="112">
        <v>0</v>
      </c>
      <c r="U3020" s="112">
        <v>0</v>
      </c>
      <c r="V3020" s="112">
        <v>0</v>
      </c>
      <c r="W3020" s="112">
        <v>0</v>
      </c>
      <c r="X3020" s="112">
        <v>0</v>
      </c>
      <c r="Y3020" s="112">
        <v>143248</v>
      </c>
      <c r="Z3020" s="112">
        <v>0</v>
      </c>
      <c r="AA3020" s="112">
        <v>26728</v>
      </c>
      <c r="AB3020" s="112">
        <v>169976</v>
      </c>
    </row>
    <row r="3021" spans="1:28" hidden="1" outlineLevel="1" x14ac:dyDescent="0.25">
      <c r="A3021" s="114" t="s">
        <v>1890</v>
      </c>
      <c r="B3021" s="114" t="s">
        <v>1891</v>
      </c>
      <c r="C3021" s="114" t="s">
        <v>603</v>
      </c>
      <c r="D3021" s="114" t="s">
        <v>1690</v>
      </c>
      <c r="E3021" s="112">
        <v>0</v>
      </c>
      <c r="F3021" s="112">
        <v>0</v>
      </c>
      <c r="G3021" s="112">
        <v>0</v>
      </c>
      <c r="H3021" s="112">
        <v>0</v>
      </c>
      <c r="I3021" s="112">
        <v>0</v>
      </c>
      <c r="J3021" s="112">
        <v>26384</v>
      </c>
      <c r="K3021" s="112">
        <v>0</v>
      </c>
      <c r="L3021" s="112">
        <v>0</v>
      </c>
      <c r="M3021" s="112">
        <v>26384</v>
      </c>
      <c r="O3021" s="114" t="s">
        <v>1890</v>
      </c>
      <c r="P3021" s="114" t="s">
        <v>1891</v>
      </c>
      <c r="Q3021" s="114" t="s">
        <v>603</v>
      </c>
      <c r="R3021" s="114" t="s">
        <v>1690</v>
      </c>
      <c r="S3021" s="114"/>
      <c r="T3021" s="112">
        <v>0</v>
      </c>
      <c r="U3021" s="112">
        <v>0</v>
      </c>
      <c r="V3021" s="112">
        <v>0</v>
      </c>
      <c r="W3021" s="112">
        <v>0</v>
      </c>
      <c r="X3021" s="112">
        <v>0</v>
      </c>
      <c r="Y3021" s="112">
        <v>26384</v>
      </c>
      <c r="Z3021" s="112">
        <v>0</v>
      </c>
      <c r="AA3021" s="112">
        <v>0</v>
      </c>
      <c r="AB3021" s="112">
        <v>26384</v>
      </c>
    </row>
    <row r="3022" spans="1:28" hidden="1" outlineLevel="1" x14ac:dyDescent="0.25">
      <c r="A3022" s="114" t="s">
        <v>1890</v>
      </c>
      <c r="B3022" s="114" t="s">
        <v>1891</v>
      </c>
      <c r="C3022" s="114" t="s">
        <v>604</v>
      </c>
      <c r="D3022" s="114" t="s">
        <v>1691</v>
      </c>
      <c r="E3022" s="112">
        <v>1392</v>
      </c>
      <c r="F3022" s="112">
        <v>0</v>
      </c>
      <c r="G3022" s="112">
        <v>0</v>
      </c>
      <c r="H3022" s="112">
        <v>0</v>
      </c>
      <c r="I3022" s="112">
        <v>0</v>
      </c>
      <c r="J3022" s="112">
        <v>36480</v>
      </c>
      <c r="K3022" s="112">
        <v>0</v>
      </c>
      <c r="L3022" s="112">
        <v>5498</v>
      </c>
      <c r="M3022" s="112">
        <v>43370</v>
      </c>
      <c r="O3022" s="114" t="s">
        <v>1890</v>
      </c>
      <c r="P3022" s="114" t="s">
        <v>1891</v>
      </c>
      <c r="Q3022" s="114" t="s">
        <v>604</v>
      </c>
      <c r="R3022" s="114" t="s">
        <v>1691</v>
      </c>
      <c r="S3022" s="114"/>
      <c r="T3022" s="112">
        <v>1392</v>
      </c>
      <c r="U3022" s="112">
        <v>0</v>
      </c>
      <c r="V3022" s="112">
        <v>0</v>
      </c>
      <c r="W3022" s="112">
        <v>0</v>
      </c>
      <c r="X3022" s="112">
        <v>0</v>
      </c>
      <c r="Y3022" s="112">
        <v>36480</v>
      </c>
      <c r="Z3022" s="112">
        <v>0</v>
      </c>
      <c r="AA3022" s="112">
        <v>5498</v>
      </c>
      <c r="AB3022" s="112">
        <v>43370</v>
      </c>
    </row>
    <row r="3023" spans="1:28" hidden="1" outlineLevel="1" x14ac:dyDescent="0.25">
      <c r="A3023" s="114" t="s">
        <v>1890</v>
      </c>
      <c r="B3023" s="114" t="s">
        <v>1891</v>
      </c>
      <c r="C3023" s="114" t="s">
        <v>605</v>
      </c>
      <c r="D3023" s="114" t="s">
        <v>1692</v>
      </c>
      <c r="E3023" s="112">
        <v>0</v>
      </c>
      <c r="F3023" s="112">
        <v>0</v>
      </c>
      <c r="G3023" s="112">
        <v>0</v>
      </c>
      <c r="H3023" s="112">
        <v>0</v>
      </c>
      <c r="I3023" s="112">
        <v>0</v>
      </c>
      <c r="J3023" s="112">
        <v>80832</v>
      </c>
      <c r="K3023" s="112">
        <v>0</v>
      </c>
      <c r="L3023" s="112">
        <v>0</v>
      </c>
      <c r="M3023" s="112">
        <v>80832</v>
      </c>
      <c r="O3023" s="114" t="s">
        <v>1890</v>
      </c>
      <c r="P3023" s="114" t="s">
        <v>1891</v>
      </c>
      <c r="Q3023" s="114" t="s">
        <v>605</v>
      </c>
      <c r="R3023" s="114" t="s">
        <v>1692</v>
      </c>
      <c r="S3023" s="114"/>
      <c r="T3023" s="112">
        <v>0</v>
      </c>
      <c r="U3023" s="112">
        <v>0</v>
      </c>
      <c r="V3023" s="112">
        <v>0</v>
      </c>
      <c r="W3023" s="112">
        <v>0</v>
      </c>
      <c r="X3023" s="112">
        <v>0</v>
      </c>
      <c r="Y3023" s="112">
        <v>80832</v>
      </c>
      <c r="Z3023" s="112">
        <v>0</v>
      </c>
      <c r="AA3023" s="112">
        <v>0</v>
      </c>
      <c r="AB3023" s="112">
        <v>80832</v>
      </c>
    </row>
    <row r="3024" spans="1:28" hidden="1" outlineLevel="1" x14ac:dyDescent="0.25">
      <c r="A3024" s="114" t="s">
        <v>1890</v>
      </c>
      <c r="B3024" s="114" t="s">
        <v>1891</v>
      </c>
      <c r="C3024" s="114" t="s">
        <v>606</v>
      </c>
      <c r="D3024" s="114" t="s">
        <v>1693</v>
      </c>
      <c r="E3024" s="112">
        <v>0</v>
      </c>
      <c r="F3024" s="112">
        <v>0</v>
      </c>
      <c r="G3024" s="112">
        <v>0</v>
      </c>
      <c r="H3024" s="112">
        <v>0</v>
      </c>
      <c r="I3024" s="112">
        <v>0</v>
      </c>
      <c r="J3024" s="112">
        <v>20208</v>
      </c>
      <c r="K3024" s="112">
        <v>0</v>
      </c>
      <c r="L3024" s="112">
        <v>0</v>
      </c>
      <c r="M3024" s="112">
        <v>20208</v>
      </c>
      <c r="O3024" s="114" t="s">
        <v>1890</v>
      </c>
      <c r="P3024" s="114" t="s">
        <v>1891</v>
      </c>
      <c r="Q3024" s="114" t="s">
        <v>606</v>
      </c>
      <c r="R3024" s="114" t="s">
        <v>1693</v>
      </c>
      <c r="S3024" s="114"/>
      <c r="T3024" s="112">
        <v>0</v>
      </c>
      <c r="U3024" s="112">
        <v>0</v>
      </c>
      <c r="V3024" s="112">
        <v>0</v>
      </c>
      <c r="W3024" s="112">
        <v>0</v>
      </c>
      <c r="X3024" s="112">
        <v>0</v>
      </c>
      <c r="Y3024" s="112">
        <v>20208</v>
      </c>
      <c r="Z3024" s="112">
        <v>0</v>
      </c>
      <c r="AA3024" s="112">
        <v>0</v>
      </c>
      <c r="AB3024" s="112">
        <v>20208</v>
      </c>
    </row>
    <row r="3025" spans="1:28" hidden="1" outlineLevel="1" x14ac:dyDescent="0.25">
      <c r="A3025" s="114" t="s">
        <v>1890</v>
      </c>
      <c r="B3025" s="114" t="s">
        <v>1891</v>
      </c>
      <c r="C3025" s="114" t="s">
        <v>607</v>
      </c>
      <c r="D3025" s="114" t="s">
        <v>1694</v>
      </c>
      <c r="E3025" s="112">
        <v>0</v>
      </c>
      <c r="F3025" s="112">
        <v>324192</v>
      </c>
      <c r="G3025" s="112">
        <v>96480</v>
      </c>
      <c r="H3025" s="112">
        <v>0</v>
      </c>
      <c r="I3025" s="112">
        <v>0</v>
      </c>
      <c r="J3025" s="112">
        <v>0</v>
      </c>
      <c r="K3025" s="112">
        <v>0</v>
      </c>
      <c r="L3025" s="112">
        <v>0</v>
      </c>
      <c r="M3025" s="112">
        <v>420672</v>
      </c>
      <c r="O3025" s="114" t="s">
        <v>1890</v>
      </c>
      <c r="P3025" s="114" t="s">
        <v>1891</v>
      </c>
      <c r="Q3025" s="114" t="s">
        <v>607</v>
      </c>
      <c r="R3025" s="114" t="s">
        <v>1694</v>
      </c>
      <c r="S3025" s="114"/>
      <c r="T3025" s="112">
        <v>0</v>
      </c>
      <c r="U3025" s="112">
        <v>324192</v>
      </c>
      <c r="V3025" s="112">
        <v>96480</v>
      </c>
      <c r="W3025" s="112">
        <v>0</v>
      </c>
      <c r="X3025" s="112">
        <v>0</v>
      </c>
      <c r="Y3025" s="112">
        <v>0</v>
      </c>
      <c r="Z3025" s="112">
        <v>0</v>
      </c>
      <c r="AA3025" s="112">
        <v>0</v>
      </c>
      <c r="AB3025" s="112">
        <v>420672</v>
      </c>
    </row>
    <row r="3026" spans="1:28" hidden="1" outlineLevel="1" x14ac:dyDescent="0.25">
      <c r="A3026" s="114" t="s">
        <v>1890</v>
      </c>
      <c r="B3026" s="114" t="s">
        <v>1891</v>
      </c>
      <c r="C3026" s="114" t="s">
        <v>608</v>
      </c>
      <c r="D3026" s="114" t="s">
        <v>1695</v>
      </c>
      <c r="E3026" s="112">
        <v>0</v>
      </c>
      <c r="F3026" s="112">
        <v>0</v>
      </c>
      <c r="G3026" s="112">
        <v>0</v>
      </c>
      <c r="H3026" s="112">
        <v>0</v>
      </c>
      <c r="I3026" s="112">
        <v>0</v>
      </c>
      <c r="J3026" s="112">
        <v>0</v>
      </c>
      <c r="K3026" s="112">
        <v>0</v>
      </c>
      <c r="L3026" s="112">
        <v>0</v>
      </c>
      <c r="M3026" s="112">
        <v>0</v>
      </c>
      <c r="O3026" s="114" t="s">
        <v>1890</v>
      </c>
      <c r="P3026" s="114" t="s">
        <v>1891</v>
      </c>
      <c r="Q3026" s="114" t="s">
        <v>608</v>
      </c>
      <c r="R3026" s="114" t="s">
        <v>1695</v>
      </c>
      <c r="S3026" s="114"/>
      <c r="T3026" s="112">
        <v>0</v>
      </c>
      <c r="U3026" s="112">
        <v>0</v>
      </c>
      <c r="V3026" s="112">
        <v>0</v>
      </c>
      <c r="W3026" s="112">
        <v>0</v>
      </c>
      <c r="X3026" s="112">
        <v>0</v>
      </c>
      <c r="Y3026" s="112">
        <v>0</v>
      </c>
      <c r="Z3026" s="112">
        <v>0</v>
      </c>
      <c r="AA3026" s="112">
        <v>0</v>
      </c>
      <c r="AB3026" s="112">
        <v>0</v>
      </c>
    </row>
    <row r="3027" spans="1:28" hidden="1" outlineLevel="1" x14ac:dyDescent="0.25">
      <c r="A3027" s="114" t="s">
        <v>1890</v>
      </c>
      <c r="B3027" s="114" t="s">
        <v>1891</v>
      </c>
      <c r="C3027" s="114" t="s">
        <v>609</v>
      </c>
      <c r="D3027" s="114" t="s">
        <v>1696</v>
      </c>
      <c r="E3027" s="112">
        <v>0</v>
      </c>
      <c r="F3027" s="112">
        <v>0</v>
      </c>
      <c r="G3027" s="112">
        <v>0</v>
      </c>
      <c r="H3027" s="112">
        <v>0</v>
      </c>
      <c r="I3027" s="112">
        <v>0</v>
      </c>
      <c r="J3027" s="112">
        <v>0</v>
      </c>
      <c r="K3027" s="112">
        <v>0</v>
      </c>
      <c r="L3027" s="112">
        <v>0</v>
      </c>
      <c r="M3027" s="112">
        <v>0</v>
      </c>
      <c r="O3027" s="114" t="s">
        <v>1890</v>
      </c>
      <c r="P3027" s="114" t="s">
        <v>1891</v>
      </c>
      <c r="Q3027" s="114" t="s">
        <v>609</v>
      </c>
      <c r="R3027" s="114" t="s">
        <v>1696</v>
      </c>
      <c r="S3027" s="114"/>
      <c r="T3027" s="112">
        <v>0</v>
      </c>
      <c r="U3027" s="112">
        <v>0</v>
      </c>
      <c r="V3027" s="112">
        <v>0</v>
      </c>
      <c r="W3027" s="112">
        <v>0</v>
      </c>
      <c r="X3027" s="112">
        <v>0</v>
      </c>
      <c r="Y3027" s="112">
        <v>0</v>
      </c>
      <c r="Z3027" s="112">
        <v>0</v>
      </c>
      <c r="AA3027" s="112">
        <v>0</v>
      </c>
      <c r="AB3027" s="112">
        <v>0</v>
      </c>
    </row>
    <row r="3028" spans="1:28" hidden="1" outlineLevel="1" x14ac:dyDescent="0.25">
      <c r="A3028" s="114" t="s">
        <v>1890</v>
      </c>
      <c r="B3028" s="114" t="s">
        <v>1891</v>
      </c>
      <c r="C3028" s="114" t="s">
        <v>610</v>
      </c>
      <c r="D3028" s="114" t="s">
        <v>1697</v>
      </c>
      <c r="E3028" s="112">
        <v>0</v>
      </c>
      <c r="F3028" s="112">
        <v>0</v>
      </c>
      <c r="G3028" s="112">
        <v>0</v>
      </c>
      <c r="H3028" s="112">
        <v>0</v>
      </c>
      <c r="I3028" s="112">
        <v>0</v>
      </c>
      <c r="J3028" s="112">
        <v>0</v>
      </c>
      <c r="K3028" s="112">
        <v>0</v>
      </c>
      <c r="L3028" s="112">
        <v>0</v>
      </c>
      <c r="M3028" s="112">
        <v>0</v>
      </c>
      <c r="O3028" s="114" t="s">
        <v>1890</v>
      </c>
      <c r="P3028" s="114" t="s">
        <v>1891</v>
      </c>
      <c r="Q3028" s="114" t="s">
        <v>610</v>
      </c>
      <c r="R3028" s="114" t="s">
        <v>1697</v>
      </c>
      <c r="S3028" s="114"/>
      <c r="T3028" s="112">
        <v>0</v>
      </c>
      <c r="U3028" s="112">
        <v>0</v>
      </c>
      <c r="V3028" s="112">
        <v>0</v>
      </c>
      <c r="W3028" s="112">
        <v>0</v>
      </c>
      <c r="X3028" s="112">
        <v>0</v>
      </c>
      <c r="Y3028" s="112">
        <v>0</v>
      </c>
      <c r="Z3028" s="112">
        <v>0</v>
      </c>
      <c r="AA3028" s="112">
        <v>0</v>
      </c>
      <c r="AB3028" s="112">
        <v>0</v>
      </c>
    </row>
    <row r="3029" spans="1:28" hidden="1" outlineLevel="1" x14ac:dyDescent="0.25">
      <c r="A3029" s="114" t="s">
        <v>1890</v>
      </c>
      <c r="B3029" s="114" t="s">
        <v>1891</v>
      </c>
      <c r="C3029" s="114" t="s">
        <v>611</v>
      </c>
      <c r="D3029" s="114" t="s">
        <v>1698</v>
      </c>
      <c r="E3029" s="112">
        <v>89760</v>
      </c>
      <c r="F3029" s="112">
        <v>0</v>
      </c>
      <c r="G3029" s="112">
        <v>0</v>
      </c>
      <c r="H3029" s="112">
        <v>0</v>
      </c>
      <c r="I3029" s="112">
        <v>0</v>
      </c>
      <c r="J3029" s="112">
        <v>0</v>
      </c>
      <c r="K3029" s="112">
        <v>0</v>
      </c>
      <c r="L3029" s="112">
        <v>0</v>
      </c>
      <c r="M3029" s="112">
        <v>89760</v>
      </c>
      <c r="O3029" s="114" t="s">
        <v>1890</v>
      </c>
      <c r="P3029" s="114" t="s">
        <v>1891</v>
      </c>
      <c r="Q3029" s="114" t="s">
        <v>611</v>
      </c>
      <c r="R3029" s="114" t="s">
        <v>1698</v>
      </c>
      <c r="S3029" s="114"/>
      <c r="T3029" s="112">
        <v>89760</v>
      </c>
      <c r="U3029" s="112">
        <v>0</v>
      </c>
      <c r="V3029" s="112">
        <v>0</v>
      </c>
      <c r="W3029" s="112">
        <v>0</v>
      </c>
      <c r="X3029" s="112">
        <v>0</v>
      </c>
      <c r="Y3029" s="112">
        <v>0</v>
      </c>
      <c r="Z3029" s="112">
        <v>0</v>
      </c>
      <c r="AA3029" s="112">
        <v>0</v>
      </c>
      <c r="AB3029" s="112">
        <v>89760</v>
      </c>
    </row>
    <row r="3030" spans="1:28" hidden="1" outlineLevel="1" x14ac:dyDescent="0.25">
      <c r="A3030" s="114" t="s">
        <v>1890</v>
      </c>
      <c r="B3030" s="114" t="s">
        <v>1891</v>
      </c>
      <c r="C3030" s="114" t="s">
        <v>612</v>
      </c>
      <c r="D3030" s="114" t="s">
        <v>1699</v>
      </c>
      <c r="E3030" s="112">
        <v>21696</v>
      </c>
      <c r="F3030" s="112">
        <v>0</v>
      </c>
      <c r="G3030" s="112">
        <v>0</v>
      </c>
      <c r="H3030" s="112">
        <v>0</v>
      </c>
      <c r="I3030" s="112">
        <v>18544</v>
      </c>
      <c r="J3030" s="112">
        <v>0</v>
      </c>
      <c r="K3030" s="112">
        <v>0</v>
      </c>
      <c r="L3030" s="112">
        <v>0</v>
      </c>
      <c r="M3030" s="112">
        <v>40240</v>
      </c>
      <c r="O3030" s="114" t="s">
        <v>1890</v>
      </c>
      <c r="P3030" s="114" t="s">
        <v>1891</v>
      </c>
      <c r="Q3030" s="114" t="s">
        <v>612</v>
      </c>
      <c r="R3030" s="114" t="s">
        <v>1699</v>
      </c>
      <c r="S3030" s="114"/>
      <c r="T3030" s="112">
        <v>21696</v>
      </c>
      <c r="U3030" s="112">
        <v>0</v>
      </c>
      <c r="V3030" s="112">
        <v>0</v>
      </c>
      <c r="W3030" s="112">
        <v>0</v>
      </c>
      <c r="X3030" s="112">
        <v>18544</v>
      </c>
      <c r="Y3030" s="112">
        <v>0</v>
      </c>
      <c r="Z3030" s="112">
        <v>0</v>
      </c>
      <c r="AA3030" s="112">
        <v>0</v>
      </c>
      <c r="AB3030" s="112">
        <v>40240</v>
      </c>
    </row>
    <row r="3031" spans="1:28" hidden="1" outlineLevel="1" x14ac:dyDescent="0.25">
      <c r="A3031" s="114" t="s">
        <v>1890</v>
      </c>
      <c r="B3031" s="114" t="s">
        <v>1891</v>
      </c>
      <c r="C3031" s="114" t="s">
        <v>613</v>
      </c>
      <c r="D3031" s="114" t="s">
        <v>1700</v>
      </c>
      <c r="E3031" s="112">
        <v>857376</v>
      </c>
      <c r="F3031" s="112">
        <v>0</v>
      </c>
      <c r="G3031" s="112">
        <v>0</v>
      </c>
      <c r="H3031" s="112">
        <v>0</v>
      </c>
      <c r="I3031" s="112">
        <v>0</v>
      </c>
      <c r="J3031" s="112">
        <v>0</v>
      </c>
      <c r="K3031" s="112">
        <v>0</v>
      </c>
      <c r="L3031" s="112">
        <v>0</v>
      </c>
      <c r="M3031" s="112">
        <v>857376</v>
      </c>
      <c r="O3031" s="114" t="s">
        <v>1890</v>
      </c>
      <c r="P3031" s="114" t="s">
        <v>1891</v>
      </c>
      <c r="Q3031" s="114" t="s">
        <v>613</v>
      </c>
      <c r="R3031" s="114" t="s">
        <v>1700</v>
      </c>
      <c r="S3031" s="114"/>
      <c r="T3031" s="112">
        <v>857376</v>
      </c>
      <c r="U3031" s="112">
        <v>0</v>
      </c>
      <c r="V3031" s="112">
        <v>0</v>
      </c>
      <c r="W3031" s="112">
        <v>0</v>
      </c>
      <c r="X3031" s="112">
        <v>0</v>
      </c>
      <c r="Y3031" s="112">
        <v>0</v>
      </c>
      <c r="Z3031" s="112">
        <v>0</v>
      </c>
      <c r="AA3031" s="112">
        <v>0</v>
      </c>
      <c r="AB3031" s="112">
        <v>857376</v>
      </c>
    </row>
    <row r="3032" spans="1:28" hidden="1" outlineLevel="1" x14ac:dyDescent="0.25">
      <c r="A3032" s="114" t="s">
        <v>1890</v>
      </c>
      <c r="B3032" s="114" t="s">
        <v>1891</v>
      </c>
      <c r="C3032" s="114" t="s">
        <v>614</v>
      </c>
      <c r="D3032" s="114" t="s">
        <v>1701</v>
      </c>
      <c r="E3032" s="112">
        <v>173108</v>
      </c>
      <c r="F3032" s="112">
        <v>0</v>
      </c>
      <c r="G3032" s="112">
        <v>0</v>
      </c>
      <c r="H3032" s="112">
        <v>0</v>
      </c>
      <c r="I3032" s="112">
        <v>35136</v>
      </c>
      <c r="J3032" s="112">
        <v>0</v>
      </c>
      <c r="K3032" s="112">
        <v>0</v>
      </c>
      <c r="L3032" s="112">
        <v>0</v>
      </c>
      <c r="M3032" s="112">
        <v>208244</v>
      </c>
      <c r="O3032" s="114" t="s">
        <v>1890</v>
      </c>
      <c r="P3032" s="114" t="s">
        <v>1891</v>
      </c>
      <c r="Q3032" s="114" t="s">
        <v>614</v>
      </c>
      <c r="R3032" s="114" t="s">
        <v>1701</v>
      </c>
      <c r="S3032" s="114"/>
      <c r="T3032" s="112">
        <v>173108</v>
      </c>
      <c r="U3032" s="112">
        <v>0</v>
      </c>
      <c r="V3032" s="112">
        <v>0</v>
      </c>
      <c r="W3032" s="112">
        <v>0</v>
      </c>
      <c r="X3032" s="112">
        <v>35136</v>
      </c>
      <c r="Y3032" s="112">
        <v>0</v>
      </c>
      <c r="Z3032" s="112">
        <v>0</v>
      </c>
      <c r="AA3032" s="112">
        <v>0</v>
      </c>
      <c r="AB3032" s="112">
        <v>208244</v>
      </c>
    </row>
    <row r="3033" spans="1:28" hidden="1" outlineLevel="1" x14ac:dyDescent="0.25">
      <c r="A3033" s="114" t="s">
        <v>1890</v>
      </c>
      <c r="B3033" s="114" t="s">
        <v>1891</v>
      </c>
      <c r="C3033" s="114" t="s">
        <v>615</v>
      </c>
      <c r="D3033" s="114" t="s">
        <v>1702</v>
      </c>
      <c r="E3033" s="112">
        <v>0</v>
      </c>
      <c r="F3033" s="112">
        <v>0</v>
      </c>
      <c r="G3033" s="112">
        <v>0</v>
      </c>
      <c r="H3033" s="112">
        <v>0</v>
      </c>
      <c r="I3033" s="112">
        <v>0</v>
      </c>
      <c r="J3033" s="112">
        <v>0</v>
      </c>
      <c r="K3033" s="112">
        <v>0</v>
      </c>
      <c r="L3033" s="112">
        <v>0</v>
      </c>
      <c r="M3033" s="112">
        <v>0</v>
      </c>
      <c r="O3033" s="114" t="s">
        <v>1890</v>
      </c>
      <c r="P3033" s="114" t="s">
        <v>1891</v>
      </c>
      <c r="Q3033" s="114" t="s">
        <v>615</v>
      </c>
      <c r="R3033" s="114" t="s">
        <v>1702</v>
      </c>
      <c r="S3033" s="114"/>
      <c r="T3033" s="112">
        <v>0</v>
      </c>
      <c r="U3033" s="112">
        <v>0</v>
      </c>
      <c r="V3033" s="112">
        <v>0</v>
      </c>
      <c r="W3033" s="112">
        <v>0</v>
      </c>
      <c r="X3033" s="112">
        <v>0</v>
      </c>
      <c r="Y3033" s="112">
        <v>0</v>
      </c>
      <c r="Z3033" s="112">
        <v>0</v>
      </c>
      <c r="AA3033" s="112">
        <v>0</v>
      </c>
      <c r="AB3033" s="112">
        <v>0</v>
      </c>
    </row>
    <row r="3034" spans="1:28" hidden="1" outlineLevel="1" x14ac:dyDescent="0.25">
      <c r="A3034" s="114" t="s">
        <v>1890</v>
      </c>
      <c r="B3034" s="114" t="s">
        <v>1891</v>
      </c>
      <c r="C3034" s="114" t="s">
        <v>616</v>
      </c>
      <c r="D3034" s="114" t="s">
        <v>1703</v>
      </c>
      <c r="E3034" s="112">
        <v>1865380</v>
      </c>
      <c r="F3034" s="112">
        <v>970704</v>
      </c>
      <c r="G3034" s="112">
        <v>96480</v>
      </c>
      <c r="H3034" s="112">
        <v>32848</v>
      </c>
      <c r="I3034" s="112">
        <v>242800</v>
      </c>
      <c r="J3034" s="112">
        <v>386848</v>
      </c>
      <c r="K3034" s="112">
        <v>10192</v>
      </c>
      <c r="L3034" s="112">
        <v>37662</v>
      </c>
      <c r="M3034" s="112">
        <v>3642914</v>
      </c>
      <c r="O3034" s="114" t="s">
        <v>1890</v>
      </c>
      <c r="P3034" s="114" t="s">
        <v>1891</v>
      </c>
      <c r="Q3034" s="114" t="s">
        <v>616</v>
      </c>
      <c r="R3034" s="114" t="s">
        <v>1703</v>
      </c>
      <c r="S3034" s="114"/>
      <c r="T3034" s="112">
        <v>1865380</v>
      </c>
      <c r="U3034" s="112">
        <v>970704</v>
      </c>
      <c r="V3034" s="112">
        <v>96480</v>
      </c>
      <c r="W3034" s="112">
        <v>32848</v>
      </c>
      <c r="X3034" s="112">
        <v>242800</v>
      </c>
      <c r="Y3034" s="112">
        <v>386848</v>
      </c>
      <c r="Z3034" s="112">
        <v>10192</v>
      </c>
      <c r="AA3034" s="112">
        <v>37662</v>
      </c>
      <c r="AB3034" s="112">
        <v>3642914</v>
      </c>
    </row>
    <row r="3035" spans="1:28" hidden="1" outlineLevel="1" x14ac:dyDescent="0.25">
      <c r="D3035" s="111" t="s">
        <v>617</v>
      </c>
      <c r="R3035" s="111" t="s">
        <v>617</v>
      </c>
      <c r="S3035" s="111"/>
    </row>
    <row r="3036" spans="1:28" hidden="1" outlineLevel="1" x14ac:dyDescent="0.25">
      <c r="A3036" s="114" t="s">
        <v>1890</v>
      </c>
      <c r="B3036" s="114" t="s">
        <v>1891</v>
      </c>
      <c r="C3036" s="114" t="s">
        <v>618</v>
      </c>
      <c r="D3036" s="114" t="s">
        <v>1704</v>
      </c>
      <c r="E3036" s="112">
        <v>0</v>
      </c>
      <c r="F3036" s="112">
        <v>0</v>
      </c>
      <c r="G3036" s="112">
        <v>0</v>
      </c>
      <c r="H3036" s="112">
        <v>0</v>
      </c>
      <c r="I3036" s="112">
        <v>0</v>
      </c>
      <c r="J3036" s="112">
        <v>0</v>
      </c>
      <c r="K3036" s="112">
        <v>0</v>
      </c>
      <c r="L3036" s="112">
        <v>0</v>
      </c>
      <c r="M3036" s="112">
        <v>0</v>
      </c>
      <c r="O3036" s="114" t="s">
        <v>1890</v>
      </c>
      <c r="P3036" s="114" t="s">
        <v>1891</v>
      </c>
      <c r="Q3036" s="114" t="s">
        <v>618</v>
      </c>
      <c r="R3036" s="114" t="s">
        <v>1704</v>
      </c>
      <c r="S3036" s="114"/>
      <c r="T3036" s="112">
        <v>0</v>
      </c>
      <c r="U3036" s="112">
        <v>0</v>
      </c>
      <c r="V3036" s="112">
        <v>0</v>
      </c>
      <c r="W3036" s="112">
        <v>0</v>
      </c>
      <c r="X3036" s="112">
        <v>0</v>
      </c>
      <c r="Y3036" s="112">
        <v>0</v>
      </c>
      <c r="Z3036" s="112">
        <v>0</v>
      </c>
      <c r="AA3036" s="112">
        <v>0</v>
      </c>
      <c r="AB3036" s="112">
        <v>0</v>
      </c>
    </row>
    <row r="3037" spans="1:28" hidden="1" outlineLevel="1" x14ac:dyDescent="0.25">
      <c r="A3037" s="114" t="s">
        <v>1890</v>
      </c>
      <c r="B3037" s="114" t="s">
        <v>1891</v>
      </c>
      <c r="C3037" s="114" t="s">
        <v>619</v>
      </c>
      <c r="D3037" s="114" t="s">
        <v>1705</v>
      </c>
      <c r="E3037" s="112">
        <v>0</v>
      </c>
      <c r="F3037" s="112">
        <v>0</v>
      </c>
      <c r="G3037" s="112">
        <v>0</v>
      </c>
      <c r="H3037" s="112">
        <v>0</v>
      </c>
      <c r="I3037" s="112">
        <v>0</v>
      </c>
      <c r="J3037" s="112">
        <v>0</v>
      </c>
      <c r="K3037" s="112">
        <v>0</v>
      </c>
      <c r="L3037" s="112">
        <v>0</v>
      </c>
      <c r="M3037" s="112">
        <v>0</v>
      </c>
      <c r="O3037" s="114" t="s">
        <v>1890</v>
      </c>
      <c r="P3037" s="114" t="s">
        <v>1891</v>
      </c>
      <c r="Q3037" s="114" t="s">
        <v>619</v>
      </c>
      <c r="R3037" s="114" t="s">
        <v>1705</v>
      </c>
      <c r="S3037" s="114"/>
      <c r="T3037" s="112">
        <v>0</v>
      </c>
      <c r="U3037" s="112">
        <v>0</v>
      </c>
      <c r="V3037" s="112">
        <v>0</v>
      </c>
      <c r="W3037" s="112">
        <v>0</v>
      </c>
      <c r="X3037" s="112">
        <v>0</v>
      </c>
      <c r="Y3037" s="112">
        <v>0</v>
      </c>
      <c r="Z3037" s="112">
        <v>0</v>
      </c>
      <c r="AA3037" s="112">
        <v>0</v>
      </c>
      <c r="AB3037" s="112">
        <v>0</v>
      </c>
    </row>
    <row r="3038" spans="1:28" hidden="1" outlineLevel="1" x14ac:dyDescent="0.25">
      <c r="A3038" s="114" t="s">
        <v>1890</v>
      </c>
      <c r="B3038" s="114" t="s">
        <v>1891</v>
      </c>
      <c r="C3038" s="114" t="s">
        <v>620</v>
      </c>
      <c r="D3038" s="114" t="s">
        <v>1706</v>
      </c>
      <c r="E3038" s="112">
        <v>0</v>
      </c>
      <c r="F3038" s="112">
        <v>0</v>
      </c>
      <c r="G3038" s="112">
        <v>0</v>
      </c>
      <c r="H3038" s="112">
        <v>0</v>
      </c>
      <c r="I3038" s="112">
        <v>0</v>
      </c>
      <c r="J3038" s="112">
        <v>0</v>
      </c>
      <c r="K3038" s="112">
        <v>0</v>
      </c>
      <c r="L3038" s="112">
        <v>0</v>
      </c>
      <c r="M3038" s="112">
        <v>0</v>
      </c>
      <c r="O3038" s="114" t="s">
        <v>1890</v>
      </c>
      <c r="P3038" s="114" t="s">
        <v>1891</v>
      </c>
      <c r="Q3038" s="114" t="s">
        <v>620</v>
      </c>
      <c r="R3038" s="114" t="s">
        <v>1706</v>
      </c>
      <c r="S3038" s="114"/>
      <c r="T3038" s="112">
        <v>0</v>
      </c>
      <c r="U3038" s="112">
        <v>0</v>
      </c>
      <c r="V3038" s="112">
        <v>0</v>
      </c>
      <c r="W3038" s="112">
        <v>0</v>
      </c>
      <c r="X3038" s="112">
        <v>0</v>
      </c>
      <c r="Y3038" s="112">
        <v>0</v>
      </c>
      <c r="Z3038" s="112">
        <v>0</v>
      </c>
      <c r="AA3038" s="112">
        <v>0</v>
      </c>
      <c r="AB3038" s="112">
        <v>0</v>
      </c>
    </row>
    <row r="3039" spans="1:28" hidden="1" outlineLevel="1" x14ac:dyDescent="0.25">
      <c r="A3039" s="114" t="s">
        <v>1890</v>
      </c>
      <c r="B3039" s="114" t="s">
        <v>1891</v>
      </c>
      <c r="C3039" s="114" t="s">
        <v>621</v>
      </c>
      <c r="D3039" s="114" t="s">
        <v>1707</v>
      </c>
      <c r="E3039" s="112">
        <v>0</v>
      </c>
      <c r="F3039" s="112">
        <v>0</v>
      </c>
      <c r="G3039" s="112">
        <v>0</v>
      </c>
      <c r="H3039" s="112">
        <v>0</v>
      </c>
      <c r="I3039" s="112">
        <v>0</v>
      </c>
      <c r="J3039" s="112">
        <v>0</v>
      </c>
      <c r="K3039" s="112">
        <v>0</v>
      </c>
      <c r="L3039" s="112">
        <v>0</v>
      </c>
      <c r="M3039" s="112">
        <v>0</v>
      </c>
      <c r="O3039" s="114" t="s">
        <v>1890</v>
      </c>
      <c r="P3039" s="114" t="s">
        <v>1891</v>
      </c>
      <c r="Q3039" s="114" t="s">
        <v>621</v>
      </c>
      <c r="R3039" s="114" t="s">
        <v>1707</v>
      </c>
      <c r="S3039" s="114"/>
      <c r="T3039" s="112">
        <v>0</v>
      </c>
      <c r="U3039" s="112">
        <v>0</v>
      </c>
      <c r="V3039" s="112">
        <v>0</v>
      </c>
      <c r="W3039" s="112">
        <v>0</v>
      </c>
      <c r="X3039" s="112">
        <v>0</v>
      </c>
      <c r="Y3039" s="112">
        <v>0</v>
      </c>
      <c r="Z3039" s="112">
        <v>0</v>
      </c>
      <c r="AA3039" s="112">
        <v>0</v>
      </c>
      <c r="AB3039" s="112">
        <v>0</v>
      </c>
    </row>
    <row r="3040" spans="1:28" hidden="1" outlineLevel="1" x14ac:dyDescent="0.25">
      <c r="A3040" s="114" t="s">
        <v>1890</v>
      </c>
      <c r="B3040" s="114" t="s">
        <v>1891</v>
      </c>
      <c r="C3040" s="114" t="s">
        <v>706</v>
      </c>
      <c r="D3040" s="114" t="s">
        <v>1708</v>
      </c>
      <c r="E3040" s="112">
        <v>0</v>
      </c>
      <c r="F3040" s="112">
        <v>0</v>
      </c>
      <c r="G3040" s="112">
        <v>0</v>
      </c>
      <c r="H3040" s="112">
        <v>0</v>
      </c>
      <c r="I3040" s="112">
        <v>0</v>
      </c>
      <c r="J3040" s="112">
        <v>0</v>
      </c>
      <c r="K3040" s="112">
        <v>0</v>
      </c>
      <c r="L3040" s="112">
        <v>0</v>
      </c>
      <c r="M3040" s="112">
        <v>0</v>
      </c>
      <c r="O3040" s="114" t="s">
        <v>1890</v>
      </c>
      <c r="P3040" s="114" t="s">
        <v>1891</v>
      </c>
      <c r="Q3040" s="114" t="s">
        <v>706</v>
      </c>
      <c r="R3040" s="114" t="s">
        <v>1708</v>
      </c>
      <c r="S3040" s="114"/>
      <c r="T3040" s="112">
        <v>0</v>
      </c>
      <c r="U3040" s="112">
        <v>0</v>
      </c>
      <c r="V3040" s="112">
        <v>0</v>
      </c>
      <c r="W3040" s="112">
        <v>0</v>
      </c>
      <c r="X3040" s="112">
        <v>0</v>
      </c>
      <c r="Y3040" s="112">
        <v>0</v>
      </c>
      <c r="Z3040" s="112">
        <v>0</v>
      </c>
      <c r="AA3040" s="112">
        <v>0</v>
      </c>
      <c r="AB3040" s="112">
        <v>0</v>
      </c>
    </row>
    <row r="3041" spans="1:28" hidden="1" outlineLevel="1" x14ac:dyDescent="0.25">
      <c r="A3041" s="114" t="s">
        <v>1890</v>
      </c>
      <c r="B3041" s="114" t="s">
        <v>1891</v>
      </c>
      <c r="C3041" s="114" t="s">
        <v>708</v>
      </c>
      <c r="D3041" s="114" t="s">
        <v>1709</v>
      </c>
      <c r="E3041" s="112">
        <v>0</v>
      </c>
      <c r="F3041" s="112">
        <v>0</v>
      </c>
      <c r="G3041" s="112">
        <v>0</v>
      </c>
      <c r="H3041" s="112">
        <v>0</v>
      </c>
      <c r="I3041" s="112">
        <v>0</v>
      </c>
      <c r="J3041" s="112">
        <v>0</v>
      </c>
      <c r="K3041" s="112">
        <v>0</v>
      </c>
      <c r="L3041" s="112">
        <v>0</v>
      </c>
      <c r="M3041" s="112">
        <v>0</v>
      </c>
      <c r="O3041" s="114" t="s">
        <v>1890</v>
      </c>
      <c r="P3041" s="114" t="s">
        <v>1891</v>
      </c>
      <c r="Q3041" s="114" t="s">
        <v>708</v>
      </c>
      <c r="R3041" s="114" t="s">
        <v>1709</v>
      </c>
      <c r="S3041" s="114"/>
      <c r="T3041" s="112">
        <v>0</v>
      </c>
      <c r="U3041" s="112">
        <v>0</v>
      </c>
      <c r="V3041" s="112">
        <v>0</v>
      </c>
      <c r="W3041" s="112">
        <v>0</v>
      </c>
      <c r="X3041" s="112">
        <v>0</v>
      </c>
      <c r="Y3041" s="112">
        <v>0</v>
      </c>
      <c r="Z3041" s="112">
        <v>0</v>
      </c>
      <c r="AA3041" s="112">
        <v>0</v>
      </c>
      <c r="AB3041" s="112">
        <v>0</v>
      </c>
    </row>
    <row r="3042" spans="1:28" hidden="1" outlineLevel="1" x14ac:dyDescent="0.25"/>
    <row r="3043" spans="1:28" hidden="1" outlineLevel="1" x14ac:dyDescent="0.25"/>
    <row r="3044" spans="1:28" hidden="1" outlineLevel="1" x14ac:dyDescent="0.25">
      <c r="A3044" s="111" t="s">
        <v>1892</v>
      </c>
      <c r="O3044" s="111" t="s">
        <v>1892</v>
      </c>
    </row>
    <row r="3045" spans="1:28" hidden="1" outlineLevel="1" x14ac:dyDescent="0.25">
      <c r="A3045" s="114" t="s">
        <v>0</v>
      </c>
      <c r="B3045" s="114" t="s">
        <v>1666</v>
      </c>
      <c r="C3045" s="114" t="s">
        <v>112</v>
      </c>
      <c r="D3045" s="111" t="s">
        <v>127</v>
      </c>
      <c r="E3045" s="112" t="s">
        <v>1667</v>
      </c>
      <c r="F3045" s="112" t="s">
        <v>1668</v>
      </c>
      <c r="G3045" s="112" t="s">
        <v>1669</v>
      </c>
      <c r="H3045" s="112" t="s">
        <v>1670</v>
      </c>
      <c r="I3045" s="112" t="s">
        <v>1671</v>
      </c>
      <c r="J3045" s="112" t="s">
        <v>1672</v>
      </c>
      <c r="K3045" s="112" t="s">
        <v>1673</v>
      </c>
      <c r="L3045" s="112" t="s">
        <v>1674</v>
      </c>
      <c r="M3045" s="112" t="s">
        <v>1</v>
      </c>
      <c r="O3045" s="114" t="s">
        <v>0</v>
      </c>
      <c r="P3045" s="114" t="s">
        <v>1666</v>
      </c>
      <c r="Q3045" s="114" t="s">
        <v>112</v>
      </c>
      <c r="R3045" s="111" t="s">
        <v>127</v>
      </c>
      <c r="S3045" s="111"/>
      <c r="T3045" s="112" t="s">
        <v>1667</v>
      </c>
      <c r="U3045" s="112" t="s">
        <v>1668</v>
      </c>
      <c r="V3045" s="112" t="s">
        <v>1669</v>
      </c>
      <c r="W3045" s="112" t="s">
        <v>1670</v>
      </c>
      <c r="X3045" s="112" t="s">
        <v>1671</v>
      </c>
      <c r="Y3045" s="112" t="s">
        <v>1672</v>
      </c>
      <c r="Z3045" s="112" t="s">
        <v>1673</v>
      </c>
      <c r="AA3045" s="112" t="s">
        <v>1674</v>
      </c>
      <c r="AB3045" s="112" t="s">
        <v>1</v>
      </c>
    </row>
    <row r="3046" spans="1:28" hidden="1" outlineLevel="1" x14ac:dyDescent="0.25">
      <c r="A3046" s="114" t="s">
        <v>1893</v>
      </c>
      <c r="B3046" s="114" t="s">
        <v>1894</v>
      </c>
      <c r="C3046" s="114" t="s">
        <v>589</v>
      </c>
      <c r="D3046" s="114" t="s">
        <v>1676</v>
      </c>
      <c r="E3046" s="112">
        <v>9504</v>
      </c>
      <c r="F3046" s="112">
        <v>0</v>
      </c>
      <c r="G3046" s="112">
        <v>0</v>
      </c>
      <c r="H3046" s="112">
        <v>0</v>
      </c>
      <c r="I3046" s="112">
        <v>0</v>
      </c>
      <c r="J3046" s="112">
        <v>0</v>
      </c>
      <c r="K3046" s="112">
        <v>0</v>
      </c>
      <c r="L3046" s="112">
        <v>0</v>
      </c>
      <c r="M3046" s="112">
        <v>9504</v>
      </c>
      <c r="O3046" s="114" t="s">
        <v>1893</v>
      </c>
      <c r="P3046" s="114" t="s">
        <v>1894</v>
      </c>
      <c r="Q3046" s="114" t="s">
        <v>589</v>
      </c>
      <c r="R3046" s="114" t="s">
        <v>1676</v>
      </c>
      <c r="S3046" s="114"/>
      <c r="T3046" s="112">
        <v>9504</v>
      </c>
      <c r="U3046" s="112">
        <v>0</v>
      </c>
      <c r="V3046" s="112">
        <v>0</v>
      </c>
      <c r="W3046" s="112">
        <v>0</v>
      </c>
      <c r="X3046" s="112">
        <v>0</v>
      </c>
      <c r="Y3046" s="112">
        <v>0</v>
      </c>
      <c r="Z3046" s="112">
        <v>0</v>
      </c>
      <c r="AA3046" s="112">
        <v>0</v>
      </c>
      <c r="AB3046" s="112">
        <v>9504</v>
      </c>
    </row>
    <row r="3047" spans="1:28" hidden="1" outlineLevel="1" x14ac:dyDescent="0.25">
      <c r="A3047" s="114" t="s">
        <v>1893</v>
      </c>
      <c r="B3047" s="114" t="s">
        <v>1894</v>
      </c>
      <c r="C3047" s="114" t="s">
        <v>590</v>
      </c>
      <c r="D3047" s="114" t="s">
        <v>1677</v>
      </c>
      <c r="E3047" s="112">
        <v>0</v>
      </c>
      <c r="F3047" s="112">
        <v>0</v>
      </c>
      <c r="G3047" s="112">
        <v>0</v>
      </c>
      <c r="H3047" s="112">
        <v>0</v>
      </c>
      <c r="I3047" s="112">
        <v>77280</v>
      </c>
      <c r="J3047" s="112">
        <v>0</v>
      </c>
      <c r="K3047" s="112">
        <v>3616</v>
      </c>
      <c r="L3047" s="112">
        <v>0</v>
      </c>
      <c r="M3047" s="112">
        <v>80896</v>
      </c>
      <c r="O3047" s="114" t="s">
        <v>1893</v>
      </c>
      <c r="P3047" s="114" t="s">
        <v>1894</v>
      </c>
      <c r="Q3047" s="114" t="s">
        <v>590</v>
      </c>
      <c r="R3047" s="114" t="s">
        <v>1677</v>
      </c>
      <c r="S3047" s="114"/>
      <c r="T3047" s="112">
        <v>0</v>
      </c>
      <c r="U3047" s="112">
        <v>0</v>
      </c>
      <c r="V3047" s="112">
        <v>0</v>
      </c>
      <c r="W3047" s="112">
        <v>0</v>
      </c>
      <c r="X3047" s="112">
        <v>77280</v>
      </c>
      <c r="Y3047" s="112">
        <v>0</v>
      </c>
      <c r="Z3047" s="112">
        <v>3616</v>
      </c>
      <c r="AA3047" s="112">
        <v>0</v>
      </c>
      <c r="AB3047" s="112">
        <v>80896</v>
      </c>
    </row>
    <row r="3048" spans="1:28" hidden="1" outlineLevel="1" x14ac:dyDescent="0.25">
      <c r="A3048" s="114" t="s">
        <v>1893</v>
      </c>
      <c r="B3048" s="114" t="s">
        <v>1894</v>
      </c>
      <c r="C3048" s="114" t="s">
        <v>591</v>
      </c>
      <c r="D3048" s="114" t="s">
        <v>1678</v>
      </c>
      <c r="E3048" s="112">
        <v>0</v>
      </c>
      <c r="F3048" s="112">
        <v>670576</v>
      </c>
      <c r="G3048" s="112">
        <v>0</v>
      </c>
      <c r="H3048" s="112">
        <v>0</v>
      </c>
      <c r="I3048" s="112">
        <v>20016</v>
      </c>
      <c r="J3048" s="112">
        <v>0</v>
      </c>
      <c r="K3048" s="112">
        <v>0</v>
      </c>
      <c r="L3048" s="112">
        <v>0</v>
      </c>
      <c r="M3048" s="112">
        <v>690592</v>
      </c>
      <c r="O3048" s="114" t="s">
        <v>1893</v>
      </c>
      <c r="P3048" s="114" t="s">
        <v>1894</v>
      </c>
      <c r="Q3048" s="114" t="s">
        <v>591</v>
      </c>
      <c r="R3048" s="114" t="s">
        <v>1678</v>
      </c>
      <c r="S3048" s="114"/>
      <c r="T3048" s="112">
        <v>0</v>
      </c>
      <c r="U3048" s="112">
        <v>670576</v>
      </c>
      <c r="V3048" s="112">
        <v>0</v>
      </c>
      <c r="W3048" s="112">
        <v>0</v>
      </c>
      <c r="X3048" s="112">
        <v>20016</v>
      </c>
      <c r="Y3048" s="112">
        <v>0</v>
      </c>
      <c r="Z3048" s="112">
        <v>0</v>
      </c>
      <c r="AA3048" s="112">
        <v>0</v>
      </c>
      <c r="AB3048" s="112">
        <v>690592</v>
      </c>
    </row>
    <row r="3049" spans="1:28" hidden="1" outlineLevel="1" x14ac:dyDescent="0.25">
      <c r="A3049" s="114" t="s">
        <v>1893</v>
      </c>
      <c r="B3049" s="114" t="s">
        <v>1894</v>
      </c>
      <c r="C3049" s="114" t="s">
        <v>592</v>
      </c>
      <c r="D3049" s="114" t="s">
        <v>1679</v>
      </c>
      <c r="E3049" s="112">
        <v>81584</v>
      </c>
      <c r="F3049" s="112">
        <v>65680</v>
      </c>
      <c r="G3049" s="112">
        <v>0</v>
      </c>
      <c r="H3049" s="112">
        <v>0</v>
      </c>
      <c r="I3049" s="112">
        <v>85920</v>
      </c>
      <c r="J3049" s="112">
        <v>14016</v>
      </c>
      <c r="K3049" s="112">
        <v>2456</v>
      </c>
      <c r="L3049" s="112">
        <v>224</v>
      </c>
      <c r="M3049" s="112">
        <v>249880</v>
      </c>
      <c r="O3049" s="114" t="s">
        <v>1893</v>
      </c>
      <c r="P3049" s="114" t="s">
        <v>1894</v>
      </c>
      <c r="Q3049" s="114" t="s">
        <v>592</v>
      </c>
      <c r="R3049" s="114" t="s">
        <v>1679</v>
      </c>
      <c r="S3049" s="114"/>
      <c r="T3049" s="112">
        <v>81584</v>
      </c>
      <c r="U3049" s="112">
        <v>65680</v>
      </c>
      <c r="V3049" s="112">
        <v>0</v>
      </c>
      <c r="W3049" s="112">
        <v>0</v>
      </c>
      <c r="X3049" s="112">
        <v>85920</v>
      </c>
      <c r="Y3049" s="112">
        <v>14016</v>
      </c>
      <c r="Z3049" s="112">
        <v>2456</v>
      </c>
      <c r="AA3049" s="112">
        <v>224</v>
      </c>
      <c r="AB3049" s="112">
        <v>249880</v>
      </c>
    </row>
    <row r="3050" spans="1:28" hidden="1" outlineLevel="1" x14ac:dyDescent="0.25">
      <c r="A3050" s="114" t="s">
        <v>1893</v>
      </c>
      <c r="B3050" s="114" t="s">
        <v>1894</v>
      </c>
      <c r="C3050" s="114" t="s">
        <v>593</v>
      </c>
      <c r="D3050" s="114" t="s">
        <v>1680</v>
      </c>
      <c r="E3050" s="112">
        <v>0</v>
      </c>
      <c r="F3050" s="112">
        <v>0</v>
      </c>
      <c r="G3050" s="112">
        <v>0</v>
      </c>
      <c r="H3050" s="112">
        <v>0</v>
      </c>
      <c r="I3050" s="112">
        <v>0</v>
      </c>
      <c r="J3050" s="112">
        <v>0</v>
      </c>
      <c r="K3050" s="112">
        <v>0</v>
      </c>
      <c r="L3050" s="112">
        <v>0</v>
      </c>
      <c r="M3050" s="112">
        <v>0</v>
      </c>
      <c r="O3050" s="114" t="s">
        <v>1893</v>
      </c>
      <c r="P3050" s="114" t="s">
        <v>1894</v>
      </c>
      <c r="Q3050" s="114" t="s">
        <v>593</v>
      </c>
      <c r="R3050" s="114" t="s">
        <v>1680</v>
      </c>
      <c r="S3050" s="114"/>
      <c r="T3050" s="112">
        <v>0</v>
      </c>
      <c r="U3050" s="112">
        <v>0</v>
      </c>
      <c r="V3050" s="112">
        <v>0</v>
      </c>
      <c r="W3050" s="112">
        <v>0</v>
      </c>
      <c r="X3050" s="112">
        <v>0</v>
      </c>
      <c r="Y3050" s="112">
        <v>0</v>
      </c>
      <c r="Z3050" s="112">
        <v>0</v>
      </c>
      <c r="AA3050" s="112">
        <v>0</v>
      </c>
      <c r="AB3050" s="112">
        <v>0</v>
      </c>
    </row>
    <row r="3051" spans="1:28" hidden="1" outlineLevel="1" x14ac:dyDescent="0.25">
      <c r="A3051" s="114" t="s">
        <v>1893</v>
      </c>
      <c r="B3051" s="114" t="s">
        <v>1894</v>
      </c>
      <c r="C3051" s="114" t="s">
        <v>594</v>
      </c>
      <c r="D3051" s="114" t="s">
        <v>1681</v>
      </c>
      <c r="E3051" s="112">
        <v>1296</v>
      </c>
      <c r="F3051" s="112">
        <v>0</v>
      </c>
      <c r="G3051" s="112">
        <v>0</v>
      </c>
      <c r="H3051" s="112">
        <v>0</v>
      </c>
      <c r="I3051" s="112">
        <v>19952</v>
      </c>
      <c r="J3051" s="112">
        <v>0</v>
      </c>
      <c r="K3051" s="112">
        <v>336</v>
      </c>
      <c r="L3051" s="112">
        <v>0</v>
      </c>
      <c r="M3051" s="112">
        <v>21584</v>
      </c>
      <c r="O3051" s="114" t="s">
        <v>1893</v>
      </c>
      <c r="P3051" s="114" t="s">
        <v>1894</v>
      </c>
      <c r="Q3051" s="114" t="s">
        <v>594</v>
      </c>
      <c r="R3051" s="114" t="s">
        <v>1681</v>
      </c>
      <c r="S3051" s="114"/>
      <c r="T3051" s="112">
        <v>1296</v>
      </c>
      <c r="U3051" s="112">
        <v>0</v>
      </c>
      <c r="V3051" s="112">
        <v>0</v>
      </c>
      <c r="W3051" s="112">
        <v>0</v>
      </c>
      <c r="X3051" s="112">
        <v>19952</v>
      </c>
      <c r="Y3051" s="112">
        <v>0</v>
      </c>
      <c r="Z3051" s="112">
        <v>336</v>
      </c>
      <c r="AA3051" s="112">
        <v>0</v>
      </c>
      <c r="AB3051" s="112">
        <v>21584</v>
      </c>
    </row>
    <row r="3052" spans="1:28" hidden="1" outlineLevel="1" x14ac:dyDescent="0.25">
      <c r="A3052" s="114" t="s">
        <v>1893</v>
      </c>
      <c r="B3052" s="114" t="s">
        <v>1894</v>
      </c>
      <c r="C3052" s="114" t="s">
        <v>595</v>
      </c>
      <c r="D3052" s="114" t="s">
        <v>1682</v>
      </c>
      <c r="E3052" s="112">
        <v>0</v>
      </c>
      <c r="F3052" s="112">
        <v>39984</v>
      </c>
      <c r="G3052" s="112">
        <v>0</v>
      </c>
      <c r="H3052" s="112">
        <v>0</v>
      </c>
      <c r="I3052" s="112">
        <v>0</v>
      </c>
      <c r="J3052" s="112">
        <v>23328</v>
      </c>
      <c r="K3052" s="112">
        <v>0</v>
      </c>
      <c r="L3052" s="112">
        <v>1856</v>
      </c>
      <c r="M3052" s="112">
        <v>65168</v>
      </c>
      <c r="O3052" s="114" t="s">
        <v>1893</v>
      </c>
      <c r="P3052" s="114" t="s">
        <v>1894</v>
      </c>
      <c r="Q3052" s="114" t="s">
        <v>595</v>
      </c>
      <c r="R3052" s="114" t="s">
        <v>1682</v>
      </c>
      <c r="S3052" s="114"/>
      <c r="T3052" s="112">
        <v>0</v>
      </c>
      <c r="U3052" s="112">
        <v>39984</v>
      </c>
      <c r="V3052" s="112">
        <v>0</v>
      </c>
      <c r="W3052" s="112">
        <v>0</v>
      </c>
      <c r="X3052" s="112">
        <v>0</v>
      </c>
      <c r="Y3052" s="112">
        <v>23328</v>
      </c>
      <c r="Z3052" s="112">
        <v>0</v>
      </c>
      <c r="AA3052" s="112">
        <v>1856</v>
      </c>
      <c r="AB3052" s="112">
        <v>65168</v>
      </c>
    </row>
    <row r="3053" spans="1:28" hidden="1" outlineLevel="1" x14ac:dyDescent="0.25">
      <c r="A3053" s="114" t="s">
        <v>1893</v>
      </c>
      <c r="B3053" s="114" t="s">
        <v>1894</v>
      </c>
      <c r="C3053" s="114" t="s">
        <v>596</v>
      </c>
      <c r="D3053" s="114" t="s">
        <v>1683</v>
      </c>
      <c r="E3053" s="112">
        <v>0</v>
      </c>
      <c r="F3053" s="112">
        <v>0</v>
      </c>
      <c r="G3053" s="112">
        <v>0</v>
      </c>
      <c r="H3053" s="112">
        <v>0</v>
      </c>
      <c r="I3053" s="112">
        <v>0</v>
      </c>
      <c r="J3053" s="112">
        <v>0</v>
      </c>
      <c r="K3053" s="112">
        <v>0</v>
      </c>
      <c r="L3053" s="112">
        <v>0</v>
      </c>
      <c r="M3053" s="112">
        <v>0</v>
      </c>
      <c r="O3053" s="114" t="s">
        <v>1893</v>
      </c>
      <c r="P3053" s="114" t="s">
        <v>1894</v>
      </c>
      <c r="Q3053" s="114" t="s">
        <v>596</v>
      </c>
      <c r="R3053" s="114" t="s">
        <v>1683</v>
      </c>
      <c r="S3053" s="114"/>
      <c r="T3053" s="112">
        <v>0</v>
      </c>
      <c r="U3053" s="112">
        <v>0</v>
      </c>
      <c r="V3053" s="112">
        <v>0</v>
      </c>
      <c r="W3053" s="112">
        <v>0</v>
      </c>
      <c r="X3053" s="112">
        <v>0</v>
      </c>
      <c r="Y3053" s="112">
        <v>0</v>
      </c>
      <c r="Z3053" s="112">
        <v>0</v>
      </c>
      <c r="AA3053" s="112">
        <v>0</v>
      </c>
      <c r="AB3053" s="112">
        <v>0</v>
      </c>
    </row>
    <row r="3054" spans="1:28" hidden="1" outlineLevel="1" x14ac:dyDescent="0.25">
      <c r="A3054" s="114" t="s">
        <v>1893</v>
      </c>
      <c r="B3054" s="114" t="s">
        <v>1894</v>
      </c>
      <c r="C3054" s="114" t="s">
        <v>597</v>
      </c>
      <c r="D3054" s="114" t="s">
        <v>1684</v>
      </c>
      <c r="E3054" s="112">
        <v>18384</v>
      </c>
      <c r="F3054" s="112">
        <v>20752</v>
      </c>
      <c r="G3054" s="112">
        <v>0</v>
      </c>
      <c r="H3054" s="112">
        <v>0</v>
      </c>
      <c r="I3054" s="112">
        <v>0</v>
      </c>
      <c r="J3054" s="112">
        <v>0</v>
      </c>
      <c r="K3054" s="112">
        <v>0</v>
      </c>
      <c r="L3054" s="112">
        <v>0</v>
      </c>
      <c r="M3054" s="112">
        <v>39136</v>
      </c>
      <c r="O3054" s="114" t="s">
        <v>1893</v>
      </c>
      <c r="P3054" s="114" t="s">
        <v>1894</v>
      </c>
      <c r="Q3054" s="114" t="s">
        <v>597</v>
      </c>
      <c r="R3054" s="114" t="s">
        <v>1684</v>
      </c>
      <c r="S3054" s="114"/>
      <c r="T3054" s="112">
        <v>18384</v>
      </c>
      <c r="U3054" s="112">
        <v>20752</v>
      </c>
      <c r="V3054" s="112">
        <v>0</v>
      </c>
      <c r="W3054" s="112">
        <v>0</v>
      </c>
      <c r="X3054" s="112">
        <v>0</v>
      </c>
      <c r="Y3054" s="112">
        <v>0</v>
      </c>
      <c r="Z3054" s="112">
        <v>0</v>
      </c>
      <c r="AA3054" s="112">
        <v>0</v>
      </c>
      <c r="AB3054" s="112">
        <v>39136</v>
      </c>
    </row>
    <row r="3055" spans="1:28" hidden="1" outlineLevel="1" x14ac:dyDescent="0.25">
      <c r="A3055" s="114" t="s">
        <v>1893</v>
      </c>
      <c r="B3055" s="114" t="s">
        <v>1894</v>
      </c>
      <c r="C3055" s="114" t="s">
        <v>598</v>
      </c>
      <c r="D3055" s="114" t="s">
        <v>1685</v>
      </c>
      <c r="E3055" s="112">
        <v>0</v>
      </c>
      <c r="F3055" s="112">
        <v>5040</v>
      </c>
      <c r="G3055" s="112">
        <v>0</v>
      </c>
      <c r="H3055" s="112">
        <v>0</v>
      </c>
      <c r="I3055" s="112">
        <v>0</v>
      </c>
      <c r="J3055" s="112">
        <v>0</v>
      </c>
      <c r="K3055" s="112">
        <v>0</v>
      </c>
      <c r="L3055" s="112">
        <v>0</v>
      </c>
      <c r="M3055" s="112">
        <v>5040</v>
      </c>
      <c r="O3055" s="114" t="s">
        <v>1893</v>
      </c>
      <c r="P3055" s="114" t="s">
        <v>1894</v>
      </c>
      <c r="Q3055" s="114" t="s">
        <v>598</v>
      </c>
      <c r="R3055" s="114" t="s">
        <v>1685</v>
      </c>
      <c r="S3055" s="114"/>
      <c r="T3055" s="112">
        <v>0</v>
      </c>
      <c r="U3055" s="112">
        <v>5040</v>
      </c>
      <c r="V3055" s="112">
        <v>0</v>
      </c>
      <c r="W3055" s="112">
        <v>0</v>
      </c>
      <c r="X3055" s="112">
        <v>0</v>
      </c>
      <c r="Y3055" s="112">
        <v>0</v>
      </c>
      <c r="Z3055" s="112">
        <v>0</v>
      </c>
      <c r="AA3055" s="112">
        <v>0</v>
      </c>
      <c r="AB3055" s="112">
        <v>5040</v>
      </c>
    </row>
    <row r="3056" spans="1:28" hidden="1" outlineLevel="1" x14ac:dyDescent="0.25">
      <c r="A3056" s="114" t="s">
        <v>1893</v>
      </c>
      <c r="B3056" s="114" t="s">
        <v>1894</v>
      </c>
      <c r="C3056" s="114" t="s">
        <v>599</v>
      </c>
      <c r="D3056" s="114" t="s">
        <v>1686</v>
      </c>
      <c r="E3056" s="112">
        <v>0</v>
      </c>
      <c r="F3056" s="112">
        <v>2016</v>
      </c>
      <c r="G3056" s="112">
        <v>0</v>
      </c>
      <c r="H3056" s="112">
        <v>0</v>
      </c>
      <c r="I3056" s="112">
        <v>0</v>
      </c>
      <c r="J3056" s="112">
        <v>13856</v>
      </c>
      <c r="K3056" s="112">
        <v>0</v>
      </c>
      <c r="L3056" s="112">
        <v>4130</v>
      </c>
      <c r="M3056" s="112">
        <v>20002</v>
      </c>
      <c r="O3056" s="114" t="s">
        <v>1893</v>
      </c>
      <c r="P3056" s="114" t="s">
        <v>1894</v>
      </c>
      <c r="Q3056" s="114" t="s">
        <v>599</v>
      </c>
      <c r="R3056" s="114" t="s">
        <v>1686</v>
      </c>
      <c r="S3056" s="114"/>
      <c r="T3056" s="112">
        <v>0</v>
      </c>
      <c r="U3056" s="112">
        <v>2016</v>
      </c>
      <c r="V3056" s="112">
        <v>0</v>
      </c>
      <c r="W3056" s="112">
        <v>0</v>
      </c>
      <c r="X3056" s="112">
        <v>0</v>
      </c>
      <c r="Y3056" s="112">
        <v>13856</v>
      </c>
      <c r="Z3056" s="112">
        <v>0</v>
      </c>
      <c r="AA3056" s="112">
        <v>4130</v>
      </c>
      <c r="AB3056" s="112">
        <v>20002</v>
      </c>
    </row>
    <row r="3057" spans="1:28" hidden="1" outlineLevel="1" x14ac:dyDescent="0.25">
      <c r="A3057" s="114" t="s">
        <v>1893</v>
      </c>
      <c r="B3057" s="114" t="s">
        <v>1894</v>
      </c>
      <c r="C3057" s="114" t="s">
        <v>600</v>
      </c>
      <c r="D3057" s="114" t="s">
        <v>1687</v>
      </c>
      <c r="E3057" s="112">
        <v>629664</v>
      </c>
      <c r="F3057" s="112">
        <v>0</v>
      </c>
      <c r="G3057" s="112">
        <v>0</v>
      </c>
      <c r="H3057" s="112">
        <v>48976</v>
      </c>
      <c r="I3057" s="112">
        <v>0</v>
      </c>
      <c r="J3057" s="112">
        <v>0</v>
      </c>
      <c r="K3057" s="112">
        <v>0</v>
      </c>
      <c r="L3057" s="112">
        <v>0</v>
      </c>
      <c r="M3057" s="112">
        <v>678640</v>
      </c>
      <c r="O3057" s="114" t="s">
        <v>1893</v>
      </c>
      <c r="P3057" s="114" t="s">
        <v>1894</v>
      </c>
      <c r="Q3057" s="114" t="s">
        <v>600</v>
      </c>
      <c r="R3057" s="114" t="s">
        <v>1687</v>
      </c>
      <c r="S3057" s="114"/>
      <c r="T3057" s="112">
        <v>629664</v>
      </c>
      <c r="U3057" s="112">
        <v>0</v>
      </c>
      <c r="V3057" s="112">
        <v>0</v>
      </c>
      <c r="W3057" s="112">
        <v>48976</v>
      </c>
      <c r="X3057" s="112">
        <v>0</v>
      </c>
      <c r="Y3057" s="112">
        <v>0</v>
      </c>
      <c r="Z3057" s="112">
        <v>0</v>
      </c>
      <c r="AA3057" s="112">
        <v>0</v>
      </c>
      <c r="AB3057" s="112">
        <v>678640</v>
      </c>
    </row>
    <row r="3058" spans="1:28" hidden="1" outlineLevel="1" x14ac:dyDescent="0.25">
      <c r="A3058" s="114" t="s">
        <v>1893</v>
      </c>
      <c r="B3058" s="114" t="s">
        <v>1894</v>
      </c>
      <c r="C3058" s="114" t="s">
        <v>601</v>
      </c>
      <c r="D3058" s="114" t="s">
        <v>1688</v>
      </c>
      <c r="E3058" s="112">
        <v>101648</v>
      </c>
      <c r="F3058" s="112">
        <v>0</v>
      </c>
      <c r="G3058" s="112">
        <v>0</v>
      </c>
      <c r="H3058" s="112">
        <v>0</v>
      </c>
      <c r="I3058" s="112">
        <v>0</v>
      </c>
      <c r="J3058" s="112">
        <v>0</v>
      </c>
      <c r="K3058" s="112">
        <v>432</v>
      </c>
      <c r="L3058" s="112">
        <v>0</v>
      </c>
      <c r="M3058" s="112">
        <v>102080</v>
      </c>
      <c r="O3058" s="114" t="s">
        <v>1893</v>
      </c>
      <c r="P3058" s="114" t="s">
        <v>1894</v>
      </c>
      <c r="Q3058" s="114" t="s">
        <v>601</v>
      </c>
      <c r="R3058" s="114" t="s">
        <v>1688</v>
      </c>
      <c r="S3058" s="114"/>
      <c r="T3058" s="112">
        <v>101648</v>
      </c>
      <c r="U3058" s="112">
        <v>0</v>
      </c>
      <c r="V3058" s="112">
        <v>0</v>
      </c>
      <c r="W3058" s="112">
        <v>0</v>
      </c>
      <c r="X3058" s="112">
        <v>0</v>
      </c>
      <c r="Y3058" s="112">
        <v>0</v>
      </c>
      <c r="Z3058" s="112">
        <v>432</v>
      </c>
      <c r="AA3058" s="112">
        <v>0</v>
      </c>
      <c r="AB3058" s="112">
        <v>102080</v>
      </c>
    </row>
    <row r="3059" spans="1:28" hidden="1" outlineLevel="1" x14ac:dyDescent="0.25">
      <c r="A3059" s="114" t="s">
        <v>1893</v>
      </c>
      <c r="B3059" s="114" t="s">
        <v>1894</v>
      </c>
      <c r="C3059" s="114" t="s">
        <v>602</v>
      </c>
      <c r="D3059" s="114" t="s">
        <v>1689</v>
      </c>
      <c r="E3059" s="112">
        <v>0</v>
      </c>
      <c r="F3059" s="112">
        <v>0</v>
      </c>
      <c r="G3059" s="112">
        <v>0</v>
      </c>
      <c r="H3059" s="112">
        <v>0</v>
      </c>
      <c r="I3059" s="112">
        <v>0</v>
      </c>
      <c r="J3059" s="112">
        <v>66448</v>
      </c>
      <c r="K3059" s="112">
        <v>0</v>
      </c>
      <c r="L3059" s="112">
        <v>6728</v>
      </c>
      <c r="M3059" s="112">
        <v>73176</v>
      </c>
      <c r="O3059" s="114" t="s">
        <v>1893</v>
      </c>
      <c r="P3059" s="114" t="s">
        <v>1894</v>
      </c>
      <c r="Q3059" s="114" t="s">
        <v>602</v>
      </c>
      <c r="R3059" s="114" t="s">
        <v>1689</v>
      </c>
      <c r="S3059" s="114"/>
      <c r="T3059" s="112">
        <v>0</v>
      </c>
      <c r="U3059" s="112">
        <v>0</v>
      </c>
      <c r="V3059" s="112">
        <v>0</v>
      </c>
      <c r="W3059" s="112">
        <v>0</v>
      </c>
      <c r="X3059" s="112">
        <v>0</v>
      </c>
      <c r="Y3059" s="112">
        <v>66448</v>
      </c>
      <c r="Z3059" s="112">
        <v>0</v>
      </c>
      <c r="AA3059" s="112">
        <v>6728</v>
      </c>
      <c r="AB3059" s="112">
        <v>73176</v>
      </c>
    </row>
    <row r="3060" spans="1:28" hidden="1" outlineLevel="1" x14ac:dyDescent="0.25">
      <c r="A3060" s="114" t="s">
        <v>1893</v>
      </c>
      <c r="B3060" s="114" t="s">
        <v>1894</v>
      </c>
      <c r="C3060" s="114" t="s">
        <v>603</v>
      </c>
      <c r="D3060" s="114" t="s">
        <v>1690</v>
      </c>
      <c r="E3060" s="112">
        <v>0</v>
      </c>
      <c r="F3060" s="112">
        <v>0</v>
      </c>
      <c r="G3060" s="112">
        <v>0</v>
      </c>
      <c r="H3060" s="112">
        <v>0</v>
      </c>
      <c r="I3060" s="112">
        <v>0</v>
      </c>
      <c r="J3060" s="112">
        <v>0</v>
      </c>
      <c r="K3060" s="112">
        <v>0</v>
      </c>
      <c r="L3060" s="112">
        <v>0</v>
      </c>
      <c r="M3060" s="112">
        <v>0</v>
      </c>
      <c r="O3060" s="114" t="s">
        <v>1893</v>
      </c>
      <c r="P3060" s="114" t="s">
        <v>1894</v>
      </c>
      <c r="Q3060" s="114" t="s">
        <v>603</v>
      </c>
      <c r="R3060" s="114" t="s">
        <v>1690</v>
      </c>
      <c r="S3060" s="114"/>
      <c r="T3060" s="112">
        <v>0</v>
      </c>
      <c r="U3060" s="112">
        <v>0</v>
      </c>
      <c r="V3060" s="112">
        <v>0</v>
      </c>
      <c r="W3060" s="112">
        <v>0</v>
      </c>
      <c r="X3060" s="112">
        <v>0</v>
      </c>
      <c r="Y3060" s="112">
        <v>0</v>
      </c>
      <c r="Z3060" s="112">
        <v>0</v>
      </c>
      <c r="AA3060" s="112">
        <v>0</v>
      </c>
      <c r="AB3060" s="112">
        <v>0</v>
      </c>
    </row>
    <row r="3061" spans="1:28" hidden="1" outlineLevel="1" x14ac:dyDescent="0.25">
      <c r="A3061" s="114" t="s">
        <v>1893</v>
      </c>
      <c r="B3061" s="114" t="s">
        <v>1894</v>
      </c>
      <c r="C3061" s="114" t="s">
        <v>604</v>
      </c>
      <c r="D3061" s="114" t="s">
        <v>1691</v>
      </c>
      <c r="E3061" s="112">
        <v>0</v>
      </c>
      <c r="F3061" s="112">
        <v>0</v>
      </c>
      <c r="G3061" s="112">
        <v>0</v>
      </c>
      <c r="H3061" s="112">
        <v>0</v>
      </c>
      <c r="I3061" s="112">
        <v>8208</v>
      </c>
      <c r="J3061" s="112">
        <v>207872</v>
      </c>
      <c r="K3061" s="112">
        <v>0</v>
      </c>
      <c r="L3061" s="112">
        <v>12394</v>
      </c>
      <c r="M3061" s="112">
        <v>228474</v>
      </c>
      <c r="O3061" s="114" t="s">
        <v>1893</v>
      </c>
      <c r="P3061" s="114" t="s">
        <v>1894</v>
      </c>
      <c r="Q3061" s="114" t="s">
        <v>604</v>
      </c>
      <c r="R3061" s="114" t="s">
        <v>1691</v>
      </c>
      <c r="S3061" s="114"/>
      <c r="T3061" s="112">
        <v>0</v>
      </c>
      <c r="U3061" s="112">
        <v>0</v>
      </c>
      <c r="V3061" s="112">
        <v>0</v>
      </c>
      <c r="W3061" s="112">
        <v>0</v>
      </c>
      <c r="X3061" s="112">
        <v>8208</v>
      </c>
      <c r="Y3061" s="112">
        <v>207872</v>
      </c>
      <c r="Z3061" s="112">
        <v>0</v>
      </c>
      <c r="AA3061" s="112">
        <v>12394</v>
      </c>
      <c r="AB3061" s="112">
        <v>228474</v>
      </c>
    </row>
    <row r="3062" spans="1:28" hidden="1" outlineLevel="1" x14ac:dyDescent="0.25">
      <c r="A3062" s="114" t="s">
        <v>1893</v>
      </c>
      <c r="B3062" s="114" t="s">
        <v>1894</v>
      </c>
      <c r="C3062" s="114" t="s">
        <v>605</v>
      </c>
      <c r="D3062" s="114" t="s">
        <v>1692</v>
      </c>
      <c r="E3062" s="112">
        <v>0</v>
      </c>
      <c r="F3062" s="112">
        <v>0</v>
      </c>
      <c r="G3062" s="112">
        <v>0</v>
      </c>
      <c r="H3062" s="112">
        <v>0</v>
      </c>
      <c r="I3062" s="112">
        <v>0</v>
      </c>
      <c r="J3062" s="112">
        <v>0</v>
      </c>
      <c r="K3062" s="112">
        <v>0</v>
      </c>
      <c r="L3062" s="112">
        <v>0</v>
      </c>
      <c r="M3062" s="112">
        <v>0</v>
      </c>
      <c r="O3062" s="114" t="s">
        <v>1893</v>
      </c>
      <c r="P3062" s="114" t="s">
        <v>1894</v>
      </c>
      <c r="Q3062" s="114" t="s">
        <v>605</v>
      </c>
      <c r="R3062" s="114" t="s">
        <v>1692</v>
      </c>
      <c r="S3062" s="114"/>
      <c r="T3062" s="112">
        <v>0</v>
      </c>
      <c r="U3062" s="112">
        <v>0</v>
      </c>
      <c r="V3062" s="112">
        <v>0</v>
      </c>
      <c r="W3062" s="112">
        <v>0</v>
      </c>
      <c r="X3062" s="112">
        <v>0</v>
      </c>
      <c r="Y3062" s="112">
        <v>0</v>
      </c>
      <c r="Z3062" s="112">
        <v>0</v>
      </c>
      <c r="AA3062" s="112">
        <v>0</v>
      </c>
      <c r="AB3062" s="112">
        <v>0</v>
      </c>
    </row>
    <row r="3063" spans="1:28" hidden="1" outlineLevel="1" x14ac:dyDescent="0.25">
      <c r="A3063" s="114" t="s">
        <v>1893</v>
      </c>
      <c r="B3063" s="114" t="s">
        <v>1894</v>
      </c>
      <c r="C3063" s="114" t="s">
        <v>606</v>
      </c>
      <c r="D3063" s="114" t="s">
        <v>1693</v>
      </c>
      <c r="E3063" s="112">
        <v>0</v>
      </c>
      <c r="F3063" s="112">
        <v>0</v>
      </c>
      <c r="G3063" s="112">
        <v>0</v>
      </c>
      <c r="H3063" s="112">
        <v>0</v>
      </c>
      <c r="I3063" s="112">
        <v>0</v>
      </c>
      <c r="J3063" s="112">
        <v>26512</v>
      </c>
      <c r="K3063" s="112">
        <v>0</v>
      </c>
      <c r="L3063" s="112">
        <v>0</v>
      </c>
      <c r="M3063" s="112">
        <v>26512</v>
      </c>
      <c r="O3063" s="114" t="s">
        <v>1893</v>
      </c>
      <c r="P3063" s="114" t="s">
        <v>1894</v>
      </c>
      <c r="Q3063" s="114" t="s">
        <v>606</v>
      </c>
      <c r="R3063" s="114" t="s">
        <v>1693</v>
      </c>
      <c r="S3063" s="114"/>
      <c r="T3063" s="112">
        <v>0</v>
      </c>
      <c r="U3063" s="112">
        <v>0</v>
      </c>
      <c r="V3063" s="112">
        <v>0</v>
      </c>
      <c r="W3063" s="112">
        <v>0</v>
      </c>
      <c r="X3063" s="112">
        <v>0</v>
      </c>
      <c r="Y3063" s="112">
        <v>26512</v>
      </c>
      <c r="Z3063" s="112">
        <v>0</v>
      </c>
      <c r="AA3063" s="112">
        <v>0</v>
      </c>
      <c r="AB3063" s="112">
        <v>26512</v>
      </c>
    </row>
    <row r="3064" spans="1:28" hidden="1" outlineLevel="1" x14ac:dyDescent="0.25">
      <c r="A3064" s="114" t="s">
        <v>1893</v>
      </c>
      <c r="B3064" s="114" t="s">
        <v>1894</v>
      </c>
      <c r="C3064" s="114" t="s">
        <v>607</v>
      </c>
      <c r="D3064" s="114" t="s">
        <v>1694</v>
      </c>
      <c r="E3064" s="112">
        <v>0</v>
      </c>
      <c r="F3064" s="112">
        <v>432736</v>
      </c>
      <c r="G3064" s="112">
        <v>170347</v>
      </c>
      <c r="H3064" s="112">
        <v>0</v>
      </c>
      <c r="I3064" s="112">
        <v>0</v>
      </c>
      <c r="J3064" s="112">
        <v>0</v>
      </c>
      <c r="K3064" s="112">
        <v>0</v>
      </c>
      <c r="L3064" s="112">
        <v>0</v>
      </c>
      <c r="M3064" s="112">
        <v>603083</v>
      </c>
      <c r="O3064" s="114" t="s">
        <v>1893</v>
      </c>
      <c r="P3064" s="114" t="s">
        <v>1894</v>
      </c>
      <c r="Q3064" s="114" t="s">
        <v>607</v>
      </c>
      <c r="R3064" s="114" t="s">
        <v>1694</v>
      </c>
      <c r="S3064" s="114"/>
      <c r="T3064" s="112">
        <v>0</v>
      </c>
      <c r="U3064" s="112">
        <v>432736</v>
      </c>
      <c r="V3064" s="112">
        <v>170347</v>
      </c>
      <c r="W3064" s="112">
        <v>0</v>
      </c>
      <c r="X3064" s="112">
        <v>0</v>
      </c>
      <c r="Y3064" s="112">
        <v>0</v>
      </c>
      <c r="Z3064" s="112">
        <v>0</v>
      </c>
      <c r="AA3064" s="112">
        <v>0</v>
      </c>
      <c r="AB3064" s="112">
        <v>603083</v>
      </c>
    </row>
    <row r="3065" spans="1:28" hidden="1" outlineLevel="1" x14ac:dyDescent="0.25">
      <c r="A3065" s="114" t="s">
        <v>1893</v>
      </c>
      <c r="B3065" s="114" t="s">
        <v>1894</v>
      </c>
      <c r="C3065" s="114" t="s">
        <v>608</v>
      </c>
      <c r="D3065" s="114" t="s">
        <v>1695</v>
      </c>
      <c r="E3065" s="112">
        <v>0</v>
      </c>
      <c r="F3065" s="112">
        <v>0</v>
      </c>
      <c r="G3065" s="112">
        <v>0</v>
      </c>
      <c r="H3065" s="112">
        <v>0</v>
      </c>
      <c r="I3065" s="112">
        <v>41216</v>
      </c>
      <c r="J3065" s="112">
        <v>0</v>
      </c>
      <c r="K3065" s="112">
        <v>672</v>
      </c>
      <c r="L3065" s="112">
        <v>0</v>
      </c>
      <c r="M3065" s="112">
        <v>41888</v>
      </c>
      <c r="O3065" s="114" t="s">
        <v>1893</v>
      </c>
      <c r="P3065" s="114" t="s">
        <v>1894</v>
      </c>
      <c r="Q3065" s="114" t="s">
        <v>608</v>
      </c>
      <c r="R3065" s="114" t="s">
        <v>1695</v>
      </c>
      <c r="S3065" s="114"/>
      <c r="T3065" s="112">
        <v>0</v>
      </c>
      <c r="U3065" s="112">
        <v>0</v>
      </c>
      <c r="V3065" s="112">
        <v>0</v>
      </c>
      <c r="W3065" s="112">
        <v>0</v>
      </c>
      <c r="X3065" s="112">
        <v>41216</v>
      </c>
      <c r="Y3065" s="112">
        <v>0</v>
      </c>
      <c r="Z3065" s="112">
        <v>672</v>
      </c>
      <c r="AA3065" s="112">
        <v>0</v>
      </c>
      <c r="AB3065" s="112">
        <v>41888</v>
      </c>
    </row>
    <row r="3066" spans="1:28" hidden="1" outlineLevel="1" x14ac:dyDescent="0.25">
      <c r="A3066" s="114" t="s">
        <v>1893</v>
      </c>
      <c r="B3066" s="114" t="s">
        <v>1894</v>
      </c>
      <c r="C3066" s="114" t="s">
        <v>609</v>
      </c>
      <c r="D3066" s="114" t="s">
        <v>1696</v>
      </c>
      <c r="E3066" s="112">
        <v>0</v>
      </c>
      <c r="F3066" s="112">
        <v>0</v>
      </c>
      <c r="G3066" s="112">
        <v>0</v>
      </c>
      <c r="H3066" s="112">
        <v>0</v>
      </c>
      <c r="I3066" s="112">
        <v>0</v>
      </c>
      <c r="J3066" s="112">
        <v>0</v>
      </c>
      <c r="K3066" s="112">
        <v>0</v>
      </c>
      <c r="L3066" s="112">
        <v>0</v>
      </c>
      <c r="M3066" s="112">
        <v>0</v>
      </c>
      <c r="O3066" s="114" t="s">
        <v>1893</v>
      </c>
      <c r="P3066" s="114" t="s">
        <v>1894</v>
      </c>
      <c r="Q3066" s="114" t="s">
        <v>609</v>
      </c>
      <c r="R3066" s="114" t="s">
        <v>1696</v>
      </c>
      <c r="S3066" s="114"/>
      <c r="T3066" s="112">
        <v>0</v>
      </c>
      <c r="U3066" s="112">
        <v>0</v>
      </c>
      <c r="V3066" s="112">
        <v>0</v>
      </c>
      <c r="W3066" s="112">
        <v>0</v>
      </c>
      <c r="X3066" s="112">
        <v>0</v>
      </c>
      <c r="Y3066" s="112">
        <v>0</v>
      </c>
      <c r="Z3066" s="112">
        <v>0</v>
      </c>
      <c r="AA3066" s="112">
        <v>0</v>
      </c>
      <c r="AB3066" s="112">
        <v>0</v>
      </c>
    </row>
    <row r="3067" spans="1:28" hidden="1" outlineLevel="1" x14ac:dyDescent="0.25">
      <c r="A3067" s="114" t="s">
        <v>1893</v>
      </c>
      <c r="B3067" s="114" t="s">
        <v>1894</v>
      </c>
      <c r="C3067" s="114" t="s">
        <v>610</v>
      </c>
      <c r="D3067" s="114" t="s">
        <v>1697</v>
      </c>
      <c r="E3067" s="112">
        <v>0</v>
      </c>
      <c r="F3067" s="112">
        <v>0</v>
      </c>
      <c r="G3067" s="112">
        <v>0</v>
      </c>
      <c r="H3067" s="112">
        <v>0</v>
      </c>
      <c r="I3067" s="112">
        <v>0</v>
      </c>
      <c r="J3067" s="112">
        <v>0</v>
      </c>
      <c r="K3067" s="112">
        <v>0</v>
      </c>
      <c r="L3067" s="112">
        <v>0</v>
      </c>
      <c r="M3067" s="112">
        <v>0</v>
      </c>
      <c r="O3067" s="114" t="s">
        <v>1893</v>
      </c>
      <c r="P3067" s="114" t="s">
        <v>1894</v>
      </c>
      <c r="Q3067" s="114" t="s">
        <v>610</v>
      </c>
      <c r="R3067" s="114" t="s">
        <v>1697</v>
      </c>
      <c r="S3067" s="114"/>
      <c r="T3067" s="112">
        <v>0</v>
      </c>
      <c r="U3067" s="112">
        <v>0</v>
      </c>
      <c r="V3067" s="112">
        <v>0</v>
      </c>
      <c r="W3067" s="112">
        <v>0</v>
      </c>
      <c r="X3067" s="112">
        <v>0</v>
      </c>
      <c r="Y3067" s="112">
        <v>0</v>
      </c>
      <c r="Z3067" s="112">
        <v>0</v>
      </c>
      <c r="AA3067" s="112">
        <v>0</v>
      </c>
      <c r="AB3067" s="112">
        <v>0</v>
      </c>
    </row>
    <row r="3068" spans="1:28" hidden="1" outlineLevel="1" x14ac:dyDescent="0.25">
      <c r="A3068" s="114" t="s">
        <v>1893</v>
      </c>
      <c r="B3068" s="114" t="s">
        <v>1894</v>
      </c>
      <c r="C3068" s="114" t="s">
        <v>611</v>
      </c>
      <c r="D3068" s="114" t="s">
        <v>1698</v>
      </c>
      <c r="E3068" s="112">
        <v>85728</v>
      </c>
      <c r="F3068" s="112">
        <v>0</v>
      </c>
      <c r="G3068" s="112">
        <v>0</v>
      </c>
      <c r="H3068" s="112">
        <v>0</v>
      </c>
      <c r="I3068" s="112">
        <v>0</v>
      </c>
      <c r="J3068" s="112">
        <v>0</v>
      </c>
      <c r="K3068" s="112">
        <v>1280</v>
      </c>
      <c r="L3068" s="112">
        <v>0</v>
      </c>
      <c r="M3068" s="112">
        <v>87008</v>
      </c>
      <c r="O3068" s="114" t="s">
        <v>1893</v>
      </c>
      <c r="P3068" s="114" t="s">
        <v>1894</v>
      </c>
      <c r="Q3068" s="114" t="s">
        <v>611</v>
      </c>
      <c r="R3068" s="114" t="s">
        <v>1698</v>
      </c>
      <c r="S3068" s="114"/>
      <c r="T3068" s="112">
        <v>85728</v>
      </c>
      <c r="U3068" s="112">
        <v>0</v>
      </c>
      <c r="V3068" s="112">
        <v>0</v>
      </c>
      <c r="W3068" s="112">
        <v>0</v>
      </c>
      <c r="X3068" s="112">
        <v>0</v>
      </c>
      <c r="Y3068" s="112">
        <v>0</v>
      </c>
      <c r="Z3068" s="112">
        <v>1280</v>
      </c>
      <c r="AA3068" s="112">
        <v>0</v>
      </c>
      <c r="AB3068" s="112">
        <v>87008</v>
      </c>
    </row>
    <row r="3069" spans="1:28" hidden="1" outlineLevel="1" x14ac:dyDescent="0.25">
      <c r="A3069" s="114" t="s">
        <v>1893</v>
      </c>
      <c r="B3069" s="114" t="s">
        <v>1894</v>
      </c>
      <c r="C3069" s="114" t="s">
        <v>612</v>
      </c>
      <c r="D3069" s="114" t="s">
        <v>1699</v>
      </c>
      <c r="E3069" s="112">
        <v>42288</v>
      </c>
      <c r="F3069" s="112">
        <v>0</v>
      </c>
      <c r="G3069" s="112">
        <v>0</v>
      </c>
      <c r="H3069" s="112">
        <v>0</v>
      </c>
      <c r="I3069" s="112">
        <v>48432</v>
      </c>
      <c r="J3069" s="112">
        <v>0</v>
      </c>
      <c r="K3069" s="112">
        <v>0</v>
      </c>
      <c r="L3069" s="112">
        <v>0</v>
      </c>
      <c r="M3069" s="112">
        <v>90720</v>
      </c>
      <c r="O3069" s="114" t="s">
        <v>1893</v>
      </c>
      <c r="P3069" s="114" t="s">
        <v>1894</v>
      </c>
      <c r="Q3069" s="114" t="s">
        <v>612</v>
      </c>
      <c r="R3069" s="114" t="s">
        <v>1699</v>
      </c>
      <c r="S3069" s="114"/>
      <c r="T3069" s="112">
        <v>42288</v>
      </c>
      <c r="U3069" s="112">
        <v>0</v>
      </c>
      <c r="V3069" s="112">
        <v>0</v>
      </c>
      <c r="W3069" s="112">
        <v>0</v>
      </c>
      <c r="X3069" s="112">
        <v>48432</v>
      </c>
      <c r="Y3069" s="112">
        <v>0</v>
      </c>
      <c r="Z3069" s="112">
        <v>0</v>
      </c>
      <c r="AA3069" s="112">
        <v>0</v>
      </c>
      <c r="AB3069" s="112">
        <v>90720</v>
      </c>
    </row>
    <row r="3070" spans="1:28" hidden="1" outlineLevel="1" x14ac:dyDescent="0.25">
      <c r="A3070" s="114" t="s">
        <v>1893</v>
      </c>
      <c r="B3070" s="114" t="s">
        <v>1894</v>
      </c>
      <c r="C3070" s="114" t="s">
        <v>613</v>
      </c>
      <c r="D3070" s="114" t="s">
        <v>1700</v>
      </c>
      <c r="E3070" s="112">
        <v>1069392</v>
      </c>
      <c r="F3070" s="112">
        <v>0</v>
      </c>
      <c r="G3070" s="112">
        <v>0</v>
      </c>
      <c r="H3070" s="112">
        <v>0</v>
      </c>
      <c r="I3070" s="112">
        <v>0</v>
      </c>
      <c r="J3070" s="112">
        <v>0</v>
      </c>
      <c r="K3070" s="112">
        <v>0</v>
      </c>
      <c r="L3070" s="112">
        <v>0</v>
      </c>
      <c r="M3070" s="112">
        <v>1069392</v>
      </c>
      <c r="O3070" s="114" t="s">
        <v>1893</v>
      </c>
      <c r="P3070" s="114" t="s">
        <v>1894</v>
      </c>
      <c r="Q3070" s="114" t="s">
        <v>613</v>
      </c>
      <c r="R3070" s="114" t="s">
        <v>1700</v>
      </c>
      <c r="S3070" s="114"/>
      <c r="T3070" s="112">
        <v>1069392</v>
      </c>
      <c r="U3070" s="112">
        <v>0</v>
      </c>
      <c r="V3070" s="112">
        <v>0</v>
      </c>
      <c r="W3070" s="112">
        <v>0</v>
      </c>
      <c r="X3070" s="112">
        <v>0</v>
      </c>
      <c r="Y3070" s="112">
        <v>0</v>
      </c>
      <c r="Z3070" s="112">
        <v>0</v>
      </c>
      <c r="AA3070" s="112">
        <v>0</v>
      </c>
      <c r="AB3070" s="112">
        <v>1069392</v>
      </c>
    </row>
    <row r="3071" spans="1:28" hidden="1" outlineLevel="1" x14ac:dyDescent="0.25">
      <c r="A3071" s="114" t="s">
        <v>1893</v>
      </c>
      <c r="B3071" s="114" t="s">
        <v>1894</v>
      </c>
      <c r="C3071" s="114" t="s">
        <v>614</v>
      </c>
      <c r="D3071" s="114" t="s">
        <v>1701</v>
      </c>
      <c r="E3071" s="112">
        <v>240937</v>
      </c>
      <c r="F3071" s="112">
        <v>0</v>
      </c>
      <c r="G3071" s="112">
        <v>0</v>
      </c>
      <c r="H3071" s="112">
        <v>0</v>
      </c>
      <c r="I3071" s="112">
        <v>3920</v>
      </c>
      <c r="J3071" s="112">
        <v>0</v>
      </c>
      <c r="K3071" s="112">
        <v>144</v>
      </c>
      <c r="L3071" s="112">
        <v>0</v>
      </c>
      <c r="M3071" s="112">
        <v>245001</v>
      </c>
      <c r="O3071" s="114" t="s">
        <v>1893</v>
      </c>
      <c r="P3071" s="114" t="s">
        <v>1894</v>
      </c>
      <c r="Q3071" s="114" t="s">
        <v>614</v>
      </c>
      <c r="R3071" s="114" t="s">
        <v>1701</v>
      </c>
      <c r="S3071" s="114"/>
      <c r="T3071" s="112">
        <v>240937</v>
      </c>
      <c r="U3071" s="112">
        <v>0</v>
      </c>
      <c r="V3071" s="112">
        <v>0</v>
      </c>
      <c r="W3071" s="112">
        <v>0</v>
      </c>
      <c r="X3071" s="112">
        <v>3920</v>
      </c>
      <c r="Y3071" s="112">
        <v>0</v>
      </c>
      <c r="Z3071" s="112">
        <v>144</v>
      </c>
      <c r="AA3071" s="112">
        <v>0</v>
      </c>
      <c r="AB3071" s="112">
        <v>245001</v>
      </c>
    </row>
    <row r="3072" spans="1:28" hidden="1" outlineLevel="1" x14ac:dyDescent="0.25">
      <c r="A3072" s="114" t="s">
        <v>1893</v>
      </c>
      <c r="B3072" s="114" t="s">
        <v>1894</v>
      </c>
      <c r="C3072" s="114" t="s">
        <v>615</v>
      </c>
      <c r="D3072" s="114" t="s">
        <v>1702</v>
      </c>
      <c r="E3072" s="112">
        <v>0</v>
      </c>
      <c r="F3072" s="112">
        <v>0</v>
      </c>
      <c r="G3072" s="112">
        <v>0</v>
      </c>
      <c r="H3072" s="112">
        <v>0</v>
      </c>
      <c r="I3072" s="112">
        <v>0</v>
      </c>
      <c r="J3072" s="112">
        <v>0</v>
      </c>
      <c r="K3072" s="112">
        <v>0</v>
      </c>
      <c r="L3072" s="112">
        <v>0</v>
      </c>
      <c r="M3072" s="112">
        <v>0</v>
      </c>
      <c r="O3072" s="114" t="s">
        <v>1893</v>
      </c>
      <c r="P3072" s="114" t="s">
        <v>1894</v>
      </c>
      <c r="Q3072" s="114" t="s">
        <v>615</v>
      </c>
      <c r="R3072" s="114" t="s">
        <v>1702</v>
      </c>
      <c r="S3072" s="114"/>
      <c r="T3072" s="112">
        <v>0</v>
      </c>
      <c r="U3072" s="112">
        <v>0</v>
      </c>
      <c r="V3072" s="112">
        <v>0</v>
      </c>
      <c r="W3072" s="112">
        <v>0</v>
      </c>
      <c r="X3072" s="112">
        <v>0</v>
      </c>
      <c r="Y3072" s="112">
        <v>0</v>
      </c>
      <c r="Z3072" s="112">
        <v>0</v>
      </c>
      <c r="AA3072" s="112">
        <v>0</v>
      </c>
      <c r="AB3072" s="112">
        <v>0</v>
      </c>
    </row>
    <row r="3073" spans="1:28" hidden="1" outlineLevel="1" x14ac:dyDescent="0.25">
      <c r="A3073" s="114" t="s">
        <v>1893</v>
      </c>
      <c r="B3073" s="114" t="s">
        <v>1894</v>
      </c>
      <c r="C3073" s="114" t="s">
        <v>616</v>
      </c>
      <c r="D3073" s="114" t="s">
        <v>1703</v>
      </c>
      <c r="E3073" s="112">
        <v>2280425</v>
      </c>
      <c r="F3073" s="112">
        <v>1236784</v>
      </c>
      <c r="G3073" s="112">
        <v>170347</v>
      </c>
      <c r="H3073" s="112">
        <v>48976</v>
      </c>
      <c r="I3073" s="112">
        <v>304944</v>
      </c>
      <c r="J3073" s="112">
        <v>352032</v>
      </c>
      <c r="K3073" s="112">
        <v>8936</v>
      </c>
      <c r="L3073" s="112">
        <v>25332</v>
      </c>
      <c r="M3073" s="112">
        <v>4427776</v>
      </c>
      <c r="O3073" s="114" t="s">
        <v>1893</v>
      </c>
      <c r="P3073" s="114" t="s">
        <v>1894</v>
      </c>
      <c r="Q3073" s="114" t="s">
        <v>616</v>
      </c>
      <c r="R3073" s="114" t="s">
        <v>1703</v>
      </c>
      <c r="S3073" s="114"/>
      <c r="T3073" s="112">
        <v>2280425</v>
      </c>
      <c r="U3073" s="112">
        <v>1236784</v>
      </c>
      <c r="V3073" s="112">
        <v>170347</v>
      </c>
      <c r="W3073" s="112">
        <v>48976</v>
      </c>
      <c r="X3073" s="112">
        <v>304944</v>
      </c>
      <c r="Y3073" s="112">
        <v>352032</v>
      </c>
      <c r="Z3073" s="112">
        <v>8936</v>
      </c>
      <c r="AA3073" s="112">
        <v>25332</v>
      </c>
      <c r="AB3073" s="112">
        <v>4427776</v>
      </c>
    </row>
    <row r="3074" spans="1:28" hidden="1" outlineLevel="1" x14ac:dyDescent="0.25">
      <c r="D3074" s="111" t="s">
        <v>617</v>
      </c>
      <c r="R3074" s="111" t="s">
        <v>617</v>
      </c>
      <c r="S3074" s="111"/>
    </row>
    <row r="3075" spans="1:28" hidden="1" outlineLevel="1" x14ac:dyDescent="0.25">
      <c r="A3075" s="114" t="s">
        <v>1893</v>
      </c>
      <c r="B3075" s="114" t="s">
        <v>1894</v>
      </c>
      <c r="C3075" s="114" t="s">
        <v>618</v>
      </c>
      <c r="D3075" s="114" t="s">
        <v>1704</v>
      </c>
      <c r="E3075" s="112">
        <v>0</v>
      </c>
      <c r="F3075" s="112">
        <v>0</v>
      </c>
      <c r="G3075" s="112">
        <v>0</v>
      </c>
      <c r="H3075" s="112">
        <v>0</v>
      </c>
      <c r="I3075" s="112">
        <v>0</v>
      </c>
      <c r="J3075" s="112">
        <v>0</v>
      </c>
      <c r="K3075" s="112">
        <v>0</v>
      </c>
      <c r="L3075" s="112">
        <v>0</v>
      </c>
      <c r="M3075" s="112">
        <v>0</v>
      </c>
      <c r="O3075" s="114" t="s">
        <v>1893</v>
      </c>
      <c r="P3075" s="114" t="s">
        <v>1894</v>
      </c>
      <c r="Q3075" s="114" t="s">
        <v>618</v>
      </c>
      <c r="R3075" s="114" t="s">
        <v>1704</v>
      </c>
      <c r="S3075" s="114"/>
      <c r="T3075" s="112">
        <v>0</v>
      </c>
      <c r="U3075" s="112">
        <v>0</v>
      </c>
      <c r="V3075" s="112">
        <v>0</v>
      </c>
      <c r="W3075" s="112">
        <v>0</v>
      </c>
      <c r="X3075" s="112">
        <v>0</v>
      </c>
      <c r="Y3075" s="112">
        <v>0</v>
      </c>
      <c r="Z3075" s="112">
        <v>0</v>
      </c>
      <c r="AA3075" s="112">
        <v>0</v>
      </c>
      <c r="AB3075" s="112">
        <v>0</v>
      </c>
    </row>
    <row r="3076" spans="1:28" hidden="1" outlineLevel="1" x14ac:dyDescent="0.25">
      <c r="A3076" s="114" t="s">
        <v>1893</v>
      </c>
      <c r="B3076" s="114" t="s">
        <v>1894</v>
      </c>
      <c r="C3076" s="114" t="s">
        <v>619</v>
      </c>
      <c r="D3076" s="114" t="s">
        <v>1705</v>
      </c>
      <c r="E3076" s="112">
        <v>0</v>
      </c>
      <c r="F3076" s="112">
        <v>0</v>
      </c>
      <c r="G3076" s="112">
        <v>0</v>
      </c>
      <c r="H3076" s="112">
        <v>0</v>
      </c>
      <c r="I3076" s="112">
        <v>0</v>
      </c>
      <c r="J3076" s="112">
        <v>0</v>
      </c>
      <c r="K3076" s="112">
        <v>0</v>
      </c>
      <c r="L3076" s="112">
        <v>0</v>
      </c>
      <c r="M3076" s="112">
        <v>0</v>
      </c>
      <c r="O3076" s="114" t="s">
        <v>1893</v>
      </c>
      <c r="P3076" s="114" t="s">
        <v>1894</v>
      </c>
      <c r="Q3076" s="114" t="s">
        <v>619</v>
      </c>
      <c r="R3076" s="114" t="s">
        <v>1705</v>
      </c>
      <c r="S3076" s="114"/>
      <c r="T3076" s="112">
        <v>0</v>
      </c>
      <c r="U3076" s="112">
        <v>0</v>
      </c>
      <c r="V3076" s="112">
        <v>0</v>
      </c>
      <c r="W3076" s="112">
        <v>0</v>
      </c>
      <c r="X3076" s="112">
        <v>0</v>
      </c>
      <c r="Y3076" s="112">
        <v>0</v>
      </c>
      <c r="Z3076" s="112">
        <v>0</v>
      </c>
      <c r="AA3076" s="112">
        <v>0</v>
      </c>
      <c r="AB3076" s="112">
        <v>0</v>
      </c>
    </row>
    <row r="3077" spans="1:28" hidden="1" outlineLevel="1" x14ac:dyDescent="0.25">
      <c r="A3077" s="114" t="s">
        <v>1893</v>
      </c>
      <c r="B3077" s="114" t="s">
        <v>1894</v>
      </c>
      <c r="C3077" s="114" t="s">
        <v>620</v>
      </c>
      <c r="D3077" s="114" t="s">
        <v>1706</v>
      </c>
      <c r="E3077" s="112">
        <v>0</v>
      </c>
      <c r="F3077" s="112">
        <v>0</v>
      </c>
      <c r="G3077" s="112">
        <v>0</v>
      </c>
      <c r="H3077" s="112">
        <v>0</v>
      </c>
      <c r="I3077" s="112">
        <v>0</v>
      </c>
      <c r="J3077" s="112">
        <v>0</v>
      </c>
      <c r="K3077" s="112">
        <v>0</v>
      </c>
      <c r="L3077" s="112">
        <v>0</v>
      </c>
      <c r="M3077" s="112">
        <v>0</v>
      </c>
      <c r="O3077" s="114" t="s">
        <v>1893</v>
      </c>
      <c r="P3077" s="114" t="s">
        <v>1894</v>
      </c>
      <c r="Q3077" s="114" t="s">
        <v>620</v>
      </c>
      <c r="R3077" s="114" t="s">
        <v>1706</v>
      </c>
      <c r="S3077" s="114"/>
      <c r="T3077" s="112">
        <v>0</v>
      </c>
      <c r="U3077" s="112">
        <v>0</v>
      </c>
      <c r="V3077" s="112">
        <v>0</v>
      </c>
      <c r="W3077" s="112">
        <v>0</v>
      </c>
      <c r="X3077" s="112">
        <v>0</v>
      </c>
      <c r="Y3077" s="112">
        <v>0</v>
      </c>
      <c r="Z3077" s="112">
        <v>0</v>
      </c>
      <c r="AA3077" s="112">
        <v>0</v>
      </c>
      <c r="AB3077" s="112">
        <v>0</v>
      </c>
    </row>
    <row r="3078" spans="1:28" hidden="1" outlineLevel="1" x14ac:dyDescent="0.25">
      <c r="A3078" s="114" t="s">
        <v>1893</v>
      </c>
      <c r="B3078" s="114" t="s">
        <v>1894</v>
      </c>
      <c r="C3078" s="114" t="s">
        <v>621</v>
      </c>
      <c r="D3078" s="114" t="s">
        <v>1707</v>
      </c>
      <c r="E3078" s="112">
        <v>0</v>
      </c>
      <c r="F3078" s="112">
        <v>0</v>
      </c>
      <c r="G3078" s="112">
        <v>0</v>
      </c>
      <c r="H3078" s="112">
        <v>0</v>
      </c>
      <c r="I3078" s="112">
        <v>0</v>
      </c>
      <c r="J3078" s="112">
        <v>0</v>
      </c>
      <c r="K3078" s="112">
        <v>0</v>
      </c>
      <c r="L3078" s="112">
        <v>0</v>
      </c>
      <c r="M3078" s="112">
        <v>0</v>
      </c>
      <c r="O3078" s="114" t="s">
        <v>1893</v>
      </c>
      <c r="P3078" s="114" t="s">
        <v>1894</v>
      </c>
      <c r="Q3078" s="114" t="s">
        <v>621</v>
      </c>
      <c r="R3078" s="114" t="s">
        <v>1707</v>
      </c>
      <c r="S3078" s="114"/>
      <c r="T3078" s="112">
        <v>0</v>
      </c>
      <c r="U3078" s="112">
        <v>0</v>
      </c>
      <c r="V3078" s="112">
        <v>0</v>
      </c>
      <c r="W3078" s="112">
        <v>0</v>
      </c>
      <c r="X3078" s="112">
        <v>0</v>
      </c>
      <c r="Y3078" s="112">
        <v>0</v>
      </c>
      <c r="Z3078" s="112">
        <v>0</v>
      </c>
      <c r="AA3078" s="112">
        <v>0</v>
      </c>
      <c r="AB3078" s="112">
        <v>0</v>
      </c>
    </row>
    <row r="3079" spans="1:28" hidden="1" outlineLevel="1" x14ac:dyDescent="0.25">
      <c r="A3079" s="114" t="s">
        <v>1893</v>
      </c>
      <c r="B3079" s="114" t="s">
        <v>1894</v>
      </c>
      <c r="C3079" s="114" t="s">
        <v>706</v>
      </c>
      <c r="D3079" s="114" t="s">
        <v>1708</v>
      </c>
      <c r="E3079" s="112">
        <v>0</v>
      </c>
      <c r="F3079" s="112">
        <v>0</v>
      </c>
      <c r="G3079" s="112">
        <v>0</v>
      </c>
      <c r="H3079" s="112">
        <v>0</v>
      </c>
      <c r="I3079" s="112">
        <v>0</v>
      </c>
      <c r="J3079" s="112">
        <v>0</v>
      </c>
      <c r="K3079" s="112">
        <v>0</v>
      </c>
      <c r="L3079" s="112">
        <v>0</v>
      </c>
      <c r="M3079" s="112">
        <v>0</v>
      </c>
      <c r="O3079" s="114" t="s">
        <v>1893</v>
      </c>
      <c r="P3079" s="114" t="s">
        <v>1894</v>
      </c>
      <c r="Q3079" s="114" t="s">
        <v>706</v>
      </c>
      <c r="R3079" s="114" t="s">
        <v>1708</v>
      </c>
      <c r="S3079" s="114"/>
      <c r="T3079" s="112">
        <v>0</v>
      </c>
      <c r="U3079" s="112">
        <v>0</v>
      </c>
      <c r="V3079" s="112">
        <v>0</v>
      </c>
      <c r="W3079" s="112">
        <v>0</v>
      </c>
      <c r="X3079" s="112">
        <v>0</v>
      </c>
      <c r="Y3079" s="112">
        <v>0</v>
      </c>
      <c r="Z3079" s="112">
        <v>0</v>
      </c>
      <c r="AA3079" s="112">
        <v>0</v>
      </c>
      <c r="AB3079" s="112">
        <v>0</v>
      </c>
    </row>
    <row r="3080" spans="1:28" hidden="1" outlineLevel="1" x14ac:dyDescent="0.25">
      <c r="A3080" s="114" t="s">
        <v>1893</v>
      </c>
      <c r="B3080" s="114" t="s">
        <v>1894</v>
      </c>
      <c r="C3080" s="114" t="s">
        <v>708</v>
      </c>
      <c r="D3080" s="114" t="s">
        <v>1709</v>
      </c>
      <c r="E3080" s="112">
        <v>0</v>
      </c>
      <c r="F3080" s="112">
        <v>0</v>
      </c>
      <c r="G3080" s="112">
        <v>0</v>
      </c>
      <c r="H3080" s="112">
        <v>0</v>
      </c>
      <c r="I3080" s="112">
        <v>0</v>
      </c>
      <c r="J3080" s="112">
        <v>0</v>
      </c>
      <c r="K3080" s="112">
        <v>0</v>
      </c>
      <c r="L3080" s="112">
        <v>0</v>
      </c>
      <c r="M3080" s="112">
        <v>0</v>
      </c>
      <c r="O3080" s="114" t="s">
        <v>1893</v>
      </c>
      <c r="P3080" s="114" t="s">
        <v>1894</v>
      </c>
      <c r="Q3080" s="114" t="s">
        <v>708</v>
      </c>
      <c r="R3080" s="114" t="s">
        <v>1709</v>
      </c>
      <c r="S3080" s="114"/>
      <c r="T3080" s="112">
        <v>0</v>
      </c>
      <c r="U3080" s="112">
        <v>0</v>
      </c>
      <c r="V3080" s="112">
        <v>0</v>
      </c>
      <c r="W3080" s="112">
        <v>0</v>
      </c>
      <c r="X3080" s="112">
        <v>0</v>
      </c>
      <c r="Y3080" s="112">
        <v>0</v>
      </c>
      <c r="Z3080" s="112">
        <v>0</v>
      </c>
      <c r="AA3080" s="112">
        <v>0</v>
      </c>
      <c r="AB3080" s="112">
        <v>0</v>
      </c>
    </row>
    <row r="3081" spans="1:28" hidden="1" outlineLevel="1" x14ac:dyDescent="0.25"/>
    <row r="3082" spans="1:28" hidden="1" outlineLevel="1" x14ac:dyDescent="0.25"/>
    <row r="3083" spans="1:28" hidden="1" outlineLevel="1" x14ac:dyDescent="0.25">
      <c r="A3083" s="111" t="s">
        <v>1895</v>
      </c>
      <c r="O3083" s="111" t="s">
        <v>1895</v>
      </c>
    </row>
    <row r="3084" spans="1:28" hidden="1" outlineLevel="1" x14ac:dyDescent="0.25">
      <c r="A3084" s="114" t="s">
        <v>0</v>
      </c>
      <c r="B3084" s="114" t="s">
        <v>1666</v>
      </c>
      <c r="C3084" s="114" t="s">
        <v>112</v>
      </c>
      <c r="D3084" s="111" t="s">
        <v>127</v>
      </c>
      <c r="E3084" s="112" t="s">
        <v>1667</v>
      </c>
      <c r="F3084" s="112" t="s">
        <v>1668</v>
      </c>
      <c r="G3084" s="112" t="s">
        <v>1669</v>
      </c>
      <c r="H3084" s="112" t="s">
        <v>1670</v>
      </c>
      <c r="I3084" s="112" t="s">
        <v>1671</v>
      </c>
      <c r="J3084" s="112" t="s">
        <v>1672</v>
      </c>
      <c r="K3084" s="112" t="s">
        <v>1673</v>
      </c>
      <c r="L3084" s="112" t="s">
        <v>1674</v>
      </c>
      <c r="M3084" s="112" t="s">
        <v>1</v>
      </c>
      <c r="O3084" s="114" t="s">
        <v>0</v>
      </c>
      <c r="P3084" s="114" t="s">
        <v>1666</v>
      </c>
      <c r="Q3084" s="114" t="s">
        <v>112</v>
      </c>
      <c r="R3084" s="111" t="s">
        <v>127</v>
      </c>
      <c r="S3084" s="111"/>
      <c r="T3084" s="112" t="s">
        <v>1667</v>
      </c>
      <c r="U3084" s="112" t="s">
        <v>1668</v>
      </c>
      <c r="V3084" s="112" t="s">
        <v>1669</v>
      </c>
      <c r="W3084" s="112" t="s">
        <v>1670</v>
      </c>
      <c r="X3084" s="112" t="s">
        <v>1671</v>
      </c>
      <c r="Y3084" s="112" t="s">
        <v>1672</v>
      </c>
      <c r="Z3084" s="112" t="s">
        <v>1673</v>
      </c>
      <c r="AA3084" s="112" t="s">
        <v>1674</v>
      </c>
      <c r="AB3084" s="112" t="s">
        <v>1</v>
      </c>
    </row>
    <row r="3085" spans="1:28" hidden="1" outlineLevel="1" x14ac:dyDescent="0.25">
      <c r="A3085" s="114" t="s">
        <v>1896</v>
      </c>
      <c r="B3085" s="114" t="s">
        <v>1897</v>
      </c>
      <c r="C3085" s="114" t="s">
        <v>589</v>
      </c>
      <c r="D3085" s="114" t="s">
        <v>1676</v>
      </c>
      <c r="E3085" s="112">
        <v>0</v>
      </c>
      <c r="F3085" s="112">
        <v>0</v>
      </c>
      <c r="G3085" s="112">
        <v>0</v>
      </c>
      <c r="H3085" s="112">
        <v>0</v>
      </c>
      <c r="I3085" s="112">
        <v>0</v>
      </c>
      <c r="J3085" s="112">
        <v>0</v>
      </c>
      <c r="K3085" s="112">
        <v>0</v>
      </c>
      <c r="L3085" s="112">
        <v>0</v>
      </c>
      <c r="M3085" s="112">
        <v>0</v>
      </c>
      <c r="O3085" s="114" t="s">
        <v>1896</v>
      </c>
      <c r="P3085" s="114" t="s">
        <v>1897</v>
      </c>
      <c r="Q3085" s="114" t="s">
        <v>589</v>
      </c>
      <c r="R3085" s="114" t="s">
        <v>1676</v>
      </c>
      <c r="S3085" s="114"/>
      <c r="T3085" s="112">
        <v>0</v>
      </c>
      <c r="U3085" s="112">
        <v>0</v>
      </c>
      <c r="V3085" s="112">
        <v>0</v>
      </c>
      <c r="W3085" s="112">
        <v>0</v>
      </c>
      <c r="X3085" s="112">
        <v>0</v>
      </c>
      <c r="Y3085" s="112">
        <v>0</v>
      </c>
      <c r="Z3085" s="112">
        <v>0</v>
      </c>
      <c r="AA3085" s="112">
        <v>0</v>
      </c>
      <c r="AB3085" s="112">
        <v>0</v>
      </c>
    </row>
    <row r="3086" spans="1:28" hidden="1" outlineLevel="1" x14ac:dyDescent="0.25">
      <c r="A3086" s="114" t="s">
        <v>1896</v>
      </c>
      <c r="B3086" s="114" t="s">
        <v>1897</v>
      </c>
      <c r="C3086" s="114" t="s">
        <v>590</v>
      </c>
      <c r="D3086" s="114" t="s">
        <v>1677</v>
      </c>
      <c r="E3086" s="112">
        <v>0</v>
      </c>
      <c r="F3086" s="112">
        <v>0</v>
      </c>
      <c r="G3086" s="112">
        <v>0</v>
      </c>
      <c r="H3086" s="112">
        <v>0</v>
      </c>
      <c r="I3086" s="112">
        <v>124576</v>
      </c>
      <c r="J3086" s="112">
        <v>0</v>
      </c>
      <c r="K3086" s="112">
        <v>9724</v>
      </c>
      <c r="L3086" s="112">
        <v>0</v>
      </c>
      <c r="M3086" s="112">
        <v>134300</v>
      </c>
      <c r="O3086" s="114" t="s">
        <v>1896</v>
      </c>
      <c r="P3086" s="114" t="s">
        <v>1897</v>
      </c>
      <c r="Q3086" s="114" t="s">
        <v>590</v>
      </c>
      <c r="R3086" s="114" t="s">
        <v>1677</v>
      </c>
      <c r="S3086" s="114"/>
      <c r="T3086" s="112">
        <v>0</v>
      </c>
      <c r="U3086" s="112">
        <v>0</v>
      </c>
      <c r="V3086" s="112">
        <v>0</v>
      </c>
      <c r="W3086" s="112">
        <v>0</v>
      </c>
      <c r="X3086" s="112">
        <v>124576</v>
      </c>
      <c r="Y3086" s="112">
        <v>0</v>
      </c>
      <c r="Z3086" s="112">
        <v>9724</v>
      </c>
      <c r="AA3086" s="112">
        <v>0</v>
      </c>
      <c r="AB3086" s="112">
        <v>134300</v>
      </c>
    </row>
    <row r="3087" spans="1:28" hidden="1" outlineLevel="1" x14ac:dyDescent="0.25">
      <c r="A3087" s="114" t="s">
        <v>1896</v>
      </c>
      <c r="B3087" s="114" t="s">
        <v>1897</v>
      </c>
      <c r="C3087" s="114" t="s">
        <v>591</v>
      </c>
      <c r="D3087" s="114" t="s">
        <v>1678</v>
      </c>
      <c r="E3087" s="112">
        <v>0</v>
      </c>
      <c r="F3087" s="112">
        <v>554848</v>
      </c>
      <c r="G3087" s="112">
        <v>0</v>
      </c>
      <c r="H3087" s="112">
        <v>0</v>
      </c>
      <c r="I3087" s="112">
        <v>0</v>
      </c>
      <c r="J3087" s="112">
        <v>0</v>
      </c>
      <c r="K3087" s="112">
        <v>0</v>
      </c>
      <c r="L3087" s="112">
        <v>2672</v>
      </c>
      <c r="M3087" s="112">
        <v>557520</v>
      </c>
      <c r="O3087" s="114" t="s">
        <v>1896</v>
      </c>
      <c r="P3087" s="114" t="s">
        <v>1897</v>
      </c>
      <c r="Q3087" s="114" t="s">
        <v>591</v>
      </c>
      <c r="R3087" s="114" t="s">
        <v>1678</v>
      </c>
      <c r="S3087" s="114"/>
      <c r="T3087" s="112">
        <v>0</v>
      </c>
      <c r="U3087" s="112">
        <v>554848</v>
      </c>
      <c r="V3087" s="112">
        <v>0</v>
      </c>
      <c r="W3087" s="112">
        <v>0</v>
      </c>
      <c r="X3087" s="112">
        <v>0</v>
      </c>
      <c r="Y3087" s="112">
        <v>0</v>
      </c>
      <c r="Z3087" s="112">
        <v>0</v>
      </c>
      <c r="AA3087" s="112">
        <v>2672</v>
      </c>
      <c r="AB3087" s="112">
        <v>557520</v>
      </c>
    </row>
    <row r="3088" spans="1:28" hidden="1" outlineLevel="1" x14ac:dyDescent="0.25">
      <c r="A3088" s="114" t="s">
        <v>1896</v>
      </c>
      <c r="B3088" s="114" t="s">
        <v>1897</v>
      </c>
      <c r="C3088" s="114" t="s">
        <v>592</v>
      </c>
      <c r="D3088" s="114" t="s">
        <v>1679</v>
      </c>
      <c r="E3088" s="112">
        <v>111616</v>
      </c>
      <c r="F3088" s="112">
        <v>31680</v>
      </c>
      <c r="G3088" s="112">
        <v>0</v>
      </c>
      <c r="H3088" s="112">
        <v>0</v>
      </c>
      <c r="I3088" s="112">
        <v>186144</v>
      </c>
      <c r="J3088" s="112">
        <v>28992</v>
      </c>
      <c r="K3088" s="112">
        <v>3584</v>
      </c>
      <c r="L3088" s="112">
        <v>960</v>
      </c>
      <c r="M3088" s="112">
        <v>362976</v>
      </c>
      <c r="O3088" s="114" t="s">
        <v>1896</v>
      </c>
      <c r="P3088" s="114" t="s">
        <v>1897</v>
      </c>
      <c r="Q3088" s="114" t="s">
        <v>592</v>
      </c>
      <c r="R3088" s="114" t="s">
        <v>1679</v>
      </c>
      <c r="S3088" s="114"/>
      <c r="T3088" s="112">
        <v>111616</v>
      </c>
      <c r="U3088" s="112">
        <v>31680</v>
      </c>
      <c r="V3088" s="112">
        <v>0</v>
      </c>
      <c r="W3088" s="112">
        <v>0</v>
      </c>
      <c r="X3088" s="112">
        <v>186144</v>
      </c>
      <c r="Y3088" s="112">
        <v>28992</v>
      </c>
      <c r="Z3088" s="112">
        <v>3584</v>
      </c>
      <c r="AA3088" s="112">
        <v>960</v>
      </c>
      <c r="AB3088" s="112">
        <v>362976</v>
      </c>
    </row>
    <row r="3089" spans="1:28" hidden="1" outlineLevel="1" x14ac:dyDescent="0.25">
      <c r="A3089" s="114" t="s">
        <v>1896</v>
      </c>
      <c r="B3089" s="114" t="s">
        <v>1897</v>
      </c>
      <c r="C3089" s="114" t="s">
        <v>593</v>
      </c>
      <c r="D3089" s="114" t="s">
        <v>1680</v>
      </c>
      <c r="E3089" s="112">
        <v>0</v>
      </c>
      <c r="F3089" s="112">
        <v>0</v>
      </c>
      <c r="G3089" s="112">
        <v>0</v>
      </c>
      <c r="H3089" s="112">
        <v>0</v>
      </c>
      <c r="I3089" s="112">
        <v>0</v>
      </c>
      <c r="J3089" s="112">
        <v>0</v>
      </c>
      <c r="K3089" s="112">
        <v>0</v>
      </c>
      <c r="L3089" s="112">
        <v>0</v>
      </c>
      <c r="M3089" s="112">
        <v>0</v>
      </c>
      <c r="O3089" s="114" t="s">
        <v>1896</v>
      </c>
      <c r="P3089" s="114" t="s">
        <v>1897</v>
      </c>
      <c r="Q3089" s="114" t="s">
        <v>593</v>
      </c>
      <c r="R3089" s="114" t="s">
        <v>1680</v>
      </c>
      <c r="S3089" s="114"/>
      <c r="T3089" s="112">
        <v>0</v>
      </c>
      <c r="U3089" s="112">
        <v>0</v>
      </c>
      <c r="V3089" s="112">
        <v>0</v>
      </c>
      <c r="W3089" s="112">
        <v>0</v>
      </c>
      <c r="X3089" s="112">
        <v>0</v>
      </c>
      <c r="Y3089" s="112">
        <v>0</v>
      </c>
      <c r="Z3089" s="112">
        <v>0</v>
      </c>
      <c r="AA3089" s="112">
        <v>0</v>
      </c>
      <c r="AB3089" s="112">
        <v>0</v>
      </c>
    </row>
    <row r="3090" spans="1:28" hidden="1" outlineLevel="1" x14ac:dyDescent="0.25">
      <c r="A3090" s="114" t="s">
        <v>1896</v>
      </c>
      <c r="B3090" s="114" t="s">
        <v>1897</v>
      </c>
      <c r="C3090" s="114" t="s">
        <v>594</v>
      </c>
      <c r="D3090" s="114" t="s">
        <v>1681</v>
      </c>
      <c r="E3090" s="112">
        <v>4656</v>
      </c>
      <c r="F3090" s="112">
        <v>0</v>
      </c>
      <c r="G3090" s="112">
        <v>0</v>
      </c>
      <c r="H3090" s="112">
        <v>0</v>
      </c>
      <c r="I3090" s="112">
        <v>22800</v>
      </c>
      <c r="J3090" s="112">
        <v>0</v>
      </c>
      <c r="K3090" s="112">
        <v>0</v>
      </c>
      <c r="L3090" s="112">
        <v>0</v>
      </c>
      <c r="M3090" s="112">
        <v>27456</v>
      </c>
      <c r="O3090" s="114" t="s">
        <v>1896</v>
      </c>
      <c r="P3090" s="114" t="s">
        <v>1897</v>
      </c>
      <c r="Q3090" s="114" t="s">
        <v>594</v>
      </c>
      <c r="R3090" s="114" t="s">
        <v>1681</v>
      </c>
      <c r="S3090" s="114"/>
      <c r="T3090" s="112">
        <v>4656</v>
      </c>
      <c r="U3090" s="112">
        <v>0</v>
      </c>
      <c r="V3090" s="112">
        <v>0</v>
      </c>
      <c r="W3090" s="112">
        <v>0</v>
      </c>
      <c r="X3090" s="112">
        <v>22800</v>
      </c>
      <c r="Y3090" s="112">
        <v>0</v>
      </c>
      <c r="Z3090" s="112">
        <v>0</v>
      </c>
      <c r="AA3090" s="112">
        <v>0</v>
      </c>
      <c r="AB3090" s="112">
        <v>27456</v>
      </c>
    </row>
    <row r="3091" spans="1:28" hidden="1" outlineLevel="1" x14ac:dyDescent="0.25">
      <c r="A3091" s="114" t="s">
        <v>1896</v>
      </c>
      <c r="B3091" s="114" t="s">
        <v>1897</v>
      </c>
      <c r="C3091" s="114" t="s">
        <v>595</v>
      </c>
      <c r="D3091" s="114" t="s">
        <v>1682</v>
      </c>
      <c r="E3091" s="112">
        <v>0</v>
      </c>
      <c r="F3091" s="112">
        <v>29344</v>
      </c>
      <c r="G3091" s="112">
        <v>0</v>
      </c>
      <c r="H3091" s="112">
        <v>0</v>
      </c>
      <c r="I3091" s="112">
        <v>0</v>
      </c>
      <c r="J3091" s="112">
        <v>124128</v>
      </c>
      <c r="K3091" s="112">
        <v>0</v>
      </c>
      <c r="L3091" s="112">
        <v>2144</v>
      </c>
      <c r="M3091" s="112">
        <v>155616</v>
      </c>
      <c r="O3091" s="114" t="s">
        <v>1896</v>
      </c>
      <c r="P3091" s="114" t="s">
        <v>1897</v>
      </c>
      <c r="Q3091" s="114" t="s">
        <v>595</v>
      </c>
      <c r="R3091" s="114" t="s">
        <v>1682</v>
      </c>
      <c r="S3091" s="114"/>
      <c r="T3091" s="112">
        <v>0</v>
      </c>
      <c r="U3091" s="112">
        <v>29344</v>
      </c>
      <c r="V3091" s="112">
        <v>0</v>
      </c>
      <c r="W3091" s="112">
        <v>0</v>
      </c>
      <c r="X3091" s="112">
        <v>0</v>
      </c>
      <c r="Y3091" s="112">
        <v>124128</v>
      </c>
      <c r="Z3091" s="112">
        <v>0</v>
      </c>
      <c r="AA3091" s="112">
        <v>2144</v>
      </c>
      <c r="AB3091" s="112">
        <v>155616</v>
      </c>
    </row>
    <row r="3092" spans="1:28" hidden="1" outlineLevel="1" x14ac:dyDescent="0.25">
      <c r="A3092" s="114" t="s">
        <v>1896</v>
      </c>
      <c r="B3092" s="114" t="s">
        <v>1897</v>
      </c>
      <c r="C3092" s="114" t="s">
        <v>596</v>
      </c>
      <c r="D3092" s="114" t="s">
        <v>1683</v>
      </c>
      <c r="E3092" s="112">
        <v>0</v>
      </c>
      <c r="F3092" s="112">
        <v>0</v>
      </c>
      <c r="G3092" s="112">
        <v>0</v>
      </c>
      <c r="H3092" s="112">
        <v>0</v>
      </c>
      <c r="I3092" s="112">
        <v>19664</v>
      </c>
      <c r="J3092" s="112">
        <v>0</v>
      </c>
      <c r="K3092" s="112">
        <v>3641</v>
      </c>
      <c r="L3092" s="112">
        <v>0</v>
      </c>
      <c r="M3092" s="112">
        <v>23305</v>
      </c>
      <c r="O3092" s="114" t="s">
        <v>1896</v>
      </c>
      <c r="P3092" s="114" t="s">
        <v>1897</v>
      </c>
      <c r="Q3092" s="114" t="s">
        <v>596</v>
      </c>
      <c r="R3092" s="114" t="s">
        <v>1683</v>
      </c>
      <c r="S3092" s="114"/>
      <c r="T3092" s="112">
        <v>0</v>
      </c>
      <c r="U3092" s="112">
        <v>0</v>
      </c>
      <c r="V3092" s="112">
        <v>0</v>
      </c>
      <c r="W3092" s="112">
        <v>0</v>
      </c>
      <c r="X3092" s="112">
        <v>19664</v>
      </c>
      <c r="Y3092" s="112">
        <v>0</v>
      </c>
      <c r="Z3092" s="112">
        <v>3641</v>
      </c>
      <c r="AA3092" s="112">
        <v>0</v>
      </c>
      <c r="AB3092" s="112">
        <v>23305</v>
      </c>
    </row>
    <row r="3093" spans="1:28" hidden="1" outlineLevel="1" x14ac:dyDescent="0.25">
      <c r="A3093" s="114" t="s">
        <v>1896</v>
      </c>
      <c r="B3093" s="114" t="s">
        <v>1897</v>
      </c>
      <c r="C3093" s="114" t="s">
        <v>597</v>
      </c>
      <c r="D3093" s="114" t="s">
        <v>1684</v>
      </c>
      <c r="E3093" s="112">
        <v>32880</v>
      </c>
      <c r="F3093" s="112">
        <v>18624</v>
      </c>
      <c r="G3093" s="112">
        <v>0</v>
      </c>
      <c r="H3093" s="112">
        <v>0</v>
      </c>
      <c r="I3093" s="112">
        <v>66576</v>
      </c>
      <c r="J3093" s="112">
        <v>0</v>
      </c>
      <c r="K3093" s="112">
        <v>0</v>
      </c>
      <c r="L3093" s="112">
        <v>120</v>
      </c>
      <c r="M3093" s="112">
        <v>118200</v>
      </c>
      <c r="O3093" s="114" t="s">
        <v>1896</v>
      </c>
      <c r="P3093" s="114" t="s">
        <v>1897</v>
      </c>
      <c r="Q3093" s="114" t="s">
        <v>597</v>
      </c>
      <c r="R3093" s="114" t="s">
        <v>1684</v>
      </c>
      <c r="S3093" s="114"/>
      <c r="T3093" s="112">
        <v>32880</v>
      </c>
      <c r="U3093" s="112">
        <v>18624</v>
      </c>
      <c r="V3093" s="112">
        <v>0</v>
      </c>
      <c r="W3093" s="112">
        <v>0</v>
      </c>
      <c r="X3093" s="112">
        <v>66576</v>
      </c>
      <c r="Y3093" s="112">
        <v>0</v>
      </c>
      <c r="Z3093" s="112">
        <v>0</v>
      </c>
      <c r="AA3093" s="112">
        <v>120</v>
      </c>
      <c r="AB3093" s="112">
        <v>118200</v>
      </c>
    </row>
    <row r="3094" spans="1:28" hidden="1" outlineLevel="1" x14ac:dyDescent="0.25">
      <c r="A3094" s="114" t="s">
        <v>1896</v>
      </c>
      <c r="B3094" s="114" t="s">
        <v>1897</v>
      </c>
      <c r="C3094" s="114" t="s">
        <v>598</v>
      </c>
      <c r="D3094" s="114" t="s">
        <v>1685</v>
      </c>
      <c r="E3094" s="112">
        <v>0</v>
      </c>
      <c r="F3094" s="112">
        <v>0</v>
      </c>
      <c r="G3094" s="112">
        <v>0</v>
      </c>
      <c r="H3094" s="112">
        <v>0</v>
      </c>
      <c r="I3094" s="112">
        <v>0</v>
      </c>
      <c r="J3094" s="112">
        <v>0</v>
      </c>
      <c r="K3094" s="112">
        <v>0</v>
      </c>
      <c r="L3094" s="112">
        <v>0</v>
      </c>
      <c r="M3094" s="112">
        <v>0</v>
      </c>
      <c r="O3094" s="114" t="s">
        <v>1896</v>
      </c>
      <c r="P3094" s="114" t="s">
        <v>1897</v>
      </c>
      <c r="Q3094" s="114" t="s">
        <v>598</v>
      </c>
      <c r="R3094" s="114" t="s">
        <v>1685</v>
      </c>
      <c r="S3094" s="114"/>
      <c r="T3094" s="112">
        <v>0</v>
      </c>
      <c r="U3094" s="112">
        <v>0</v>
      </c>
      <c r="V3094" s="112">
        <v>0</v>
      </c>
      <c r="W3094" s="112">
        <v>0</v>
      </c>
      <c r="X3094" s="112">
        <v>0</v>
      </c>
      <c r="Y3094" s="112">
        <v>0</v>
      </c>
      <c r="Z3094" s="112">
        <v>0</v>
      </c>
      <c r="AA3094" s="112">
        <v>0</v>
      </c>
      <c r="AB3094" s="112">
        <v>0</v>
      </c>
    </row>
    <row r="3095" spans="1:28" hidden="1" outlineLevel="1" x14ac:dyDescent="0.25">
      <c r="A3095" s="114" t="s">
        <v>1896</v>
      </c>
      <c r="B3095" s="114" t="s">
        <v>1897</v>
      </c>
      <c r="C3095" s="114" t="s">
        <v>599</v>
      </c>
      <c r="D3095" s="114" t="s">
        <v>1686</v>
      </c>
      <c r="E3095" s="112">
        <v>0</v>
      </c>
      <c r="F3095" s="112">
        <v>0</v>
      </c>
      <c r="G3095" s="112">
        <v>0</v>
      </c>
      <c r="H3095" s="112">
        <v>0</v>
      </c>
      <c r="I3095" s="112">
        <v>0</v>
      </c>
      <c r="J3095" s="112">
        <v>211136</v>
      </c>
      <c r="K3095" s="112">
        <v>0</v>
      </c>
      <c r="L3095" s="112">
        <v>12107</v>
      </c>
      <c r="M3095" s="112">
        <v>223243</v>
      </c>
      <c r="O3095" s="114" t="s">
        <v>1896</v>
      </c>
      <c r="P3095" s="114" t="s">
        <v>1897</v>
      </c>
      <c r="Q3095" s="114" t="s">
        <v>599</v>
      </c>
      <c r="R3095" s="114" t="s">
        <v>1686</v>
      </c>
      <c r="S3095" s="114"/>
      <c r="T3095" s="112">
        <v>0</v>
      </c>
      <c r="U3095" s="112">
        <v>0</v>
      </c>
      <c r="V3095" s="112">
        <v>0</v>
      </c>
      <c r="W3095" s="112">
        <v>0</v>
      </c>
      <c r="X3095" s="112">
        <v>0</v>
      </c>
      <c r="Y3095" s="112">
        <v>211136</v>
      </c>
      <c r="Z3095" s="112">
        <v>0</v>
      </c>
      <c r="AA3095" s="112">
        <v>12107</v>
      </c>
      <c r="AB3095" s="112">
        <v>223243</v>
      </c>
    </row>
    <row r="3096" spans="1:28" hidden="1" outlineLevel="1" x14ac:dyDescent="0.25">
      <c r="A3096" s="114" t="s">
        <v>1896</v>
      </c>
      <c r="B3096" s="114" t="s">
        <v>1897</v>
      </c>
      <c r="C3096" s="114" t="s">
        <v>600</v>
      </c>
      <c r="D3096" s="114" t="s">
        <v>1687</v>
      </c>
      <c r="E3096" s="112">
        <v>640992</v>
      </c>
      <c r="F3096" s="112">
        <v>0</v>
      </c>
      <c r="G3096" s="112">
        <v>0</v>
      </c>
      <c r="H3096" s="112">
        <v>99280</v>
      </c>
      <c r="I3096" s="112">
        <v>0</v>
      </c>
      <c r="J3096" s="112">
        <v>0</v>
      </c>
      <c r="K3096" s="112">
        <v>0</v>
      </c>
      <c r="L3096" s="112">
        <v>0</v>
      </c>
      <c r="M3096" s="112">
        <v>740272</v>
      </c>
      <c r="O3096" s="114" t="s">
        <v>1896</v>
      </c>
      <c r="P3096" s="114" t="s">
        <v>1897</v>
      </c>
      <c r="Q3096" s="114" t="s">
        <v>600</v>
      </c>
      <c r="R3096" s="114" t="s">
        <v>1687</v>
      </c>
      <c r="S3096" s="114"/>
      <c r="T3096" s="112">
        <v>640992</v>
      </c>
      <c r="U3096" s="112">
        <v>0</v>
      </c>
      <c r="V3096" s="112">
        <v>0</v>
      </c>
      <c r="W3096" s="112">
        <v>99280</v>
      </c>
      <c r="X3096" s="112">
        <v>0</v>
      </c>
      <c r="Y3096" s="112">
        <v>0</v>
      </c>
      <c r="Z3096" s="112">
        <v>0</v>
      </c>
      <c r="AA3096" s="112">
        <v>0</v>
      </c>
      <c r="AB3096" s="112">
        <v>740272</v>
      </c>
    </row>
    <row r="3097" spans="1:28" hidden="1" outlineLevel="1" x14ac:dyDescent="0.25">
      <c r="A3097" s="114" t="s">
        <v>1896</v>
      </c>
      <c r="B3097" s="114" t="s">
        <v>1897</v>
      </c>
      <c r="C3097" s="114" t="s">
        <v>601</v>
      </c>
      <c r="D3097" s="114" t="s">
        <v>1688</v>
      </c>
      <c r="E3097" s="112">
        <v>83632</v>
      </c>
      <c r="F3097" s="112">
        <v>0</v>
      </c>
      <c r="G3097" s="112">
        <v>0</v>
      </c>
      <c r="H3097" s="112">
        <v>0</v>
      </c>
      <c r="I3097" s="112">
        <v>24816</v>
      </c>
      <c r="J3097" s="112">
        <v>0</v>
      </c>
      <c r="K3097" s="112">
        <v>1344</v>
      </c>
      <c r="L3097" s="112">
        <v>0</v>
      </c>
      <c r="M3097" s="112">
        <v>109792</v>
      </c>
      <c r="O3097" s="114" t="s">
        <v>1896</v>
      </c>
      <c r="P3097" s="114" t="s">
        <v>1897</v>
      </c>
      <c r="Q3097" s="114" t="s">
        <v>601</v>
      </c>
      <c r="R3097" s="114" t="s">
        <v>1688</v>
      </c>
      <c r="S3097" s="114"/>
      <c r="T3097" s="112">
        <v>83632</v>
      </c>
      <c r="U3097" s="112">
        <v>0</v>
      </c>
      <c r="V3097" s="112">
        <v>0</v>
      </c>
      <c r="W3097" s="112">
        <v>0</v>
      </c>
      <c r="X3097" s="112">
        <v>24816</v>
      </c>
      <c r="Y3097" s="112">
        <v>0</v>
      </c>
      <c r="Z3097" s="112">
        <v>1344</v>
      </c>
      <c r="AA3097" s="112">
        <v>0</v>
      </c>
      <c r="AB3097" s="112">
        <v>109792</v>
      </c>
    </row>
    <row r="3098" spans="1:28" hidden="1" outlineLevel="1" x14ac:dyDescent="0.25">
      <c r="A3098" s="114" t="s">
        <v>1896</v>
      </c>
      <c r="B3098" s="114" t="s">
        <v>1897</v>
      </c>
      <c r="C3098" s="114" t="s">
        <v>602</v>
      </c>
      <c r="D3098" s="114" t="s">
        <v>1689</v>
      </c>
      <c r="E3098" s="112">
        <v>0</v>
      </c>
      <c r="F3098" s="112">
        <v>0</v>
      </c>
      <c r="G3098" s="112">
        <v>0</v>
      </c>
      <c r="H3098" s="112">
        <v>0</v>
      </c>
      <c r="I3098" s="112">
        <v>0</v>
      </c>
      <c r="J3098" s="112">
        <v>144832</v>
      </c>
      <c r="K3098" s="112">
        <v>0</v>
      </c>
      <c r="L3098" s="112">
        <v>12840</v>
      </c>
      <c r="M3098" s="112">
        <v>157672</v>
      </c>
      <c r="O3098" s="114" t="s">
        <v>1896</v>
      </c>
      <c r="P3098" s="114" t="s">
        <v>1897</v>
      </c>
      <c r="Q3098" s="114" t="s">
        <v>602</v>
      </c>
      <c r="R3098" s="114" t="s">
        <v>1689</v>
      </c>
      <c r="S3098" s="114"/>
      <c r="T3098" s="112">
        <v>0</v>
      </c>
      <c r="U3098" s="112">
        <v>0</v>
      </c>
      <c r="V3098" s="112">
        <v>0</v>
      </c>
      <c r="W3098" s="112">
        <v>0</v>
      </c>
      <c r="X3098" s="112">
        <v>0</v>
      </c>
      <c r="Y3098" s="112">
        <v>144832</v>
      </c>
      <c r="Z3098" s="112">
        <v>0</v>
      </c>
      <c r="AA3098" s="112">
        <v>12840</v>
      </c>
      <c r="AB3098" s="112">
        <v>157672</v>
      </c>
    </row>
    <row r="3099" spans="1:28" hidden="1" outlineLevel="1" x14ac:dyDescent="0.25">
      <c r="A3099" s="114" t="s">
        <v>1896</v>
      </c>
      <c r="B3099" s="114" t="s">
        <v>1897</v>
      </c>
      <c r="C3099" s="114" t="s">
        <v>603</v>
      </c>
      <c r="D3099" s="114" t="s">
        <v>1690</v>
      </c>
      <c r="E3099" s="112">
        <v>0</v>
      </c>
      <c r="F3099" s="112">
        <v>0</v>
      </c>
      <c r="G3099" s="112">
        <v>0</v>
      </c>
      <c r="H3099" s="112">
        <v>0</v>
      </c>
      <c r="I3099" s="112">
        <v>0</v>
      </c>
      <c r="J3099" s="112">
        <v>0</v>
      </c>
      <c r="K3099" s="112">
        <v>0</v>
      </c>
      <c r="L3099" s="112">
        <v>0</v>
      </c>
      <c r="M3099" s="112">
        <v>0</v>
      </c>
      <c r="O3099" s="114" t="s">
        <v>1896</v>
      </c>
      <c r="P3099" s="114" t="s">
        <v>1897</v>
      </c>
      <c r="Q3099" s="114" t="s">
        <v>603</v>
      </c>
      <c r="R3099" s="114" t="s">
        <v>1690</v>
      </c>
      <c r="S3099" s="114"/>
      <c r="T3099" s="112">
        <v>0</v>
      </c>
      <c r="U3099" s="112">
        <v>0</v>
      </c>
      <c r="V3099" s="112">
        <v>0</v>
      </c>
      <c r="W3099" s="112">
        <v>0</v>
      </c>
      <c r="X3099" s="112">
        <v>0</v>
      </c>
      <c r="Y3099" s="112">
        <v>0</v>
      </c>
      <c r="Z3099" s="112">
        <v>0</v>
      </c>
      <c r="AA3099" s="112">
        <v>0</v>
      </c>
      <c r="AB3099" s="112">
        <v>0</v>
      </c>
    </row>
    <row r="3100" spans="1:28" hidden="1" outlineLevel="1" x14ac:dyDescent="0.25">
      <c r="A3100" s="114" t="s">
        <v>1896</v>
      </c>
      <c r="B3100" s="114" t="s">
        <v>1897</v>
      </c>
      <c r="C3100" s="114" t="s">
        <v>604</v>
      </c>
      <c r="D3100" s="114" t="s">
        <v>1691</v>
      </c>
      <c r="E3100" s="112">
        <v>1728</v>
      </c>
      <c r="F3100" s="112">
        <v>0</v>
      </c>
      <c r="G3100" s="112">
        <v>0</v>
      </c>
      <c r="H3100" s="112">
        <v>0</v>
      </c>
      <c r="I3100" s="112">
        <v>15392</v>
      </c>
      <c r="J3100" s="112">
        <v>116048</v>
      </c>
      <c r="K3100" s="112">
        <v>0</v>
      </c>
      <c r="L3100" s="112">
        <v>36238</v>
      </c>
      <c r="M3100" s="112">
        <v>169406</v>
      </c>
      <c r="O3100" s="114" t="s">
        <v>1896</v>
      </c>
      <c r="P3100" s="114" t="s">
        <v>1897</v>
      </c>
      <c r="Q3100" s="114" t="s">
        <v>604</v>
      </c>
      <c r="R3100" s="114" t="s">
        <v>1691</v>
      </c>
      <c r="S3100" s="114"/>
      <c r="T3100" s="112">
        <v>1728</v>
      </c>
      <c r="U3100" s="112">
        <v>0</v>
      </c>
      <c r="V3100" s="112">
        <v>0</v>
      </c>
      <c r="W3100" s="112">
        <v>0</v>
      </c>
      <c r="X3100" s="112">
        <v>15392</v>
      </c>
      <c r="Y3100" s="112">
        <v>116048</v>
      </c>
      <c r="Z3100" s="112">
        <v>0</v>
      </c>
      <c r="AA3100" s="112">
        <v>36238</v>
      </c>
      <c r="AB3100" s="112">
        <v>169406</v>
      </c>
    </row>
    <row r="3101" spans="1:28" hidden="1" outlineLevel="1" x14ac:dyDescent="0.25">
      <c r="A3101" s="114" t="s">
        <v>1896</v>
      </c>
      <c r="B3101" s="114" t="s">
        <v>1897</v>
      </c>
      <c r="C3101" s="114" t="s">
        <v>605</v>
      </c>
      <c r="D3101" s="114" t="s">
        <v>1692</v>
      </c>
      <c r="E3101" s="112">
        <v>0</v>
      </c>
      <c r="F3101" s="112">
        <v>0</v>
      </c>
      <c r="G3101" s="112">
        <v>0</v>
      </c>
      <c r="H3101" s="112">
        <v>0</v>
      </c>
      <c r="I3101" s="112">
        <v>0</v>
      </c>
      <c r="J3101" s="112">
        <v>0</v>
      </c>
      <c r="K3101" s="112">
        <v>0</v>
      </c>
      <c r="L3101" s="112">
        <v>0</v>
      </c>
      <c r="M3101" s="112">
        <v>0</v>
      </c>
      <c r="O3101" s="114" t="s">
        <v>1896</v>
      </c>
      <c r="P3101" s="114" t="s">
        <v>1897</v>
      </c>
      <c r="Q3101" s="114" t="s">
        <v>605</v>
      </c>
      <c r="R3101" s="114" t="s">
        <v>1692</v>
      </c>
      <c r="S3101" s="114"/>
      <c r="T3101" s="112">
        <v>0</v>
      </c>
      <c r="U3101" s="112">
        <v>0</v>
      </c>
      <c r="V3101" s="112">
        <v>0</v>
      </c>
      <c r="W3101" s="112">
        <v>0</v>
      </c>
      <c r="X3101" s="112">
        <v>0</v>
      </c>
      <c r="Y3101" s="112">
        <v>0</v>
      </c>
      <c r="Z3101" s="112">
        <v>0</v>
      </c>
      <c r="AA3101" s="112">
        <v>0</v>
      </c>
      <c r="AB3101" s="112">
        <v>0</v>
      </c>
    </row>
    <row r="3102" spans="1:28" hidden="1" outlineLevel="1" x14ac:dyDescent="0.25">
      <c r="A3102" s="114" t="s">
        <v>1896</v>
      </c>
      <c r="B3102" s="114" t="s">
        <v>1897</v>
      </c>
      <c r="C3102" s="114" t="s">
        <v>606</v>
      </c>
      <c r="D3102" s="114" t="s">
        <v>1693</v>
      </c>
      <c r="E3102" s="112">
        <v>0</v>
      </c>
      <c r="F3102" s="112">
        <v>0</v>
      </c>
      <c r="G3102" s="112">
        <v>0</v>
      </c>
      <c r="H3102" s="112">
        <v>0</v>
      </c>
      <c r="I3102" s="112">
        <v>0</v>
      </c>
      <c r="J3102" s="112">
        <v>5600</v>
      </c>
      <c r="K3102" s="112">
        <v>0</v>
      </c>
      <c r="L3102" s="112">
        <v>0</v>
      </c>
      <c r="M3102" s="112">
        <v>5600</v>
      </c>
      <c r="O3102" s="114" t="s">
        <v>1896</v>
      </c>
      <c r="P3102" s="114" t="s">
        <v>1897</v>
      </c>
      <c r="Q3102" s="114" t="s">
        <v>606</v>
      </c>
      <c r="R3102" s="114" t="s">
        <v>1693</v>
      </c>
      <c r="S3102" s="114"/>
      <c r="T3102" s="112">
        <v>0</v>
      </c>
      <c r="U3102" s="112">
        <v>0</v>
      </c>
      <c r="V3102" s="112">
        <v>0</v>
      </c>
      <c r="W3102" s="112">
        <v>0</v>
      </c>
      <c r="X3102" s="112">
        <v>0</v>
      </c>
      <c r="Y3102" s="112">
        <v>5600</v>
      </c>
      <c r="Z3102" s="112">
        <v>0</v>
      </c>
      <c r="AA3102" s="112">
        <v>0</v>
      </c>
      <c r="AB3102" s="112">
        <v>5600</v>
      </c>
    </row>
    <row r="3103" spans="1:28" hidden="1" outlineLevel="1" x14ac:dyDescent="0.25">
      <c r="A3103" s="114" t="s">
        <v>1896</v>
      </c>
      <c r="B3103" s="114" t="s">
        <v>1897</v>
      </c>
      <c r="C3103" s="114" t="s">
        <v>607</v>
      </c>
      <c r="D3103" s="114" t="s">
        <v>1694</v>
      </c>
      <c r="E3103" s="112">
        <v>0</v>
      </c>
      <c r="F3103" s="112">
        <v>300464</v>
      </c>
      <c r="G3103" s="112">
        <v>189328</v>
      </c>
      <c r="H3103" s="112">
        <v>0</v>
      </c>
      <c r="I3103" s="112">
        <v>0</v>
      </c>
      <c r="J3103" s="112">
        <v>0</v>
      </c>
      <c r="K3103" s="112">
        <v>0</v>
      </c>
      <c r="L3103" s="112">
        <v>0</v>
      </c>
      <c r="M3103" s="112">
        <v>489792</v>
      </c>
      <c r="O3103" s="114" t="s">
        <v>1896</v>
      </c>
      <c r="P3103" s="114" t="s">
        <v>1897</v>
      </c>
      <c r="Q3103" s="114" t="s">
        <v>607</v>
      </c>
      <c r="R3103" s="114" t="s">
        <v>1694</v>
      </c>
      <c r="S3103" s="114"/>
      <c r="T3103" s="112">
        <v>0</v>
      </c>
      <c r="U3103" s="112">
        <v>300464</v>
      </c>
      <c r="V3103" s="112">
        <v>189328</v>
      </c>
      <c r="W3103" s="112">
        <v>0</v>
      </c>
      <c r="X3103" s="112">
        <v>0</v>
      </c>
      <c r="Y3103" s="112">
        <v>0</v>
      </c>
      <c r="Z3103" s="112">
        <v>0</v>
      </c>
      <c r="AA3103" s="112">
        <v>0</v>
      </c>
      <c r="AB3103" s="112">
        <v>489792</v>
      </c>
    </row>
    <row r="3104" spans="1:28" hidden="1" outlineLevel="1" x14ac:dyDescent="0.25">
      <c r="A3104" s="114" t="s">
        <v>1896</v>
      </c>
      <c r="B3104" s="114" t="s">
        <v>1897</v>
      </c>
      <c r="C3104" s="114" t="s">
        <v>608</v>
      </c>
      <c r="D3104" s="114" t="s">
        <v>1695</v>
      </c>
      <c r="E3104" s="112">
        <v>0</v>
      </c>
      <c r="F3104" s="112">
        <v>0</v>
      </c>
      <c r="G3104" s="112">
        <v>0</v>
      </c>
      <c r="H3104" s="112">
        <v>0</v>
      </c>
      <c r="I3104" s="112">
        <v>86960</v>
      </c>
      <c r="J3104" s="112">
        <v>0</v>
      </c>
      <c r="K3104" s="112">
        <v>0</v>
      </c>
      <c r="L3104" s="112">
        <v>0</v>
      </c>
      <c r="M3104" s="112">
        <v>86960</v>
      </c>
      <c r="O3104" s="114" t="s">
        <v>1896</v>
      </c>
      <c r="P3104" s="114" t="s">
        <v>1897</v>
      </c>
      <c r="Q3104" s="114" t="s">
        <v>608</v>
      </c>
      <c r="R3104" s="114" t="s">
        <v>1695</v>
      </c>
      <c r="S3104" s="114"/>
      <c r="T3104" s="112">
        <v>0</v>
      </c>
      <c r="U3104" s="112">
        <v>0</v>
      </c>
      <c r="V3104" s="112">
        <v>0</v>
      </c>
      <c r="W3104" s="112">
        <v>0</v>
      </c>
      <c r="X3104" s="112">
        <v>86960</v>
      </c>
      <c r="Y3104" s="112">
        <v>0</v>
      </c>
      <c r="Z3104" s="112">
        <v>0</v>
      </c>
      <c r="AA3104" s="112">
        <v>0</v>
      </c>
      <c r="AB3104" s="112">
        <v>86960</v>
      </c>
    </row>
    <row r="3105" spans="1:28" hidden="1" outlineLevel="1" x14ac:dyDescent="0.25">
      <c r="A3105" s="114" t="s">
        <v>1896</v>
      </c>
      <c r="B3105" s="114" t="s">
        <v>1897</v>
      </c>
      <c r="C3105" s="114" t="s">
        <v>609</v>
      </c>
      <c r="D3105" s="114" t="s">
        <v>1696</v>
      </c>
      <c r="E3105" s="112">
        <v>0</v>
      </c>
      <c r="F3105" s="112">
        <v>0</v>
      </c>
      <c r="G3105" s="112">
        <v>0</v>
      </c>
      <c r="H3105" s="112">
        <v>0</v>
      </c>
      <c r="I3105" s="112">
        <v>30992</v>
      </c>
      <c r="J3105" s="112">
        <v>0</v>
      </c>
      <c r="K3105" s="112">
        <v>71519</v>
      </c>
      <c r="L3105" s="112">
        <v>0</v>
      </c>
      <c r="M3105" s="112">
        <v>102511</v>
      </c>
      <c r="O3105" s="114" t="s">
        <v>1896</v>
      </c>
      <c r="P3105" s="114" t="s">
        <v>1897</v>
      </c>
      <c r="Q3105" s="114" t="s">
        <v>609</v>
      </c>
      <c r="R3105" s="114" t="s">
        <v>1696</v>
      </c>
      <c r="S3105" s="114"/>
      <c r="T3105" s="112">
        <v>0</v>
      </c>
      <c r="U3105" s="112">
        <v>0</v>
      </c>
      <c r="V3105" s="112">
        <v>0</v>
      </c>
      <c r="W3105" s="112">
        <v>0</v>
      </c>
      <c r="X3105" s="112">
        <v>30992</v>
      </c>
      <c r="Y3105" s="112">
        <v>0</v>
      </c>
      <c r="Z3105" s="112">
        <v>71519</v>
      </c>
      <c r="AA3105" s="112">
        <v>0</v>
      </c>
      <c r="AB3105" s="112">
        <v>102511</v>
      </c>
    </row>
    <row r="3106" spans="1:28" hidden="1" outlineLevel="1" x14ac:dyDescent="0.25">
      <c r="A3106" s="114" t="s">
        <v>1896</v>
      </c>
      <c r="B3106" s="114" t="s">
        <v>1897</v>
      </c>
      <c r="C3106" s="114" t="s">
        <v>610</v>
      </c>
      <c r="D3106" s="114" t="s">
        <v>1697</v>
      </c>
      <c r="E3106" s="112">
        <v>0</v>
      </c>
      <c r="F3106" s="112">
        <v>0</v>
      </c>
      <c r="G3106" s="112">
        <v>0</v>
      </c>
      <c r="H3106" s="112">
        <v>0</v>
      </c>
      <c r="I3106" s="112">
        <v>880</v>
      </c>
      <c r="J3106" s="112">
        <v>0</v>
      </c>
      <c r="K3106" s="112">
        <v>0</v>
      </c>
      <c r="L3106" s="112">
        <v>0</v>
      </c>
      <c r="M3106" s="112">
        <v>880</v>
      </c>
      <c r="O3106" s="114" t="s">
        <v>1896</v>
      </c>
      <c r="P3106" s="114" t="s">
        <v>1897</v>
      </c>
      <c r="Q3106" s="114" t="s">
        <v>610</v>
      </c>
      <c r="R3106" s="114" t="s">
        <v>1697</v>
      </c>
      <c r="S3106" s="114"/>
      <c r="T3106" s="112">
        <v>0</v>
      </c>
      <c r="U3106" s="112">
        <v>0</v>
      </c>
      <c r="V3106" s="112">
        <v>0</v>
      </c>
      <c r="W3106" s="112">
        <v>0</v>
      </c>
      <c r="X3106" s="112">
        <v>880</v>
      </c>
      <c r="Y3106" s="112">
        <v>0</v>
      </c>
      <c r="Z3106" s="112">
        <v>0</v>
      </c>
      <c r="AA3106" s="112">
        <v>0</v>
      </c>
      <c r="AB3106" s="112">
        <v>880</v>
      </c>
    </row>
    <row r="3107" spans="1:28" hidden="1" outlineLevel="1" x14ac:dyDescent="0.25">
      <c r="A3107" s="114" t="s">
        <v>1896</v>
      </c>
      <c r="B3107" s="114" t="s">
        <v>1897</v>
      </c>
      <c r="C3107" s="114" t="s">
        <v>611</v>
      </c>
      <c r="D3107" s="114" t="s">
        <v>1698</v>
      </c>
      <c r="E3107" s="112">
        <v>82032</v>
      </c>
      <c r="F3107" s="112">
        <v>0</v>
      </c>
      <c r="G3107" s="112">
        <v>0</v>
      </c>
      <c r="H3107" s="112">
        <v>0</v>
      </c>
      <c r="I3107" s="112">
        <v>0</v>
      </c>
      <c r="J3107" s="112">
        <v>0</v>
      </c>
      <c r="K3107" s="112">
        <v>0</v>
      </c>
      <c r="L3107" s="112">
        <v>0</v>
      </c>
      <c r="M3107" s="112">
        <v>82032</v>
      </c>
      <c r="O3107" s="114" t="s">
        <v>1896</v>
      </c>
      <c r="P3107" s="114" t="s">
        <v>1897</v>
      </c>
      <c r="Q3107" s="114" t="s">
        <v>611</v>
      </c>
      <c r="R3107" s="114" t="s">
        <v>1698</v>
      </c>
      <c r="S3107" s="114"/>
      <c r="T3107" s="112">
        <v>82032</v>
      </c>
      <c r="U3107" s="112">
        <v>0</v>
      </c>
      <c r="V3107" s="112">
        <v>0</v>
      </c>
      <c r="W3107" s="112">
        <v>0</v>
      </c>
      <c r="X3107" s="112">
        <v>0</v>
      </c>
      <c r="Y3107" s="112">
        <v>0</v>
      </c>
      <c r="Z3107" s="112">
        <v>0</v>
      </c>
      <c r="AA3107" s="112">
        <v>0</v>
      </c>
      <c r="AB3107" s="112">
        <v>82032</v>
      </c>
    </row>
    <row r="3108" spans="1:28" hidden="1" outlineLevel="1" x14ac:dyDescent="0.25">
      <c r="A3108" s="114" t="s">
        <v>1896</v>
      </c>
      <c r="B3108" s="114" t="s">
        <v>1897</v>
      </c>
      <c r="C3108" s="114" t="s">
        <v>612</v>
      </c>
      <c r="D3108" s="114" t="s">
        <v>1699</v>
      </c>
      <c r="E3108" s="112">
        <v>35136</v>
      </c>
      <c r="F3108" s="112">
        <v>0</v>
      </c>
      <c r="G3108" s="112">
        <v>0</v>
      </c>
      <c r="H3108" s="112">
        <v>0</v>
      </c>
      <c r="I3108" s="112">
        <v>0</v>
      </c>
      <c r="J3108" s="112">
        <v>0</v>
      </c>
      <c r="K3108" s="112">
        <v>0</v>
      </c>
      <c r="L3108" s="112">
        <v>0</v>
      </c>
      <c r="M3108" s="112">
        <v>35136</v>
      </c>
      <c r="O3108" s="114" t="s">
        <v>1896</v>
      </c>
      <c r="P3108" s="114" t="s">
        <v>1897</v>
      </c>
      <c r="Q3108" s="114" t="s">
        <v>612</v>
      </c>
      <c r="R3108" s="114" t="s">
        <v>1699</v>
      </c>
      <c r="S3108" s="114"/>
      <c r="T3108" s="112">
        <v>35136</v>
      </c>
      <c r="U3108" s="112">
        <v>0</v>
      </c>
      <c r="V3108" s="112">
        <v>0</v>
      </c>
      <c r="W3108" s="112">
        <v>0</v>
      </c>
      <c r="X3108" s="112">
        <v>0</v>
      </c>
      <c r="Y3108" s="112">
        <v>0</v>
      </c>
      <c r="Z3108" s="112">
        <v>0</v>
      </c>
      <c r="AA3108" s="112">
        <v>0</v>
      </c>
      <c r="AB3108" s="112">
        <v>35136</v>
      </c>
    </row>
    <row r="3109" spans="1:28" hidden="1" outlineLevel="1" x14ac:dyDescent="0.25">
      <c r="A3109" s="114" t="s">
        <v>1896</v>
      </c>
      <c r="B3109" s="114" t="s">
        <v>1897</v>
      </c>
      <c r="C3109" s="114" t="s">
        <v>613</v>
      </c>
      <c r="D3109" s="114" t="s">
        <v>1700</v>
      </c>
      <c r="E3109" s="112">
        <v>808448</v>
      </c>
      <c r="F3109" s="112">
        <v>0</v>
      </c>
      <c r="G3109" s="112">
        <v>0</v>
      </c>
      <c r="H3109" s="112">
        <v>0</v>
      </c>
      <c r="I3109" s="112">
        <v>0</v>
      </c>
      <c r="J3109" s="112">
        <v>0</v>
      </c>
      <c r="K3109" s="112">
        <v>0</v>
      </c>
      <c r="L3109" s="112">
        <v>0</v>
      </c>
      <c r="M3109" s="112">
        <v>808448</v>
      </c>
      <c r="O3109" s="114" t="s">
        <v>1896</v>
      </c>
      <c r="P3109" s="114" t="s">
        <v>1897</v>
      </c>
      <c r="Q3109" s="114" t="s">
        <v>613</v>
      </c>
      <c r="R3109" s="114" t="s">
        <v>1700</v>
      </c>
      <c r="S3109" s="114"/>
      <c r="T3109" s="112">
        <v>808448</v>
      </c>
      <c r="U3109" s="112">
        <v>0</v>
      </c>
      <c r="V3109" s="112">
        <v>0</v>
      </c>
      <c r="W3109" s="112">
        <v>0</v>
      </c>
      <c r="X3109" s="112">
        <v>0</v>
      </c>
      <c r="Y3109" s="112">
        <v>0</v>
      </c>
      <c r="Z3109" s="112">
        <v>0</v>
      </c>
      <c r="AA3109" s="112">
        <v>0</v>
      </c>
      <c r="AB3109" s="112">
        <v>808448</v>
      </c>
    </row>
    <row r="3110" spans="1:28" hidden="1" outlineLevel="1" x14ac:dyDescent="0.25">
      <c r="A3110" s="114" t="s">
        <v>1896</v>
      </c>
      <c r="B3110" s="114" t="s">
        <v>1897</v>
      </c>
      <c r="C3110" s="114" t="s">
        <v>614</v>
      </c>
      <c r="D3110" s="114" t="s">
        <v>1701</v>
      </c>
      <c r="E3110" s="112">
        <v>189536</v>
      </c>
      <c r="F3110" s="112">
        <v>0</v>
      </c>
      <c r="G3110" s="112">
        <v>0</v>
      </c>
      <c r="H3110" s="112">
        <v>0</v>
      </c>
      <c r="I3110" s="112">
        <v>45184</v>
      </c>
      <c r="J3110" s="112">
        <v>0</v>
      </c>
      <c r="K3110" s="112">
        <v>0</v>
      </c>
      <c r="L3110" s="112">
        <v>0</v>
      </c>
      <c r="M3110" s="112">
        <v>234720</v>
      </c>
      <c r="O3110" s="114" t="s">
        <v>1896</v>
      </c>
      <c r="P3110" s="114" t="s">
        <v>1897</v>
      </c>
      <c r="Q3110" s="114" t="s">
        <v>614</v>
      </c>
      <c r="R3110" s="114" t="s">
        <v>1701</v>
      </c>
      <c r="S3110" s="114"/>
      <c r="T3110" s="112">
        <v>189536</v>
      </c>
      <c r="U3110" s="112">
        <v>0</v>
      </c>
      <c r="V3110" s="112">
        <v>0</v>
      </c>
      <c r="W3110" s="112">
        <v>0</v>
      </c>
      <c r="X3110" s="112">
        <v>45184</v>
      </c>
      <c r="Y3110" s="112">
        <v>0</v>
      </c>
      <c r="Z3110" s="112">
        <v>0</v>
      </c>
      <c r="AA3110" s="112">
        <v>0</v>
      </c>
      <c r="AB3110" s="112">
        <v>234720</v>
      </c>
    </row>
    <row r="3111" spans="1:28" hidden="1" outlineLevel="1" x14ac:dyDescent="0.25">
      <c r="A3111" s="114" t="s">
        <v>1896</v>
      </c>
      <c r="B3111" s="114" t="s">
        <v>1897</v>
      </c>
      <c r="C3111" s="114" t="s">
        <v>615</v>
      </c>
      <c r="D3111" s="114" t="s">
        <v>1702</v>
      </c>
      <c r="E3111" s="112">
        <v>0</v>
      </c>
      <c r="F3111" s="112">
        <v>0</v>
      </c>
      <c r="G3111" s="112">
        <v>0</v>
      </c>
      <c r="H3111" s="112">
        <v>0</v>
      </c>
      <c r="I3111" s="112">
        <v>0</v>
      </c>
      <c r="J3111" s="112">
        <v>0</v>
      </c>
      <c r="K3111" s="112">
        <v>0</v>
      </c>
      <c r="L3111" s="112">
        <v>0</v>
      </c>
      <c r="M3111" s="112">
        <v>0</v>
      </c>
      <c r="O3111" s="114" t="s">
        <v>1896</v>
      </c>
      <c r="P3111" s="114" t="s">
        <v>1897</v>
      </c>
      <c r="Q3111" s="114" t="s">
        <v>615</v>
      </c>
      <c r="R3111" s="114" t="s">
        <v>1702</v>
      </c>
      <c r="S3111" s="114"/>
      <c r="T3111" s="112">
        <v>0</v>
      </c>
      <c r="U3111" s="112">
        <v>0</v>
      </c>
      <c r="V3111" s="112">
        <v>0</v>
      </c>
      <c r="W3111" s="112">
        <v>0</v>
      </c>
      <c r="X3111" s="112">
        <v>0</v>
      </c>
      <c r="Y3111" s="112">
        <v>0</v>
      </c>
      <c r="Z3111" s="112">
        <v>0</v>
      </c>
      <c r="AA3111" s="112">
        <v>0</v>
      </c>
      <c r="AB3111" s="112">
        <v>0</v>
      </c>
    </row>
    <row r="3112" spans="1:28" hidden="1" outlineLevel="1" x14ac:dyDescent="0.25">
      <c r="A3112" s="114" t="s">
        <v>1896</v>
      </c>
      <c r="B3112" s="114" t="s">
        <v>1897</v>
      </c>
      <c r="C3112" s="114" t="s">
        <v>616</v>
      </c>
      <c r="D3112" s="114" t="s">
        <v>1703</v>
      </c>
      <c r="E3112" s="112">
        <v>1990656</v>
      </c>
      <c r="F3112" s="112">
        <v>934960</v>
      </c>
      <c r="G3112" s="112">
        <v>189328</v>
      </c>
      <c r="H3112" s="112">
        <v>99280</v>
      </c>
      <c r="I3112" s="112">
        <v>623984</v>
      </c>
      <c r="J3112" s="112">
        <v>630736</v>
      </c>
      <c r="K3112" s="112">
        <v>89812</v>
      </c>
      <c r="L3112" s="112">
        <v>67081</v>
      </c>
      <c r="M3112" s="112">
        <v>4625837</v>
      </c>
      <c r="O3112" s="114" t="s">
        <v>1896</v>
      </c>
      <c r="P3112" s="114" t="s">
        <v>1897</v>
      </c>
      <c r="Q3112" s="114" t="s">
        <v>616</v>
      </c>
      <c r="R3112" s="114" t="s">
        <v>1703</v>
      </c>
      <c r="S3112" s="114"/>
      <c r="T3112" s="112">
        <v>1990656</v>
      </c>
      <c r="U3112" s="112">
        <v>934960</v>
      </c>
      <c r="V3112" s="112">
        <v>189328</v>
      </c>
      <c r="W3112" s="112">
        <v>99280</v>
      </c>
      <c r="X3112" s="112">
        <v>623984</v>
      </c>
      <c r="Y3112" s="112">
        <v>630736</v>
      </c>
      <c r="Z3112" s="112">
        <v>89812</v>
      </c>
      <c r="AA3112" s="112">
        <v>67081</v>
      </c>
      <c r="AB3112" s="112">
        <v>4625837</v>
      </c>
    </row>
    <row r="3113" spans="1:28" hidden="1" outlineLevel="1" x14ac:dyDescent="0.25">
      <c r="D3113" s="111" t="s">
        <v>617</v>
      </c>
      <c r="R3113" s="111" t="s">
        <v>617</v>
      </c>
      <c r="S3113" s="111"/>
    </row>
    <row r="3114" spans="1:28" hidden="1" outlineLevel="1" x14ac:dyDescent="0.25">
      <c r="A3114" s="114" t="s">
        <v>1896</v>
      </c>
      <c r="B3114" s="114" t="s">
        <v>1897</v>
      </c>
      <c r="C3114" s="114" t="s">
        <v>618</v>
      </c>
      <c r="D3114" s="114" t="s">
        <v>1704</v>
      </c>
      <c r="E3114" s="112">
        <v>0</v>
      </c>
      <c r="F3114" s="112">
        <v>0</v>
      </c>
      <c r="G3114" s="112">
        <v>0</v>
      </c>
      <c r="H3114" s="112">
        <v>0</v>
      </c>
      <c r="I3114" s="112">
        <v>0</v>
      </c>
      <c r="J3114" s="112">
        <v>0</v>
      </c>
      <c r="K3114" s="112">
        <v>0</v>
      </c>
      <c r="L3114" s="112">
        <v>0</v>
      </c>
      <c r="M3114" s="112">
        <v>0</v>
      </c>
      <c r="O3114" s="114" t="s">
        <v>1896</v>
      </c>
      <c r="P3114" s="114" t="s">
        <v>1897</v>
      </c>
      <c r="Q3114" s="114" t="s">
        <v>618</v>
      </c>
      <c r="R3114" s="114" t="s">
        <v>1704</v>
      </c>
      <c r="S3114" s="114"/>
      <c r="T3114" s="112">
        <v>0</v>
      </c>
      <c r="U3114" s="112">
        <v>0</v>
      </c>
      <c r="V3114" s="112">
        <v>0</v>
      </c>
      <c r="W3114" s="112">
        <v>0</v>
      </c>
      <c r="X3114" s="112">
        <v>0</v>
      </c>
      <c r="Y3114" s="112">
        <v>0</v>
      </c>
      <c r="Z3114" s="112">
        <v>0</v>
      </c>
      <c r="AA3114" s="112">
        <v>0</v>
      </c>
      <c r="AB3114" s="112">
        <v>0</v>
      </c>
    </row>
    <row r="3115" spans="1:28" hidden="1" outlineLevel="1" x14ac:dyDescent="0.25">
      <c r="A3115" s="114" t="s">
        <v>1896</v>
      </c>
      <c r="B3115" s="114" t="s">
        <v>1897</v>
      </c>
      <c r="C3115" s="114" t="s">
        <v>619</v>
      </c>
      <c r="D3115" s="114" t="s">
        <v>1705</v>
      </c>
      <c r="E3115" s="112">
        <v>0</v>
      </c>
      <c r="F3115" s="112">
        <v>0</v>
      </c>
      <c r="G3115" s="112">
        <v>0</v>
      </c>
      <c r="H3115" s="112">
        <v>0</v>
      </c>
      <c r="I3115" s="112">
        <v>0</v>
      </c>
      <c r="J3115" s="112">
        <v>0</v>
      </c>
      <c r="K3115" s="112">
        <v>0</v>
      </c>
      <c r="L3115" s="112">
        <v>0</v>
      </c>
      <c r="M3115" s="112">
        <v>0</v>
      </c>
      <c r="O3115" s="114" t="s">
        <v>1896</v>
      </c>
      <c r="P3115" s="114" t="s">
        <v>1897</v>
      </c>
      <c r="Q3115" s="114" t="s">
        <v>619</v>
      </c>
      <c r="R3115" s="114" t="s">
        <v>1705</v>
      </c>
      <c r="S3115" s="114"/>
      <c r="T3115" s="112">
        <v>0</v>
      </c>
      <c r="U3115" s="112">
        <v>0</v>
      </c>
      <c r="V3115" s="112">
        <v>0</v>
      </c>
      <c r="W3115" s="112">
        <v>0</v>
      </c>
      <c r="X3115" s="112">
        <v>0</v>
      </c>
      <c r="Y3115" s="112">
        <v>0</v>
      </c>
      <c r="Z3115" s="112">
        <v>0</v>
      </c>
      <c r="AA3115" s="112">
        <v>0</v>
      </c>
      <c r="AB3115" s="112">
        <v>0</v>
      </c>
    </row>
    <row r="3116" spans="1:28" hidden="1" outlineLevel="1" x14ac:dyDescent="0.25">
      <c r="A3116" s="114" t="s">
        <v>1896</v>
      </c>
      <c r="B3116" s="114" t="s">
        <v>1897</v>
      </c>
      <c r="C3116" s="114" t="s">
        <v>620</v>
      </c>
      <c r="D3116" s="114" t="s">
        <v>1706</v>
      </c>
      <c r="E3116" s="112">
        <v>0</v>
      </c>
      <c r="F3116" s="112">
        <v>0</v>
      </c>
      <c r="G3116" s="112">
        <v>0</v>
      </c>
      <c r="H3116" s="112">
        <v>0</v>
      </c>
      <c r="I3116" s="112">
        <v>0</v>
      </c>
      <c r="J3116" s="112">
        <v>0</v>
      </c>
      <c r="K3116" s="112">
        <v>0</v>
      </c>
      <c r="L3116" s="112">
        <v>0</v>
      </c>
      <c r="M3116" s="112">
        <v>0</v>
      </c>
      <c r="O3116" s="114" t="s">
        <v>1896</v>
      </c>
      <c r="P3116" s="114" t="s">
        <v>1897</v>
      </c>
      <c r="Q3116" s="114" t="s">
        <v>620</v>
      </c>
      <c r="R3116" s="114" t="s">
        <v>1706</v>
      </c>
      <c r="S3116" s="114"/>
      <c r="T3116" s="112">
        <v>0</v>
      </c>
      <c r="U3116" s="112">
        <v>0</v>
      </c>
      <c r="V3116" s="112">
        <v>0</v>
      </c>
      <c r="W3116" s="112">
        <v>0</v>
      </c>
      <c r="X3116" s="112">
        <v>0</v>
      </c>
      <c r="Y3116" s="112">
        <v>0</v>
      </c>
      <c r="Z3116" s="112">
        <v>0</v>
      </c>
      <c r="AA3116" s="112">
        <v>0</v>
      </c>
      <c r="AB3116" s="112">
        <v>0</v>
      </c>
    </row>
    <row r="3117" spans="1:28" hidden="1" outlineLevel="1" x14ac:dyDescent="0.25">
      <c r="A3117" s="114" t="s">
        <v>1896</v>
      </c>
      <c r="B3117" s="114" t="s">
        <v>1897</v>
      </c>
      <c r="C3117" s="114" t="s">
        <v>621</v>
      </c>
      <c r="D3117" s="114" t="s">
        <v>1707</v>
      </c>
      <c r="E3117" s="112">
        <v>0</v>
      </c>
      <c r="F3117" s="112">
        <v>0</v>
      </c>
      <c r="G3117" s="112">
        <v>0</v>
      </c>
      <c r="H3117" s="112">
        <v>0</v>
      </c>
      <c r="I3117" s="112">
        <v>0</v>
      </c>
      <c r="J3117" s="112">
        <v>0</v>
      </c>
      <c r="K3117" s="112">
        <v>0</v>
      </c>
      <c r="L3117" s="112">
        <v>0</v>
      </c>
      <c r="M3117" s="112">
        <v>0</v>
      </c>
      <c r="O3117" s="114" t="s">
        <v>1896</v>
      </c>
      <c r="P3117" s="114" t="s">
        <v>1897</v>
      </c>
      <c r="Q3117" s="114" t="s">
        <v>621</v>
      </c>
      <c r="R3117" s="114" t="s">
        <v>1707</v>
      </c>
      <c r="S3117" s="114"/>
      <c r="T3117" s="112">
        <v>0</v>
      </c>
      <c r="U3117" s="112">
        <v>0</v>
      </c>
      <c r="V3117" s="112">
        <v>0</v>
      </c>
      <c r="W3117" s="112">
        <v>0</v>
      </c>
      <c r="X3117" s="112">
        <v>0</v>
      </c>
      <c r="Y3117" s="112">
        <v>0</v>
      </c>
      <c r="Z3117" s="112">
        <v>0</v>
      </c>
      <c r="AA3117" s="112">
        <v>0</v>
      </c>
      <c r="AB3117" s="112">
        <v>0</v>
      </c>
    </row>
    <row r="3118" spans="1:28" hidden="1" outlineLevel="1" x14ac:dyDescent="0.25">
      <c r="A3118" s="114" t="s">
        <v>1896</v>
      </c>
      <c r="B3118" s="114" t="s">
        <v>1897</v>
      </c>
      <c r="C3118" s="114" t="s">
        <v>706</v>
      </c>
      <c r="D3118" s="114" t="s">
        <v>1708</v>
      </c>
      <c r="E3118" s="112">
        <v>0</v>
      </c>
      <c r="F3118" s="112">
        <v>0</v>
      </c>
      <c r="G3118" s="112">
        <v>0</v>
      </c>
      <c r="H3118" s="112">
        <v>0</v>
      </c>
      <c r="I3118" s="112">
        <v>0</v>
      </c>
      <c r="J3118" s="112">
        <v>0</v>
      </c>
      <c r="K3118" s="112">
        <v>0</v>
      </c>
      <c r="L3118" s="112">
        <v>0</v>
      </c>
      <c r="M3118" s="112">
        <v>0</v>
      </c>
      <c r="O3118" s="114" t="s">
        <v>1896</v>
      </c>
      <c r="P3118" s="114" t="s">
        <v>1897</v>
      </c>
      <c r="Q3118" s="114" t="s">
        <v>706</v>
      </c>
      <c r="R3118" s="114" t="s">
        <v>1708</v>
      </c>
      <c r="S3118" s="114"/>
      <c r="T3118" s="112">
        <v>0</v>
      </c>
      <c r="U3118" s="112">
        <v>0</v>
      </c>
      <c r="V3118" s="112">
        <v>0</v>
      </c>
      <c r="W3118" s="112">
        <v>0</v>
      </c>
      <c r="X3118" s="112">
        <v>0</v>
      </c>
      <c r="Y3118" s="112">
        <v>0</v>
      </c>
      <c r="Z3118" s="112">
        <v>0</v>
      </c>
      <c r="AA3118" s="112">
        <v>0</v>
      </c>
      <c r="AB3118" s="112">
        <v>0</v>
      </c>
    </row>
    <row r="3119" spans="1:28" hidden="1" outlineLevel="1" x14ac:dyDescent="0.25">
      <c r="A3119" s="114" t="s">
        <v>1896</v>
      </c>
      <c r="B3119" s="114" t="s">
        <v>1897</v>
      </c>
      <c r="C3119" s="114" t="s">
        <v>708</v>
      </c>
      <c r="D3119" s="114" t="s">
        <v>1709</v>
      </c>
      <c r="E3119" s="112">
        <v>0</v>
      </c>
      <c r="F3119" s="112">
        <v>0</v>
      </c>
      <c r="G3119" s="112">
        <v>0</v>
      </c>
      <c r="H3119" s="112">
        <v>0</v>
      </c>
      <c r="I3119" s="112">
        <v>0</v>
      </c>
      <c r="J3119" s="112">
        <v>0</v>
      </c>
      <c r="K3119" s="112">
        <v>0</v>
      </c>
      <c r="L3119" s="112">
        <v>0</v>
      </c>
      <c r="M3119" s="112">
        <v>0</v>
      </c>
      <c r="O3119" s="114" t="s">
        <v>1896</v>
      </c>
      <c r="P3119" s="114" t="s">
        <v>1897</v>
      </c>
      <c r="Q3119" s="114" t="s">
        <v>708</v>
      </c>
      <c r="R3119" s="114" t="s">
        <v>1709</v>
      </c>
      <c r="S3119" s="114"/>
      <c r="T3119" s="112">
        <v>0</v>
      </c>
      <c r="U3119" s="112">
        <v>0</v>
      </c>
      <c r="V3119" s="112">
        <v>0</v>
      </c>
      <c r="W3119" s="112">
        <v>0</v>
      </c>
      <c r="X3119" s="112">
        <v>0</v>
      </c>
      <c r="Y3119" s="112">
        <v>0</v>
      </c>
      <c r="Z3119" s="112">
        <v>0</v>
      </c>
      <c r="AA3119" s="112">
        <v>0</v>
      </c>
      <c r="AB3119" s="112">
        <v>0</v>
      </c>
    </row>
    <row r="3120" spans="1:28" hidden="1" outlineLevel="1" x14ac:dyDescent="0.25"/>
    <row r="3121" spans="1:28" hidden="1" outlineLevel="1" x14ac:dyDescent="0.25"/>
    <row r="3122" spans="1:28" hidden="1" outlineLevel="1" x14ac:dyDescent="0.25">
      <c r="A3122" s="111" t="s">
        <v>1898</v>
      </c>
      <c r="O3122" s="111" t="s">
        <v>1898</v>
      </c>
    </row>
    <row r="3123" spans="1:28" hidden="1" outlineLevel="1" x14ac:dyDescent="0.25">
      <c r="A3123" s="114" t="s">
        <v>0</v>
      </c>
      <c r="B3123" s="114" t="s">
        <v>1666</v>
      </c>
      <c r="C3123" s="114" t="s">
        <v>112</v>
      </c>
      <c r="D3123" s="111" t="s">
        <v>127</v>
      </c>
      <c r="E3123" s="112" t="s">
        <v>1667</v>
      </c>
      <c r="F3123" s="112" t="s">
        <v>1668</v>
      </c>
      <c r="G3123" s="112" t="s">
        <v>1669</v>
      </c>
      <c r="H3123" s="112" t="s">
        <v>1670</v>
      </c>
      <c r="I3123" s="112" t="s">
        <v>1671</v>
      </c>
      <c r="J3123" s="112" t="s">
        <v>1672</v>
      </c>
      <c r="K3123" s="112" t="s">
        <v>1673</v>
      </c>
      <c r="L3123" s="112" t="s">
        <v>1674</v>
      </c>
      <c r="M3123" s="112" t="s">
        <v>1</v>
      </c>
      <c r="O3123" s="114" t="s">
        <v>0</v>
      </c>
      <c r="P3123" s="114" t="s">
        <v>1666</v>
      </c>
      <c r="Q3123" s="114" t="s">
        <v>112</v>
      </c>
      <c r="R3123" s="111" t="s">
        <v>127</v>
      </c>
      <c r="S3123" s="111"/>
      <c r="T3123" s="112" t="s">
        <v>1667</v>
      </c>
      <c r="U3123" s="112" t="s">
        <v>1668</v>
      </c>
      <c r="V3123" s="112" t="s">
        <v>1669</v>
      </c>
      <c r="W3123" s="112" t="s">
        <v>1670</v>
      </c>
      <c r="X3123" s="112" t="s">
        <v>1671</v>
      </c>
      <c r="Y3123" s="112" t="s">
        <v>1672</v>
      </c>
      <c r="Z3123" s="112" t="s">
        <v>1673</v>
      </c>
      <c r="AA3123" s="112" t="s">
        <v>1674</v>
      </c>
      <c r="AB3123" s="112" t="s">
        <v>1</v>
      </c>
    </row>
    <row r="3124" spans="1:28" hidden="1" outlineLevel="1" x14ac:dyDescent="0.25">
      <c r="A3124" s="114" t="s">
        <v>1899</v>
      </c>
      <c r="B3124" s="114" t="s">
        <v>1900</v>
      </c>
      <c r="C3124" s="114" t="s">
        <v>589</v>
      </c>
      <c r="D3124" s="114" t="s">
        <v>1676</v>
      </c>
      <c r="E3124" s="112">
        <v>5568</v>
      </c>
      <c r="F3124" s="112">
        <v>0</v>
      </c>
      <c r="G3124" s="112">
        <v>0</v>
      </c>
      <c r="H3124" s="112">
        <v>0</v>
      </c>
      <c r="I3124" s="112">
        <v>0</v>
      </c>
      <c r="J3124" s="112">
        <v>0</v>
      </c>
      <c r="K3124" s="112">
        <v>1324</v>
      </c>
      <c r="L3124" s="112">
        <v>0</v>
      </c>
      <c r="M3124" s="112">
        <v>6892</v>
      </c>
      <c r="O3124" s="114" t="s">
        <v>1899</v>
      </c>
      <c r="P3124" s="114" t="s">
        <v>1900</v>
      </c>
      <c r="Q3124" s="114" t="s">
        <v>589</v>
      </c>
      <c r="R3124" s="114" t="s">
        <v>1676</v>
      </c>
      <c r="S3124" s="114"/>
      <c r="T3124" s="112">
        <v>5568</v>
      </c>
      <c r="U3124" s="112">
        <v>0</v>
      </c>
      <c r="V3124" s="112">
        <v>0</v>
      </c>
      <c r="W3124" s="112">
        <v>0</v>
      </c>
      <c r="X3124" s="112">
        <v>0</v>
      </c>
      <c r="Y3124" s="112">
        <v>0</v>
      </c>
      <c r="Z3124" s="112">
        <v>1324</v>
      </c>
      <c r="AA3124" s="112">
        <v>0</v>
      </c>
      <c r="AB3124" s="112">
        <v>6892</v>
      </c>
    </row>
    <row r="3125" spans="1:28" hidden="1" outlineLevel="1" x14ac:dyDescent="0.25">
      <c r="A3125" s="114" t="s">
        <v>1899</v>
      </c>
      <c r="B3125" s="114" t="s">
        <v>1900</v>
      </c>
      <c r="C3125" s="114" t="s">
        <v>590</v>
      </c>
      <c r="D3125" s="114" t="s">
        <v>1677</v>
      </c>
      <c r="E3125" s="112">
        <v>0</v>
      </c>
      <c r="F3125" s="112">
        <v>0</v>
      </c>
      <c r="G3125" s="112">
        <v>0</v>
      </c>
      <c r="H3125" s="112">
        <v>0</v>
      </c>
      <c r="I3125" s="112">
        <v>0</v>
      </c>
      <c r="J3125" s="112">
        <v>0</v>
      </c>
      <c r="K3125" s="112">
        <v>0</v>
      </c>
      <c r="L3125" s="112">
        <v>0</v>
      </c>
      <c r="M3125" s="112">
        <v>0</v>
      </c>
      <c r="O3125" s="114" t="s">
        <v>1899</v>
      </c>
      <c r="P3125" s="114" t="s">
        <v>1900</v>
      </c>
      <c r="Q3125" s="114" t="s">
        <v>590</v>
      </c>
      <c r="R3125" s="114" t="s">
        <v>1677</v>
      </c>
      <c r="S3125" s="114"/>
      <c r="T3125" s="112">
        <v>0</v>
      </c>
      <c r="U3125" s="112">
        <v>0</v>
      </c>
      <c r="V3125" s="112">
        <v>0</v>
      </c>
      <c r="W3125" s="112">
        <v>0</v>
      </c>
      <c r="X3125" s="112">
        <v>0</v>
      </c>
      <c r="Y3125" s="112">
        <v>0</v>
      </c>
      <c r="Z3125" s="112">
        <v>0</v>
      </c>
      <c r="AA3125" s="112">
        <v>0</v>
      </c>
      <c r="AB3125" s="112">
        <v>0</v>
      </c>
    </row>
    <row r="3126" spans="1:28" hidden="1" outlineLevel="1" x14ac:dyDescent="0.25">
      <c r="A3126" s="114" t="s">
        <v>1899</v>
      </c>
      <c r="B3126" s="114" t="s">
        <v>1900</v>
      </c>
      <c r="C3126" s="114" t="s">
        <v>591</v>
      </c>
      <c r="D3126" s="114" t="s">
        <v>1678</v>
      </c>
      <c r="E3126" s="112">
        <v>0</v>
      </c>
      <c r="F3126" s="112">
        <v>494064</v>
      </c>
      <c r="G3126" s="112">
        <v>0</v>
      </c>
      <c r="H3126" s="112">
        <v>0</v>
      </c>
      <c r="I3126" s="112">
        <v>0</v>
      </c>
      <c r="J3126" s="112">
        <v>0</v>
      </c>
      <c r="K3126" s="112">
        <v>0</v>
      </c>
      <c r="L3126" s="112">
        <v>0</v>
      </c>
      <c r="M3126" s="112">
        <v>494064</v>
      </c>
      <c r="O3126" s="114" t="s">
        <v>1899</v>
      </c>
      <c r="P3126" s="114" t="s">
        <v>1900</v>
      </c>
      <c r="Q3126" s="114" t="s">
        <v>591</v>
      </c>
      <c r="R3126" s="114" t="s">
        <v>1678</v>
      </c>
      <c r="S3126" s="114"/>
      <c r="T3126" s="112">
        <v>0</v>
      </c>
      <c r="U3126" s="112">
        <v>494064</v>
      </c>
      <c r="V3126" s="112">
        <v>0</v>
      </c>
      <c r="W3126" s="112">
        <v>0</v>
      </c>
      <c r="X3126" s="112">
        <v>0</v>
      </c>
      <c r="Y3126" s="112">
        <v>0</v>
      </c>
      <c r="Z3126" s="112">
        <v>0</v>
      </c>
      <c r="AA3126" s="112">
        <v>0</v>
      </c>
      <c r="AB3126" s="112">
        <v>494064</v>
      </c>
    </row>
    <row r="3127" spans="1:28" hidden="1" outlineLevel="1" x14ac:dyDescent="0.25">
      <c r="A3127" s="114" t="s">
        <v>1899</v>
      </c>
      <c r="B3127" s="114" t="s">
        <v>1900</v>
      </c>
      <c r="C3127" s="114" t="s">
        <v>592</v>
      </c>
      <c r="D3127" s="114" t="s">
        <v>1679</v>
      </c>
      <c r="E3127" s="112">
        <v>55584</v>
      </c>
      <c r="F3127" s="112">
        <v>18720</v>
      </c>
      <c r="G3127" s="112">
        <v>0</v>
      </c>
      <c r="H3127" s="112">
        <v>0</v>
      </c>
      <c r="I3127" s="112">
        <v>99984</v>
      </c>
      <c r="J3127" s="112">
        <v>15504</v>
      </c>
      <c r="K3127" s="112">
        <v>1688</v>
      </c>
      <c r="L3127" s="112">
        <v>128</v>
      </c>
      <c r="M3127" s="112">
        <v>191608</v>
      </c>
      <c r="O3127" s="114" t="s">
        <v>1899</v>
      </c>
      <c r="P3127" s="114" t="s">
        <v>1900</v>
      </c>
      <c r="Q3127" s="114" t="s">
        <v>592</v>
      </c>
      <c r="R3127" s="114" t="s">
        <v>1679</v>
      </c>
      <c r="S3127" s="114"/>
      <c r="T3127" s="112">
        <v>55584</v>
      </c>
      <c r="U3127" s="112">
        <v>18720</v>
      </c>
      <c r="V3127" s="112">
        <v>0</v>
      </c>
      <c r="W3127" s="112">
        <v>0</v>
      </c>
      <c r="X3127" s="112">
        <v>99984</v>
      </c>
      <c r="Y3127" s="112">
        <v>15504</v>
      </c>
      <c r="Z3127" s="112">
        <v>1688</v>
      </c>
      <c r="AA3127" s="112">
        <v>128</v>
      </c>
      <c r="AB3127" s="112">
        <v>191608</v>
      </c>
    </row>
    <row r="3128" spans="1:28" hidden="1" outlineLevel="1" x14ac:dyDescent="0.25">
      <c r="A3128" s="114" t="s">
        <v>1899</v>
      </c>
      <c r="B3128" s="114" t="s">
        <v>1900</v>
      </c>
      <c r="C3128" s="114" t="s">
        <v>593</v>
      </c>
      <c r="D3128" s="114" t="s">
        <v>1680</v>
      </c>
      <c r="E3128" s="112">
        <v>0</v>
      </c>
      <c r="F3128" s="112">
        <v>0</v>
      </c>
      <c r="G3128" s="112">
        <v>0</v>
      </c>
      <c r="H3128" s="112">
        <v>0</v>
      </c>
      <c r="I3128" s="112">
        <v>0</v>
      </c>
      <c r="J3128" s="112">
        <v>0</v>
      </c>
      <c r="K3128" s="112">
        <v>0</v>
      </c>
      <c r="L3128" s="112">
        <v>0</v>
      </c>
      <c r="M3128" s="112">
        <v>0</v>
      </c>
      <c r="O3128" s="114" t="s">
        <v>1899</v>
      </c>
      <c r="P3128" s="114" t="s">
        <v>1900</v>
      </c>
      <c r="Q3128" s="114" t="s">
        <v>593</v>
      </c>
      <c r="R3128" s="114" t="s">
        <v>1680</v>
      </c>
      <c r="S3128" s="114"/>
      <c r="T3128" s="112">
        <v>0</v>
      </c>
      <c r="U3128" s="112">
        <v>0</v>
      </c>
      <c r="V3128" s="112">
        <v>0</v>
      </c>
      <c r="W3128" s="112">
        <v>0</v>
      </c>
      <c r="X3128" s="112">
        <v>0</v>
      </c>
      <c r="Y3128" s="112">
        <v>0</v>
      </c>
      <c r="Z3128" s="112">
        <v>0</v>
      </c>
      <c r="AA3128" s="112">
        <v>0</v>
      </c>
      <c r="AB3128" s="112">
        <v>0</v>
      </c>
    </row>
    <row r="3129" spans="1:28" hidden="1" outlineLevel="1" x14ac:dyDescent="0.25">
      <c r="A3129" s="114" t="s">
        <v>1899</v>
      </c>
      <c r="B3129" s="114" t="s">
        <v>1900</v>
      </c>
      <c r="C3129" s="114" t="s">
        <v>594</v>
      </c>
      <c r="D3129" s="114" t="s">
        <v>1681</v>
      </c>
      <c r="E3129" s="112">
        <v>0</v>
      </c>
      <c r="F3129" s="112">
        <v>0</v>
      </c>
      <c r="G3129" s="112">
        <v>0</v>
      </c>
      <c r="H3129" s="112">
        <v>0</v>
      </c>
      <c r="I3129" s="112">
        <v>0</v>
      </c>
      <c r="J3129" s="112">
        <v>0</v>
      </c>
      <c r="K3129" s="112">
        <v>16</v>
      </c>
      <c r="L3129" s="112">
        <v>0</v>
      </c>
      <c r="M3129" s="112">
        <v>16</v>
      </c>
      <c r="O3129" s="114" t="s">
        <v>1899</v>
      </c>
      <c r="P3129" s="114" t="s">
        <v>1900</v>
      </c>
      <c r="Q3129" s="114" t="s">
        <v>594</v>
      </c>
      <c r="R3129" s="114" t="s">
        <v>1681</v>
      </c>
      <c r="S3129" s="114"/>
      <c r="T3129" s="112">
        <v>0</v>
      </c>
      <c r="U3129" s="112">
        <v>0</v>
      </c>
      <c r="V3129" s="112">
        <v>0</v>
      </c>
      <c r="W3129" s="112">
        <v>0</v>
      </c>
      <c r="X3129" s="112">
        <v>0</v>
      </c>
      <c r="Y3129" s="112">
        <v>0</v>
      </c>
      <c r="Z3129" s="112">
        <v>16</v>
      </c>
      <c r="AA3129" s="112">
        <v>0</v>
      </c>
      <c r="AB3129" s="112">
        <v>16</v>
      </c>
    </row>
    <row r="3130" spans="1:28" hidden="1" outlineLevel="1" x14ac:dyDescent="0.25">
      <c r="A3130" s="114" t="s">
        <v>1899</v>
      </c>
      <c r="B3130" s="114" t="s">
        <v>1900</v>
      </c>
      <c r="C3130" s="114" t="s">
        <v>595</v>
      </c>
      <c r="D3130" s="114" t="s">
        <v>1682</v>
      </c>
      <c r="E3130" s="112">
        <v>0</v>
      </c>
      <c r="F3130" s="112">
        <v>16432</v>
      </c>
      <c r="G3130" s="112">
        <v>0</v>
      </c>
      <c r="H3130" s="112">
        <v>0</v>
      </c>
      <c r="I3130" s="112">
        <v>0</v>
      </c>
      <c r="J3130" s="112">
        <v>34160</v>
      </c>
      <c r="K3130" s="112">
        <v>0</v>
      </c>
      <c r="L3130" s="112">
        <v>2304</v>
      </c>
      <c r="M3130" s="112">
        <v>52896</v>
      </c>
      <c r="O3130" s="114" t="s">
        <v>1899</v>
      </c>
      <c r="P3130" s="114" t="s">
        <v>1900</v>
      </c>
      <c r="Q3130" s="114" t="s">
        <v>595</v>
      </c>
      <c r="R3130" s="114" t="s">
        <v>1682</v>
      </c>
      <c r="S3130" s="114"/>
      <c r="T3130" s="112">
        <v>0</v>
      </c>
      <c r="U3130" s="112">
        <v>16432</v>
      </c>
      <c r="V3130" s="112">
        <v>0</v>
      </c>
      <c r="W3130" s="112">
        <v>0</v>
      </c>
      <c r="X3130" s="112">
        <v>0</v>
      </c>
      <c r="Y3130" s="112">
        <v>34160</v>
      </c>
      <c r="Z3130" s="112">
        <v>0</v>
      </c>
      <c r="AA3130" s="112">
        <v>2304</v>
      </c>
      <c r="AB3130" s="112">
        <v>52896</v>
      </c>
    </row>
    <row r="3131" spans="1:28" hidden="1" outlineLevel="1" x14ac:dyDescent="0.25">
      <c r="A3131" s="114" t="s">
        <v>1899</v>
      </c>
      <c r="B3131" s="114" t="s">
        <v>1900</v>
      </c>
      <c r="C3131" s="114" t="s">
        <v>596</v>
      </c>
      <c r="D3131" s="114" t="s">
        <v>1683</v>
      </c>
      <c r="E3131" s="112">
        <v>0</v>
      </c>
      <c r="F3131" s="112">
        <v>0</v>
      </c>
      <c r="G3131" s="112">
        <v>0</v>
      </c>
      <c r="H3131" s="112">
        <v>0</v>
      </c>
      <c r="I3131" s="112">
        <v>23440</v>
      </c>
      <c r="J3131" s="112">
        <v>0</v>
      </c>
      <c r="K3131" s="112">
        <v>2782</v>
      </c>
      <c r="L3131" s="112">
        <v>0</v>
      </c>
      <c r="M3131" s="112">
        <v>26222</v>
      </c>
      <c r="O3131" s="114" t="s">
        <v>1899</v>
      </c>
      <c r="P3131" s="114" t="s">
        <v>1900</v>
      </c>
      <c r="Q3131" s="114" t="s">
        <v>596</v>
      </c>
      <c r="R3131" s="114" t="s">
        <v>1683</v>
      </c>
      <c r="S3131" s="114"/>
      <c r="T3131" s="112">
        <v>0</v>
      </c>
      <c r="U3131" s="112">
        <v>0</v>
      </c>
      <c r="V3131" s="112">
        <v>0</v>
      </c>
      <c r="W3131" s="112">
        <v>0</v>
      </c>
      <c r="X3131" s="112">
        <v>23440</v>
      </c>
      <c r="Y3131" s="112">
        <v>0</v>
      </c>
      <c r="Z3131" s="112">
        <v>2782</v>
      </c>
      <c r="AA3131" s="112">
        <v>0</v>
      </c>
      <c r="AB3131" s="112">
        <v>26222</v>
      </c>
    </row>
    <row r="3132" spans="1:28" hidden="1" outlineLevel="1" x14ac:dyDescent="0.25">
      <c r="A3132" s="114" t="s">
        <v>1899</v>
      </c>
      <c r="B3132" s="114" t="s">
        <v>1900</v>
      </c>
      <c r="C3132" s="114" t="s">
        <v>597</v>
      </c>
      <c r="D3132" s="114" t="s">
        <v>1684</v>
      </c>
      <c r="E3132" s="112">
        <v>9456</v>
      </c>
      <c r="F3132" s="112">
        <v>10368</v>
      </c>
      <c r="G3132" s="112">
        <v>0</v>
      </c>
      <c r="H3132" s="112">
        <v>0</v>
      </c>
      <c r="I3132" s="112">
        <v>0</v>
      </c>
      <c r="J3132" s="112">
        <v>0</v>
      </c>
      <c r="K3132" s="112">
        <v>0</v>
      </c>
      <c r="L3132" s="112">
        <v>0</v>
      </c>
      <c r="M3132" s="112">
        <v>19824</v>
      </c>
      <c r="O3132" s="114" t="s">
        <v>1899</v>
      </c>
      <c r="P3132" s="114" t="s">
        <v>1900</v>
      </c>
      <c r="Q3132" s="114" t="s">
        <v>597</v>
      </c>
      <c r="R3132" s="114" t="s">
        <v>1684</v>
      </c>
      <c r="S3132" s="114"/>
      <c r="T3132" s="112">
        <v>9456</v>
      </c>
      <c r="U3132" s="112">
        <v>10368</v>
      </c>
      <c r="V3132" s="112">
        <v>0</v>
      </c>
      <c r="W3132" s="112">
        <v>0</v>
      </c>
      <c r="X3132" s="112">
        <v>0</v>
      </c>
      <c r="Y3132" s="112">
        <v>0</v>
      </c>
      <c r="Z3132" s="112">
        <v>0</v>
      </c>
      <c r="AA3132" s="112">
        <v>0</v>
      </c>
      <c r="AB3132" s="112">
        <v>19824</v>
      </c>
    </row>
    <row r="3133" spans="1:28" hidden="1" outlineLevel="1" x14ac:dyDescent="0.25">
      <c r="A3133" s="114" t="s">
        <v>1899</v>
      </c>
      <c r="B3133" s="114" t="s">
        <v>1900</v>
      </c>
      <c r="C3133" s="114" t="s">
        <v>598</v>
      </c>
      <c r="D3133" s="114" t="s">
        <v>1685</v>
      </c>
      <c r="E3133" s="112">
        <v>0</v>
      </c>
      <c r="F3133" s="112">
        <v>0</v>
      </c>
      <c r="G3133" s="112">
        <v>0</v>
      </c>
      <c r="H3133" s="112">
        <v>0</v>
      </c>
      <c r="I3133" s="112">
        <v>0</v>
      </c>
      <c r="J3133" s="112">
        <v>0</v>
      </c>
      <c r="K3133" s="112">
        <v>0</v>
      </c>
      <c r="L3133" s="112">
        <v>0</v>
      </c>
      <c r="M3133" s="112">
        <v>0</v>
      </c>
      <c r="O3133" s="114" t="s">
        <v>1899</v>
      </c>
      <c r="P3133" s="114" t="s">
        <v>1900</v>
      </c>
      <c r="Q3133" s="114" t="s">
        <v>598</v>
      </c>
      <c r="R3133" s="114" t="s">
        <v>1685</v>
      </c>
      <c r="S3133" s="114"/>
      <c r="T3133" s="112">
        <v>0</v>
      </c>
      <c r="U3133" s="112">
        <v>0</v>
      </c>
      <c r="V3133" s="112">
        <v>0</v>
      </c>
      <c r="W3133" s="112">
        <v>0</v>
      </c>
      <c r="X3133" s="112">
        <v>0</v>
      </c>
      <c r="Y3133" s="112">
        <v>0</v>
      </c>
      <c r="Z3133" s="112">
        <v>0</v>
      </c>
      <c r="AA3133" s="112">
        <v>0</v>
      </c>
      <c r="AB3133" s="112">
        <v>0</v>
      </c>
    </row>
    <row r="3134" spans="1:28" hidden="1" outlineLevel="1" x14ac:dyDescent="0.25">
      <c r="A3134" s="114" t="s">
        <v>1899</v>
      </c>
      <c r="B3134" s="114" t="s">
        <v>1900</v>
      </c>
      <c r="C3134" s="114" t="s">
        <v>599</v>
      </c>
      <c r="D3134" s="114" t="s">
        <v>1686</v>
      </c>
      <c r="E3134" s="112">
        <v>0</v>
      </c>
      <c r="F3134" s="112">
        <v>0</v>
      </c>
      <c r="G3134" s="112">
        <v>0</v>
      </c>
      <c r="H3134" s="112">
        <v>0</v>
      </c>
      <c r="I3134" s="112">
        <v>0</v>
      </c>
      <c r="J3134" s="112">
        <v>2880</v>
      </c>
      <c r="K3134" s="112">
        <v>0</v>
      </c>
      <c r="L3134" s="112">
        <v>0</v>
      </c>
      <c r="M3134" s="112">
        <v>2880</v>
      </c>
      <c r="O3134" s="114" t="s">
        <v>1899</v>
      </c>
      <c r="P3134" s="114" t="s">
        <v>1900</v>
      </c>
      <c r="Q3134" s="114" t="s">
        <v>599</v>
      </c>
      <c r="R3134" s="114" t="s">
        <v>1686</v>
      </c>
      <c r="S3134" s="114"/>
      <c r="T3134" s="112">
        <v>0</v>
      </c>
      <c r="U3134" s="112">
        <v>0</v>
      </c>
      <c r="V3134" s="112">
        <v>0</v>
      </c>
      <c r="W3134" s="112">
        <v>0</v>
      </c>
      <c r="X3134" s="112">
        <v>0</v>
      </c>
      <c r="Y3134" s="112">
        <v>2880</v>
      </c>
      <c r="Z3134" s="112">
        <v>0</v>
      </c>
      <c r="AA3134" s="112">
        <v>0</v>
      </c>
      <c r="AB3134" s="112">
        <v>2880</v>
      </c>
    </row>
    <row r="3135" spans="1:28" hidden="1" outlineLevel="1" x14ac:dyDescent="0.25">
      <c r="A3135" s="114" t="s">
        <v>1899</v>
      </c>
      <c r="B3135" s="114" t="s">
        <v>1900</v>
      </c>
      <c r="C3135" s="114" t="s">
        <v>600</v>
      </c>
      <c r="D3135" s="114" t="s">
        <v>1687</v>
      </c>
      <c r="E3135" s="112">
        <v>331248</v>
      </c>
      <c r="F3135" s="112">
        <v>0</v>
      </c>
      <c r="G3135" s="112">
        <v>0</v>
      </c>
      <c r="H3135" s="112">
        <v>22464</v>
      </c>
      <c r="I3135" s="112">
        <v>0</v>
      </c>
      <c r="J3135" s="112">
        <v>0</v>
      </c>
      <c r="K3135" s="112">
        <v>0</v>
      </c>
      <c r="L3135" s="112">
        <v>0</v>
      </c>
      <c r="M3135" s="112">
        <v>353712</v>
      </c>
      <c r="O3135" s="114" t="s">
        <v>1899</v>
      </c>
      <c r="P3135" s="114" t="s">
        <v>1900</v>
      </c>
      <c r="Q3135" s="114" t="s">
        <v>600</v>
      </c>
      <c r="R3135" s="114" t="s">
        <v>1687</v>
      </c>
      <c r="S3135" s="114"/>
      <c r="T3135" s="112">
        <v>331248</v>
      </c>
      <c r="U3135" s="112">
        <v>0</v>
      </c>
      <c r="V3135" s="112">
        <v>0</v>
      </c>
      <c r="W3135" s="112">
        <v>22464</v>
      </c>
      <c r="X3135" s="112">
        <v>0</v>
      </c>
      <c r="Y3135" s="112">
        <v>0</v>
      </c>
      <c r="Z3135" s="112">
        <v>0</v>
      </c>
      <c r="AA3135" s="112">
        <v>0</v>
      </c>
      <c r="AB3135" s="112">
        <v>353712</v>
      </c>
    </row>
    <row r="3136" spans="1:28" hidden="1" outlineLevel="1" x14ac:dyDescent="0.25">
      <c r="A3136" s="114" t="s">
        <v>1899</v>
      </c>
      <c r="B3136" s="114" t="s">
        <v>1900</v>
      </c>
      <c r="C3136" s="114" t="s">
        <v>601</v>
      </c>
      <c r="D3136" s="114" t="s">
        <v>1688</v>
      </c>
      <c r="E3136" s="112">
        <v>52560</v>
      </c>
      <c r="F3136" s="112">
        <v>0</v>
      </c>
      <c r="G3136" s="112">
        <v>0</v>
      </c>
      <c r="H3136" s="112">
        <v>0</v>
      </c>
      <c r="I3136" s="112">
        <v>0</v>
      </c>
      <c r="J3136" s="112">
        <v>0</v>
      </c>
      <c r="K3136" s="112">
        <v>0</v>
      </c>
      <c r="L3136" s="112">
        <v>0</v>
      </c>
      <c r="M3136" s="112">
        <v>52560</v>
      </c>
      <c r="O3136" s="114" t="s">
        <v>1899</v>
      </c>
      <c r="P3136" s="114" t="s">
        <v>1900</v>
      </c>
      <c r="Q3136" s="114" t="s">
        <v>601</v>
      </c>
      <c r="R3136" s="114" t="s">
        <v>1688</v>
      </c>
      <c r="S3136" s="114"/>
      <c r="T3136" s="112">
        <v>52560</v>
      </c>
      <c r="U3136" s="112">
        <v>0</v>
      </c>
      <c r="V3136" s="112">
        <v>0</v>
      </c>
      <c r="W3136" s="112">
        <v>0</v>
      </c>
      <c r="X3136" s="112">
        <v>0</v>
      </c>
      <c r="Y3136" s="112">
        <v>0</v>
      </c>
      <c r="Z3136" s="112">
        <v>0</v>
      </c>
      <c r="AA3136" s="112">
        <v>0</v>
      </c>
      <c r="AB3136" s="112">
        <v>52560</v>
      </c>
    </row>
    <row r="3137" spans="1:28" hidden="1" outlineLevel="1" x14ac:dyDescent="0.25">
      <c r="A3137" s="114" t="s">
        <v>1899</v>
      </c>
      <c r="B3137" s="114" t="s">
        <v>1900</v>
      </c>
      <c r="C3137" s="114" t="s">
        <v>602</v>
      </c>
      <c r="D3137" s="114" t="s">
        <v>1689</v>
      </c>
      <c r="E3137" s="112">
        <v>0</v>
      </c>
      <c r="F3137" s="112">
        <v>0</v>
      </c>
      <c r="G3137" s="112">
        <v>0</v>
      </c>
      <c r="H3137" s="112">
        <v>0</v>
      </c>
      <c r="I3137" s="112">
        <v>0</v>
      </c>
      <c r="J3137" s="112">
        <v>67088</v>
      </c>
      <c r="K3137" s="112">
        <v>0</v>
      </c>
      <c r="L3137" s="112">
        <v>20896</v>
      </c>
      <c r="M3137" s="112">
        <v>87984</v>
      </c>
      <c r="O3137" s="114" t="s">
        <v>1899</v>
      </c>
      <c r="P3137" s="114" t="s">
        <v>1900</v>
      </c>
      <c r="Q3137" s="114" t="s">
        <v>602</v>
      </c>
      <c r="R3137" s="114" t="s">
        <v>1689</v>
      </c>
      <c r="S3137" s="114"/>
      <c r="T3137" s="112">
        <v>0</v>
      </c>
      <c r="U3137" s="112">
        <v>0</v>
      </c>
      <c r="V3137" s="112">
        <v>0</v>
      </c>
      <c r="W3137" s="112">
        <v>0</v>
      </c>
      <c r="X3137" s="112">
        <v>0</v>
      </c>
      <c r="Y3137" s="112">
        <v>67088</v>
      </c>
      <c r="Z3137" s="112">
        <v>0</v>
      </c>
      <c r="AA3137" s="112">
        <v>20896</v>
      </c>
      <c r="AB3137" s="112">
        <v>87984</v>
      </c>
    </row>
    <row r="3138" spans="1:28" hidden="1" outlineLevel="1" x14ac:dyDescent="0.25">
      <c r="A3138" s="114" t="s">
        <v>1899</v>
      </c>
      <c r="B3138" s="114" t="s">
        <v>1900</v>
      </c>
      <c r="C3138" s="114" t="s">
        <v>603</v>
      </c>
      <c r="D3138" s="114" t="s">
        <v>1690</v>
      </c>
      <c r="E3138" s="112">
        <v>0</v>
      </c>
      <c r="F3138" s="112">
        <v>0</v>
      </c>
      <c r="G3138" s="112">
        <v>0</v>
      </c>
      <c r="H3138" s="112">
        <v>0</v>
      </c>
      <c r="I3138" s="112">
        <v>0</v>
      </c>
      <c r="J3138" s="112">
        <v>0</v>
      </c>
      <c r="K3138" s="112">
        <v>0</v>
      </c>
      <c r="L3138" s="112">
        <v>0</v>
      </c>
      <c r="M3138" s="112">
        <v>0</v>
      </c>
      <c r="O3138" s="114" t="s">
        <v>1899</v>
      </c>
      <c r="P3138" s="114" t="s">
        <v>1900</v>
      </c>
      <c r="Q3138" s="114" t="s">
        <v>603</v>
      </c>
      <c r="R3138" s="114" t="s">
        <v>1690</v>
      </c>
      <c r="S3138" s="114"/>
      <c r="T3138" s="112">
        <v>0</v>
      </c>
      <c r="U3138" s="112">
        <v>0</v>
      </c>
      <c r="V3138" s="112">
        <v>0</v>
      </c>
      <c r="W3138" s="112">
        <v>0</v>
      </c>
      <c r="X3138" s="112">
        <v>0</v>
      </c>
      <c r="Y3138" s="112">
        <v>0</v>
      </c>
      <c r="Z3138" s="112">
        <v>0</v>
      </c>
      <c r="AA3138" s="112">
        <v>0</v>
      </c>
      <c r="AB3138" s="112">
        <v>0</v>
      </c>
    </row>
    <row r="3139" spans="1:28" hidden="1" outlineLevel="1" x14ac:dyDescent="0.25">
      <c r="A3139" s="114" t="s">
        <v>1899</v>
      </c>
      <c r="B3139" s="114" t="s">
        <v>1900</v>
      </c>
      <c r="C3139" s="114" t="s">
        <v>604</v>
      </c>
      <c r="D3139" s="114" t="s">
        <v>1691</v>
      </c>
      <c r="E3139" s="112">
        <v>624</v>
      </c>
      <c r="F3139" s="112">
        <v>0</v>
      </c>
      <c r="G3139" s="112">
        <v>0</v>
      </c>
      <c r="H3139" s="112">
        <v>0</v>
      </c>
      <c r="I3139" s="112">
        <v>0</v>
      </c>
      <c r="J3139" s="112">
        <v>131744</v>
      </c>
      <c r="K3139" s="112">
        <v>0</v>
      </c>
      <c r="L3139" s="112">
        <v>7780</v>
      </c>
      <c r="M3139" s="112">
        <v>140148</v>
      </c>
      <c r="O3139" s="114" t="s">
        <v>1899</v>
      </c>
      <c r="P3139" s="114" t="s">
        <v>1900</v>
      </c>
      <c r="Q3139" s="114" t="s">
        <v>604</v>
      </c>
      <c r="R3139" s="114" t="s">
        <v>1691</v>
      </c>
      <c r="S3139" s="114"/>
      <c r="T3139" s="112">
        <v>624</v>
      </c>
      <c r="U3139" s="112">
        <v>0</v>
      </c>
      <c r="V3139" s="112">
        <v>0</v>
      </c>
      <c r="W3139" s="112">
        <v>0</v>
      </c>
      <c r="X3139" s="112">
        <v>0</v>
      </c>
      <c r="Y3139" s="112">
        <v>131744</v>
      </c>
      <c r="Z3139" s="112">
        <v>0</v>
      </c>
      <c r="AA3139" s="112">
        <v>7780</v>
      </c>
      <c r="AB3139" s="112">
        <v>140148</v>
      </c>
    </row>
    <row r="3140" spans="1:28" hidden="1" outlineLevel="1" x14ac:dyDescent="0.25">
      <c r="A3140" s="114" t="s">
        <v>1899</v>
      </c>
      <c r="B3140" s="114" t="s">
        <v>1900</v>
      </c>
      <c r="C3140" s="114" t="s">
        <v>605</v>
      </c>
      <c r="D3140" s="114" t="s">
        <v>1692</v>
      </c>
      <c r="E3140" s="112">
        <v>0</v>
      </c>
      <c r="F3140" s="112">
        <v>0</v>
      </c>
      <c r="G3140" s="112">
        <v>0</v>
      </c>
      <c r="H3140" s="112">
        <v>0</v>
      </c>
      <c r="I3140" s="112">
        <v>0</v>
      </c>
      <c r="J3140" s="112">
        <v>0</v>
      </c>
      <c r="K3140" s="112">
        <v>0</v>
      </c>
      <c r="L3140" s="112">
        <v>0</v>
      </c>
      <c r="M3140" s="112">
        <v>0</v>
      </c>
      <c r="O3140" s="114" t="s">
        <v>1899</v>
      </c>
      <c r="P3140" s="114" t="s">
        <v>1900</v>
      </c>
      <c r="Q3140" s="114" t="s">
        <v>605</v>
      </c>
      <c r="R3140" s="114" t="s">
        <v>1692</v>
      </c>
      <c r="S3140" s="114"/>
      <c r="T3140" s="112">
        <v>0</v>
      </c>
      <c r="U3140" s="112">
        <v>0</v>
      </c>
      <c r="V3140" s="112">
        <v>0</v>
      </c>
      <c r="W3140" s="112">
        <v>0</v>
      </c>
      <c r="X3140" s="112">
        <v>0</v>
      </c>
      <c r="Y3140" s="112">
        <v>0</v>
      </c>
      <c r="Z3140" s="112">
        <v>0</v>
      </c>
      <c r="AA3140" s="112">
        <v>0</v>
      </c>
      <c r="AB3140" s="112">
        <v>0</v>
      </c>
    </row>
    <row r="3141" spans="1:28" hidden="1" outlineLevel="1" x14ac:dyDescent="0.25">
      <c r="A3141" s="114" t="s">
        <v>1899</v>
      </c>
      <c r="B3141" s="114" t="s">
        <v>1900</v>
      </c>
      <c r="C3141" s="114" t="s">
        <v>606</v>
      </c>
      <c r="D3141" s="114" t="s">
        <v>1693</v>
      </c>
      <c r="E3141" s="112">
        <v>0</v>
      </c>
      <c r="F3141" s="112">
        <v>0</v>
      </c>
      <c r="G3141" s="112">
        <v>0</v>
      </c>
      <c r="H3141" s="112">
        <v>0</v>
      </c>
      <c r="I3141" s="112">
        <v>0</v>
      </c>
      <c r="J3141" s="112">
        <v>27760</v>
      </c>
      <c r="K3141" s="112">
        <v>0</v>
      </c>
      <c r="L3141" s="112">
        <v>0</v>
      </c>
      <c r="M3141" s="112">
        <v>27760</v>
      </c>
      <c r="O3141" s="114" t="s">
        <v>1899</v>
      </c>
      <c r="P3141" s="114" t="s">
        <v>1900</v>
      </c>
      <c r="Q3141" s="114" t="s">
        <v>606</v>
      </c>
      <c r="R3141" s="114" t="s">
        <v>1693</v>
      </c>
      <c r="S3141" s="114"/>
      <c r="T3141" s="112">
        <v>0</v>
      </c>
      <c r="U3141" s="112">
        <v>0</v>
      </c>
      <c r="V3141" s="112">
        <v>0</v>
      </c>
      <c r="W3141" s="112">
        <v>0</v>
      </c>
      <c r="X3141" s="112">
        <v>0</v>
      </c>
      <c r="Y3141" s="112">
        <v>27760</v>
      </c>
      <c r="Z3141" s="112">
        <v>0</v>
      </c>
      <c r="AA3141" s="112">
        <v>0</v>
      </c>
      <c r="AB3141" s="112">
        <v>27760</v>
      </c>
    </row>
    <row r="3142" spans="1:28" hidden="1" outlineLevel="1" x14ac:dyDescent="0.25">
      <c r="A3142" s="114" t="s">
        <v>1899</v>
      </c>
      <c r="B3142" s="114" t="s">
        <v>1900</v>
      </c>
      <c r="C3142" s="114" t="s">
        <v>607</v>
      </c>
      <c r="D3142" s="114" t="s">
        <v>1694</v>
      </c>
      <c r="E3142" s="112">
        <v>0</v>
      </c>
      <c r="F3142" s="112">
        <v>229440</v>
      </c>
      <c r="G3142" s="112">
        <v>73595</v>
      </c>
      <c r="H3142" s="112">
        <v>0</v>
      </c>
      <c r="I3142" s="112">
        <v>0</v>
      </c>
      <c r="J3142" s="112">
        <v>0</v>
      </c>
      <c r="K3142" s="112">
        <v>0</v>
      </c>
      <c r="L3142" s="112">
        <v>0</v>
      </c>
      <c r="M3142" s="112">
        <v>303035</v>
      </c>
      <c r="O3142" s="114" t="s">
        <v>1899</v>
      </c>
      <c r="P3142" s="114" t="s">
        <v>1900</v>
      </c>
      <c r="Q3142" s="114" t="s">
        <v>607</v>
      </c>
      <c r="R3142" s="114" t="s">
        <v>1694</v>
      </c>
      <c r="S3142" s="114"/>
      <c r="T3142" s="112">
        <v>0</v>
      </c>
      <c r="U3142" s="112">
        <v>229440</v>
      </c>
      <c r="V3142" s="112">
        <v>73595</v>
      </c>
      <c r="W3142" s="112">
        <v>0</v>
      </c>
      <c r="X3142" s="112">
        <v>0</v>
      </c>
      <c r="Y3142" s="112">
        <v>0</v>
      </c>
      <c r="Z3142" s="112">
        <v>0</v>
      </c>
      <c r="AA3142" s="112">
        <v>0</v>
      </c>
      <c r="AB3142" s="112">
        <v>303035</v>
      </c>
    </row>
    <row r="3143" spans="1:28" hidden="1" outlineLevel="1" x14ac:dyDescent="0.25">
      <c r="A3143" s="114" t="s">
        <v>1899</v>
      </c>
      <c r="B3143" s="114" t="s">
        <v>1900</v>
      </c>
      <c r="C3143" s="114" t="s">
        <v>608</v>
      </c>
      <c r="D3143" s="114" t="s">
        <v>1695</v>
      </c>
      <c r="E3143" s="112">
        <v>0</v>
      </c>
      <c r="F3143" s="112">
        <v>0</v>
      </c>
      <c r="G3143" s="112">
        <v>0</v>
      </c>
      <c r="H3143" s="112">
        <v>0</v>
      </c>
      <c r="I3143" s="112">
        <v>0</v>
      </c>
      <c r="J3143" s="112">
        <v>0</v>
      </c>
      <c r="K3143" s="112">
        <v>0</v>
      </c>
      <c r="L3143" s="112">
        <v>0</v>
      </c>
      <c r="M3143" s="112">
        <v>0</v>
      </c>
      <c r="O3143" s="114" t="s">
        <v>1899</v>
      </c>
      <c r="P3143" s="114" t="s">
        <v>1900</v>
      </c>
      <c r="Q3143" s="114" t="s">
        <v>608</v>
      </c>
      <c r="R3143" s="114" t="s">
        <v>1695</v>
      </c>
      <c r="S3143" s="114"/>
      <c r="T3143" s="112">
        <v>0</v>
      </c>
      <c r="U3143" s="112">
        <v>0</v>
      </c>
      <c r="V3143" s="112">
        <v>0</v>
      </c>
      <c r="W3143" s="112">
        <v>0</v>
      </c>
      <c r="X3143" s="112">
        <v>0</v>
      </c>
      <c r="Y3143" s="112">
        <v>0</v>
      </c>
      <c r="Z3143" s="112">
        <v>0</v>
      </c>
      <c r="AA3143" s="112">
        <v>0</v>
      </c>
      <c r="AB3143" s="112">
        <v>0</v>
      </c>
    </row>
    <row r="3144" spans="1:28" hidden="1" outlineLevel="1" x14ac:dyDescent="0.25">
      <c r="A3144" s="114" t="s">
        <v>1899</v>
      </c>
      <c r="B3144" s="114" t="s">
        <v>1900</v>
      </c>
      <c r="C3144" s="114" t="s">
        <v>609</v>
      </c>
      <c r="D3144" s="114" t="s">
        <v>1696</v>
      </c>
      <c r="E3144" s="112">
        <v>0</v>
      </c>
      <c r="F3144" s="112">
        <v>0</v>
      </c>
      <c r="G3144" s="112">
        <v>0</v>
      </c>
      <c r="H3144" s="112">
        <v>0</v>
      </c>
      <c r="I3144" s="112">
        <v>0</v>
      </c>
      <c r="J3144" s="112">
        <v>0</v>
      </c>
      <c r="K3144" s="112">
        <v>0</v>
      </c>
      <c r="L3144" s="112">
        <v>0</v>
      </c>
      <c r="M3144" s="112">
        <v>0</v>
      </c>
      <c r="O3144" s="114" t="s">
        <v>1899</v>
      </c>
      <c r="P3144" s="114" t="s">
        <v>1900</v>
      </c>
      <c r="Q3144" s="114" t="s">
        <v>609</v>
      </c>
      <c r="R3144" s="114" t="s">
        <v>1696</v>
      </c>
      <c r="S3144" s="114"/>
      <c r="T3144" s="112">
        <v>0</v>
      </c>
      <c r="U3144" s="112">
        <v>0</v>
      </c>
      <c r="V3144" s="112">
        <v>0</v>
      </c>
      <c r="W3144" s="112">
        <v>0</v>
      </c>
      <c r="X3144" s="112">
        <v>0</v>
      </c>
      <c r="Y3144" s="112">
        <v>0</v>
      </c>
      <c r="Z3144" s="112">
        <v>0</v>
      </c>
      <c r="AA3144" s="112">
        <v>0</v>
      </c>
      <c r="AB3144" s="112">
        <v>0</v>
      </c>
    </row>
    <row r="3145" spans="1:28" hidden="1" outlineLevel="1" x14ac:dyDescent="0.25">
      <c r="A3145" s="114" t="s">
        <v>1899</v>
      </c>
      <c r="B3145" s="114" t="s">
        <v>1900</v>
      </c>
      <c r="C3145" s="114" t="s">
        <v>610</v>
      </c>
      <c r="D3145" s="114" t="s">
        <v>1697</v>
      </c>
      <c r="E3145" s="112">
        <v>0</v>
      </c>
      <c r="F3145" s="112">
        <v>0</v>
      </c>
      <c r="G3145" s="112">
        <v>0</v>
      </c>
      <c r="H3145" s="112">
        <v>0</v>
      </c>
      <c r="I3145" s="112">
        <v>720</v>
      </c>
      <c r="J3145" s="112">
        <v>0</v>
      </c>
      <c r="K3145" s="112">
        <v>0</v>
      </c>
      <c r="L3145" s="112">
        <v>0</v>
      </c>
      <c r="M3145" s="112">
        <v>720</v>
      </c>
      <c r="O3145" s="114" t="s">
        <v>1899</v>
      </c>
      <c r="P3145" s="114" t="s">
        <v>1900</v>
      </c>
      <c r="Q3145" s="114" t="s">
        <v>610</v>
      </c>
      <c r="R3145" s="114" t="s">
        <v>1697</v>
      </c>
      <c r="S3145" s="114"/>
      <c r="T3145" s="112">
        <v>0</v>
      </c>
      <c r="U3145" s="112">
        <v>0</v>
      </c>
      <c r="V3145" s="112">
        <v>0</v>
      </c>
      <c r="W3145" s="112">
        <v>0</v>
      </c>
      <c r="X3145" s="112">
        <v>720</v>
      </c>
      <c r="Y3145" s="112">
        <v>0</v>
      </c>
      <c r="Z3145" s="112">
        <v>0</v>
      </c>
      <c r="AA3145" s="112">
        <v>0</v>
      </c>
      <c r="AB3145" s="112">
        <v>720</v>
      </c>
    </row>
    <row r="3146" spans="1:28" hidden="1" outlineLevel="1" x14ac:dyDescent="0.25">
      <c r="A3146" s="114" t="s">
        <v>1899</v>
      </c>
      <c r="B3146" s="114" t="s">
        <v>1900</v>
      </c>
      <c r="C3146" s="114" t="s">
        <v>611</v>
      </c>
      <c r="D3146" s="114" t="s">
        <v>1698</v>
      </c>
      <c r="E3146" s="112">
        <v>34944</v>
      </c>
      <c r="F3146" s="112">
        <v>0</v>
      </c>
      <c r="G3146" s="112">
        <v>0</v>
      </c>
      <c r="H3146" s="112">
        <v>0</v>
      </c>
      <c r="I3146" s="112">
        <v>0</v>
      </c>
      <c r="J3146" s="112">
        <v>0</v>
      </c>
      <c r="K3146" s="112">
        <v>0</v>
      </c>
      <c r="L3146" s="112">
        <v>0</v>
      </c>
      <c r="M3146" s="112">
        <v>34944</v>
      </c>
      <c r="O3146" s="114" t="s">
        <v>1899</v>
      </c>
      <c r="P3146" s="114" t="s">
        <v>1900</v>
      </c>
      <c r="Q3146" s="114" t="s">
        <v>611</v>
      </c>
      <c r="R3146" s="114" t="s">
        <v>1698</v>
      </c>
      <c r="S3146" s="114"/>
      <c r="T3146" s="112">
        <v>34944</v>
      </c>
      <c r="U3146" s="112">
        <v>0</v>
      </c>
      <c r="V3146" s="112">
        <v>0</v>
      </c>
      <c r="W3146" s="112">
        <v>0</v>
      </c>
      <c r="X3146" s="112">
        <v>0</v>
      </c>
      <c r="Y3146" s="112">
        <v>0</v>
      </c>
      <c r="Z3146" s="112">
        <v>0</v>
      </c>
      <c r="AA3146" s="112">
        <v>0</v>
      </c>
      <c r="AB3146" s="112">
        <v>34944</v>
      </c>
    </row>
    <row r="3147" spans="1:28" hidden="1" outlineLevel="1" x14ac:dyDescent="0.25">
      <c r="A3147" s="114" t="s">
        <v>1899</v>
      </c>
      <c r="B3147" s="114" t="s">
        <v>1900</v>
      </c>
      <c r="C3147" s="114" t="s">
        <v>612</v>
      </c>
      <c r="D3147" s="114" t="s">
        <v>1699</v>
      </c>
      <c r="E3147" s="112">
        <v>28560</v>
      </c>
      <c r="F3147" s="112">
        <v>0</v>
      </c>
      <c r="G3147" s="112">
        <v>0</v>
      </c>
      <c r="H3147" s="112">
        <v>0</v>
      </c>
      <c r="I3147" s="112">
        <v>0</v>
      </c>
      <c r="J3147" s="112">
        <v>0</v>
      </c>
      <c r="K3147" s="112">
        <v>0</v>
      </c>
      <c r="L3147" s="112">
        <v>0</v>
      </c>
      <c r="M3147" s="112">
        <v>28560</v>
      </c>
      <c r="O3147" s="114" t="s">
        <v>1899</v>
      </c>
      <c r="P3147" s="114" t="s">
        <v>1900</v>
      </c>
      <c r="Q3147" s="114" t="s">
        <v>612</v>
      </c>
      <c r="R3147" s="114" t="s">
        <v>1699</v>
      </c>
      <c r="S3147" s="114"/>
      <c r="T3147" s="112">
        <v>28560</v>
      </c>
      <c r="U3147" s="112">
        <v>0</v>
      </c>
      <c r="V3147" s="112">
        <v>0</v>
      </c>
      <c r="W3147" s="112">
        <v>0</v>
      </c>
      <c r="X3147" s="112">
        <v>0</v>
      </c>
      <c r="Y3147" s="112">
        <v>0</v>
      </c>
      <c r="Z3147" s="112">
        <v>0</v>
      </c>
      <c r="AA3147" s="112">
        <v>0</v>
      </c>
      <c r="AB3147" s="112">
        <v>28560</v>
      </c>
    </row>
    <row r="3148" spans="1:28" hidden="1" outlineLevel="1" x14ac:dyDescent="0.25">
      <c r="A3148" s="114" t="s">
        <v>1899</v>
      </c>
      <c r="B3148" s="114" t="s">
        <v>1900</v>
      </c>
      <c r="C3148" s="114" t="s">
        <v>613</v>
      </c>
      <c r="D3148" s="114" t="s">
        <v>1700</v>
      </c>
      <c r="E3148" s="112">
        <v>550480</v>
      </c>
      <c r="F3148" s="112">
        <v>0</v>
      </c>
      <c r="G3148" s="112">
        <v>0</v>
      </c>
      <c r="H3148" s="112">
        <v>0</v>
      </c>
      <c r="I3148" s="112">
        <v>0</v>
      </c>
      <c r="J3148" s="112">
        <v>0</v>
      </c>
      <c r="K3148" s="112">
        <v>0</v>
      </c>
      <c r="L3148" s="112">
        <v>0</v>
      </c>
      <c r="M3148" s="112">
        <v>550480</v>
      </c>
      <c r="O3148" s="114" t="s">
        <v>1899</v>
      </c>
      <c r="P3148" s="114" t="s">
        <v>1900</v>
      </c>
      <c r="Q3148" s="114" t="s">
        <v>613</v>
      </c>
      <c r="R3148" s="114" t="s">
        <v>1700</v>
      </c>
      <c r="S3148" s="114"/>
      <c r="T3148" s="112">
        <v>550480</v>
      </c>
      <c r="U3148" s="112">
        <v>0</v>
      </c>
      <c r="V3148" s="112">
        <v>0</v>
      </c>
      <c r="W3148" s="112">
        <v>0</v>
      </c>
      <c r="X3148" s="112">
        <v>0</v>
      </c>
      <c r="Y3148" s="112">
        <v>0</v>
      </c>
      <c r="Z3148" s="112">
        <v>0</v>
      </c>
      <c r="AA3148" s="112">
        <v>0</v>
      </c>
      <c r="AB3148" s="112">
        <v>550480</v>
      </c>
    </row>
    <row r="3149" spans="1:28" hidden="1" outlineLevel="1" x14ac:dyDescent="0.25">
      <c r="A3149" s="114" t="s">
        <v>1899</v>
      </c>
      <c r="B3149" s="114" t="s">
        <v>1900</v>
      </c>
      <c r="C3149" s="114" t="s">
        <v>614</v>
      </c>
      <c r="D3149" s="114" t="s">
        <v>1701</v>
      </c>
      <c r="E3149" s="112">
        <v>95376</v>
      </c>
      <c r="F3149" s="112">
        <v>0</v>
      </c>
      <c r="G3149" s="112">
        <v>0</v>
      </c>
      <c r="H3149" s="112">
        <v>0</v>
      </c>
      <c r="I3149" s="112">
        <v>5296</v>
      </c>
      <c r="J3149" s="112">
        <v>0</v>
      </c>
      <c r="K3149" s="112">
        <v>0</v>
      </c>
      <c r="L3149" s="112">
        <v>0</v>
      </c>
      <c r="M3149" s="112">
        <v>100672</v>
      </c>
      <c r="O3149" s="114" t="s">
        <v>1899</v>
      </c>
      <c r="P3149" s="114" t="s">
        <v>1900</v>
      </c>
      <c r="Q3149" s="114" t="s">
        <v>614</v>
      </c>
      <c r="R3149" s="114" t="s">
        <v>1701</v>
      </c>
      <c r="S3149" s="114"/>
      <c r="T3149" s="112">
        <v>95376</v>
      </c>
      <c r="U3149" s="112">
        <v>0</v>
      </c>
      <c r="V3149" s="112">
        <v>0</v>
      </c>
      <c r="W3149" s="112">
        <v>0</v>
      </c>
      <c r="X3149" s="112">
        <v>5296</v>
      </c>
      <c r="Y3149" s="112">
        <v>0</v>
      </c>
      <c r="Z3149" s="112">
        <v>0</v>
      </c>
      <c r="AA3149" s="112">
        <v>0</v>
      </c>
      <c r="AB3149" s="112">
        <v>100672</v>
      </c>
    </row>
    <row r="3150" spans="1:28" hidden="1" outlineLevel="1" x14ac:dyDescent="0.25">
      <c r="A3150" s="114" t="s">
        <v>1899</v>
      </c>
      <c r="B3150" s="114" t="s">
        <v>1900</v>
      </c>
      <c r="C3150" s="114" t="s">
        <v>615</v>
      </c>
      <c r="D3150" s="114" t="s">
        <v>1702</v>
      </c>
      <c r="E3150" s="112">
        <v>0</v>
      </c>
      <c r="F3150" s="112">
        <v>0</v>
      </c>
      <c r="G3150" s="112">
        <v>0</v>
      </c>
      <c r="H3150" s="112">
        <v>0</v>
      </c>
      <c r="I3150" s="112">
        <v>0</v>
      </c>
      <c r="J3150" s="112">
        <v>0</v>
      </c>
      <c r="K3150" s="112">
        <v>0</v>
      </c>
      <c r="L3150" s="112">
        <v>0</v>
      </c>
      <c r="M3150" s="112">
        <v>0</v>
      </c>
      <c r="O3150" s="114" t="s">
        <v>1899</v>
      </c>
      <c r="P3150" s="114" t="s">
        <v>1900</v>
      </c>
      <c r="Q3150" s="114" t="s">
        <v>615</v>
      </c>
      <c r="R3150" s="114" t="s">
        <v>1702</v>
      </c>
      <c r="S3150" s="114"/>
      <c r="T3150" s="112">
        <v>0</v>
      </c>
      <c r="U3150" s="112">
        <v>0</v>
      </c>
      <c r="V3150" s="112">
        <v>0</v>
      </c>
      <c r="W3150" s="112">
        <v>0</v>
      </c>
      <c r="X3150" s="112">
        <v>0</v>
      </c>
      <c r="Y3150" s="112">
        <v>0</v>
      </c>
      <c r="Z3150" s="112">
        <v>0</v>
      </c>
      <c r="AA3150" s="112">
        <v>0</v>
      </c>
      <c r="AB3150" s="112">
        <v>0</v>
      </c>
    </row>
    <row r="3151" spans="1:28" hidden="1" outlineLevel="1" x14ac:dyDescent="0.25">
      <c r="A3151" s="114" t="s">
        <v>1899</v>
      </c>
      <c r="B3151" s="114" t="s">
        <v>1900</v>
      </c>
      <c r="C3151" s="114" t="s">
        <v>616</v>
      </c>
      <c r="D3151" s="114" t="s">
        <v>1703</v>
      </c>
      <c r="E3151" s="112">
        <v>1164400</v>
      </c>
      <c r="F3151" s="112">
        <v>769024</v>
      </c>
      <c r="G3151" s="112">
        <v>73595</v>
      </c>
      <c r="H3151" s="112">
        <v>22464</v>
      </c>
      <c r="I3151" s="112">
        <v>129440</v>
      </c>
      <c r="J3151" s="112">
        <v>279136</v>
      </c>
      <c r="K3151" s="112">
        <v>5810</v>
      </c>
      <c r="L3151" s="112">
        <v>31108</v>
      </c>
      <c r="M3151" s="112">
        <v>2474977</v>
      </c>
      <c r="O3151" s="114" t="s">
        <v>1899</v>
      </c>
      <c r="P3151" s="114" t="s">
        <v>1900</v>
      </c>
      <c r="Q3151" s="114" t="s">
        <v>616</v>
      </c>
      <c r="R3151" s="114" t="s">
        <v>1703</v>
      </c>
      <c r="S3151" s="114"/>
      <c r="T3151" s="112">
        <v>1164400</v>
      </c>
      <c r="U3151" s="112">
        <v>769024</v>
      </c>
      <c r="V3151" s="112">
        <v>73595</v>
      </c>
      <c r="W3151" s="112">
        <v>22464</v>
      </c>
      <c r="X3151" s="112">
        <v>129440</v>
      </c>
      <c r="Y3151" s="112">
        <v>279136</v>
      </c>
      <c r="Z3151" s="112">
        <v>5810</v>
      </c>
      <c r="AA3151" s="112">
        <v>31108</v>
      </c>
      <c r="AB3151" s="112">
        <v>2474977</v>
      </c>
    </row>
    <row r="3152" spans="1:28" hidden="1" outlineLevel="1" x14ac:dyDescent="0.25">
      <c r="D3152" s="111" t="s">
        <v>617</v>
      </c>
      <c r="R3152" s="111" t="s">
        <v>617</v>
      </c>
      <c r="S3152" s="111"/>
    </row>
    <row r="3153" spans="1:28" hidden="1" outlineLevel="1" x14ac:dyDescent="0.25">
      <c r="A3153" s="114" t="s">
        <v>1899</v>
      </c>
      <c r="B3153" s="114" t="s">
        <v>1900</v>
      </c>
      <c r="C3153" s="114" t="s">
        <v>618</v>
      </c>
      <c r="D3153" s="114" t="s">
        <v>1704</v>
      </c>
      <c r="E3153" s="112">
        <v>0</v>
      </c>
      <c r="F3153" s="112">
        <v>0</v>
      </c>
      <c r="G3153" s="112">
        <v>0</v>
      </c>
      <c r="H3153" s="112">
        <v>0</v>
      </c>
      <c r="I3153" s="112">
        <v>0</v>
      </c>
      <c r="J3153" s="112">
        <v>0</v>
      </c>
      <c r="K3153" s="112">
        <v>0</v>
      </c>
      <c r="L3153" s="112">
        <v>0</v>
      </c>
      <c r="M3153" s="112">
        <v>0</v>
      </c>
      <c r="O3153" s="114" t="s">
        <v>1899</v>
      </c>
      <c r="P3153" s="114" t="s">
        <v>1900</v>
      </c>
      <c r="Q3153" s="114" t="s">
        <v>618</v>
      </c>
      <c r="R3153" s="114" t="s">
        <v>1704</v>
      </c>
      <c r="S3153" s="114"/>
      <c r="T3153" s="112">
        <v>0</v>
      </c>
      <c r="U3153" s="112">
        <v>0</v>
      </c>
      <c r="V3153" s="112">
        <v>0</v>
      </c>
      <c r="W3153" s="112">
        <v>0</v>
      </c>
      <c r="X3153" s="112">
        <v>0</v>
      </c>
      <c r="Y3153" s="112">
        <v>0</v>
      </c>
      <c r="Z3153" s="112">
        <v>0</v>
      </c>
      <c r="AA3153" s="112">
        <v>0</v>
      </c>
      <c r="AB3153" s="112">
        <v>0</v>
      </c>
    </row>
    <row r="3154" spans="1:28" hidden="1" outlineLevel="1" x14ac:dyDescent="0.25">
      <c r="A3154" s="114" t="s">
        <v>1899</v>
      </c>
      <c r="B3154" s="114" t="s">
        <v>1900</v>
      </c>
      <c r="C3154" s="114" t="s">
        <v>619</v>
      </c>
      <c r="D3154" s="114" t="s">
        <v>1705</v>
      </c>
      <c r="E3154" s="112">
        <v>0</v>
      </c>
      <c r="F3154" s="112">
        <v>0</v>
      </c>
      <c r="G3154" s="112">
        <v>0</v>
      </c>
      <c r="H3154" s="112">
        <v>0</v>
      </c>
      <c r="I3154" s="112">
        <v>0</v>
      </c>
      <c r="J3154" s="112">
        <v>0</v>
      </c>
      <c r="K3154" s="112">
        <v>0</v>
      </c>
      <c r="L3154" s="112">
        <v>0</v>
      </c>
      <c r="M3154" s="112">
        <v>0</v>
      </c>
      <c r="O3154" s="114" t="s">
        <v>1899</v>
      </c>
      <c r="P3154" s="114" t="s">
        <v>1900</v>
      </c>
      <c r="Q3154" s="114" t="s">
        <v>619</v>
      </c>
      <c r="R3154" s="114" t="s">
        <v>1705</v>
      </c>
      <c r="S3154" s="114"/>
      <c r="T3154" s="112">
        <v>0</v>
      </c>
      <c r="U3154" s="112">
        <v>0</v>
      </c>
      <c r="V3154" s="112">
        <v>0</v>
      </c>
      <c r="W3154" s="112">
        <v>0</v>
      </c>
      <c r="X3154" s="112">
        <v>0</v>
      </c>
      <c r="Y3154" s="112">
        <v>0</v>
      </c>
      <c r="Z3154" s="112">
        <v>0</v>
      </c>
      <c r="AA3154" s="112">
        <v>0</v>
      </c>
      <c r="AB3154" s="112">
        <v>0</v>
      </c>
    </row>
    <row r="3155" spans="1:28" hidden="1" outlineLevel="1" x14ac:dyDescent="0.25">
      <c r="A3155" s="114" t="s">
        <v>1899</v>
      </c>
      <c r="B3155" s="114" t="s">
        <v>1900</v>
      </c>
      <c r="C3155" s="114" t="s">
        <v>620</v>
      </c>
      <c r="D3155" s="114" t="s">
        <v>1706</v>
      </c>
      <c r="E3155" s="112">
        <v>0</v>
      </c>
      <c r="F3155" s="112">
        <v>0</v>
      </c>
      <c r="G3155" s="112">
        <v>0</v>
      </c>
      <c r="H3155" s="112">
        <v>0</v>
      </c>
      <c r="I3155" s="112">
        <v>0</v>
      </c>
      <c r="J3155" s="112">
        <v>0</v>
      </c>
      <c r="K3155" s="112">
        <v>0</v>
      </c>
      <c r="L3155" s="112">
        <v>0</v>
      </c>
      <c r="M3155" s="112">
        <v>0</v>
      </c>
      <c r="O3155" s="114" t="s">
        <v>1899</v>
      </c>
      <c r="P3155" s="114" t="s">
        <v>1900</v>
      </c>
      <c r="Q3155" s="114" t="s">
        <v>620</v>
      </c>
      <c r="R3155" s="114" t="s">
        <v>1706</v>
      </c>
      <c r="S3155" s="114"/>
      <c r="T3155" s="112">
        <v>0</v>
      </c>
      <c r="U3155" s="112">
        <v>0</v>
      </c>
      <c r="V3155" s="112">
        <v>0</v>
      </c>
      <c r="W3155" s="112">
        <v>0</v>
      </c>
      <c r="X3155" s="112">
        <v>0</v>
      </c>
      <c r="Y3155" s="112">
        <v>0</v>
      </c>
      <c r="Z3155" s="112">
        <v>0</v>
      </c>
      <c r="AA3155" s="112">
        <v>0</v>
      </c>
      <c r="AB3155" s="112">
        <v>0</v>
      </c>
    </row>
    <row r="3156" spans="1:28" hidden="1" outlineLevel="1" x14ac:dyDescent="0.25">
      <c r="A3156" s="114" t="s">
        <v>1899</v>
      </c>
      <c r="B3156" s="114" t="s">
        <v>1900</v>
      </c>
      <c r="C3156" s="114" t="s">
        <v>621</v>
      </c>
      <c r="D3156" s="114" t="s">
        <v>1707</v>
      </c>
      <c r="E3156" s="112">
        <v>0</v>
      </c>
      <c r="F3156" s="112">
        <v>0</v>
      </c>
      <c r="G3156" s="112">
        <v>0</v>
      </c>
      <c r="H3156" s="112">
        <v>0</v>
      </c>
      <c r="I3156" s="112">
        <v>0</v>
      </c>
      <c r="J3156" s="112">
        <v>0</v>
      </c>
      <c r="K3156" s="112">
        <v>0</v>
      </c>
      <c r="L3156" s="112">
        <v>0</v>
      </c>
      <c r="M3156" s="112">
        <v>0</v>
      </c>
      <c r="O3156" s="114" t="s">
        <v>1899</v>
      </c>
      <c r="P3156" s="114" t="s">
        <v>1900</v>
      </c>
      <c r="Q3156" s="114" t="s">
        <v>621</v>
      </c>
      <c r="R3156" s="114" t="s">
        <v>1707</v>
      </c>
      <c r="S3156" s="114"/>
      <c r="T3156" s="112">
        <v>0</v>
      </c>
      <c r="U3156" s="112">
        <v>0</v>
      </c>
      <c r="V3156" s="112">
        <v>0</v>
      </c>
      <c r="W3156" s="112">
        <v>0</v>
      </c>
      <c r="X3156" s="112">
        <v>0</v>
      </c>
      <c r="Y3156" s="112">
        <v>0</v>
      </c>
      <c r="Z3156" s="112">
        <v>0</v>
      </c>
      <c r="AA3156" s="112">
        <v>0</v>
      </c>
      <c r="AB3156" s="112">
        <v>0</v>
      </c>
    </row>
    <row r="3157" spans="1:28" hidden="1" outlineLevel="1" x14ac:dyDescent="0.25">
      <c r="A3157" s="114" t="s">
        <v>1899</v>
      </c>
      <c r="B3157" s="114" t="s">
        <v>1900</v>
      </c>
      <c r="C3157" s="114" t="s">
        <v>706</v>
      </c>
      <c r="D3157" s="114" t="s">
        <v>1708</v>
      </c>
      <c r="E3157" s="112">
        <v>0</v>
      </c>
      <c r="F3157" s="112">
        <v>0</v>
      </c>
      <c r="G3157" s="112">
        <v>0</v>
      </c>
      <c r="H3157" s="112">
        <v>0</v>
      </c>
      <c r="I3157" s="112">
        <v>0</v>
      </c>
      <c r="J3157" s="112">
        <v>0</v>
      </c>
      <c r="K3157" s="112">
        <v>0</v>
      </c>
      <c r="L3157" s="112">
        <v>0</v>
      </c>
      <c r="M3157" s="112">
        <v>0</v>
      </c>
      <c r="O3157" s="114" t="s">
        <v>1899</v>
      </c>
      <c r="P3157" s="114" t="s">
        <v>1900</v>
      </c>
      <c r="Q3157" s="114" t="s">
        <v>706</v>
      </c>
      <c r="R3157" s="114" t="s">
        <v>1708</v>
      </c>
      <c r="S3157" s="114"/>
      <c r="T3157" s="112">
        <v>0</v>
      </c>
      <c r="U3157" s="112">
        <v>0</v>
      </c>
      <c r="V3157" s="112">
        <v>0</v>
      </c>
      <c r="W3157" s="112">
        <v>0</v>
      </c>
      <c r="X3157" s="112">
        <v>0</v>
      </c>
      <c r="Y3157" s="112">
        <v>0</v>
      </c>
      <c r="Z3157" s="112">
        <v>0</v>
      </c>
      <c r="AA3157" s="112">
        <v>0</v>
      </c>
      <c r="AB3157" s="112">
        <v>0</v>
      </c>
    </row>
    <row r="3158" spans="1:28" hidden="1" outlineLevel="1" x14ac:dyDescent="0.25">
      <c r="A3158" s="114" t="s">
        <v>1899</v>
      </c>
      <c r="B3158" s="114" t="s">
        <v>1900</v>
      </c>
      <c r="C3158" s="114" t="s">
        <v>708</v>
      </c>
      <c r="D3158" s="114" t="s">
        <v>1709</v>
      </c>
      <c r="E3158" s="112">
        <v>0</v>
      </c>
      <c r="F3158" s="112">
        <v>0</v>
      </c>
      <c r="G3158" s="112">
        <v>0</v>
      </c>
      <c r="H3158" s="112">
        <v>0</v>
      </c>
      <c r="I3158" s="112">
        <v>0</v>
      </c>
      <c r="J3158" s="112">
        <v>0</v>
      </c>
      <c r="K3158" s="112">
        <v>0</v>
      </c>
      <c r="L3158" s="112">
        <v>0</v>
      </c>
      <c r="M3158" s="112">
        <v>0</v>
      </c>
      <c r="O3158" s="114" t="s">
        <v>1899</v>
      </c>
      <c r="P3158" s="114" t="s">
        <v>1900</v>
      </c>
      <c r="Q3158" s="114" t="s">
        <v>708</v>
      </c>
      <c r="R3158" s="114" t="s">
        <v>1709</v>
      </c>
      <c r="S3158" s="114"/>
      <c r="T3158" s="112">
        <v>0</v>
      </c>
      <c r="U3158" s="112">
        <v>0</v>
      </c>
      <c r="V3158" s="112">
        <v>0</v>
      </c>
      <c r="W3158" s="112">
        <v>0</v>
      </c>
      <c r="X3158" s="112">
        <v>0</v>
      </c>
      <c r="Y3158" s="112">
        <v>0</v>
      </c>
      <c r="Z3158" s="112">
        <v>0</v>
      </c>
      <c r="AA3158" s="112">
        <v>0</v>
      </c>
      <c r="AB3158" s="112">
        <v>0</v>
      </c>
    </row>
    <row r="3159" spans="1:28" hidden="1" outlineLevel="1" x14ac:dyDescent="0.25"/>
    <row r="3160" spans="1:28" hidden="1" outlineLevel="1" x14ac:dyDescent="0.25"/>
    <row r="3161" spans="1:28" hidden="1" outlineLevel="1" x14ac:dyDescent="0.25">
      <c r="A3161" s="111" t="s">
        <v>1901</v>
      </c>
      <c r="O3161" s="111" t="s">
        <v>1901</v>
      </c>
    </row>
    <row r="3162" spans="1:28" hidden="1" outlineLevel="1" x14ac:dyDescent="0.25">
      <c r="A3162" s="114" t="s">
        <v>0</v>
      </c>
      <c r="B3162" s="114" t="s">
        <v>1666</v>
      </c>
      <c r="C3162" s="114" t="s">
        <v>112</v>
      </c>
      <c r="D3162" s="111" t="s">
        <v>127</v>
      </c>
      <c r="E3162" s="112" t="s">
        <v>1667</v>
      </c>
      <c r="F3162" s="112" t="s">
        <v>1668</v>
      </c>
      <c r="G3162" s="112" t="s">
        <v>1669</v>
      </c>
      <c r="H3162" s="112" t="s">
        <v>1670</v>
      </c>
      <c r="I3162" s="112" t="s">
        <v>1671</v>
      </c>
      <c r="J3162" s="112" t="s">
        <v>1672</v>
      </c>
      <c r="K3162" s="112" t="s">
        <v>1673</v>
      </c>
      <c r="L3162" s="112" t="s">
        <v>1674</v>
      </c>
      <c r="M3162" s="112" t="s">
        <v>1</v>
      </c>
      <c r="O3162" s="114" t="s">
        <v>0</v>
      </c>
      <c r="P3162" s="114" t="s">
        <v>1666</v>
      </c>
      <c r="Q3162" s="114" t="s">
        <v>112</v>
      </c>
      <c r="R3162" s="111" t="s">
        <v>127</v>
      </c>
      <c r="S3162" s="111"/>
      <c r="T3162" s="112" t="s">
        <v>1667</v>
      </c>
      <c r="U3162" s="112" t="s">
        <v>1668</v>
      </c>
      <c r="V3162" s="112" t="s">
        <v>1669</v>
      </c>
      <c r="W3162" s="112" t="s">
        <v>1670</v>
      </c>
      <c r="X3162" s="112" t="s">
        <v>1671</v>
      </c>
      <c r="Y3162" s="112" t="s">
        <v>1672</v>
      </c>
      <c r="Z3162" s="112" t="s">
        <v>1673</v>
      </c>
      <c r="AA3162" s="112" t="s">
        <v>1674</v>
      </c>
      <c r="AB3162" s="112" t="s">
        <v>1</v>
      </c>
    </row>
    <row r="3163" spans="1:28" hidden="1" outlineLevel="1" x14ac:dyDescent="0.25">
      <c r="A3163" s="114" t="s">
        <v>1902</v>
      </c>
      <c r="B3163" s="114" t="s">
        <v>1903</v>
      </c>
      <c r="C3163" s="114" t="s">
        <v>589</v>
      </c>
      <c r="D3163" s="114" t="s">
        <v>1676</v>
      </c>
      <c r="E3163" s="112">
        <v>26208</v>
      </c>
      <c r="F3163" s="112">
        <v>0</v>
      </c>
      <c r="G3163" s="112">
        <v>0</v>
      </c>
      <c r="H3163" s="112">
        <v>0</v>
      </c>
      <c r="I3163" s="112">
        <v>0</v>
      </c>
      <c r="J3163" s="112">
        <v>0</v>
      </c>
      <c r="K3163" s="112">
        <v>0</v>
      </c>
      <c r="L3163" s="112">
        <v>0</v>
      </c>
      <c r="M3163" s="112">
        <v>26208</v>
      </c>
      <c r="O3163" s="114" t="s">
        <v>1902</v>
      </c>
      <c r="P3163" s="114" t="s">
        <v>1903</v>
      </c>
      <c r="Q3163" s="114" t="s">
        <v>589</v>
      </c>
      <c r="R3163" s="114" t="s">
        <v>1676</v>
      </c>
      <c r="S3163" s="114"/>
      <c r="T3163" s="112">
        <v>26208</v>
      </c>
      <c r="U3163" s="112">
        <v>0</v>
      </c>
      <c r="V3163" s="112">
        <v>0</v>
      </c>
      <c r="W3163" s="112">
        <v>0</v>
      </c>
      <c r="X3163" s="112">
        <v>0</v>
      </c>
      <c r="Y3163" s="112">
        <v>0</v>
      </c>
      <c r="Z3163" s="112">
        <v>0</v>
      </c>
      <c r="AA3163" s="112">
        <v>0</v>
      </c>
      <c r="AB3163" s="112">
        <v>26208</v>
      </c>
    </row>
    <row r="3164" spans="1:28" hidden="1" outlineLevel="1" x14ac:dyDescent="0.25">
      <c r="A3164" s="114" t="s">
        <v>1902</v>
      </c>
      <c r="B3164" s="114" t="s">
        <v>1903</v>
      </c>
      <c r="C3164" s="114" t="s">
        <v>590</v>
      </c>
      <c r="D3164" s="114" t="s">
        <v>1677</v>
      </c>
      <c r="E3164" s="112">
        <v>0</v>
      </c>
      <c r="F3164" s="112">
        <v>0</v>
      </c>
      <c r="G3164" s="112">
        <v>0</v>
      </c>
      <c r="H3164" s="112">
        <v>0</v>
      </c>
      <c r="I3164" s="112">
        <v>7120</v>
      </c>
      <c r="J3164" s="112">
        <v>0</v>
      </c>
      <c r="K3164" s="112">
        <v>720</v>
      </c>
      <c r="L3164" s="112">
        <v>0</v>
      </c>
      <c r="M3164" s="112">
        <v>7840</v>
      </c>
      <c r="O3164" s="114" t="s">
        <v>1902</v>
      </c>
      <c r="P3164" s="114" t="s">
        <v>1903</v>
      </c>
      <c r="Q3164" s="114" t="s">
        <v>590</v>
      </c>
      <c r="R3164" s="114" t="s">
        <v>1677</v>
      </c>
      <c r="S3164" s="114"/>
      <c r="T3164" s="112">
        <v>0</v>
      </c>
      <c r="U3164" s="112">
        <v>0</v>
      </c>
      <c r="V3164" s="112">
        <v>0</v>
      </c>
      <c r="W3164" s="112">
        <v>0</v>
      </c>
      <c r="X3164" s="112">
        <v>7120</v>
      </c>
      <c r="Y3164" s="112">
        <v>0</v>
      </c>
      <c r="Z3164" s="112">
        <v>720</v>
      </c>
      <c r="AA3164" s="112">
        <v>0</v>
      </c>
      <c r="AB3164" s="112">
        <v>7840</v>
      </c>
    </row>
    <row r="3165" spans="1:28" hidden="1" outlineLevel="1" x14ac:dyDescent="0.25">
      <c r="A3165" s="114" t="s">
        <v>1902</v>
      </c>
      <c r="B3165" s="114" t="s">
        <v>1903</v>
      </c>
      <c r="C3165" s="114" t="s">
        <v>591</v>
      </c>
      <c r="D3165" s="114" t="s">
        <v>1678</v>
      </c>
      <c r="E3165" s="112">
        <v>0</v>
      </c>
      <c r="F3165" s="112">
        <v>759920</v>
      </c>
      <c r="G3165" s="112">
        <v>0</v>
      </c>
      <c r="H3165" s="112">
        <v>0</v>
      </c>
      <c r="I3165" s="112">
        <v>0</v>
      </c>
      <c r="J3165" s="112">
        <v>0</v>
      </c>
      <c r="K3165" s="112">
        <v>0</v>
      </c>
      <c r="L3165" s="112">
        <v>0</v>
      </c>
      <c r="M3165" s="112">
        <v>759920</v>
      </c>
      <c r="O3165" s="114" t="s">
        <v>1902</v>
      </c>
      <c r="P3165" s="114" t="s">
        <v>1903</v>
      </c>
      <c r="Q3165" s="114" t="s">
        <v>591</v>
      </c>
      <c r="R3165" s="114" t="s">
        <v>1678</v>
      </c>
      <c r="S3165" s="114"/>
      <c r="T3165" s="112">
        <v>0</v>
      </c>
      <c r="U3165" s="112">
        <v>759920</v>
      </c>
      <c r="V3165" s="112">
        <v>0</v>
      </c>
      <c r="W3165" s="112">
        <v>0</v>
      </c>
      <c r="X3165" s="112">
        <v>0</v>
      </c>
      <c r="Y3165" s="112">
        <v>0</v>
      </c>
      <c r="Z3165" s="112">
        <v>0</v>
      </c>
      <c r="AA3165" s="112">
        <v>0</v>
      </c>
      <c r="AB3165" s="112">
        <v>759920</v>
      </c>
    </row>
    <row r="3166" spans="1:28" hidden="1" outlineLevel="1" x14ac:dyDescent="0.25">
      <c r="A3166" s="114" t="s">
        <v>1902</v>
      </c>
      <c r="B3166" s="114" t="s">
        <v>1903</v>
      </c>
      <c r="C3166" s="114" t="s">
        <v>592</v>
      </c>
      <c r="D3166" s="114" t="s">
        <v>1679</v>
      </c>
      <c r="E3166" s="112">
        <v>75424</v>
      </c>
      <c r="F3166" s="112">
        <v>30400</v>
      </c>
      <c r="G3166" s="112">
        <v>0</v>
      </c>
      <c r="H3166" s="112">
        <v>0</v>
      </c>
      <c r="I3166" s="112">
        <v>44160</v>
      </c>
      <c r="J3166" s="112">
        <v>0</v>
      </c>
      <c r="K3166" s="112">
        <v>3577</v>
      </c>
      <c r="L3166" s="112">
        <v>0</v>
      </c>
      <c r="M3166" s="112">
        <v>153561</v>
      </c>
      <c r="O3166" s="114" t="s">
        <v>1902</v>
      </c>
      <c r="P3166" s="114" t="s">
        <v>1903</v>
      </c>
      <c r="Q3166" s="114" t="s">
        <v>592</v>
      </c>
      <c r="R3166" s="114" t="s">
        <v>1679</v>
      </c>
      <c r="S3166" s="114"/>
      <c r="T3166" s="112">
        <v>75424</v>
      </c>
      <c r="U3166" s="112">
        <v>30400</v>
      </c>
      <c r="V3166" s="112">
        <v>0</v>
      </c>
      <c r="W3166" s="112">
        <v>0</v>
      </c>
      <c r="X3166" s="112">
        <v>44160</v>
      </c>
      <c r="Y3166" s="112">
        <v>0</v>
      </c>
      <c r="Z3166" s="112">
        <v>3577</v>
      </c>
      <c r="AA3166" s="112">
        <v>0</v>
      </c>
      <c r="AB3166" s="112">
        <v>153561</v>
      </c>
    </row>
    <row r="3167" spans="1:28" hidden="1" outlineLevel="1" x14ac:dyDescent="0.25">
      <c r="A3167" s="114" t="s">
        <v>1902</v>
      </c>
      <c r="B3167" s="114" t="s">
        <v>1903</v>
      </c>
      <c r="C3167" s="114" t="s">
        <v>593</v>
      </c>
      <c r="D3167" s="114" t="s">
        <v>1680</v>
      </c>
      <c r="E3167" s="112">
        <v>0</v>
      </c>
      <c r="F3167" s="112">
        <v>0</v>
      </c>
      <c r="G3167" s="112">
        <v>0</v>
      </c>
      <c r="H3167" s="112">
        <v>0</v>
      </c>
      <c r="I3167" s="112">
        <v>0</v>
      </c>
      <c r="J3167" s="112">
        <v>0</v>
      </c>
      <c r="K3167" s="112">
        <v>0</v>
      </c>
      <c r="L3167" s="112">
        <v>0</v>
      </c>
      <c r="M3167" s="112">
        <v>0</v>
      </c>
      <c r="O3167" s="114" t="s">
        <v>1902</v>
      </c>
      <c r="P3167" s="114" t="s">
        <v>1903</v>
      </c>
      <c r="Q3167" s="114" t="s">
        <v>593</v>
      </c>
      <c r="R3167" s="114" t="s">
        <v>1680</v>
      </c>
      <c r="S3167" s="114"/>
      <c r="T3167" s="112">
        <v>0</v>
      </c>
      <c r="U3167" s="112">
        <v>0</v>
      </c>
      <c r="V3167" s="112">
        <v>0</v>
      </c>
      <c r="W3167" s="112">
        <v>0</v>
      </c>
      <c r="X3167" s="112">
        <v>0</v>
      </c>
      <c r="Y3167" s="112">
        <v>0</v>
      </c>
      <c r="Z3167" s="112">
        <v>0</v>
      </c>
      <c r="AA3167" s="112">
        <v>0</v>
      </c>
      <c r="AB3167" s="112">
        <v>0</v>
      </c>
    </row>
    <row r="3168" spans="1:28" hidden="1" outlineLevel="1" x14ac:dyDescent="0.25">
      <c r="A3168" s="114" t="s">
        <v>1902</v>
      </c>
      <c r="B3168" s="114" t="s">
        <v>1903</v>
      </c>
      <c r="C3168" s="114" t="s">
        <v>594</v>
      </c>
      <c r="D3168" s="114" t="s">
        <v>1681</v>
      </c>
      <c r="E3168" s="112">
        <v>624</v>
      </c>
      <c r="F3168" s="112">
        <v>0</v>
      </c>
      <c r="G3168" s="112">
        <v>0</v>
      </c>
      <c r="H3168" s="112">
        <v>0</v>
      </c>
      <c r="I3168" s="112">
        <v>0</v>
      </c>
      <c r="J3168" s="112">
        <v>0</v>
      </c>
      <c r="K3168" s="112">
        <v>216</v>
      </c>
      <c r="L3168" s="112">
        <v>0</v>
      </c>
      <c r="M3168" s="112">
        <v>840</v>
      </c>
      <c r="O3168" s="114" t="s">
        <v>1902</v>
      </c>
      <c r="P3168" s="114" t="s">
        <v>1903</v>
      </c>
      <c r="Q3168" s="114" t="s">
        <v>594</v>
      </c>
      <c r="R3168" s="114" t="s">
        <v>1681</v>
      </c>
      <c r="S3168" s="114"/>
      <c r="T3168" s="112">
        <v>624</v>
      </c>
      <c r="U3168" s="112">
        <v>0</v>
      </c>
      <c r="V3168" s="112">
        <v>0</v>
      </c>
      <c r="W3168" s="112">
        <v>0</v>
      </c>
      <c r="X3168" s="112">
        <v>0</v>
      </c>
      <c r="Y3168" s="112">
        <v>0</v>
      </c>
      <c r="Z3168" s="112">
        <v>216</v>
      </c>
      <c r="AA3168" s="112">
        <v>0</v>
      </c>
      <c r="AB3168" s="112">
        <v>840</v>
      </c>
    </row>
    <row r="3169" spans="1:28" hidden="1" outlineLevel="1" x14ac:dyDescent="0.25">
      <c r="A3169" s="114" t="s">
        <v>1902</v>
      </c>
      <c r="B3169" s="114" t="s">
        <v>1903</v>
      </c>
      <c r="C3169" s="114" t="s">
        <v>595</v>
      </c>
      <c r="D3169" s="114" t="s">
        <v>1682</v>
      </c>
      <c r="E3169" s="112">
        <v>0</v>
      </c>
      <c r="F3169" s="112">
        <v>33040</v>
      </c>
      <c r="G3169" s="112">
        <v>0</v>
      </c>
      <c r="H3169" s="112">
        <v>0</v>
      </c>
      <c r="I3169" s="112">
        <v>0</v>
      </c>
      <c r="J3169" s="112">
        <v>54352</v>
      </c>
      <c r="K3169" s="112">
        <v>0</v>
      </c>
      <c r="L3169" s="112">
        <v>904</v>
      </c>
      <c r="M3169" s="112">
        <v>88296</v>
      </c>
      <c r="O3169" s="114" t="s">
        <v>1902</v>
      </c>
      <c r="P3169" s="114" t="s">
        <v>1903</v>
      </c>
      <c r="Q3169" s="114" t="s">
        <v>595</v>
      </c>
      <c r="R3169" s="114" t="s">
        <v>1682</v>
      </c>
      <c r="S3169" s="114"/>
      <c r="T3169" s="112">
        <v>0</v>
      </c>
      <c r="U3169" s="112">
        <v>33040</v>
      </c>
      <c r="V3169" s="112">
        <v>0</v>
      </c>
      <c r="W3169" s="112">
        <v>0</v>
      </c>
      <c r="X3169" s="112">
        <v>0</v>
      </c>
      <c r="Y3169" s="112">
        <v>54352</v>
      </c>
      <c r="Z3169" s="112">
        <v>0</v>
      </c>
      <c r="AA3169" s="112">
        <v>904</v>
      </c>
      <c r="AB3169" s="112">
        <v>88296</v>
      </c>
    </row>
    <row r="3170" spans="1:28" hidden="1" outlineLevel="1" x14ac:dyDescent="0.25">
      <c r="A3170" s="114" t="s">
        <v>1902</v>
      </c>
      <c r="B3170" s="114" t="s">
        <v>1903</v>
      </c>
      <c r="C3170" s="114" t="s">
        <v>596</v>
      </c>
      <c r="D3170" s="114" t="s">
        <v>1683</v>
      </c>
      <c r="E3170" s="112">
        <v>0</v>
      </c>
      <c r="F3170" s="112">
        <v>0</v>
      </c>
      <c r="G3170" s="112">
        <v>0</v>
      </c>
      <c r="H3170" s="112">
        <v>0</v>
      </c>
      <c r="I3170" s="112">
        <v>0</v>
      </c>
      <c r="J3170" s="112">
        <v>0</v>
      </c>
      <c r="K3170" s="112">
        <v>2400</v>
      </c>
      <c r="L3170" s="112">
        <v>0</v>
      </c>
      <c r="M3170" s="112">
        <v>2400</v>
      </c>
      <c r="O3170" s="114" t="s">
        <v>1902</v>
      </c>
      <c r="P3170" s="114" t="s">
        <v>1903</v>
      </c>
      <c r="Q3170" s="114" t="s">
        <v>596</v>
      </c>
      <c r="R3170" s="114" t="s">
        <v>1683</v>
      </c>
      <c r="S3170" s="114"/>
      <c r="T3170" s="112">
        <v>0</v>
      </c>
      <c r="U3170" s="112">
        <v>0</v>
      </c>
      <c r="V3170" s="112">
        <v>0</v>
      </c>
      <c r="W3170" s="112">
        <v>0</v>
      </c>
      <c r="X3170" s="112">
        <v>0</v>
      </c>
      <c r="Y3170" s="112">
        <v>0</v>
      </c>
      <c r="Z3170" s="112">
        <v>2400</v>
      </c>
      <c r="AA3170" s="112">
        <v>0</v>
      </c>
      <c r="AB3170" s="112">
        <v>2400</v>
      </c>
    </row>
    <row r="3171" spans="1:28" hidden="1" outlineLevel="1" x14ac:dyDescent="0.25">
      <c r="A3171" s="114" t="s">
        <v>1902</v>
      </c>
      <c r="B3171" s="114" t="s">
        <v>1903</v>
      </c>
      <c r="C3171" s="114" t="s">
        <v>597</v>
      </c>
      <c r="D3171" s="114" t="s">
        <v>1684</v>
      </c>
      <c r="E3171" s="112">
        <v>27168</v>
      </c>
      <c r="F3171" s="112">
        <v>19088</v>
      </c>
      <c r="G3171" s="112">
        <v>0</v>
      </c>
      <c r="H3171" s="112">
        <v>0</v>
      </c>
      <c r="I3171" s="112">
        <v>0</v>
      </c>
      <c r="J3171" s="112">
        <v>0</v>
      </c>
      <c r="K3171" s="112">
        <v>0</v>
      </c>
      <c r="L3171" s="112">
        <v>0</v>
      </c>
      <c r="M3171" s="112">
        <v>46256</v>
      </c>
      <c r="O3171" s="114" t="s">
        <v>1902</v>
      </c>
      <c r="P3171" s="114" t="s">
        <v>1903</v>
      </c>
      <c r="Q3171" s="114" t="s">
        <v>597</v>
      </c>
      <c r="R3171" s="114" t="s">
        <v>1684</v>
      </c>
      <c r="S3171" s="114"/>
      <c r="T3171" s="112">
        <v>27168</v>
      </c>
      <c r="U3171" s="112">
        <v>19088</v>
      </c>
      <c r="V3171" s="112">
        <v>0</v>
      </c>
      <c r="W3171" s="112">
        <v>0</v>
      </c>
      <c r="X3171" s="112">
        <v>0</v>
      </c>
      <c r="Y3171" s="112">
        <v>0</v>
      </c>
      <c r="Z3171" s="112">
        <v>0</v>
      </c>
      <c r="AA3171" s="112">
        <v>0</v>
      </c>
      <c r="AB3171" s="112">
        <v>46256</v>
      </c>
    </row>
    <row r="3172" spans="1:28" hidden="1" outlineLevel="1" x14ac:dyDescent="0.25">
      <c r="A3172" s="114" t="s">
        <v>1902</v>
      </c>
      <c r="B3172" s="114" t="s">
        <v>1903</v>
      </c>
      <c r="C3172" s="114" t="s">
        <v>598</v>
      </c>
      <c r="D3172" s="114" t="s">
        <v>1685</v>
      </c>
      <c r="E3172" s="112">
        <v>0</v>
      </c>
      <c r="F3172" s="112">
        <v>15552</v>
      </c>
      <c r="G3172" s="112">
        <v>0</v>
      </c>
      <c r="H3172" s="112">
        <v>0</v>
      </c>
      <c r="I3172" s="112">
        <v>0</v>
      </c>
      <c r="J3172" s="112">
        <v>0</v>
      </c>
      <c r="K3172" s="112">
        <v>0</v>
      </c>
      <c r="L3172" s="112">
        <v>0</v>
      </c>
      <c r="M3172" s="112">
        <v>15552</v>
      </c>
      <c r="O3172" s="114" t="s">
        <v>1902</v>
      </c>
      <c r="P3172" s="114" t="s">
        <v>1903</v>
      </c>
      <c r="Q3172" s="114" t="s">
        <v>598</v>
      </c>
      <c r="R3172" s="114" t="s">
        <v>1685</v>
      </c>
      <c r="S3172" s="114"/>
      <c r="T3172" s="112">
        <v>0</v>
      </c>
      <c r="U3172" s="112">
        <v>15552</v>
      </c>
      <c r="V3172" s="112">
        <v>0</v>
      </c>
      <c r="W3172" s="112">
        <v>0</v>
      </c>
      <c r="X3172" s="112">
        <v>0</v>
      </c>
      <c r="Y3172" s="112">
        <v>0</v>
      </c>
      <c r="Z3172" s="112">
        <v>0</v>
      </c>
      <c r="AA3172" s="112">
        <v>0</v>
      </c>
      <c r="AB3172" s="112">
        <v>15552</v>
      </c>
    </row>
    <row r="3173" spans="1:28" hidden="1" outlineLevel="1" x14ac:dyDescent="0.25">
      <c r="A3173" s="114" t="s">
        <v>1902</v>
      </c>
      <c r="B3173" s="114" t="s">
        <v>1903</v>
      </c>
      <c r="C3173" s="114" t="s">
        <v>599</v>
      </c>
      <c r="D3173" s="114" t="s">
        <v>1686</v>
      </c>
      <c r="E3173" s="112">
        <v>0</v>
      </c>
      <c r="F3173" s="112">
        <v>4512</v>
      </c>
      <c r="G3173" s="112">
        <v>0</v>
      </c>
      <c r="H3173" s="112">
        <v>0</v>
      </c>
      <c r="I3173" s="112">
        <v>0</v>
      </c>
      <c r="J3173" s="112">
        <v>24064</v>
      </c>
      <c r="K3173" s="112">
        <v>0</v>
      </c>
      <c r="L3173" s="112">
        <v>11092</v>
      </c>
      <c r="M3173" s="112">
        <v>39668</v>
      </c>
      <c r="O3173" s="114" t="s">
        <v>1902</v>
      </c>
      <c r="P3173" s="114" t="s">
        <v>1903</v>
      </c>
      <c r="Q3173" s="114" t="s">
        <v>599</v>
      </c>
      <c r="R3173" s="114" t="s">
        <v>1686</v>
      </c>
      <c r="S3173" s="114"/>
      <c r="T3173" s="112">
        <v>0</v>
      </c>
      <c r="U3173" s="112">
        <v>4512</v>
      </c>
      <c r="V3173" s="112">
        <v>0</v>
      </c>
      <c r="W3173" s="112">
        <v>0</v>
      </c>
      <c r="X3173" s="112">
        <v>0</v>
      </c>
      <c r="Y3173" s="112">
        <v>24064</v>
      </c>
      <c r="Z3173" s="112">
        <v>0</v>
      </c>
      <c r="AA3173" s="112">
        <v>11092</v>
      </c>
      <c r="AB3173" s="112">
        <v>39668</v>
      </c>
    </row>
    <row r="3174" spans="1:28" hidden="1" outlineLevel="1" x14ac:dyDescent="0.25">
      <c r="A3174" s="114" t="s">
        <v>1902</v>
      </c>
      <c r="B3174" s="114" t="s">
        <v>1903</v>
      </c>
      <c r="C3174" s="114" t="s">
        <v>600</v>
      </c>
      <c r="D3174" s="114" t="s">
        <v>1687</v>
      </c>
      <c r="E3174" s="112">
        <v>643488</v>
      </c>
      <c r="F3174" s="112">
        <v>0</v>
      </c>
      <c r="G3174" s="112">
        <v>0</v>
      </c>
      <c r="H3174" s="112">
        <v>54752</v>
      </c>
      <c r="I3174" s="112">
        <v>0</v>
      </c>
      <c r="J3174" s="112">
        <v>0</v>
      </c>
      <c r="K3174" s="112">
        <v>0</v>
      </c>
      <c r="L3174" s="112">
        <v>0</v>
      </c>
      <c r="M3174" s="112">
        <v>698240</v>
      </c>
      <c r="O3174" s="114" t="s">
        <v>1902</v>
      </c>
      <c r="P3174" s="114" t="s">
        <v>1903</v>
      </c>
      <c r="Q3174" s="114" t="s">
        <v>600</v>
      </c>
      <c r="R3174" s="114" t="s">
        <v>1687</v>
      </c>
      <c r="S3174" s="114"/>
      <c r="T3174" s="112">
        <v>643488</v>
      </c>
      <c r="U3174" s="112">
        <v>0</v>
      </c>
      <c r="V3174" s="112">
        <v>0</v>
      </c>
      <c r="W3174" s="112">
        <v>54752</v>
      </c>
      <c r="X3174" s="112">
        <v>0</v>
      </c>
      <c r="Y3174" s="112">
        <v>0</v>
      </c>
      <c r="Z3174" s="112">
        <v>0</v>
      </c>
      <c r="AA3174" s="112">
        <v>0</v>
      </c>
      <c r="AB3174" s="112">
        <v>698240</v>
      </c>
    </row>
    <row r="3175" spans="1:28" hidden="1" outlineLevel="1" x14ac:dyDescent="0.25">
      <c r="A3175" s="114" t="s">
        <v>1902</v>
      </c>
      <c r="B3175" s="114" t="s">
        <v>1903</v>
      </c>
      <c r="C3175" s="114" t="s">
        <v>601</v>
      </c>
      <c r="D3175" s="114" t="s">
        <v>1688</v>
      </c>
      <c r="E3175" s="112">
        <v>43440</v>
      </c>
      <c r="F3175" s="112">
        <v>0</v>
      </c>
      <c r="G3175" s="112">
        <v>0</v>
      </c>
      <c r="H3175" s="112">
        <v>0</v>
      </c>
      <c r="I3175" s="112">
        <v>0</v>
      </c>
      <c r="J3175" s="112">
        <v>0</v>
      </c>
      <c r="K3175" s="112">
        <v>0</v>
      </c>
      <c r="L3175" s="112">
        <v>0</v>
      </c>
      <c r="M3175" s="112">
        <v>43440</v>
      </c>
      <c r="O3175" s="114" t="s">
        <v>1902</v>
      </c>
      <c r="P3175" s="114" t="s">
        <v>1903</v>
      </c>
      <c r="Q3175" s="114" t="s">
        <v>601</v>
      </c>
      <c r="R3175" s="114" t="s">
        <v>1688</v>
      </c>
      <c r="S3175" s="114"/>
      <c r="T3175" s="112">
        <v>43440</v>
      </c>
      <c r="U3175" s="112">
        <v>0</v>
      </c>
      <c r="V3175" s="112">
        <v>0</v>
      </c>
      <c r="W3175" s="112">
        <v>0</v>
      </c>
      <c r="X3175" s="112">
        <v>0</v>
      </c>
      <c r="Y3175" s="112">
        <v>0</v>
      </c>
      <c r="Z3175" s="112">
        <v>0</v>
      </c>
      <c r="AA3175" s="112">
        <v>0</v>
      </c>
      <c r="AB3175" s="112">
        <v>43440</v>
      </c>
    </row>
    <row r="3176" spans="1:28" hidden="1" outlineLevel="1" x14ac:dyDescent="0.25">
      <c r="A3176" s="114" t="s">
        <v>1902</v>
      </c>
      <c r="B3176" s="114" t="s">
        <v>1903</v>
      </c>
      <c r="C3176" s="114" t="s">
        <v>602</v>
      </c>
      <c r="D3176" s="114" t="s">
        <v>1689</v>
      </c>
      <c r="E3176" s="112">
        <v>0</v>
      </c>
      <c r="F3176" s="112">
        <v>0</v>
      </c>
      <c r="G3176" s="112">
        <v>0</v>
      </c>
      <c r="H3176" s="112">
        <v>0</v>
      </c>
      <c r="I3176" s="112">
        <v>0</v>
      </c>
      <c r="J3176" s="112">
        <v>0</v>
      </c>
      <c r="K3176" s="112">
        <v>0</v>
      </c>
      <c r="L3176" s="112">
        <v>0</v>
      </c>
      <c r="M3176" s="112">
        <v>0</v>
      </c>
      <c r="O3176" s="114" t="s">
        <v>1902</v>
      </c>
      <c r="P3176" s="114" t="s">
        <v>1903</v>
      </c>
      <c r="Q3176" s="114" t="s">
        <v>602</v>
      </c>
      <c r="R3176" s="114" t="s">
        <v>1689</v>
      </c>
      <c r="S3176" s="114"/>
      <c r="T3176" s="112">
        <v>0</v>
      </c>
      <c r="U3176" s="112">
        <v>0</v>
      </c>
      <c r="V3176" s="112">
        <v>0</v>
      </c>
      <c r="W3176" s="112">
        <v>0</v>
      </c>
      <c r="X3176" s="112">
        <v>0</v>
      </c>
      <c r="Y3176" s="112">
        <v>0</v>
      </c>
      <c r="Z3176" s="112">
        <v>0</v>
      </c>
      <c r="AA3176" s="112">
        <v>0</v>
      </c>
      <c r="AB3176" s="112">
        <v>0</v>
      </c>
    </row>
    <row r="3177" spans="1:28" hidden="1" outlineLevel="1" x14ac:dyDescent="0.25">
      <c r="A3177" s="114" t="s">
        <v>1902</v>
      </c>
      <c r="B3177" s="114" t="s">
        <v>1903</v>
      </c>
      <c r="C3177" s="114" t="s">
        <v>603</v>
      </c>
      <c r="D3177" s="114" t="s">
        <v>1690</v>
      </c>
      <c r="E3177" s="112">
        <v>0</v>
      </c>
      <c r="F3177" s="112">
        <v>0</v>
      </c>
      <c r="G3177" s="112">
        <v>0</v>
      </c>
      <c r="H3177" s="112">
        <v>0</v>
      </c>
      <c r="I3177" s="112">
        <v>0</v>
      </c>
      <c r="J3177" s="112">
        <v>0</v>
      </c>
      <c r="K3177" s="112">
        <v>0</v>
      </c>
      <c r="L3177" s="112">
        <v>0</v>
      </c>
      <c r="M3177" s="112">
        <v>0</v>
      </c>
      <c r="O3177" s="114" t="s">
        <v>1902</v>
      </c>
      <c r="P3177" s="114" t="s">
        <v>1903</v>
      </c>
      <c r="Q3177" s="114" t="s">
        <v>603</v>
      </c>
      <c r="R3177" s="114" t="s">
        <v>1690</v>
      </c>
      <c r="S3177" s="114"/>
      <c r="T3177" s="112">
        <v>0</v>
      </c>
      <c r="U3177" s="112">
        <v>0</v>
      </c>
      <c r="V3177" s="112">
        <v>0</v>
      </c>
      <c r="W3177" s="112">
        <v>0</v>
      </c>
      <c r="X3177" s="112">
        <v>0</v>
      </c>
      <c r="Y3177" s="112">
        <v>0</v>
      </c>
      <c r="Z3177" s="112">
        <v>0</v>
      </c>
      <c r="AA3177" s="112">
        <v>0</v>
      </c>
      <c r="AB3177" s="112">
        <v>0</v>
      </c>
    </row>
    <row r="3178" spans="1:28" hidden="1" outlineLevel="1" x14ac:dyDescent="0.25">
      <c r="A3178" s="114" t="s">
        <v>1902</v>
      </c>
      <c r="B3178" s="114" t="s">
        <v>1903</v>
      </c>
      <c r="C3178" s="114" t="s">
        <v>604</v>
      </c>
      <c r="D3178" s="114" t="s">
        <v>1691</v>
      </c>
      <c r="E3178" s="112">
        <v>0</v>
      </c>
      <c r="F3178" s="112">
        <v>0</v>
      </c>
      <c r="G3178" s="112">
        <v>0</v>
      </c>
      <c r="H3178" s="112">
        <v>0</v>
      </c>
      <c r="I3178" s="112">
        <v>0</v>
      </c>
      <c r="J3178" s="112">
        <v>0</v>
      </c>
      <c r="K3178" s="112">
        <v>0</v>
      </c>
      <c r="L3178" s="112">
        <v>0</v>
      </c>
      <c r="M3178" s="112">
        <v>0</v>
      </c>
      <c r="O3178" s="114" t="s">
        <v>1902</v>
      </c>
      <c r="P3178" s="114" t="s">
        <v>1903</v>
      </c>
      <c r="Q3178" s="114" t="s">
        <v>604</v>
      </c>
      <c r="R3178" s="114" t="s">
        <v>1691</v>
      </c>
      <c r="S3178" s="114"/>
      <c r="T3178" s="112">
        <v>0</v>
      </c>
      <c r="U3178" s="112">
        <v>0</v>
      </c>
      <c r="V3178" s="112">
        <v>0</v>
      </c>
      <c r="W3178" s="112">
        <v>0</v>
      </c>
      <c r="X3178" s="112">
        <v>0</v>
      </c>
      <c r="Y3178" s="112">
        <v>0</v>
      </c>
      <c r="Z3178" s="112">
        <v>0</v>
      </c>
      <c r="AA3178" s="112">
        <v>0</v>
      </c>
      <c r="AB3178" s="112">
        <v>0</v>
      </c>
    </row>
    <row r="3179" spans="1:28" hidden="1" outlineLevel="1" x14ac:dyDescent="0.25">
      <c r="A3179" s="114" t="s">
        <v>1902</v>
      </c>
      <c r="B3179" s="114" t="s">
        <v>1903</v>
      </c>
      <c r="C3179" s="114" t="s">
        <v>605</v>
      </c>
      <c r="D3179" s="114" t="s">
        <v>1692</v>
      </c>
      <c r="E3179" s="112">
        <v>0</v>
      </c>
      <c r="F3179" s="112">
        <v>0</v>
      </c>
      <c r="G3179" s="112">
        <v>0</v>
      </c>
      <c r="H3179" s="112">
        <v>0</v>
      </c>
      <c r="I3179" s="112">
        <v>0</v>
      </c>
      <c r="J3179" s="112">
        <v>0</v>
      </c>
      <c r="K3179" s="112">
        <v>0</v>
      </c>
      <c r="L3179" s="112">
        <v>0</v>
      </c>
      <c r="M3179" s="112">
        <v>0</v>
      </c>
      <c r="O3179" s="114" t="s">
        <v>1902</v>
      </c>
      <c r="P3179" s="114" t="s">
        <v>1903</v>
      </c>
      <c r="Q3179" s="114" t="s">
        <v>605</v>
      </c>
      <c r="R3179" s="114" t="s">
        <v>1692</v>
      </c>
      <c r="S3179" s="114"/>
      <c r="T3179" s="112">
        <v>0</v>
      </c>
      <c r="U3179" s="112">
        <v>0</v>
      </c>
      <c r="V3179" s="112">
        <v>0</v>
      </c>
      <c r="W3179" s="112">
        <v>0</v>
      </c>
      <c r="X3179" s="112">
        <v>0</v>
      </c>
      <c r="Y3179" s="112">
        <v>0</v>
      </c>
      <c r="Z3179" s="112">
        <v>0</v>
      </c>
      <c r="AA3179" s="112">
        <v>0</v>
      </c>
      <c r="AB3179" s="112">
        <v>0</v>
      </c>
    </row>
    <row r="3180" spans="1:28" hidden="1" outlineLevel="1" x14ac:dyDescent="0.25">
      <c r="A3180" s="114" t="s">
        <v>1902</v>
      </c>
      <c r="B3180" s="114" t="s">
        <v>1903</v>
      </c>
      <c r="C3180" s="114" t="s">
        <v>606</v>
      </c>
      <c r="D3180" s="114" t="s">
        <v>1693</v>
      </c>
      <c r="E3180" s="112">
        <v>0</v>
      </c>
      <c r="F3180" s="112">
        <v>0</v>
      </c>
      <c r="G3180" s="112">
        <v>0</v>
      </c>
      <c r="H3180" s="112">
        <v>0</v>
      </c>
      <c r="I3180" s="112">
        <v>0</v>
      </c>
      <c r="J3180" s="112">
        <v>0</v>
      </c>
      <c r="K3180" s="112">
        <v>0</v>
      </c>
      <c r="L3180" s="112">
        <v>0</v>
      </c>
      <c r="M3180" s="112">
        <v>0</v>
      </c>
      <c r="O3180" s="114" t="s">
        <v>1902</v>
      </c>
      <c r="P3180" s="114" t="s">
        <v>1903</v>
      </c>
      <c r="Q3180" s="114" t="s">
        <v>606</v>
      </c>
      <c r="R3180" s="114" t="s">
        <v>1693</v>
      </c>
      <c r="S3180" s="114"/>
      <c r="T3180" s="112">
        <v>0</v>
      </c>
      <c r="U3180" s="112">
        <v>0</v>
      </c>
      <c r="V3180" s="112">
        <v>0</v>
      </c>
      <c r="W3180" s="112">
        <v>0</v>
      </c>
      <c r="X3180" s="112">
        <v>0</v>
      </c>
      <c r="Y3180" s="112">
        <v>0</v>
      </c>
      <c r="Z3180" s="112">
        <v>0</v>
      </c>
      <c r="AA3180" s="112">
        <v>0</v>
      </c>
      <c r="AB3180" s="112">
        <v>0</v>
      </c>
    </row>
    <row r="3181" spans="1:28" hidden="1" outlineLevel="1" x14ac:dyDescent="0.25">
      <c r="A3181" s="114" t="s">
        <v>1902</v>
      </c>
      <c r="B3181" s="114" t="s">
        <v>1903</v>
      </c>
      <c r="C3181" s="114" t="s">
        <v>607</v>
      </c>
      <c r="D3181" s="114" t="s">
        <v>1694</v>
      </c>
      <c r="E3181" s="112">
        <v>0</v>
      </c>
      <c r="F3181" s="112">
        <v>394704</v>
      </c>
      <c r="G3181" s="112">
        <v>99952</v>
      </c>
      <c r="H3181" s="112">
        <v>0</v>
      </c>
      <c r="I3181" s="112">
        <v>0</v>
      </c>
      <c r="J3181" s="112">
        <v>0</v>
      </c>
      <c r="K3181" s="112">
        <v>0</v>
      </c>
      <c r="L3181" s="112">
        <v>0</v>
      </c>
      <c r="M3181" s="112">
        <v>494656</v>
      </c>
      <c r="O3181" s="114" t="s">
        <v>1902</v>
      </c>
      <c r="P3181" s="114" t="s">
        <v>1903</v>
      </c>
      <c r="Q3181" s="114" t="s">
        <v>607</v>
      </c>
      <c r="R3181" s="114" t="s">
        <v>1694</v>
      </c>
      <c r="S3181" s="114"/>
      <c r="T3181" s="112">
        <v>0</v>
      </c>
      <c r="U3181" s="112">
        <v>394704</v>
      </c>
      <c r="V3181" s="112">
        <v>99952</v>
      </c>
      <c r="W3181" s="112">
        <v>0</v>
      </c>
      <c r="X3181" s="112">
        <v>0</v>
      </c>
      <c r="Y3181" s="112">
        <v>0</v>
      </c>
      <c r="Z3181" s="112">
        <v>0</v>
      </c>
      <c r="AA3181" s="112">
        <v>0</v>
      </c>
      <c r="AB3181" s="112">
        <v>494656</v>
      </c>
    </row>
    <row r="3182" spans="1:28" hidden="1" outlineLevel="1" x14ac:dyDescent="0.25">
      <c r="A3182" s="114" t="s">
        <v>1902</v>
      </c>
      <c r="B3182" s="114" t="s">
        <v>1903</v>
      </c>
      <c r="C3182" s="114" t="s">
        <v>608</v>
      </c>
      <c r="D3182" s="114" t="s">
        <v>1695</v>
      </c>
      <c r="E3182" s="112">
        <v>0</v>
      </c>
      <c r="F3182" s="112">
        <v>0</v>
      </c>
      <c r="G3182" s="112">
        <v>0</v>
      </c>
      <c r="H3182" s="112">
        <v>0</v>
      </c>
      <c r="I3182" s="112">
        <v>0</v>
      </c>
      <c r="J3182" s="112">
        <v>0</v>
      </c>
      <c r="K3182" s="112">
        <v>0</v>
      </c>
      <c r="L3182" s="112">
        <v>0</v>
      </c>
      <c r="M3182" s="112">
        <v>0</v>
      </c>
      <c r="O3182" s="114" t="s">
        <v>1902</v>
      </c>
      <c r="P3182" s="114" t="s">
        <v>1903</v>
      </c>
      <c r="Q3182" s="114" t="s">
        <v>608</v>
      </c>
      <c r="R3182" s="114" t="s">
        <v>1695</v>
      </c>
      <c r="S3182" s="114"/>
      <c r="T3182" s="112">
        <v>0</v>
      </c>
      <c r="U3182" s="112">
        <v>0</v>
      </c>
      <c r="V3182" s="112">
        <v>0</v>
      </c>
      <c r="W3182" s="112">
        <v>0</v>
      </c>
      <c r="X3182" s="112">
        <v>0</v>
      </c>
      <c r="Y3182" s="112">
        <v>0</v>
      </c>
      <c r="Z3182" s="112">
        <v>0</v>
      </c>
      <c r="AA3182" s="112">
        <v>0</v>
      </c>
      <c r="AB3182" s="112">
        <v>0</v>
      </c>
    </row>
    <row r="3183" spans="1:28" hidden="1" outlineLevel="1" x14ac:dyDescent="0.25">
      <c r="A3183" s="114" t="s">
        <v>1902</v>
      </c>
      <c r="B3183" s="114" t="s">
        <v>1903</v>
      </c>
      <c r="C3183" s="114" t="s">
        <v>609</v>
      </c>
      <c r="D3183" s="114" t="s">
        <v>1696</v>
      </c>
      <c r="E3183" s="112">
        <v>0</v>
      </c>
      <c r="F3183" s="112">
        <v>0</v>
      </c>
      <c r="G3183" s="112">
        <v>0</v>
      </c>
      <c r="H3183" s="112">
        <v>0</v>
      </c>
      <c r="I3183" s="112">
        <v>0</v>
      </c>
      <c r="J3183" s="112">
        <v>0</v>
      </c>
      <c r="K3183" s="112">
        <v>779</v>
      </c>
      <c r="L3183" s="112">
        <v>0</v>
      </c>
      <c r="M3183" s="112">
        <v>779</v>
      </c>
      <c r="O3183" s="114" t="s">
        <v>1902</v>
      </c>
      <c r="P3183" s="114" t="s">
        <v>1903</v>
      </c>
      <c r="Q3183" s="114" t="s">
        <v>609</v>
      </c>
      <c r="R3183" s="114" t="s">
        <v>1696</v>
      </c>
      <c r="S3183" s="114"/>
      <c r="T3183" s="112">
        <v>0</v>
      </c>
      <c r="U3183" s="112">
        <v>0</v>
      </c>
      <c r="V3183" s="112">
        <v>0</v>
      </c>
      <c r="W3183" s="112">
        <v>0</v>
      </c>
      <c r="X3183" s="112">
        <v>0</v>
      </c>
      <c r="Y3183" s="112">
        <v>0</v>
      </c>
      <c r="Z3183" s="112">
        <v>779</v>
      </c>
      <c r="AA3183" s="112">
        <v>0</v>
      </c>
      <c r="AB3183" s="112">
        <v>779</v>
      </c>
    </row>
    <row r="3184" spans="1:28" hidden="1" outlineLevel="1" x14ac:dyDescent="0.25">
      <c r="A3184" s="114" t="s">
        <v>1902</v>
      </c>
      <c r="B3184" s="114" t="s">
        <v>1903</v>
      </c>
      <c r="C3184" s="114" t="s">
        <v>610</v>
      </c>
      <c r="D3184" s="114" t="s">
        <v>1697</v>
      </c>
      <c r="E3184" s="112">
        <v>0</v>
      </c>
      <c r="F3184" s="112">
        <v>0</v>
      </c>
      <c r="G3184" s="112">
        <v>0</v>
      </c>
      <c r="H3184" s="112">
        <v>0</v>
      </c>
      <c r="I3184" s="112">
        <v>1184</v>
      </c>
      <c r="J3184" s="112">
        <v>0</v>
      </c>
      <c r="K3184" s="112">
        <v>4368</v>
      </c>
      <c r="L3184" s="112">
        <v>0</v>
      </c>
      <c r="M3184" s="112">
        <v>5552</v>
      </c>
      <c r="O3184" s="114" t="s">
        <v>1902</v>
      </c>
      <c r="P3184" s="114" t="s">
        <v>1903</v>
      </c>
      <c r="Q3184" s="114" t="s">
        <v>610</v>
      </c>
      <c r="R3184" s="114" t="s">
        <v>1697</v>
      </c>
      <c r="S3184" s="114"/>
      <c r="T3184" s="112">
        <v>0</v>
      </c>
      <c r="U3184" s="112">
        <v>0</v>
      </c>
      <c r="V3184" s="112">
        <v>0</v>
      </c>
      <c r="W3184" s="112">
        <v>0</v>
      </c>
      <c r="X3184" s="112">
        <v>1184</v>
      </c>
      <c r="Y3184" s="112">
        <v>0</v>
      </c>
      <c r="Z3184" s="112">
        <v>4368</v>
      </c>
      <c r="AA3184" s="112">
        <v>0</v>
      </c>
      <c r="AB3184" s="112">
        <v>5552</v>
      </c>
    </row>
    <row r="3185" spans="1:28" hidden="1" outlineLevel="1" x14ac:dyDescent="0.25">
      <c r="A3185" s="114" t="s">
        <v>1902</v>
      </c>
      <c r="B3185" s="114" t="s">
        <v>1903</v>
      </c>
      <c r="C3185" s="114" t="s">
        <v>611</v>
      </c>
      <c r="D3185" s="114" t="s">
        <v>1698</v>
      </c>
      <c r="E3185" s="112">
        <v>93456</v>
      </c>
      <c r="F3185" s="112">
        <v>0</v>
      </c>
      <c r="G3185" s="112">
        <v>0</v>
      </c>
      <c r="H3185" s="112">
        <v>0</v>
      </c>
      <c r="I3185" s="112">
        <v>0</v>
      </c>
      <c r="J3185" s="112">
        <v>0</v>
      </c>
      <c r="K3185" s="112">
        <v>640</v>
      </c>
      <c r="L3185" s="112">
        <v>0</v>
      </c>
      <c r="M3185" s="112">
        <v>94096</v>
      </c>
      <c r="O3185" s="114" t="s">
        <v>1902</v>
      </c>
      <c r="P3185" s="114" t="s">
        <v>1903</v>
      </c>
      <c r="Q3185" s="114" t="s">
        <v>611</v>
      </c>
      <c r="R3185" s="114" t="s">
        <v>1698</v>
      </c>
      <c r="S3185" s="114"/>
      <c r="T3185" s="112">
        <v>93456</v>
      </c>
      <c r="U3185" s="112">
        <v>0</v>
      </c>
      <c r="V3185" s="112">
        <v>0</v>
      </c>
      <c r="W3185" s="112">
        <v>0</v>
      </c>
      <c r="X3185" s="112">
        <v>0</v>
      </c>
      <c r="Y3185" s="112">
        <v>0</v>
      </c>
      <c r="Z3185" s="112">
        <v>640</v>
      </c>
      <c r="AA3185" s="112">
        <v>0</v>
      </c>
      <c r="AB3185" s="112">
        <v>94096</v>
      </c>
    </row>
    <row r="3186" spans="1:28" hidden="1" outlineLevel="1" x14ac:dyDescent="0.25">
      <c r="A3186" s="114" t="s">
        <v>1902</v>
      </c>
      <c r="B3186" s="114" t="s">
        <v>1903</v>
      </c>
      <c r="C3186" s="114" t="s">
        <v>612</v>
      </c>
      <c r="D3186" s="114" t="s">
        <v>1699</v>
      </c>
      <c r="E3186" s="112">
        <v>34416</v>
      </c>
      <c r="F3186" s="112">
        <v>0</v>
      </c>
      <c r="G3186" s="112">
        <v>0</v>
      </c>
      <c r="H3186" s="112">
        <v>0</v>
      </c>
      <c r="I3186" s="112">
        <v>1232</v>
      </c>
      <c r="J3186" s="112">
        <v>0</v>
      </c>
      <c r="K3186" s="112">
        <v>0</v>
      </c>
      <c r="L3186" s="112">
        <v>0</v>
      </c>
      <c r="M3186" s="112">
        <v>35648</v>
      </c>
      <c r="O3186" s="114" t="s">
        <v>1902</v>
      </c>
      <c r="P3186" s="114" t="s">
        <v>1903</v>
      </c>
      <c r="Q3186" s="114" t="s">
        <v>612</v>
      </c>
      <c r="R3186" s="114" t="s">
        <v>1699</v>
      </c>
      <c r="S3186" s="114"/>
      <c r="T3186" s="112">
        <v>34416</v>
      </c>
      <c r="U3186" s="112">
        <v>0</v>
      </c>
      <c r="V3186" s="112">
        <v>0</v>
      </c>
      <c r="W3186" s="112">
        <v>0</v>
      </c>
      <c r="X3186" s="112">
        <v>1232</v>
      </c>
      <c r="Y3186" s="112">
        <v>0</v>
      </c>
      <c r="Z3186" s="112">
        <v>0</v>
      </c>
      <c r="AA3186" s="112">
        <v>0</v>
      </c>
      <c r="AB3186" s="112">
        <v>35648</v>
      </c>
    </row>
    <row r="3187" spans="1:28" hidden="1" outlineLevel="1" x14ac:dyDescent="0.25">
      <c r="A3187" s="114" t="s">
        <v>1902</v>
      </c>
      <c r="B3187" s="114" t="s">
        <v>1903</v>
      </c>
      <c r="C3187" s="114" t="s">
        <v>613</v>
      </c>
      <c r="D3187" s="114" t="s">
        <v>1700</v>
      </c>
      <c r="E3187" s="112">
        <v>916608</v>
      </c>
      <c r="F3187" s="112">
        <v>0</v>
      </c>
      <c r="G3187" s="112">
        <v>0</v>
      </c>
      <c r="H3187" s="112">
        <v>0</v>
      </c>
      <c r="I3187" s="112">
        <v>0</v>
      </c>
      <c r="J3187" s="112">
        <v>0</v>
      </c>
      <c r="K3187" s="112">
        <v>0</v>
      </c>
      <c r="L3187" s="112">
        <v>0</v>
      </c>
      <c r="M3187" s="112">
        <v>916608</v>
      </c>
      <c r="O3187" s="114" t="s">
        <v>1902</v>
      </c>
      <c r="P3187" s="114" t="s">
        <v>1903</v>
      </c>
      <c r="Q3187" s="114" t="s">
        <v>613</v>
      </c>
      <c r="R3187" s="114" t="s">
        <v>1700</v>
      </c>
      <c r="S3187" s="114"/>
      <c r="T3187" s="112">
        <v>916608</v>
      </c>
      <c r="U3187" s="112">
        <v>0</v>
      </c>
      <c r="V3187" s="112">
        <v>0</v>
      </c>
      <c r="W3187" s="112">
        <v>0</v>
      </c>
      <c r="X3187" s="112">
        <v>0</v>
      </c>
      <c r="Y3187" s="112">
        <v>0</v>
      </c>
      <c r="Z3187" s="112">
        <v>0</v>
      </c>
      <c r="AA3187" s="112">
        <v>0</v>
      </c>
      <c r="AB3187" s="112">
        <v>916608</v>
      </c>
    </row>
    <row r="3188" spans="1:28" hidden="1" outlineLevel="1" x14ac:dyDescent="0.25">
      <c r="A3188" s="114" t="s">
        <v>1902</v>
      </c>
      <c r="B3188" s="114" t="s">
        <v>1903</v>
      </c>
      <c r="C3188" s="114" t="s">
        <v>614</v>
      </c>
      <c r="D3188" s="114" t="s">
        <v>1701</v>
      </c>
      <c r="E3188" s="112">
        <v>138474</v>
      </c>
      <c r="F3188" s="112">
        <v>0</v>
      </c>
      <c r="G3188" s="112">
        <v>0</v>
      </c>
      <c r="H3188" s="112">
        <v>0</v>
      </c>
      <c r="I3188" s="112">
        <v>3360</v>
      </c>
      <c r="J3188" s="112">
        <v>0</v>
      </c>
      <c r="K3188" s="112">
        <v>0</v>
      </c>
      <c r="L3188" s="112">
        <v>0</v>
      </c>
      <c r="M3188" s="112">
        <v>141834</v>
      </c>
      <c r="O3188" s="114" t="s">
        <v>1902</v>
      </c>
      <c r="P3188" s="114" t="s">
        <v>1903</v>
      </c>
      <c r="Q3188" s="114" t="s">
        <v>614</v>
      </c>
      <c r="R3188" s="114" t="s">
        <v>1701</v>
      </c>
      <c r="S3188" s="114"/>
      <c r="T3188" s="112">
        <v>138474</v>
      </c>
      <c r="U3188" s="112">
        <v>0</v>
      </c>
      <c r="V3188" s="112">
        <v>0</v>
      </c>
      <c r="W3188" s="112">
        <v>0</v>
      </c>
      <c r="X3188" s="112">
        <v>3360</v>
      </c>
      <c r="Y3188" s="112">
        <v>0</v>
      </c>
      <c r="Z3188" s="112">
        <v>0</v>
      </c>
      <c r="AA3188" s="112">
        <v>0</v>
      </c>
      <c r="AB3188" s="112">
        <v>141834</v>
      </c>
    </row>
    <row r="3189" spans="1:28" hidden="1" outlineLevel="1" x14ac:dyDescent="0.25">
      <c r="A3189" s="114" t="s">
        <v>1902</v>
      </c>
      <c r="B3189" s="114" t="s">
        <v>1903</v>
      </c>
      <c r="C3189" s="114" t="s">
        <v>615</v>
      </c>
      <c r="D3189" s="114" t="s">
        <v>1702</v>
      </c>
      <c r="E3189" s="112">
        <v>0</v>
      </c>
      <c r="F3189" s="112">
        <v>0</v>
      </c>
      <c r="G3189" s="112">
        <v>0</v>
      </c>
      <c r="H3189" s="112">
        <v>0</v>
      </c>
      <c r="I3189" s="112">
        <v>0</v>
      </c>
      <c r="J3189" s="112">
        <v>0</v>
      </c>
      <c r="K3189" s="112">
        <v>0</v>
      </c>
      <c r="L3189" s="112">
        <v>0</v>
      </c>
      <c r="M3189" s="112">
        <v>0</v>
      </c>
      <c r="O3189" s="114" t="s">
        <v>1902</v>
      </c>
      <c r="P3189" s="114" t="s">
        <v>1903</v>
      </c>
      <c r="Q3189" s="114" t="s">
        <v>615</v>
      </c>
      <c r="R3189" s="114" t="s">
        <v>1702</v>
      </c>
      <c r="S3189" s="114"/>
      <c r="T3189" s="112">
        <v>0</v>
      </c>
      <c r="U3189" s="112">
        <v>0</v>
      </c>
      <c r="V3189" s="112">
        <v>0</v>
      </c>
      <c r="W3189" s="112">
        <v>0</v>
      </c>
      <c r="X3189" s="112">
        <v>0</v>
      </c>
      <c r="Y3189" s="112">
        <v>0</v>
      </c>
      <c r="Z3189" s="112">
        <v>0</v>
      </c>
      <c r="AA3189" s="112">
        <v>0</v>
      </c>
      <c r="AB3189" s="112">
        <v>0</v>
      </c>
    </row>
    <row r="3190" spans="1:28" hidden="1" outlineLevel="1" x14ac:dyDescent="0.25">
      <c r="A3190" s="114" t="s">
        <v>1902</v>
      </c>
      <c r="B3190" s="114" t="s">
        <v>1903</v>
      </c>
      <c r="C3190" s="114" t="s">
        <v>616</v>
      </c>
      <c r="D3190" s="114" t="s">
        <v>1703</v>
      </c>
      <c r="E3190" s="112">
        <v>1999306</v>
      </c>
      <c r="F3190" s="112">
        <v>1257216</v>
      </c>
      <c r="G3190" s="112">
        <v>99952</v>
      </c>
      <c r="H3190" s="112">
        <v>54752</v>
      </c>
      <c r="I3190" s="112">
        <v>57056</v>
      </c>
      <c r="J3190" s="112">
        <v>78416</v>
      </c>
      <c r="K3190" s="112">
        <v>12700</v>
      </c>
      <c r="L3190" s="112">
        <v>11996</v>
      </c>
      <c r="M3190" s="112">
        <v>3571394</v>
      </c>
      <c r="O3190" s="114" t="s">
        <v>1902</v>
      </c>
      <c r="P3190" s="114" t="s">
        <v>1903</v>
      </c>
      <c r="Q3190" s="114" t="s">
        <v>616</v>
      </c>
      <c r="R3190" s="114" t="s">
        <v>1703</v>
      </c>
      <c r="S3190" s="114"/>
      <c r="T3190" s="112">
        <v>1999306</v>
      </c>
      <c r="U3190" s="112">
        <v>1257216</v>
      </c>
      <c r="V3190" s="112">
        <v>99952</v>
      </c>
      <c r="W3190" s="112">
        <v>54752</v>
      </c>
      <c r="X3190" s="112">
        <v>57056</v>
      </c>
      <c r="Y3190" s="112">
        <v>78416</v>
      </c>
      <c r="Z3190" s="112">
        <v>12700</v>
      </c>
      <c r="AA3190" s="112">
        <v>11996</v>
      </c>
      <c r="AB3190" s="112">
        <v>3571394</v>
      </c>
    </row>
    <row r="3191" spans="1:28" hidden="1" outlineLevel="1" x14ac:dyDescent="0.25">
      <c r="D3191" s="111" t="s">
        <v>617</v>
      </c>
      <c r="R3191" s="111" t="s">
        <v>617</v>
      </c>
      <c r="S3191" s="111"/>
    </row>
    <row r="3192" spans="1:28" hidden="1" outlineLevel="1" x14ac:dyDescent="0.25">
      <c r="A3192" s="114" t="s">
        <v>1902</v>
      </c>
      <c r="B3192" s="114" t="s">
        <v>1903</v>
      </c>
      <c r="C3192" s="114" t="s">
        <v>618</v>
      </c>
      <c r="D3192" s="114" t="s">
        <v>1704</v>
      </c>
      <c r="E3192" s="112">
        <v>0</v>
      </c>
      <c r="F3192" s="112">
        <v>0</v>
      </c>
      <c r="G3192" s="112">
        <v>0</v>
      </c>
      <c r="H3192" s="112">
        <v>0</v>
      </c>
      <c r="I3192" s="112">
        <v>0</v>
      </c>
      <c r="J3192" s="112">
        <v>0</v>
      </c>
      <c r="K3192" s="112">
        <v>0</v>
      </c>
      <c r="L3192" s="112">
        <v>0</v>
      </c>
      <c r="M3192" s="112">
        <v>0</v>
      </c>
      <c r="O3192" s="114" t="s">
        <v>1902</v>
      </c>
      <c r="P3192" s="114" t="s">
        <v>1903</v>
      </c>
      <c r="Q3192" s="114" t="s">
        <v>618</v>
      </c>
      <c r="R3192" s="114" t="s">
        <v>1704</v>
      </c>
      <c r="S3192" s="114"/>
      <c r="T3192" s="112">
        <v>0</v>
      </c>
      <c r="U3192" s="112">
        <v>0</v>
      </c>
      <c r="V3192" s="112">
        <v>0</v>
      </c>
      <c r="W3192" s="112">
        <v>0</v>
      </c>
      <c r="X3192" s="112">
        <v>0</v>
      </c>
      <c r="Y3192" s="112">
        <v>0</v>
      </c>
      <c r="Z3192" s="112">
        <v>0</v>
      </c>
      <c r="AA3192" s="112">
        <v>0</v>
      </c>
      <c r="AB3192" s="112">
        <v>0</v>
      </c>
    </row>
    <row r="3193" spans="1:28" hidden="1" outlineLevel="1" x14ac:dyDescent="0.25">
      <c r="A3193" s="114" t="s">
        <v>1902</v>
      </c>
      <c r="B3193" s="114" t="s">
        <v>1903</v>
      </c>
      <c r="C3193" s="114" t="s">
        <v>619</v>
      </c>
      <c r="D3193" s="114" t="s">
        <v>1705</v>
      </c>
      <c r="E3193" s="112">
        <v>0</v>
      </c>
      <c r="F3193" s="112">
        <v>0</v>
      </c>
      <c r="G3193" s="112">
        <v>0</v>
      </c>
      <c r="H3193" s="112">
        <v>0</v>
      </c>
      <c r="I3193" s="112">
        <v>0</v>
      </c>
      <c r="J3193" s="112">
        <v>0</v>
      </c>
      <c r="K3193" s="112">
        <v>0</v>
      </c>
      <c r="L3193" s="112">
        <v>0</v>
      </c>
      <c r="M3193" s="112">
        <v>0</v>
      </c>
      <c r="O3193" s="114" t="s">
        <v>1902</v>
      </c>
      <c r="P3193" s="114" t="s">
        <v>1903</v>
      </c>
      <c r="Q3193" s="114" t="s">
        <v>619</v>
      </c>
      <c r="R3193" s="114" t="s">
        <v>1705</v>
      </c>
      <c r="S3193" s="114"/>
      <c r="T3193" s="112">
        <v>0</v>
      </c>
      <c r="U3193" s="112">
        <v>0</v>
      </c>
      <c r="V3193" s="112">
        <v>0</v>
      </c>
      <c r="W3193" s="112">
        <v>0</v>
      </c>
      <c r="X3193" s="112">
        <v>0</v>
      </c>
      <c r="Y3193" s="112">
        <v>0</v>
      </c>
      <c r="Z3193" s="112">
        <v>0</v>
      </c>
      <c r="AA3193" s="112">
        <v>0</v>
      </c>
      <c r="AB3193" s="112">
        <v>0</v>
      </c>
    </row>
    <row r="3194" spans="1:28" hidden="1" outlineLevel="1" x14ac:dyDescent="0.25">
      <c r="A3194" s="114" t="s">
        <v>1902</v>
      </c>
      <c r="B3194" s="114" t="s">
        <v>1903</v>
      </c>
      <c r="C3194" s="114" t="s">
        <v>620</v>
      </c>
      <c r="D3194" s="114" t="s">
        <v>1706</v>
      </c>
      <c r="E3194" s="112">
        <v>0</v>
      </c>
      <c r="F3194" s="112">
        <v>0</v>
      </c>
      <c r="G3194" s="112">
        <v>0</v>
      </c>
      <c r="H3194" s="112">
        <v>0</v>
      </c>
      <c r="I3194" s="112">
        <v>0</v>
      </c>
      <c r="J3194" s="112">
        <v>0</v>
      </c>
      <c r="K3194" s="112">
        <v>0</v>
      </c>
      <c r="L3194" s="112">
        <v>0</v>
      </c>
      <c r="M3194" s="112">
        <v>0</v>
      </c>
      <c r="O3194" s="114" t="s">
        <v>1902</v>
      </c>
      <c r="P3194" s="114" t="s">
        <v>1903</v>
      </c>
      <c r="Q3194" s="114" t="s">
        <v>620</v>
      </c>
      <c r="R3194" s="114" t="s">
        <v>1706</v>
      </c>
      <c r="S3194" s="114"/>
      <c r="T3194" s="112">
        <v>0</v>
      </c>
      <c r="U3194" s="112">
        <v>0</v>
      </c>
      <c r="V3194" s="112">
        <v>0</v>
      </c>
      <c r="W3194" s="112">
        <v>0</v>
      </c>
      <c r="X3194" s="112">
        <v>0</v>
      </c>
      <c r="Y3194" s="112">
        <v>0</v>
      </c>
      <c r="Z3194" s="112">
        <v>0</v>
      </c>
      <c r="AA3194" s="112">
        <v>0</v>
      </c>
      <c r="AB3194" s="112">
        <v>0</v>
      </c>
    </row>
    <row r="3195" spans="1:28" hidden="1" outlineLevel="1" x14ac:dyDescent="0.25">
      <c r="A3195" s="114" t="s">
        <v>1902</v>
      </c>
      <c r="B3195" s="114" t="s">
        <v>1903</v>
      </c>
      <c r="C3195" s="114" t="s">
        <v>621</v>
      </c>
      <c r="D3195" s="114" t="s">
        <v>1707</v>
      </c>
      <c r="E3195" s="112">
        <v>0</v>
      </c>
      <c r="F3195" s="112">
        <v>0</v>
      </c>
      <c r="G3195" s="112">
        <v>0</v>
      </c>
      <c r="H3195" s="112">
        <v>0</v>
      </c>
      <c r="I3195" s="112">
        <v>0</v>
      </c>
      <c r="J3195" s="112">
        <v>0</v>
      </c>
      <c r="K3195" s="112">
        <v>0</v>
      </c>
      <c r="L3195" s="112">
        <v>0</v>
      </c>
      <c r="M3195" s="112">
        <v>0</v>
      </c>
      <c r="O3195" s="114" t="s">
        <v>1902</v>
      </c>
      <c r="P3195" s="114" t="s">
        <v>1903</v>
      </c>
      <c r="Q3195" s="114" t="s">
        <v>621</v>
      </c>
      <c r="R3195" s="114" t="s">
        <v>1707</v>
      </c>
      <c r="S3195" s="114"/>
      <c r="T3195" s="112">
        <v>0</v>
      </c>
      <c r="U3195" s="112">
        <v>0</v>
      </c>
      <c r="V3195" s="112">
        <v>0</v>
      </c>
      <c r="W3195" s="112">
        <v>0</v>
      </c>
      <c r="X3195" s="112">
        <v>0</v>
      </c>
      <c r="Y3195" s="112">
        <v>0</v>
      </c>
      <c r="Z3195" s="112">
        <v>0</v>
      </c>
      <c r="AA3195" s="112">
        <v>0</v>
      </c>
      <c r="AB3195" s="112">
        <v>0</v>
      </c>
    </row>
    <row r="3196" spans="1:28" hidden="1" outlineLevel="1" x14ac:dyDescent="0.25">
      <c r="A3196" s="114" t="s">
        <v>1902</v>
      </c>
      <c r="B3196" s="114" t="s">
        <v>1903</v>
      </c>
      <c r="C3196" s="114" t="s">
        <v>706</v>
      </c>
      <c r="D3196" s="114" t="s">
        <v>1708</v>
      </c>
      <c r="E3196" s="112">
        <v>0</v>
      </c>
      <c r="F3196" s="112">
        <v>0</v>
      </c>
      <c r="G3196" s="112">
        <v>0</v>
      </c>
      <c r="H3196" s="112">
        <v>0</v>
      </c>
      <c r="I3196" s="112">
        <v>0</v>
      </c>
      <c r="J3196" s="112">
        <v>0</v>
      </c>
      <c r="K3196" s="112">
        <v>0</v>
      </c>
      <c r="L3196" s="112">
        <v>0</v>
      </c>
      <c r="M3196" s="112">
        <v>0</v>
      </c>
      <c r="O3196" s="114" t="s">
        <v>1902</v>
      </c>
      <c r="P3196" s="114" t="s">
        <v>1903</v>
      </c>
      <c r="Q3196" s="114" t="s">
        <v>706</v>
      </c>
      <c r="R3196" s="114" t="s">
        <v>1708</v>
      </c>
      <c r="S3196" s="114"/>
      <c r="T3196" s="112">
        <v>0</v>
      </c>
      <c r="U3196" s="112">
        <v>0</v>
      </c>
      <c r="V3196" s="112">
        <v>0</v>
      </c>
      <c r="W3196" s="112">
        <v>0</v>
      </c>
      <c r="X3196" s="112">
        <v>0</v>
      </c>
      <c r="Y3196" s="112">
        <v>0</v>
      </c>
      <c r="Z3196" s="112">
        <v>0</v>
      </c>
      <c r="AA3196" s="112">
        <v>0</v>
      </c>
      <c r="AB3196" s="112">
        <v>0</v>
      </c>
    </row>
    <row r="3197" spans="1:28" hidden="1" outlineLevel="1" x14ac:dyDescent="0.25">
      <c r="A3197" s="114" t="s">
        <v>1902</v>
      </c>
      <c r="B3197" s="114" t="s">
        <v>1903</v>
      </c>
      <c r="C3197" s="114" t="s">
        <v>708</v>
      </c>
      <c r="D3197" s="114" t="s">
        <v>1709</v>
      </c>
      <c r="E3197" s="112">
        <v>0</v>
      </c>
      <c r="F3197" s="112">
        <v>0</v>
      </c>
      <c r="G3197" s="112">
        <v>0</v>
      </c>
      <c r="H3197" s="112">
        <v>0</v>
      </c>
      <c r="I3197" s="112">
        <v>0</v>
      </c>
      <c r="J3197" s="112">
        <v>0</v>
      </c>
      <c r="K3197" s="112">
        <v>0</v>
      </c>
      <c r="L3197" s="112">
        <v>0</v>
      </c>
      <c r="M3197" s="112">
        <v>0</v>
      </c>
      <c r="O3197" s="114" t="s">
        <v>1902</v>
      </c>
      <c r="P3197" s="114" t="s">
        <v>1903</v>
      </c>
      <c r="Q3197" s="114" t="s">
        <v>708</v>
      </c>
      <c r="R3197" s="114" t="s">
        <v>1709</v>
      </c>
      <c r="S3197" s="114"/>
      <c r="T3197" s="112">
        <v>0</v>
      </c>
      <c r="U3197" s="112">
        <v>0</v>
      </c>
      <c r="V3197" s="112">
        <v>0</v>
      </c>
      <c r="W3197" s="112">
        <v>0</v>
      </c>
      <c r="X3197" s="112">
        <v>0</v>
      </c>
      <c r="Y3197" s="112">
        <v>0</v>
      </c>
      <c r="Z3197" s="112">
        <v>0</v>
      </c>
      <c r="AA3197" s="112">
        <v>0</v>
      </c>
      <c r="AB3197" s="112">
        <v>0</v>
      </c>
    </row>
    <row r="3198" spans="1:28" hidden="1" outlineLevel="1" x14ac:dyDescent="0.25"/>
    <row r="3199" spans="1:28" hidden="1" outlineLevel="1" x14ac:dyDescent="0.25"/>
    <row r="3200" spans="1:28" hidden="1" outlineLevel="1" x14ac:dyDescent="0.25">
      <c r="A3200" s="111" t="s">
        <v>1904</v>
      </c>
      <c r="O3200" s="111" t="s">
        <v>1904</v>
      </c>
    </row>
    <row r="3201" spans="1:28" hidden="1" outlineLevel="1" x14ac:dyDescent="0.25">
      <c r="A3201" s="114" t="s">
        <v>0</v>
      </c>
      <c r="B3201" s="114" t="s">
        <v>1666</v>
      </c>
      <c r="C3201" s="114" t="s">
        <v>112</v>
      </c>
      <c r="D3201" s="111" t="s">
        <v>127</v>
      </c>
      <c r="E3201" s="112" t="s">
        <v>1667</v>
      </c>
      <c r="F3201" s="112" t="s">
        <v>1668</v>
      </c>
      <c r="G3201" s="112" t="s">
        <v>1669</v>
      </c>
      <c r="H3201" s="112" t="s">
        <v>1670</v>
      </c>
      <c r="I3201" s="112" t="s">
        <v>1671</v>
      </c>
      <c r="J3201" s="112" t="s">
        <v>1672</v>
      </c>
      <c r="K3201" s="112" t="s">
        <v>1673</v>
      </c>
      <c r="L3201" s="112" t="s">
        <v>1674</v>
      </c>
      <c r="M3201" s="112" t="s">
        <v>1</v>
      </c>
      <c r="O3201" s="114" t="s">
        <v>0</v>
      </c>
      <c r="P3201" s="114" t="s">
        <v>1666</v>
      </c>
      <c r="Q3201" s="114" t="s">
        <v>112</v>
      </c>
      <c r="R3201" s="111" t="s">
        <v>127</v>
      </c>
      <c r="S3201" s="111"/>
      <c r="T3201" s="112" t="s">
        <v>1667</v>
      </c>
      <c r="U3201" s="112" t="s">
        <v>1668</v>
      </c>
      <c r="V3201" s="112" t="s">
        <v>1669</v>
      </c>
      <c r="W3201" s="112" t="s">
        <v>1670</v>
      </c>
      <c r="X3201" s="112" t="s">
        <v>1671</v>
      </c>
      <c r="Y3201" s="112" t="s">
        <v>1672</v>
      </c>
      <c r="Z3201" s="112" t="s">
        <v>1673</v>
      </c>
      <c r="AA3201" s="112" t="s">
        <v>1674</v>
      </c>
      <c r="AB3201" s="112" t="s">
        <v>1</v>
      </c>
    </row>
    <row r="3202" spans="1:28" hidden="1" outlineLevel="1" x14ac:dyDescent="0.25">
      <c r="A3202" s="114" t="s">
        <v>1905</v>
      </c>
      <c r="B3202" s="114" t="s">
        <v>1906</v>
      </c>
      <c r="C3202" s="114" t="s">
        <v>589</v>
      </c>
      <c r="D3202" s="114" t="s">
        <v>1676</v>
      </c>
      <c r="E3202" s="112">
        <v>9024</v>
      </c>
      <c r="F3202" s="112">
        <v>0</v>
      </c>
      <c r="G3202" s="112">
        <v>0</v>
      </c>
      <c r="H3202" s="112">
        <v>0</v>
      </c>
      <c r="I3202" s="112">
        <v>0</v>
      </c>
      <c r="J3202" s="112">
        <v>0</v>
      </c>
      <c r="K3202" s="112">
        <v>0</v>
      </c>
      <c r="L3202" s="112">
        <v>0</v>
      </c>
      <c r="M3202" s="112">
        <v>9024</v>
      </c>
      <c r="O3202" s="114" t="s">
        <v>1905</v>
      </c>
      <c r="P3202" s="114" t="s">
        <v>1906</v>
      </c>
      <c r="Q3202" s="114" t="s">
        <v>589</v>
      </c>
      <c r="R3202" s="114" t="s">
        <v>1676</v>
      </c>
      <c r="S3202" s="114"/>
      <c r="T3202" s="112">
        <v>9024</v>
      </c>
      <c r="U3202" s="112">
        <v>0</v>
      </c>
      <c r="V3202" s="112">
        <v>0</v>
      </c>
      <c r="W3202" s="112">
        <v>0</v>
      </c>
      <c r="X3202" s="112">
        <v>0</v>
      </c>
      <c r="Y3202" s="112">
        <v>0</v>
      </c>
      <c r="Z3202" s="112">
        <v>0</v>
      </c>
      <c r="AA3202" s="112">
        <v>0</v>
      </c>
      <c r="AB3202" s="112">
        <v>9024</v>
      </c>
    </row>
    <row r="3203" spans="1:28" hidden="1" outlineLevel="1" x14ac:dyDescent="0.25">
      <c r="A3203" s="114" t="s">
        <v>1905</v>
      </c>
      <c r="B3203" s="114" t="s">
        <v>1906</v>
      </c>
      <c r="C3203" s="114" t="s">
        <v>590</v>
      </c>
      <c r="D3203" s="114" t="s">
        <v>1677</v>
      </c>
      <c r="E3203" s="112">
        <v>0</v>
      </c>
      <c r="F3203" s="112">
        <v>0</v>
      </c>
      <c r="G3203" s="112">
        <v>0</v>
      </c>
      <c r="H3203" s="112">
        <v>0</v>
      </c>
      <c r="I3203" s="112">
        <v>137328</v>
      </c>
      <c r="J3203" s="112">
        <v>0</v>
      </c>
      <c r="K3203" s="112">
        <v>32232</v>
      </c>
      <c r="L3203" s="112">
        <v>0</v>
      </c>
      <c r="M3203" s="112">
        <v>169560</v>
      </c>
      <c r="O3203" s="114" t="s">
        <v>1905</v>
      </c>
      <c r="P3203" s="114" t="s">
        <v>1906</v>
      </c>
      <c r="Q3203" s="114" t="s">
        <v>590</v>
      </c>
      <c r="R3203" s="114" t="s">
        <v>1677</v>
      </c>
      <c r="S3203" s="114"/>
      <c r="T3203" s="112">
        <v>0</v>
      </c>
      <c r="U3203" s="112">
        <v>0</v>
      </c>
      <c r="V3203" s="112">
        <v>0</v>
      </c>
      <c r="W3203" s="112">
        <v>0</v>
      </c>
      <c r="X3203" s="112">
        <v>137328</v>
      </c>
      <c r="Y3203" s="112">
        <v>0</v>
      </c>
      <c r="Z3203" s="112">
        <v>32232</v>
      </c>
      <c r="AA3203" s="112">
        <v>0</v>
      </c>
      <c r="AB3203" s="112">
        <v>169560</v>
      </c>
    </row>
    <row r="3204" spans="1:28" hidden="1" outlineLevel="1" x14ac:dyDescent="0.25">
      <c r="A3204" s="114" t="s">
        <v>1905</v>
      </c>
      <c r="B3204" s="114" t="s">
        <v>1906</v>
      </c>
      <c r="C3204" s="114" t="s">
        <v>591</v>
      </c>
      <c r="D3204" s="114" t="s">
        <v>1678</v>
      </c>
      <c r="E3204" s="112">
        <v>0</v>
      </c>
      <c r="F3204" s="112">
        <v>643104</v>
      </c>
      <c r="G3204" s="112">
        <v>0</v>
      </c>
      <c r="H3204" s="112">
        <v>0</v>
      </c>
      <c r="I3204" s="112">
        <v>159792</v>
      </c>
      <c r="J3204" s="112">
        <v>19664</v>
      </c>
      <c r="K3204" s="112">
        <v>1448</v>
      </c>
      <c r="L3204" s="112">
        <v>640</v>
      </c>
      <c r="M3204" s="112">
        <v>824648</v>
      </c>
      <c r="O3204" s="114" t="s">
        <v>1905</v>
      </c>
      <c r="P3204" s="114" t="s">
        <v>1906</v>
      </c>
      <c r="Q3204" s="114" t="s">
        <v>591</v>
      </c>
      <c r="R3204" s="114" t="s">
        <v>1678</v>
      </c>
      <c r="S3204" s="114"/>
      <c r="T3204" s="112">
        <v>0</v>
      </c>
      <c r="U3204" s="112">
        <v>643104</v>
      </c>
      <c r="V3204" s="112">
        <v>0</v>
      </c>
      <c r="W3204" s="112">
        <v>0</v>
      </c>
      <c r="X3204" s="112">
        <v>159792</v>
      </c>
      <c r="Y3204" s="112">
        <v>19664</v>
      </c>
      <c r="Z3204" s="112">
        <v>1448</v>
      </c>
      <c r="AA3204" s="112">
        <v>640</v>
      </c>
      <c r="AB3204" s="112">
        <v>824648</v>
      </c>
    </row>
    <row r="3205" spans="1:28" hidden="1" outlineLevel="1" x14ac:dyDescent="0.25">
      <c r="A3205" s="114" t="s">
        <v>1905</v>
      </c>
      <c r="B3205" s="114" t="s">
        <v>1906</v>
      </c>
      <c r="C3205" s="114" t="s">
        <v>592</v>
      </c>
      <c r="D3205" s="114" t="s">
        <v>1679</v>
      </c>
      <c r="E3205" s="112">
        <v>46224</v>
      </c>
      <c r="F3205" s="112">
        <v>170304</v>
      </c>
      <c r="G3205" s="112">
        <v>0</v>
      </c>
      <c r="H3205" s="112">
        <v>0</v>
      </c>
      <c r="I3205" s="112">
        <v>96288</v>
      </c>
      <c r="J3205" s="112">
        <v>24208</v>
      </c>
      <c r="K3205" s="112">
        <v>10528</v>
      </c>
      <c r="L3205" s="112">
        <v>0</v>
      </c>
      <c r="M3205" s="112">
        <v>347552</v>
      </c>
      <c r="O3205" s="114" t="s">
        <v>1905</v>
      </c>
      <c r="P3205" s="114" t="s">
        <v>1906</v>
      </c>
      <c r="Q3205" s="114" t="s">
        <v>592</v>
      </c>
      <c r="R3205" s="114" t="s">
        <v>1679</v>
      </c>
      <c r="S3205" s="114"/>
      <c r="T3205" s="112">
        <v>46224</v>
      </c>
      <c r="U3205" s="112">
        <v>170304</v>
      </c>
      <c r="V3205" s="112">
        <v>0</v>
      </c>
      <c r="W3205" s="112">
        <v>0</v>
      </c>
      <c r="X3205" s="112">
        <v>96288</v>
      </c>
      <c r="Y3205" s="112">
        <v>24208</v>
      </c>
      <c r="Z3205" s="112">
        <v>10528</v>
      </c>
      <c r="AA3205" s="112">
        <v>0</v>
      </c>
      <c r="AB3205" s="112">
        <v>347552</v>
      </c>
    </row>
    <row r="3206" spans="1:28" hidden="1" outlineLevel="1" x14ac:dyDescent="0.25">
      <c r="A3206" s="114" t="s">
        <v>1905</v>
      </c>
      <c r="B3206" s="114" t="s">
        <v>1906</v>
      </c>
      <c r="C3206" s="114" t="s">
        <v>593</v>
      </c>
      <c r="D3206" s="114" t="s">
        <v>1680</v>
      </c>
      <c r="E3206" s="112">
        <v>0</v>
      </c>
      <c r="F3206" s="112">
        <v>0</v>
      </c>
      <c r="G3206" s="112">
        <v>0</v>
      </c>
      <c r="H3206" s="112">
        <v>0</v>
      </c>
      <c r="I3206" s="112">
        <v>0</v>
      </c>
      <c r="J3206" s="112">
        <v>0</v>
      </c>
      <c r="K3206" s="112">
        <v>0</v>
      </c>
      <c r="L3206" s="112">
        <v>0</v>
      </c>
      <c r="M3206" s="112">
        <v>0</v>
      </c>
      <c r="O3206" s="114" t="s">
        <v>1905</v>
      </c>
      <c r="P3206" s="114" t="s">
        <v>1906</v>
      </c>
      <c r="Q3206" s="114" t="s">
        <v>593</v>
      </c>
      <c r="R3206" s="114" t="s">
        <v>1680</v>
      </c>
      <c r="S3206" s="114"/>
      <c r="T3206" s="112">
        <v>0</v>
      </c>
      <c r="U3206" s="112">
        <v>0</v>
      </c>
      <c r="V3206" s="112">
        <v>0</v>
      </c>
      <c r="W3206" s="112">
        <v>0</v>
      </c>
      <c r="X3206" s="112">
        <v>0</v>
      </c>
      <c r="Y3206" s="112">
        <v>0</v>
      </c>
      <c r="Z3206" s="112">
        <v>0</v>
      </c>
      <c r="AA3206" s="112">
        <v>0</v>
      </c>
      <c r="AB3206" s="112">
        <v>0</v>
      </c>
    </row>
    <row r="3207" spans="1:28" hidden="1" outlineLevel="1" x14ac:dyDescent="0.25">
      <c r="A3207" s="114" t="s">
        <v>1905</v>
      </c>
      <c r="B3207" s="114" t="s">
        <v>1906</v>
      </c>
      <c r="C3207" s="114" t="s">
        <v>594</v>
      </c>
      <c r="D3207" s="114" t="s">
        <v>1681</v>
      </c>
      <c r="E3207" s="112">
        <v>11088</v>
      </c>
      <c r="F3207" s="112">
        <v>0</v>
      </c>
      <c r="G3207" s="112">
        <v>0</v>
      </c>
      <c r="H3207" s="112">
        <v>0</v>
      </c>
      <c r="I3207" s="112">
        <v>32848</v>
      </c>
      <c r="J3207" s="112">
        <v>0</v>
      </c>
      <c r="K3207" s="112">
        <v>0</v>
      </c>
      <c r="L3207" s="112">
        <v>0</v>
      </c>
      <c r="M3207" s="112">
        <v>43936</v>
      </c>
      <c r="O3207" s="114" t="s">
        <v>1905</v>
      </c>
      <c r="P3207" s="114" t="s">
        <v>1906</v>
      </c>
      <c r="Q3207" s="114" t="s">
        <v>594</v>
      </c>
      <c r="R3207" s="114" t="s">
        <v>1681</v>
      </c>
      <c r="S3207" s="114"/>
      <c r="T3207" s="112">
        <v>11088</v>
      </c>
      <c r="U3207" s="112">
        <v>0</v>
      </c>
      <c r="V3207" s="112">
        <v>0</v>
      </c>
      <c r="W3207" s="112">
        <v>0</v>
      </c>
      <c r="X3207" s="112">
        <v>32848</v>
      </c>
      <c r="Y3207" s="112">
        <v>0</v>
      </c>
      <c r="Z3207" s="112">
        <v>0</v>
      </c>
      <c r="AA3207" s="112">
        <v>0</v>
      </c>
      <c r="AB3207" s="112">
        <v>43936</v>
      </c>
    </row>
    <row r="3208" spans="1:28" hidden="1" outlineLevel="1" x14ac:dyDescent="0.25">
      <c r="A3208" s="114" t="s">
        <v>1905</v>
      </c>
      <c r="B3208" s="114" t="s">
        <v>1906</v>
      </c>
      <c r="C3208" s="114" t="s">
        <v>595</v>
      </c>
      <c r="D3208" s="114" t="s">
        <v>1682</v>
      </c>
      <c r="E3208" s="112">
        <v>0</v>
      </c>
      <c r="F3208" s="112">
        <v>16448</v>
      </c>
      <c r="G3208" s="112">
        <v>0</v>
      </c>
      <c r="H3208" s="112">
        <v>0</v>
      </c>
      <c r="I3208" s="112">
        <v>0</v>
      </c>
      <c r="J3208" s="112">
        <v>63424</v>
      </c>
      <c r="K3208" s="112">
        <v>0</v>
      </c>
      <c r="L3208" s="112">
        <v>474</v>
      </c>
      <c r="M3208" s="112">
        <v>80346</v>
      </c>
      <c r="O3208" s="114" t="s">
        <v>1905</v>
      </c>
      <c r="P3208" s="114" t="s">
        <v>1906</v>
      </c>
      <c r="Q3208" s="114" t="s">
        <v>595</v>
      </c>
      <c r="R3208" s="114" t="s">
        <v>1682</v>
      </c>
      <c r="S3208" s="114"/>
      <c r="T3208" s="112">
        <v>0</v>
      </c>
      <c r="U3208" s="112">
        <v>16448</v>
      </c>
      <c r="V3208" s="112">
        <v>0</v>
      </c>
      <c r="W3208" s="112">
        <v>0</v>
      </c>
      <c r="X3208" s="112">
        <v>0</v>
      </c>
      <c r="Y3208" s="112">
        <v>63424</v>
      </c>
      <c r="Z3208" s="112">
        <v>0</v>
      </c>
      <c r="AA3208" s="112">
        <v>474</v>
      </c>
      <c r="AB3208" s="112">
        <v>80346</v>
      </c>
    </row>
    <row r="3209" spans="1:28" hidden="1" outlineLevel="1" x14ac:dyDescent="0.25">
      <c r="A3209" s="114" t="s">
        <v>1905</v>
      </c>
      <c r="B3209" s="114" t="s">
        <v>1906</v>
      </c>
      <c r="C3209" s="114" t="s">
        <v>596</v>
      </c>
      <c r="D3209" s="114" t="s">
        <v>1683</v>
      </c>
      <c r="E3209" s="112">
        <v>0</v>
      </c>
      <c r="F3209" s="112">
        <v>0</v>
      </c>
      <c r="G3209" s="112">
        <v>0</v>
      </c>
      <c r="H3209" s="112">
        <v>0</v>
      </c>
      <c r="I3209" s="112">
        <v>16048</v>
      </c>
      <c r="J3209" s="112">
        <v>0</v>
      </c>
      <c r="K3209" s="112">
        <v>8704</v>
      </c>
      <c r="L3209" s="112">
        <v>0</v>
      </c>
      <c r="M3209" s="112">
        <v>24752</v>
      </c>
      <c r="O3209" s="114" t="s">
        <v>1905</v>
      </c>
      <c r="P3209" s="114" t="s">
        <v>1906</v>
      </c>
      <c r="Q3209" s="114" t="s">
        <v>596</v>
      </c>
      <c r="R3209" s="114" t="s">
        <v>1683</v>
      </c>
      <c r="S3209" s="114"/>
      <c r="T3209" s="112">
        <v>0</v>
      </c>
      <c r="U3209" s="112">
        <v>0</v>
      </c>
      <c r="V3209" s="112">
        <v>0</v>
      </c>
      <c r="W3209" s="112">
        <v>0</v>
      </c>
      <c r="X3209" s="112">
        <v>16048</v>
      </c>
      <c r="Y3209" s="112">
        <v>0</v>
      </c>
      <c r="Z3209" s="112">
        <v>8704</v>
      </c>
      <c r="AA3209" s="112">
        <v>0</v>
      </c>
      <c r="AB3209" s="112">
        <v>24752</v>
      </c>
    </row>
    <row r="3210" spans="1:28" hidden="1" outlineLevel="1" x14ac:dyDescent="0.25">
      <c r="A3210" s="114" t="s">
        <v>1905</v>
      </c>
      <c r="B3210" s="114" t="s">
        <v>1906</v>
      </c>
      <c r="C3210" s="114" t="s">
        <v>597</v>
      </c>
      <c r="D3210" s="114" t="s">
        <v>1684</v>
      </c>
      <c r="E3210" s="112">
        <v>28704</v>
      </c>
      <c r="F3210" s="112">
        <v>43312</v>
      </c>
      <c r="G3210" s="112">
        <v>0</v>
      </c>
      <c r="H3210" s="112">
        <v>0</v>
      </c>
      <c r="I3210" s="112">
        <v>132336</v>
      </c>
      <c r="J3210" s="112">
        <v>0</v>
      </c>
      <c r="K3210" s="112">
        <v>7324</v>
      </c>
      <c r="L3210" s="112">
        <v>648</v>
      </c>
      <c r="M3210" s="112">
        <v>212324</v>
      </c>
      <c r="O3210" s="114" t="s">
        <v>1905</v>
      </c>
      <c r="P3210" s="114" t="s">
        <v>1906</v>
      </c>
      <c r="Q3210" s="114" t="s">
        <v>597</v>
      </c>
      <c r="R3210" s="114" t="s">
        <v>1684</v>
      </c>
      <c r="S3210" s="114"/>
      <c r="T3210" s="112">
        <v>28704</v>
      </c>
      <c r="U3210" s="112">
        <v>43312</v>
      </c>
      <c r="V3210" s="112">
        <v>0</v>
      </c>
      <c r="W3210" s="112">
        <v>0</v>
      </c>
      <c r="X3210" s="112">
        <v>132336</v>
      </c>
      <c r="Y3210" s="112">
        <v>0</v>
      </c>
      <c r="Z3210" s="112">
        <v>7324</v>
      </c>
      <c r="AA3210" s="112">
        <v>648</v>
      </c>
      <c r="AB3210" s="112">
        <v>212324</v>
      </c>
    </row>
    <row r="3211" spans="1:28" hidden="1" outlineLevel="1" x14ac:dyDescent="0.25">
      <c r="A3211" s="114" t="s">
        <v>1905</v>
      </c>
      <c r="B3211" s="114" t="s">
        <v>1906</v>
      </c>
      <c r="C3211" s="114" t="s">
        <v>598</v>
      </c>
      <c r="D3211" s="114" t="s">
        <v>1685</v>
      </c>
      <c r="E3211" s="112">
        <v>0</v>
      </c>
      <c r="F3211" s="112">
        <v>5952</v>
      </c>
      <c r="G3211" s="112">
        <v>0</v>
      </c>
      <c r="H3211" s="112">
        <v>0</v>
      </c>
      <c r="I3211" s="112">
        <v>0</v>
      </c>
      <c r="J3211" s="112">
        <v>0</v>
      </c>
      <c r="K3211" s="112">
        <v>0</v>
      </c>
      <c r="L3211" s="112">
        <v>0</v>
      </c>
      <c r="M3211" s="112">
        <v>5952</v>
      </c>
      <c r="O3211" s="114" t="s">
        <v>1905</v>
      </c>
      <c r="P3211" s="114" t="s">
        <v>1906</v>
      </c>
      <c r="Q3211" s="114" t="s">
        <v>598</v>
      </c>
      <c r="R3211" s="114" t="s">
        <v>1685</v>
      </c>
      <c r="S3211" s="114"/>
      <c r="T3211" s="112">
        <v>0</v>
      </c>
      <c r="U3211" s="112">
        <v>5952</v>
      </c>
      <c r="V3211" s="112">
        <v>0</v>
      </c>
      <c r="W3211" s="112">
        <v>0</v>
      </c>
      <c r="X3211" s="112">
        <v>0</v>
      </c>
      <c r="Y3211" s="112">
        <v>0</v>
      </c>
      <c r="Z3211" s="112">
        <v>0</v>
      </c>
      <c r="AA3211" s="112">
        <v>0</v>
      </c>
      <c r="AB3211" s="112">
        <v>5952</v>
      </c>
    </row>
    <row r="3212" spans="1:28" hidden="1" outlineLevel="1" x14ac:dyDescent="0.25">
      <c r="A3212" s="114" t="s">
        <v>1905</v>
      </c>
      <c r="B3212" s="114" t="s">
        <v>1906</v>
      </c>
      <c r="C3212" s="114" t="s">
        <v>599</v>
      </c>
      <c r="D3212" s="114" t="s">
        <v>1686</v>
      </c>
      <c r="E3212" s="112">
        <v>0</v>
      </c>
      <c r="F3212" s="112">
        <v>0</v>
      </c>
      <c r="G3212" s="112">
        <v>0</v>
      </c>
      <c r="H3212" s="112">
        <v>0</v>
      </c>
      <c r="I3212" s="112">
        <v>0</v>
      </c>
      <c r="J3212" s="112">
        <v>195072</v>
      </c>
      <c r="K3212" s="112">
        <v>0</v>
      </c>
      <c r="L3212" s="112">
        <v>26786</v>
      </c>
      <c r="M3212" s="112">
        <v>221858</v>
      </c>
      <c r="O3212" s="114" t="s">
        <v>1905</v>
      </c>
      <c r="P3212" s="114" t="s">
        <v>1906</v>
      </c>
      <c r="Q3212" s="114" t="s">
        <v>599</v>
      </c>
      <c r="R3212" s="114" t="s">
        <v>1686</v>
      </c>
      <c r="S3212" s="114"/>
      <c r="T3212" s="112">
        <v>0</v>
      </c>
      <c r="U3212" s="112">
        <v>0</v>
      </c>
      <c r="V3212" s="112">
        <v>0</v>
      </c>
      <c r="W3212" s="112">
        <v>0</v>
      </c>
      <c r="X3212" s="112">
        <v>0</v>
      </c>
      <c r="Y3212" s="112">
        <v>195072</v>
      </c>
      <c r="Z3212" s="112">
        <v>0</v>
      </c>
      <c r="AA3212" s="112">
        <v>26786</v>
      </c>
      <c r="AB3212" s="112">
        <v>221858</v>
      </c>
    </row>
    <row r="3213" spans="1:28" hidden="1" outlineLevel="1" x14ac:dyDescent="0.25">
      <c r="A3213" s="114" t="s">
        <v>1905</v>
      </c>
      <c r="B3213" s="114" t="s">
        <v>1906</v>
      </c>
      <c r="C3213" s="114" t="s">
        <v>600</v>
      </c>
      <c r="D3213" s="114" t="s">
        <v>1687</v>
      </c>
      <c r="E3213" s="112">
        <v>553424</v>
      </c>
      <c r="F3213" s="112">
        <v>0</v>
      </c>
      <c r="G3213" s="112">
        <v>0</v>
      </c>
      <c r="H3213" s="112">
        <v>125392</v>
      </c>
      <c r="I3213" s="112">
        <v>17808</v>
      </c>
      <c r="J3213" s="112">
        <v>0</v>
      </c>
      <c r="K3213" s="112">
        <v>0</v>
      </c>
      <c r="L3213" s="112">
        <v>0</v>
      </c>
      <c r="M3213" s="112">
        <v>696624</v>
      </c>
      <c r="O3213" s="114" t="s">
        <v>1905</v>
      </c>
      <c r="P3213" s="114" t="s">
        <v>1906</v>
      </c>
      <c r="Q3213" s="114" t="s">
        <v>600</v>
      </c>
      <c r="R3213" s="114" t="s">
        <v>1687</v>
      </c>
      <c r="S3213" s="114"/>
      <c r="T3213" s="112">
        <v>553424</v>
      </c>
      <c r="U3213" s="112">
        <v>0</v>
      </c>
      <c r="V3213" s="112">
        <v>0</v>
      </c>
      <c r="W3213" s="112">
        <v>125392</v>
      </c>
      <c r="X3213" s="112">
        <v>17808</v>
      </c>
      <c r="Y3213" s="112">
        <v>0</v>
      </c>
      <c r="Z3213" s="112">
        <v>0</v>
      </c>
      <c r="AA3213" s="112">
        <v>0</v>
      </c>
      <c r="AB3213" s="112">
        <v>696624</v>
      </c>
    </row>
    <row r="3214" spans="1:28" hidden="1" outlineLevel="1" x14ac:dyDescent="0.25">
      <c r="A3214" s="114" t="s">
        <v>1905</v>
      </c>
      <c r="B3214" s="114" t="s">
        <v>1906</v>
      </c>
      <c r="C3214" s="114" t="s">
        <v>601</v>
      </c>
      <c r="D3214" s="114" t="s">
        <v>1688</v>
      </c>
      <c r="E3214" s="112">
        <v>43488</v>
      </c>
      <c r="F3214" s="112">
        <v>0</v>
      </c>
      <c r="G3214" s="112">
        <v>0</v>
      </c>
      <c r="H3214" s="112">
        <v>0</v>
      </c>
      <c r="I3214" s="112">
        <v>0</v>
      </c>
      <c r="J3214" s="112">
        <v>0</v>
      </c>
      <c r="K3214" s="112">
        <v>0</v>
      </c>
      <c r="L3214" s="112">
        <v>0</v>
      </c>
      <c r="M3214" s="112">
        <v>43488</v>
      </c>
      <c r="O3214" s="114" t="s">
        <v>1905</v>
      </c>
      <c r="P3214" s="114" t="s">
        <v>1906</v>
      </c>
      <c r="Q3214" s="114" t="s">
        <v>601</v>
      </c>
      <c r="R3214" s="114" t="s">
        <v>1688</v>
      </c>
      <c r="S3214" s="114"/>
      <c r="T3214" s="112">
        <v>43488</v>
      </c>
      <c r="U3214" s="112">
        <v>0</v>
      </c>
      <c r="V3214" s="112">
        <v>0</v>
      </c>
      <c r="W3214" s="112">
        <v>0</v>
      </c>
      <c r="X3214" s="112">
        <v>0</v>
      </c>
      <c r="Y3214" s="112">
        <v>0</v>
      </c>
      <c r="Z3214" s="112">
        <v>0</v>
      </c>
      <c r="AA3214" s="112">
        <v>0</v>
      </c>
      <c r="AB3214" s="112">
        <v>43488</v>
      </c>
    </row>
    <row r="3215" spans="1:28" hidden="1" outlineLevel="1" x14ac:dyDescent="0.25">
      <c r="A3215" s="114" t="s">
        <v>1905</v>
      </c>
      <c r="B3215" s="114" t="s">
        <v>1906</v>
      </c>
      <c r="C3215" s="114" t="s">
        <v>602</v>
      </c>
      <c r="D3215" s="114" t="s">
        <v>1689</v>
      </c>
      <c r="E3215" s="112">
        <v>0</v>
      </c>
      <c r="F3215" s="112">
        <v>0</v>
      </c>
      <c r="G3215" s="112">
        <v>0</v>
      </c>
      <c r="H3215" s="112">
        <v>0</v>
      </c>
      <c r="I3215" s="112">
        <v>0</v>
      </c>
      <c r="J3215" s="112">
        <v>221056</v>
      </c>
      <c r="K3215" s="112">
        <v>0</v>
      </c>
      <c r="L3215" s="112">
        <v>13008</v>
      </c>
      <c r="M3215" s="112">
        <v>234064</v>
      </c>
      <c r="O3215" s="114" t="s">
        <v>1905</v>
      </c>
      <c r="P3215" s="114" t="s">
        <v>1906</v>
      </c>
      <c r="Q3215" s="114" t="s">
        <v>602</v>
      </c>
      <c r="R3215" s="114" t="s">
        <v>1689</v>
      </c>
      <c r="S3215" s="114"/>
      <c r="T3215" s="112">
        <v>0</v>
      </c>
      <c r="U3215" s="112">
        <v>0</v>
      </c>
      <c r="V3215" s="112">
        <v>0</v>
      </c>
      <c r="W3215" s="112">
        <v>0</v>
      </c>
      <c r="X3215" s="112">
        <v>0</v>
      </c>
      <c r="Y3215" s="112">
        <v>221056</v>
      </c>
      <c r="Z3215" s="112">
        <v>0</v>
      </c>
      <c r="AA3215" s="112">
        <v>13008</v>
      </c>
      <c r="AB3215" s="112">
        <v>234064</v>
      </c>
    </row>
    <row r="3216" spans="1:28" hidden="1" outlineLevel="1" x14ac:dyDescent="0.25">
      <c r="A3216" s="114" t="s">
        <v>1905</v>
      </c>
      <c r="B3216" s="114" t="s">
        <v>1906</v>
      </c>
      <c r="C3216" s="114" t="s">
        <v>603</v>
      </c>
      <c r="D3216" s="114" t="s">
        <v>1690</v>
      </c>
      <c r="E3216" s="112">
        <v>0</v>
      </c>
      <c r="F3216" s="112">
        <v>0</v>
      </c>
      <c r="G3216" s="112">
        <v>0</v>
      </c>
      <c r="H3216" s="112">
        <v>0</v>
      </c>
      <c r="I3216" s="112">
        <v>0</v>
      </c>
      <c r="J3216" s="112">
        <v>0</v>
      </c>
      <c r="K3216" s="112">
        <v>0</v>
      </c>
      <c r="L3216" s="112">
        <v>0</v>
      </c>
      <c r="M3216" s="112">
        <v>0</v>
      </c>
      <c r="O3216" s="114" t="s">
        <v>1905</v>
      </c>
      <c r="P3216" s="114" t="s">
        <v>1906</v>
      </c>
      <c r="Q3216" s="114" t="s">
        <v>603</v>
      </c>
      <c r="R3216" s="114" t="s">
        <v>1690</v>
      </c>
      <c r="S3216" s="114"/>
      <c r="T3216" s="112">
        <v>0</v>
      </c>
      <c r="U3216" s="112">
        <v>0</v>
      </c>
      <c r="V3216" s="112">
        <v>0</v>
      </c>
      <c r="W3216" s="112">
        <v>0</v>
      </c>
      <c r="X3216" s="112">
        <v>0</v>
      </c>
      <c r="Y3216" s="112">
        <v>0</v>
      </c>
      <c r="Z3216" s="112">
        <v>0</v>
      </c>
      <c r="AA3216" s="112">
        <v>0</v>
      </c>
      <c r="AB3216" s="112">
        <v>0</v>
      </c>
    </row>
    <row r="3217" spans="1:28" hidden="1" outlineLevel="1" x14ac:dyDescent="0.25">
      <c r="A3217" s="114" t="s">
        <v>1905</v>
      </c>
      <c r="B3217" s="114" t="s">
        <v>1906</v>
      </c>
      <c r="C3217" s="114" t="s">
        <v>604</v>
      </c>
      <c r="D3217" s="114" t="s">
        <v>1691</v>
      </c>
      <c r="E3217" s="112">
        <v>5232</v>
      </c>
      <c r="F3217" s="112">
        <v>0</v>
      </c>
      <c r="G3217" s="112">
        <v>0</v>
      </c>
      <c r="H3217" s="112">
        <v>0</v>
      </c>
      <c r="I3217" s="112">
        <v>18320</v>
      </c>
      <c r="J3217" s="112">
        <v>321872</v>
      </c>
      <c r="K3217" s="112">
        <v>0</v>
      </c>
      <c r="L3217" s="112">
        <v>28392</v>
      </c>
      <c r="M3217" s="112">
        <v>373816</v>
      </c>
      <c r="O3217" s="114" t="s">
        <v>1905</v>
      </c>
      <c r="P3217" s="114" t="s">
        <v>1906</v>
      </c>
      <c r="Q3217" s="114" t="s">
        <v>604</v>
      </c>
      <c r="R3217" s="114" t="s">
        <v>1691</v>
      </c>
      <c r="S3217" s="114"/>
      <c r="T3217" s="112">
        <v>5232</v>
      </c>
      <c r="U3217" s="112">
        <v>0</v>
      </c>
      <c r="V3217" s="112">
        <v>0</v>
      </c>
      <c r="W3217" s="112">
        <v>0</v>
      </c>
      <c r="X3217" s="112">
        <v>18320</v>
      </c>
      <c r="Y3217" s="112">
        <v>321872</v>
      </c>
      <c r="Z3217" s="112">
        <v>0</v>
      </c>
      <c r="AA3217" s="112">
        <v>28392</v>
      </c>
      <c r="AB3217" s="112">
        <v>373816</v>
      </c>
    </row>
    <row r="3218" spans="1:28" hidden="1" outlineLevel="1" x14ac:dyDescent="0.25">
      <c r="A3218" s="114" t="s">
        <v>1905</v>
      </c>
      <c r="B3218" s="114" t="s">
        <v>1906</v>
      </c>
      <c r="C3218" s="114" t="s">
        <v>605</v>
      </c>
      <c r="D3218" s="114" t="s">
        <v>1692</v>
      </c>
      <c r="E3218" s="112">
        <v>0</v>
      </c>
      <c r="F3218" s="112">
        <v>0</v>
      </c>
      <c r="G3218" s="112">
        <v>0</v>
      </c>
      <c r="H3218" s="112">
        <v>0</v>
      </c>
      <c r="I3218" s="112">
        <v>0</v>
      </c>
      <c r="J3218" s="112">
        <v>82224</v>
      </c>
      <c r="K3218" s="112">
        <v>0</v>
      </c>
      <c r="L3218" s="112">
        <v>0</v>
      </c>
      <c r="M3218" s="112">
        <v>82224</v>
      </c>
      <c r="O3218" s="114" t="s">
        <v>1905</v>
      </c>
      <c r="P3218" s="114" t="s">
        <v>1906</v>
      </c>
      <c r="Q3218" s="114" t="s">
        <v>605</v>
      </c>
      <c r="R3218" s="114" t="s">
        <v>1692</v>
      </c>
      <c r="S3218" s="114"/>
      <c r="T3218" s="112">
        <v>0</v>
      </c>
      <c r="U3218" s="112">
        <v>0</v>
      </c>
      <c r="V3218" s="112">
        <v>0</v>
      </c>
      <c r="W3218" s="112">
        <v>0</v>
      </c>
      <c r="X3218" s="112">
        <v>0</v>
      </c>
      <c r="Y3218" s="112">
        <v>82224</v>
      </c>
      <c r="Z3218" s="112">
        <v>0</v>
      </c>
      <c r="AA3218" s="112">
        <v>0</v>
      </c>
      <c r="AB3218" s="112">
        <v>82224</v>
      </c>
    </row>
    <row r="3219" spans="1:28" hidden="1" outlineLevel="1" x14ac:dyDescent="0.25">
      <c r="A3219" s="114" t="s">
        <v>1905</v>
      </c>
      <c r="B3219" s="114" t="s">
        <v>1906</v>
      </c>
      <c r="C3219" s="114" t="s">
        <v>606</v>
      </c>
      <c r="D3219" s="114" t="s">
        <v>1693</v>
      </c>
      <c r="E3219" s="112">
        <v>0</v>
      </c>
      <c r="F3219" s="112">
        <v>0</v>
      </c>
      <c r="G3219" s="112">
        <v>0</v>
      </c>
      <c r="H3219" s="112">
        <v>0</v>
      </c>
      <c r="I3219" s="112">
        <v>0</v>
      </c>
      <c r="J3219" s="112">
        <v>0</v>
      </c>
      <c r="K3219" s="112">
        <v>0</v>
      </c>
      <c r="L3219" s="112">
        <v>0</v>
      </c>
      <c r="M3219" s="112">
        <v>0</v>
      </c>
      <c r="O3219" s="114" t="s">
        <v>1905</v>
      </c>
      <c r="P3219" s="114" t="s">
        <v>1906</v>
      </c>
      <c r="Q3219" s="114" t="s">
        <v>606</v>
      </c>
      <c r="R3219" s="114" t="s">
        <v>1693</v>
      </c>
      <c r="S3219" s="114"/>
      <c r="T3219" s="112">
        <v>0</v>
      </c>
      <c r="U3219" s="112">
        <v>0</v>
      </c>
      <c r="V3219" s="112">
        <v>0</v>
      </c>
      <c r="W3219" s="112">
        <v>0</v>
      </c>
      <c r="X3219" s="112">
        <v>0</v>
      </c>
      <c r="Y3219" s="112">
        <v>0</v>
      </c>
      <c r="Z3219" s="112">
        <v>0</v>
      </c>
      <c r="AA3219" s="112">
        <v>0</v>
      </c>
      <c r="AB3219" s="112">
        <v>0</v>
      </c>
    </row>
    <row r="3220" spans="1:28" hidden="1" outlineLevel="1" x14ac:dyDescent="0.25">
      <c r="A3220" s="114" t="s">
        <v>1905</v>
      </c>
      <c r="B3220" s="114" t="s">
        <v>1906</v>
      </c>
      <c r="C3220" s="114" t="s">
        <v>607</v>
      </c>
      <c r="D3220" s="114" t="s">
        <v>1694</v>
      </c>
      <c r="E3220" s="112">
        <v>0</v>
      </c>
      <c r="F3220" s="112">
        <v>272032</v>
      </c>
      <c r="G3220" s="112">
        <v>139840</v>
      </c>
      <c r="H3220" s="112">
        <v>0</v>
      </c>
      <c r="I3220" s="112">
        <v>0</v>
      </c>
      <c r="J3220" s="112">
        <v>21120</v>
      </c>
      <c r="K3220" s="112">
        <v>0</v>
      </c>
      <c r="L3220" s="112">
        <v>0</v>
      </c>
      <c r="M3220" s="112">
        <v>432992</v>
      </c>
      <c r="O3220" s="114" t="s">
        <v>1905</v>
      </c>
      <c r="P3220" s="114" t="s">
        <v>1906</v>
      </c>
      <c r="Q3220" s="114" t="s">
        <v>607</v>
      </c>
      <c r="R3220" s="114" t="s">
        <v>1694</v>
      </c>
      <c r="S3220" s="114"/>
      <c r="T3220" s="112">
        <v>0</v>
      </c>
      <c r="U3220" s="112">
        <v>272032</v>
      </c>
      <c r="V3220" s="112">
        <v>139840</v>
      </c>
      <c r="W3220" s="112">
        <v>0</v>
      </c>
      <c r="X3220" s="112">
        <v>0</v>
      </c>
      <c r="Y3220" s="112">
        <v>21120</v>
      </c>
      <c r="Z3220" s="112">
        <v>0</v>
      </c>
      <c r="AA3220" s="112">
        <v>0</v>
      </c>
      <c r="AB3220" s="112">
        <v>432992</v>
      </c>
    </row>
    <row r="3221" spans="1:28" hidden="1" outlineLevel="1" x14ac:dyDescent="0.25">
      <c r="A3221" s="114" t="s">
        <v>1905</v>
      </c>
      <c r="B3221" s="114" t="s">
        <v>1906</v>
      </c>
      <c r="C3221" s="114" t="s">
        <v>608</v>
      </c>
      <c r="D3221" s="114" t="s">
        <v>1695</v>
      </c>
      <c r="E3221" s="112">
        <v>0</v>
      </c>
      <c r="F3221" s="112">
        <v>0</v>
      </c>
      <c r="G3221" s="112">
        <v>0</v>
      </c>
      <c r="H3221" s="112">
        <v>0</v>
      </c>
      <c r="I3221" s="112">
        <v>191840</v>
      </c>
      <c r="J3221" s="112">
        <v>0</v>
      </c>
      <c r="K3221" s="112">
        <v>0</v>
      </c>
      <c r="L3221" s="112">
        <v>0</v>
      </c>
      <c r="M3221" s="112">
        <v>191840</v>
      </c>
      <c r="O3221" s="114" t="s">
        <v>1905</v>
      </c>
      <c r="P3221" s="114" t="s">
        <v>1906</v>
      </c>
      <c r="Q3221" s="114" t="s">
        <v>608</v>
      </c>
      <c r="R3221" s="114" t="s">
        <v>1695</v>
      </c>
      <c r="S3221" s="114"/>
      <c r="T3221" s="112">
        <v>0</v>
      </c>
      <c r="U3221" s="112">
        <v>0</v>
      </c>
      <c r="V3221" s="112">
        <v>0</v>
      </c>
      <c r="W3221" s="112">
        <v>0</v>
      </c>
      <c r="X3221" s="112">
        <v>191840</v>
      </c>
      <c r="Y3221" s="112">
        <v>0</v>
      </c>
      <c r="Z3221" s="112">
        <v>0</v>
      </c>
      <c r="AA3221" s="112">
        <v>0</v>
      </c>
      <c r="AB3221" s="112">
        <v>191840</v>
      </c>
    </row>
    <row r="3222" spans="1:28" hidden="1" outlineLevel="1" x14ac:dyDescent="0.25">
      <c r="A3222" s="114" t="s">
        <v>1905</v>
      </c>
      <c r="B3222" s="114" t="s">
        <v>1906</v>
      </c>
      <c r="C3222" s="114" t="s">
        <v>609</v>
      </c>
      <c r="D3222" s="114" t="s">
        <v>1696</v>
      </c>
      <c r="E3222" s="112">
        <v>0</v>
      </c>
      <c r="F3222" s="112">
        <v>0</v>
      </c>
      <c r="G3222" s="112">
        <v>0</v>
      </c>
      <c r="H3222" s="112">
        <v>0</v>
      </c>
      <c r="I3222" s="112">
        <v>53728</v>
      </c>
      <c r="J3222" s="112">
        <v>0</v>
      </c>
      <c r="K3222" s="112">
        <v>41027</v>
      </c>
      <c r="L3222" s="112">
        <v>0</v>
      </c>
      <c r="M3222" s="112">
        <v>94755</v>
      </c>
      <c r="O3222" s="114" t="s">
        <v>1905</v>
      </c>
      <c r="P3222" s="114" t="s">
        <v>1906</v>
      </c>
      <c r="Q3222" s="114" t="s">
        <v>609</v>
      </c>
      <c r="R3222" s="114" t="s">
        <v>1696</v>
      </c>
      <c r="S3222" s="114"/>
      <c r="T3222" s="112">
        <v>0</v>
      </c>
      <c r="U3222" s="112">
        <v>0</v>
      </c>
      <c r="V3222" s="112">
        <v>0</v>
      </c>
      <c r="W3222" s="112">
        <v>0</v>
      </c>
      <c r="X3222" s="112">
        <v>53728</v>
      </c>
      <c r="Y3222" s="112">
        <v>0</v>
      </c>
      <c r="Z3222" s="112">
        <v>41027</v>
      </c>
      <c r="AA3222" s="112">
        <v>0</v>
      </c>
      <c r="AB3222" s="112">
        <v>94755</v>
      </c>
    </row>
    <row r="3223" spans="1:28" hidden="1" outlineLevel="1" x14ac:dyDescent="0.25">
      <c r="A3223" s="114" t="s">
        <v>1905</v>
      </c>
      <c r="B3223" s="114" t="s">
        <v>1906</v>
      </c>
      <c r="C3223" s="114" t="s">
        <v>610</v>
      </c>
      <c r="D3223" s="114" t="s">
        <v>1697</v>
      </c>
      <c r="E3223" s="112">
        <v>0</v>
      </c>
      <c r="F3223" s="112">
        <v>0</v>
      </c>
      <c r="G3223" s="112">
        <v>0</v>
      </c>
      <c r="H3223" s="112">
        <v>0</v>
      </c>
      <c r="I3223" s="112">
        <v>4160</v>
      </c>
      <c r="J3223" s="112">
        <v>0</v>
      </c>
      <c r="K3223" s="112">
        <v>0</v>
      </c>
      <c r="L3223" s="112">
        <v>0</v>
      </c>
      <c r="M3223" s="112">
        <v>4160</v>
      </c>
      <c r="O3223" s="114" t="s">
        <v>1905</v>
      </c>
      <c r="P3223" s="114" t="s">
        <v>1906</v>
      </c>
      <c r="Q3223" s="114" t="s">
        <v>610</v>
      </c>
      <c r="R3223" s="114" t="s">
        <v>1697</v>
      </c>
      <c r="S3223" s="114"/>
      <c r="T3223" s="112">
        <v>0</v>
      </c>
      <c r="U3223" s="112">
        <v>0</v>
      </c>
      <c r="V3223" s="112">
        <v>0</v>
      </c>
      <c r="W3223" s="112">
        <v>0</v>
      </c>
      <c r="X3223" s="112">
        <v>4160</v>
      </c>
      <c r="Y3223" s="112">
        <v>0</v>
      </c>
      <c r="Z3223" s="112">
        <v>0</v>
      </c>
      <c r="AA3223" s="112">
        <v>0</v>
      </c>
      <c r="AB3223" s="112">
        <v>4160</v>
      </c>
    </row>
    <row r="3224" spans="1:28" hidden="1" outlineLevel="1" x14ac:dyDescent="0.25">
      <c r="A3224" s="114" t="s">
        <v>1905</v>
      </c>
      <c r="B3224" s="114" t="s">
        <v>1906</v>
      </c>
      <c r="C3224" s="114" t="s">
        <v>611</v>
      </c>
      <c r="D3224" s="114" t="s">
        <v>1698</v>
      </c>
      <c r="E3224" s="112">
        <v>27376</v>
      </c>
      <c r="F3224" s="112">
        <v>0</v>
      </c>
      <c r="G3224" s="112">
        <v>0</v>
      </c>
      <c r="H3224" s="112">
        <v>0</v>
      </c>
      <c r="I3224" s="112">
        <v>0</v>
      </c>
      <c r="J3224" s="112">
        <v>0</v>
      </c>
      <c r="K3224" s="112">
        <v>0</v>
      </c>
      <c r="L3224" s="112">
        <v>0</v>
      </c>
      <c r="M3224" s="112">
        <v>27376</v>
      </c>
      <c r="O3224" s="114" t="s">
        <v>1905</v>
      </c>
      <c r="P3224" s="114" t="s">
        <v>1906</v>
      </c>
      <c r="Q3224" s="114" t="s">
        <v>611</v>
      </c>
      <c r="R3224" s="114" t="s">
        <v>1698</v>
      </c>
      <c r="S3224" s="114"/>
      <c r="T3224" s="112">
        <v>27376</v>
      </c>
      <c r="U3224" s="112">
        <v>0</v>
      </c>
      <c r="V3224" s="112">
        <v>0</v>
      </c>
      <c r="W3224" s="112">
        <v>0</v>
      </c>
      <c r="X3224" s="112">
        <v>0</v>
      </c>
      <c r="Y3224" s="112">
        <v>0</v>
      </c>
      <c r="Z3224" s="112">
        <v>0</v>
      </c>
      <c r="AA3224" s="112">
        <v>0</v>
      </c>
      <c r="AB3224" s="112">
        <v>27376</v>
      </c>
    </row>
    <row r="3225" spans="1:28" hidden="1" outlineLevel="1" x14ac:dyDescent="0.25">
      <c r="A3225" s="114" t="s">
        <v>1905</v>
      </c>
      <c r="B3225" s="114" t="s">
        <v>1906</v>
      </c>
      <c r="C3225" s="114" t="s">
        <v>612</v>
      </c>
      <c r="D3225" s="114" t="s">
        <v>1699</v>
      </c>
      <c r="E3225" s="112">
        <v>42144</v>
      </c>
      <c r="F3225" s="112">
        <v>0</v>
      </c>
      <c r="G3225" s="112">
        <v>0</v>
      </c>
      <c r="H3225" s="112">
        <v>0</v>
      </c>
      <c r="I3225" s="112">
        <v>43360</v>
      </c>
      <c r="J3225" s="112">
        <v>0</v>
      </c>
      <c r="K3225" s="112">
        <v>5808</v>
      </c>
      <c r="L3225" s="112">
        <v>0</v>
      </c>
      <c r="M3225" s="112">
        <v>91312</v>
      </c>
      <c r="O3225" s="114" t="s">
        <v>1905</v>
      </c>
      <c r="P3225" s="114" t="s">
        <v>1906</v>
      </c>
      <c r="Q3225" s="114" t="s">
        <v>612</v>
      </c>
      <c r="R3225" s="114" t="s">
        <v>1699</v>
      </c>
      <c r="S3225" s="114"/>
      <c r="T3225" s="112">
        <v>42144</v>
      </c>
      <c r="U3225" s="112">
        <v>0</v>
      </c>
      <c r="V3225" s="112">
        <v>0</v>
      </c>
      <c r="W3225" s="112">
        <v>0</v>
      </c>
      <c r="X3225" s="112">
        <v>43360</v>
      </c>
      <c r="Y3225" s="112">
        <v>0</v>
      </c>
      <c r="Z3225" s="112">
        <v>5808</v>
      </c>
      <c r="AA3225" s="112">
        <v>0</v>
      </c>
      <c r="AB3225" s="112">
        <v>91312</v>
      </c>
    </row>
    <row r="3226" spans="1:28" hidden="1" outlineLevel="1" x14ac:dyDescent="0.25">
      <c r="A3226" s="114" t="s">
        <v>1905</v>
      </c>
      <c r="B3226" s="114" t="s">
        <v>1906</v>
      </c>
      <c r="C3226" s="114" t="s">
        <v>613</v>
      </c>
      <c r="D3226" s="114" t="s">
        <v>1700</v>
      </c>
      <c r="E3226" s="112">
        <v>745008</v>
      </c>
      <c r="F3226" s="112">
        <v>0</v>
      </c>
      <c r="G3226" s="112">
        <v>0</v>
      </c>
      <c r="H3226" s="112">
        <v>0</v>
      </c>
      <c r="I3226" s="112">
        <v>0</v>
      </c>
      <c r="J3226" s="112">
        <v>0</v>
      </c>
      <c r="K3226" s="112">
        <v>0</v>
      </c>
      <c r="L3226" s="112">
        <v>0</v>
      </c>
      <c r="M3226" s="112">
        <v>745008</v>
      </c>
      <c r="O3226" s="114" t="s">
        <v>1905</v>
      </c>
      <c r="P3226" s="114" t="s">
        <v>1906</v>
      </c>
      <c r="Q3226" s="114" t="s">
        <v>613</v>
      </c>
      <c r="R3226" s="114" t="s">
        <v>1700</v>
      </c>
      <c r="S3226" s="114"/>
      <c r="T3226" s="112">
        <v>745008</v>
      </c>
      <c r="U3226" s="112">
        <v>0</v>
      </c>
      <c r="V3226" s="112">
        <v>0</v>
      </c>
      <c r="W3226" s="112">
        <v>0</v>
      </c>
      <c r="X3226" s="112">
        <v>0</v>
      </c>
      <c r="Y3226" s="112">
        <v>0</v>
      </c>
      <c r="Z3226" s="112">
        <v>0</v>
      </c>
      <c r="AA3226" s="112">
        <v>0</v>
      </c>
      <c r="AB3226" s="112">
        <v>745008</v>
      </c>
    </row>
    <row r="3227" spans="1:28" hidden="1" outlineLevel="1" x14ac:dyDescent="0.25">
      <c r="A3227" s="114" t="s">
        <v>1905</v>
      </c>
      <c r="B3227" s="114" t="s">
        <v>1906</v>
      </c>
      <c r="C3227" s="114" t="s">
        <v>614</v>
      </c>
      <c r="D3227" s="114" t="s">
        <v>1701</v>
      </c>
      <c r="E3227" s="112">
        <v>241296</v>
      </c>
      <c r="F3227" s="112">
        <v>0</v>
      </c>
      <c r="G3227" s="112">
        <v>0</v>
      </c>
      <c r="H3227" s="112">
        <v>0</v>
      </c>
      <c r="I3227" s="112">
        <v>27648</v>
      </c>
      <c r="J3227" s="112">
        <v>0</v>
      </c>
      <c r="K3227" s="112">
        <v>0</v>
      </c>
      <c r="L3227" s="112">
        <v>0</v>
      </c>
      <c r="M3227" s="112">
        <v>268944</v>
      </c>
      <c r="O3227" s="114" t="s">
        <v>1905</v>
      </c>
      <c r="P3227" s="114" t="s">
        <v>1906</v>
      </c>
      <c r="Q3227" s="114" t="s">
        <v>614</v>
      </c>
      <c r="R3227" s="114" t="s">
        <v>1701</v>
      </c>
      <c r="S3227" s="114"/>
      <c r="T3227" s="112">
        <v>241296</v>
      </c>
      <c r="U3227" s="112">
        <v>0</v>
      </c>
      <c r="V3227" s="112">
        <v>0</v>
      </c>
      <c r="W3227" s="112">
        <v>0</v>
      </c>
      <c r="X3227" s="112">
        <v>27648</v>
      </c>
      <c r="Y3227" s="112">
        <v>0</v>
      </c>
      <c r="Z3227" s="112">
        <v>0</v>
      </c>
      <c r="AA3227" s="112">
        <v>0</v>
      </c>
      <c r="AB3227" s="112">
        <v>268944</v>
      </c>
    </row>
    <row r="3228" spans="1:28" hidden="1" outlineLevel="1" x14ac:dyDescent="0.25">
      <c r="A3228" s="114" t="s">
        <v>1905</v>
      </c>
      <c r="B3228" s="114" t="s">
        <v>1906</v>
      </c>
      <c r="C3228" s="114" t="s">
        <v>615</v>
      </c>
      <c r="D3228" s="114" t="s">
        <v>1702</v>
      </c>
      <c r="E3228" s="112">
        <v>0</v>
      </c>
      <c r="F3228" s="112">
        <v>0</v>
      </c>
      <c r="G3228" s="112">
        <v>0</v>
      </c>
      <c r="H3228" s="112">
        <v>0</v>
      </c>
      <c r="I3228" s="112">
        <v>0</v>
      </c>
      <c r="J3228" s="112">
        <v>0</v>
      </c>
      <c r="K3228" s="112">
        <v>0</v>
      </c>
      <c r="L3228" s="112">
        <v>0</v>
      </c>
      <c r="M3228" s="112">
        <v>0</v>
      </c>
      <c r="O3228" s="114" t="s">
        <v>1905</v>
      </c>
      <c r="P3228" s="114" t="s">
        <v>1906</v>
      </c>
      <c r="Q3228" s="114" t="s">
        <v>615</v>
      </c>
      <c r="R3228" s="114" t="s">
        <v>1702</v>
      </c>
      <c r="S3228" s="114"/>
      <c r="T3228" s="112">
        <v>0</v>
      </c>
      <c r="U3228" s="112">
        <v>0</v>
      </c>
      <c r="V3228" s="112">
        <v>0</v>
      </c>
      <c r="W3228" s="112">
        <v>0</v>
      </c>
      <c r="X3228" s="112">
        <v>0</v>
      </c>
      <c r="Y3228" s="112">
        <v>0</v>
      </c>
      <c r="Z3228" s="112">
        <v>0</v>
      </c>
      <c r="AA3228" s="112">
        <v>0</v>
      </c>
      <c r="AB3228" s="112">
        <v>0</v>
      </c>
    </row>
    <row r="3229" spans="1:28" hidden="1" outlineLevel="1" x14ac:dyDescent="0.25">
      <c r="A3229" s="114" t="s">
        <v>1905</v>
      </c>
      <c r="B3229" s="114" t="s">
        <v>1906</v>
      </c>
      <c r="C3229" s="114" t="s">
        <v>616</v>
      </c>
      <c r="D3229" s="114" t="s">
        <v>1703</v>
      </c>
      <c r="E3229" s="112">
        <v>1753008</v>
      </c>
      <c r="F3229" s="112">
        <v>1151152</v>
      </c>
      <c r="G3229" s="112">
        <v>139840</v>
      </c>
      <c r="H3229" s="112">
        <v>125392</v>
      </c>
      <c r="I3229" s="112">
        <v>931504</v>
      </c>
      <c r="J3229" s="112">
        <v>948640</v>
      </c>
      <c r="K3229" s="112">
        <v>107071</v>
      </c>
      <c r="L3229" s="112">
        <v>69948</v>
      </c>
      <c r="M3229" s="112">
        <v>5226555</v>
      </c>
      <c r="O3229" s="114" t="s">
        <v>1905</v>
      </c>
      <c r="P3229" s="114" t="s">
        <v>1906</v>
      </c>
      <c r="Q3229" s="114" t="s">
        <v>616</v>
      </c>
      <c r="R3229" s="114" t="s">
        <v>1703</v>
      </c>
      <c r="S3229" s="114"/>
      <c r="T3229" s="112">
        <v>1753008</v>
      </c>
      <c r="U3229" s="112">
        <v>1151152</v>
      </c>
      <c r="V3229" s="112">
        <v>139840</v>
      </c>
      <c r="W3229" s="112">
        <v>125392</v>
      </c>
      <c r="X3229" s="112">
        <v>931504</v>
      </c>
      <c r="Y3229" s="112">
        <v>948640</v>
      </c>
      <c r="Z3229" s="112">
        <v>107071</v>
      </c>
      <c r="AA3229" s="112">
        <v>69948</v>
      </c>
      <c r="AB3229" s="112">
        <v>5226555</v>
      </c>
    </row>
    <row r="3230" spans="1:28" hidden="1" outlineLevel="1" x14ac:dyDescent="0.25">
      <c r="D3230" s="111" t="s">
        <v>617</v>
      </c>
      <c r="R3230" s="111" t="s">
        <v>617</v>
      </c>
      <c r="S3230" s="111"/>
    </row>
    <row r="3231" spans="1:28" hidden="1" outlineLevel="1" x14ac:dyDescent="0.25">
      <c r="A3231" s="114" t="s">
        <v>1905</v>
      </c>
      <c r="B3231" s="114" t="s">
        <v>1906</v>
      </c>
      <c r="C3231" s="114" t="s">
        <v>618</v>
      </c>
      <c r="D3231" s="114" t="s">
        <v>1704</v>
      </c>
      <c r="E3231" s="112">
        <v>0</v>
      </c>
      <c r="F3231" s="112">
        <v>0</v>
      </c>
      <c r="G3231" s="112">
        <v>0</v>
      </c>
      <c r="H3231" s="112">
        <v>0</v>
      </c>
      <c r="I3231" s="112">
        <v>0</v>
      </c>
      <c r="J3231" s="112">
        <v>0</v>
      </c>
      <c r="K3231" s="112">
        <v>0</v>
      </c>
      <c r="L3231" s="112">
        <v>0</v>
      </c>
      <c r="M3231" s="112">
        <v>0</v>
      </c>
      <c r="O3231" s="114" t="s">
        <v>1905</v>
      </c>
      <c r="P3231" s="114" t="s">
        <v>1906</v>
      </c>
      <c r="Q3231" s="114" t="s">
        <v>618</v>
      </c>
      <c r="R3231" s="114" t="s">
        <v>1704</v>
      </c>
      <c r="S3231" s="114"/>
      <c r="T3231" s="112">
        <v>0</v>
      </c>
      <c r="U3231" s="112">
        <v>0</v>
      </c>
      <c r="V3231" s="112">
        <v>0</v>
      </c>
      <c r="W3231" s="112">
        <v>0</v>
      </c>
      <c r="X3231" s="112">
        <v>0</v>
      </c>
      <c r="Y3231" s="112">
        <v>0</v>
      </c>
      <c r="Z3231" s="112">
        <v>0</v>
      </c>
      <c r="AA3231" s="112">
        <v>0</v>
      </c>
      <c r="AB3231" s="112">
        <v>0</v>
      </c>
    </row>
    <row r="3232" spans="1:28" hidden="1" outlineLevel="1" x14ac:dyDescent="0.25">
      <c r="A3232" s="114" t="s">
        <v>1905</v>
      </c>
      <c r="B3232" s="114" t="s">
        <v>1906</v>
      </c>
      <c r="C3232" s="114" t="s">
        <v>619</v>
      </c>
      <c r="D3232" s="114" t="s">
        <v>1705</v>
      </c>
      <c r="E3232" s="112">
        <v>0</v>
      </c>
      <c r="F3232" s="112">
        <v>0</v>
      </c>
      <c r="G3232" s="112">
        <v>0</v>
      </c>
      <c r="H3232" s="112">
        <v>0</v>
      </c>
      <c r="I3232" s="112">
        <v>0</v>
      </c>
      <c r="J3232" s="112">
        <v>0</v>
      </c>
      <c r="K3232" s="112">
        <v>0</v>
      </c>
      <c r="L3232" s="112">
        <v>0</v>
      </c>
      <c r="M3232" s="112">
        <v>0</v>
      </c>
      <c r="O3232" s="114" t="s">
        <v>1905</v>
      </c>
      <c r="P3232" s="114" t="s">
        <v>1906</v>
      </c>
      <c r="Q3232" s="114" t="s">
        <v>619</v>
      </c>
      <c r="R3232" s="114" t="s">
        <v>1705</v>
      </c>
      <c r="S3232" s="114"/>
      <c r="T3232" s="112">
        <v>0</v>
      </c>
      <c r="U3232" s="112">
        <v>0</v>
      </c>
      <c r="V3232" s="112">
        <v>0</v>
      </c>
      <c r="W3232" s="112">
        <v>0</v>
      </c>
      <c r="X3232" s="112">
        <v>0</v>
      </c>
      <c r="Y3232" s="112">
        <v>0</v>
      </c>
      <c r="Z3232" s="112">
        <v>0</v>
      </c>
      <c r="AA3232" s="112">
        <v>0</v>
      </c>
      <c r="AB3232" s="112">
        <v>0</v>
      </c>
    </row>
    <row r="3233" spans="1:28" hidden="1" outlineLevel="1" x14ac:dyDescent="0.25">
      <c r="A3233" s="114" t="s">
        <v>1905</v>
      </c>
      <c r="B3233" s="114" t="s">
        <v>1906</v>
      </c>
      <c r="C3233" s="114" t="s">
        <v>620</v>
      </c>
      <c r="D3233" s="114" t="s">
        <v>1706</v>
      </c>
      <c r="E3233" s="112">
        <v>0</v>
      </c>
      <c r="F3233" s="112">
        <v>0</v>
      </c>
      <c r="G3233" s="112">
        <v>0</v>
      </c>
      <c r="H3233" s="112">
        <v>0</v>
      </c>
      <c r="I3233" s="112">
        <v>0</v>
      </c>
      <c r="J3233" s="112">
        <v>0</v>
      </c>
      <c r="K3233" s="112">
        <v>0</v>
      </c>
      <c r="L3233" s="112">
        <v>0</v>
      </c>
      <c r="M3233" s="112">
        <v>0</v>
      </c>
      <c r="O3233" s="114" t="s">
        <v>1905</v>
      </c>
      <c r="P3233" s="114" t="s">
        <v>1906</v>
      </c>
      <c r="Q3233" s="114" t="s">
        <v>620</v>
      </c>
      <c r="R3233" s="114" t="s">
        <v>1706</v>
      </c>
      <c r="S3233" s="114"/>
      <c r="T3233" s="112">
        <v>0</v>
      </c>
      <c r="U3233" s="112">
        <v>0</v>
      </c>
      <c r="V3233" s="112">
        <v>0</v>
      </c>
      <c r="W3233" s="112">
        <v>0</v>
      </c>
      <c r="X3233" s="112">
        <v>0</v>
      </c>
      <c r="Y3233" s="112">
        <v>0</v>
      </c>
      <c r="Z3233" s="112">
        <v>0</v>
      </c>
      <c r="AA3233" s="112">
        <v>0</v>
      </c>
      <c r="AB3233" s="112">
        <v>0</v>
      </c>
    </row>
    <row r="3234" spans="1:28" hidden="1" outlineLevel="1" x14ac:dyDescent="0.25">
      <c r="A3234" s="114" t="s">
        <v>1905</v>
      </c>
      <c r="B3234" s="114" t="s">
        <v>1906</v>
      </c>
      <c r="C3234" s="114" t="s">
        <v>621</v>
      </c>
      <c r="D3234" s="114" t="s">
        <v>1707</v>
      </c>
      <c r="E3234" s="112">
        <v>0</v>
      </c>
      <c r="F3234" s="112">
        <v>0</v>
      </c>
      <c r="G3234" s="112">
        <v>0</v>
      </c>
      <c r="H3234" s="112">
        <v>0</v>
      </c>
      <c r="I3234" s="112">
        <v>0</v>
      </c>
      <c r="J3234" s="112">
        <v>0</v>
      </c>
      <c r="K3234" s="112">
        <v>0</v>
      </c>
      <c r="L3234" s="112">
        <v>0</v>
      </c>
      <c r="M3234" s="112">
        <v>0</v>
      </c>
      <c r="O3234" s="114" t="s">
        <v>1905</v>
      </c>
      <c r="P3234" s="114" t="s">
        <v>1906</v>
      </c>
      <c r="Q3234" s="114" t="s">
        <v>621</v>
      </c>
      <c r="R3234" s="114" t="s">
        <v>1707</v>
      </c>
      <c r="S3234" s="114"/>
      <c r="T3234" s="112">
        <v>0</v>
      </c>
      <c r="U3234" s="112">
        <v>0</v>
      </c>
      <c r="V3234" s="112">
        <v>0</v>
      </c>
      <c r="W3234" s="112">
        <v>0</v>
      </c>
      <c r="X3234" s="112">
        <v>0</v>
      </c>
      <c r="Y3234" s="112">
        <v>0</v>
      </c>
      <c r="Z3234" s="112">
        <v>0</v>
      </c>
      <c r="AA3234" s="112">
        <v>0</v>
      </c>
      <c r="AB3234" s="112">
        <v>0</v>
      </c>
    </row>
    <row r="3235" spans="1:28" hidden="1" outlineLevel="1" x14ac:dyDescent="0.25">
      <c r="A3235" s="114" t="s">
        <v>1905</v>
      </c>
      <c r="B3235" s="114" t="s">
        <v>1906</v>
      </c>
      <c r="C3235" s="114" t="s">
        <v>706</v>
      </c>
      <c r="D3235" s="114" t="s">
        <v>1708</v>
      </c>
      <c r="E3235" s="112">
        <v>0</v>
      </c>
      <c r="F3235" s="112">
        <v>0</v>
      </c>
      <c r="G3235" s="112">
        <v>0</v>
      </c>
      <c r="H3235" s="112">
        <v>0</v>
      </c>
      <c r="I3235" s="112">
        <v>0</v>
      </c>
      <c r="J3235" s="112">
        <v>0</v>
      </c>
      <c r="K3235" s="112">
        <v>0</v>
      </c>
      <c r="L3235" s="112">
        <v>0</v>
      </c>
      <c r="M3235" s="112">
        <v>0</v>
      </c>
      <c r="O3235" s="114" t="s">
        <v>1905</v>
      </c>
      <c r="P3235" s="114" t="s">
        <v>1906</v>
      </c>
      <c r="Q3235" s="114" t="s">
        <v>706</v>
      </c>
      <c r="R3235" s="114" t="s">
        <v>1708</v>
      </c>
      <c r="S3235" s="114"/>
      <c r="T3235" s="112">
        <v>0</v>
      </c>
      <c r="U3235" s="112">
        <v>0</v>
      </c>
      <c r="V3235" s="112">
        <v>0</v>
      </c>
      <c r="W3235" s="112">
        <v>0</v>
      </c>
      <c r="X3235" s="112">
        <v>0</v>
      </c>
      <c r="Y3235" s="112">
        <v>0</v>
      </c>
      <c r="Z3235" s="112">
        <v>0</v>
      </c>
      <c r="AA3235" s="112">
        <v>0</v>
      </c>
      <c r="AB3235" s="112">
        <v>0</v>
      </c>
    </row>
    <row r="3236" spans="1:28" hidden="1" outlineLevel="1" x14ac:dyDescent="0.25">
      <c r="A3236" s="114" t="s">
        <v>1905</v>
      </c>
      <c r="B3236" s="114" t="s">
        <v>1906</v>
      </c>
      <c r="C3236" s="114" t="s">
        <v>708</v>
      </c>
      <c r="D3236" s="114" t="s">
        <v>1709</v>
      </c>
      <c r="E3236" s="112">
        <v>0</v>
      </c>
      <c r="F3236" s="112">
        <v>0</v>
      </c>
      <c r="G3236" s="112">
        <v>0</v>
      </c>
      <c r="H3236" s="112">
        <v>0</v>
      </c>
      <c r="I3236" s="112">
        <v>0</v>
      </c>
      <c r="J3236" s="112">
        <v>0</v>
      </c>
      <c r="K3236" s="112">
        <v>0</v>
      </c>
      <c r="L3236" s="112">
        <v>0</v>
      </c>
      <c r="M3236" s="112">
        <v>0</v>
      </c>
      <c r="O3236" s="114" t="s">
        <v>1905</v>
      </c>
      <c r="P3236" s="114" t="s">
        <v>1906</v>
      </c>
      <c r="Q3236" s="114" t="s">
        <v>708</v>
      </c>
      <c r="R3236" s="114" t="s">
        <v>1709</v>
      </c>
      <c r="S3236" s="114"/>
      <c r="T3236" s="112">
        <v>0</v>
      </c>
      <c r="U3236" s="112">
        <v>0</v>
      </c>
      <c r="V3236" s="112">
        <v>0</v>
      </c>
      <c r="W3236" s="112">
        <v>0</v>
      </c>
      <c r="X3236" s="112">
        <v>0</v>
      </c>
      <c r="Y3236" s="112">
        <v>0</v>
      </c>
      <c r="Z3236" s="112">
        <v>0</v>
      </c>
      <c r="AA3236" s="112">
        <v>0</v>
      </c>
      <c r="AB3236" s="112">
        <v>0</v>
      </c>
    </row>
    <row r="3237" spans="1:28" hidden="1" outlineLevel="1" x14ac:dyDescent="0.25"/>
    <row r="3238" spans="1:28" hidden="1" outlineLevel="1" x14ac:dyDescent="0.25"/>
    <row r="3239" spans="1:28" hidden="1" outlineLevel="1" x14ac:dyDescent="0.25">
      <c r="A3239" s="111" t="s">
        <v>1907</v>
      </c>
      <c r="O3239" s="111" t="s">
        <v>1907</v>
      </c>
    </row>
    <row r="3240" spans="1:28" hidden="1" outlineLevel="1" x14ac:dyDescent="0.25">
      <c r="A3240" s="114" t="s">
        <v>0</v>
      </c>
      <c r="B3240" s="114" t="s">
        <v>1666</v>
      </c>
      <c r="C3240" s="114" t="s">
        <v>112</v>
      </c>
      <c r="D3240" s="111" t="s">
        <v>127</v>
      </c>
      <c r="E3240" s="112" t="s">
        <v>1667</v>
      </c>
      <c r="F3240" s="112" t="s">
        <v>1668</v>
      </c>
      <c r="G3240" s="112" t="s">
        <v>1669</v>
      </c>
      <c r="H3240" s="112" t="s">
        <v>1670</v>
      </c>
      <c r="I3240" s="112" t="s">
        <v>1671</v>
      </c>
      <c r="J3240" s="112" t="s">
        <v>1672</v>
      </c>
      <c r="K3240" s="112" t="s">
        <v>1673</v>
      </c>
      <c r="L3240" s="112" t="s">
        <v>1674</v>
      </c>
      <c r="M3240" s="112" t="s">
        <v>1</v>
      </c>
      <c r="O3240" s="114" t="s">
        <v>0</v>
      </c>
      <c r="P3240" s="114" t="s">
        <v>1666</v>
      </c>
      <c r="Q3240" s="114" t="s">
        <v>112</v>
      </c>
      <c r="R3240" s="111" t="s">
        <v>127</v>
      </c>
      <c r="S3240" s="111"/>
      <c r="T3240" s="112" t="s">
        <v>1667</v>
      </c>
      <c r="U3240" s="112" t="s">
        <v>1668</v>
      </c>
      <c r="V3240" s="112" t="s">
        <v>1669</v>
      </c>
      <c r="W3240" s="112" t="s">
        <v>1670</v>
      </c>
      <c r="X3240" s="112" t="s">
        <v>1671</v>
      </c>
      <c r="Y3240" s="112" t="s">
        <v>1672</v>
      </c>
      <c r="Z3240" s="112" t="s">
        <v>1673</v>
      </c>
      <c r="AA3240" s="112" t="s">
        <v>1674</v>
      </c>
      <c r="AB3240" s="112" t="s">
        <v>1</v>
      </c>
    </row>
    <row r="3241" spans="1:28" hidden="1" outlineLevel="1" x14ac:dyDescent="0.25">
      <c r="A3241" s="114" t="s">
        <v>1908</v>
      </c>
      <c r="B3241" s="114" t="s">
        <v>1909</v>
      </c>
      <c r="C3241" s="114" t="s">
        <v>589</v>
      </c>
      <c r="D3241" s="114" t="s">
        <v>1676</v>
      </c>
      <c r="E3241" s="112">
        <v>0</v>
      </c>
      <c r="F3241" s="112">
        <v>0</v>
      </c>
      <c r="G3241" s="112">
        <v>0</v>
      </c>
      <c r="H3241" s="112">
        <v>0</v>
      </c>
      <c r="I3241" s="112">
        <v>0</v>
      </c>
      <c r="J3241" s="112">
        <v>0</v>
      </c>
      <c r="K3241" s="112">
        <v>0</v>
      </c>
      <c r="L3241" s="112">
        <v>0</v>
      </c>
      <c r="M3241" s="112">
        <v>0</v>
      </c>
      <c r="O3241" s="114" t="s">
        <v>1908</v>
      </c>
      <c r="P3241" s="114" t="s">
        <v>1909</v>
      </c>
      <c r="Q3241" s="114" t="s">
        <v>589</v>
      </c>
      <c r="R3241" s="114" t="s">
        <v>1676</v>
      </c>
      <c r="S3241" s="114"/>
      <c r="T3241" s="112">
        <v>0</v>
      </c>
      <c r="U3241" s="112">
        <v>0</v>
      </c>
      <c r="V3241" s="112">
        <v>0</v>
      </c>
      <c r="W3241" s="112">
        <v>0</v>
      </c>
      <c r="X3241" s="112">
        <v>0</v>
      </c>
      <c r="Y3241" s="112">
        <v>0</v>
      </c>
      <c r="Z3241" s="112">
        <v>0</v>
      </c>
      <c r="AA3241" s="112">
        <v>0</v>
      </c>
      <c r="AB3241" s="112">
        <v>0</v>
      </c>
    </row>
    <row r="3242" spans="1:28" hidden="1" outlineLevel="1" x14ac:dyDescent="0.25">
      <c r="A3242" s="114" t="s">
        <v>1908</v>
      </c>
      <c r="B3242" s="114" t="s">
        <v>1909</v>
      </c>
      <c r="C3242" s="114" t="s">
        <v>590</v>
      </c>
      <c r="D3242" s="114" t="s">
        <v>1677</v>
      </c>
      <c r="E3242" s="112">
        <v>0</v>
      </c>
      <c r="F3242" s="112">
        <v>0</v>
      </c>
      <c r="G3242" s="112">
        <v>0</v>
      </c>
      <c r="H3242" s="112">
        <v>0</v>
      </c>
      <c r="I3242" s="112">
        <v>142672</v>
      </c>
      <c r="J3242" s="112">
        <v>0</v>
      </c>
      <c r="K3242" s="112">
        <v>26912</v>
      </c>
      <c r="L3242" s="112">
        <v>0</v>
      </c>
      <c r="M3242" s="112">
        <v>169584</v>
      </c>
      <c r="O3242" s="114" t="s">
        <v>1908</v>
      </c>
      <c r="P3242" s="114" t="s">
        <v>1909</v>
      </c>
      <c r="Q3242" s="114" t="s">
        <v>590</v>
      </c>
      <c r="R3242" s="114" t="s">
        <v>1677</v>
      </c>
      <c r="S3242" s="114"/>
      <c r="T3242" s="112">
        <v>0</v>
      </c>
      <c r="U3242" s="112">
        <v>0</v>
      </c>
      <c r="V3242" s="112">
        <v>0</v>
      </c>
      <c r="W3242" s="112">
        <v>0</v>
      </c>
      <c r="X3242" s="112">
        <v>142672</v>
      </c>
      <c r="Y3242" s="112">
        <v>0</v>
      </c>
      <c r="Z3242" s="112">
        <v>26912</v>
      </c>
      <c r="AA3242" s="112">
        <v>0</v>
      </c>
      <c r="AB3242" s="112">
        <v>169584</v>
      </c>
    </row>
    <row r="3243" spans="1:28" hidden="1" outlineLevel="1" x14ac:dyDescent="0.25">
      <c r="A3243" s="114" t="s">
        <v>1908</v>
      </c>
      <c r="B3243" s="114" t="s">
        <v>1909</v>
      </c>
      <c r="C3243" s="114" t="s">
        <v>591</v>
      </c>
      <c r="D3243" s="114" t="s">
        <v>1678</v>
      </c>
      <c r="E3243" s="112">
        <v>0</v>
      </c>
      <c r="F3243" s="112">
        <v>320688</v>
      </c>
      <c r="G3243" s="112">
        <v>0</v>
      </c>
      <c r="H3243" s="112">
        <v>0</v>
      </c>
      <c r="I3243" s="112">
        <v>0</v>
      </c>
      <c r="J3243" s="112">
        <v>0</v>
      </c>
      <c r="K3243" s="112">
        <v>0</v>
      </c>
      <c r="L3243" s="112">
        <v>0</v>
      </c>
      <c r="M3243" s="112">
        <v>320688</v>
      </c>
      <c r="O3243" s="114" t="s">
        <v>1908</v>
      </c>
      <c r="P3243" s="114" t="s">
        <v>1909</v>
      </c>
      <c r="Q3243" s="114" t="s">
        <v>591</v>
      </c>
      <c r="R3243" s="114" t="s">
        <v>1678</v>
      </c>
      <c r="S3243" s="114"/>
      <c r="T3243" s="112">
        <v>0</v>
      </c>
      <c r="U3243" s="112">
        <v>320688</v>
      </c>
      <c r="V3243" s="112">
        <v>0</v>
      </c>
      <c r="W3243" s="112">
        <v>0</v>
      </c>
      <c r="X3243" s="112">
        <v>0</v>
      </c>
      <c r="Y3243" s="112">
        <v>0</v>
      </c>
      <c r="Z3243" s="112">
        <v>0</v>
      </c>
      <c r="AA3243" s="112">
        <v>0</v>
      </c>
      <c r="AB3243" s="112">
        <v>320688</v>
      </c>
    </row>
    <row r="3244" spans="1:28" hidden="1" outlineLevel="1" x14ac:dyDescent="0.25">
      <c r="A3244" s="114" t="s">
        <v>1908</v>
      </c>
      <c r="B3244" s="114" t="s">
        <v>1909</v>
      </c>
      <c r="C3244" s="114" t="s">
        <v>592</v>
      </c>
      <c r="D3244" s="114" t="s">
        <v>1679</v>
      </c>
      <c r="E3244" s="112">
        <v>28080</v>
      </c>
      <c r="F3244" s="112">
        <v>72352</v>
      </c>
      <c r="G3244" s="112">
        <v>0</v>
      </c>
      <c r="H3244" s="112">
        <v>0</v>
      </c>
      <c r="I3244" s="112">
        <v>114160</v>
      </c>
      <c r="J3244" s="112">
        <v>107776</v>
      </c>
      <c r="K3244" s="112">
        <v>0</v>
      </c>
      <c r="L3244" s="112">
        <v>0</v>
      </c>
      <c r="M3244" s="112">
        <v>322368</v>
      </c>
      <c r="O3244" s="114" t="s">
        <v>1908</v>
      </c>
      <c r="P3244" s="114" t="s">
        <v>1909</v>
      </c>
      <c r="Q3244" s="114" t="s">
        <v>592</v>
      </c>
      <c r="R3244" s="114" t="s">
        <v>1679</v>
      </c>
      <c r="S3244" s="114"/>
      <c r="T3244" s="112">
        <v>28080</v>
      </c>
      <c r="U3244" s="112">
        <v>72352</v>
      </c>
      <c r="V3244" s="112">
        <v>0</v>
      </c>
      <c r="W3244" s="112">
        <v>0</v>
      </c>
      <c r="X3244" s="112">
        <v>114160</v>
      </c>
      <c r="Y3244" s="112">
        <v>107776</v>
      </c>
      <c r="Z3244" s="112">
        <v>0</v>
      </c>
      <c r="AA3244" s="112">
        <v>0</v>
      </c>
      <c r="AB3244" s="112">
        <v>322368</v>
      </c>
    </row>
    <row r="3245" spans="1:28" hidden="1" outlineLevel="1" x14ac:dyDescent="0.25">
      <c r="A3245" s="114" t="s">
        <v>1908</v>
      </c>
      <c r="B3245" s="114" t="s">
        <v>1909</v>
      </c>
      <c r="C3245" s="114" t="s">
        <v>593</v>
      </c>
      <c r="D3245" s="114" t="s">
        <v>1680</v>
      </c>
      <c r="E3245" s="112">
        <v>0</v>
      </c>
      <c r="F3245" s="112">
        <v>0</v>
      </c>
      <c r="G3245" s="112">
        <v>0</v>
      </c>
      <c r="H3245" s="112">
        <v>0</v>
      </c>
      <c r="I3245" s="112">
        <v>0</v>
      </c>
      <c r="J3245" s="112">
        <v>0</v>
      </c>
      <c r="K3245" s="112">
        <v>0</v>
      </c>
      <c r="L3245" s="112">
        <v>0</v>
      </c>
      <c r="M3245" s="112">
        <v>0</v>
      </c>
      <c r="O3245" s="114" t="s">
        <v>1908</v>
      </c>
      <c r="P3245" s="114" t="s">
        <v>1909</v>
      </c>
      <c r="Q3245" s="114" t="s">
        <v>593</v>
      </c>
      <c r="R3245" s="114" t="s">
        <v>1680</v>
      </c>
      <c r="S3245" s="114"/>
      <c r="T3245" s="112">
        <v>0</v>
      </c>
      <c r="U3245" s="112">
        <v>0</v>
      </c>
      <c r="V3245" s="112">
        <v>0</v>
      </c>
      <c r="W3245" s="112">
        <v>0</v>
      </c>
      <c r="X3245" s="112">
        <v>0</v>
      </c>
      <c r="Y3245" s="112">
        <v>0</v>
      </c>
      <c r="Z3245" s="112">
        <v>0</v>
      </c>
      <c r="AA3245" s="112">
        <v>0</v>
      </c>
      <c r="AB3245" s="112">
        <v>0</v>
      </c>
    </row>
    <row r="3246" spans="1:28" hidden="1" outlineLevel="1" x14ac:dyDescent="0.25">
      <c r="A3246" s="114" t="s">
        <v>1908</v>
      </c>
      <c r="B3246" s="114" t="s">
        <v>1909</v>
      </c>
      <c r="C3246" s="114" t="s">
        <v>594</v>
      </c>
      <c r="D3246" s="114" t="s">
        <v>1681</v>
      </c>
      <c r="E3246" s="112">
        <v>0</v>
      </c>
      <c r="F3246" s="112">
        <v>0</v>
      </c>
      <c r="G3246" s="112">
        <v>0</v>
      </c>
      <c r="H3246" s="112">
        <v>0</v>
      </c>
      <c r="I3246" s="112">
        <v>0</v>
      </c>
      <c r="J3246" s="112">
        <v>0</v>
      </c>
      <c r="K3246" s="112">
        <v>5280</v>
      </c>
      <c r="L3246" s="112">
        <v>0</v>
      </c>
      <c r="M3246" s="112">
        <v>5280</v>
      </c>
      <c r="O3246" s="114" t="s">
        <v>1908</v>
      </c>
      <c r="P3246" s="114" t="s">
        <v>1909</v>
      </c>
      <c r="Q3246" s="114" t="s">
        <v>594</v>
      </c>
      <c r="R3246" s="114" t="s">
        <v>1681</v>
      </c>
      <c r="S3246" s="114"/>
      <c r="T3246" s="112">
        <v>0</v>
      </c>
      <c r="U3246" s="112">
        <v>0</v>
      </c>
      <c r="V3246" s="112">
        <v>0</v>
      </c>
      <c r="W3246" s="112">
        <v>0</v>
      </c>
      <c r="X3246" s="112">
        <v>0</v>
      </c>
      <c r="Y3246" s="112">
        <v>0</v>
      </c>
      <c r="Z3246" s="112">
        <v>5280</v>
      </c>
      <c r="AA3246" s="112">
        <v>0</v>
      </c>
      <c r="AB3246" s="112">
        <v>5280</v>
      </c>
    </row>
    <row r="3247" spans="1:28" hidden="1" outlineLevel="1" x14ac:dyDescent="0.25">
      <c r="A3247" s="114" t="s">
        <v>1908</v>
      </c>
      <c r="B3247" s="114" t="s">
        <v>1909</v>
      </c>
      <c r="C3247" s="114" t="s">
        <v>595</v>
      </c>
      <c r="D3247" s="114" t="s">
        <v>1682</v>
      </c>
      <c r="E3247" s="112">
        <v>0</v>
      </c>
      <c r="F3247" s="112">
        <v>5952</v>
      </c>
      <c r="G3247" s="112">
        <v>0</v>
      </c>
      <c r="H3247" s="112">
        <v>0</v>
      </c>
      <c r="I3247" s="112">
        <v>0</v>
      </c>
      <c r="J3247" s="112">
        <v>58912</v>
      </c>
      <c r="K3247" s="112">
        <v>0</v>
      </c>
      <c r="L3247" s="112">
        <v>372</v>
      </c>
      <c r="M3247" s="112">
        <v>65236</v>
      </c>
      <c r="O3247" s="114" t="s">
        <v>1908</v>
      </c>
      <c r="P3247" s="114" t="s">
        <v>1909</v>
      </c>
      <c r="Q3247" s="114" t="s">
        <v>595</v>
      </c>
      <c r="R3247" s="114" t="s">
        <v>1682</v>
      </c>
      <c r="S3247" s="114"/>
      <c r="T3247" s="112">
        <v>0</v>
      </c>
      <c r="U3247" s="112">
        <v>5952</v>
      </c>
      <c r="V3247" s="112">
        <v>0</v>
      </c>
      <c r="W3247" s="112">
        <v>0</v>
      </c>
      <c r="X3247" s="112">
        <v>0</v>
      </c>
      <c r="Y3247" s="112">
        <v>58912</v>
      </c>
      <c r="Z3247" s="112">
        <v>0</v>
      </c>
      <c r="AA3247" s="112">
        <v>372</v>
      </c>
      <c r="AB3247" s="112">
        <v>65236</v>
      </c>
    </row>
    <row r="3248" spans="1:28" hidden="1" outlineLevel="1" x14ac:dyDescent="0.25">
      <c r="A3248" s="114" t="s">
        <v>1908</v>
      </c>
      <c r="B3248" s="114" t="s">
        <v>1909</v>
      </c>
      <c r="C3248" s="114" t="s">
        <v>596</v>
      </c>
      <c r="D3248" s="114" t="s">
        <v>1683</v>
      </c>
      <c r="E3248" s="112">
        <v>0</v>
      </c>
      <c r="F3248" s="112">
        <v>0</v>
      </c>
      <c r="G3248" s="112">
        <v>0</v>
      </c>
      <c r="H3248" s="112">
        <v>0</v>
      </c>
      <c r="I3248" s="112">
        <v>43216</v>
      </c>
      <c r="J3248" s="112">
        <v>0</v>
      </c>
      <c r="K3248" s="112">
        <v>1168</v>
      </c>
      <c r="L3248" s="112">
        <v>0</v>
      </c>
      <c r="M3248" s="112">
        <v>44384</v>
      </c>
      <c r="O3248" s="114" t="s">
        <v>1908</v>
      </c>
      <c r="P3248" s="114" t="s">
        <v>1909</v>
      </c>
      <c r="Q3248" s="114" t="s">
        <v>596</v>
      </c>
      <c r="R3248" s="114" t="s">
        <v>1683</v>
      </c>
      <c r="S3248" s="114"/>
      <c r="T3248" s="112">
        <v>0</v>
      </c>
      <c r="U3248" s="112">
        <v>0</v>
      </c>
      <c r="V3248" s="112">
        <v>0</v>
      </c>
      <c r="W3248" s="112">
        <v>0</v>
      </c>
      <c r="X3248" s="112">
        <v>43216</v>
      </c>
      <c r="Y3248" s="112">
        <v>0</v>
      </c>
      <c r="Z3248" s="112">
        <v>1168</v>
      </c>
      <c r="AA3248" s="112">
        <v>0</v>
      </c>
      <c r="AB3248" s="112">
        <v>44384</v>
      </c>
    </row>
    <row r="3249" spans="1:28" hidden="1" outlineLevel="1" x14ac:dyDescent="0.25">
      <c r="A3249" s="114" t="s">
        <v>1908</v>
      </c>
      <c r="B3249" s="114" t="s">
        <v>1909</v>
      </c>
      <c r="C3249" s="114" t="s">
        <v>597</v>
      </c>
      <c r="D3249" s="114" t="s">
        <v>1684</v>
      </c>
      <c r="E3249" s="112">
        <v>1296</v>
      </c>
      <c r="F3249" s="112">
        <v>22800</v>
      </c>
      <c r="G3249" s="112">
        <v>0</v>
      </c>
      <c r="H3249" s="112">
        <v>0</v>
      </c>
      <c r="I3249" s="112">
        <v>221760</v>
      </c>
      <c r="J3249" s="112">
        <v>0</v>
      </c>
      <c r="K3249" s="112">
        <v>10724</v>
      </c>
      <c r="L3249" s="112">
        <v>0</v>
      </c>
      <c r="M3249" s="112">
        <v>256580</v>
      </c>
      <c r="O3249" s="114" t="s">
        <v>1908</v>
      </c>
      <c r="P3249" s="114" t="s">
        <v>1909</v>
      </c>
      <c r="Q3249" s="114" t="s">
        <v>597</v>
      </c>
      <c r="R3249" s="114" t="s">
        <v>1684</v>
      </c>
      <c r="S3249" s="114"/>
      <c r="T3249" s="112">
        <v>1296</v>
      </c>
      <c r="U3249" s="112">
        <v>22800</v>
      </c>
      <c r="V3249" s="112">
        <v>0</v>
      </c>
      <c r="W3249" s="112">
        <v>0</v>
      </c>
      <c r="X3249" s="112">
        <v>221760</v>
      </c>
      <c r="Y3249" s="112">
        <v>0</v>
      </c>
      <c r="Z3249" s="112">
        <v>10724</v>
      </c>
      <c r="AA3249" s="112">
        <v>0</v>
      </c>
      <c r="AB3249" s="112">
        <v>256580</v>
      </c>
    </row>
    <row r="3250" spans="1:28" hidden="1" outlineLevel="1" x14ac:dyDescent="0.25">
      <c r="A3250" s="114" t="s">
        <v>1908</v>
      </c>
      <c r="B3250" s="114" t="s">
        <v>1909</v>
      </c>
      <c r="C3250" s="114" t="s">
        <v>598</v>
      </c>
      <c r="D3250" s="114" t="s">
        <v>1685</v>
      </c>
      <c r="E3250" s="112">
        <v>0</v>
      </c>
      <c r="F3250" s="112">
        <v>9360</v>
      </c>
      <c r="G3250" s="112">
        <v>0</v>
      </c>
      <c r="H3250" s="112">
        <v>0</v>
      </c>
      <c r="I3250" s="112">
        <v>0</v>
      </c>
      <c r="J3250" s="112">
        <v>0</v>
      </c>
      <c r="K3250" s="112">
        <v>0</v>
      </c>
      <c r="L3250" s="112">
        <v>0</v>
      </c>
      <c r="M3250" s="112">
        <v>9360</v>
      </c>
      <c r="O3250" s="114" t="s">
        <v>1908</v>
      </c>
      <c r="P3250" s="114" t="s">
        <v>1909</v>
      </c>
      <c r="Q3250" s="114" t="s">
        <v>598</v>
      </c>
      <c r="R3250" s="114" t="s">
        <v>1685</v>
      </c>
      <c r="S3250" s="114"/>
      <c r="T3250" s="112">
        <v>0</v>
      </c>
      <c r="U3250" s="112">
        <v>9360</v>
      </c>
      <c r="V3250" s="112">
        <v>0</v>
      </c>
      <c r="W3250" s="112">
        <v>0</v>
      </c>
      <c r="X3250" s="112">
        <v>0</v>
      </c>
      <c r="Y3250" s="112">
        <v>0</v>
      </c>
      <c r="Z3250" s="112">
        <v>0</v>
      </c>
      <c r="AA3250" s="112">
        <v>0</v>
      </c>
      <c r="AB3250" s="112">
        <v>9360</v>
      </c>
    </row>
    <row r="3251" spans="1:28" hidden="1" outlineLevel="1" x14ac:dyDescent="0.25">
      <c r="A3251" s="114" t="s">
        <v>1908</v>
      </c>
      <c r="B3251" s="114" t="s">
        <v>1909</v>
      </c>
      <c r="C3251" s="114" t="s">
        <v>599</v>
      </c>
      <c r="D3251" s="114" t="s">
        <v>1686</v>
      </c>
      <c r="E3251" s="112">
        <v>0</v>
      </c>
      <c r="F3251" s="112">
        <v>1280</v>
      </c>
      <c r="G3251" s="112">
        <v>0</v>
      </c>
      <c r="H3251" s="112">
        <v>0</v>
      </c>
      <c r="I3251" s="112">
        <v>0</v>
      </c>
      <c r="J3251" s="112">
        <v>134480</v>
      </c>
      <c r="K3251" s="112">
        <v>0</v>
      </c>
      <c r="L3251" s="112">
        <v>5216</v>
      </c>
      <c r="M3251" s="112">
        <v>140976</v>
      </c>
      <c r="O3251" s="114" t="s">
        <v>1908</v>
      </c>
      <c r="P3251" s="114" t="s">
        <v>1909</v>
      </c>
      <c r="Q3251" s="114" t="s">
        <v>599</v>
      </c>
      <c r="R3251" s="114" t="s">
        <v>1686</v>
      </c>
      <c r="S3251" s="114"/>
      <c r="T3251" s="112">
        <v>0</v>
      </c>
      <c r="U3251" s="112">
        <v>1280</v>
      </c>
      <c r="V3251" s="112">
        <v>0</v>
      </c>
      <c r="W3251" s="112">
        <v>0</v>
      </c>
      <c r="X3251" s="112">
        <v>0</v>
      </c>
      <c r="Y3251" s="112">
        <v>134480</v>
      </c>
      <c r="Z3251" s="112">
        <v>0</v>
      </c>
      <c r="AA3251" s="112">
        <v>5216</v>
      </c>
      <c r="AB3251" s="112">
        <v>140976</v>
      </c>
    </row>
    <row r="3252" spans="1:28" hidden="1" outlineLevel="1" x14ac:dyDescent="0.25">
      <c r="A3252" s="114" t="s">
        <v>1908</v>
      </c>
      <c r="B3252" s="114" t="s">
        <v>1909</v>
      </c>
      <c r="C3252" s="114" t="s">
        <v>600</v>
      </c>
      <c r="D3252" s="114" t="s">
        <v>1687</v>
      </c>
      <c r="E3252" s="112">
        <v>364368</v>
      </c>
      <c r="F3252" s="112">
        <v>0</v>
      </c>
      <c r="G3252" s="112">
        <v>0</v>
      </c>
      <c r="H3252" s="112">
        <v>100144</v>
      </c>
      <c r="I3252" s="112">
        <v>0</v>
      </c>
      <c r="J3252" s="112">
        <v>0</v>
      </c>
      <c r="K3252" s="112">
        <v>0</v>
      </c>
      <c r="L3252" s="112">
        <v>0</v>
      </c>
      <c r="M3252" s="112">
        <v>464512</v>
      </c>
      <c r="O3252" s="114" t="s">
        <v>1908</v>
      </c>
      <c r="P3252" s="114" t="s">
        <v>1909</v>
      </c>
      <c r="Q3252" s="114" t="s">
        <v>600</v>
      </c>
      <c r="R3252" s="114" t="s">
        <v>1687</v>
      </c>
      <c r="S3252" s="114"/>
      <c r="T3252" s="112">
        <v>364368</v>
      </c>
      <c r="U3252" s="112">
        <v>0</v>
      </c>
      <c r="V3252" s="112">
        <v>0</v>
      </c>
      <c r="W3252" s="112">
        <v>100144</v>
      </c>
      <c r="X3252" s="112">
        <v>0</v>
      </c>
      <c r="Y3252" s="112">
        <v>0</v>
      </c>
      <c r="Z3252" s="112">
        <v>0</v>
      </c>
      <c r="AA3252" s="112">
        <v>0</v>
      </c>
      <c r="AB3252" s="112">
        <v>464512</v>
      </c>
    </row>
    <row r="3253" spans="1:28" hidden="1" outlineLevel="1" x14ac:dyDescent="0.25">
      <c r="A3253" s="114" t="s">
        <v>1908</v>
      </c>
      <c r="B3253" s="114" t="s">
        <v>1909</v>
      </c>
      <c r="C3253" s="114" t="s">
        <v>601</v>
      </c>
      <c r="D3253" s="114" t="s">
        <v>1688</v>
      </c>
      <c r="E3253" s="112">
        <v>49360</v>
      </c>
      <c r="F3253" s="112">
        <v>0</v>
      </c>
      <c r="G3253" s="112">
        <v>0</v>
      </c>
      <c r="H3253" s="112">
        <v>0</v>
      </c>
      <c r="I3253" s="112">
        <v>0</v>
      </c>
      <c r="J3253" s="112">
        <v>0</v>
      </c>
      <c r="K3253" s="112">
        <v>0</v>
      </c>
      <c r="L3253" s="112">
        <v>0</v>
      </c>
      <c r="M3253" s="112">
        <v>49360</v>
      </c>
      <c r="O3253" s="114" t="s">
        <v>1908</v>
      </c>
      <c r="P3253" s="114" t="s">
        <v>1909</v>
      </c>
      <c r="Q3253" s="114" t="s">
        <v>601</v>
      </c>
      <c r="R3253" s="114" t="s">
        <v>1688</v>
      </c>
      <c r="S3253" s="114"/>
      <c r="T3253" s="112">
        <v>49360</v>
      </c>
      <c r="U3253" s="112">
        <v>0</v>
      </c>
      <c r="V3253" s="112">
        <v>0</v>
      </c>
      <c r="W3253" s="112">
        <v>0</v>
      </c>
      <c r="X3253" s="112">
        <v>0</v>
      </c>
      <c r="Y3253" s="112">
        <v>0</v>
      </c>
      <c r="Z3253" s="112">
        <v>0</v>
      </c>
      <c r="AA3253" s="112">
        <v>0</v>
      </c>
      <c r="AB3253" s="112">
        <v>49360</v>
      </c>
    </row>
    <row r="3254" spans="1:28" hidden="1" outlineLevel="1" x14ac:dyDescent="0.25">
      <c r="A3254" s="114" t="s">
        <v>1908</v>
      </c>
      <c r="B3254" s="114" t="s">
        <v>1909</v>
      </c>
      <c r="C3254" s="114" t="s">
        <v>602</v>
      </c>
      <c r="D3254" s="114" t="s">
        <v>1689</v>
      </c>
      <c r="E3254" s="112">
        <v>0</v>
      </c>
      <c r="F3254" s="112">
        <v>0</v>
      </c>
      <c r="G3254" s="112">
        <v>0</v>
      </c>
      <c r="H3254" s="112">
        <v>0</v>
      </c>
      <c r="I3254" s="112">
        <v>0</v>
      </c>
      <c r="J3254" s="112">
        <v>38896</v>
      </c>
      <c r="K3254" s="112">
        <v>0</v>
      </c>
      <c r="L3254" s="112">
        <v>0</v>
      </c>
      <c r="M3254" s="112">
        <v>38896</v>
      </c>
      <c r="O3254" s="114" t="s">
        <v>1908</v>
      </c>
      <c r="P3254" s="114" t="s">
        <v>1909</v>
      </c>
      <c r="Q3254" s="114" t="s">
        <v>602</v>
      </c>
      <c r="R3254" s="114" t="s">
        <v>1689</v>
      </c>
      <c r="S3254" s="114"/>
      <c r="T3254" s="112">
        <v>0</v>
      </c>
      <c r="U3254" s="112">
        <v>0</v>
      </c>
      <c r="V3254" s="112">
        <v>0</v>
      </c>
      <c r="W3254" s="112">
        <v>0</v>
      </c>
      <c r="X3254" s="112">
        <v>0</v>
      </c>
      <c r="Y3254" s="112">
        <v>38896</v>
      </c>
      <c r="Z3254" s="112">
        <v>0</v>
      </c>
      <c r="AA3254" s="112">
        <v>0</v>
      </c>
      <c r="AB3254" s="112">
        <v>38896</v>
      </c>
    </row>
    <row r="3255" spans="1:28" hidden="1" outlineLevel="1" x14ac:dyDescent="0.25">
      <c r="A3255" s="114" t="s">
        <v>1908</v>
      </c>
      <c r="B3255" s="114" t="s">
        <v>1909</v>
      </c>
      <c r="C3255" s="114" t="s">
        <v>603</v>
      </c>
      <c r="D3255" s="114" t="s">
        <v>1690</v>
      </c>
      <c r="E3255" s="112">
        <v>0</v>
      </c>
      <c r="F3255" s="112">
        <v>0</v>
      </c>
      <c r="G3255" s="112">
        <v>0</v>
      </c>
      <c r="H3255" s="112">
        <v>0</v>
      </c>
      <c r="I3255" s="112">
        <v>0</v>
      </c>
      <c r="J3255" s="112">
        <v>0</v>
      </c>
      <c r="K3255" s="112">
        <v>0</v>
      </c>
      <c r="L3255" s="112">
        <v>0</v>
      </c>
      <c r="M3255" s="112">
        <v>0</v>
      </c>
      <c r="O3255" s="114" t="s">
        <v>1908</v>
      </c>
      <c r="P3255" s="114" t="s">
        <v>1909</v>
      </c>
      <c r="Q3255" s="114" t="s">
        <v>603</v>
      </c>
      <c r="R3255" s="114" t="s">
        <v>1690</v>
      </c>
      <c r="S3255" s="114"/>
      <c r="T3255" s="112">
        <v>0</v>
      </c>
      <c r="U3255" s="112">
        <v>0</v>
      </c>
      <c r="V3255" s="112">
        <v>0</v>
      </c>
      <c r="W3255" s="112">
        <v>0</v>
      </c>
      <c r="X3255" s="112">
        <v>0</v>
      </c>
      <c r="Y3255" s="112">
        <v>0</v>
      </c>
      <c r="Z3255" s="112">
        <v>0</v>
      </c>
      <c r="AA3255" s="112">
        <v>0</v>
      </c>
      <c r="AB3255" s="112">
        <v>0</v>
      </c>
    </row>
    <row r="3256" spans="1:28" hidden="1" outlineLevel="1" x14ac:dyDescent="0.25">
      <c r="A3256" s="114" t="s">
        <v>1908</v>
      </c>
      <c r="B3256" s="114" t="s">
        <v>1909</v>
      </c>
      <c r="C3256" s="114" t="s">
        <v>604</v>
      </c>
      <c r="D3256" s="114" t="s">
        <v>1691</v>
      </c>
      <c r="E3256" s="112">
        <v>5328</v>
      </c>
      <c r="F3256" s="112">
        <v>720</v>
      </c>
      <c r="G3256" s="112">
        <v>0</v>
      </c>
      <c r="H3256" s="112">
        <v>0</v>
      </c>
      <c r="I3256" s="112">
        <v>2688</v>
      </c>
      <c r="J3256" s="112">
        <v>210416</v>
      </c>
      <c r="K3256" s="112">
        <v>0</v>
      </c>
      <c r="L3256" s="112">
        <v>2284</v>
      </c>
      <c r="M3256" s="112">
        <v>221436</v>
      </c>
      <c r="O3256" s="114" t="s">
        <v>1908</v>
      </c>
      <c r="P3256" s="114" t="s">
        <v>1909</v>
      </c>
      <c r="Q3256" s="114" t="s">
        <v>604</v>
      </c>
      <c r="R3256" s="114" t="s">
        <v>1691</v>
      </c>
      <c r="S3256" s="114"/>
      <c r="T3256" s="112">
        <v>5328</v>
      </c>
      <c r="U3256" s="112">
        <v>720</v>
      </c>
      <c r="V3256" s="112">
        <v>0</v>
      </c>
      <c r="W3256" s="112">
        <v>0</v>
      </c>
      <c r="X3256" s="112">
        <v>2688</v>
      </c>
      <c r="Y3256" s="112">
        <v>210416</v>
      </c>
      <c r="Z3256" s="112">
        <v>0</v>
      </c>
      <c r="AA3256" s="112">
        <v>2284</v>
      </c>
      <c r="AB3256" s="112">
        <v>221436</v>
      </c>
    </row>
    <row r="3257" spans="1:28" hidden="1" outlineLevel="1" x14ac:dyDescent="0.25">
      <c r="A3257" s="114" t="s">
        <v>1908</v>
      </c>
      <c r="B3257" s="114" t="s">
        <v>1909</v>
      </c>
      <c r="C3257" s="114" t="s">
        <v>605</v>
      </c>
      <c r="D3257" s="114" t="s">
        <v>1692</v>
      </c>
      <c r="E3257" s="112">
        <v>0</v>
      </c>
      <c r="F3257" s="112">
        <v>0</v>
      </c>
      <c r="G3257" s="112">
        <v>0</v>
      </c>
      <c r="H3257" s="112">
        <v>0</v>
      </c>
      <c r="I3257" s="112">
        <v>0</v>
      </c>
      <c r="J3257" s="112">
        <v>0</v>
      </c>
      <c r="K3257" s="112">
        <v>0</v>
      </c>
      <c r="L3257" s="112">
        <v>0</v>
      </c>
      <c r="M3257" s="112">
        <v>0</v>
      </c>
      <c r="O3257" s="114" t="s">
        <v>1908</v>
      </c>
      <c r="P3257" s="114" t="s">
        <v>1909</v>
      </c>
      <c r="Q3257" s="114" t="s">
        <v>605</v>
      </c>
      <c r="R3257" s="114" t="s">
        <v>1692</v>
      </c>
      <c r="S3257" s="114"/>
      <c r="T3257" s="112">
        <v>0</v>
      </c>
      <c r="U3257" s="112">
        <v>0</v>
      </c>
      <c r="V3257" s="112">
        <v>0</v>
      </c>
      <c r="W3257" s="112">
        <v>0</v>
      </c>
      <c r="X3257" s="112">
        <v>0</v>
      </c>
      <c r="Y3257" s="112">
        <v>0</v>
      </c>
      <c r="Z3257" s="112">
        <v>0</v>
      </c>
      <c r="AA3257" s="112">
        <v>0</v>
      </c>
      <c r="AB3257" s="112">
        <v>0</v>
      </c>
    </row>
    <row r="3258" spans="1:28" hidden="1" outlineLevel="1" x14ac:dyDescent="0.25">
      <c r="A3258" s="114" t="s">
        <v>1908</v>
      </c>
      <c r="B3258" s="114" t="s">
        <v>1909</v>
      </c>
      <c r="C3258" s="114" t="s">
        <v>606</v>
      </c>
      <c r="D3258" s="114" t="s">
        <v>1693</v>
      </c>
      <c r="E3258" s="112">
        <v>0</v>
      </c>
      <c r="F3258" s="112">
        <v>0</v>
      </c>
      <c r="G3258" s="112">
        <v>0</v>
      </c>
      <c r="H3258" s="112">
        <v>0</v>
      </c>
      <c r="I3258" s="112">
        <v>0</v>
      </c>
      <c r="J3258" s="112">
        <v>98640</v>
      </c>
      <c r="K3258" s="112">
        <v>0</v>
      </c>
      <c r="L3258" s="112">
        <v>0</v>
      </c>
      <c r="M3258" s="112">
        <v>98640</v>
      </c>
      <c r="O3258" s="114" t="s">
        <v>1908</v>
      </c>
      <c r="P3258" s="114" t="s">
        <v>1909</v>
      </c>
      <c r="Q3258" s="114" t="s">
        <v>606</v>
      </c>
      <c r="R3258" s="114" t="s">
        <v>1693</v>
      </c>
      <c r="S3258" s="114"/>
      <c r="T3258" s="112">
        <v>0</v>
      </c>
      <c r="U3258" s="112">
        <v>0</v>
      </c>
      <c r="V3258" s="112">
        <v>0</v>
      </c>
      <c r="W3258" s="112">
        <v>0</v>
      </c>
      <c r="X3258" s="112">
        <v>0</v>
      </c>
      <c r="Y3258" s="112">
        <v>98640</v>
      </c>
      <c r="Z3258" s="112">
        <v>0</v>
      </c>
      <c r="AA3258" s="112">
        <v>0</v>
      </c>
      <c r="AB3258" s="112">
        <v>98640</v>
      </c>
    </row>
    <row r="3259" spans="1:28" hidden="1" outlineLevel="1" x14ac:dyDescent="0.25">
      <c r="A3259" s="114" t="s">
        <v>1908</v>
      </c>
      <c r="B3259" s="114" t="s">
        <v>1909</v>
      </c>
      <c r="C3259" s="114" t="s">
        <v>607</v>
      </c>
      <c r="D3259" s="114" t="s">
        <v>1694</v>
      </c>
      <c r="E3259" s="112">
        <v>0</v>
      </c>
      <c r="F3259" s="112">
        <v>217456</v>
      </c>
      <c r="G3259" s="112">
        <v>79984</v>
      </c>
      <c r="H3259" s="112">
        <v>0</v>
      </c>
      <c r="I3259" s="112">
        <v>0</v>
      </c>
      <c r="J3259" s="112">
        <v>0</v>
      </c>
      <c r="K3259" s="112">
        <v>0</v>
      </c>
      <c r="L3259" s="112">
        <v>0</v>
      </c>
      <c r="M3259" s="112">
        <v>297440</v>
      </c>
      <c r="O3259" s="114" t="s">
        <v>1908</v>
      </c>
      <c r="P3259" s="114" t="s">
        <v>1909</v>
      </c>
      <c r="Q3259" s="114" t="s">
        <v>607</v>
      </c>
      <c r="R3259" s="114" t="s">
        <v>1694</v>
      </c>
      <c r="S3259" s="114"/>
      <c r="T3259" s="112">
        <v>0</v>
      </c>
      <c r="U3259" s="112">
        <v>217456</v>
      </c>
      <c r="V3259" s="112">
        <v>79984</v>
      </c>
      <c r="W3259" s="112">
        <v>0</v>
      </c>
      <c r="X3259" s="112">
        <v>0</v>
      </c>
      <c r="Y3259" s="112">
        <v>0</v>
      </c>
      <c r="Z3259" s="112">
        <v>0</v>
      </c>
      <c r="AA3259" s="112">
        <v>0</v>
      </c>
      <c r="AB3259" s="112">
        <v>297440</v>
      </c>
    </row>
    <row r="3260" spans="1:28" hidden="1" outlineLevel="1" x14ac:dyDescent="0.25">
      <c r="A3260" s="114" t="s">
        <v>1908</v>
      </c>
      <c r="B3260" s="114" t="s">
        <v>1909</v>
      </c>
      <c r="C3260" s="114" t="s">
        <v>608</v>
      </c>
      <c r="D3260" s="114" t="s">
        <v>1695</v>
      </c>
      <c r="E3260" s="112">
        <v>0</v>
      </c>
      <c r="F3260" s="112">
        <v>0</v>
      </c>
      <c r="G3260" s="112">
        <v>0</v>
      </c>
      <c r="H3260" s="112">
        <v>0</v>
      </c>
      <c r="I3260" s="112">
        <v>24288</v>
      </c>
      <c r="J3260" s="112">
        <v>0</v>
      </c>
      <c r="K3260" s="112">
        <v>1536</v>
      </c>
      <c r="L3260" s="112">
        <v>0</v>
      </c>
      <c r="M3260" s="112">
        <v>25824</v>
      </c>
      <c r="O3260" s="114" t="s">
        <v>1908</v>
      </c>
      <c r="P3260" s="114" t="s">
        <v>1909</v>
      </c>
      <c r="Q3260" s="114" t="s">
        <v>608</v>
      </c>
      <c r="R3260" s="114" t="s">
        <v>1695</v>
      </c>
      <c r="S3260" s="114"/>
      <c r="T3260" s="112">
        <v>0</v>
      </c>
      <c r="U3260" s="112">
        <v>0</v>
      </c>
      <c r="V3260" s="112">
        <v>0</v>
      </c>
      <c r="W3260" s="112">
        <v>0</v>
      </c>
      <c r="X3260" s="112">
        <v>24288</v>
      </c>
      <c r="Y3260" s="112">
        <v>0</v>
      </c>
      <c r="Z3260" s="112">
        <v>1536</v>
      </c>
      <c r="AA3260" s="112">
        <v>0</v>
      </c>
      <c r="AB3260" s="112">
        <v>25824</v>
      </c>
    </row>
    <row r="3261" spans="1:28" hidden="1" outlineLevel="1" x14ac:dyDescent="0.25">
      <c r="A3261" s="114" t="s">
        <v>1908</v>
      </c>
      <c r="B3261" s="114" t="s">
        <v>1909</v>
      </c>
      <c r="C3261" s="114" t="s">
        <v>609</v>
      </c>
      <c r="D3261" s="114" t="s">
        <v>1696</v>
      </c>
      <c r="E3261" s="112">
        <v>0</v>
      </c>
      <c r="F3261" s="112">
        <v>0</v>
      </c>
      <c r="G3261" s="112">
        <v>0</v>
      </c>
      <c r="H3261" s="112">
        <v>0</v>
      </c>
      <c r="I3261" s="112">
        <v>70768</v>
      </c>
      <c r="J3261" s="112">
        <v>0</v>
      </c>
      <c r="K3261" s="112">
        <v>384</v>
      </c>
      <c r="L3261" s="112">
        <v>0</v>
      </c>
      <c r="M3261" s="112">
        <v>71152</v>
      </c>
      <c r="O3261" s="114" t="s">
        <v>1908</v>
      </c>
      <c r="P3261" s="114" t="s">
        <v>1909</v>
      </c>
      <c r="Q3261" s="114" t="s">
        <v>609</v>
      </c>
      <c r="R3261" s="114" t="s">
        <v>1696</v>
      </c>
      <c r="S3261" s="114"/>
      <c r="T3261" s="112">
        <v>0</v>
      </c>
      <c r="U3261" s="112">
        <v>0</v>
      </c>
      <c r="V3261" s="112">
        <v>0</v>
      </c>
      <c r="W3261" s="112">
        <v>0</v>
      </c>
      <c r="X3261" s="112">
        <v>70768</v>
      </c>
      <c r="Y3261" s="112">
        <v>0</v>
      </c>
      <c r="Z3261" s="112">
        <v>384</v>
      </c>
      <c r="AA3261" s="112">
        <v>0</v>
      </c>
      <c r="AB3261" s="112">
        <v>71152</v>
      </c>
    </row>
    <row r="3262" spans="1:28" hidden="1" outlineLevel="1" x14ac:dyDescent="0.25">
      <c r="A3262" s="114" t="s">
        <v>1908</v>
      </c>
      <c r="B3262" s="114" t="s">
        <v>1909</v>
      </c>
      <c r="C3262" s="114" t="s">
        <v>610</v>
      </c>
      <c r="D3262" s="114" t="s">
        <v>1697</v>
      </c>
      <c r="E3262" s="112">
        <v>0</v>
      </c>
      <c r="F3262" s="112">
        <v>0</v>
      </c>
      <c r="G3262" s="112">
        <v>0</v>
      </c>
      <c r="H3262" s="112">
        <v>0</v>
      </c>
      <c r="I3262" s="112">
        <v>1856</v>
      </c>
      <c r="J3262" s="112">
        <v>0</v>
      </c>
      <c r="K3262" s="112">
        <v>1304</v>
      </c>
      <c r="L3262" s="112">
        <v>0</v>
      </c>
      <c r="M3262" s="112">
        <v>3160</v>
      </c>
      <c r="O3262" s="114" t="s">
        <v>1908</v>
      </c>
      <c r="P3262" s="114" t="s">
        <v>1909</v>
      </c>
      <c r="Q3262" s="114" t="s">
        <v>610</v>
      </c>
      <c r="R3262" s="114" t="s">
        <v>1697</v>
      </c>
      <c r="S3262" s="114"/>
      <c r="T3262" s="112">
        <v>0</v>
      </c>
      <c r="U3262" s="112">
        <v>0</v>
      </c>
      <c r="V3262" s="112">
        <v>0</v>
      </c>
      <c r="W3262" s="112">
        <v>0</v>
      </c>
      <c r="X3262" s="112">
        <v>1856</v>
      </c>
      <c r="Y3262" s="112">
        <v>0</v>
      </c>
      <c r="Z3262" s="112">
        <v>1304</v>
      </c>
      <c r="AA3262" s="112">
        <v>0</v>
      </c>
      <c r="AB3262" s="112">
        <v>3160</v>
      </c>
    </row>
    <row r="3263" spans="1:28" hidden="1" outlineLevel="1" x14ac:dyDescent="0.25">
      <c r="A3263" s="114" t="s">
        <v>1908</v>
      </c>
      <c r="B3263" s="114" t="s">
        <v>1909</v>
      </c>
      <c r="C3263" s="114" t="s">
        <v>611</v>
      </c>
      <c r="D3263" s="114" t="s">
        <v>1698</v>
      </c>
      <c r="E3263" s="112">
        <v>19056</v>
      </c>
      <c r="F3263" s="112">
        <v>0</v>
      </c>
      <c r="G3263" s="112">
        <v>0</v>
      </c>
      <c r="H3263" s="112">
        <v>0</v>
      </c>
      <c r="I3263" s="112">
        <v>0</v>
      </c>
      <c r="J3263" s="112">
        <v>0</v>
      </c>
      <c r="K3263" s="112">
        <v>0</v>
      </c>
      <c r="L3263" s="112">
        <v>0</v>
      </c>
      <c r="M3263" s="112">
        <v>19056</v>
      </c>
      <c r="O3263" s="114" t="s">
        <v>1908</v>
      </c>
      <c r="P3263" s="114" t="s">
        <v>1909</v>
      </c>
      <c r="Q3263" s="114" t="s">
        <v>611</v>
      </c>
      <c r="R3263" s="114" t="s">
        <v>1698</v>
      </c>
      <c r="S3263" s="114"/>
      <c r="T3263" s="112">
        <v>19056</v>
      </c>
      <c r="U3263" s="112">
        <v>0</v>
      </c>
      <c r="V3263" s="112">
        <v>0</v>
      </c>
      <c r="W3263" s="112">
        <v>0</v>
      </c>
      <c r="X3263" s="112">
        <v>0</v>
      </c>
      <c r="Y3263" s="112">
        <v>0</v>
      </c>
      <c r="Z3263" s="112">
        <v>0</v>
      </c>
      <c r="AA3263" s="112">
        <v>0</v>
      </c>
      <c r="AB3263" s="112">
        <v>19056</v>
      </c>
    </row>
    <row r="3264" spans="1:28" hidden="1" outlineLevel="1" x14ac:dyDescent="0.25">
      <c r="A3264" s="114" t="s">
        <v>1908</v>
      </c>
      <c r="B3264" s="114" t="s">
        <v>1909</v>
      </c>
      <c r="C3264" s="114" t="s">
        <v>612</v>
      </c>
      <c r="D3264" s="114" t="s">
        <v>1699</v>
      </c>
      <c r="E3264" s="112">
        <v>39120</v>
      </c>
      <c r="F3264" s="112">
        <v>0</v>
      </c>
      <c r="G3264" s="112">
        <v>0</v>
      </c>
      <c r="H3264" s="112">
        <v>0</v>
      </c>
      <c r="I3264" s="112">
        <v>9696</v>
      </c>
      <c r="J3264" s="112">
        <v>0</v>
      </c>
      <c r="K3264" s="112">
        <v>0</v>
      </c>
      <c r="L3264" s="112">
        <v>0</v>
      </c>
      <c r="M3264" s="112">
        <v>48816</v>
      </c>
      <c r="O3264" s="114" t="s">
        <v>1908</v>
      </c>
      <c r="P3264" s="114" t="s">
        <v>1909</v>
      </c>
      <c r="Q3264" s="114" t="s">
        <v>612</v>
      </c>
      <c r="R3264" s="114" t="s">
        <v>1699</v>
      </c>
      <c r="S3264" s="114"/>
      <c r="T3264" s="112">
        <v>39120</v>
      </c>
      <c r="U3264" s="112">
        <v>0</v>
      </c>
      <c r="V3264" s="112">
        <v>0</v>
      </c>
      <c r="W3264" s="112">
        <v>0</v>
      </c>
      <c r="X3264" s="112">
        <v>9696</v>
      </c>
      <c r="Y3264" s="112">
        <v>0</v>
      </c>
      <c r="Z3264" s="112">
        <v>0</v>
      </c>
      <c r="AA3264" s="112">
        <v>0</v>
      </c>
      <c r="AB3264" s="112">
        <v>48816</v>
      </c>
    </row>
    <row r="3265" spans="1:28" hidden="1" outlineLevel="1" x14ac:dyDescent="0.25">
      <c r="A3265" s="114" t="s">
        <v>1908</v>
      </c>
      <c r="B3265" s="114" t="s">
        <v>1909</v>
      </c>
      <c r="C3265" s="114" t="s">
        <v>613</v>
      </c>
      <c r="D3265" s="114" t="s">
        <v>1700</v>
      </c>
      <c r="E3265" s="112">
        <v>566496</v>
      </c>
      <c r="F3265" s="112">
        <v>0</v>
      </c>
      <c r="G3265" s="112">
        <v>0</v>
      </c>
      <c r="H3265" s="112">
        <v>0</v>
      </c>
      <c r="I3265" s="112">
        <v>3840</v>
      </c>
      <c r="J3265" s="112">
        <v>0</v>
      </c>
      <c r="K3265" s="112">
        <v>0</v>
      </c>
      <c r="L3265" s="112">
        <v>0</v>
      </c>
      <c r="M3265" s="112">
        <v>570336</v>
      </c>
      <c r="O3265" s="114" t="s">
        <v>1908</v>
      </c>
      <c r="P3265" s="114" t="s">
        <v>1909</v>
      </c>
      <c r="Q3265" s="114" t="s">
        <v>613</v>
      </c>
      <c r="R3265" s="114" t="s">
        <v>1700</v>
      </c>
      <c r="S3265" s="114"/>
      <c r="T3265" s="112">
        <v>566496</v>
      </c>
      <c r="U3265" s="112">
        <v>0</v>
      </c>
      <c r="V3265" s="112">
        <v>0</v>
      </c>
      <c r="W3265" s="112">
        <v>0</v>
      </c>
      <c r="X3265" s="112">
        <v>3840</v>
      </c>
      <c r="Y3265" s="112">
        <v>0</v>
      </c>
      <c r="Z3265" s="112">
        <v>0</v>
      </c>
      <c r="AA3265" s="112">
        <v>0</v>
      </c>
      <c r="AB3265" s="112">
        <v>570336</v>
      </c>
    </row>
    <row r="3266" spans="1:28" hidden="1" outlineLevel="1" x14ac:dyDescent="0.25">
      <c r="A3266" s="114" t="s">
        <v>1908</v>
      </c>
      <c r="B3266" s="114" t="s">
        <v>1909</v>
      </c>
      <c r="C3266" s="114" t="s">
        <v>614</v>
      </c>
      <c r="D3266" s="114" t="s">
        <v>1701</v>
      </c>
      <c r="E3266" s="112">
        <v>110344</v>
      </c>
      <c r="F3266" s="112">
        <v>0</v>
      </c>
      <c r="G3266" s="112">
        <v>0</v>
      </c>
      <c r="H3266" s="112">
        <v>0</v>
      </c>
      <c r="I3266" s="112">
        <v>0</v>
      </c>
      <c r="J3266" s="112">
        <v>0</v>
      </c>
      <c r="K3266" s="112">
        <v>0</v>
      </c>
      <c r="L3266" s="112">
        <v>0</v>
      </c>
      <c r="M3266" s="112">
        <v>110344</v>
      </c>
      <c r="O3266" s="114" t="s">
        <v>1908</v>
      </c>
      <c r="P3266" s="114" t="s">
        <v>1909</v>
      </c>
      <c r="Q3266" s="114" t="s">
        <v>614</v>
      </c>
      <c r="R3266" s="114" t="s">
        <v>1701</v>
      </c>
      <c r="S3266" s="114"/>
      <c r="T3266" s="112">
        <v>110344</v>
      </c>
      <c r="U3266" s="112">
        <v>0</v>
      </c>
      <c r="V3266" s="112">
        <v>0</v>
      </c>
      <c r="W3266" s="112">
        <v>0</v>
      </c>
      <c r="X3266" s="112">
        <v>0</v>
      </c>
      <c r="Y3266" s="112">
        <v>0</v>
      </c>
      <c r="Z3266" s="112">
        <v>0</v>
      </c>
      <c r="AA3266" s="112">
        <v>0</v>
      </c>
      <c r="AB3266" s="112">
        <v>110344</v>
      </c>
    </row>
    <row r="3267" spans="1:28" hidden="1" outlineLevel="1" x14ac:dyDescent="0.25">
      <c r="A3267" s="114" t="s">
        <v>1908</v>
      </c>
      <c r="B3267" s="114" t="s">
        <v>1909</v>
      </c>
      <c r="C3267" s="114" t="s">
        <v>615</v>
      </c>
      <c r="D3267" s="114" t="s">
        <v>1702</v>
      </c>
      <c r="E3267" s="112">
        <v>0</v>
      </c>
      <c r="F3267" s="112">
        <v>0</v>
      </c>
      <c r="G3267" s="112">
        <v>0</v>
      </c>
      <c r="H3267" s="112">
        <v>0</v>
      </c>
      <c r="I3267" s="112">
        <v>0</v>
      </c>
      <c r="J3267" s="112">
        <v>0</v>
      </c>
      <c r="K3267" s="112">
        <v>0</v>
      </c>
      <c r="L3267" s="112">
        <v>0</v>
      </c>
      <c r="M3267" s="112">
        <v>0</v>
      </c>
      <c r="O3267" s="114" t="s">
        <v>1908</v>
      </c>
      <c r="P3267" s="114" t="s">
        <v>1909</v>
      </c>
      <c r="Q3267" s="114" t="s">
        <v>615</v>
      </c>
      <c r="R3267" s="114" t="s">
        <v>1702</v>
      </c>
      <c r="S3267" s="114"/>
      <c r="T3267" s="112">
        <v>0</v>
      </c>
      <c r="U3267" s="112">
        <v>0</v>
      </c>
      <c r="V3267" s="112">
        <v>0</v>
      </c>
      <c r="W3267" s="112">
        <v>0</v>
      </c>
      <c r="X3267" s="112">
        <v>0</v>
      </c>
      <c r="Y3267" s="112">
        <v>0</v>
      </c>
      <c r="Z3267" s="112">
        <v>0</v>
      </c>
      <c r="AA3267" s="112">
        <v>0</v>
      </c>
      <c r="AB3267" s="112">
        <v>0</v>
      </c>
    </row>
    <row r="3268" spans="1:28" hidden="1" outlineLevel="1" x14ac:dyDescent="0.25">
      <c r="A3268" s="114" t="s">
        <v>1908</v>
      </c>
      <c r="B3268" s="114" t="s">
        <v>1909</v>
      </c>
      <c r="C3268" s="114" t="s">
        <v>616</v>
      </c>
      <c r="D3268" s="114" t="s">
        <v>1703</v>
      </c>
      <c r="E3268" s="112">
        <v>1183448</v>
      </c>
      <c r="F3268" s="112">
        <v>650608</v>
      </c>
      <c r="G3268" s="112">
        <v>79984</v>
      </c>
      <c r="H3268" s="112">
        <v>100144</v>
      </c>
      <c r="I3268" s="112">
        <v>634944</v>
      </c>
      <c r="J3268" s="112">
        <v>649120</v>
      </c>
      <c r="K3268" s="112">
        <v>47308</v>
      </c>
      <c r="L3268" s="112">
        <v>7872</v>
      </c>
      <c r="M3268" s="112">
        <v>3353428</v>
      </c>
      <c r="O3268" s="114" t="s">
        <v>1908</v>
      </c>
      <c r="P3268" s="114" t="s">
        <v>1909</v>
      </c>
      <c r="Q3268" s="114" t="s">
        <v>616</v>
      </c>
      <c r="R3268" s="114" t="s">
        <v>1703</v>
      </c>
      <c r="S3268" s="114"/>
      <c r="T3268" s="112">
        <v>1183448</v>
      </c>
      <c r="U3268" s="112">
        <v>650608</v>
      </c>
      <c r="V3268" s="112">
        <v>79984</v>
      </c>
      <c r="W3268" s="112">
        <v>100144</v>
      </c>
      <c r="X3268" s="112">
        <v>634944</v>
      </c>
      <c r="Y3268" s="112">
        <v>649120</v>
      </c>
      <c r="Z3268" s="112">
        <v>47308</v>
      </c>
      <c r="AA3268" s="112">
        <v>7872</v>
      </c>
      <c r="AB3268" s="112">
        <v>3353428</v>
      </c>
    </row>
    <row r="3269" spans="1:28" hidden="1" outlineLevel="1" x14ac:dyDescent="0.25">
      <c r="D3269" s="111" t="s">
        <v>617</v>
      </c>
      <c r="R3269" s="111" t="s">
        <v>617</v>
      </c>
      <c r="S3269" s="111"/>
    </row>
    <row r="3270" spans="1:28" hidden="1" outlineLevel="1" x14ac:dyDescent="0.25">
      <c r="A3270" s="114" t="s">
        <v>1908</v>
      </c>
      <c r="B3270" s="114" t="s">
        <v>1909</v>
      </c>
      <c r="C3270" s="114" t="s">
        <v>618</v>
      </c>
      <c r="D3270" s="114" t="s">
        <v>1704</v>
      </c>
      <c r="E3270" s="112">
        <v>0</v>
      </c>
      <c r="F3270" s="112">
        <v>0</v>
      </c>
      <c r="G3270" s="112">
        <v>0</v>
      </c>
      <c r="H3270" s="112">
        <v>0</v>
      </c>
      <c r="I3270" s="112">
        <v>0</v>
      </c>
      <c r="J3270" s="112">
        <v>0</v>
      </c>
      <c r="K3270" s="112">
        <v>0</v>
      </c>
      <c r="L3270" s="112">
        <v>0</v>
      </c>
      <c r="M3270" s="112">
        <v>0</v>
      </c>
      <c r="O3270" s="114" t="s">
        <v>1908</v>
      </c>
      <c r="P3270" s="114" t="s">
        <v>1909</v>
      </c>
      <c r="Q3270" s="114" t="s">
        <v>618</v>
      </c>
      <c r="R3270" s="114" t="s">
        <v>1704</v>
      </c>
      <c r="S3270" s="114"/>
      <c r="T3270" s="112">
        <v>0</v>
      </c>
      <c r="U3270" s="112">
        <v>0</v>
      </c>
      <c r="V3270" s="112">
        <v>0</v>
      </c>
      <c r="W3270" s="112">
        <v>0</v>
      </c>
      <c r="X3270" s="112">
        <v>0</v>
      </c>
      <c r="Y3270" s="112">
        <v>0</v>
      </c>
      <c r="Z3270" s="112">
        <v>0</v>
      </c>
      <c r="AA3270" s="112">
        <v>0</v>
      </c>
      <c r="AB3270" s="112">
        <v>0</v>
      </c>
    </row>
    <row r="3271" spans="1:28" hidden="1" outlineLevel="1" x14ac:dyDescent="0.25">
      <c r="A3271" s="114" t="s">
        <v>1908</v>
      </c>
      <c r="B3271" s="114" t="s">
        <v>1909</v>
      </c>
      <c r="C3271" s="114" t="s">
        <v>619</v>
      </c>
      <c r="D3271" s="114" t="s">
        <v>1705</v>
      </c>
      <c r="E3271" s="112">
        <v>0</v>
      </c>
      <c r="F3271" s="112">
        <v>0</v>
      </c>
      <c r="G3271" s="112">
        <v>0</v>
      </c>
      <c r="H3271" s="112">
        <v>0</v>
      </c>
      <c r="I3271" s="112">
        <v>0</v>
      </c>
      <c r="J3271" s="112">
        <v>0</v>
      </c>
      <c r="K3271" s="112">
        <v>0</v>
      </c>
      <c r="L3271" s="112">
        <v>0</v>
      </c>
      <c r="M3271" s="112">
        <v>0</v>
      </c>
      <c r="O3271" s="114" t="s">
        <v>1908</v>
      </c>
      <c r="P3271" s="114" t="s">
        <v>1909</v>
      </c>
      <c r="Q3271" s="114" t="s">
        <v>619</v>
      </c>
      <c r="R3271" s="114" t="s">
        <v>1705</v>
      </c>
      <c r="S3271" s="114"/>
      <c r="T3271" s="112">
        <v>0</v>
      </c>
      <c r="U3271" s="112">
        <v>0</v>
      </c>
      <c r="V3271" s="112">
        <v>0</v>
      </c>
      <c r="W3271" s="112">
        <v>0</v>
      </c>
      <c r="X3271" s="112">
        <v>0</v>
      </c>
      <c r="Y3271" s="112">
        <v>0</v>
      </c>
      <c r="Z3271" s="112">
        <v>0</v>
      </c>
      <c r="AA3271" s="112">
        <v>0</v>
      </c>
      <c r="AB3271" s="112">
        <v>0</v>
      </c>
    </row>
    <row r="3272" spans="1:28" hidden="1" outlineLevel="1" x14ac:dyDescent="0.25">
      <c r="A3272" s="114" t="s">
        <v>1908</v>
      </c>
      <c r="B3272" s="114" t="s">
        <v>1909</v>
      </c>
      <c r="C3272" s="114" t="s">
        <v>620</v>
      </c>
      <c r="D3272" s="114" t="s">
        <v>1706</v>
      </c>
      <c r="E3272" s="112">
        <v>0</v>
      </c>
      <c r="F3272" s="112">
        <v>0</v>
      </c>
      <c r="G3272" s="112">
        <v>0</v>
      </c>
      <c r="H3272" s="112">
        <v>0</v>
      </c>
      <c r="I3272" s="112">
        <v>0</v>
      </c>
      <c r="J3272" s="112">
        <v>0</v>
      </c>
      <c r="K3272" s="112">
        <v>0</v>
      </c>
      <c r="L3272" s="112">
        <v>0</v>
      </c>
      <c r="M3272" s="112">
        <v>0</v>
      </c>
      <c r="O3272" s="114" t="s">
        <v>1908</v>
      </c>
      <c r="P3272" s="114" t="s">
        <v>1909</v>
      </c>
      <c r="Q3272" s="114" t="s">
        <v>620</v>
      </c>
      <c r="R3272" s="114" t="s">
        <v>1706</v>
      </c>
      <c r="S3272" s="114"/>
      <c r="T3272" s="112">
        <v>0</v>
      </c>
      <c r="U3272" s="112">
        <v>0</v>
      </c>
      <c r="V3272" s="112">
        <v>0</v>
      </c>
      <c r="W3272" s="112">
        <v>0</v>
      </c>
      <c r="X3272" s="112">
        <v>0</v>
      </c>
      <c r="Y3272" s="112">
        <v>0</v>
      </c>
      <c r="Z3272" s="112">
        <v>0</v>
      </c>
      <c r="AA3272" s="112">
        <v>0</v>
      </c>
      <c r="AB3272" s="112">
        <v>0</v>
      </c>
    </row>
    <row r="3273" spans="1:28" hidden="1" outlineLevel="1" x14ac:dyDescent="0.25">
      <c r="A3273" s="114" t="s">
        <v>1908</v>
      </c>
      <c r="B3273" s="114" t="s">
        <v>1909</v>
      </c>
      <c r="C3273" s="114" t="s">
        <v>621</v>
      </c>
      <c r="D3273" s="114" t="s">
        <v>1707</v>
      </c>
      <c r="E3273" s="112">
        <v>0</v>
      </c>
      <c r="F3273" s="112">
        <v>0</v>
      </c>
      <c r="G3273" s="112">
        <v>0</v>
      </c>
      <c r="H3273" s="112">
        <v>0</v>
      </c>
      <c r="I3273" s="112">
        <v>0</v>
      </c>
      <c r="J3273" s="112">
        <v>0</v>
      </c>
      <c r="K3273" s="112">
        <v>0</v>
      </c>
      <c r="L3273" s="112">
        <v>0</v>
      </c>
      <c r="M3273" s="112">
        <v>0</v>
      </c>
      <c r="O3273" s="114" t="s">
        <v>1908</v>
      </c>
      <c r="P3273" s="114" t="s">
        <v>1909</v>
      </c>
      <c r="Q3273" s="114" t="s">
        <v>621</v>
      </c>
      <c r="R3273" s="114" t="s">
        <v>1707</v>
      </c>
      <c r="S3273" s="114"/>
      <c r="T3273" s="112">
        <v>0</v>
      </c>
      <c r="U3273" s="112">
        <v>0</v>
      </c>
      <c r="V3273" s="112">
        <v>0</v>
      </c>
      <c r="W3273" s="112">
        <v>0</v>
      </c>
      <c r="X3273" s="112">
        <v>0</v>
      </c>
      <c r="Y3273" s="112">
        <v>0</v>
      </c>
      <c r="Z3273" s="112">
        <v>0</v>
      </c>
      <c r="AA3273" s="112">
        <v>0</v>
      </c>
      <c r="AB3273" s="112">
        <v>0</v>
      </c>
    </row>
    <row r="3274" spans="1:28" hidden="1" outlineLevel="1" x14ac:dyDescent="0.25">
      <c r="A3274" s="114" t="s">
        <v>1908</v>
      </c>
      <c r="B3274" s="114" t="s">
        <v>1909</v>
      </c>
      <c r="C3274" s="114" t="s">
        <v>706</v>
      </c>
      <c r="D3274" s="114" t="s">
        <v>1708</v>
      </c>
      <c r="E3274" s="112">
        <v>0</v>
      </c>
      <c r="F3274" s="112">
        <v>0</v>
      </c>
      <c r="G3274" s="112">
        <v>0</v>
      </c>
      <c r="H3274" s="112">
        <v>0</v>
      </c>
      <c r="I3274" s="112">
        <v>0</v>
      </c>
      <c r="J3274" s="112">
        <v>0</v>
      </c>
      <c r="K3274" s="112">
        <v>0</v>
      </c>
      <c r="L3274" s="112">
        <v>0</v>
      </c>
      <c r="M3274" s="112">
        <v>0</v>
      </c>
      <c r="O3274" s="114" t="s">
        <v>1908</v>
      </c>
      <c r="P3274" s="114" t="s">
        <v>1909</v>
      </c>
      <c r="Q3274" s="114" t="s">
        <v>706</v>
      </c>
      <c r="R3274" s="114" t="s">
        <v>1708</v>
      </c>
      <c r="S3274" s="114"/>
      <c r="T3274" s="112">
        <v>0</v>
      </c>
      <c r="U3274" s="112">
        <v>0</v>
      </c>
      <c r="V3274" s="112">
        <v>0</v>
      </c>
      <c r="W3274" s="112">
        <v>0</v>
      </c>
      <c r="X3274" s="112">
        <v>0</v>
      </c>
      <c r="Y3274" s="112">
        <v>0</v>
      </c>
      <c r="Z3274" s="112">
        <v>0</v>
      </c>
      <c r="AA3274" s="112">
        <v>0</v>
      </c>
      <c r="AB3274" s="112">
        <v>0</v>
      </c>
    </row>
    <row r="3275" spans="1:28" hidden="1" outlineLevel="1" x14ac:dyDescent="0.25">
      <c r="A3275" s="114" t="s">
        <v>1908</v>
      </c>
      <c r="B3275" s="114" t="s">
        <v>1909</v>
      </c>
      <c r="C3275" s="114" t="s">
        <v>708</v>
      </c>
      <c r="D3275" s="114" t="s">
        <v>1709</v>
      </c>
      <c r="E3275" s="112">
        <v>0</v>
      </c>
      <c r="F3275" s="112">
        <v>0</v>
      </c>
      <c r="G3275" s="112">
        <v>0</v>
      </c>
      <c r="H3275" s="112">
        <v>0</v>
      </c>
      <c r="I3275" s="112">
        <v>0</v>
      </c>
      <c r="J3275" s="112">
        <v>0</v>
      </c>
      <c r="K3275" s="112">
        <v>0</v>
      </c>
      <c r="L3275" s="112">
        <v>0</v>
      </c>
      <c r="M3275" s="112">
        <v>0</v>
      </c>
      <c r="O3275" s="114" t="s">
        <v>1908</v>
      </c>
      <c r="P3275" s="114" t="s">
        <v>1909</v>
      </c>
      <c r="Q3275" s="114" t="s">
        <v>708</v>
      </c>
      <c r="R3275" s="114" t="s">
        <v>1709</v>
      </c>
      <c r="S3275" s="114"/>
      <c r="T3275" s="112">
        <v>0</v>
      </c>
      <c r="U3275" s="112">
        <v>0</v>
      </c>
      <c r="V3275" s="112">
        <v>0</v>
      </c>
      <c r="W3275" s="112">
        <v>0</v>
      </c>
      <c r="X3275" s="112">
        <v>0</v>
      </c>
      <c r="Y3275" s="112">
        <v>0</v>
      </c>
      <c r="Z3275" s="112">
        <v>0</v>
      </c>
      <c r="AA3275" s="112">
        <v>0</v>
      </c>
      <c r="AB3275" s="112">
        <v>0</v>
      </c>
    </row>
    <row r="3276" spans="1:28" hidden="1" outlineLevel="1" x14ac:dyDescent="0.25"/>
    <row r="3277" spans="1:28" hidden="1" outlineLevel="1" x14ac:dyDescent="0.25"/>
    <row r="3278" spans="1:28" hidden="1" outlineLevel="1" x14ac:dyDescent="0.25">
      <c r="A3278" s="111" t="s">
        <v>1910</v>
      </c>
      <c r="O3278" s="111" t="s">
        <v>1910</v>
      </c>
    </row>
    <row r="3279" spans="1:28" hidden="1" outlineLevel="1" x14ac:dyDescent="0.25">
      <c r="A3279" s="114" t="s">
        <v>0</v>
      </c>
      <c r="B3279" s="114" t="s">
        <v>1666</v>
      </c>
      <c r="C3279" s="114" t="s">
        <v>112</v>
      </c>
      <c r="D3279" s="111" t="s">
        <v>127</v>
      </c>
      <c r="E3279" s="112" t="s">
        <v>1667</v>
      </c>
      <c r="F3279" s="112" t="s">
        <v>1668</v>
      </c>
      <c r="G3279" s="112" t="s">
        <v>1669</v>
      </c>
      <c r="H3279" s="112" t="s">
        <v>1670</v>
      </c>
      <c r="I3279" s="112" t="s">
        <v>1671</v>
      </c>
      <c r="J3279" s="112" t="s">
        <v>1672</v>
      </c>
      <c r="K3279" s="112" t="s">
        <v>1673</v>
      </c>
      <c r="L3279" s="112" t="s">
        <v>1674</v>
      </c>
      <c r="M3279" s="112" t="s">
        <v>1</v>
      </c>
      <c r="O3279" s="114" t="s">
        <v>0</v>
      </c>
      <c r="P3279" s="114" t="s">
        <v>1666</v>
      </c>
      <c r="Q3279" s="114" t="s">
        <v>112</v>
      </c>
      <c r="R3279" s="111" t="s">
        <v>127</v>
      </c>
      <c r="S3279" s="111"/>
      <c r="T3279" s="112" t="s">
        <v>1667</v>
      </c>
      <c r="U3279" s="112" t="s">
        <v>1668</v>
      </c>
      <c r="V3279" s="112" t="s">
        <v>1669</v>
      </c>
      <c r="W3279" s="112" t="s">
        <v>1670</v>
      </c>
      <c r="X3279" s="112" t="s">
        <v>1671</v>
      </c>
      <c r="Y3279" s="112" t="s">
        <v>1672</v>
      </c>
      <c r="Z3279" s="112" t="s">
        <v>1673</v>
      </c>
      <c r="AA3279" s="112" t="s">
        <v>1674</v>
      </c>
      <c r="AB3279" s="112" t="s">
        <v>1</v>
      </c>
    </row>
    <row r="3280" spans="1:28" hidden="1" outlineLevel="1" x14ac:dyDescent="0.25">
      <c r="A3280" s="114" t="s">
        <v>1911</v>
      </c>
      <c r="B3280" s="114" t="s">
        <v>1912</v>
      </c>
      <c r="C3280" s="114" t="s">
        <v>589</v>
      </c>
      <c r="D3280" s="114" t="s">
        <v>1676</v>
      </c>
      <c r="E3280" s="112">
        <v>0</v>
      </c>
      <c r="F3280" s="112">
        <v>0</v>
      </c>
      <c r="G3280" s="112">
        <v>0</v>
      </c>
      <c r="H3280" s="112">
        <v>0</v>
      </c>
      <c r="I3280" s="112">
        <v>0</v>
      </c>
      <c r="J3280" s="112">
        <v>0</v>
      </c>
      <c r="K3280" s="112">
        <v>0</v>
      </c>
      <c r="L3280" s="112">
        <v>0</v>
      </c>
      <c r="M3280" s="112">
        <v>0</v>
      </c>
      <c r="O3280" s="114" t="s">
        <v>1911</v>
      </c>
      <c r="P3280" s="114" t="s">
        <v>1912</v>
      </c>
      <c r="Q3280" s="114" t="s">
        <v>589</v>
      </c>
      <c r="R3280" s="114" t="s">
        <v>1676</v>
      </c>
      <c r="S3280" s="114"/>
      <c r="T3280" s="112">
        <v>0</v>
      </c>
      <c r="U3280" s="112">
        <v>0</v>
      </c>
      <c r="V3280" s="112">
        <v>0</v>
      </c>
      <c r="W3280" s="112">
        <v>0</v>
      </c>
      <c r="X3280" s="112">
        <v>0</v>
      </c>
      <c r="Y3280" s="112">
        <v>0</v>
      </c>
      <c r="Z3280" s="112">
        <v>0</v>
      </c>
      <c r="AA3280" s="112">
        <v>0</v>
      </c>
      <c r="AB3280" s="112">
        <v>0</v>
      </c>
    </row>
    <row r="3281" spans="1:28" hidden="1" outlineLevel="1" x14ac:dyDescent="0.25">
      <c r="A3281" s="114" t="s">
        <v>1911</v>
      </c>
      <c r="B3281" s="114" t="s">
        <v>1912</v>
      </c>
      <c r="C3281" s="114" t="s">
        <v>590</v>
      </c>
      <c r="D3281" s="114" t="s">
        <v>1677</v>
      </c>
      <c r="E3281" s="112">
        <v>0</v>
      </c>
      <c r="F3281" s="112">
        <v>0</v>
      </c>
      <c r="G3281" s="112">
        <v>0</v>
      </c>
      <c r="H3281" s="112">
        <v>0</v>
      </c>
      <c r="I3281" s="112">
        <v>4224</v>
      </c>
      <c r="J3281" s="112">
        <v>0</v>
      </c>
      <c r="K3281" s="112">
        <v>0</v>
      </c>
      <c r="L3281" s="112">
        <v>0</v>
      </c>
      <c r="M3281" s="112">
        <v>4224</v>
      </c>
      <c r="O3281" s="114" t="s">
        <v>1911</v>
      </c>
      <c r="P3281" s="114" t="s">
        <v>1912</v>
      </c>
      <c r="Q3281" s="114" t="s">
        <v>590</v>
      </c>
      <c r="R3281" s="114" t="s">
        <v>1677</v>
      </c>
      <c r="S3281" s="114"/>
      <c r="T3281" s="112">
        <v>0</v>
      </c>
      <c r="U3281" s="112">
        <v>0</v>
      </c>
      <c r="V3281" s="112">
        <v>0</v>
      </c>
      <c r="W3281" s="112">
        <v>0</v>
      </c>
      <c r="X3281" s="112">
        <v>4224</v>
      </c>
      <c r="Y3281" s="112">
        <v>0</v>
      </c>
      <c r="Z3281" s="112">
        <v>0</v>
      </c>
      <c r="AA3281" s="112">
        <v>0</v>
      </c>
      <c r="AB3281" s="112">
        <v>4224</v>
      </c>
    </row>
    <row r="3282" spans="1:28" hidden="1" outlineLevel="1" x14ac:dyDescent="0.25">
      <c r="A3282" s="114" t="s">
        <v>1911</v>
      </c>
      <c r="B3282" s="114" t="s">
        <v>1912</v>
      </c>
      <c r="C3282" s="114" t="s">
        <v>591</v>
      </c>
      <c r="D3282" s="114" t="s">
        <v>1678</v>
      </c>
      <c r="E3282" s="112">
        <v>0</v>
      </c>
      <c r="F3282" s="112">
        <v>849264</v>
      </c>
      <c r="G3282" s="112">
        <v>0</v>
      </c>
      <c r="H3282" s="112">
        <v>0</v>
      </c>
      <c r="I3282" s="112">
        <v>0</v>
      </c>
      <c r="J3282" s="112">
        <v>0</v>
      </c>
      <c r="K3282" s="112">
        <v>0</v>
      </c>
      <c r="L3282" s="112">
        <v>0</v>
      </c>
      <c r="M3282" s="112">
        <v>849264</v>
      </c>
      <c r="O3282" s="114" t="s">
        <v>1911</v>
      </c>
      <c r="P3282" s="114" t="s">
        <v>1912</v>
      </c>
      <c r="Q3282" s="114" t="s">
        <v>591</v>
      </c>
      <c r="R3282" s="114" t="s">
        <v>1678</v>
      </c>
      <c r="S3282" s="114"/>
      <c r="T3282" s="112">
        <v>0</v>
      </c>
      <c r="U3282" s="112">
        <v>849264</v>
      </c>
      <c r="V3282" s="112">
        <v>0</v>
      </c>
      <c r="W3282" s="112">
        <v>0</v>
      </c>
      <c r="X3282" s="112">
        <v>0</v>
      </c>
      <c r="Y3282" s="112">
        <v>0</v>
      </c>
      <c r="Z3282" s="112">
        <v>0</v>
      </c>
      <c r="AA3282" s="112">
        <v>0</v>
      </c>
      <c r="AB3282" s="112">
        <v>849264</v>
      </c>
    </row>
    <row r="3283" spans="1:28" hidden="1" outlineLevel="1" x14ac:dyDescent="0.25">
      <c r="A3283" s="114" t="s">
        <v>1911</v>
      </c>
      <c r="B3283" s="114" t="s">
        <v>1912</v>
      </c>
      <c r="C3283" s="114" t="s">
        <v>592</v>
      </c>
      <c r="D3283" s="114" t="s">
        <v>1679</v>
      </c>
      <c r="E3283" s="112">
        <v>78288</v>
      </c>
      <c r="F3283" s="112">
        <v>138944</v>
      </c>
      <c r="G3283" s="112">
        <v>0</v>
      </c>
      <c r="H3283" s="112">
        <v>0</v>
      </c>
      <c r="I3283" s="112">
        <v>58896</v>
      </c>
      <c r="J3283" s="112">
        <v>1088</v>
      </c>
      <c r="K3283" s="112">
        <v>25801</v>
      </c>
      <c r="L3283" s="112">
        <v>0</v>
      </c>
      <c r="M3283" s="112">
        <v>303017</v>
      </c>
      <c r="O3283" s="114" t="s">
        <v>1911</v>
      </c>
      <c r="P3283" s="114" t="s">
        <v>1912</v>
      </c>
      <c r="Q3283" s="114" t="s">
        <v>592</v>
      </c>
      <c r="R3283" s="114" t="s">
        <v>1679</v>
      </c>
      <c r="S3283" s="114"/>
      <c r="T3283" s="112">
        <v>78288</v>
      </c>
      <c r="U3283" s="112">
        <v>138944</v>
      </c>
      <c r="V3283" s="112">
        <v>0</v>
      </c>
      <c r="W3283" s="112">
        <v>0</v>
      </c>
      <c r="X3283" s="112">
        <v>58896</v>
      </c>
      <c r="Y3283" s="112">
        <v>1088</v>
      </c>
      <c r="Z3283" s="112">
        <v>25801</v>
      </c>
      <c r="AA3283" s="112">
        <v>0</v>
      </c>
      <c r="AB3283" s="112">
        <v>303017</v>
      </c>
    </row>
    <row r="3284" spans="1:28" hidden="1" outlineLevel="1" x14ac:dyDescent="0.25">
      <c r="A3284" s="114" t="s">
        <v>1911</v>
      </c>
      <c r="B3284" s="114" t="s">
        <v>1912</v>
      </c>
      <c r="C3284" s="114" t="s">
        <v>593</v>
      </c>
      <c r="D3284" s="114" t="s">
        <v>1680</v>
      </c>
      <c r="E3284" s="112">
        <v>0</v>
      </c>
      <c r="F3284" s="112">
        <v>0</v>
      </c>
      <c r="G3284" s="112">
        <v>0</v>
      </c>
      <c r="H3284" s="112">
        <v>0</v>
      </c>
      <c r="I3284" s="112">
        <v>0</v>
      </c>
      <c r="J3284" s="112">
        <v>0</v>
      </c>
      <c r="K3284" s="112">
        <v>0</v>
      </c>
      <c r="L3284" s="112">
        <v>0</v>
      </c>
      <c r="M3284" s="112">
        <v>0</v>
      </c>
      <c r="O3284" s="114" t="s">
        <v>1911</v>
      </c>
      <c r="P3284" s="114" t="s">
        <v>1912</v>
      </c>
      <c r="Q3284" s="114" t="s">
        <v>593</v>
      </c>
      <c r="R3284" s="114" t="s">
        <v>1680</v>
      </c>
      <c r="S3284" s="114"/>
      <c r="T3284" s="112">
        <v>0</v>
      </c>
      <c r="U3284" s="112">
        <v>0</v>
      </c>
      <c r="V3284" s="112">
        <v>0</v>
      </c>
      <c r="W3284" s="112">
        <v>0</v>
      </c>
      <c r="X3284" s="112">
        <v>0</v>
      </c>
      <c r="Y3284" s="112">
        <v>0</v>
      </c>
      <c r="Z3284" s="112">
        <v>0</v>
      </c>
      <c r="AA3284" s="112">
        <v>0</v>
      </c>
      <c r="AB3284" s="112">
        <v>0</v>
      </c>
    </row>
    <row r="3285" spans="1:28" hidden="1" outlineLevel="1" x14ac:dyDescent="0.25">
      <c r="A3285" s="114" t="s">
        <v>1911</v>
      </c>
      <c r="B3285" s="114" t="s">
        <v>1912</v>
      </c>
      <c r="C3285" s="114" t="s">
        <v>594</v>
      </c>
      <c r="D3285" s="114" t="s">
        <v>1681</v>
      </c>
      <c r="E3285" s="112">
        <v>0</v>
      </c>
      <c r="F3285" s="112">
        <v>0</v>
      </c>
      <c r="G3285" s="112">
        <v>0</v>
      </c>
      <c r="H3285" s="112">
        <v>0</v>
      </c>
      <c r="I3285" s="112">
        <v>11680</v>
      </c>
      <c r="J3285" s="112">
        <v>0</v>
      </c>
      <c r="K3285" s="112">
        <v>9952</v>
      </c>
      <c r="L3285" s="112">
        <v>0</v>
      </c>
      <c r="M3285" s="112">
        <v>21632</v>
      </c>
      <c r="O3285" s="114" t="s">
        <v>1911</v>
      </c>
      <c r="P3285" s="114" t="s">
        <v>1912</v>
      </c>
      <c r="Q3285" s="114" t="s">
        <v>594</v>
      </c>
      <c r="R3285" s="114" t="s">
        <v>1681</v>
      </c>
      <c r="S3285" s="114"/>
      <c r="T3285" s="112">
        <v>0</v>
      </c>
      <c r="U3285" s="112">
        <v>0</v>
      </c>
      <c r="V3285" s="112">
        <v>0</v>
      </c>
      <c r="W3285" s="112">
        <v>0</v>
      </c>
      <c r="X3285" s="112">
        <v>11680</v>
      </c>
      <c r="Y3285" s="112">
        <v>0</v>
      </c>
      <c r="Z3285" s="112">
        <v>9952</v>
      </c>
      <c r="AA3285" s="112">
        <v>0</v>
      </c>
      <c r="AB3285" s="112">
        <v>21632</v>
      </c>
    </row>
    <row r="3286" spans="1:28" hidden="1" outlineLevel="1" x14ac:dyDescent="0.25">
      <c r="A3286" s="114" t="s">
        <v>1911</v>
      </c>
      <c r="B3286" s="114" t="s">
        <v>1912</v>
      </c>
      <c r="C3286" s="114" t="s">
        <v>595</v>
      </c>
      <c r="D3286" s="114" t="s">
        <v>1682</v>
      </c>
      <c r="E3286" s="112">
        <v>0</v>
      </c>
      <c r="F3286" s="112">
        <v>30992</v>
      </c>
      <c r="G3286" s="112">
        <v>0</v>
      </c>
      <c r="H3286" s="112">
        <v>0</v>
      </c>
      <c r="I3286" s="112">
        <v>0</v>
      </c>
      <c r="J3286" s="112">
        <v>82384</v>
      </c>
      <c r="K3286" s="112">
        <v>0</v>
      </c>
      <c r="L3286" s="112">
        <v>223</v>
      </c>
      <c r="M3286" s="112">
        <v>113599</v>
      </c>
      <c r="O3286" s="114" t="s">
        <v>1911</v>
      </c>
      <c r="P3286" s="114" t="s">
        <v>1912</v>
      </c>
      <c r="Q3286" s="114" t="s">
        <v>595</v>
      </c>
      <c r="R3286" s="114" t="s">
        <v>1682</v>
      </c>
      <c r="S3286" s="114"/>
      <c r="T3286" s="112">
        <v>0</v>
      </c>
      <c r="U3286" s="112">
        <v>30992</v>
      </c>
      <c r="V3286" s="112">
        <v>0</v>
      </c>
      <c r="W3286" s="112">
        <v>0</v>
      </c>
      <c r="X3286" s="112">
        <v>0</v>
      </c>
      <c r="Y3286" s="112">
        <v>82384</v>
      </c>
      <c r="Z3286" s="112">
        <v>0</v>
      </c>
      <c r="AA3286" s="112">
        <v>223</v>
      </c>
      <c r="AB3286" s="112">
        <v>113599</v>
      </c>
    </row>
    <row r="3287" spans="1:28" hidden="1" outlineLevel="1" x14ac:dyDescent="0.25">
      <c r="A3287" s="114" t="s">
        <v>1911</v>
      </c>
      <c r="B3287" s="114" t="s">
        <v>1912</v>
      </c>
      <c r="C3287" s="114" t="s">
        <v>596</v>
      </c>
      <c r="D3287" s="114" t="s">
        <v>1683</v>
      </c>
      <c r="E3287" s="112">
        <v>0</v>
      </c>
      <c r="F3287" s="112">
        <v>0</v>
      </c>
      <c r="G3287" s="112">
        <v>0</v>
      </c>
      <c r="H3287" s="112">
        <v>0</v>
      </c>
      <c r="I3287" s="112">
        <v>0</v>
      </c>
      <c r="J3287" s="112">
        <v>0</v>
      </c>
      <c r="K3287" s="112">
        <v>0</v>
      </c>
      <c r="L3287" s="112">
        <v>0</v>
      </c>
      <c r="M3287" s="112">
        <v>0</v>
      </c>
      <c r="O3287" s="114" t="s">
        <v>1911</v>
      </c>
      <c r="P3287" s="114" t="s">
        <v>1912</v>
      </c>
      <c r="Q3287" s="114" t="s">
        <v>596</v>
      </c>
      <c r="R3287" s="114" t="s">
        <v>1683</v>
      </c>
      <c r="S3287" s="114"/>
      <c r="T3287" s="112">
        <v>0</v>
      </c>
      <c r="U3287" s="112">
        <v>0</v>
      </c>
      <c r="V3287" s="112">
        <v>0</v>
      </c>
      <c r="W3287" s="112">
        <v>0</v>
      </c>
      <c r="X3287" s="112">
        <v>0</v>
      </c>
      <c r="Y3287" s="112">
        <v>0</v>
      </c>
      <c r="Z3287" s="112">
        <v>0</v>
      </c>
      <c r="AA3287" s="112">
        <v>0</v>
      </c>
      <c r="AB3287" s="112">
        <v>0</v>
      </c>
    </row>
    <row r="3288" spans="1:28" hidden="1" outlineLevel="1" x14ac:dyDescent="0.25">
      <c r="A3288" s="114" t="s">
        <v>1911</v>
      </c>
      <c r="B3288" s="114" t="s">
        <v>1912</v>
      </c>
      <c r="C3288" s="114" t="s">
        <v>597</v>
      </c>
      <c r="D3288" s="114" t="s">
        <v>1684</v>
      </c>
      <c r="E3288" s="112">
        <v>4080</v>
      </c>
      <c r="F3288" s="112">
        <v>22144</v>
      </c>
      <c r="G3288" s="112">
        <v>0</v>
      </c>
      <c r="H3288" s="112">
        <v>0</v>
      </c>
      <c r="I3288" s="112">
        <v>105520</v>
      </c>
      <c r="J3288" s="112">
        <v>0</v>
      </c>
      <c r="K3288" s="112">
        <v>216</v>
      </c>
      <c r="L3288" s="112">
        <v>528</v>
      </c>
      <c r="M3288" s="112">
        <v>132488</v>
      </c>
      <c r="O3288" s="114" t="s">
        <v>1911</v>
      </c>
      <c r="P3288" s="114" t="s">
        <v>1912</v>
      </c>
      <c r="Q3288" s="114" t="s">
        <v>597</v>
      </c>
      <c r="R3288" s="114" t="s">
        <v>1684</v>
      </c>
      <c r="S3288" s="114"/>
      <c r="T3288" s="112">
        <v>4080</v>
      </c>
      <c r="U3288" s="112">
        <v>22144</v>
      </c>
      <c r="V3288" s="112">
        <v>0</v>
      </c>
      <c r="W3288" s="112">
        <v>0</v>
      </c>
      <c r="X3288" s="112">
        <v>105520</v>
      </c>
      <c r="Y3288" s="112">
        <v>0</v>
      </c>
      <c r="Z3288" s="112">
        <v>216</v>
      </c>
      <c r="AA3288" s="112">
        <v>528</v>
      </c>
      <c r="AB3288" s="112">
        <v>132488</v>
      </c>
    </row>
    <row r="3289" spans="1:28" hidden="1" outlineLevel="1" x14ac:dyDescent="0.25">
      <c r="A3289" s="114" t="s">
        <v>1911</v>
      </c>
      <c r="B3289" s="114" t="s">
        <v>1912</v>
      </c>
      <c r="C3289" s="114" t="s">
        <v>598</v>
      </c>
      <c r="D3289" s="114" t="s">
        <v>1685</v>
      </c>
      <c r="E3289" s="112">
        <v>0</v>
      </c>
      <c r="F3289" s="112">
        <v>25744</v>
      </c>
      <c r="G3289" s="112">
        <v>0</v>
      </c>
      <c r="H3289" s="112">
        <v>0</v>
      </c>
      <c r="I3289" s="112">
        <v>0</v>
      </c>
      <c r="J3289" s="112">
        <v>0</v>
      </c>
      <c r="K3289" s="112">
        <v>0</v>
      </c>
      <c r="L3289" s="112">
        <v>0</v>
      </c>
      <c r="M3289" s="112">
        <v>25744</v>
      </c>
      <c r="O3289" s="114" t="s">
        <v>1911</v>
      </c>
      <c r="P3289" s="114" t="s">
        <v>1912</v>
      </c>
      <c r="Q3289" s="114" t="s">
        <v>598</v>
      </c>
      <c r="R3289" s="114" t="s">
        <v>1685</v>
      </c>
      <c r="S3289" s="114"/>
      <c r="T3289" s="112">
        <v>0</v>
      </c>
      <c r="U3289" s="112">
        <v>25744</v>
      </c>
      <c r="V3289" s="112">
        <v>0</v>
      </c>
      <c r="W3289" s="112">
        <v>0</v>
      </c>
      <c r="X3289" s="112">
        <v>0</v>
      </c>
      <c r="Y3289" s="112">
        <v>0</v>
      </c>
      <c r="Z3289" s="112">
        <v>0</v>
      </c>
      <c r="AA3289" s="112">
        <v>0</v>
      </c>
      <c r="AB3289" s="112">
        <v>25744</v>
      </c>
    </row>
    <row r="3290" spans="1:28" hidden="1" outlineLevel="1" x14ac:dyDescent="0.25">
      <c r="A3290" s="114" t="s">
        <v>1911</v>
      </c>
      <c r="B3290" s="114" t="s">
        <v>1912</v>
      </c>
      <c r="C3290" s="114" t="s">
        <v>599</v>
      </c>
      <c r="D3290" s="114" t="s">
        <v>1686</v>
      </c>
      <c r="E3290" s="112">
        <v>0</v>
      </c>
      <c r="F3290" s="112">
        <v>7232</v>
      </c>
      <c r="G3290" s="112">
        <v>0</v>
      </c>
      <c r="H3290" s="112">
        <v>0</v>
      </c>
      <c r="I3290" s="112">
        <v>0</v>
      </c>
      <c r="J3290" s="112">
        <v>124560</v>
      </c>
      <c r="K3290" s="112">
        <v>0</v>
      </c>
      <c r="L3290" s="112">
        <v>1632</v>
      </c>
      <c r="M3290" s="112">
        <v>133424</v>
      </c>
      <c r="O3290" s="114" t="s">
        <v>1911</v>
      </c>
      <c r="P3290" s="114" t="s">
        <v>1912</v>
      </c>
      <c r="Q3290" s="114" t="s">
        <v>599</v>
      </c>
      <c r="R3290" s="114" t="s">
        <v>1686</v>
      </c>
      <c r="S3290" s="114"/>
      <c r="T3290" s="112">
        <v>0</v>
      </c>
      <c r="U3290" s="112">
        <v>7232</v>
      </c>
      <c r="V3290" s="112">
        <v>0</v>
      </c>
      <c r="W3290" s="112">
        <v>0</v>
      </c>
      <c r="X3290" s="112">
        <v>0</v>
      </c>
      <c r="Y3290" s="112">
        <v>124560</v>
      </c>
      <c r="Z3290" s="112">
        <v>0</v>
      </c>
      <c r="AA3290" s="112">
        <v>1632</v>
      </c>
      <c r="AB3290" s="112">
        <v>133424</v>
      </c>
    </row>
    <row r="3291" spans="1:28" hidden="1" outlineLevel="1" x14ac:dyDescent="0.25">
      <c r="A3291" s="114" t="s">
        <v>1911</v>
      </c>
      <c r="B3291" s="114" t="s">
        <v>1912</v>
      </c>
      <c r="C3291" s="114" t="s">
        <v>600</v>
      </c>
      <c r="D3291" s="114" t="s">
        <v>1687</v>
      </c>
      <c r="E3291" s="112">
        <v>494320</v>
      </c>
      <c r="F3291" s="112">
        <v>0</v>
      </c>
      <c r="G3291" s="112">
        <v>0</v>
      </c>
      <c r="H3291" s="112">
        <v>147808</v>
      </c>
      <c r="I3291" s="112">
        <v>0</v>
      </c>
      <c r="J3291" s="112">
        <v>0</v>
      </c>
      <c r="K3291" s="112">
        <v>0</v>
      </c>
      <c r="L3291" s="112">
        <v>0</v>
      </c>
      <c r="M3291" s="112">
        <v>642128</v>
      </c>
      <c r="O3291" s="114" t="s">
        <v>1911</v>
      </c>
      <c r="P3291" s="114" t="s">
        <v>1912</v>
      </c>
      <c r="Q3291" s="114" t="s">
        <v>600</v>
      </c>
      <c r="R3291" s="114" t="s">
        <v>1687</v>
      </c>
      <c r="S3291" s="114"/>
      <c r="T3291" s="112">
        <v>494320</v>
      </c>
      <c r="U3291" s="112">
        <v>0</v>
      </c>
      <c r="V3291" s="112">
        <v>0</v>
      </c>
      <c r="W3291" s="112">
        <v>147808</v>
      </c>
      <c r="X3291" s="112">
        <v>0</v>
      </c>
      <c r="Y3291" s="112">
        <v>0</v>
      </c>
      <c r="Z3291" s="112">
        <v>0</v>
      </c>
      <c r="AA3291" s="112">
        <v>0</v>
      </c>
      <c r="AB3291" s="112">
        <v>642128</v>
      </c>
    </row>
    <row r="3292" spans="1:28" hidden="1" outlineLevel="1" x14ac:dyDescent="0.25">
      <c r="A3292" s="114" t="s">
        <v>1911</v>
      </c>
      <c r="B3292" s="114" t="s">
        <v>1912</v>
      </c>
      <c r="C3292" s="114" t="s">
        <v>601</v>
      </c>
      <c r="D3292" s="114" t="s">
        <v>1688</v>
      </c>
      <c r="E3292" s="112">
        <v>54672</v>
      </c>
      <c r="F3292" s="112">
        <v>0</v>
      </c>
      <c r="G3292" s="112">
        <v>0</v>
      </c>
      <c r="H3292" s="112">
        <v>0</v>
      </c>
      <c r="I3292" s="112">
        <v>0</v>
      </c>
      <c r="J3292" s="112">
        <v>0</v>
      </c>
      <c r="K3292" s="112">
        <v>0</v>
      </c>
      <c r="L3292" s="112">
        <v>0</v>
      </c>
      <c r="M3292" s="112">
        <v>54672</v>
      </c>
      <c r="O3292" s="114" t="s">
        <v>1911</v>
      </c>
      <c r="P3292" s="114" t="s">
        <v>1912</v>
      </c>
      <c r="Q3292" s="114" t="s">
        <v>601</v>
      </c>
      <c r="R3292" s="114" t="s">
        <v>1688</v>
      </c>
      <c r="S3292" s="114"/>
      <c r="T3292" s="112">
        <v>54672</v>
      </c>
      <c r="U3292" s="112">
        <v>0</v>
      </c>
      <c r="V3292" s="112">
        <v>0</v>
      </c>
      <c r="W3292" s="112">
        <v>0</v>
      </c>
      <c r="X3292" s="112">
        <v>0</v>
      </c>
      <c r="Y3292" s="112">
        <v>0</v>
      </c>
      <c r="Z3292" s="112">
        <v>0</v>
      </c>
      <c r="AA3292" s="112">
        <v>0</v>
      </c>
      <c r="AB3292" s="112">
        <v>54672</v>
      </c>
    </row>
    <row r="3293" spans="1:28" hidden="1" outlineLevel="1" x14ac:dyDescent="0.25">
      <c r="A3293" s="114" t="s">
        <v>1911</v>
      </c>
      <c r="B3293" s="114" t="s">
        <v>1912</v>
      </c>
      <c r="C3293" s="114" t="s">
        <v>602</v>
      </c>
      <c r="D3293" s="114" t="s">
        <v>1689</v>
      </c>
      <c r="E3293" s="112">
        <v>0</v>
      </c>
      <c r="F3293" s="112">
        <v>0</v>
      </c>
      <c r="G3293" s="112">
        <v>0</v>
      </c>
      <c r="H3293" s="112">
        <v>0</v>
      </c>
      <c r="I3293" s="112">
        <v>0</v>
      </c>
      <c r="J3293" s="112">
        <v>90064</v>
      </c>
      <c r="K3293" s="112">
        <v>0</v>
      </c>
      <c r="L3293" s="112">
        <v>0</v>
      </c>
      <c r="M3293" s="112">
        <v>90064</v>
      </c>
      <c r="O3293" s="114" t="s">
        <v>1911</v>
      </c>
      <c r="P3293" s="114" t="s">
        <v>1912</v>
      </c>
      <c r="Q3293" s="114" t="s">
        <v>602</v>
      </c>
      <c r="R3293" s="114" t="s">
        <v>1689</v>
      </c>
      <c r="S3293" s="114"/>
      <c r="T3293" s="112">
        <v>0</v>
      </c>
      <c r="U3293" s="112">
        <v>0</v>
      </c>
      <c r="V3293" s="112">
        <v>0</v>
      </c>
      <c r="W3293" s="112">
        <v>0</v>
      </c>
      <c r="X3293" s="112">
        <v>0</v>
      </c>
      <c r="Y3293" s="112">
        <v>90064</v>
      </c>
      <c r="Z3293" s="112">
        <v>0</v>
      </c>
      <c r="AA3293" s="112">
        <v>0</v>
      </c>
      <c r="AB3293" s="112">
        <v>90064</v>
      </c>
    </row>
    <row r="3294" spans="1:28" hidden="1" outlineLevel="1" x14ac:dyDescent="0.25">
      <c r="A3294" s="114" t="s">
        <v>1911</v>
      </c>
      <c r="B3294" s="114" t="s">
        <v>1912</v>
      </c>
      <c r="C3294" s="114" t="s">
        <v>603</v>
      </c>
      <c r="D3294" s="114" t="s">
        <v>1690</v>
      </c>
      <c r="E3294" s="112">
        <v>0</v>
      </c>
      <c r="F3294" s="112">
        <v>0</v>
      </c>
      <c r="G3294" s="112">
        <v>0</v>
      </c>
      <c r="H3294" s="112">
        <v>0</v>
      </c>
      <c r="I3294" s="112">
        <v>0</v>
      </c>
      <c r="J3294" s="112">
        <v>0</v>
      </c>
      <c r="K3294" s="112">
        <v>0</v>
      </c>
      <c r="L3294" s="112">
        <v>0</v>
      </c>
      <c r="M3294" s="112">
        <v>0</v>
      </c>
      <c r="O3294" s="114" t="s">
        <v>1911</v>
      </c>
      <c r="P3294" s="114" t="s">
        <v>1912</v>
      </c>
      <c r="Q3294" s="114" t="s">
        <v>603</v>
      </c>
      <c r="R3294" s="114" t="s">
        <v>1690</v>
      </c>
      <c r="S3294" s="114"/>
      <c r="T3294" s="112">
        <v>0</v>
      </c>
      <c r="U3294" s="112">
        <v>0</v>
      </c>
      <c r="V3294" s="112">
        <v>0</v>
      </c>
      <c r="W3294" s="112">
        <v>0</v>
      </c>
      <c r="X3294" s="112">
        <v>0</v>
      </c>
      <c r="Y3294" s="112">
        <v>0</v>
      </c>
      <c r="Z3294" s="112">
        <v>0</v>
      </c>
      <c r="AA3294" s="112">
        <v>0</v>
      </c>
      <c r="AB3294" s="112">
        <v>0</v>
      </c>
    </row>
    <row r="3295" spans="1:28" hidden="1" outlineLevel="1" x14ac:dyDescent="0.25">
      <c r="A3295" s="114" t="s">
        <v>1911</v>
      </c>
      <c r="B3295" s="114" t="s">
        <v>1912</v>
      </c>
      <c r="C3295" s="114" t="s">
        <v>604</v>
      </c>
      <c r="D3295" s="114" t="s">
        <v>1691</v>
      </c>
      <c r="E3295" s="112">
        <v>2496</v>
      </c>
      <c r="F3295" s="112">
        <v>0</v>
      </c>
      <c r="G3295" s="112">
        <v>0</v>
      </c>
      <c r="H3295" s="112">
        <v>0</v>
      </c>
      <c r="I3295" s="112">
        <v>288</v>
      </c>
      <c r="J3295" s="112">
        <v>77952</v>
      </c>
      <c r="K3295" s="112">
        <v>0</v>
      </c>
      <c r="L3295" s="112">
        <v>11536</v>
      </c>
      <c r="M3295" s="112">
        <v>92272</v>
      </c>
      <c r="O3295" s="114" t="s">
        <v>1911</v>
      </c>
      <c r="P3295" s="114" t="s">
        <v>1912</v>
      </c>
      <c r="Q3295" s="114" t="s">
        <v>604</v>
      </c>
      <c r="R3295" s="114" t="s">
        <v>1691</v>
      </c>
      <c r="S3295" s="114"/>
      <c r="T3295" s="112">
        <v>2496</v>
      </c>
      <c r="U3295" s="112">
        <v>0</v>
      </c>
      <c r="V3295" s="112">
        <v>0</v>
      </c>
      <c r="W3295" s="112">
        <v>0</v>
      </c>
      <c r="X3295" s="112">
        <v>288</v>
      </c>
      <c r="Y3295" s="112">
        <v>77952</v>
      </c>
      <c r="Z3295" s="112">
        <v>0</v>
      </c>
      <c r="AA3295" s="112">
        <v>11536</v>
      </c>
      <c r="AB3295" s="112">
        <v>92272</v>
      </c>
    </row>
    <row r="3296" spans="1:28" hidden="1" outlineLevel="1" x14ac:dyDescent="0.25">
      <c r="A3296" s="114" t="s">
        <v>1911</v>
      </c>
      <c r="B3296" s="114" t="s">
        <v>1912</v>
      </c>
      <c r="C3296" s="114" t="s">
        <v>605</v>
      </c>
      <c r="D3296" s="114" t="s">
        <v>1692</v>
      </c>
      <c r="E3296" s="112">
        <v>0</v>
      </c>
      <c r="F3296" s="112">
        <v>0</v>
      </c>
      <c r="G3296" s="112">
        <v>0</v>
      </c>
      <c r="H3296" s="112">
        <v>0</v>
      </c>
      <c r="I3296" s="112">
        <v>0</v>
      </c>
      <c r="J3296" s="112">
        <v>0</v>
      </c>
      <c r="K3296" s="112">
        <v>0</v>
      </c>
      <c r="L3296" s="112">
        <v>0</v>
      </c>
      <c r="M3296" s="112">
        <v>0</v>
      </c>
      <c r="O3296" s="114" t="s">
        <v>1911</v>
      </c>
      <c r="P3296" s="114" t="s">
        <v>1912</v>
      </c>
      <c r="Q3296" s="114" t="s">
        <v>605</v>
      </c>
      <c r="R3296" s="114" t="s">
        <v>1692</v>
      </c>
      <c r="S3296" s="114"/>
      <c r="T3296" s="112">
        <v>0</v>
      </c>
      <c r="U3296" s="112">
        <v>0</v>
      </c>
      <c r="V3296" s="112">
        <v>0</v>
      </c>
      <c r="W3296" s="112">
        <v>0</v>
      </c>
      <c r="X3296" s="112">
        <v>0</v>
      </c>
      <c r="Y3296" s="112">
        <v>0</v>
      </c>
      <c r="Z3296" s="112">
        <v>0</v>
      </c>
      <c r="AA3296" s="112">
        <v>0</v>
      </c>
      <c r="AB3296" s="112">
        <v>0</v>
      </c>
    </row>
    <row r="3297" spans="1:28" hidden="1" outlineLevel="1" x14ac:dyDescent="0.25">
      <c r="A3297" s="114" t="s">
        <v>1911</v>
      </c>
      <c r="B3297" s="114" t="s">
        <v>1912</v>
      </c>
      <c r="C3297" s="114" t="s">
        <v>606</v>
      </c>
      <c r="D3297" s="114" t="s">
        <v>1693</v>
      </c>
      <c r="E3297" s="112">
        <v>0</v>
      </c>
      <c r="F3297" s="112">
        <v>0</v>
      </c>
      <c r="G3297" s="112">
        <v>0</v>
      </c>
      <c r="H3297" s="112">
        <v>0</v>
      </c>
      <c r="I3297" s="112">
        <v>0</v>
      </c>
      <c r="J3297" s="112">
        <v>143552</v>
      </c>
      <c r="K3297" s="112">
        <v>0</v>
      </c>
      <c r="L3297" s="112">
        <v>0</v>
      </c>
      <c r="M3297" s="112">
        <v>143552</v>
      </c>
      <c r="O3297" s="114" t="s">
        <v>1911</v>
      </c>
      <c r="P3297" s="114" t="s">
        <v>1912</v>
      </c>
      <c r="Q3297" s="114" t="s">
        <v>606</v>
      </c>
      <c r="R3297" s="114" t="s">
        <v>1693</v>
      </c>
      <c r="S3297" s="114"/>
      <c r="T3297" s="112">
        <v>0</v>
      </c>
      <c r="U3297" s="112">
        <v>0</v>
      </c>
      <c r="V3297" s="112">
        <v>0</v>
      </c>
      <c r="W3297" s="112">
        <v>0</v>
      </c>
      <c r="X3297" s="112">
        <v>0</v>
      </c>
      <c r="Y3297" s="112">
        <v>143552</v>
      </c>
      <c r="Z3297" s="112">
        <v>0</v>
      </c>
      <c r="AA3297" s="112">
        <v>0</v>
      </c>
      <c r="AB3297" s="112">
        <v>143552</v>
      </c>
    </row>
    <row r="3298" spans="1:28" hidden="1" outlineLevel="1" x14ac:dyDescent="0.25">
      <c r="A3298" s="114" t="s">
        <v>1911</v>
      </c>
      <c r="B3298" s="114" t="s">
        <v>1912</v>
      </c>
      <c r="C3298" s="114" t="s">
        <v>607</v>
      </c>
      <c r="D3298" s="114" t="s">
        <v>1694</v>
      </c>
      <c r="E3298" s="112">
        <v>0</v>
      </c>
      <c r="F3298" s="112">
        <v>370368</v>
      </c>
      <c r="G3298" s="112">
        <v>107136</v>
      </c>
      <c r="H3298" s="112">
        <v>0</v>
      </c>
      <c r="I3298" s="112">
        <v>0</v>
      </c>
      <c r="J3298" s="112">
        <v>0</v>
      </c>
      <c r="K3298" s="112">
        <v>0</v>
      </c>
      <c r="L3298" s="112">
        <v>0</v>
      </c>
      <c r="M3298" s="112">
        <v>477504</v>
      </c>
      <c r="O3298" s="114" t="s">
        <v>1911</v>
      </c>
      <c r="P3298" s="114" t="s">
        <v>1912</v>
      </c>
      <c r="Q3298" s="114" t="s">
        <v>607</v>
      </c>
      <c r="R3298" s="114" t="s">
        <v>1694</v>
      </c>
      <c r="S3298" s="114"/>
      <c r="T3298" s="112">
        <v>0</v>
      </c>
      <c r="U3298" s="112">
        <v>370368</v>
      </c>
      <c r="V3298" s="112">
        <v>107136</v>
      </c>
      <c r="W3298" s="112">
        <v>0</v>
      </c>
      <c r="X3298" s="112">
        <v>0</v>
      </c>
      <c r="Y3298" s="112">
        <v>0</v>
      </c>
      <c r="Z3298" s="112">
        <v>0</v>
      </c>
      <c r="AA3298" s="112">
        <v>0</v>
      </c>
      <c r="AB3298" s="112">
        <v>477504</v>
      </c>
    </row>
    <row r="3299" spans="1:28" hidden="1" outlineLevel="1" x14ac:dyDescent="0.25">
      <c r="A3299" s="114" t="s">
        <v>1911</v>
      </c>
      <c r="B3299" s="114" t="s">
        <v>1912</v>
      </c>
      <c r="C3299" s="114" t="s">
        <v>608</v>
      </c>
      <c r="D3299" s="114" t="s">
        <v>1695</v>
      </c>
      <c r="E3299" s="112">
        <v>0</v>
      </c>
      <c r="F3299" s="112">
        <v>0</v>
      </c>
      <c r="G3299" s="112">
        <v>0</v>
      </c>
      <c r="H3299" s="112">
        <v>0</v>
      </c>
      <c r="I3299" s="112">
        <v>0</v>
      </c>
      <c r="J3299" s="112">
        <v>0</v>
      </c>
      <c r="K3299" s="112">
        <v>0</v>
      </c>
      <c r="L3299" s="112">
        <v>0</v>
      </c>
      <c r="M3299" s="112">
        <v>0</v>
      </c>
      <c r="O3299" s="114" t="s">
        <v>1911</v>
      </c>
      <c r="P3299" s="114" t="s">
        <v>1912</v>
      </c>
      <c r="Q3299" s="114" t="s">
        <v>608</v>
      </c>
      <c r="R3299" s="114" t="s">
        <v>1695</v>
      </c>
      <c r="S3299" s="114"/>
      <c r="T3299" s="112">
        <v>0</v>
      </c>
      <c r="U3299" s="112">
        <v>0</v>
      </c>
      <c r="V3299" s="112">
        <v>0</v>
      </c>
      <c r="W3299" s="112">
        <v>0</v>
      </c>
      <c r="X3299" s="112">
        <v>0</v>
      </c>
      <c r="Y3299" s="112">
        <v>0</v>
      </c>
      <c r="Z3299" s="112">
        <v>0</v>
      </c>
      <c r="AA3299" s="112">
        <v>0</v>
      </c>
      <c r="AB3299" s="112">
        <v>0</v>
      </c>
    </row>
    <row r="3300" spans="1:28" hidden="1" outlineLevel="1" x14ac:dyDescent="0.25">
      <c r="A3300" s="114" t="s">
        <v>1911</v>
      </c>
      <c r="B3300" s="114" t="s">
        <v>1912</v>
      </c>
      <c r="C3300" s="114" t="s">
        <v>609</v>
      </c>
      <c r="D3300" s="114" t="s">
        <v>1696</v>
      </c>
      <c r="E3300" s="112">
        <v>0</v>
      </c>
      <c r="F3300" s="112">
        <v>0</v>
      </c>
      <c r="G3300" s="112">
        <v>0</v>
      </c>
      <c r="H3300" s="112">
        <v>0</v>
      </c>
      <c r="I3300" s="112">
        <v>0</v>
      </c>
      <c r="J3300" s="112">
        <v>0</v>
      </c>
      <c r="K3300" s="112">
        <v>0</v>
      </c>
      <c r="L3300" s="112">
        <v>0</v>
      </c>
      <c r="M3300" s="112">
        <v>0</v>
      </c>
      <c r="O3300" s="114" t="s">
        <v>1911</v>
      </c>
      <c r="P3300" s="114" t="s">
        <v>1912</v>
      </c>
      <c r="Q3300" s="114" t="s">
        <v>609</v>
      </c>
      <c r="R3300" s="114" t="s">
        <v>1696</v>
      </c>
      <c r="S3300" s="114"/>
      <c r="T3300" s="112">
        <v>0</v>
      </c>
      <c r="U3300" s="112">
        <v>0</v>
      </c>
      <c r="V3300" s="112">
        <v>0</v>
      </c>
      <c r="W3300" s="112">
        <v>0</v>
      </c>
      <c r="X3300" s="112">
        <v>0</v>
      </c>
      <c r="Y3300" s="112">
        <v>0</v>
      </c>
      <c r="Z3300" s="112">
        <v>0</v>
      </c>
      <c r="AA3300" s="112">
        <v>0</v>
      </c>
      <c r="AB3300" s="112">
        <v>0</v>
      </c>
    </row>
    <row r="3301" spans="1:28" hidden="1" outlineLevel="1" x14ac:dyDescent="0.25">
      <c r="A3301" s="114" t="s">
        <v>1911</v>
      </c>
      <c r="B3301" s="114" t="s">
        <v>1912</v>
      </c>
      <c r="C3301" s="114" t="s">
        <v>610</v>
      </c>
      <c r="D3301" s="114" t="s">
        <v>1697</v>
      </c>
      <c r="E3301" s="112">
        <v>0</v>
      </c>
      <c r="F3301" s="112">
        <v>0</v>
      </c>
      <c r="G3301" s="112">
        <v>0</v>
      </c>
      <c r="H3301" s="112">
        <v>0</v>
      </c>
      <c r="I3301" s="112">
        <v>832</v>
      </c>
      <c r="J3301" s="112">
        <v>0</v>
      </c>
      <c r="K3301" s="112">
        <v>640</v>
      </c>
      <c r="L3301" s="112">
        <v>0</v>
      </c>
      <c r="M3301" s="112">
        <v>1472</v>
      </c>
      <c r="O3301" s="114" t="s">
        <v>1911</v>
      </c>
      <c r="P3301" s="114" t="s">
        <v>1912</v>
      </c>
      <c r="Q3301" s="114" t="s">
        <v>610</v>
      </c>
      <c r="R3301" s="114" t="s">
        <v>1697</v>
      </c>
      <c r="S3301" s="114"/>
      <c r="T3301" s="112">
        <v>0</v>
      </c>
      <c r="U3301" s="112">
        <v>0</v>
      </c>
      <c r="V3301" s="112">
        <v>0</v>
      </c>
      <c r="W3301" s="112">
        <v>0</v>
      </c>
      <c r="X3301" s="112">
        <v>832</v>
      </c>
      <c r="Y3301" s="112">
        <v>0</v>
      </c>
      <c r="Z3301" s="112">
        <v>640</v>
      </c>
      <c r="AA3301" s="112">
        <v>0</v>
      </c>
      <c r="AB3301" s="112">
        <v>1472</v>
      </c>
    </row>
    <row r="3302" spans="1:28" hidden="1" outlineLevel="1" x14ac:dyDescent="0.25">
      <c r="A3302" s="114" t="s">
        <v>1911</v>
      </c>
      <c r="B3302" s="114" t="s">
        <v>1912</v>
      </c>
      <c r="C3302" s="114" t="s">
        <v>611</v>
      </c>
      <c r="D3302" s="114" t="s">
        <v>1698</v>
      </c>
      <c r="E3302" s="112">
        <v>15504</v>
      </c>
      <c r="F3302" s="112">
        <v>0</v>
      </c>
      <c r="G3302" s="112">
        <v>0</v>
      </c>
      <c r="H3302" s="112">
        <v>0</v>
      </c>
      <c r="I3302" s="112">
        <v>6624</v>
      </c>
      <c r="J3302" s="112">
        <v>0</v>
      </c>
      <c r="K3302" s="112">
        <v>0</v>
      </c>
      <c r="L3302" s="112">
        <v>0</v>
      </c>
      <c r="M3302" s="112">
        <v>22128</v>
      </c>
      <c r="O3302" s="114" t="s">
        <v>1911</v>
      </c>
      <c r="P3302" s="114" t="s">
        <v>1912</v>
      </c>
      <c r="Q3302" s="114" t="s">
        <v>611</v>
      </c>
      <c r="R3302" s="114" t="s">
        <v>1698</v>
      </c>
      <c r="S3302" s="114"/>
      <c r="T3302" s="112">
        <v>15504</v>
      </c>
      <c r="U3302" s="112">
        <v>0</v>
      </c>
      <c r="V3302" s="112">
        <v>0</v>
      </c>
      <c r="W3302" s="112">
        <v>0</v>
      </c>
      <c r="X3302" s="112">
        <v>6624</v>
      </c>
      <c r="Y3302" s="112">
        <v>0</v>
      </c>
      <c r="Z3302" s="112">
        <v>0</v>
      </c>
      <c r="AA3302" s="112">
        <v>0</v>
      </c>
      <c r="AB3302" s="112">
        <v>22128</v>
      </c>
    </row>
    <row r="3303" spans="1:28" hidden="1" outlineLevel="1" x14ac:dyDescent="0.25">
      <c r="A3303" s="114" t="s">
        <v>1911</v>
      </c>
      <c r="B3303" s="114" t="s">
        <v>1912</v>
      </c>
      <c r="C3303" s="114" t="s">
        <v>612</v>
      </c>
      <c r="D3303" s="114" t="s">
        <v>1699</v>
      </c>
      <c r="E3303" s="112">
        <v>12864</v>
      </c>
      <c r="F3303" s="112">
        <v>0</v>
      </c>
      <c r="G3303" s="112">
        <v>0</v>
      </c>
      <c r="H3303" s="112">
        <v>0</v>
      </c>
      <c r="I3303" s="112">
        <v>1056</v>
      </c>
      <c r="J3303" s="112">
        <v>0</v>
      </c>
      <c r="K3303" s="112">
        <v>0</v>
      </c>
      <c r="L3303" s="112">
        <v>0</v>
      </c>
      <c r="M3303" s="112">
        <v>13920</v>
      </c>
      <c r="O3303" s="114" t="s">
        <v>1911</v>
      </c>
      <c r="P3303" s="114" t="s">
        <v>1912</v>
      </c>
      <c r="Q3303" s="114" t="s">
        <v>612</v>
      </c>
      <c r="R3303" s="114" t="s">
        <v>1699</v>
      </c>
      <c r="S3303" s="114"/>
      <c r="T3303" s="112">
        <v>12864</v>
      </c>
      <c r="U3303" s="112">
        <v>0</v>
      </c>
      <c r="V3303" s="112">
        <v>0</v>
      </c>
      <c r="W3303" s="112">
        <v>0</v>
      </c>
      <c r="X3303" s="112">
        <v>1056</v>
      </c>
      <c r="Y3303" s="112">
        <v>0</v>
      </c>
      <c r="Z3303" s="112">
        <v>0</v>
      </c>
      <c r="AA3303" s="112">
        <v>0</v>
      </c>
      <c r="AB3303" s="112">
        <v>13920</v>
      </c>
    </row>
    <row r="3304" spans="1:28" hidden="1" outlineLevel="1" x14ac:dyDescent="0.25">
      <c r="A3304" s="114" t="s">
        <v>1911</v>
      </c>
      <c r="B3304" s="114" t="s">
        <v>1912</v>
      </c>
      <c r="C3304" s="114" t="s">
        <v>613</v>
      </c>
      <c r="D3304" s="114" t="s">
        <v>1700</v>
      </c>
      <c r="E3304" s="112">
        <v>826176</v>
      </c>
      <c r="F3304" s="112">
        <v>0</v>
      </c>
      <c r="G3304" s="112">
        <v>0</v>
      </c>
      <c r="H3304" s="112">
        <v>0</v>
      </c>
      <c r="I3304" s="112">
        <v>480</v>
      </c>
      <c r="J3304" s="112">
        <v>0</v>
      </c>
      <c r="K3304" s="112">
        <v>0</v>
      </c>
      <c r="L3304" s="112">
        <v>0</v>
      </c>
      <c r="M3304" s="112">
        <v>826656</v>
      </c>
      <c r="O3304" s="114" t="s">
        <v>1911</v>
      </c>
      <c r="P3304" s="114" t="s">
        <v>1912</v>
      </c>
      <c r="Q3304" s="114" t="s">
        <v>613</v>
      </c>
      <c r="R3304" s="114" t="s">
        <v>1700</v>
      </c>
      <c r="S3304" s="114"/>
      <c r="T3304" s="112">
        <v>826176</v>
      </c>
      <c r="U3304" s="112">
        <v>0</v>
      </c>
      <c r="V3304" s="112">
        <v>0</v>
      </c>
      <c r="W3304" s="112">
        <v>0</v>
      </c>
      <c r="X3304" s="112">
        <v>480</v>
      </c>
      <c r="Y3304" s="112">
        <v>0</v>
      </c>
      <c r="Z3304" s="112">
        <v>0</v>
      </c>
      <c r="AA3304" s="112">
        <v>0</v>
      </c>
      <c r="AB3304" s="112">
        <v>826656</v>
      </c>
    </row>
    <row r="3305" spans="1:28" hidden="1" outlineLevel="1" x14ac:dyDescent="0.25">
      <c r="A3305" s="114" t="s">
        <v>1911</v>
      </c>
      <c r="B3305" s="114" t="s">
        <v>1912</v>
      </c>
      <c r="C3305" s="114" t="s">
        <v>614</v>
      </c>
      <c r="D3305" s="114" t="s">
        <v>1701</v>
      </c>
      <c r="E3305" s="112">
        <v>205456</v>
      </c>
      <c r="F3305" s="112">
        <v>0</v>
      </c>
      <c r="G3305" s="112">
        <v>0</v>
      </c>
      <c r="H3305" s="112">
        <v>0</v>
      </c>
      <c r="I3305" s="112">
        <v>19536</v>
      </c>
      <c r="J3305" s="112">
        <v>0</v>
      </c>
      <c r="K3305" s="112">
        <v>320</v>
      </c>
      <c r="L3305" s="112">
        <v>0</v>
      </c>
      <c r="M3305" s="112">
        <v>225312</v>
      </c>
      <c r="O3305" s="114" t="s">
        <v>1911</v>
      </c>
      <c r="P3305" s="114" t="s">
        <v>1912</v>
      </c>
      <c r="Q3305" s="114" t="s">
        <v>614</v>
      </c>
      <c r="R3305" s="114" t="s">
        <v>1701</v>
      </c>
      <c r="S3305" s="114"/>
      <c r="T3305" s="112">
        <v>205456</v>
      </c>
      <c r="U3305" s="112">
        <v>0</v>
      </c>
      <c r="V3305" s="112">
        <v>0</v>
      </c>
      <c r="W3305" s="112">
        <v>0</v>
      </c>
      <c r="X3305" s="112">
        <v>19536</v>
      </c>
      <c r="Y3305" s="112">
        <v>0</v>
      </c>
      <c r="Z3305" s="112">
        <v>320</v>
      </c>
      <c r="AA3305" s="112">
        <v>0</v>
      </c>
      <c r="AB3305" s="112">
        <v>225312</v>
      </c>
    </row>
    <row r="3306" spans="1:28" hidden="1" outlineLevel="1" x14ac:dyDescent="0.25">
      <c r="A3306" s="114" t="s">
        <v>1911</v>
      </c>
      <c r="B3306" s="114" t="s">
        <v>1912</v>
      </c>
      <c r="C3306" s="114" t="s">
        <v>615</v>
      </c>
      <c r="D3306" s="114" t="s">
        <v>1702</v>
      </c>
      <c r="E3306" s="112">
        <v>0</v>
      </c>
      <c r="F3306" s="112">
        <v>0</v>
      </c>
      <c r="G3306" s="112">
        <v>0</v>
      </c>
      <c r="H3306" s="112">
        <v>0</v>
      </c>
      <c r="I3306" s="112">
        <v>0</v>
      </c>
      <c r="J3306" s="112">
        <v>0</v>
      </c>
      <c r="K3306" s="112">
        <v>0</v>
      </c>
      <c r="L3306" s="112">
        <v>0</v>
      </c>
      <c r="M3306" s="112">
        <v>0</v>
      </c>
      <c r="O3306" s="114" t="s">
        <v>1911</v>
      </c>
      <c r="P3306" s="114" t="s">
        <v>1912</v>
      </c>
      <c r="Q3306" s="114" t="s">
        <v>615</v>
      </c>
      <c r="R3306" s="114" t="s">
        <v>1702</v>
      </c>
      <c r="S3306" s="114"/>
      <c r="T3306" s="112">
        <v>0</v>
      </c>
      <c r="U3306" s="112">
        <v>0</v>
      </c>
      <c r="V3306" s="112">
        <v>0</v>
      </c>
      <c r="W3306" s="112">
        <v>0</v>
      </c>
      <c r="X3306" s="112">
        <v>0</v>
      </c>
      <c r="Y3306" s="112">
        <v>0</v>
      </c>
      <c r="Z3306" s="112">
        <v>0</v>
      </c>
      <c r="AA3306" s="112">
        <v>0</v>
      </c>
      <c r="AB3306" s="112">
        <v>0</v>
      </c>
    </row>
    <row r="3307" spans="1:28" hidden="1" outlineLevel="1" x14ac:dyDescent="0.25">
      <c r="A3307" s="114" t="s">
        <v>1911</v>
      </c>
      <c r="B3307" s="114" t="s">
        <v>1912</v>
      </c>
      <c r="C3307" s="114" t="s">
        <v>616</v>
      </c>
      <c r="D3307" s="114" t="s">
        <v>1703</v>
      </c>
      <c r="E3307" s="112">
        <v>1693856</v>
      </c>
      <c r="F3307" s="112">
        <v>1444688</v>
      </c>
      <c r="G3307" s="112">
        <v>107136</v>
      </c>
      <c r="H3307" s="112">
        <v>147808</v>
      </c>
      <c r="I3307" s="112">
        <v>209136</v>
      </c>
      <c r="J3307" s="112">
        <v>519600</v>
      </c>
      <c r="K3307" s="112">
        <v>36929</v>
      </c>
      <c r="L3307" s="112">
        <v>13919</v>
      </c>
      <c r="M3307" s="112">
        <v>4173072</v>
      </c>
      <c r="O3307" s="114" t="s">
        <v>1911</v>
      </c>
      <c r="P3307" s="114" t="s">
        <v>1912</v>
      </c>
      <c r="Q3307" s="114" t="s">
        <v>616</v>
      </c>
      <c r="R3307" s="114" t="s">
        <v>1703</v>
      </c>
      <c r="S3307" s="114"/>
      <c r="T3307" s="112">
        <v>1693856</v>
      </c>
      <c r="U3307" s="112">
        <v>1444688</v>
      </c>
      <c r="V3307" s="112">
        <v>107136</v>
      </c>
      <c r="W3307" s="112">
        <v>147808</v>
      </c>
      <c r="X3307" s="112">
        <v>209136</v>
      </c>
      <c r="Y3307" s="112">
        <v>519600</v>
      </c>
      <c r="Z3307" s="112">
        <v>36929</v>
      </c>
      <c r="AA3307" s="112">
        <v>13919</v>
      </c>
      <c r="AB3307" s="112">
        <v>4173072</v>
      </c>
    </row>
    <row r="3308" spans="1:28" hidden="1" outlineLevel="1" x14ac:dyDescent="0.25">
      <c r="D3308" s="111" t="s">
        <v>617</v>
      </c>
      <c r="R3308" s="111" t="s">
        <v>617</v>
      </c>
      <c r="S3308" s="111"/>
    </row>
    <row r="3309" spans="1:28" hidden="1" outlineLevel="1" x14ac:dyDescent="0.25">
      <c r="A3309" s="114" t="s">
        <v>1911</v>
      </c>
      <c r="B3309" s="114" t="s">
        <v>1912</v>
      </c>
      <c r="C3309" s="114" t="s">
        <v>618</v>
      </c>
      <c r="D3309" s="114" t="s">
        <v>1704</v>
      </c>
      <c r="E3309" s="112">
        <v>0</v>
      </c>
      <c r="F3309" s="112">
        <v>0</v>
      </c>
      <c r="G3309" s="112">
        <v>0</v>
      </c>
      <c r="H3309" s="112">
        <v>0</v>
      </c>
      <c r="I3309" s="112">
        <v>0</v>
      </c>
      <c r="J3309" s="112">
        <v>0</v>
      </c>
      <c r="K3309" s="112">
        <v>0</v>
      </c>
      <c r="L3309" s="112">
        <v>0</v>
      </c>
      <c r="M3309" s="112">
        <v>0</v>
      </c>
      <c r="O3309" s="114" t="s">
        <v>1911</v>
      </c>
      <c r="P3309" s="114" t="s">
        <v>1912</v>
      </c>
      <c r="Q3309" s="114" t="s">
        <v>618</v>
      </c>
      <c r="R3309" s="114" t="s">
        <v>1704</v>
      </c>
      <c r="S3309" s="114"/>
      <c r="T3309" s="112">
        <v>0</v>
      </c>
      <c r="U3309" s="112">
        <v>0</v>
      </c>
      <c r="V3309" s="112">
        <v>0</v>
      </c>
      <c r="W3309" s="112">
        <v>0</v>
      </c>
      <c r="X3309" s="112">
        <v>0</v>
      </c>
      <c r="Y3309" s="112">
        <v>0</v>
      </c>
      <c r="Z3309" s="112">
        <v>0</v>
      </c>
      <c r="AA3309" s="112">
        <v>0</v>
      </c>
      <c r="AB3309" s="112">
        <v>0</v>
      </c>
    </row>
    <row r="3310" spans="1:28" hidden="1" outlineLevel="1" x14ac:dyDescent="0.25">
      <c r="A3310" s="114" t="s">
        <v>1911</v>
      </c>
      <c r="B3310" s="114" t="s">
        <v>1912</v>
      </c>
      <c r="C3310" s="114" t="s">
        <v>619</v>
      </c>
      <c r="D3310" s="114" t="s">
        <v>1705</v>
      </c>
      <c r="E3310" s="112">
        <v>0</v>
      </c>
      <c r="F3310" s="112">
        <v>0</v>
      </c>
      <c r="G3310" s="112">
        <v>0</v>
      </c>
      <c r="H3310" s="112">
        <v>0</v>
      </c>
      <c r="I3310" s="112">
        <v>0</v>
      </c>
      <c r="J3310" s="112">
        <v>0</v>
      </c>
      <c r="K3310" s="112">
        <v>0</v>
      </c>
      <c r="L3310" s="112">
        <v>0</v>
      </c>
      <c r="M3310" s="112">
        <v>0</v>
      </c>
      <c r="O3310" s="114" t="s">
        <v>1911</v>
      </c>
      <c r="P3310" s="114" t="s">
        <v>1912</v>
      </c>
      <c r="Q3310" s="114" t="s">
        <v>619</v>
      </c>
      <c r="R3310" s="114" t="s">
        <v>1705</v>
      </c>
      <c r="S3310" s="114"/>
      <c r="T3310" s="112">
        <v>0</v>
      </c>
      <c r="U3310" s="112">
        <v>0</v>
      </c>
      <c r="V3310" s="112">
        <v>0</v>
      </c>
      <c r="W3310" s="112">
        <v>0</v>
      </c>
      <c r="X3310" s="112">
        <v>0</v>
      </c>
      <c r="Y3310" s="112">
        <v>0</v>
      </c>
      <c r="Z3310" s="112">
        <v>0</v>
      </c>
      <c r="AA3310" s="112">
        <v>0</v>
      </c>
      <c r="AB3310" s="112">
        <v>0</v>
      </c>
    </row>
    <row r="3311" spans="1:28" hidden="1" outlineLevel="1" x14ac:dyDescent="0.25">
      <c r="A3311" s="114" t="s">
        <v>1911</v>
      </c>
      <c r="B3311" s="114" t="s">
        <v>1912</v>
      </c>
      <c r="C3311" s="114" t="s">
        <v>620</v>
      </c>
      <c r="D3311" s="114" t="s">
        <v>1706</v>
      </c>
      <c r="E3311" s="112">
        <v>0</v>
      </c>
      <c r="F3311" s="112">
        <v>0</v>
      </c>
      <c r="G3311" s="112">
        <v>0</v>
      </c>
      <c r="H3311" s="112">
        <v>0</v>
      </c>
      <c r="I3311" s="112">
        <v>0</v>
      </c>
      <c r="J3311" s="112">
        <v>0</v>
      </c>
      <c r="K3311" s="112">
        <v>0</v>
      </c>
      <c r="L3311" s="112">
        <v>0</v>
      </c>
      <c r="M3311" s="112">
        <v>0</v>
      </c>
      <c r="O3311" s="114" t="s">
        <v>1911</v>
      </c>
      <c r="P3311" s="114" t="s">
        <v>1912</v>
      </c>
      <c r="Q3311" s="114" t="s">
        <v>620</v>
      </c>
      <c r="R3311" s="114" t="s">
        <v>1706</v>
      </c>
      <c r="S3311" s="114"/>
      <c r="T3311" s="112">
        <v>0</v>
      </c>
      <c r="U3311" s="112">
        <v>0</v>
      </c>
      <c r="V3311" s="112">
        <v>0</v>
      </c>
      <c r="W3311" s="112">
        <v>0</v>
      </c>
      <c r="X3311" s="112">
        <v>0</v>
      </c>
      <c r="Y3311" s="112">
        <v>0</v>
      </c>
      <c r="Z3311" s="112">
        <v>0</v>
      </c>
      <c r="AA3311" s="112">
        <v>0</v>
      </c>
      <c r="AB3311" s="112">
        <v>0</v>
      </c>
    </row>
    <row r="3312" spans="1:28" hidden="1" outlineLevel="1" x14ac:dyDescent="0.25">
      <c r="A3312" s="114" t="s">
        <v>1911</v>
      </c>
      <c r="B3312" s="114" t="s">
        <v>1912</v>
      </c>
      <c r="C3312" s="114" t="s">
        <v>621</v>
      </c>
      <c r="D3312" s="114" t="s">
        <v>1707</v>
      </c>
      <c r="E3312" s="112">
        <v>0</v>
      </c>
      <c r="F3312" s="112">
        <v>0</v>
      </c>
      <c r="G3312" s="112">
        <v>0</v>
      </c>
      <c r="H3312" s="112">
        <v>0</v>
      </c>
      <c r="I3312" s="112">
        <v>0</v>
      </c>
      <c r="J3312" s="112">
        <v>0</v>
      </c>
      <c r="K3312" s="112">
        <v>0</v>
      </c>
      <c r="L3312" s="112">
        <v>0</v>
      </c>
      <c r="M3312" s="112">
        <v>0</v>
      </c>
      <c r="O3312" s="114" t="s">
        <v>1911</v>
      </c>
      <c r="P3312" s="114" t="s">
        <v>1912</v>
      </c>
      <c r="Q3312" s="114" t="s">
        <v>621</v>
      </c>
      <c r="R3312" s="114" t="s">
        <v>1707</v>
      </c>
      <c r="S3312" s="114"/>
      <c r="T3312" s="112">
        <v>0</v>
      </c>
      <c r="U3312" s="112">
        <v>0</v>
      </c>
      <c r="V3312" s="112">
        <v>0</v>
      </c>
      <c r="W3312" s="112">
        <v>0</v>
      </c>
      <c r="X3312" s="112">
        <v>0</v>
      </c>
      <c r="Y3312" s="112">
        <v>0</v>
      </c>
      <c r="Z3312" s="112">
        <v>0</v>
      </c>
      <c r="AA3312" s="112">
        <v>0</v>
      </c>
      <c r="AB3312" s="112">
        <v>0</v>
      </c>
    </row>
    <row r="3313" spans="1:28" hidden="1" outlineLevel="1" x14ac:dyDescent="0.25">
      <c r="A3313" s="114" t="s">
        <v>1911</v>
      </c>
      <c r="B3313" s="114" t="s">
        <v>1912</v>
      </c>
      <c r="C3313" s="114" t="s">
        <v>706</v>
      </c>
      <c r="D3313" s="114" t="s">
        <v>1708</v>
      </c>
      <c r="E3313" s="112">
        <v>0</v>
      </c>
      <c r="F3313" s="112">
        <v>0</v>
      </c>
      <c r="G3313" s="112">
        <v>0</v>
      </c>
      <c r="H3313" s="112">
        <v>0</v>
      </c>
      <c r="I3313" s="112">
        <v>0</v>
      </c>
      <c r="J3313" s="112">
        <v>0</v>
      </c>
      <c r="K3313" s="112">
        <v>0</v>
      </c>
      <c r="L3313" s="112">
        <v>0</v>
      </c>
      <c r="M3313" s="112">
        <v>0</v>
      </c>
      <c r="O3313" s="114" t="s">
        <v>1911</v>
      </c>
      <c r="P3313" s="114" t="s">
        <v>1912</v>
      </c>
      <c r="Q3313" s="114" t="s">
        <v>706</v>
      </c>
      <c r="R3313" s="114" t="s">
        <v>1708</v>
      </c>
      <c r="S3313" s="114"/>
      <c r="T3313" s="112">
        <v>0</v>
      </c>
      <c r="U3313" s="112">
        <v>0</v>
      </c>
      <c r="V3313" s="112">
        <v>0</v>
      </c>
      <c r="W3313" s="112">
        <v>0</v>
      </c>
      <c r="X3313" s="112">
        <v>0</v>
      </c>
      <c r="Y3313" s="112">
        <v>0</v>
      </c>
      <c r="Z3313" s="112">
        <v>0</v>
      </c>
      <c r="AA3313" s="112">
        <v>0</v>
      </c>
      <c r="AB3313" s="112">
        <v>0</v>
      </c>
    </row>
    <row r="3314" spans="1:28" hidden="1" outlineLevel="1" x14ac:dyDescent="0.25">
      <c r="A3314" s="114" t="s">
        <v>1911</v>
      </c>
      <c r="B3314" s="114" t="s">
        <v>1912</v>
      </c>
      <c r="C3314" s="114" t="s">
        <v>708</v>
      </c>
      <c r="D3314" s="114" t="s">
        <v>1709</v>
      </c>
      <c r="E3314" s="112">
        <v>0</v>
      </c>
      <c r="F3314" s="112">
        <v>0</v>
      </c>
      <c r="G3314" s="112">
        <v>0</v>
      </c>
      <c r="H3314" s="112">
        <v>0</v>
      </c>
      <c r="I3314" s="112">
        <v>0</v>
      </c>
      <c r="J3314" s="112">
        <v>0</v>
      </c>
      <c r="K3314" s="112">
        <v>0</v>
      </c>
      <c r="L3314" s="112">
        <v>0</v>
      </c>
      <c r="M3314" s="112">
        <v>0</v>
      </c>
      <c r="O3314" s="114" t="s">
        <v>1911</v>
      </c>
      <c r="P3314" s="114" t="s">
        <v>1912</v>
      </c>
      <c r="Q3314" s="114" t="s">
        <v>708</v>
      </c>
      <c r="R3314" s="114" t="s">
        <v>1709</v>
      </c>
      <c r="S3314" s="114"/>
      <c r="T3314" s="112">
        <v>0</v>
      </c>
      <c r="U3314" s="112">
        <v>0</v>
      </c>
      <c r="V3314" s="112">
        <v>0</v>
      </c>
      <c r="W3314" s="112">
        <v>0</v>
      </c>
      <c r="X3314" s="112">
        <v>0</v>
      </c>
      <c r="Y3314" s="112">
        <v>0</v>
      </c>
      <c r="Z3314" s="112">
        <v>0</v>
      </c>
      <c r="AA3314" s="112">
        <v>0</v>
      </c>
      <c r="AB3314" s="112">
        <v>0</v>
      </c>
    </row>
    <row r="3315" spans="1:28" hidden="1" outlineLevel="1" x14ac:dyDescent="0.25"/>
    <row r="3316" spans="1:28" hidden="1" outlineLevel="1" x14ac:dyDescent="0.25"/>
    <row r="3317" spans="1:28" hidden="1" outlineLevel="1" x14ac:dyDescent="0.25">
      <c r="A3317" s="111" t="s">
        <v>1913</v>
      </c>
      <c r="O3317" s="111" t="s">
        <v>1913</v>
      </c>
    </row>
    <row r="3318" spans="1:28" hidden="1" outlineLevel="1" x14ac:dyDescent="0.25">
      <c r="A3318" s="114" t="s">
        <v>0</v>
      </c>
      <c r="B3318" s="114" t="s">
        <v>1666</v>
      </c>
      <c r="C3318" s="114" t="s">
        <v>112</v>
      </c>
      <c r="D3318" s="111" t="s">
        <v>127</v>
      </c>
      <c r="E3318" s="112" t="s">
        <v>1667</v>
      </c>
      <c r="F3318" s="112" t="s">
        <v>1668</v>
      </c>
      <c r="G3318" s="112" t="s">
        <v>1669</v>
      </c>
      <c r="H3318" s="112" t="s">
        <v>1670</v>
      </c>
      <c r="I3318" s="112" t="s">
        <v>1671</v>
      </c>
      <c r="J3318" s="112" t="s">
        <v>1672</v>
      </c>
      <c r="K3318" s="112" t="s">
        <v>1673</v>
      </c>
      <c r="L3318" s="112" t="s">
        <v>1674</v>
      </c>
      <c r="M3318" s="112" t="s">
        <v>1</v>
      </c>
      <c r="O3318" s="114" t="s">
        <v>0</v>
      </c>
      <c r="P3318" s="114" t="s">
        <v>1666</v>
      </c>
      <c r="Q3318" s="114" t="s">
        <v>112</v>
      </c>
      <c r="R3318" s="111" t="s">
        <v>127</v>
      </c>
      <c r="S3318" s="111"/>
      <c r="T3318" s="112" t="s">
        <v>1667</v>
      </c>
      <c r="U3318" s="112" t="s">
        <v>1668</v>
      </c>
      <c r="V3318" s="112" t="s">
        <v>1669</v>
      </c>
      <c r="W3318" s="112" t="s">
        <v>1670</v>
      </c>
      <c r="X3318" s="112" t="s">
        <v>1671</v>
      </c>
      <c r="Y3318" s="112" t="s">
        <v>1672</v>
      </c>
      <c r="Z3318" s="112" t="s">
        <v>1673</v>
      </c>
      <c r="AA3318" s="112" t="s">
        <v>1674</v>
      </c>
      <c r="AB3318" s="112" t="s">
        <v>1</v>
      </c>
    </row>
    <row r="3319" spans="1:28" hidden="1" outlineLevel="1" x14ac:dyDescent="0.25">
      <c r="A3319" s="114" t="s">
        <v>1914</v>
      </c>
      <c r="B3319" s="114" t="s">
        <v>1915</v>
      </c>
      <c r="C3319" s="114" t="s">
        <v>589</v>
      </c>
      <c r="D3319" s="114" t="s">
        <v>1676</v>
      </c>
      <c r="E3319" s="112">
        <v>4704</v>
      </c>
      <c r="F3319" s="112">
        <v>0</v>
      </c>
      <c r="G3319" s="112">
        <v>0</v>
      </c>
      <c r="H3319" s="112">
        <v>0</v>
      </c>
      <c r="I3319" s="112">
        <v>0</v>
      </c>
      <c r="J3319" s="112">
        <v>0</v>
      </c>
      <c r="K3319" s="112">
        <v>256</v>
      </c>
      <c r="L3319" s="112">
        <v>0</v>
      </c>
      <c r="M3319" s="112">
        <v>4960</v>
      </c>
      <c r="O3319" s="114" t="s">
        <v>1914</v>
      </c>
      <c r="P3319" s="114" t="s">
        <v>1915</v>
      </c>
      <c r="Q3319" s="114" t="s">
        <v>589</v>
      </c>
      <c r="R3319" s="114" t="s">
        <v>1676</v>
      </c>
      <c r="S3319" s="114"/>
      <c r="T3319" s="112">
        <v>4704</v>
      </c>
      <c r="U3319" s="112">
        <v>0</v>
      </c>
      <c r="V3319" s="112">
        <v>0</v>
      </c>
      <c r="W3319" s="112">
        <v>0</v>
      </c>
      <c r="X3319" s="112">
        <v>0</v>
      </c>
      <c r="Y3319" s="112">
        <v>0</v>
      </c>
      <c r="Z3319" s="112">
        <v>256</v>
      </c>
      <c r="AA3319" s="112">
        <v>0</v>
      </c>
      <c r="AB3319" s="112">
        <v>4960</v>
      </c>
    </row>
    <row r="3320" spans="1:28" hidden="1" outlineLevel="1" x14ac:dyDescent="0.25">
      <c r="A3320" s="114" t="s">
        <v>1914</v>
      </c>
      <c r="B3320" s="114" t="s">
        <v>1915</v>
      </c>
      <c r="C3320" s="114" t="s">
        <v>590</v>
      </c>
      <c r="D3320" s="114" t="s">
        <v>1677</v>
      </c>
      <c r="E3320" s="112">
        <v>0</v>
      </c>
      <c r="F3320" s="112">
        <v>0</v>
      </c>
      <c r="G3320" s="112">
        <v>0</v>
      </c>
      <c r="H3320" s="112">
        <v>0</v>
      </c>
      <c r="I3320" s="112">
        <v>0</v>
      </c>
      <c r="J3320" s="112">
        <v>0</v>
      </c>
      <c r="K3320" s="112">
        <v>0</v>
      </c>
      <c r="L3320" s="112">
        <v>0</v>
      </c>
      <c r="M3320" s="112">
        <v>0</v>
      </c>
      <c r="O3320" s="114" t="s">
        <v>1914</v>
      </c>
      <c r="P3320" s="114" t="s">
        <v>1915</v>
      </c>
      <c r="Q3320" s="114" t="s">
        <v>590</v>
      </c>
      <c r="R3320" s="114" t="s">
        <v>1677</v>
      </c>
      <c r="S3320" s="114"/>
      <c r="T3320" s="112">
        <v>0</v>
      </c>
      <c r="U3320" s="112">
        <v>0</v>
      </c>
      <c r="V3320" s="112">
        <v>0</v>
      </c>
      <c r="W3320" s="112">
        <v>0</v>
      </c>
      <c r="X3320" s="112">
        <v>0</v>
      </c>
      <c r="Y3320" s="112">
        <v>0</v>
      </c>
      <c r="Z3320" s="112">
        <v>0</v>
      </c>
      <c r="AA3320" s="112">
        <v>0</v>
      </c>
      <c r="AB3320" s="112">
        <v>0</v>
      </c>
    </row>
    <row r="3321" spans="1:28" hidden="1" outlineLevel="1" x14ac:dyDescent="0.25">
      <c r="A3321" s="114" t="s">
        <v>1914</v>
      </c>
      <c r="B3321" s="114" t="s">
        <v>1915</v>
      </c>
      <c r="C3321" s="114" t="s">
        <v>591</v>
      </c>
      <c r="D3321" s="114" t="s">
        <v>1678</v>
      </c>
      <c r="E3321" s="112">
        <v>0</v>
      </c>
      <c r="F3321" s="112">
        <v>668400</v>
      </c>
      <c r="G3321" s="112">
        <v>0</v>
      </c>
      <c r="H3321" s="112">
        <v>0</v>
      </c>
      <c r="I3321" s="112">
        <v>0</v>
      </c>
      <c r="J3321" s="112">
        <v>0</v>
      </c>
      <c r="K3321" s="112">
        <v>0</v>
      </c>
      <c r="L3321" s="112">
        <v>0</v>
      </c>
      <c r="M3321" s="112">
        <v>668400</v>
      </c>
      <c r="O3321" s="114" t="s">
        <v>1914</v>
      </c>
      <c r="P3321" s="114" t="s">
        <v>1915</v>
      </c>
      <c r="Q3321" s="114" t="s">
        <v>591</v>
      </c>
      <c r="R3321" s="114" t="s">
        <v>1678</v>
      </c>
      <c r="S3321" s="114"/>
      <c r="T3321" s="112">
        <v>0</v>
      </c>
      <c r="U3321" s="112">
        <v>668400</v>
      </c>
      <c r="V3321" s="112">
        <v>0</v>
      </c>
      <c r="W3321" s="112">
        <v>0</v>
      </c>
      <c r="X3321" s="112">
        <v>0</v>
      </c>
      <c r="Y3321" s="112">
        <v>0</v>
      </c>
      <c r="Z3321" s="112">
        <v>0</v>
      </c>
      <c r="AA3321" s="112">
        <v>0</v>
      </c>
      <c r="AB3321" s="112">
        <v>668400</v>
      </c>
    </row>
    <row r="3322" spans="1:28" hidden="1" outlineLevel="1" x14ac:dyDescent="0.25">
      <c r="A3322" s="114" t="s">
        <v>1914</v>
      </c>
      <c r="B3322" s="114" t="s">
        <v>1915</v>
      </c>
      <c r="C3322" s="114" t="s">
        <v>592</v>
      </c>
      <c r="D3322" s="114" t="s">
        <v>1679</v>
      </c>
      <c r="E3322" s="112">
        <v>48096</v>
      </c>
      <c r="F3322" s="112">
        <v>32240</v>
      </c>
      <c r="G3322" s="112">
        <v>0</v>
      </c>
      <c r="H3322" s="112">
        <v>0</v>
      </c>
      <c r="I3322" s="112">
        <v>96032</v>
      </c>
      <c r="J3322" s="112">
        <v>15520</v>
      </c>
      <c r="K3322" s="112">
        <v>16564</v>
      </c>
      <c r="L3322" s="112">
        <v>2968</v>
      </c>
      <c r="M3322" s="112">
        <v>211420</v>
      </c>
      <c r="O3322" s="114" t="s">
        <v>1914</v>
      </c>
      <c r="P3322" s="114" t="s">
        <v>1915</v>
      </c>
      <c r="Q3322" s="114" t="s">
        <v>592</v>
      </c>
      <c r="R3322" s="114" t="s">
        <v>1679</v>
      </c>
      <c r="S3322" s="114"/>
      <c r="T3322" s="112">
        <v>48096</v>
      </c>
      <c r="U3322" s="112">
        <v>32240</v>
      </c>
      <c r="V3322" s="112">
        <v>0</v>
      </c>
      <c r="W3322" s="112">
        <v>0</v>
      </c>
      <c r="X3322" s="112">
        <v>96032</v>
      </c>
      <c r="Y3322" s="112">
        <v>15520</v>
      </c>
      <c r="Z3322" s="112">
        <v>16564</v>
      </c>
      <c r="AA3322" s="112">
        <v>2968</v>
      </c>
      <c r="AB3322" s="112">
        <v>211420</v>
      </c>
    </row>
    <row r="3323" spans="1:28" hidden="1" outlineLevel="1" x14ac:dyDescent="0.25">
      <c r="A3323" s="114" t="s">
        <v>1914</v>
      </c>
      <c r="B3323" s="114" t="s">
        <v>1915</v>
      </c>
      <c r="C3323" s="114" t="s">
        <v>593</v>
      </c>
      <c r="D3323" s="114" t="s">
        <v>1680</v>
      </c>
      <c r="E3323" s="112">
        <v>0</v>
      </c>
      <c r="F3323" s="112">
        <v>0</v>
      </c>
      <c r="G3323" s="112">
        <v>0</v>
      </c>
      <c r="H3323" s="112">
        <v>0</v>
      </c>
      <c r="I3323" s="112">
        <v>0</v>
      </c>
      <c r="J3323" s="112">
        <v>0</v>
      </c>
      <c r="K3323" s="112">
        <v>352</v>
      </c>
      <c r="L3323" s="112">
        <v>0</v>
      </c>
      <c r="M3323" s="112">
        <v>352</v>
      </c>
      <c r="O3323" s="114" t="s">
        <v>1914</v>
      </c>
      <c r="P3323" s="114" t="s">
        <v>1915</v>
      </c>
      <c r="Q3323" s="114" t="s">
        <v>593</v>
      </c>
      <c r="R3323" s="114" t="s">
        <v>1680</v>
      </c>
      <c r="S3323" s="114"/>
      <c r="T3323" s="112">
        <v>0</v>
      </c>
      <c r="U3323" s="112">
        <v>0</v>
      </c>
      <c r="V3323" s="112">
        <v>0</v>
      </c>
      <c r="W3323" s="112">
        <v>0</v>
      </c>
      <c r="X3323" s="112">
        <v>0</v>
      </c>
      <c r="Y3323" s="112">
        <v>0</v>
      </c>
      <c r="Z3323" s="112">
        <v>352</v>
      </c>
      <c r="AA3323" s="112">
        <v>0</v>
      </c>
      <c r="AB3323" s="112">
        <v>352</v>
      </c>
    </row>
    <row r="3324" spans="1:28" hidden="1" outlineLevel="1" x14ac:dyDescent="0.25">
      <c r="A3324" s="114" t="s">
        <v>1914</v>
      </c>
      <c r="B3324" s="114" t="s">
        <v>1915</v>
      </c>
      <c r="C3324" s="114" t="s">
        <v>594</v>
      </c>
      <c r="D3324" s="114" t="s">
        <v>1681</v>
      </c>
      <c r="E3324" s="112">
        <v>18864</v>
      </c>
      <c r="F3324" s="112">
        <v>0</v>
      </c>
      <c r="G3324" s="112">
        <v>0</v>
      </c>
      <c r="H3324" s="112">
        <v>0</v>
      </c>
      <c r="I3324" s="112">
        <v>41424</v>
      </c>
      <c r="J3324" s="112">
        <v>0</v>
      </c>
      <c r="K3324" s="112">
        <v>43344</v>
      </c>
      <c r="L3324" s="112">
        <v>0</v>
      </c>
      <c r="M3324" s="112">
        <v>103632</v>
      </c>
      <c r="O3324" s="114" t="s">
        <v>1914</v>
      </c>
      <c r="P3324" s="114" t="s">
        <v>1915</v>
      </c>
      <c r="Q3324" s="114" t="s">
        <v>594</v>
      </c>
      <c r="R3324" s="114" t="s">
        <v>1681</v>
      </c>
      <c r="S3324" s="114"/>
      <c r="T3324" s="112">
        <v>18864</v>
      </c>
      <c r="U3324" s="112">
        <v>0</v>
      </c>
      <c r="V3324" s="112">
        <v>0</v>
      </c>
      <c r="W3324" s="112">
        <v>0</v>
      </c>
      <c r="X3324" s="112">
        <v>41424</v>
      </c>
      <c r="Y3324" s="112">
        <v>0</v>
      </c>
      <c r="Z3324" s="112">
        <v>43344</v>
      </c>
      <c r="AA3324" s="112">
        <v>0</v>
      </c>
      <c r="AB3324" s="112">
        <v>103632</v>
      </c>
    </row>
    <row r="3325" spans="1:28" hidden="1" outlineLevel="1" x14ac:dyDescent="0.25">
      <c r="A3325" s="114" t="s">
        <v>1914</v>
      </c>
      <c r="B3325" s="114" t="s">
        <v>1915</v>
      </c>
      <c r="C3325" s="114" t="s">
        <v>595</v>
      </c>
      <c r="D3325" s="114" t="s">
        <v>1682</v>
      </c>
      <c r="E3325" s="112">
        <v>0</v>
      </c>
      <c r="F3325" s="112">
        <v>59184</v>
      </c>
      <c r="G3325" s="112">
        <v>0</v>
      </c>
      <c r="H3325" s="112">
        <v>0</v>
      </c>
      <c r="I3325" s="112">
        <v>0</v>
      </c>
      <c r="J3325" s="112">
        <v>97168</v>
      </c>
      <c r="K3325" s="112">
        <v>0</v>
      </c>
      <c r="L3325" s="112">
        <v>8876</v>
      </c>
      <c r="M3325" s="112">
        <v>165228</v>
      </c>
      <c r="O3325" s="114" t="s">
        <v>1914</v>
      </c>
      <c r="P3325" s="114" t="s">
        <v>1915</v>
      </c>
      <c r="Q3325" s="114" t="s">
        <v>595</v>
      </c>
      <c r="R3325" s="114" t="s">
        <v>1682</v>
      </c>
      <c r="S3325" s="114"/>
      <c r="T3325" s="112">
        <v>0</v>
      </c>
      <c r="U3325" s="112">
        <v>59184</v>
      </c>
      <c r="V3325" s="112">
        <v>0</v>
      </c>
      <c r="W3325" s="112">
        <v>0</v>
      </c>
      <c r="X3325" s="112">
        <v>0</v>
      </c>
      <c r="Y3325" s="112">
        <v>97168</v>
      </c>
      <c r="Z3325" s="112">
        <v>0</v>
      </c>
      <c r="AA3325" s="112">
        <v>8876</v>
      </c>
      <c r="AB3325" s="112">
        <v>165228</v>
      </c>
    </row>
    <row r="3326" spans="1:28" hidden="1" outlineLevel="1" x14ac:dyDescent="0.25">
      <c r="A3326" s="114" t="s">
        <v>1914</v>
      </c>
      <c r="B3326" s="114" t="s">
        <v>1915</v>
      </c>
      <c r="C3326" s="114" t="s">
        <v>596</v>
      </c>
      <c r="D3326" s="114" t="s">
        <v>1683</v>
      </c>
      <c r="E3326" s="112">
        <v>0</v>
      </c>
      <c r="F3326" s="112">
        <v>0</v>
      </c>
      <c r="G3326" s="112">
        <v>0</v>
      </c>
      <c r="H3326" s="112">
        <v>0</v>
      </c>
      <c r="I3326" s="112">
        <v>0</v>
      </c>
      <c r="J3326" s="112">
        <v>0</v>
      </c>
      <c r="K3326" s="112">
        <v>0</v>
      </c>
      <c r="L3326" s="112">
        <v>0</v>
      </c>
      <c r="M3326" s="112">
        <v>0</v>
      </c>
      <c r="O3326" s="114" t="s">
        <v>1914</v>
      </c>
      <c r="P3326" s="114" t="s">
        <v>1915</v>
      </c>
      <c r="Q3326" s="114" t="s">
        <v>596</v>
      </c>
      <c r="R3326" s="114" t="s">
        <v>1683</v>
      </c>
      <c r="S3326" s="114"/>
      <c r="T3326" s="112">
        <v>0</v>
      </c>
      <c r="U3326" s="112">
        <v>0</v>
      </c>
      <c r="V3326" s="112">
        <v>0</v>
      </c>
      <c r="W3326" s="112">
        <v>0</v>
      </c>
      <c r="X3326" s="112">
        <v>0</v>
      </c>
      <c r="Y3326" s="112">
        <v>0</v>
      </c>
      <c r="Z3326" s="112">
        <v>0</v>
      </c>
      <c r="AA3326" s="112">
        <v>0</v>
      </c>
      <c r="AB3326" s="112">
        <v>0</v>
      </c>
    </row>
    <row r="3327" spans="1:28" hidden="1" outlineLevel="1" x14ac:dyDescent="0.25">
      <c r="A3327" s="114" t="s">
        <v>1914</v>
      </c>
      <c r="B3327" s="114" t="s">
        <v>1915</v>
      </c>
      <c r="C3327" s="114" t="s">
        <v>597</v>
      </c>
      <c r="D3327" s="114" t="s">
        <v>1684</v>
      </c>
      <c r="E3327" s="112">
        <v>16896</v>
      </c>
      <c r="F3327" s="112">
        <v>34784</v>
      </c>
      <c r="G3327" s="112">
        <v>0</v>
      </c>
      <c r="H3327" s="112">
        <v>0</v>
      </c>
      <c r="I3327" s="112">
        <v>26960</v>
      </c>
      <c r="J3327" s="112">
        <v>0</v>
      </c>
      <c r="K3327" s="112">
        <v>0</v>
      </c>
      <c r="L3327" s="112">
        <v>0</v>
      </c>
      <c r="M3327" s="112">
        <v>78640</v>
      </c>
      <c r="O3327" s="114" t="s">
        <v>1914</v>
      </c>
      <c r="P3327" s="114" t="s">
        <v>1915</v>
      </c>
      <c r="Q3327" s="114" t="s">
        <v>597</v>
      </c>
      <c r="R3327" s="114" t="s">
        <v>1684</v>
      </c>
      <c r="S3327" s="114"/>
      <c r="T3327" s="112">
        <v>16896</v>
      </c>
      <c r="U3327" s="112">
        <v>34784</v>
      </c>
      <c r="V3327" s="112">
        <v>0</v>
      </c>
      <c r="W3327" s="112">
        <v>0</v>
      </c>
      <c r="X3327" s="112">
        <v>26960</v>
      </c>
      <c r="Y3327" s="112">
        <v>0</v>
      </c>
      <c r="Z3327" s="112">
        <v>0</v>
      </c>
      <c r="AA3327" s="112">
        <v>0</v>
      </c>
      <c r="AB3327" s="112">
        <v>78640</v>
      </c>
    </row>
    <row r="3328" spans="1:28" hidden="1" outlineLevel="1" x14ac:dyDescent="0.25">
      <c r="A3328" s="114" t="s">
        <v>1914</v>
      </c>
      <c r="B3328" s="114" t="s">
        <v>1915</v>
      </c>
      <c r="C3328" s="114" t="s">
        <v>598</v>
      </c>
      <c r="D3328" s="114" t="s">
        <v>1685</v>
      </c>
      <c r="E3328" s="112">
        <v>0</v>
      </c>
      <c r="F3328" s="112">
        <v>0</v>
      </c>
      <c r="G3328" s="112">
        <v>0</v>
      </c>
      <c r="H3328" s="112">
        <v>0</v>
      </c>
      <c r="I3328" s="112">
        <v>0</v>
      </c>
      <c r="J3328" s="112">
        <v>896</v>
      </c>
      <c r="K3328" s="112">
        <v>0</v>
      </c>
      <c r="L3328" s="112">
        <v>0</v>
      </c>
      <c r="M3328" s="112">
        <v>896</v>
      </c>
      <c r="O3328" s="114" t="s">
        <v>1914</v>
      </c>
      <c r="P3328" s="114" t="s">
        <v>1915</v>
      </c>
      <c r="Q3328" s="114" t="s">
        <v>598</v>
      </c>
      <c r="R3328" s="114" t="s">
        <v>1685</v>
      </c>
      <c r="S3328" s="114"/>
      <c r="T3328" s="112">
        <v>0</v>
      </c>
      <c r="U3328" s="112">
        <v>0</v>
      </c>
      <c r="V3328" s="112">
        <v>0</v>
      </c>
      <c r="W3328" s="112">
        <v>0</v>
      </c>
      <c r="X3328" s="112">
        <v>0</v>
      </c>
      <c r="Y3328" s="112">
        <v>896</v>
      </c>
      <c r="Z3328" s="112">
        <v>0</v>
      </c>
      <c r="AA3328" s="112">
        <v>0</v>
      </c>
      <c r="AB3328" s="112">
        <v>896</v>
      </c>
    </row>
    <row r="3329" spans="1:28" hidden="1" outlineLevel="1" x14ac:dyDescent="0.25">
      <c r="A3329" s="114" t="s">
        <v>1914</v>
      </c>
      <c r="B3329" s="114" t="s">
        <v>1915</v>
      </c>
      <c r="C3329" s="114" t="s">
        <v>599</v>
      </c>
      <c r="D3329" s="114" t="s">
        <v>1686</v>
      </c>
      <c r="E3329" s="112">
        <v>0</v>
      </c>
      <c r="F3329" s="112">
        <v>0</v>
      </c>
      <c r="G3329" s="112">
        <v>0</v>
      </c>
      <c r="H3329" s="112">
        <v>0</v>
      </c>
      <c r="I3329" s="112">
        <v>0</v>
      </c>
      <c r="J3329" s="112">
        <v>0</v>
      </c>
      <c r="K3329" s="112">
        <v>0</v>
      </c>
      <c r="L3329" s="112">
        <v>3430</v>
      </c>
      <c r="M3329" s="112">
        <v>3430</v>
      </c>
      <c r="O3329" s="114" t="s">
        <v>1914</v>
      </c>
      <c r="P3329" s="114" t="s">
        <v>1915</v>
      </c>
      <c r="Q3329" s="114" t="s">
        <v>599</v>
      </c>
      <c r="R3329" s="114" t="s">
        <v>1686</v>
      </c>
      <c r="S3329" s="114"/>
      <c r="T3329" s="112">
        <v>0</v>
      </c>
      <c r="U3329" s="112">
        <v>0</v>
      </c>
      <c r="V3329" s="112">
        <v>0</v>
      </c>
      <c r="W3329" s="112">
        <v>0</v>
      </c>
      <c r="X3329" s="112">
        <v>0</v>
      </c>
      <c r="Y3329" s="112">
        <v>0</v>
      </c>
      <c r="Z3329" s="112">
        <v>0</v>
      </c>
      <c r="AA3329" s="112">
        <v>3430</v>
      </c>
      <c r="AB3329" s="112">
        <v>3430</v>
      </c>
    </row>
    <row r="3330" spans="1:28" hidden="1" outlineLevel="1" x14ac:dyDescent="0.25">
      <c r="A3330" s="114" t="s">
        <v>1914</v>
      </c>
      <c r="B3330" s="114" t="s">
        <v>1915</v>
      </c>
      <c r="C3330" s="114" t="s">
        <v>600</v>
      </c>
      <c r="D3330" s="114" t="s">
        <v>1687</v>
      </c>
      <c r="E3330" s="112">
        <v>546512</v>
      </c>
      <c r="F3330" s="112">
        <v>0</v>
      </c>
      <c r="G3330" s="112">
        <v>0</v>
      </c>
      <c r="H3330" s="112">
        <v>80605</v>
      </c>
      <c r="I3330" s="112">
        <v>0</v>
      </c>
      <c r="J3330" s="112">
        <v>0</v>
      </c>
      <c r="K3330" s="112">
        <v>640</v>
      </c>
      <c r="L3330" s="112">
        <v>0</v>
      </c>
      <c r="M3330" s="112">
        <v>627757</v>
      </c>
      <c r="O3330" s="114" t="s">
        <v>1914</v>
      </c>
      <c r="P3330" s="114" t="s">
        <v>1915</v>
      </c>
      <c r="Q3330" s="114" t="s">
        <v>600</v>
      </c>
      <c r="R3330" s="114" t="s">
        <v>1687</v>
      </c>
      <c r="S3330" s="114"/>
      <c r="T3330" s="112">
        <v>546512</v>
      </c>
      <c r="U3330" s="112">
        <v>0</v>
      </c>
      <c r="V3330" s="112">
        <v>0</v>
      </c>
      <c r="W3330" s="112">
        <v>80605</v>
      </c>
      <c r="X3330" s="112">
        <v>0</v>
      </c>
      <c r="Y3330" s="112">
        <v>0</v>
      </c>
      <c r="Z3330" s="112">
        <v>640</v>
      </c>
      <c r="AA3330" s="112">
        <v>0</v>
      </c>
      <c r="AB3330" s="112">
        <v>627757</v>
      </c>
    </row>
    <row r="3331" spans="1:28" hidden="1" outlineLevel="1" x14ac:dyDescent="0.25">
      <c r="A3331" s="114" t="s">
        <v>1914</v>
      </c>
      <c r="B3331" s="114" t="s">
        <v>1915</v>
      </c>
      <c r="C3331" s="114" t="s">
        <v>601</v>
      </c>
      <c r="D3331" s="114" t="s">
        <v>1688</v>
      </c>
      <c r="E3331" s="112">
        <v>94992</v>
      </c>
      <c r="F3331" s="112">
        <v>0</v>
      </c>
      <c r="G3331" s="112">
        <v>0</v>
      </c>
      <c r="H3331" s="112">
        <v>0</v>
      </c>
      <c r="I3331" s="112">
        <v>0</v>
      </c>
      <c r="J3331" s="112">
        <v>0</v>
      </c>
      <c r="K3331" s="112">
        <v>0</v>
      </c>
      <c r="L3331" s="112">
        <v>0</v>
      </c>
      <c r="M3331" s="112">
        <v>94992</v>
      </c>
      <c r="O3331" s="114" t="s">
        <v>1914</v>
      </c>
      <c r="P3331" s="114" t="s">
        <v>1915</v>
      </c>
      <c r="Q3331" s="114" t="s">
        <v>601</v>
      </c>
      <c r="R3331" s="114" t="s">
        <v>1688</v>
      </c>
      <c r="S3331" s="114"/>
      <c r="T3331" s="112">
        <v>94992</v>
      </c>
      <c r="U3331" s="112">
        <v>0</v>
      </c>
      <c r="V3331" s="112">
        <v>0</v>
      </c>
      <c r="W3331" s="112">
        <v>0</v>
      </c>
      <c r="X3331" s="112">
        <v>0</v>
      </c>
      <c r="Y3331" s="112">
        <v>0</v>
      </c>
      <c r="Z3331" s="112">
        <v>0</v>
      </c>
      <c r="AA3331" s="112">
        <v>0</v>
      </c>
      <c r="AB3331" s="112">
        <v>94992</v>
      </c>
    </row>
    <row r="3332" spans="1:28" hidden="1" outlineLevel="1" x14ac:dyDescent="0.25">
      <c r="A3332" s="114" t="s">
        <v>1914</v>
      </c>
      <c r="B3332" s="114" t="s">
        <v>1915</v>
      </c>
      <c r="C3332" s="114" t="s">
        <v>602</v>
      </c>
      <c r="D3332" s="114" t="s">
        <v>1689</v>
      </c>
      <c r="E3332" s="112">
        <v>0</v>
      </c>
      <c r="F3332" s="112">
        <v>0</v>
      </c>
      <c r="G3332" s="112">
        <v>0</v>
      </c>
      <c r="H3332" s="112">
        <v>0</v>
      </c>
      <c r="I3332" s="112">
        <v>0</v>
      </c>
      <c r="J3332" s="112">
        <v>0</v>
      </c>
      <c r="K3332" s="112">
        <v>0</v>
      </c>
      <c r="L3332" s="112">
        <v>11280</v>
      </c>
      <c r="M3332" s="112">
        <v>11280</v>
      </c>
      <c r="O3332" s="114" t="s">
        <v>1914</v>
      </c>
      <c r="P3332" s="114" t="s">
        <v>1915</v>
      </c>
      <c r="Q3332" s="114" t="s">
        <v>602</v>
      </c>
      <c r="R3332" s="114" t="s">
        <v>1689</v>
      </c>
      <c r="S3332" s="114"/>
      <c r="T3332" s="112">
        <v>0</v>
      </c>
      <c r="U3332" s="112">
        <v>0</v>
      </c>
      <c r="V3332" s="112">
        <v>0</v>
      </c>
      <c r="W3332" s="112">
        <v>0</v>
      </c>
      <c r="X3332" s="112">
        <v>0</v>
      </c>
      <c r="Y3332" s="112">
        <v>0</v>
      </c>
      <c r="Z3332" s="112">
        <v>0</v>
      </c>
      <c r="AA3332" s="112">
        <v>11280</v>
      </c>
      <c r="AB3332" s="112">
        <v>11280</v>
      </c>
    </row>
    <row r="3333" spans="1:28" hidden="1" outlineLevel="1" x14ac:dyDescent="0.25">
      <c r="A3333" s="114" t="s">
        <v>1914</v>
      </c>
      <c r="B3333" s="114" t="s">
        <v>1915</v>
      </c>
      <c r="C3333" s="114" t="s">
        <v>603</v>
      </c>
      <c r="D3333" s="114" t="s">
        <v>1690</v>
      </c>
      <c r="E3333" s="112">
        <v>0</v>
      </c>
      <c r="F3333" s="112">
        <v>0</v>
      </c>
      <c r="G3333" s="112">
        <v>0</v>
      </c>
      <c r="H3333" s="112">
        <v>0</v>
      </c>
      <c r="I3333" s="112">
        <v>0</v>
      </c>
      <c r="J3333" s="112">
        <v>28608</v>
      </c>
      <c r="K3333" s="112">
        <v>0</v>
      </c>
      <c r="L3333" s="112">
        <v>0</v>
      </c>
      <c r="M3333" s="112">
        <v>28608</v>
      </c>
      <c r="O3333" s="114" t="s">
        <v>1914</v>
      </c>
      <c r="P3333" s="114" t="s">
        <v>1915</v>
      </c>
      <c r="Q3333" s="114" t="s">
        <v>603</v>
      </c>
      <c r="R3333" s="114" t="s">
        <v>1690</v>
      </c>
      <c r="S3333" s="114"/>
      <c r="T3333" s="112">
        <v>0</v>
      </c>
      <c r="U3333" s="112">
        <v>0</v>
      </c>
      <c r="V3333" s="112">
        <v>0</v>
      </c>
      <c r="W3333" s="112">
        <v>0</v>
      </c>
      <c r="X3333" s="112">
        <v>0</v>
      </c>
      <c r="Y3333" s="112">
        <v>28608</v>
      </c>
      <c r="Z3333" s="112">
        <v>0</v>
      </c>
      <c r="AA3333" s="112">
        <v>0</v>
      </c>
      <c r="AB3333" s="112">
        <v>28608</v>
      </c>
    </row>
    <row r="3334" spans="1:28" hidden="1" outlineLevel="1" x14ac:dyDescent="0.25">
      <c r="A3334" s="114" t="s">
        <v>1914</v>
      </c>
      <c r="B3334" s="114" t="s">
        <v>1915</v>
      </c>
      <c r="C3334" s="114" t="s">
        <v>604</v>
      </c>
      <c r="D3334" s="114" t="s">
        <v>1691</v>
      </c>
      <c r="E3334" s="112">
        <v>2352</v>
      </c>
      <c r="F3334" s="112">
        <v>1632</v>
      </c>
      <c r="G3334" s="112">
        <v>0</v>
      </c>
      <c r="H3334" s="112">
        <v>0</v>
      </c>
      <c r="I3334" s="112">
        <v>0</v>
      </c>
      <c r="J3334" s="112">
        <v>130544</v>
      </c>
      <c r="K3334" s="112">
        <v>0</v>
      </c>
      <c r="L3334" s="112">
        <v>40126</v>
      </c>
      <c r="M3334" s="112">
        <v>174654</v>
      </c>
      <c r="O3334" s="114" t="s">
        <v>1914</v>
      </c>
      <c r="P3334" s="114" t="s">
        <v>1915</v>
      </c>
      <c r="Q3334" s="114" t="s">
        <v>604</v>
      </c>
      <c r="R3334" s="114" t="s">
        <v>1691</v>
      </c>
      <c r="S3334" s="114"/>
      <c r="T3334" s="112">
        <v>2352</v>
      </c>
      <c r="U3334" s="112">
        <v>1632</v>
      </c>
      <c r="V3334" s="112">
        <v>0</v>
      </c>
      <c r="W3334" s="112">
        <v>0</v>
      </c>
      <c r="X3334" s="112">
        <v>0</v>
      </c>
      <c r="Y3334" s="112">
        <v>130544</v>
      </c>
      <c r="Z3334" s="112">
        <v>0</v>
      </c>
      <c r="AA3334" s="112">
        <v>40126</v>
      </c>
      <c r="AB3334" s="112">
        <v>174654</v>
      </c>
    </row>
    <row r="3335" spans="1:28" hidden="1" outlineLevel="1" x14ac:dyDescent="0.25">
      <c r="A3335" s="114" t="s">
        <v>1914</v>
      </c>
      <c r="B3335" s="114" t="s">
        <v>1915</v>
      </c>
      <c r="C3335" s="114" t="s">
        <v>605</v>
      </c>
      <c r="D3335" s="114" t="s">
        <v>1692</v>
      </c>
      <c r="E3335" s="112">
        <v>0</v>
      </c>
      <c r="F3335" s="112">
        <v>0</v>
      </c>
      <c r="G3335" s="112">
        <v>0</v>
      </c>
      <c r="H3335" s="112">
        <v>0</v>
      </c>
      <c r="I3335" s="112">
        <v>0</v>
      </c>
      <c r="J3335" s="112">
        <v>0</v>
      </c>
      <c r="K3335" s="112">
        <v>0</v>
      </c>
      <c r="L3335" s="112">
        <v>0</v>
      </c>
      <c r="M3335" s="112">
        <v>0</v>
      </c>
      <c r="O3335" s="114" t="s">
        <v>1914</v>
      </c>
      <c r="P3335" s="114" t="s">
        <v>1915</v>
      </c>
      <c r="Q3335" s="114" t="s">
        <v>605</v>
      </c>
      <c r="R3335" s="114" t="s">
        <v>1692</v>
      </c>
      <c r="S3335" s="114"/>
      <c r="T3335" s="112">
        <v>0</v>
      </c>
      <c r="U3335" s="112">
        <v>0</v>
      </c>
      <c r="V3335" s="112">
        <v>0</v>
      </c>
      <c r="W3335" s="112">
        <v>0</v>
      </c>
      <c r="X3335" s="112">
        <v>0</v>
      </c>
      <c r="Y3335" s="112">
        <v>0</v>
      </c>
      <c r="Z3335" s="112">
        <v>0</v>
      </c>
      <c r="AA3335" s="112">
        <v>0</v>
      </c>
      <c r="AB3335" s="112">
        <v>0</v>
      </c>
    </row>
    <row r="3336" spans="1:28" hidden="1" outlineLevel="1" x14ac:dyDescent="0.25">
      <c r="A3336" s="114" t="s">
        <v>1914</v>
      </c>
      <c r="B3336" s="114" t="s">
        <v>1915</v>
      </c>
      <c r="C3336" s="114" t="s">
        <v>606</v>
      </c>
      <c r="D3336" s="114" t="s">
        <v>1693</v>
      </c>
      <c r="E3336" s="112">
        <v>0</v>
      </c>
      <c r="F3336" s="112">
        <v>0</v>
      </c>
      <c r="G3336" s="112">
        <v>0</v>
      </c>
      <c r="H3336" s="112">
        <v>0</v>
      </c>
      <c r="I3336" s="112">
        <v>0</v>
      </c>
      <c r="J3336" s="112">
        <v>0</v>
      </c>
      <c r="K3336" s="112">
        <v>0</v>
      </c>
      <c r="L3336" s="112">
        <v>0</v>
      </c>
      <c r="M3336" s="112">
        <v>0</v>
      </c>
      <c r="O3336" s="114" t="s">
        <v>1914</v>
      </c>
      <c r="P3336" s="114" t="s">
        <v>1915</v>
      </c>
      <c r="Q3336" s="114" t="s">
        <v>606</v>
      </c>
      <c r="R3336" s="114" t="s">
        <v>1693</v>
      </c>
      <c r="S3336" s="114"/>
      <c r="T3336" s="112">
        <v>0</v>
      </c>
      <c r="U3336" s="112">
        <v>0</v>
      </c>
      <c r="V3336" s="112">
        <v>0</v>
      </c>
      <c r="W3336" s="112">
        <v>0</v>
      </c>
      <c r="X3336" s="112">
        <v>0</v>
      </c>
      <c r="Y3336" s="112">
        <v>0</v>
      </c>
      <c r="Z3336" s="112">
        <v>0</v>
      </c>
      <c r="AA3336" s="112">
        <v>0</v>
      </c>
      <c r="AB3336" s="112">
        <v>0</v>
      </c>
    </row>
    <row r="3337" spans="1:28" hidden="1" outlineLevel="1" x14ac:dyDescent="0.25">
      <c r="A3337" s="114" t="s">
        <v>1914</v>
      </c>
      <c r="B3337" s="114" t="s">
        <v>1915</v>
      </c>
      <c r="C3337" s="114" t="s">
        <v>607</v>
      </c>
      <c r="D3337" s="114" t="s">
        <v>1694</v>
      </c>
      <c r="E3337" s="112">
        <v>0</v>
      </c>
      <c r="F3337" s="112">
        <v>311648</v>
      </c>
      <c r="G3337" s="112">
        <v>103264</v>
      </c>
      <c r="H3337" s="112">
        <v>0</v>
      </c>
      <c r="I3337" s="112">
        <v>0</v>
      </c>
      <c r="J3337" s="112">
        <v>0</v>
      </c>
      <c r="K3337" s="112">
        <v>0</v>
      </c>
      <c r="L3337" s="112">
        <v>750</v>
      </c>
      <c r="M3337" s="112">
        <v>415662</v>
      </c>
      <c r="O3337" s="114" t="s">
        <v>1914</v>
      </c>
      <c r="P3337" s="114" t="s">
        <v>1915</v>
      </c>
      <c r="Q3337" s="114" t="s">
        <v>607</v>
      </c>
      <c r="R3337" s="114" t="s">
        <v>1694</v>
      </c>
      <c r="S3337" s="114"/>
      <c r="T3337" s="112">
        <v>0</v>
      </c>
      <c r="U3337" s="112">
        <v>311648</v>
      </c>
      <c r="V3337" s="112">
        <v>103264</v>
      </c>
      <c r="W3337" s="112">
        <v>0</v>
      </c>
      <c r="X3337" s="112">
        <v>0</v>
      </c>
      <c r="Y3337" s="112">
        <v>0</v>
      </c>
      <c r="Z3337" s="112">
        <v>0</v>
      </c>
      <c r="AA3337" s="112">
        <v>750</v>
      </c>
      <c r="AB3337" s="112">
        <v>415662</v>
      </c>
    </row>
    <row r="3338" spans="1:28" hidden="1" outlineLevel="1" x14ac:dyDescent="0.25">
      <c r="A3338" s="114" t="s">
        <v>1914</v>
      </c>
      <c r="B3338" s="114" t="s">
        <v>1915</v>
      </c>
      <c r="C3338" s="114" t="s">
        <v>608</v>
      </c>
      <c r="D3338" s="114" t="s">
        <v>1695</v>
      </c>
      <c r="E3338" s="112">
        <v>0</v>
      </c>
      <c r="F3338" s="112">
        <v>0</v>
      </c>
      <c r="G3338" s="112">
        <v>0</v>
      </c>
      <c r="H3338" s="112">
        <v>0</v>
      </c>
      <c r="I3338" s="112">
        <v>0</v>
      </c>
      <c r="J3338" s="112">
        <v>0</v>
      </c>
      <c r="K3338" s="112">
        <v>0</v>
      </c>
      <c r="L3338" s="112">
        <v>0</v>
      </c>
      <c r="M3338" s="112">
        <v>0</v>
      </c>
      <c r="O3338" s="114" t="s">
        <v>1914</v>
      </c>
      <c r="P3338" s="114" t="s">
        <v>1915</v>
      </c>
      <c r="Q3338" s="114" t="s">
        <v>608</v>
      </c>
      <c r="R3338" s="114" t="s">
        <v>1695</v>
      </c>
      <c r="S3338" s="114"/>
      <c r="T3338" s="112">
        <v>0</v>
      </c>
      <c r="U3338" s="112">
        <v>0</v>
      </c>
      <c r="V3338" s="112">
        <v>0</v>
      </c>
      <c r="W3338" s="112">
        <v>0</v>
      </c>
      <c r="X3338" s="112">
        <v>0</v>
      </c>
      <c r="Y3338" s="112">
        <v>0</v>
      </c>
      <c r="Z3338" s="112">
        <v>0</v>
      </c>
      <c r="AA3338" s="112">
        <v>0</v>
      </c>
      <c r="AB3338" s="112">
        <v>0</v>
      </c>
    </row>
    <row r="3339" spans="1:28" hidden="1" outlineLevel="1" x14ac:dyDescent="0.25">
      <c r="A3339" s="114" t="s">
        <v>1914</v>
      </c>
      <c r="B3339" s="114" t="s">
        <v>1915</v>
      </c>
      <c r="C3339" s="114" t="s">
        <v>609</v>
      </c>
      <c r="D3339" s="114" t="s">
        <v>1696</v>
      </c>
      <c r="E3339" s="112">
        <v>0</v>
      </c>
      <c r="F3339" s="112">
        <v>0</v>
      </c>
      <c r="G3339" s="112">
        <v>0</v>
      </c>
      <c r="H3339" s="112">
        <v>0</v>
      </c>
      <c r="I3339" s="112">
        <v>0</v>
      </c>
      <c r="J3339" s="112">
        <v>0</v>
      </c>
      <c r="K3339" s="112">
        <v>0</v>
      </c>
      <c r="L3339" s="112">
        <v>0</v>
      </c>
      <c r="M3339" s="112">
        <v>0</v>
      </c>
      <c r="O3339" s="114" t="s">
        <v>1914</v>
      </c>
      <c r="P3339" s="114" t="s">
        <v>1915</v>
      </c>
      <c r="Q3339" s="114" t="s">
        <v>609</v>
      </c>
      <c r="R3339" s="114" t="s">
        <v>1696</v>
      </c>
      <c r="S3339" s="114"/>
      <c r="T3339" s="112">
        <v>0</v>
      </c>
      <c r="U3339" s="112">
        <v>0</v>
      </c>
      <c r="V3339" s="112">
        <v>0</v>
      </c>
      <c r="W3339" s="112">
        <v>0</v>
      </c>
      <c r="X3339" s="112">
        <v>0</v>
      </c>
      <c r="Y3339" s="112">
        <v>0</v>
      </c>
      <c r="Z3339" s="112">
        <v>0</v>
      </c>
      <c r="AA3339" s="112">
        <v>0</v>
      </c>
      <c r="AB3339" s="112">
        <v>0</v>
      </c>
    </row>
    <row r="3340" spans="1:28" hidden="1" outlineLevel="1" x14ac:dyDescent="0.25">
      <c r="A3340" s="114" t="s">
        <v>1914</v>
      </c>
      <c r="B3340" s="114" t="s">
        <v>1915</v>
      </c>
      <c r="C3340" s="114" t="s">
        <v>610</v>
      </c>
      <c r="D3340" s="114" t="s">
        <v>1697</v>
      </c>
      <c r="E3340" s="112">
        <v>0</v>
      </c>
      <c r="F3340" s="112">
        <v>0</v>
      </c>
      <c r="G3340" s="112">
        <v>0</v>
      </c>
      <c r="H3340" s="112">
        <v>0</v>
      </c>
      <c r="I3340" s="112">
        <v>12000</v>
      </c>
      <c r="J3340" s="112">
        <v>0</v>
      </c>
      <c r="K3340" s="112">
        <v>0</v>
      </c>
      <c r="L3340" s="112">
        <v>0</v>
      </c>
      <c r="M3340" s="112">
        <v>12000</v>
      </c>
      <c r="O3340" s="114" t="s">
        <v>1914</v>
      </c>
      <c r="P3340" s="114" t="s">
        <v>1915</v>
      </c>
      <c r="Q3340" s="114" t="s">
        <v>610</v>
      </c>
      <c r="R3340" s="114" t="s">
        <v>1697</v>
      </c>
      <c r="S3340" s="114"/>
      <c r="T3340" s="112">
        <v>0</v>
      </c>
      <c r="U3340" s="112">
        <v>0</v>
      </c>
      <c r="V3340" s="112">
        <v>0</v>
      </c>
      <c r="W3340" s="112">
        <v>0</v>
      </c>
      <c r="X3340" s="112">
        <v>12000</v>
      </c>
      <c r="Y3340" s="112">
        <v>0</v>
      </c>
      <c r="Z3340" s="112">
        <v>0</v>
      </c>
      <c r="AA3340" s="112">
        <v>0</v>
      </c>
      <c r="AB3340" s="112">
        <v>12000</v>
      </c>
    </row>
    <row r="3341" spans="1:28" hidden="1" outlineLevel="1" x14ac:dyDescent="0.25">
      <c r="A3341" s="114" t="s">
        <v>1914</v>
      </c>
      <c r="B3341" s="114" t="s">
        <v>1915</v>
      </c>
      <c r="C3341" s="114" t="s">
        <v>611</v>
      </c>
      <c r="D3341" s="114" t="s">
        <v>1698</v>
      </c>
      <c r="E3341" s="112">
        <v>89568</v>
      </c>
      <c r="F3341" s="112">
        <v>0</v>
      </c>
      <c r="G3341" s="112">
        <v>0</v>
      </c>
      <c r="H3341" s="112">
        <v>0</v>
      </c>
      <c r="I3341" s="112">
        <v>0</v>
      </c>
      <c r="J3341" s="112">
        <v>0</v>
      </c>
      <c r="K3341" s="112">
        <v>3200</v>
      </c>
      <c r="L3341" s="112">
        <v>0</v>
      </c>
      <c r="M3341" s="112">
        <v>92768</v>
      </c>
      <c r="O3341" s="114" t="s">
        <v>1914</v>
      </c>
      <c r="P3341" s="114" t="s">
        <v>1915</v>
      </c>
      <c r="Q3341" s="114" t="s">
        <v>611</v>
      </c>
      <c r="R3341" s="114" t="s">
        <v>1698</v>
      </c>
      <c r="S3341" s="114"/>
      <c r="T3341" s="112">
        <v>89568</v>
      </c>
      <c r="U3341" s="112">
        <v>0</v>
      </c>
      <c r="V3341" s="112">
        <v>0</v>
      </c>
      <c r="W3341" s="112">
        <v>0</v>
      </c>
      <c r="X3341" s="112">
        <v>0</v>
      </c>
      <c r="Y3341" s="112">
        <v>0</v>
      </c>
      <c r="Z3341" s="112">
        <v>3200</v>
      </c>
      <c r="AA3341" s="112">
        <v>0</v>
      </c>
      <c r="AB3341" s="112">
        <v>92768</v>
      </c>
    </row>
    <row r="3342" spans="1:28" hidden="1" outlineLevel="1" x14ac:dyDescent="0.25">
      <c r="A3342" s="114" t="s">
        <v>1914</v>
      </c>
      <c r="B3342" s="114" t="s">
        <v>1915</v>
      </c>
      <c r="C3342" s="114" t="s">
        <v>612</v>
      </c>
      <c r="D3342" s="114" t="s">
        <v>1699</v>
      </c>
      <c r="E3342" s="112">
        <v>18192</v>
      </c>
      <c r="F3342" s="112">
        <v>0</v>
      </c>
      <c r="G3342" s="112">
        <v>0</v>
      </c>
      <c r="H3342" s="112">
        <v>0</v>
      </c>
      <c r="I3342" s="112">
        <v>2880</v>
      </c>
      <c r="J3342" s="112">
        <v>0</v>
      </c>
      <c r="K3342" s="112">
        <v>0</v>
      </c>
      <c r="L3342" s="112">
        <v>0</v>
      </c>
      <c r="M3342" s="112">
        <v>21072</v>
      </c>
      <c r="O3342" s="114" t="s">
        <v>1914</v>
      </c>
      <c r="P3342" s="114" t="s">
        <v>1915</v>
      </c>
      <c r="Q3342" s="114" t="s">
        <v>612</v>
      </c>
      <c r="R3342" s="114" t="s">
        <v>1699</v>
      </c>
      <c r="S3342" s="114"/>
      <c r="T3342" s="112">
        <v>18192</v>
      </c>
      <c r="U3342" s="112">
        <v>0</v>
      </c>
      <c r="V3342" s="112">
        <v>0</v>
      </c>
      <c r="W3342" s="112">
        <v>0</v>
      </c>
      <c r="X3342" s="112">
        <v>2880</v>
      </c>
      <c r="Y3342" s="112">
        <v>0</v>
      </c>
      <c r="Z3342" s="112">
        <v>0</v>
      </c>
      <c r="AA3342" s="112">
        <v>0</v>
      </c>
      <c r="AB3342" s="112">
        <v>21072</v>
      </c>
    </row>
    <row r="3343" spans="1:28" hidden="1" outlineLevel="1" x14ac:dyDescent="0.25">
      <c r="A3343" s="114" t="s">
        <v>1914</v>
      </c>
      <c r="B3343" s="114" t="s">
        <v>1915</v>
      </c>
      <c r="C3343" s="114" t="s">
        <v>613</v>
      </c>
      <c r="D3343" s="114" t="s">
        <v>1700</v>
      </c>
      <c r="E3343" s="112">
        <v>686016</v>
      </c>
      <c r="F3343" s="112">
        <v>0</v>
      </c>
      <c r="G3343" s="112">
        <v>0</v>
      </c>
      <c r="H3343" s="112">
        <v>0</v>
      </c>
      <c r="I3343" s="112">
        <v>8256</v>
      </c>
      <c r="J3343" s="112">
        <v>0</v>
      </c>
      <c r="K3343" s="112">
        <v>0</v>
      </c>
      <c r="L3343" s="112">
        <v>0</v>
      </c>
      <c r="M3343" s="112">
        <v>694272</v>
      </c>
      <c r="O3343" s="114" t="s">
        <v>1914</v>
      </c>
      <c r="P3343" s="114" t="s">
        <v>1915</v>
      </c>
      <c r="Q3343" s="114" t="s">
        <v>613</v>
      </c>
      <c r="R3343" s="114" t="s">
        <v>1700</v>
      </c>
      <c r="S3343" s="114"/>
      <c r="T3343" s="112">
        <v>686016</v>
      </c>
      <c r="U3343" s="112">
        <v>0</v>
      </c>
      <c r="V3343" s="112">
        <v>0</v>
      </c>
      <c r="W3343" s="112">
        <v>0</v>
      </c>
      <c r="X3343" s="112">
        <v>8256</v>
      </c>
      <c r="Y3343" s="112">
        <v>0</v>
      </c>
      <c r="Z3343" s="112">
        <v>0</v>
      </c>
      <c r="AA3343" s="112">
        <v>0</v>
      </c>
      <c r="AB3343" s="112">
        <v>694272</v>
      </c>
    </row>
    <row r="3344" spans="1:28" hidden="1" outlineLevel="1" x14ac:dyDescent="0.25">
      <c r="A3344" s="114" t="s">
        <v>1914</v>
      </c>
      <c r="B3344" s="114" t="s">
        <v>1915</v>
      </c>
      <c r="C3344" s="114" t="s">
        <v>614</v>
      </c>
      <c r="D3344" s="114" t="s">
        <v>1701</v>
      </c>
      <c r="E3344" s="112">
        <v>274168</v>
      </c>
      <c r="F3344" s="112">
        <v>0</v>
      </c>
      <c r="G3344" s="112">
        <v>0</v>
      </c>
      <c r="H3344" s="112">
        <v>0</v>
      </c>
      <c r="I3344" s="112">
        <v>55872</v>
      </c>
      <c r="J3344" s="112">
        <v>0</v>
      </c>
      <c r="K3344" s="112">
        <v>1344</v>
      </c>
      <c r="L3344" s="112">
        <v>0</v>
      </c>
      <c r="M3344" s="112">
        <v>331384</v>
      </c>
      <c r="O3344" s="114" t="s">
        <v>1914</v>
      </c>
      <c r="P3344" s="114" t="s">
        <v>1915</v>
      </c>
      <c r="Q3344" s="114" t="s">
        <v>614</v>
      </c>
      <c r="R3344" s="114" t="s">
        <v>1701</v>
      </c>
      <c r="S3344" s="114"/>
      <c r="T3344" s="112">
        <v>274168</v>
      </c>
      <c r="U3344" s="112">
        <v>0</v>
      </c>
      <c r="V3344" s="112">
        <v>0</v>
      </c>
      <c r="W3344" s="112">
        <v>0</v>
      </c>
      <c r="X3344" s="112">
        <v>55872</v>
      </c>
      <c r="Y3344" s="112">
        <v>0</v>
      </c>
      <c r="Z3344" s="112">
        <v>1344</v>
      </c>
      <c r="AA3344" s="112">
        <v>0</v>
      </c>
      <c r="AB3344" s="112">
        <v>331384</v>
      </c>
    </row>
    <row r="3345" spans="1:28" hidden="1" outlineLevel="1" x14ac:dyDescent="0.25">
      <c r="A3345" s="114" t="s">
        <v>1914</v>
      </c>
      <c r="B3345" s="114" t="s">
        <v>1915</v>
      </c>
      <c r="C3345" s="114" t="s">
        <v>615</v>
      </c>
      <c r="D3345" s="114" t="s">
        <v>1702</v>
      </c>
      <c r="E3345" s="112">
        <v>0</v>
      </c>
      <c r="F3345" s="112">
        <v>0</v>
      </c>
      <c r="G3345" s="112">
        <v>0</v>
      </c>
      <c r="H3345" s="112">
        <v>0</v>
      </c>
      <c r="I3345" s="112">
        <v>0</v>
      </c>
      <c r="J3345" s="112">
        <v>0</v>
      </c>
      <c r="K3345" s="112">
        <v>0</v>
      </c>
      <c r="L3345" s="112">
        <v>0</v>
      </c>
      <c r="M3345" s="112">
        <v>0</v>
      </c>
      <c r="O3345" s="114" t="s">
        <v>1914</v>
      </c>
      <c r="P3345" s="114" t="s">
        <v>1915</v>
      </c>
      <c r="Q3345" s="114" t="s">
        <v>615</v>
      </c>
      <c r="R3345" s="114" t="s">
        <v>1702</v>
      </c>
      <c r="S3345" s="114"/>
      <c r="T3345" s="112">
        <v>0</v>
      </c>
      <c r="U3345" s="112">
        <v>0</v>
      </c>
      <c r="V3345" s="112">
        <v>0</v>
      </c>
      <c r="W3345" s="112">
        <v>0</v>
      </c>
      <c r="X3345" s="112">
        <v>0</v>
      </c>
      <c r="Y3345" s="112">
        <v>0</v>
      </c>
      <c r="Z3345" s="112">
        <v>0</v>
      </c>
      <c r="AA3345" s="112">
        <v>0</v>
      </c>
      <c r="AB3345" s="112">
        <v>0</v>
      </c>
    </row>
    <row r="3346" spans="1:28" hidden="1" outlineLevel="1" x14ac:dyDescent="0.25">
      <c r="A3346" s="114" t="s">
        <v>1914</v>
      </c>
      <c r="B3346" s="114" t="s">
        <v>1915</v>
      </c>
      <c r="C3346" s="114" t="s">
        <v>616</v>
      </c>
      <c r="D3346" s="114" t="s">
        <v>1703</v>
      </c>
      <c r="E3346" s="112">
        <v>1800360</v>
      </c>
      <c r="F3346" s="112">
        <v>1107888</v>
      </c>
      <c r="G3346" s="112">
        <v>103264</v>
      </c>
      <c r="H3346" s="112">
        <v>80605</v>
      </c>
      <c r="I3346" s="112">
        <v>243424</v>
      </c>
      <c r="J3346" s="112">
        <v>272736</v>
      </c>
      <c r="K3346" s="112">
        <v>65700</v>
      </c>
      <c r="L3346" s="112">
        <v>67430</v>
      </c>
      <c r="M3346" s="112">
        <v>3741407</v>
      </c>
      <c r="O3346" s="114" t="s">
        <v>1914</v>
      </c>
      <c r="P3346" s="114" t="s">
        <v>1915</v>
      </c>
      <c r="Q3346" s="114" t="s">
        <v>616</v>
      </c>
      <c r="R3346" s="114" t="s">
        <v>1703</v>
      </c>
      <c r="S3346" s="114"/>
      <c r="T3346" s="112">
        <v>1800360</v>
      </c>
      <c r="U3346" s="112">
        <v>1107888</v>
      </c>
      <c r="V3346" s="112">
        <v>103264</v>
      </c>
      <c r="W3346" s="112">
        <v>80605</v>
      </c>
      <c r="X3346" s="112">
        <v>243424</v>
      </c>
      <c r="Y3346" s="112">
        <v>272736</v>
      </c>
      <c r="Z3346" s="112">
        <v>65700</v>
      </c>
      <c r="AA3346" s="112">
        <v>67430</v>
      </c>
      <c r="AB3346" s="112">
        <v>3741407</v>
      </c>
    </row>
    <row r="3347" spans="1:28" hidden="1" outlineLevel="1" x14ac:dyDescent="0.25">
      <c r="D3347" s="111" t="s">
        <v>617</v>
      </c>
      <c r="R3347" s="111" t="s">
        <v>617</v>
      </c>
      <c r="S3347" s="111"/>
    </row>
    <row r="3348" spans="1:28" hidden="1" outlineLevel="1" x14ac:dyDescent="0.25">
      <c r="A3348" s="114" t="s">
        <v>1914</v>
      </c>
      <c r="B3348" s="114" t="s">
        <v>1915</v>
      </c>
      <c r="C3348" s="114" t="s">
        <v>618</v>
      </c>
      <c r="D3348" s="114" t="s">
        <v>1704</v>
      </c>
      <c r="E3348" s="112">
        <v>0</v>
      </c>
      <c r="F3348" s="112">
        <v>0</v>
      </c>
      <c r="G3348" s="112">
        <v>0</v>
      </c>
      <c r="H3348" s="112">
        <v>0</v>
      </c>
      <c r="I3348" s="112">
        <v>0</v>
      </c>
      <c r="J3348" s="112">
        <v>0</v>
      </c>
      <c r="K3348" s="112">
        <v>0</v>
      </c>
      <c r="L3348" s="112">
        <v>0</v>
      </c>
      <c r="M3348" s="112">
        <v>0</v>
      </c>
      <c r="O3348" s="114" t="s">
        <v>1914</v>
      </c>
      <c r="P3348" s="114" t="s">
        <v>1915</v>
      </c>
      <c r="Q3348" s="114" t="s">
        <v>618</v>
      </c>
      <c r="R3348" s="114" t="s">
        <v>1704</v>
      </c>
      <c r="S3348" s="114"/>
      <c r="T3348" s="112">
        <v>0</v>
      </c>
      <c r="U3348" s="112">
        <v>0</v>
      </c>
      <c r="V3348" s="112">
        <v>0</v>
      </c>
      <c r="W3348" s="112">
        <v>0</v>
      </c>
      <c r="X3348" s="112">
        <v>0</v>
      </c>
      <c r="Y3348" s="112">
        <v>0</v>
      </c>
      <c r="Z3348" s="112">
        <v>0</v>
      </c>
      <c r="AA3348" s="112">
        <v>0</v>
      </c>
      <c r="AB3348" s="112">
        <v>0</v>
      </c>
    </row>
    <row r="3349" spans="1:28" hidden="1" outlineLevel="1" x14ac:dyDescent="0.25">
      <c r="A3349" s="114" t="s">
        <v>1914</v>
      </c>
      <c r="B3349" s="114" t="s">
        <v>1915</v>
      </c>
      <c r="C3349" s="114" t="s">
        <v>619</v>
      </c>
      <c r="D3349" s="114" t="s">
        <v>1705</v>
      </c>
      <c r="E3349" s="112">
        <v>0</v>
      </c>
      <c r="F3349" s="112">
        <v>0</v>
      </c>
      <c r="G3349" s="112">
        <v>0</v>
      </c>
      <c r="H3349" s="112">
        <v>0</v>
      </c>
      <c r="I3349" s="112">
        <v>0</v>
      </c>
      <c r="J3349" s="112">
        <v>0</v>
      </c>
      <c r="K3349" s="112">
        <v>0</v>
      </c>
      <c r="L3349" s="112">
        <v>0</v>
      </c>
      <c r="M3349" s="112">
        <v>0</v>
      </c>
      <c r="O3349" s="114" t="s">
        <v>1914</v>
      </c>
      <c r="P3349" s="114" t="s">
        <v>1915</v>
      </c>
      <c r="Q3349" s="114" t="s">
        <v>619</v>
      </c>
      <c r="R3349" s="114" t="s">
        <v>1705</v>
      </c>
      <c r="S3349" s="114"/>
      <c r="T3349" s="112">
        <v>0</v>
      </c>
      <c r="U3349" s="112">
        <v>0</v>
      </c>
      <c r="V3349" s="112">
        <v>0</v>
      </c>
      <c r="W3349" s="112">
        <v>0</v>
      </c>
      <c r="X3349" s="112">
        <v>0</v>
      </c>
      <c r="Y3349" s="112">
        <v>0</v>
      </c>
      <c r="Z3349" s="112">
        <v>0</v>
      </c>
      <c r="AA3349" s="112">
        <v>0</v>
      </c>
      <c r="AB3349" s="112">
        <v>0</v>
      </c>
    </row>
    <row r="3350" spans="1:28" hidden="1" outlineLevel="1" x14ac:dyDescent="0.25">
      <c r="A3350" s="114" t="s">
        <v>1914</v>
      </c>
      <c r="B3350" s="114" t="s">
        <v>1915</v>
      </c>
      <c r="C3350" s="114" t="s">
        <v>620</v>
      </c>
      <c r="D3350" s="114" t="s">
        <v>1706</v>
      </c>
      <c r="E3350" s="112">
        <v>0</v>
      </c>
      <c r="F3350" s="112">
        <v>0</v>
      </c>
      <c r="G3350" s="112">
        <v>0</v>
      </c>
      <c r="H3350" s="112">
        <v>0</v>
      </c>
      <c r="I3350" s="112">
        <v>0</v>
      </c>
      <c r="J3350" s="112">
        <v>0</v>
      </c>
      <c r="K3350" s="112">
        <v>0</v>
      </c>
      <c r="L3350" s="112">
        <v>0</v>
      </c>
      <c r="M3350" s="112">
        <v>0</v>
      </c>
      <c r="O3350" s="114" t="s">
        <v>1914</v>
      </c>
      <c r="P3350" s="114" t="s">
        <v>1915</v>
      </c>
      <c r="Q3350" s="114" t="s">
        <v>620</v>
      </c>
      <c r="R3350" s="114" t="s">
        <v>1706</v>
      </c>
      <c r="S3350" s="114"/>
      <c r="T3350" s="112">
        <v>0</v>
      </c>
      <c r="U3350" s="112">
        <v>0</v>
      </c>
      <c r="V3350" s="112">
        <v>0</v>
      </c>
      <c r="W3350" s="112">
        <v>0</v>
      </c>
      <c r="X3350" s="112">
        <v>0</v>
      </c>
      <c r="Y3350" s="112">
        <v>0</v>
      </c>
      <c r="Z3350" s="112">
        <v>0</v>
      </c>
      <c r="AA3350" s="112">
        <v>0</v>
      </c>
      <c r="AB3350" s="112">
        <v>0</v>
      </c>
    </row>
    <row r="3351" spans="1:28" hidden="1" outlineLevel="1" x14ac:dyDescent="0.25">
      <c r="A3351" s="114" t="s">
        <v>1914</v>
      </c>
      <c r="B3351" s="114" t="s">
        <v>1915</v>
      </c>
      <c r="C3351" s="114" t="s">
        <v>621</v>
      </c>
      <c r="D3351" s="114" t="s">
        <v>1707</v>
      </c>
      <c r="E3351" s="112">
        <v>0</v>
      </c>
      <c r="F3351" s="112">
        <v>0</v>
      </c>
      <c r="G3351" s="112">
        <v>0</v>
      </c>
      <c r="H3351" s="112">
        <v>0</v>
      </c>
      <c r="I3351" s="112">
        <v>0</v>
      </c>
      <c r="J3351" s="112">
        <v>0</v>
      </c>
      <c r="K3351" s="112">
        <v>0</v>
      </c>
      <c r="L3351" s="112">
        <v>0</v>
      </c>
      <c r="M3351" s="112">
        <v>0</v>
      </c>
      <c r="O3351" s="114" t="s">
        <v>1914</v>
      </c>
      <c r="P3351" s="114" t="s">
        <v>1915</v>
      </c>
      <c r="Q3351" s="114" t="s">
        <v>621</v>
      </c>
      <c r="R3351" s="114" t="s">
        <v>1707</v>
      </c>
      <c r="S3351" s="114"/>
      <c r="T3351" s="112">
        <v>0</v>
      </c>
      <c r="U3351" s="112">
        <v>0</v>
      </c>
      <c r="V3351" s="112">
        <v>0</v>
      </c>
      <c r="W3351" s="112">
        <v>0</v>
      </c>
      <c r="X3351" s="112">
        <v>0</v>
      </c>
      <c r="Y3351" s="112">
        <v>0</v>
      </c>
      <c r="Z3351" s="112">
        <v>0</v>
      </c>
      <c r="AA3351" s="112">
        <v>0</v>
      </c>
      <c r="AB3351" s="112">
        <v>0</v>
      </c>
    </row>
    <row r="3352" spans="1:28" hidden="1" outlineLevel="1" x14ac:dyDescent="0.25">
      <c r="A3352" s="114" t="s">
        <v>1914</v>
      </c>
      <c r="B3352" s="114" t="s">
        <v>1915</v>
      </c>
      <c r="C3352" s="114" t="s">
        <v>706</v>
      </c>
      <c r="D3352" s="114" t="s">
        <v>1708</v>
      </c>
      <c r="E3352" s="112">
        <v>0</v>
      </c>
      <c r="F3352" s="112">
        <v>0</v>
      </c>
      <c r="G3352" s="112">
        <v>0</v>
      </c>
      <c r="H3352" s="112">
        <v>0</v>
      </c>
      <c r="I3352" s="112">
        <v>0</v>
      </c>
      <c r="J3352" s="112">
        <v>0</v>
      </c>
      <c r="K3352" s="112">
        <v>0</v>
      </c>
      <c r="L3352" s="112">
        <v>0</v>
      </c>
      <c r="M3352" s="112">
        <v>0</v>
      </c>
      <c r="O3352" s="114" t="s">
        <v>1914</v>
      </c>
      <c r="P3352" s="114" t="s">
        <v>1915</v>
      </c>
      <c r="Q3352" s="114" t="s">
        <v>706</v>
      </c>
      <c r="R3352" s="114" t="s">
        <v>1708</v>
      </c>
      <c r="S3352" s="114"/>
      <c r="T3352" s="112">
        <v>0</v>
      </c>
      <c r="U3352" s="112">
        <v>0</v>
      </c>
      <c r="V3352" s="112">
        <v>0</v>
      </c>
      <c r="W3352" s="112">
        <v>0</v>
      </c>
      <c r="X3352" s="112">
        <v>0</v>
      </c>
      <c r="Y3352" s="112">
        <v>0</v>
      </c>
      <c r="Z3352" s="112">
        <v>0</v>
      </c>
      <c r="AA3352" s="112">
        <v>0</v>
      </c>
      <c r="AB3352" s="112">
        <v>0</v>
      </c>
    </row>
    <row r="3353" spans="1:28" hidden="1" outlineLevel="1" x14ac:dyDescent="0.25">
      <c r="A3353" s="114" t="s">
        <v>1914</v>
      </c>
      <c r="B3353" s="114" t="s">
        <v>1915</v>
      </c>
      <c r="C3353" s="114" t="s">
        <v>708</v>
      </c>
      <c r="D3353" s="114" t="s">
        <v>1709</v>
      </c>
      <c r="E3353" s="112">
        <v>0</v>
      </c>
      <c r="F3353" s="112">
        <v>0</v>
      </c>
      <c r="G3353" s="112">
        <v>0</v>
      </c>
      <c r="H3353" s="112">
        <v>0</v>
      </c>
      <c r="I3353" s="112">
        <v>0</v>
      </c>
      <c r="J3353" s="112">
        <v>0</v>
      </c>
      <c r="K3353" s="112">
        <v>0</v>
      </c>
      <c r="L3353" s="112">
        <v>0</v>
      </c>
      <c r="M3353" s="112">
        <v>0</v>
      </c>
      <c r="O3353" s="114" t="s">
        <v>1914</v>
      </c>
      <c r="P3353" s="114" t="s">
        <v>1915</v>
      </c>
      <c r="Q3353" s="114" t="s">
        <v>708</v>
      </c>
      <c r="R3353" s="114" t="s">
        <v>1709</v>
      </c>
      <c r="S3353" s="114"/>
      <c r="T3353" s="112">
        <v>0</v>
      </c>
      <c r="U3353" s="112">
        <v>0</v>
      </c>
      <c r="V3353" s="112">
        <v>0</v>
      </c>
      <c r="W3353" s="112">
        <v>0</v>
      </c>
      <c r="X3353" s="112">
        <v>0</v>
      </c>
      <c r="Y3353" s="112">
        <v>0</v>
      </c>
      <c r="Z3353" s="112">
        <v>0</v>
      </c>
      <c r="AA3353" s="112">
        <v>0</v>
      </c>
      <c r="AB3353" s="112">
        <v>0</v>
      </c>
    </row>
    <row r="3354" spans="1:28" hidden="1" outlineLevel="1" x14ac:dyDescent="0.25"/>
    <row r="3355" spans="1:28" hidden="1" outlineLevel="1" x14ac:dyDescent="0.25"/>
    <row r="3356" spans="1:28" hidden="1" outlineLevel="1" x14ac:dyDescent="0.25">
      <c r="A3356" s="111" t="s">
        <v>1916</v>
      </c>
      <c r="O3356" s="111" t="s">
        <v>1916</v>
      </c>
    </row>
    <row r="3357" spans="1:28" hidden="1" outlineLevel="1" x14ac:dyDescent="0.25">
      <c r="A3357" s="114" t="s">
        <v>0</v>
      </c>
      <c r="B3357" s="114" t="s">
        <v>1666</v>
      </c>
      <c r="C3357" s="114" t="s">
        <v>112</v>
      </c>
      <c r="D3357" s="111" t="s">
        <v>127</v>
      </c>
      <c r="E3357" s="112" t="s">
        <v>1667</v>
      </c>
      <c r="F3357" s="112" t="s">
        <v>1668</v>
      </c>
      <c r="G3357" s="112" t="s">
        <v>1669</v>
      </c>
      <c r="H3357" s="112" t="s">
        <v>1670</v>
      </c>
      <c r="I3357" s="112" t="s">
        <v>1671</v>
      </c>
      <c r="J3357" s="112" t="s">
        <v>1672</v>
      </c>
      <c r="K3357" s="112" t="s">
        <v>1673</v>
      </c>
      <c r="L3357" s="112" t="s">
        <v>1674</v>
      </c>
      <c r="M3357" s="112" t="s">
        <v>1</v>
      </c>
      <c r="O3357" s="114" t="s">
        <v>0</v>
      </c>
      <c r="P3357" s="114" t="s">
        <v>1666</v>
      </c>
      <c r="Q3357" s="114" t="s">
        <v>112</v>
      </c>
      <c r="R3357" s="111" t="s">
        <v>127</v>
      </c>
      <c r="S3357" s="111"/>
      <c r="T3357" s="112" t="s">
        <v>1667</v>
      </c>
      <c r="U3357" s="112" t="s">
        <v>1668</v>
      </c>
      <c r="V3357" s="112" t="s">
        <v>1669</v>
      </c>
      <c r="W3357" s="112" t="s">
        <v>1670</v>
      </c>
      <c r="X3357" s="112" t="s">
        <v>1671</v>
      </c>
      <c r="Y3357" s="112" t="s">
        <v>1672</v>
      </c>
      <c r="Z3357" s="112" t="s">
        <v>1673</v>
      </c>
      <c r="AA3357" s="112" t="s">
        <v>1674</v>
      </c>
      <c r="AB3357" s="112" t="s">
        <v>1</v>
      </c>
    </row>
    <row r="3358" spans="1:28" hidden="1" outlineLevel="1" x14ac:dyDescent="0.25">
      <c r="A3358" s="114" t="s">
        <v>1917</v>
      </c>
      <c r="B3358" s="114" t="s">
        <v>1918</v>
      </c>
      <c r="C3358" s="114" t="s">
        <v>589</v>
      </c>
      <c r="D3358" s="114" t="s">
        <v>1676</v>
      </c>
      <c r="E3358" s="112">
        <v>1536</v>
      </c>
      <c r="F3358" s="112">
        <v>0</v>
      </c>
      <c r="G3358" s="112">
        <v>0</v>
      </c>
      <c r="H3358" s="112">
        <v>0</v>
      </c>
      <c r="I3358" s="112">
        <v>25152</v>
      </c>
      <c r="J3358" s="112">
        <v>0</v>
      </c>
      <c r="K3358" s="112">
        <v>440</v>
      </c>
      <c r="L3358" s="112">
        <v>0</v>
      </c>
      <c r="M3358" s="112">
        <v>27128</v>
      </c>
      <c r="O3358" s="114" t="s">
        <v>1917</v>
      </c>
      <c r="P3358" s="114" t="s">
        <v>1918</v>
      </c>
      <c r="Q3358" s="114" t="s">
        <v>589</v>
      </c>
      <c r="R3358" s="114" t="s">
        <v>1676</v>
      </c>
      <c r="S3358" s="114"/>
      <c r="T3358" s="112">
        <v>1536</v>
      </c>
      <c r="U3358" s="112">
        <v>0</v>
      </c>
      <c r="V3358" s="112">
        <v>0</v>
      </c>
      <c r="W3358" s="112">
        <v>0</v>
      </c>
      <c r="X3358" s="112">
        <v>25152</v>
      </c>
      <c r="Y3358" s="112">
        <v>0</v>
      </c>
      <c r="Z3358" s="112">
        <v>440</v>
      </c>
      <c r="AA3358" s="112">
        <v>0</v>
      </c>
      <c r="AB3358" s="112">
        <v>27128</v>
      </c>
    </row>
    <row r="3359" spans="1:28" hidden="1" outlineLevel="1" x14ac:dyDescent="0.25">
      <c r="A3359" s="114" t="s">
        <v>1917</v>
      </c>
      <c r="B3359" s="114" t="s">
        <v>1918</v>
      </c>
      <c r="C3359" s="114" t="s">
        <v>590</v>
      </c>
      <c r="D3359" s="114" t="s">
        <v>1677</v>
      </c>
      <c r="E3359" s="112">
        <v>432</v>
      </c>
      <c r="F3359" s="112">
        <v>0</v>
      </c>
      <c r="G3359" s="112">
        <v>0</v>
      </c>
      <c r="H3359" s="112">
        <v>0</v>
      </c>
      <c r="I3359" s="112">
        <v>0</v>
      </c>
      <c r="J3359" s="112">
        <v>0</v>
      </c>
      <c r="K3359" s="112">
        <v>2632</v>
      </c>
      <c r="L3359" s="112">
        <v>0</v>
      </c>
      <c r="M3359" s="112">
        <v>3064</v>
      </c>
      <c r="O3359" s="114" t="s">
        <v>1917</v>
      </c>
      <c r="P3359" s="114" t="s">
        <v>1918</v>
      </c>
      <c r="Q3359" s="114" t="s">
        <v>590</v>
      </c>
      <c r="R3359" s="114" t="s">
        <v>1677</v>
      </c>
      <c r="S3359" s="114"/>
      <c r="T3359" s="112">
        <v>432</v>
      </c>
      <c r="U3359" s="112">
        <v>0</v>
      </c>
      <c r="V3359" s="112">
        <v>0</v>
      </c>
      <c r="W3359" s="112">
        <v>0</v>
      </c>
      <c r="X3359" s="112">
        <v>0</v>
      </c>
      <c r="Y3359" s="112">
        <v>0</v>
      </c>
      <c r="Z3359" s="112">
        <v>2632</v>
      </c>
      <c r="AA3359" s="112">
        <v>0</v>
      </c>
      <c r="AB3359" s="112">
        <v>3064</v>
      </c>
    </row>
    <row r="3360" spans="1:28" hidden="1" outlineLevel="1" x14ac:dyDescent="0.25">
      <c r="A3360" s="114" t="s">
        <v>1917</v>
      </c>
      <c r="B3360" s="114" t="s">
        <v>1918</v>
      </c>
      <c r="C3360" s="114" t="s">
        <v>591</v>
      </c>
      <c r="D3360" s="114" t="s">
        <v>1678</v>
      </c>
      <c r="E3360" s="112">
        <v>0</v>
      </c>
      <c r="F3360" s="112">
        <v>439424</v>
      </c>
      <c r="G3360" s="112">
        <v>0</v>
      </c>
      <c r="H3360" s="112">
        <v>0</v>
      </c>
      <c r="I3360" s="112">
        <v>0</v>
      </c>
      <c r="J3360" s="112">
        <v>0</v>
      </c>
      <c r="K3360" s="112">
        <v>0</v>
      </c>
      <c r="L3360" s="112">
        <v>0</v>
      </c>
      <c r="M3360" s="112">
        <v>439424</v>
      </c>
      <c r="O3360" s="114" t="s">
        <v>1917</v>
      </c>
      <c r="P3360" s="114" t="s">
        <v>1918</v>
      </c>
      <c r="Q3360" s="114" t="s">
        <v>591</v>
      </c>
      <c r="R3360" s="114" t="s">
        <v>1678</v>
      </c>
      <c r="S3360" s="114"/>
      <c r="T3360" s="112">
        <v>0</v>
      </c>
      <c r="U3360" s="112">
        <v>439424</v>
      </c>
      <c r="V3360" s="112">
        <v>0</v>
      </c>
      <c r="W3360" s="112">
        <v>0</v>
      </c>
      <c r="X3360" s="112">
        <v>0</v>
      </c>
      <c r="Y3360" s="112">
        <v>0</v>
      </c>
      <c r="Z3360" s="112">
        <v>0</v>
      </c>
      <c r="AA3360" s="112">
        <v>0</v>
      </c>
      <c r="AB3360" s="112">
        <v>439424</v>
      </c>
    </row>
    <row r="3361" spans="1:28" hidden="1" outlineLevel="1" x14ac:dyDescent="0.25">
      <c r="A3361" s="114" t="s">
        <v>1917</v>
      </c>
      <c r="B3361" s="114" t="s">
        <v>1918</v>
      </c>
      <c r="C3361" s="114" t="s">
        <v>592</v>
      </c>
      <c r="D3361" s="114" t="s">
        <v>1679</v>
      </c>
      <c r="E3361" s="112">
        <v>18960</v>
      </c>
      <c r="F3361" s="112">
        <v>23920</v>
      </c>
      <c r="G3361" s="112">
        <v>0</v>
      </c>
      <c r="H3361" s="112">
        <v>0</v>
      </c>
      <c r="I3361" s="112">
        <v>38112</v>
      </c>
      <c r="J3361" s="112">
        <v>0</v>
      </c>
      <c r="K3361" s="112">
        <v>33352</v>
      </c>
      <c r="L3361" s="112">
        <v>6368</v>
      </c>
      <c r="M3361" s="112">
        <v>120712</v>
      </c>
      <c r="O3361" s="114" t="s">
        <v>1917</v>
      </c>
      <c r="P3361" s="114" t="s">
        <v>1918</v>
      </c>
      <c r="Q3361" s="114" t="s">
        <v>592</v>
      </c>
      <c r="R3361" s="114" t="s">
        <v>1679</v>
      </c>
      <c r="S3361" s="114"/>
      <c r="T3361" s="112">
        <v>18960</v>
      </c>
      <c r="U3361" s="112">
        <v>23920</v>
      </c>
      <c r="V3361" s="112">
        <v>0</v>
      </c>
      <c r="W3361" s="112">
        <v>0</v>
      </c>
      <c r="X3361" s="112">
        <v>38112</v>
      </c>
      <c r="Y3361" s="112">
        <v>0</v>
      </c>
      <c r="Z3361" s="112">
        <v>33352</v>
      </c>
      <c r="AA3361" s="112">
        <v>6368</v>
      </c>
      <c r="AB3361" s="112">
        <v>120712</v>
      </c>
    </row>
    <row r="3362" spans="1:28" hidden="1" outlineLevel="1" x14ac:dyDescent="0.25">
      <c r="A3362" s="114" t="s">
        <v>1917</v>
      </c>
      <c r="B3362" s="114" t="s">
        <v>1918</v>
      </c>
      <c r="C3362" s="114" t="s">
        <v>593</v>
      </c>
      <c r="D3362" s="114" t="s">
        <v>1680</v>
      </c>
      <c r="E3362" s="112">
        <v>0</v>
      </c>
      <c r="F3362" s="112">
        <v>0</v>
      </c>
      <c r="G3362" s="112">
        <v>0</v>
      </c>
      <c r="H3362" s="112">
        <v>0</v>
      </c>
      <c r="I3362" s="112">
        <v>54832</v>
      </c>
      <c r="J3362" s="112">
        <v>0</v>
      </c>
      <c r="K3362" s="112">
        <v>800</v>
      </c>
      <c r="L3362" s="112">
        <v>0</v>
      </c>
      <c r="M3362" s="112">
        <v>55632</v>
      </c>
      <c r="O3362" s="114" t="s">
        <v>1917</v>
      </c>
      <c r="P3362" s="114" t="s">
        <v>1918</v>
      </c>
      <c r="Q3362" s="114" t="s">
        <v>593</v>
      </c>
      <c r="R3362" s="114" t="s">
        <v>1680</v>
      </c>
      <c r="S3362" s="114"/>
      <c r="T3362" s="112">
        <v>0</v>
      </c>
      <c r="U3362" s="112">
        <v>0</v>
      </c>
      <c r="V3362" s="112">
        <v>0</v>
      </c>
      <c r="W3362" s="112">
        <v>0</v>
      </c>
      <c r="X3362" s="112">
        <v>54832</v>
      </c>
      <c r="Y3362" s="112">
        <v>0</v>
      </c>
      <c r="Z3362" s="112">
        <v>800</v>
      </c>
      <c r="AA3362" s="112">
        <v>0</v>
      </c>
      <c r="AB3362" s="112">
        <v>55632</v>
      </c>
    </row>
    <row r="3363" spans="1:28" hidden="1" outlineLevel="1" x14ac:dyDescent="0.25">
      <c r="A3363" s="114" t="s">
        <v>1917</v>
      </c>
      <c r="B3363" s="114" t="s">
        <v>1918</v>
      </c>
      <c r="C3363" s="114" t="s">
        <v>594</v>
      </c>
      <c r="D3363" s="114" t="s">
        <v>1681</v>
      </c>
      <c r="E3363" s="112">
        <v>3920</v>
      </c>
      <c r="F3363" s="112">
        <v>0</v>
      </c>
      <c r="G3363" s="112">
        <v>0</v>
      </c>
      <c r="H3363" s="112">
        <v>0</v>
      </c>
      <c r="I3363" s="112">
        <v>0</v>
      </c>
      <c r="J3363" s="112">
        <v>0</v>
      </c>
      <c r="K3363" s="112">
        <v>21524</v>
      </c>
      <c r="L3363" s="112">
        <v>0</v>
      </c>
      <c r="M3363" s="112">
        <v>25444</v>
      </c>
      <c r="O3363" s="114" t="s">
        <v>1917</v>
      </c>
      <c r="P3363" s="114" t="s">
        <v>1918</v>
      </c>
      <c r="Q3363" s="114" t="s">
        <v>594</v>
      </c>
      <c r="R3363" s="114" t="s">
        <v>1681</v>
      </c>
      <c r="S3363" s="114"/>
      <c r="T3363" s="112">
        <v>3920</v>
      </c>
      <c r="U3363" s="112">
        <v>0</v>
      </c>
      <c r="V3363" s="112">
        <v>0</v>
      </c>
      <c r="W3363" s="112">
        <v>0</v>
      </c>
      <c r="X3363" s="112">
        <v>0</v>
      </c>
      <c r="Y3363" s="112">
        <v>0</v>
      </c>
      <c r="Z3363" s="112">
        <v>21524</v>
      </c>
      <c r="AA3363" s="112">
        <v>0</v>
      </c>
      <c r="AB3363" s="112">
        <v>25444</v>
      </c>
    </row>
    <row r="3364" spans="1:28" hidden="1" outlineLevel="1" x14ac:dyDescent="0.25">
      <c r="A3364" s="114" t="s">
        <v>1917</v>
      </c>
      <c r="B3364" s="114" t="s">
        <v>1918</v>
      </c>
      <c r="C3364" s="114" t="s">
        <v>595</v>
      </c>
      <c r="D3364" s="114" t="s">
        <v>1682</v>
      </c>
      <c r="E3364" s="112">
        <v>0</v>
      </c>
      <c r="F3364" s="112">
        <v>25248</v>
      </c>
      <c r="G3364" s="112">
        <v>0</v>
      </c>
      <c r="H3364" s="112">
        <v>0</v>
      </c>
      <c r="I3364" s="112">
        <v>0</v>
      </c>
      <c r="J3364" s="112">
        <v>19840</v>
      </c>
      <c r="K3364" s="112">
        <v>0</v>
      </c>
      <c r="L3364" s="112">
        <v>8188</v>
      </c>
      <c r="M3364" s="112">
        <v>53276</v>
      </c>
      <c r="O3364" s="114" t="s">
        <v>1917</v>
      </c>
      <c r="P3364" s="114" t="s">
        <v>1918</v>
      </c>
      <c r="Q3364" s="114" t="s">
        <v>595</v>
      </c>
      <c r="R3364" s="114" t="s">
        <v>1682</v>
      </c>
      <c r="S3364" s="114"/>
      <c r="T3364" s="112">
        <v>0</v>
      </c>
      <c r="U3364" s="112">
        <v>25248</v>
      </c>
      <c r="V3364" s="112">
        <v>0</v>
      </c>
      <c r="W3364" s="112">
        <v>0</v>
      </c>
      <c r="X3364" s="112">
        <v>0</v>
      </c>
      <c r="Y3364" s="112">
        <v>19840</v>
      </c>
      <c r="Z3364" s="112">
        <v>0</v>
      </c>
      <c r="AA3364" s="112">
        <v>8188</v>
      </c>
      <c r="AB3364" s="112">
        <v>53276</v>
      </c>
    </row>
    <row r="3365" spans="1:28" hidden="1" outlineLevel="1" x14ac:dyDescent="0.25">
      <c r="A3365" s="114" t="s">
        <v>1917</v>
      </c>
      <c r="B3365" s="114" t="s">
        <v>1918</v>
      </c>
      <c r="C3365" s="114" t="s">
        <v>596</v>
      </c>
      <c r="D3365" s="114" t="s">
        <v>1683</v>
      </c>
      <c r="E3365" s="112">
        <v>0</v>
      </c>
      <c r="F3365" s="112">
        <v>0</v>
      </c>
      <c r="G3365" s="112">
        <v>0</v>
      </c>
      <c r="H3365" s="112">
        <v>0</v>
      </c>
      <c r="I3365" s="112">
        <v>0</v>
      </c>
      <c r="J3365" s="112">
        <v>0</v>
      </c>
      <c r="K3365" s="112">
        <v>0</v>
      </c>
      <c r="L3365" s="112">
        <v>0</v>
      </c>
      <c r="M3365" s="112">
        <v>0</v>
      </c>
      <c r="O3365" s="114" t="s">
        <v>1917</v>
      </c>
      <c r="P3365" s="114" t="s">
        <v>1918</v>
      </c>
      <c r="Q3365" s="114" t="s">
        <v>596</v>
      </c>
      <c r="R3365" s="114" t="s">
        <v>1683</v>
      </c>
      <c r="S3365" s="114"/>
      <c r="T3365" s="112">
        <v>0</v>
      </c>
      <c r="U3365" s="112">
        <v>0</v>
      </c>
      <c r="V3365" s="112">
        <v>0</v>
      </c>
      <c r="W3365" s="112">
        <v>0</v>
      </c>
      <c r="X3365" s="112">
        <v>0</v>
      </c>
      <c r="Y3365" s="112">
        <v>0</v>
      </c>
      <c r="Z3365" s="112">
        <v>0</v>
      </c>
      <c r="AA3365" s="112">
        <v>0</v>
      </c>
      <c r="AB3365" s="112">
        <v>0</v>
      </c>
    </row>
    <row r="3366" spans="1:28" hidden="1" outlineLevel="1" x14ac:dyDescent="0.25">
      <c r="A3366" s="114" t="s">
        <v>1917</v>
      </c>
      <c r="B3366" s="114" t="s">
        <v>1918</v>
      </c>
      <c r="C3366" s="114" t="s">
        <v>597</v>
      </c>
      <c r="D3366" s="114" t="s">
        <v>1684</v>
      </c>
      <c r="E3366" s="112">
        <v>7440</v>
      </c>
      <c r="F3366" s="112">
        <v>0</v>
      </c>
      <c r="G3366" s="112">
        <v>0</v>
      </c>
      <c r="H3366" s="112">
        <v>0</v>
      </c>
      <c r="I3366" s="112">
        <v>0</v>
      </c>
      <c r="J3366" s="112">
        <v>0</v>
      </c>
      <c r="K3366" s="112">
        <v>0</v>
      </c>
      <c r="L3366" s="112">
        <v>0</v>
      </c>
      <c r="M3366" s="112">
        <v>7440</v>
      </c>
      <c r="O3366" s="114" t="s">
        <v>1917</v>
      </c>
      <c r="P3366" s="114" t="s">
        <v>1918</v>
      </c>
      <c r="Q3366" s="114" t="s">
        <v>597</v>
      </c>
      <c r="R3366" s="114" t="s">
        <v>1684</v>
      </c>
      <c r="S3366" s="114"/>
      <c r="T3366" s="112">
        <v>7440</v>
      </c>
      <c r="U3366" s="112">
        <v>0</v>
      </c>
      <c r="V3366" s="112">
        <v>0</v>
      </c>
      <c r="W3366" s="112">
        <v>0</v>
      </c>
      <c r="X3366" s="112">
        <v>0</v>
      </c>
      <c r="Y3366" s="112">
        <v>0</v>
      </c>
      <c r="Z3366" s="112">
        <v>0</v>
      </c>
      <c r="AA3366" s="112">
        <v>0</v>
      </c>
      <c r="AB3366" s="112">
        <v>7440</v>
      </c>
    </row>
    <row r="3367" spans="1:28" hidden="1" outlineLevel="1" x14ac:dyDescent="0.25">
      <c r="A3367" s="114" t="s">
        <v>1917</v>
      </c>
      <c r="B3367" s="114" t="s">
        <v>1918</v>
      </c>
      <c r="C3367" s="114" t="s">
        <v>598</v>
      </c>
      <c r="D3367" s="114" t="s">
        <v>1685</v>
      </c>
      <c r="E3367" s="112">
        <v>0</v>
      </c>
      <c r="F3367" s="112">
        <v>0</v>
      </c>
      <c r="G3367" s="112">
        <v>0</v>
      </c>
      <c r="H3367" s="112">
        <v>0</v>
      </c>
      <c r="I3367" s="112">
        <v>0</v>
      </c>
      <c r="J3367" s="112">
        <v>0</v>
      </c>
      <c r="K3367" s="112">
        <v>0</v>
      </c>
      <c r="L3367" s="112">
        <v>0</v>
      </c>
      <c r="M3367" s="112">
        <v>0</v>
      </c>
      <c r="O3367" s="114" t="s">
        <v>1917</v>
      </c>
      <c r="P3367" s="114" t="s">
        <v>1918</v>
      </c>
      <c r="Q3367" s="114" t="s">
        <v>598</v>
      </c>
      <c r="R3367" s="114" t="s">
        <v>1685</v>
      </c>
      <c r="S3367" s="114"/>
      <c r="T3367" s="112">
        <v>0</v>
      </c>
      <c r="U3367" s="112">
        <v>0</v>
      </c>
      <c r="V3367" s="112">
        <v>0</v>
      </c>
      <c r="W3367" s="112">
        <v>0</v>
      </c>
      <c r="X3367" s="112">
        <v>0</v>
      </c>
      <c r="Y3367" s="112">
        <v>0</v>
      </c>
      <c r="Z3367" s="112">
        <v>0</v>
      </c>
      <c r="AA3367" s="112">
        <v>0</v>
      </c>
      <c r="AB3367" s="112">
        <v>0</v>
      </c>
    </row>
    <row r="3368" spans="1:28" hidden="1" outlineLevel="1" x14ac:dyDescent="0.25">
      <c r="A3368" s="114" t="s">
        <v>1917</v>
      </c>
      <c r="B3368" s="114" t="s">
        <v>1918</v>
      </c>
      <c r="C3368" s="114" t="s">
        <v>599</v>
      </c>
      <c r="D3368" s="114" t="s">
        <v>1686</v>
      </c>
      <c r="E3368" s="112">
        <v>0</v>
      </c>
      <c r="F3368" s="112">
        <v>480</v>
      </c>
      <c r="G3368" s="112">
        <v>0</v>
      </c>
      <c r="H3368" s="112">
        <v>0</v>
      </c>
      <c r="I3368" s="112">
        <v>0</v>
      </c>
      <c r="J3368" s="112">
        <v>9552</v>
      </c>
      <c r="K3368" s="112">
        <v>0</v>
      </c>
      <c r="L3368" s="112">
        <v>15206</v>
      </c>
      <c r="M3368" s="112">
        <v>25238</v>
      </c>
      <c r="O3368" s="114" t="s">
        <v>1917</v>
      </c>
      <c r="P3368" s="114" t="s">
        <v>1918</v>
      </c>
      <c r="Q3368" s="114" t="s">
        <v>599</v>
      </c>
      <c r="R3368" s="114" t="s">
        <v>1686</v>
      </c>
      <c r="S3368" s="114"/>
      <c r="T3368" s="112">
        <v>0</v>
      </c>
      <c r="U3368" s="112">
        <v>480</v>
      </c>
      <c r="V3368" s="112">
        <v>0</v>
      </c>
      <c r="W3368" s="112">
        <v>0</v>
      </c>
      <c r="X3368" s="112">
        <v>0</v>
      </c>
      <c r="Y3368" s="112">
        <v>9552</v>
      </c>
      <c r="Z3368" s="112">
        <v>0</v>
      </c>
      <c r="AA3368" s="112">
        <v>15206</v>
      </c>
      <c r="AB3368" s="112">
        <v>25238</v>
      </c>
    </row>
    <row r="3369" spans="1:28" hidden="1" outlineLevel="1" x14ac:dyDescent="0.25">
      <c r="A3369" s="114" t="s">
        <v>1917</v>
      </c>
      <c r="B3369" s="114" t="s">
        <v>1918</v>
      </c>
      <c r="C3369" s="114" t="s">
        <v>600</v>
      </c>
      <c r="D3369" s="114" t="s">
        <v>1687</v>
      </c>
      <c r="E3369" s="112">
        <v>451584</v>
      </c>
      <c r="F3369" s="112">
        <v>0</v>
      </c>
      <c r="G3369" s="112">
        <v>0</v>
      </c>
      <c r="H3369" s="112">
        <v>80007</v>
      </c>
      <c r="I3369" s="112">
        <v>0</v>
      </c>
      <c r="J3369" s="112">
        <v>0</v>
      </c>
      <c r="K3369" s="112">
        <v>0</v>
      </c>
      <c r="L3369" s="112">
        <v>0</v>
      </c>
      <c r="M3369" s="112">
        <v>531591</v>
      </c>
      <c r="O3369" s="114" t="s">
        <v>1917</v>
      </c>
      <c r="P3369" s="114" t="s">
        <v>1918</v>
      </c>
      <c r="Q3369" s="114" t="s">
        <v>600</v>
      </c>
      <c r="R3369" s="114" t="s">
        <v>1687</v>
      </c>
      <c r="S3369" s="114"/>
      <c r="T3369" s="112">
        <v>451584</v>
      </c>
      <c r="U3369" s="112">
        <v>0</v>
      </c>
      <c r="V3369" s="112">
        <v>0</v>
      </c>
      <c r="W3369" s="112">
        <v>80007</v>
      </c>
      <c r="X3369" s="112">
        <v>0</v>
      </c>
      <c r="Y3369" s="112">
        <v>0</v>
      </c>
      <c r="Z3369" s="112">
        <v>0</v>
      </c>
      <c r="AA3369" s="112">
        <v>0</v>
      </c>
      <c r="AB3369" s="112">
        <v>531591</v>
      </c>
    </row>
    <row r="3370" spans="1:28" hidden="1" outlineLevel="1" x14ac:dyDescent="0.25">
      <c r="A3370" s="114" t="s">
        <v>1917</v>
      </c>
      <c r="B3370" s="114" t="s">
        <v>1918</v>
      </c>
      <c r="C3370" s="114" t="s">
        <v>601</v>
      </c>
      <c r="D3370" s="114" t="s">
        <v>1688</v>
      </c>
      <c r="E3370" s="112">
        <v>66240</v>
      </c>
      <c r="F3370" s="112">
        <v>0</v>
      </c>
      <c r="G3370" s="112">
        <v>0</v>
      </c>
      <c r="H3370" s="112">
        <v>0</v>
      </c>
      <c r="I3370" s="112">
        <v>0</v>
      </c>
      <c r="J3370" s="112">
        <v>0</v>
      </c>
      <c r="K3370" s="112">
        <v>0</v>
      </c>
      <c r="L3370" s="112">
        <v>0</v>
      </c>
      <c r="M3370" s="112">
        <v>66240</v>
      </c>
      <c r="O3370" s="114" t="s">
        <v>1917</v>
      </c>
      <c r="P3370" s="114" t="s">
        <v>1918</v>
      </c>
      <c r="Q3370" s="114" t="s">
        <v>601</v>
      </c>
      <c r="R3370" s="114" t="s">
        <v>1688</v>
      </c>
      <c r="S3370" s="114"/>
      <c r="T3370" s="112">
        <v>66240</v>
      </c>
      <c r="U3370" s="112">
        <v>0</v>
      </c>
      <c r="V3370" s="112">
        <v>0</v>
      </c>
      <c r="W3370" s="112">
        <v>0</v>
      </c>
      <c r="X3370" s="112">
        <v>0</v>
      </c>
      <c r="Y3370" s="112">
        <v>0</v>
      </c>
      <c r="Z3370" s="112">
        <v>0</v>
      </c>
      <c r="AA3370" s="112">
        <v>0</v>
      </c>
      <c r="AB3370" s="112">
        <v>66240</v>
      </c>
    </row>
    <row r="3371" spans="1:28" hidden="1" outlineLevel="1" x14ac:dyDescent="0.25">
      <c r="A3371" s="114" t="s">
        <v>1917</v>
      </c>
      <c r="B3371" s="114" t="s">
        <v>1918</v>
      </c>
      <c r="C3371" s="114" t="s">
        <v>602</v>
      </c>
      <c r="D3371" s="114" t="s">
        <v>1689</v>
      </c>
      <c r="E3371" s="112">
        <v>0</v>
      </c>
      <c r="F3371" s="112">
        <v>0</v>
      </c>
      <c r="G3371" s="112">
        <v>0</v>
      </c>
      <c r="H3371" s="112">
        <v>0</v>
      </c>
      <c r="I3371" s="112">
        <v>0</v>
      </c>
      <c r="J3371" s="112">
        <v>0</v>
      </c>
      <c r="K3371" s="112">
        <v>0</v>
      </c>
      <c r="L3371" s="112">
        <v>0</v>
      </c>
      <c r="M3371" s="112">
        <v>0</v>
      </c>
      <c r="O3371" s="114" t="s">
        <v>1917</v>
      </c>
      <c r="P3371" s="114" t="s">
        <v>1918</v>
      </c>
      <c r="Q3371" s="114" t="s">
        <v>602</v>
      </c>
      <c r="R3371" s="114" t="s">
        <v>1689</v>
      </c>
      <c r="S3371" s="114"/>
      <c r="T3371" s="112">
        <v>0</v>
      </c>
      <c r="U3371" s="112">
        <v>0</v>
      </c>
      <c r="V3371" s="112">
        <v>0</v>
      </c>
      <c r="W3371" s="112">
        <v>0</v>
      </c>
      <c r="X3371" s="112">
        <v>0</v>
      </c>
      <c r="Y3371" s="112">
        <v>0</v>
      </c>
      <c r="Z3371" s="112">
        <v>0</v>
      </c>
      <c r="AA3371" s="112">
        <v>0</v>
      </c>
      <c r="AB3371" s="112">
        <v>0</v>
      </c>
    </row>
    <row r="3372" spans="1:28" hidden="1" outlineLevel="1" x14ac:dyDescent="0.25">
      <c r="A3372" s="114" t="s">
        <v>1917</v>
      </c>
      <c r="B3372" s="114" t="s">
        <v>1918</v>
      </c>
      <c r="C3372" s="114" t="s">
        <v>603</v>
      </c>
      <c r="D3372" s="114" t="s">
        <v>1690</v>
      </c>
      <c r="E3372" s="112">
        <v>0</v>
      </c>
      <c r="F3372" s="112">
        <v>0</v>
      </c>
      <c r="G3372" s="112">
        <v>0</v>
      </c>
      <c r="H3372" s="112">
        <v>0</v>
      </c>
      <c r="I3372" s="112">
        <v>0</v>
      </c>
      <c r="J3372" s="112">
        <v>0</v>
      </c>
      <c r="K3372" s="112">
        <v>0</v>
      </c>
      <c r="L3372" s="112">
        <v>0</v>
      </c>
      <c r="M3372" s="112">
        <v>0</v>
      </c>
      <c r="O3372" s="114" t="s">
        <v>1917</v>
      </c>
      <c r="P3372" s="114" t="s">
        <v>1918</v>
      </c>
      <c r="Q3372" s="114" t="s">
        <v>603</v>
      </c>
      <c r="R3372" s="114" t="s">
        <v>1690</v>
      </c>
      <c r="S3372" s="114"/>
      <c r="T3372" s="112">
        <v>0</v>
      </c>
      <c r="U3372" s="112">
        <v>0</v>
      </c>
      <c r="V3372" s="112">
        <v>0</v>
      </c>
      <c r="W3372" s="112">
        <v>0</v>
      </c>
      <c r="X3372" s="112">
        <v>0</v>
      </c>
      <c r="Y3372" s="112">
        <v>0</v>
      </c>
      <c r="Z3372" s="112">
        <v>0</v>
      </c>
      <c r="AA3372" s="112">
        <v>0</v>
      </c>
      <c r="AB3372" s="112">
        <v>0</v>
      </c>
    </row>
    <row r="3373" spans="1:28" hidden="1" outlineLevel="1" x14ac:dyDescent="0.25">
      <c r="A3373" s="114" t="s">
        <v>1917</v>
      </c>
      <c r="B3373" s="114" t="s">
        <v>1918</v>
      </c>
      <c r="C3373" s="114" t="s">
        <v>604</v>
      </c>
      <c r="D3373" s="114" t="s">
        <v>1691</v>
      </c>
      <c r="E3373" s="112">
        <v>2928</v>
      </c>
      <c r="F3373" s="112">
        <v>0</v>
      </c>
      <c r="G3373" s="112">
        <v>0</v>
      </c>
      <c r="H3373" s="112">
        <v>0</v>
      </c>
      <c r="I3373" s="112">
        <v>0</v>
      </c>
      <c r="J3373" s="112">
        <v>0</v>
      </c>
      <c r="K3373" s="112">
        <v>0</v>
      </c>
      <c r="L3373" s="112">
        <v>464</v>
      </c>
      <c r="M3373" s="112">
        <v>3392</v>
      </c>
      <c r="O3373" s="114" t="s">
        <v>1917</v>
      </c>
      <c r="P3373" s="114" t="s">
        <v>1918</v>
      </c>
      <c r="Q3373" s="114" t="s">
        <v>604</v>
      </c>
      <c r="R3373" s="114" t="s">
        <v>1691</v>
      </c>
      <c r="S3373" s="114"/>
      <c r="T3373" s="112">
        <v>2928</v>
      </c>
      <c r="U3373" s="112">
        <v>0</v>
      </c>
      <c r="V3373" s="112">
        <v>0</v>
      </c>
      <c r="W3373" s="112">
        <v>0</v>
      </c>
      <c r="X3373" s="112">
        <v>0</v>
      </c>
      <c r="Y3373" s="112">
        <v>0</v>
      </c>
      <c r="Z3373" s="112">
        <v>0</v>
      </c>
      <c r="AA3373" s="112">
        <v>464</v>
      </c>
      <c r="AB3373" s="112">
        <v>3392</v>
      </c>
    </row>
    <row r="3374" spans="1:28" hidden="1" outlineLevel="1" x14ac:dyDescent="0.25">
      <c r="A3374" s="114" t="s">
        <v>1917</v>
      </c>
      <c r="B3374" s="114" t="s">
        <v>1918</v>
      </c>
      <c r="C3374" s="114" t="s">
        <v>605</v>
      </c>
      <c r="D3374" s="114" t="s">
        <v>1692</v>
      </c>
      <c r="E3374" s="112">
        <v>0</v>
      </c>
      <c r="F3374" s="112">
        <v>0</v>
      </c>
      <c r="G3374" s="112">
        <v>0</v>
      </c>
      <c r="H3374" s="112">
        <v>0</v>
      </c>
      <c r="I3374" s="112">
        <v>0</v>
      </c>
      <c r="J3374" s="112">
        <v>0</v>
      </c>
      <c r="K3374" s="112">
        <v>0</v>
      </c>
      <c r="L3374" s="112">
        <v>0</v>
      </c>
      <c r="M3374" s="112">
        <v>0</v>
      </c>
      <c r="O3374" s="114" t="s">
        <v>1917</v>
      </c>
      <c r="P3374" s="114" t="s">
        <v>1918</v>
      </c>
      <c r="Q3374" s="114" t="s">
        <v>605</v>
      </c>
      <c r="R3374" s="114" t="s">
        <v>1692</v>
      </c>
      <c r="S3374" s="114"/>
      <c r="T3374" s="112">
        <v>0</v>
      </c>
      <c r="U3374" s="112">
        <v>0</v>
      </c>
      <c r="V3374" s="112">
        <v>0</v>
      </c>
      <c r="W3374" s="112">
        <v>0</v>
      </c>
      <c r="X3374" s="112">
        <v>0</v>
      </c>
      <c r="Y3374" s="112">
        <v>0</v>
      </c>
      <c r="Z3374" s="112">
        <v>0</v>
      </c>
      <c r="AA3374" s="112">
        <v>0</v>
      </c>
      <c r="AB3374" s="112">
        <v>0</v>
      </c>
    </row>
    <row r="3375" spans="1:28" hidden="1" outlineLevel="1" x14ac:dyDescent="0.25">
      <c r="A3375" s="114" t="s">
        <v>1917</v>
      </c>
      <c r="B3375" s="114" t="s">
        <v>1918</v>
      </c>
      <c r="C3375" s="114" t="s">
        <v>606</v>
      </c>
      <c r="D3375" s="114" t="s">
        <v>1693</v>
      </c>
      <c r="E3375" s="112">
        <v>0</v>
      </c>
      <c r="F3375" s="112">
        <v>0</v>
      </c>
      <c r="G3375" s="112">
        <v>0</v>
      </c>
      <c r="H3375" s="112">
        <v>0</v>
      </c>
      <c r="I3375" s="112">
        <v>0</v>
      </c>
      <c r="J3375" s="112">
        <v>0</v>
      </c>
      <c r="K3375" s="112">
        <v>0</v>
      </c>
      <c r="L3375" s="112">
        <v>0</v>
      </c>
      <c r="M3375" s="112">
        <v>0</v>
      </c>
      <c r="O3375" s="114" t="s">
        <v>1917</v>
      </c>
      <c r="P3375" s="114" t="s">
        <v>1918</v>
      </c>
      <c r="Q3375" s="114" t="s">
        <v>606</v>
      </c>
      <c r="R3375" s="114" t="s">
        <v>1693</v>
      </c>
      <c r="S3375" s="114"/>
      <c r="T3375" s="112">
        <v>0</v>
      </c>
      <c r="U3375" s="112">
        <v>0</v>
      </c>
      <c r="V3375" s="112">
        <v>0</v>
      </c>
      <c r="W3375" s="112">
        <v>0</v>
      </c>
      <c r="X3375" s="112">
        <v>0</v>
      </c>
      <c r="Y3375" s="112">
        <v>0</v>
      </c>
      <c r="Z3375" s="112">
        <v>0</v>
      </c>
      <c r="AA3375" s="112">
        <v>0</v>
      </c>
      <c r="AB3375" s="112">
        <v>0</v>
      </c>
    </row>
    <row r="3376" spans="1:28" hidden="1" outlineLevel="1" x14ac:dyDescent="0.25">
      <c r="A3376" s="114" t="s">
        <v>1917</v>
      </c>
      <c r="B3376" s="114" t="s">
        <v>1918</v>
      </c>
      <c r="C3376" s="114" t="s">
        <v>607</v>
      </c>
      <c r="D3376" s="114" t="s">
        <v>1694</v>
      </c>
      <c r="E3376" s="112">
        <v>0</v>
      </c>
      <c r="F3376" s="112">
        <v>225744</v>
      </c>
      <c r="G3376" s="112">
        <v>67808</v>
      </c>
      <c r="H3376" s="112">
        <v>0</v>
      </c>
      <c r="I3376" s="112">
        <v>0</v>
      </c>
      <c r="J3376" s="112">
        <v>0</v>
      </c>
      <c r="K3376" s="112">
        <v>0</v>
      </c>
      <c r="L3376" s="112">
        <v>176</v>
      </c>
      <c r="M3376" s="112">
        <v>293728</v>
      </c>
      <c r="O3376" s="114" t="s">
        <v>1917</v>
      </c>
      <c r="P3376" s="114" t="s">
        <v>1918</v>
      </c>
      <c r="Q3376" s="114" t="s">
        <v>607</v>
      </c>
      <c r="R3376" s="114" t="s">
        <v>1694</v>
      </c>
      <c r="S3376" s="114"/>
      <c r="T3376" s="112">
        <v>0</v>
      </c>
      <c r="U3376" s="112">
        <v>225744</v>
      </c>
      <c r="V3376" s="112">
        <v>67808</v>
      </c>
      <c r="W3376" s="112">
        <v>0</v>
      </c>
      <c r="X3376" s="112">
        <v>0</v>
      </c>
      <c r="Y3376" s="112">
        <v>0</v>
      </c>
      <c r="Z3376" s="112">
        <v>0</v>
      </c>
      <c r="AA3376" s="112">
        <v>176</v>
      </c>
      <c r="AB3376" s="112">
        <v>293728</v>
      </c>
    </row>
    <row r="3377" spans="1:28" hidden="1" outlineLevel="1" x14ac:dyDescent="0.25">
      <c r="A3377" s="114" t="s">
        <v>1917</v>
      </c>
      <c r="B3377" s="114" t="s">
        <v>1918</v>
      </c>
      <c r="C3377" s="114" t="s">
        <v>608</v>
      </c>
      <c r="D3377" s="114" t="s">
        <v>1695</v>
      </c>
      <c r="E3377" s="112">
        <v>0</v>
      </c>
      <c r="F3377" s="112">
        <v>0</v>
      </c>
      <c r="G3377" s="112">
        <v>0</v>
      </c>
      <c r="H3377" s="112">
        <v>0</v>
      </c>
      <c r="I3377" s="112">
        <v>0</v>
      </c>
      <c r="J3377" s="112">
        <v>0</v>
      </c>
      <c r="K3377" s="112">
        <v>348</v>
      </c>
      <c r="L3377" s="112">
        <v>0</v>
      </c>
      <c r="M3377" s="112">
        <v>348</v>
      </c>
      <c r="O3377" s="114" t="s">
        <v>1917</v>
      </c>
      <c r="P3377" s="114" t="s">
        <v>1918</v>
      </c>
      <c r="Q3377" s="114" t="s">
        <v>608</v>
      </c>
      <c r="R3377" s="114" t="s">
        <v>1695</v>
      </c>
      <c r="S3377" s="114"/>
      <c r="T3377" s="112">
        <v>0</v>
      </c>
      <c r="U3377" s="112">
        <v>0</v>
      </c>
      <c r="V3377" s="112">
        <v>0</v>
      </c>
      <c r="W3377" s="112">
        <v>0</v>
      </c>
      <c r="X3377" s="112">
        <v>0</v>
      </c>
      <c r="Y3377" s="112">
        <v>0</v>
      </c>
      <c r="Z3377" s="112">
        <v>348</v>
      </c>
      <c r="AA3377" s="112">
        <v>0</v>
      </c>
      <c r="AB3377" s="112">
        <v>348</v>
      </c>
    </row>
    <row r="3378" spans="1:28" hidden="1" outlineLevel="1" x14ac:dyDescent="0.25">
      <c r="A3378" s="114" t="s">
        <v>1917</v>
      </c>
      <c r="B3378" s="114" t="s">
        <v>1918</v>
      </c>
      <c r="C3378" s="114" t="s">
        <v>609</v>
      </c>
      <c r="D3378" s="114" t="s">
        <v>1696</v>
      </c>
      <c r="E3378" s="112">
        <v>0</v>
      </c>
      <c r="F3378" s="112">
        <v>0</v>
      </c>
      <c r="G3378" s="112">
        <v>0</v>
      </c>
      <c r="H3378" s="112">
        <v>0</v>
      </c>
      <c r="I3378" s="112">
        <v>163792</v>
      </c>
      <c r="J3378" s="112">
        <v>0</v>
      </c>
      <c r="K3378" s="112">
        <v>8573</v>
      </c>
      <c r="L3378" s="112">
        <v>0</v>
      </c>
      <c r="M3378" s="112">
        <v>172365</v>
      </c>
      <c r="O3378" s="114" t="s">
        <v>1917</v>
      </c>
      <c r="P3378" s="114" t="s">
        <v>1918</v>
      </c>
      <c r="Q3378" s="114" t="s">
        <v>609</v>
      </c>
      <c r="R3378" s="114" t="s">
        <v>1696</v>
      </c>
      <c r="S3378" s="114"/>
      <c r="T3378" s="112">
        <v>0</v>
      </c>
      <c r="U3378" s="112">
        <v>0</v>
      </c>
      <c r="V3378" s="112">
        <v>0</v>
      </c>
      <c r="W3378" s="112">
        <v>0</v>
      </c>
      <c r="X3378" s="112">
        <v>163792</v>
      </c>
      <c r="Y3378" s="112">
        <v>0</v>
      </c>
      <c r="Z3378" s="112">
        <v>8573</v>
      </c>
      <c r="AA3378" s="112">
        <v>0</v>
      </c>
      <c r="AB3378" s="112">
        <v>172365</v>
      </c>
    </row>
    <row r="3379" spans="1:28" hidden="1" outlineLevel="1" x14ac:dyDescent="0.25">
      <c r="A3379" s="114" t="s">
        <v>1917</v>
      </c>
      <c r="B3379" s="114" t="s">
        <v>1918</v>
      </c>
      <c r="C3379" s="114" t="s">
        <v>610</v>
      </c>
      <c r="D3379" s="114" t="s">
        <v>1697</v>
      </c>
      <c r="E3379" s="112">
        <v>0</v>
      </c>
      <c r="F3379" s="112">
        <v>0</v>
      </c>
      <c r="G3379" s="112">
        <v>0</v>
      </c>
      <c r="H3379" s="112">
        <v>0</v>
      </c>
      <c r="I3379" s="112">
        <v>3920</v>
      </c>
      <c r="J3379" s="112">
        <v>0</v>
      </c>
      <c r="K3379" s="112">
        <v>9432</v>
      </c>
      <c r="L3379" s="112">
        <v>0</v>
      </c>
      <c r="M3379" s="112">
        <v>13352</v>
      </c>
      <c r="O3379" s="114" t="s">
        <v>1917</v>
      </c>
      <c r="P3379" s="114" t="s">
        <v>1918</v>
      </c>
      <c r="Q3379" s="114" t="s">
        <v>610</v>
      </c>
      <c r="R3379" s="114" t="s">
        <v>1697</v>
      </c>
      <c r="S3379" s="114"/>
      <c r="T3379" s="112">
        <v>0</v>
      </c>
      <c r="U3379" s="112">
        <v>0</v>
      </c>
      <c r="V3379" s="112">
        <v>0</v>
      </c>
      <c r="W3379" s="112">
        <v>0</v>
      </c>
      <c r="X3379" s="112">
        <v>3920</v>
      </c>
      <c r="Y3379" s="112">
        <v>0</v>
      </c>
      <c r="Z3379" s="112">
        <v>9432</v>
      </c>
      <c r="AA3379" s="112">
        <v>0</v>
      </c>
      <c r="AB3379" s="112">
        <v>13352</v>
      </c>
    </row>
    <row r="3380" spans="1:28" hidden="1" outlineLevel="1" x14ac:dyDescent="0.25">
      <c r="A3380" s="114" t="s">
        <v>1917</v>
      </c>
      <c r="B3380" s="114" t="s">
        <v>1918</v>
      </c>
      <c r="C3380" s="114" t="s">
        <v>611</v>
      </c>
      <c r="D3380" s="114" t="s">
        <v>1698</v>
      </c>
      <c r="E3380" s="112">
        <v>68176</v>
      </c>
      <c r="F3380" s="112">
        <v>0</v>
      </c>
      <c r="G3380" s="112">
        <v>0</v>
      </c>
      <c r="H3380" s="112">
        <v>0</v>
      </c>
      <c r="I3380" s="112">
        <v>0</v>
      </c>
      <c r="J3380" s="112">
        <v>0</v>
      </c>
      <c r="K3380" s="112">
        <v>0</v>
      </c>
      <c r="L3380" s="112">
        <v>0</v>
      </c>
      <c r="M3380" s="112">
        <v>68176</v>
      </c>
      <c r="O3380" s="114" t="s">
        <v>1917</v>
      </c>
      <c r="P3380" s="114" t="s">
        <v>1918</v>
      </c>
      <c r="Q3380" s="114" t="s">
        <v>611</v>
      </c>
      <c r="R3380" s="114" t="s">
        <v>1698</v>
      </c>
      <c r="S3380" s="114"/>
      <c r="T3380" s="112">
        <v>68176</v>
      </c>
      <c r="U3380" s="112">
        <v>0</v>
      </c>
      <c r="V3380" s="112">
        <v>0</v>
      </c>
      <c r="W3380" s="112">
        <v>0</v>
      </c>
      <c r="X3380" s="112">
        <v>0</v>
      </c>
      <c r="Y3380" s="112">
        <v>0</v>
      </c>
      <c r="Z3380" s="112">
        <v>0</v>
      </c>
      <c r="AA3380" s="112">
        <v>0</v>
      </c>
      <c r="AB3380" s="112">
        <v>68176</v>
      </c>
    </row>
    <row r="3381" spans="1:28" hidden="1" outlineLevel="1" x14ac:dyDescent="0.25">
      <c r="A3381" s="114" t="s">
        <v>1917</v>
      </c>
      <c r="B3381" s="114" t="s">
        <v>1918</v>
      </c>
      <c r="C3381" s="114" t="s">
        <v>612</v>
      </c>
      <c r="D3381" s="114" t="s">
        <v>1699</v>
      </c>
      <c r="E3381" s="112">
        <v>57216</v>
      </c>
      <c r="F3381" s="112">
        <v>0</v>
      </c>
      <c r="G3381" s="112">
        <v>0</v>
      </c>
      <c r="H3381" s="112">
        <v>0</v>
      </c>
      <c r="I3381" s="112">
        <v>81792</v>
      </c>
      <c r="J3381" s="112">
        <v>0</v>
      </c>
      <c r="K3381" s="112">
        <v>242598</v>
      </c>
      <c r="L3381" s="112">
        <v>0</v>
      </c>
      <c r="M3381" s="112">
        <v>381606</v>
      </c>
      <c r="O3381" s="114" t="s">
        <v>1917</v>
      </c>
      <c r="P3381" s="114" t="s">
        <v>1918</v>
      </c>
      <c r="Q3381" s="114" t="s">
        <v>612</v>
      </c>
      <c r="R3381" s="114" t="s">
        <v>1699</v>
      </c>
      <c r="S3381" s="114"/>
      <c r="T3381" s="112">
        <v>57216</v>
      </c>
      <c r="U3381" s="112">
        <v>0</v>
      </c>
      <c r="V3381" s="112">
        <v>0</v>
      </c>
      <c r="W3381" s="112">
        <v>0</v>
      </c>
      <c r="X3381" s="112">
        <v>81792</v>
      </c>
      <c r="Y3381" s="112">
        <v>0</v>
      </c>
      <c r="Z3381" s="112">
        <v>242598</v>
      </c>
      <c r="AA3381" s="112">
        <v>0</v>
      </c>
      <c r="AB3381" s="112">
        <v>381606</v>
      </c>
    </row>
    <row r="3382" spans="1:28" hidden="1" outlineLevel="1" x14ac:dyDescent="0.25">
      <c r="A3382" s="114" t="s">
        <v>1917</v>
      </c>
      <c r="B3382" s="114" t="s">
        <v>1918</v>
      </c>
      <c r="C3382" s="114" t="s">
        <v>613</v>
      </c>
      <c r="D3382" s="114" t="s">
        <v>1700</v>
      </c>
      <c r="E3382" s="112">
        <v>491232</v>
      </c>
      <c r="F3382" s="112">
        <v>0</v>
      </c>
      <c r="G3382" s="112">
        <v>0</v>
      </c>
      <c r="H3382" s="112">
        <v>0</v>
      </c>
      <c r="I3382" s="112">
        <v>0</v>
      </c>
      <c r="J3382" s="112">
        <v>0</v>
      </c>
      <c r="K3382" s="112">
        <v>0</v>
      </c>
      <c r="L3382" s="112">
        <v>0</v>
      </c>
      <c r="M3382" s="112">
        <v>491232</v>
      </c>
      <c r="O3382" s="114" t="s">
        <v>1917</v>
      </c>
      <c r="P3382" s="114" t="s">
        <v>1918</v>
      </c>
      <c r="Q3382" s="114" t="s">
        <v>613</v>
      </c>
      <c r="R3382" s="114" t="s">
        <v>1700</v>
      </c>
      <c r="S3382" s="114"/>
      <c r="T3382" s="112">
        <v>491232</v>
      </c>
      <c r="U3382" s="112">
        <v>0</v>
      </c>
      <c r="V3382" s="112">
        <v>0</v>
      </c>
      <c r="W3382" s="112">
        <v>0</v>
      </c>
      <c r="X3382" s="112">
        <v>0</v>
      </c>
      <c r="Y3382" s="112">
        <v>0</v>
      </c>
      <c r="Z3382" s="112">
        <v>0</v>
      </c>
      <c r="AA3382" s="112">
        <v>0</v>
      </c>
      <c r="AB3382" s="112">
        <v>491232</v>
      </c>
    </row>
    <row r="3383" spans="1:28" hidden="1" outlineLevel="1" x14ac:dyDescent="0.25">
      <c r="A3383" s="114" t="s">
        <v>1917</v>
      </c>
      <c r="B3383" s="114" t="s">
        <v>1918</v>
      </c>
      <c r="C3383" s="114" t="s">
        <v>614</v>
      </c>
      <c r="D3383" s="114" t="s">
        <v>1701</v>
      </c>
      <c r="E3383" s="112">
        <v>163496</v>
      </c>
      <c r="F3383" s="112">
        <v>0</v>
      </c>
      <c r="G3383" s="112">
        <v>0</v>
      </c>
      <c r="H3383" s="112">
        <v>0</v>
      </c>
      <c r="I3383" s="112">
        <v>0</v>
      </c>
      <c r="J3383" s="112">
        <v>0</v>
      </c>
      <c r="K3383" s="112">
        <v>0</v>
      </c>
      <c r="L3383" s="112">
        <v>0</v>
      </c>
      <c r="M3383" s="112">
        <v>163496</v>
      </c>
      <c r="O3383" s="114" t="s">
        <v>1917</v>
      </c>
      <c r="P3383" s="114" t="s">
        <v>1918</v>
      </c>
      <c r="Q3383" s="114" t="s">
        <v>614</v>
      </c>
      <c r="R3383" s="114" t="s">
        <v>1701</v>
      </c>
      <c r="S3383" s="114"/>
      <c r="T3383" s="112">
        <v>163496</v>
      </c>
      <c r="U3383" s="112">
        <v>0</v>
      </c>
      <c r="V3383" s="112">
        <v>0</v>
      </c>
      <c r="W3383" s="112">
        <v>0</v>
      </c>
      <c r="X3383" s="112">
        <v>0</v>
      </c>
      <c r="Y3383" s="112">
        <v>0</v>
      </c>
      <c r="Z3383" s="112">
        <v>0</v>
      </c>
      <c r="AA3383" s="112">
        <v>0</v>
      </c>
      <c r="AB3383" s="112">
        <v>163496</v>
      </c>
    </row>
    <row r="3384" spans="1:28" hidden="1" outlineLevel="1" x14ac:dyDescent="0.25">
      <c r="A3384" s="114" t="s">
        <v>1917</v>
      </c>
      <c r="B3384" s="114" t="s">
        <v>1918</v>
      </c>
      <c r="C3384" s="114" t="s">
        <v>615</v>
      </c>
      <c r="D3384" s="114" t="s">
        <v>1702</v>
      </c>
      <c r="E3384" s="112">
        <v>0</v>
      </c>
      <c r="F3384" s="112">
        <v>0</v>
      </c>
      <c r="G3384" s="112">
        <v>0</v>
      </c>
      <c r="H3384" s="112">
        <v>0</v>
      </c>
      <c r="I3384" s="112">
        <v>0</v>
      </c>
      <c r="J3384" s="112">
        <v>0</v>
      </c>
      <c r="K3384" s="112">
        <v>0</v>
      </c>
      <c r="L3384" s="112">
        <v>0</v>
      </c>
      <c r="M3384" s="112">
        <v>0</v>
      </c>
      <c r="O3384" s="114" t="s">
        <v>1917</v>
      </c>
      <c r="P3384" s="114" t="s">
        <v>1918</v>
      </c>
      <c r="Q3384" s="114" t="s">
        <v>615</v>
      </c>
      <c r="R3384" s="114" t="s">
        <v>1702</v>
      </c>
      <c r="S3384" s="114"/>
      <c r="T3384" s="112">
        <v>0</v>
      </c>
      <c r="U3384" s="112">
        <v>0</v>
      </c>
      <c r="V3384" s="112">
        <v>0</v>
      </c>
      <c r="W3384" s="112">
        <v>0</v>
      </c>
      <c r="X3384" s="112">
        <v>0</v>
      </c>
      <c r="Y3384" s="112">
        <v>0</v>
      </c>
      <c r="Z3384" s="112">
        <v>0</v>
      </c>
      <c r="AA3384" s="112">
        <v>0</v>
      </c>
      <c r="AB3384" s="112">
        <v>0</v>
      </c>
    </row>
    <row r="3385" spans="1:28" hidden="1" outlineLevel="1" x14ac:dyDescent="0.25">
      <c r="A3385" s="114" t="s">
        <v>1917</v>
      </c>
      <c r="B3385" s="114" t="s">
        <v>1918</v>
      </c>
      <c r="C3385" s="114" t="s">
        <v>616</v>
      </c>
      <c r="D3385" s="114" t="s">
        <v>1703</v>
      </c>
      <c r="E3385" s="112">
        <v>1333160</v>
      </c>
      <c r="F3385" s="112">
        <v>714816</v>
      </c>
      <c r="G3385" s="112">
        <v>67808</v>
      </c>
      <c r="H3385" s="112">
        <v>80007</v>
      </c>
      <c r="I3385" s="112">
        <v>367600</v>
      </c>
      <c r="J3385" s="112">
        <v>29392</v>
      </c>
      <c r="K3385" s="112">
        <v>319699</v>
      </c>
      <c r="L3385" s="112">
        <v>30402</v>
      </c>
      <c r="M3385" s="112">
        <v>2942884</v>
      </c>
      <c r="O3385" s="114" t="s">
        <v>1917</v>
      </c>
      <c r="P3385" s="114" t="s">
        <v>1918</v>
      </c>
      <c r="Q3385" s="114" t="s">
        <v>616</v>
      </c>
      <c r="R3385" s="114" t="s">
        <v>1703</v>
      </c>
      <c r="S3385" s="114"/>
      <c r="T3385" s="112">
        <v>1333160</v>
      </c>
      <c r="U3385" s="112">
        <v>714816</v>
      </c>
      <c r="V3385" s="112">
        <v>67808</v>
      </c>
      <c r="W3385" s="112">
        <v>80007</v>
      </c>
      <c r="X3385" s="112">
        <v>367600</v>
      </c>
      <c r="Y3385" s="112">
        <v>29392</v>
      </c>
      <c r="Z3385" s="112">
        <v>319699</v>
      </c>
      <c r="AA3385" s="112">
        <v>30402</v>
      </c>
      <c r="AB3385" s="112">
        <v>2942884</v>
      </c>
    </row>
    <row r="3386" spans="1:28" hidden="1" outlineLevel="1" x14ac:dyDescent="0.25">
      <c r="D3386" s="111" t="s">
        <v>617</v>
      </c>
      <c r="R3386" s="111" t="s">
        <v>617</v>
      </c>
      <c r="S3386" s="111"/>
    </row>
    <row r="3387" spans="1:28" hidden="1" outlineLevel="1" x14ac:dyDescent="0.25">
      <c r="A3387" s="114" t="s">
        <v>1917</v>
      </c>
      <c r="B3387" s="114" t="s">
        <v>1918</v>
      </c>
      <c r="C3387" s="114" t="s">
        <v>618</v>
      </c>
      <c r="D3387" s="114" t="s">
        <v>1704</v>
      </c>
      <c r="E3387" s="112">
        <v>0</v>
      </c>
      <c r="F3387" s="112">
        <v>0</v>
      </c>
      <c r="G3387" s="112">
        <v>0</v>
      </c>
      <c r="H3387" s="112">
        <v>0</v>
      </c>
      <c r="I3387" s="112">
        <v>0</v>
      </c>
      <c r="J3387" s="112">
        <v>0</v>
      </c>
      <c r="K3387" s="112">
        <v>0</v>
      </c>
      <c r="L3387" s="112">
        <v>0</v>
      </c>
      <c r="M3387" s="112">
        <v>0</v>
      </c>
      <c r="O3387" s="114" t="s">
        <v>1917</v>
      </c>
      <c r="P3387" s="114" t="s">
        <v>1918</v>
      </c>
      <c r="Q3387" s="114" t="s">
        <v>618</v>
      </c>
      <c r="R3387" s="114" t="s">
        <v>1704</v>
      </c>
      <c r="S3387" s="114"/>
      <c r="T3387" s="112">
        <v>0</v>
      </c>
      <c r="U3387" s="112">
        <v>0</v>
      </c>
      <c r="V3387" s="112">
        <v>0</v>
      </c>
      <c r="W3387" s="112">
        <v>0</v>
      </c>
      <c r="X3387" s="112">
        <v>0</v>
      </c>
      <c r="Y3387" s="112">
        <v>0</v>
      </c>
      <c r="Z3387" s="112">
        <v>0</v>
      </c>
      <c r="AA3387" s="112">
        <v>0</v>
      </c>
      <c r="AB3387" s="112">
        <v>0</v>
      </c>
    </row>
    <row r="3388" spans="1:28" hidden="1" outlineLevel="1" x14ac:dyDescent="0.25">
      <c r="A3388" s="114" t="s">
        <v>1917</v>
      </c>
      <c r="B3388" s="114" t="s">
        <v>1918</v>
      </c>
      <c r="C3388" s="114" t="s">
        <v>619</v>
      </c>
      <c r="D3388" s="114" t="s">
        <v>1705</v>
      </c>
      <c r="E3388" s="112">
        <v>0</v>
      </c>
      <c r="F3388" s="112">
        <v>0</v>
      </c>
      <c r="G3388" s="112">
        <v>0</v>
      </c>
      <c r="H3388" s="112">
        <v>0</v>
      </c>
      <c r="I3388" s="112">
        <v>0</v>
      </c>
      <c r="J3388" s="112">
        <v>0</v>
      </c>
      <c r="K3388" s="112">
        <v>0</v>
      </c>
      <c r="L3388" s="112">
        <v>0</v>
      </c>
      <c r="M3388" s="112">
        <v>0</v>
      </c>
      <c r="O3388" s="114" t="s">
        <v>1917</v>
      </c>
      <c r="P3388" s="114" t="s">
        <v>1918</v>
      </c>
      <c r="Q3388" s="114" t="s">
        <v>619</v>
      </c>
      <c r="R3388" s="114" t="s">
        <v>1705</v>
      </c>
      <c r="S3388" s="114"/>
      <c r="T3388" s="112">
        <v>0</v>
      </c>
      <c r="U3388" s="112">
        <v>0</v>
      </c>
      <c r="V3388" s="112">
        <v>0</v>
      </c>
      <c r="W3388" s="112">
        <v>0</v>
      </c>
      <c r="X3388" s="112">
        <v>0</v>
      </c>
      <c r="Y3388" s="112">
        <v>0</v>
      </c>
      <c r="Z3388" s="112">
        <v>0</v>
      </c>
      <c r="AA3388" s="112">
        <v>0</v>
      </c>
      <c r="AB3388" s="112">
        <v>0</v>
      </c>
    </row>
    <row r="3389" spans="1:28" hidden="1" outlineLevel="1" x14ac:dyDescent="0.25">
      <c r="A3389" s="114" t="s">
        <v>1917</v>
      </c>
      <c r="B3389" s="114" t="s">
        <v>1918</v>
      </c>
      <c r="C3389" s="114" t="s">
        <v>620</v>
      </c>
      <c r="D3389" s="114" t="s">
        <v>1706</v>
      </c>
      <c r="E3389" s="112">
        <v>0</v>
      </c>
      <c r="F3389" s="112">
        <v>0</v>
      </c>
      <c r="G3389" s="112">
        <v>0</v>
      </c>
      <c r="H3389" s="112">
        <v>0</v>
      </c>
      <c r="I3389" s="112">
        <v>0</v>
      </c>
      <c r="J3389" s="112">
        <v>0</v>
      </c>
      <c r="K3389" s="112">
        <v>0</v>
      </c>
      <c r="L3389" s="112">
        <v>0</v>
      </c>
      <c r="M3389" s="112">
        <v>0</v>
      </c>
      <c r="O3389" s="114" t="s">
        <v>1917</v>
      </c>
      <c r="P3389" s="114" t="s">
        <v>1918</v>
      </c>
      <c r="Q3389" s="114" t="s">
        <v>620</v>
      </c>
      <c r="R3389" s="114" t="s">
        <v>1706</v>
      </c>
      <c r="S3389" s="114"/>
      <c r="T3389" s="112">
        <v>0</v>
      </c>
      <c r="U3389" s="112">
        <v>0</v>
      </c>
      <c r="V3389" s="112">
        <v>0</v>
      </c>
      <c r="W3389" s="112">
        <v>0</v>
      </c>
      <c r="X3389" s="112">
        <v>0</v>
      </c>
      <c r="Y3389" s="112">
        <v>0</v>
      </c>
      <c r="Z3389" s="112">
        <v>0</v>
      </c>
      <c r="AA3389" s="112">
        <v>0</v>
      </c>
      <c r="AB3389" s="112">
        <v>0</v>
      </c>
    </row>
    <row r="3390" spans="1:28" hidden="1" outlineLevel="1" x14ac:dyDescent="0.25">
      <c r="A3390" s="114" t="s">
        <v>1917</v>
      </c>
      <c r="B3390" s="114" t="s">
        <v>1918</v>
      </c>
      <c r="C3390" s="114" t="s">
        <v>621</v>
      </c>
      <c r="D3390" s="114" t="s">
        <v>1707</v>
      </c>
      <c r="E3390" s="112">
        <v>0</v>
      </c>
      <c r="F3390" s="112">
        <v>0</v>
      </c>
      <c r="G3390" s="112">
        <v>0</v>
      </c>
      <c r="H3390" s="112">
        <v>0</v>
      </c>
      <c r="I3390" s="112">
        <v>0</v>
      </c>
      <c r="J3390" s="112">
        <v>0</v>
      </c>
      <c r="K3390" s="112">
        <v>0</v>
      </c>
      <c r="L3390" s="112">
        <v>0</v>
      </c>
      <c r="M3390" s="112">
        <v>0</v>
      </c>
      <c r="O3390" s="114" t="s">
        <v>1917</v>
      </c>
      <c r="P3390" s="114" t="s">
        <v>1918</v>
      </c>
      <c r="Q3390" s="114" t="s">
        <v>621</v>
      </c>
      <c r="R3390" s="114" t="s">
        <v>1707</v>
      </c>
      <c r="S3390" s="114"/>
      <c r="T3390" s="112">
        <v>0</v>
      </c>
      <c r="U3390" s="112">
        <v>0</v>
      </c>
      <c r="V3390" s="112">
        <v>0</v>
      </c>
      <c r="W3390" s="112">
        <v>0</v>
      </c>
      <c r="X3390" s="112">
        <v>0</v>
      </c>
      <c r="Y3390" s="112">
        <v>0</v>
      </c>
      <c r="Z3390" s="112">
        <v>0</v>
      </c>
      <c r="AA3390" s="112">
        <v>0</v>
      </c>
      <c r="AB3390" s="112">
        <v>0</v>
      </c>
    </row>
    <row r="3391" spans="1:28" hidden="1" outlineLevel="1" x14ac:dyDescent="0.25">
      <c r="A3391" s="114" t="s">
        <v>1917</v>
      </c>
      <c r="B3391" s="114" t="s">
        <v>1918</v>
      </c>
      <c r="C3391" s="114" t="s">
        <v>706</v>
      </c>
      <c r="D3391" s="114" t="s">
        <v>1708</v>
      </c>
      <c r="E3391" s="112">
        <v>0</v>
      </c>
      <c r="F3391" s="112">
        <v>0</v>
      </c>
      <c r="G3391" s="112">
        <v>0</v>
      </c>
      <c r="H3391" s="112">
        <v>0</v>
      </c>
      <c r="I3391" s="112">
        <v>0</v>
      </c>
      <c r="J3391" s="112">
        <v>0</v>
      </c>
      <c r="K3391" s="112">
        <v>0</v>
      </c>
      <c r="L3391" s="112">
        <v>0</v>
      </c>
      <c r="M3391" s="112">
        <v>0</v>
      </c>
      <c r="O3391" s="114" t="s">
        <v>1917</v>
      </c>
      <c r="P3391" s="114" t="s">
        <v>1918</v>
      </c>
      <c r="Q3391" s="114" t="s">
        <v>706</v>
      </c>
      <c r="R3391" s="114" t="s">
        <v>1708</v>
      </c>
      <c r="S3391" s="114"/>
      <c r="T3391" s="112">
        <v>0</v>
      </c>
      <c r="U3391" s="112">
        <v>0</v>
      </c>
      <c r="V3391" s="112">
        <v>0</v>
      </c>
      <c r="W3391" s="112">
        <v>0</v>
      </c>
      <c r="X3391" s="112">
        <v>0</v>
      </c>
      <c r="Y3391" s="112">
        <v>0</v>
      </c>
      <c r="Z3391" s="112">
        <v>0</v>
      </c>
      <c r="AA3391" s="112">
        <v>0</v>
      </c>
      <c r="AB3391" s="112">
        <v>0</v>
      </c>
    </row>
    <row r="3392" spans="1:28" hidden="1" outlineLevel="1" x14ac:dyDescent="0.25">
      <c r="A3392" s="114" t="s">
        <v>1917</v>
      </c>
      <c r="B3392" s="114" t="s">
        <v>1918</v>
      </c>
      <c r="C3392" s="114" t="s">
        <v>708</v>
      </c>
      <c r="D3392" s="114" t="s">
        <v>1709</v>
      </c>
      <c r="E3392" s="112">
        <v>0</v>
      </c>
      <c r="F3392" s="112">
        <v>0</v>
      </c>
      <c r="G3392" s="112">
        <v>0</v>
      </c>
      <c r="H3392" s="112">
        <v>0</v>
      </c>
      <c r="I3392" s="112">
        <v>0</v>
      </c>
      <c r="J3392" s="112">
        <v>0</v>
      </c>
      <c r="K3392" s="112">
        <v>0</v>
      </c>
      <c r="L3392" s="112">
        <v>0</v>
      </c>
      <c r="M3392" s="112">
        <v>0</v>
      </c>
      <c r="O3392" s="114" t="s">
        <v>1917</v>
      </c>
      <c r="P3392" s="114" t="s">
        <v>1918</v>
      </c>
      <c r="Q3392" s="114" t="s">
        <v>708</v>
      </c>
      <c r="R3392" s="114" t="s">
        <v>1709</v>
      </c>
      <c r="S3392" s="114"/>
      <c r="T3392" s="112">
        <v>0</v>
      </c>
      <c r="U3392" s="112">
        <v>0</v>
      </c>
      <c r="V3392" s="112">
        <v>0</v>
      </c>
      <c r="W3392" s="112">
        <v>0</v>
      </c>
      <c r="X3392" s="112">
        <v>0</v>
      </c>
      <c r="Y3392" s="112">
        <v>0</v>
      </c>
      <c r="Z3392" s="112">
        <v>0</v>
      </c>
      <c r="AA3392" s="112">
        <v>0</v>
      </c>
      <c r="AB3392" s="112">
        <v>0</v>
      </c>
    </row>
    <row r="3393" spans="1:28" hidden="1" outlineLevel="1" x14ac:dyDescent="0.25"/>
    <row r="3394" spans="1:28" hidden="1" outlineLevel="1" x14ac:dyDescent="0.25"/>
    <row r="3395" spans="1:28" hidden="1" outlineLevel="1" x14ac:dyDescent="0.25">
      <c r="A3395" s="111" t="s">
        <v>1919</v>
      </c>
      <c r="O3395" s="111" t="s">
        <v>1919</v>
      </c>
    </row>
    <row r="3396" spans="1:28" hidden="1" outlineLevel="1" x14ac:dyDescent="0.25">
      <c r="A3396" s="114" t="s">
        <v>0</v>
      </c>
      <c r="B3396" s="114" t="s">
        <v>1666</v>
      </c>
      <c r="C3396" s="114" t="s">
        <v>112</v>
      </c>
      <c r="D3396" s="111" t="s">
        <v>127</v>
      </c>
      <c r="E3396" s="112" t="s">
        <v>1667</v>
      </c>
      <c r="F3396" s="112" t="s">
        <v>1668</v>
      </c>
      <c r="G3396" s="112" t="s">
        <v>1669</v>
      </c>
      <c r="H3396" s="112" t="s">
        <v>1670</v>
      </c>
      <c r="I3396" s="112" t="s">
        <v>1671</v>
      </c>
      <c r="J3396" s="112" t="s">
        <v>1672</v>
      </c>
      <c r="K3396" s="112" t="s">
        <v>1673</v>
      </c>
      <c r="L3396" s="112" t="s">
        <v>1674</v>
      </c>
      <c r="M3396" s="112" t="s">
        <v>1</v>
      </c>
      <c r="O3396" s="114" t="s">
        <v>0</v>
      </c>
      <c r="P3396" s="114" t="s">
        <v>1666</v>
      </c>
      <c r="Q3396" s="114" t="s">
        <v>112</v>
      </c>
      <c r="R3396" s="111" t="s">
        <v>127</v>
      </c>
      <c r="S3396" s="111"/>
      <c r="T3396" s="112" t="s">
        <v>1667</v>
      </c>
      <c r="U3396" s="112" t="s">
        <v>1668</v>
      </c>
      <c r="V3396" s="112" t="s">
        <v>1669</v>
      </c>
      <c r="W3396" s="112" t="s">
        <v>1670</v>
      </c>
      <c r="X3396" s="112" t="s">
        <v>1671</v>
      </c>
      <c r="Y3396" s="112" t="s">
        <v>1672</v>
      </c>
      <c r="Z3396" s="112" t="s">
        <v>1673</v>
      </c>
      <c r="AA3396" s="112" t="s">
        <v>1674</v>
      </c>
      <c r="AB3396" s="112" t="s">
        <v>1</v>
      </c>
    </row>
    <row r="3397" spans="1:28" hidden="1" outlineLevel="1" x14ac:dyDescent="0.25">
      <c r="A3397" s="114" t="s">
        <v>1920</v>
      </c>
      <c r="B3397" s="114" t="s">
        <v>1921</v>
      </c>
      <c r="C3397" s="114" t="s">
        <v>589</v>
      </c>
      <c r="D3397" s="114" t="s">
        <v>1676</v>
      </c>
      <c r="E3397" s="112">
        <v>3984</v>
      </c>
      <c r="F3397" s="112">
        <v>0</v>
      </c>
      <c r="G3397" s="112">
        <v>0</v>
      </c>
      <c r="H3397" s="112">
        <v>0</v>
      </c>
      <c r="I3397" s="112">
        <v>0</v>
      </c>
      <c r="J3397" s="112">
        <v>0</v>
      </c>
      <c r="K3397" s="112">
        <v>0</v>
      </c>
      <c r="L3397" s="112">
        <v>0</v>
      </c>
      <c r="M3397" s="112">
        <v>3984</v>
      </c>
      <c r="O3397" s="114" t="s">
        <v>1920</v>
      </c>
      <c r="P3397" s="114" t="s">
        <v>1921</v>
      </c>
      <c r="Q3397" s="114" t="s">
        <v>589</v>
      </c>
      <c r="R3397" s="114" t="s">
        <v>1676</v>
      </c>
      <c r="S3397" s="114"/>
      <c r="T3397" s="112">
        <v>3984</v>
      </c>
      <c r="U3397" s="112">
        <v>0</v>
      </c>
      <c r="V3397" s="112">
        <v>0</v>
      </c>
      <c r="W3397" s="112">
        <v>0</v>
      </c>
      <c r="X3397" s="112">
        <v>0</v>
      </c>
      <c r="Y3397" s="112">
        <v>0</v>
      </c>
      <c r="Z3397" s="112">
        <v>0</v>
      </c>
      <c r="AA3397" s="112">
        <v>0</v>
      </c>
      <c r="AB3397" s="112">
        <v>3984</v>
      </c>
    </row>
    <row r="3398" spans="1:28" hidden="1" outlineLevel="1" x14ac:dyDescent="0.25">
      <c r="A3398" s="114" t="s">
        <v>1920</v>
      </c>
      <c r="B3398" s="114" t="s">
        <v>1921</v>
      </c>
      <c r="C3398" s="114" t="s">
        <v>590</v>
      </c>
      <c r="D3398" s="114" t="s">
        <v>1677</v>
      </c>
      <c r="E3398" s="112">
        <v>5616</v>
      </c>
      <c r="F3398" s="112">
        <v>0</v>
      </c>
      <c r="G3398" s="112">
        <v>0</v>
      </c>
      <c r="H3398" s="112">
        <v>0</v>
      </c>
      <c r="I3398" s="112">
        <v>55680</v>
      </c>
      <c r="J3398" s="112">
        <v>0</v>
      </c>
      <c r="K3398" s="112">
        <v>3072</v>
      </c>
      <c r="L3398" s="112">
        <v>0</v>
      </c>
      <c r="M3398" s="112">
        <v>64368</v>
      </c>
      <c r="O3398" s="114" t="s">
        <v>1920</v>
      </c>
      <c r="P3398" s="114" t="s">
        <v>1921</v>
      </c>
      <c r="Q3398" s="114" t="s">
        <v>590</v>
      </c>
      <c r="R3398" s="114" t="s">
        <v>1677</v>
      </c>
      <c r="S3398" s="114"/>
      <c r="T3398" s="112">
        <v>5616</v>
      </c>
      <c r="U3398" s="112">
        <v>0</v>
      </c>
      <c r="V3398" s="112">
        <v>0</v>
      </c>
      <c r="W3398" s="112">
        <v>0</v>
      </c>
      <c r="X3398" s="112">
        <v>55680</v>
      </c>
      <c r="Y3398" s="112">
        <v>0</v>
      </c>
      <c r="Z3398" s="112">
        <v>3072</v>
      </c>
      <c r="AA3398" s="112">
        <v>0</v>
      </c>
      <c r="AB3398" s="112">
        <v>64368</v>
      </c>
    </row>
    <row r="3399" spans="1:28" hidden="1" outlineLevel="1" x14ac:dyDescent="0.25">
      <c r="A3399" s="114" t="s">
        <v>1920</v>
      </c>
      <c r="B3399" s="114" t="s">
        <v>1921</v>
      </c>
      <c r="C3399" s="114" t="s">
        <v>591</v>
      </c>
      <c r="D3399" s="114" t="s">
        <v>1678</v>
      </c>
      <c r="E3399" s="112">
        <v>0</v>
      </c>
      <c r="F3399" s="112">
        <v>354880</v>
      </c>
      <c r="G3399" s="112">
        <v>0</v>
      </c>
      <c r="H3399" s="112">
        <v>0</v>
      </c>
      <c r="I3399" s="112">
        <v>0</v>
      </c>
      <c r="J3399" s="112">
        <v>0</v>
      </c>
      <c r="K3399" s="112">
        <v>0</v>
      </c>
      <c r="L3399" s="112">
        <v>0</v>
      </c>
      <c r="M3399" s="112">
        <v>354880</v>
      </c>
      <c r="O3399" s="114" t="s">
        <v>1920</v>
      </c>
      <c r="P3399" s="114" t="s">
        <v>1921</v>
      </c>
      <c r="Q3399" s="114" t="s">
        <v>591</v>
      </c>
      <c r="R3399" s="114" t="s">
        <v>1678</v>
      </c>
      <c r="S3399" s="114"/>
      <c r="T3399" s="112">
        <v>0</v>
      </c>
      <c r="U3399" s="112">
        <v>354880</v>
      </c>
      <c r="V3399" s="112">
        <v>0</v>
      </c>
      <c r="W3399" s="112">
        <v>0</v>
      </c>
      <c r="X3399" s="112">
        <v>0</v>
      </c>
      <c r="Y3399" s="112">
        <v>0</v>
      </c>
      <c r="Z3399" s="112">
        <v>0</v>
      </c>
      <c r="AA3399" s="112">
        <v>0</v>
      </c>
      <c r="AB3399" s="112">
        <v>354880</v>
      </c>
    </row>
    <row r="3400" spans="1:28" hidden="1" outlineLevel="1" x14ac:dyDescent="0.25">
      <c r="A3400" s="114" t="s">
        <v>1920</v>
      </c>
      <c r="B3400" s="114" t="s">
        <v>1921</v>
      </c>
      <c r="C3400" s="114" t="s">
        <v>592</v>
      </c>
      <c r="D3400" s="114" t="s">
        <v>1679</v>
      </c>
      <c r="E3400" s="112">
        <v>25104</v>
      </c>
      <c r="F3400" s="112">
        <v>20960</v>
      </c>
      <c r="G3400" s="112">
        <v>0</v>
      </c>
      <c r="H3400" s="112">
        <v>0</v>
      </c>
      <c r="I3400" s="112">
        <v>9936</v>
      </c>
      <c r="J3400" s="112">
        <v>960</v>
      </c>
      <c r="K3400" s="112">
        <v>4066</v>
      </c>
      <c r="L3400" s="112">
        <v>0</v>
      </c>
      <c r="M3400" s="112">
        <v>61026</v>
      </c>
      <c r="O3400" s="114" t="s">
        <v>1920</v>
      </c>
      <c r="P3400" s="114" t="s">
        <v>1921</v>
      </c>
      <c r="Q3400" s="114" t="s">
        <v>592</v>
      </c>
      <c r="R3400" s="114" t="s">
        <v>1679</v>
      </c>
      <c r="S3400" s="114"/>
      <c r="T3400" s="112">
        <v>25104</v>
      </c>
      <c r="U3400" s="112">
        <v>20960</v>
      </c>
      <c r="V3400" s="112">
        <v>0</v>
      </c>
      <c r="W3400" s="112">
        <v>0</v>
      </c>
      <c r="X3400" s="112">
        <v>9936</v>
      </c>
      <c r="Y3400" s="112">
        <v>960</v>
      </c>
      <c r="Z3400" s="112">
        <v>4066</v>
      </c>
      <c r="AA3400" s="112">
        <v>0</v>
      </c>
      <c r="AB3400" s="112">
        <v>61026</v>
      </c>
    </row>
    <row r="3401" spans="1:28" hidden="1" outlineLevel="1" x14ac:dyDescent="0.25">
      <c r="A3401" s="114" t="s">
        <v>1920</v>
      </c>
      <c r="B3401" s="114" t="s">
        <v>1921</v>
      </c>
      <c r="C3401" s="114" t="s">
        <v>593</v>
      </c>
      <c r="D3401" s="114" t="s">
        <v>1680</v>
      </c>
      <c r="E3401" s="112">
        <v>0</v>
      </c>
      <c r="F3401" s="112">
        <v>0</v>
      </c>
      <c r="G3401" s="112">
        <v>0</v>
      </c>
      <c r="H3401" s="112">
        <v>0</v>
      </c>
      <c r="I3401" s="112">
        <v>0</v>
      </c>
      <c r="J3401" s="112">
        <v>0</v>
      </c>
      <c r="K3401" s="112">
        <v>0</v>
      </c>
      <c r="L3401" s="112">
        <v>0</v>
      </c>
      <c r="M3401" s="112">
        <v>0</v>
      </c>
      <c r="O3401" s="114" t="s">
        <v>1920</v>
      </c>
      <c r="P3401" s="114" t="s">
        <v>1921</v>
      </c>
      <c r="Q3401" s="114" t="s">
        <v>593</v>
      </c>
      <c r="R3401" s="114" t="s">
        <v>1680</v>
      </c>
      <c r="S3401" s="114"/>
      <c r="T3401" s="112">
        <v>0</v>
      </c>
      <c r="U3401" s="112">
        <v>0</v>
      </c>
      <c r="V3401" s="112">
        <v>0</v>
      </c>
      <c r="W3401" s="112">
        <v>0</v>
      </c>
      <c r="X3401" s="112">
        <v>0</v>
      </c>
      <c r="Y3401" s="112">
        <v>0</v>
      </c>
      <c r="Z3401" s="112">
        <v>0</v>
      </c>
      <c r="AA3401" s="112">
        <v>0</v>
      </c>
      <c r="AB3401" s="112">
        <v>0</v>
      </c>
    </row>
    <row r="3402" spans="1:28" hidden="1" outlineLevel="1" x14ac:dyDescent="0.25">
      <c r="A3402" s="114" t="s">
        <v>1920</v>
      </c>
      <c r="B3402" s="114" t="s">
        <v>1921</v>
      </c>
      <c r="C3402" s="114" t="s">
        <v>594</v>
      </c>
      <c r="D3402" s="114" t="s">
        <v>1681</v>
      </c>
      <c r="E3402" s="112">
        <v>816</v>
      </c>
      <c r="F3402" s="112">
        <v>0</v>
      </c>
      <c r="G3402" s="112">
        <v>0</v>
      </c>
      <c r="H3402" s="112">
        <v>0</v>
      </c>
      <c r="I3402" s="112">
        <v>18368</v>
      </c>
      <c r="J3402" s="112">
        <v>0</v>
      </c>
      <c r="K3402" s="112">
        <v>36080</v>
      </c>
      <c r="L3402" s="112">
        <v>0</v>
      </c>
      <c r="M3402" s="112">
        <v>55264</v>
      </c>
      <c r="O3402" s="114" t="s">
        <v>1920</v>
      </c>
      <c r="P3402" s="114" t="s">
        <v>1921</v>
      </c>
      <c r="Q3402" s="114" t="s">
        <v>594</v>
      </c>
      <c r="R3402" s="114" t="s">
        <v>1681</v>
      </c>
      <c r="S3402" s="114"/>
      <c r="T3402" s="112">
        <v>816</v>
      </c>
      <c r="U3402" s="112">
        <v>0</v>
      </c>
      <c r="V3402" s="112">
        <v>0</v>
      </c>
      <c r="W3402" s="112">
        <v>0</v>
      </c>
      <c r="X3402" s="112">
        <v>18368</v>
      </c>
      <c r="Y3402" s="112">
        <v>0</v>
      </c>
      <c r="Z3402" s="112">
        <v>36080</v>
      </c>
      <c r="AA3402" s="112">
        <v>0</v>
      </c>
      <c r="AB3402" s="112">
        <v>55264</v>
      </c>
    </row>
    <row r="3403" spans="1:28" hidden="1" outlineLevel="1" x14ac:dyDescent="0.25">
      <c r="A3403" s="114" t="s">
        <v>1920</v>
      </c>
      <c r="B3403" s="114" t="s">
        <v>1921</v>
      </c>
      <c r="C3403" s="114" t="s">
        <v>595</v>
      </c>
      <c r="D3403" s="114" t="s">
        <v>1682</v>
      </c>
      <c r="E3403" s="112">
        <v>0</v>
      </c>
      <c r="F3403" s="112">
        <v>23840</v>
      </c>
      <c r="G3403" s="112">
        <v>0</v>
      </c>
      <c r="H3403" s="112">
        <v>0</v>
      </c>
      <c r="I3403" s="112">
        <v>0</v>
      </c>
      <c r="J3403" s="112">
        <v>32960</v>
      </c>
      <c r="K3403" s="112">
        <v>0</v>
      </c>
      <c r="L3403" s="112">
        <v>1786</v>
      </c>
      <c r="M3403" s="112">
        <v>58586</v>
      </c>
      <c r="O3403" s="114" t="s">
        <v>1920</v>
      </c>
      <c r="P3403" s="114" t="s">
        <v>1921</v>
      </c>
      <c r="Q3403" s="114" t="s">
        <v>595</v>
      </c>
      <c r="R3403" s="114" t="s">
        <v>1682</v>
      </c>
      <c r="S3403" s="114"/>
      <c r="T3403" s="112">
        <v>0</v>
      </c>
      <c r="U3403" s="112">
        <v>23840</v>
      </c>
      <c r="V3403" s="112">
        <v>0</v>
      </c>
      <c r="W3403" s="112">
        <v>0</v>
      </c>
      <c r="X3403" s="112">
        <v>0</v>
      </c>
      <c r="Y3403" s="112">
        <v>32960</v>
      </c>
      <c r="Z3403" s="112">
        <v>0</v>
      </c>
      <c r="AA3403" s="112">
        <v>1786</v>
      </c>
      <c r="AB3403" s="112">
        <v>58586</v>
      </c>
    </row>
    <row r="3404" spans="1:28" hidden="1" outlineLevel="1" x14ac:dyDescent="0.25">
      <c r="A3404" s="114" t="s">
        <v>1920</v>
      </c>
      <c r="B3404" s="114" t="s">
        <v>1921</v>
      </c>
      <c r="C3404" s="114" t="s">
        <v>596</v>
      </c>
      <c r="D3404" s="114" t="s">
        <v>1683</v>
      </c>
      <c r="E3404" s="112">
        <v>0</v>
      </c>
      <c r="F3404" s="112">
        <v>0</v>
      </c>
      <c r="G3404" s="112">
        <v>0</v>
      </c>
      <c r="H3404" s="112">
        <v>0</v>
      </c>
      <c r="I3404" s="112">
        <v>2304</v>
      </c>
      <c r="J3404" s="112">
        <v>0</v>
      </c>
      <c r="K3404" s="112">
        <v>0</v>
      </c>
      <c r="L3404" s="112">
        <v>0</v>
      </c>
      <c r="M3404" s="112">
        <v>2304</v>
      </c>
      <c r="O3404" s="114" t="s">
        <v>1920</v>
      </c>
      <c r="P3404" s="114" t="s">
        <v>1921</v>
      </c>
      <c r="Q3404" s="114" t="s">
        <v>596</v>
      </c>
      <c r="R3404" s="114" t="s">
        <v>1683</v>
      </c>
      <c r="S3404" s="114"/>
      <c r="T3404" s="112">
        <v>0</v>
      </c>
      <c r="U3404" s="112">
        <v>0</v>
      </c>
      <c r="V3404" s="112">
        <v>0</v>
      </c>
      <c r="W3404" s="112">
        <v>0</v>
      </c>
      <c r="X3404" s="112">
        <v>2304</v>
      </c>
      <c r="Y3404" s="112">
        <v>0</v>
      </c>
      <c r="Z3404" s="112">
        <v>0</v>
      </c>
      <c r="AA3404" s="112">
        <v>0</v>
      </c>
      <c r="AB3404" s="112">
        <v>2304</v>
      </c>
    </row>
    <row r="3405" spans="1:28" hidden="1" outlineLevel="1" x14ac:dyDescent="0.25">
      <c r="A3405" s="114" t="s">
        <v>1920</v>
      </c>
      <c r="B3405" s="114" t="s">
        <v>1921</v>
      </c>
      <c r="C3405" s="114" t="s">
        <v>597</v>
      </c>
      <c r="D3405" s="114" t="s">
        <v>1684</v>
      </c>
      <c r="E3405" s="112">
        <v>2640</v>
      </c>
      <c r="F3405" s="112">
        <v>24640</v>
      </c>
      <c r="G3405" s="112">
        <v>0</v>
      </c>
      <c r="H3405" s="112">
        <v>0</v>
      </c>
      <c r="I3405" s="112">
        <v>0</v>
      </c>
      <c r="J3405" s="112">
        <v>0</v>
      </c>
      <c r="K3405" s="112">
        <v>0</v>
      </c>
      <c r="L3405" s="112">
        <v>0</v>
      </c>
      <c r="M3405" s="112">
        <v>27280</v>
      </c>
      <c r="O3405" s="114" t="s">
        <v>1920</v>
      </c>
      <c r="P3405" s="114" t="s">
        <v>1921</v>
      </c>
      <c r="Q3405" s="114" t="s">
        <v>597</v>
      </c>
      <c r="R3405" s="114" t="s">
        <v>1684</v>
      </c>
      <c r="S3405" s="114"/>
      <c r="T3405" s="112">
        <v>2640</v>
      </c>
      <c r="U3405" s="112">
        <v>24640</v>
      </c>
      <c r="V3405" s="112">
        <v>0</v>
      </c>
      <c r="W3405" s="112">
        <v>0</v>
      </c>
      <c r="X3405" s="112">
        <v>0</v>
      </c>
      <c r="Y3405" s="112">
        <v>0</v>
      </c>
      <c r="Z3405" s="112">
        <v>0</v>
      </c>
      <c r="AA3405" s="112">
        <v>0</v>
      </c>
      <c r="AB3405" s="112">
        <v>27280</v>
      </c>
    </row>
    <row r="3406" spans="1:28" hidden="1" outlineLevel="1" x14ac:dyDescent="0.25">
      <c r="A3406" s="114" t="s">
        <v>1920</v>
      </c>
      <c r="B3406" s="114" t="s">
        <v>1921</v>
      </c>
      <c r="C3406" s="114" t="s">
        <v>598</v>
      </c>
      <c r="D3406" s="114" t="s">
        <v>1685</v>
      </c>
      <c r="E3406" s="112">
        <v>0</v>
      </c>
      <c r="F3406" s="112">
        <v>0</v>
      </c>
      <c r="G3406" s="112">
        <v>0</v>
      </c>
      <c r="H3406" s="112">
        <v>0</v>
      </c>
      <c r="I3406" s="112">
        <v>0</v>
      </c>
      <c r="J3406" s="112">
        <v>0</v>
      </c>
      <c r="K3406" s="112">
        <v>0</v>
      </c>
      <c r="L3406" s="112">
        <v>0</v>
      </c>
      <c r="M3406" s="112">
        <v>0</v>
      </c>
      <c r="O3406" s="114" t="s">
        <v>1920</v>
      </c>
      <c r="P3406" s="114" t="s">
        <v>1921</v>
      </c>
      <c r="Q3406" s="114" t="s">
        <v>598</v>
      </c>
      <c r="R3406" s="114" t="s">
        <v>1685</v>
      </c>
      <c r="S3406" s="114"/>
      <c r="T3406" s="112">
        <v>0</v>
      </c>
      <c r="U3406" s="112">
        <v>0</v>
      </c>
      <c r="V3406" s="112">
        <v>0</v>
      </c>
      <c r="W3406" s="112">
        <v>0</v>
      </c>
      <c r="X3406" s="112">
        <v>0</v>
      </c>
      <c r="Y3406" s="112">
        <v>0</v>
      </c>
      <c r="Z3406" s="112">
        <v>0</v>
      </c>
      <c r="AA3406" s="112">
        <v>0</v>
      </c>
      <c r="AB3406" s="112">
        <v>0</v>
      </c>
    </row>
    <row r="3407" spans="1:28" hidden="1" outlineLevel="1" x14ac:dyDescent="0.25">
      <c r="A3407" s="114" t="s">
        <v>1920</v>
      </c>
      <c r="B3407" s="114" t="s">
        <v>1921</v>
      </c>
      <c r="C3407" s="114" t="s">
        <v>599</v>
      </c>
      <c r="D3407" s="114" t="s">
        <v>1686</v>
      </c>
      <c r="E3407" s="112">
        <v>0</v>
      </c>
      <c r="F3407" s="112">
        <v>10992</v>
      </c>
      <c r="G3407" s="112">
        <v>0</v>
      </c>
      <c r="H3407" s="112">
        <v>0</v>
      </c>
      <c r="I3407" s="112">
        <v>0</v>
      </c>
      <c r="J3407" s="112">
        <v>186000</v>
      </c>
      <c r="K3407" s="112">
        <v>0</v>
      </c>
      <c r="L3407" s="112">
        <v>832</v>
      </c>
      <c r="M3407" s="112">
        <v>197824</v>
      </c>
      <c r="O3407" s="114" t="s">
        <v>1920</v>
      </c>
      <c r="P3407" s="114" t="s">
        <v>1921</v>
      </c>
      <c r="Q3407" s="114" t="s">
        <v>599</v>
      </c>
      <c r="R3407" s="114" t="s">
        <v>1686</v>
      </c>
      <c r="S3407" s="114"/>
      <c r="T3407" s="112">
        <v>0</v>
      </c>
      <c r="U3407" s="112">
        <v>10992</v>
      </c>
      <c r="V3407" s="112">
        <v>0</v>
      </c>
      <c r="W3407" s="112">
        <v>0</v>
      </c>
      <c r="X3407" s="112">
        <v>0</v>
      </c>
      <c r="Y3407" s="112">
        <v>186000</v>
      </c>
      <c r="Z3407" s="112">
        <v>0</v>
      </c>
      <c r="AA3407" s="112">
        <v>832</v>
      </c>
      <c r="AB3407" s="112">
        <v>197824</v>
      </c>
    </row>
    <row r="3408" spans="1:28" hidden="1" outlineLevel="1" x14ac:dyDescent="0.25">
      <c r="A3408" s="114" t="s">
        <v>1920</v>
      </c>
      <c r="B3408" s="114" t="s">
        <v>1921</v>
      </c>
      <c r="C3408" s="114" t="s">
        <v>600</v>
      </c>
      <c r="D3408" s="114" t="s">
        <v>1687</v>
      </c>
      <c r="E3408" s="112">
        <v>339824</v>
      </c>
      <c r="F3408" s="112">
        <v>0</v>
      </c>
      <c r="G3408" s="112">
        <v>0</v>
      </c>
      <c r="H3408" s="112">
        <v>80465</v>
      </c>
      <c r="I3408" s="112">
        <v>0</v>
      </c>
      <c r="J3408" s="112">
        <v>0</v>
      </c>
      <c r="K3408" s="112">
        <v>0</v>
      </c>
      <c r="L3408" s="112">
        <v>0</v>
      </c>
      <c r="M3408" s="112">
        <v>420289</v>
      </c>
      <c r="O3408" s="114" t="s">
        <v>1920</v>
      </c>
      <c r="P3408" s="114" t="s">
        <v>1921</v>
      </c>
      <c r="Q3408" s="114" t="s">
        <v>600</v>
      </c>
      <c r="R3408" s="114" t="s">
        <v>1687</v>
      </c>
      <c r="S3408" s="114"/>
      <c r="T3408" s="112">
        <v>339824</v>
      </c>
      <c r="U3408" s="112">
        <v>0</v>
      </c>
      <c r="V3408" s="112">
        <v>0</v>
      </c>
      <c r="W3408" s="112">
        <v>80465</v>
      </c>
      <c r="X3408" s="112">
        <v>0</v>
      </c>
      <c r="Y3408" s="112">
        <v>0</v>
      </c>
      <c r="Z3408" s="112">
        <v>0</v>
      </c>
      <c r="AA3408" s="112">
        <v>0</v>
      </c>
      <c r="AB3408" s="112">
        <v>420289</v>
      </c>
    </row>
    <row r="3409" spans="1:28" hidden="1" outlineLevel="1" x14ac:dyDescent="0.25">
      <c r="A3409" s="114" t="s">
        <v>1920</v>
      </c>
      <c r="B3409" s="114" t="s">
        <v>1921</v>
      </c>
      <c r="C3409" s="114" t="s">
        <v>601</v>
      </c>
      <c r="D3409" s="114" t="s">
        <v>1688</v>
      </c>
      <c r="E3409" s="112">
        <v>63024</v>
      </c>
      <c r="F3409" s="112">
        <v>0</v>
      </c>
      <c r="G3409" s="112">
        <v>0</v>
      </c>
      <c r="H3409" s="112">
        <v>0</v>
      </c>
      <c r="I3409" s="112">
        <v>0</v>
      </c>
      <c r="J3409" s="112">
        <v>0</v>
      </c>
      <c r="K3409" s="112">
        <v>0</v>
      </c>
      <c r="L3409" s="112">
        <v>0</v>
      </c>
      <c r="M3409" s="112">
        <v>63024</v>
      </c>
      <c r="O3409" s="114" t="s">
        <v>1920</v>
      </c>
      <c r="P3409" s="114" t="s">
        <v>1921</v>
      </c>
      <c r="Q3409" s="114" t="s">
        <v>601</v>
      </c>
      <c r="R3409" s="114" t="s">
        <v>1688</v>
      </c>
      <c r="S3409" s="114"/>
      <c r="T3409" s="112">
        <v>63024</v>
      </c>
      <c r="U3409" s="112">
        <v>0</v>
      </c>
      <c r="V3409" s="112">
        <v>0</v>
      </c>
      <c r="W3409" s="112">
        <v>0</v>
      </c>
      <c r="X3409" s="112">
        <v>0</v>
      </c>
      <c r="Y3409" s="112">
        <v>0</v>
      </c>
      <c r="Z3409" s="112">
        <v>0</v>
      </c>
      <c r="AA3409" s="112">
        <v>0</v>
      </c>
      <c r="AB3409" s="112">
        <v>63024</v>
      </c>
    </row>
    <row r="3410" spans="1:28" hidden="1" outlineLevel="1" x14ac:dyDescent="0.25">
      <c r="A3410" s="114" t="s">
        <v>1920</v>
      </c>
      <c r="B3410" s="114" t="s">
        <v>1921</v>
      </c>
      <c r="C3410" s="114" t="s">
        <v>602</v>
      </c>
      <c r="D3410" s="114" t="s">
        <v>1689</v>
      </c>
      <c r="E3410" s="112">
        <v>0</v>
      </c>
      <c r="F3410" s="112">
        <v>0</v>
      </c>
      <c r="G3410" s="112">
        <v>0</v>
      </c>
      <c r="H3410" s="112">
        <v>0</v>
      </c>
      <c r="I3410" s="112">
        <v>0</v>
      </c>
      <c r="J3410" s="112">
        <v>0</v>
      </c>
      <c r="K3410" s="112">
        <v>0</v>
      </c>
      <c r="L3410" s="112">
        <v>0</v>
      </c>
      <c r="M3410" s="112">
        <v>0</v>
      </c>
      <c r="O3410" s="114" t="s">
        <v>1920</v>
      </c>
      <c r="P3410" s="114" t="s">
        <v>1921</v>
      </c>
      <c r="Q3410" s="114" t="s">
        <v>602</v>
      </c>
      <c r="R3410" s="114" t="s">
        <v>1689</v>
      </c>
      <c r="S3410" s="114"/>
      <c r="T3410" s="112">
        <v>0</v>
      </c>
      <c r="U3410" s="112">
        <v>0</v>
      </c>
      <c r="V3410" s="112">
        <v>0</v>
      </c>
      <c r="W3410" s="112">
        <v>0</v>
      </c>
      <c r="X3410" s="112">
        <v>0</v>
      </c>
      <c r="Y3410" s="112">
        <v>0</v>
      </c>
      <c r="Z3410" s="112">
        <v>0</v>
      </c>
      <c r="AA3410" s="112">
        <v>0</v>
      </c>
      <c r="AB3410" s="112">
        <v>0</v>
      </c>
    </row>
    <row r="3411" spans="1:28" hidden="1" outlineLevel="1" x14ac:dyDescent="0.25">
      <c r="A3411" s="114" t="s">
        <v>1920</v>
      </c>
      <c r="B3411" s="114" t="s">
        <v>1921</v>
      </c>
      <c r="C3411" s="114" t="s">
        <v>603</v>
      </c>
      <c r="D3411" s="114" t="s">
        <v>1690</v>
      </c>
      <c r="E3411" s="112">
        <v>0</v>
      </c>
      <c r="F3411" s="112">
        <v>0</v>
      </c>
      <c r="G3411" s="112">
        <v>0</v>
      </c>
      <c r="H3411" s="112">
        <v>0</v>
      </c>
      <c r="I3411" s="112">
        <v>0</v>
      </c>
      <c r="J3411" s="112">
        <v>0</v>
      </c>
      <c r="K3411" s="112">
        <v>0</v>
      </c>
      <c r="L3411" s="112">
        <v>0</v>
      </c>
      <c r="M3411" s="112">
        <v>0</v>
      </c>
      <c r="O3411" s="114" t="s">
        <v>1920</v>
      </c>
      <c r="P3411" s="114" t="s">
        <v>1921</v>
      </c>
      <c r="Q3411" s="114" t="s">
        <v>603</v>
      </c>
      <c r="R3411" s="114" t="s">
        <v>1690</v>
      </c>
      <c r="S3411" s="114"/>
      <c r="T3411" s="112">
        <v>0</v>
      </c>
      <c r="U3411" s="112">
        <v>0</v>
      </c>
      <c r="V3411" s="112">
        <v>0</v>
      </c>
      <c r="W3411" s="112">
        <v>0</v>
      </c>
      <c r="X3411" s="112">
        <v>0</v>
      </c>
      <c r="Y3411" s="112">
        <v>0</v>
      </c>
      <c r="Z3411" s="112">
        <v>0</v>
      </c>
      <c r="AA3411" s="112">
        <v>0</v>
      </c>
      <c r="AB3411" s="112">
        <v>0</v>
      </c>
    </row>
    <row r="3412" spans="1:28" hidden="1" outlineLevel="1" x14ac:dyDescent="0.25">
      <c r="A3412" s="114" t="s">
        <v>1920</v>
      </c>
      <c r="B3412" s="114" t="s">
        <v>1921</v>
      </c>
      <c r="C3412" s="114" t="s">
        <v>604</v>
      </c>
      <c r="D3412" s="114" t="s">
        <v>1691</v>
      </c>
      <c r="E3412" s="112">
        <v>7536</v>
      </c>
      <c r="F3412" s="112">
        <v>0</v>
      </c>
      <c r="G3412" s="112">
        <v>0</v>
      </c>
      <c r="H3412" s="112">
        <v>0</v>
      </c>
      <c r="I3412" s="112">
        <v>0</v>
      </c>
      <c r="J3412" s="112">
        <v>0</v>
      </c>
      <c r="K3412" s="112">
        <v>15496</v>
      </c>
      <c r="L3412" s="112">
        <v>704</v>
      </c>
      <c r="M3412" s="112">
        <v>23736</v>
      </c>
      <c r="O3412" s="114" t="s">
        <v>1920</v>
      </c>
      <c r="P3412" s="114" t="s">
        <v>1921</v>
      </c>
      <c r="Q3412" s="114" t="s">
        <v>604</v>
      </c>
      <c r="R3412" s="114" t="s">
        <v>1691</v>
      </c>
      <c r="S3412" s="114"/>
      <c r="T3412" s="112">
        <v>7536</v>
      </c>
      <c r="U3412" s="112">
        <v>0</v>
      </c>
      <c r="V3412" s="112">
        <v>0</v>
      </c>
      <c r="W3412" s="112">
        <v>0</v>
      </c>
      <c r="X3412" s="112">
        <v>0</v>
      </c>
      <c r="Y3412" s="112">
        <v>0</v>
      </c>
      <c r="Z3412" s="112">
        <v>15496</v>
      </c>
      <c r="AA3412" s="112">
        <v>704</v>
      </c>
      <c r="AB3412" s="112">
        <v>23736</v>
      </c>
    </row>
    <row r="3413" spans="1:28" hidden="1" outlineLevel="1" x14ac:dyDescent="0.25">
      <c r="A3413" s="114" t="s">
        <v>1920</v>
      </c>
      <c r="B3413" s="114" t="s">
        <v>1921</v>
      </c>
      <c r="C3413" s="114" t="s">
        <v>605</v>
      </c>
      <c r="D3413" s="114" t="s">
        <v>1692</v>
      </c>
      <c r="E3413" s="112">
        <v>0</v>
      </c>
      <c r="F3413" s="112">
        <v>0</v>
      </c>
      <c r="G3413" s="112">
        <v>0</v>
      </c>
      <c r="H3413" s="112">
        <v>0</v>
      </c>
      <c r="I3413" s="112">
        <v>0</v>
      </c>
      <c r="J3413" s="112">
        <v>0</v>
      </c>
      <c r="K3413" s="112">
        <v>0</v>
      </c>
      <c r="L3413" s="112">
        <v>0</v>
      </c>
      <c r="M3413" s="112">
        <v>0</v>
      </c>
      <c r="O3413" s="114" t="s">
        <v>1920</v>
      </c>
      <c r="P3413" s="114" t="s">
        <v>1921</v>
      </c>
      <c r="Q3413" s="114" t="s">
        <v>605</v>
      </c>
      <c r="R3413" s="114" t="s">
        <v>1692</v>
      </c>
      <c r="S3413" s="114"/>
      <c r="T3413" s="112">
        <v>0</v>
      </c>
      <c r="U3413" s="112">
        <v>0</v>
      </c>
      <c r="V3413" s="112">
        <v>0</v>
      </c>
      <c r="W3413" s="112">
        <v>0</v>
      </c>
      <c r="X3413" s="112">
        <v>0</v>
      </c>
      <c r="Y3413" s="112">
        <v>0</v>
      </c>
      <c r="Z3413" s="112">
        <v>0</v>
      </c>
      <c r="AA3413" s="112">
        <v>0</v>
      </c>
      <c r="AB3413" s="112">
        <v>0</v>
      </c>
    </row>
    <row r="3414" spans="1:28" hidden="1" outlineLevel="1" x14ac:dyDescent="0.25">
      <c r="A3414" s="114" t="s">
        <v>1920</v>
      </c>
      <c r="B3414" s="114" t="s">
        <v>1921</v>
      </c>
      <c r="C3414" s="114" t="s">
        <v>606</v>
      </c>
      <c r="D3414" s="114" t="s">
        <v>1693</v>
      </c>
      <c r="E3414" s="112">
        <v>0</v>
      </c>
      <c r="F3414" s="112">
        <v>0</v>
      </c>
      <c r="G3414" s="112">
        <v>0</v>
      </c>
      <c r="H3414" s="112">
        <v>0</v>
      </c>
      <c r="I3414" s="112">
        <v>0</v>
      </c>
      <c r="J3414" s="112">
        <v>0</v>
      </c>
      <c r="K3414" s="112">
        <v>0</v>
      </c>
      <c r="L3414" s="112">
        <v>0</v>
      </c>
      <c r="M3414" s="112">
        <v>0</v>
      </c>
      <c r="O3414" s="114" t="s">
        <v>1920</v>
      </c>
      <c r="P3414" s="114" t="s">
        <v>1921</v>
      </c>
      <c r="Q3414" s="114" t="s">
        <v>606</v>
      </c>
      <c r="R3414" s="114" t="s">
        <v>1693</v>
      </c>
      <c r="S3414" s="114"/>
      <c r="T3414" s="112">
        <v>0</v>
      </c>
      <c r="U3414" s="112">
        <v>0</v>
      </c>
      <c r="V3414" s="112">
        <v>0</v>
      </c>
      <c r="W3414" s="112">
        <v>0</v>
      </c>
      <c r="X3414" s="112">
        <v>0</v>
      </c>
      <c r="Y3414" s="112">
        <v>0</v>
      </c>
      <c r="Z3414" s="112">
        <v>0</v>
      </c>
      <c r="AA3414" s="112">
        <v>0</v>
      </c>
      <c r="AB3414" s="112">
        <v>0</v>
      </c>
    </row>
    <row r="3415" spans="1:28" hidden="1" outlineLevel="1" x14ac:dyDescent="0.25">
      <c r="A3415" s="114" t="s">
        <v>1920</v>
      </c>
      <c r="B3415" s="114" t="s">
        <v>1921</v>
      </c>
      <c r="C3415" s="114" t="s">
        <v>607</v>
      </c>
      <c r="D3415" s="114" t="s">
        <v>1694</v>
      </c>
      <c r="E3415" s="112">
        <v>0</v>
      </c>
      <c r="F3415" s="112">
        <v>236304</v>
      </c>
      <c r="G3415" s="112">
        <v>80448</v>
      </c>
      <c r="H3415" s="112">
        <v>0</v>
      </c>
      <c r="I3415" s="112">
        <v>0</v>
      </c>
      <c r="J3415" s="112">
        <v>1440</v>
      </c>
      <c r="K3415" s="112">
        <v>0</v>
      </c>
      <c r="L3415" s="112">
        <v>50</v>
      </c>
      <c r="M3415" s="112">
        <v>318242</v>
      </c>
      <c r="O3415" s="114" t="s">
        <v>1920</v>
      </c>
      <c r="P3415" s="114" t="s">
        <v>1921</v>
      </c>
      <c r="Q3415" s="114" t="s">
        <v>607</v>
      </c>
      <c r="R3415" s="114" t="s">
        <v>1694</v>
      </c>
      <c r="S3415" s="114"/>
      <c r="T3415" s="112">
        <v>0</v>
      </c>
      <c r="U3415" s="112">
        <v>236304</v>
      </c>
      <c r="V3415" s="112">
        <v>80448</v>
      </c>
      <c r="W3415" s="112">
        <v>0</v>
      </c>
      <c r="X3415" s="112">
        <v>0</v>
      </c>
      <c r="Y3415" s="112">
        <v>1440</v>
      </c>
      <c r="Z3415" s="112">
        <v>0</v>
      </c>
      <c r="AA3415" s="112">
        <v>50</v>
      </c>
      <c r="AB3415" s="112">
        <v>318242</v>
      </c>
    </row>
    <row r="3416" spans="1:28" hidden="1" outlineLevel="1" x14ac:dyDescent="0.25">
      <c r="A3416" s="114" t="s">
        <v>1920</v>
      </c>
      <c r="B3416" s="114" t="s">
        <v>1921</v>
      </c>
      <c r="C3416" s="114" t="s">
        <v>608</v>
      </c>
      <c r="D3416" s="114" t="s">
        <v>1695</v>
      </c>
      <c r="E3416" s="112">
        <v>0</v>
      </c>
      <c r="F3416" s="112">
        <v>0</v>
      </c>
      <c r="G3416" s="112">
        <v>0</v>
      </c>
      <c r="H3416" s="112">
        <v>0</v>
      </c>
      <c r="I3416" s="112">
        <v>121232</v>
      </c>
      <c r="J3416" s="112">
        <v>0</v>
      </c>
      <c r="K3416" s="112">
        <v>400</v>
      </c>
      <c r="L3416" s="112">
        <v>0</v>
      </c>
      <c r="M3416" s="112">
        <v>121632</v>
      </c>
      <c r="O3416" s="114" t="s">
        <v>1920</v>
      </c>
      <c r="P3416" s="114" t="s">
        <v>1921</v>
      </c>
      <c r="Q3416" s="114" t="s">
        <v>608</v>
      </c>
      <c r="R3416" s="114" t="s">
        <v>1695</v>
      </c>
      <c r="S3416" s="114"/>
      <c r="T3416" s="112">
        <v>0</v>
      </c>
      <c r="U3416" s="112">
        <v>0</v>
      </c>
      <c r="V3416" s="112">
        <v>0</v>
      </c>
      <c r="W3416" s="112">
        <v>0</v>
      </c>
      <c r="X3416" s="112">
        <v>121232</v>
      </c>
      <c r="Y3416" s="112">
        <v>0</v>
      </c>
      <c r="Z3416" s="112">
        <v>400</v>
      </c>
      <c r="AA3416" s="112">
        <v>0</v>
      </c>
      <c r="AB3416" s="112">
        <v>121632</v>
      </c>
    </row>
    <row r="3417" spans="1:28" hidden="1" outlineLevel="1" x14ac:dyDescent="0.25">
      <c r="A3417" s="114" t="s">
        <v>1920</v>
      </c>
      <c r="B3417" s="114" t="s">
        <v>1921</v>
      </c>
      <c r="C3417" s="114" t="s">
        <v>609</v>
      </c>
      <c r="D3417" s="114" t="s">
        <v>1696</v>
      </c>
      <c r="E3417" s="112">
        <v>0</v>
      </c>
      <c r="F3417" s="112">
        <v>0</v>
      </c>
      <c r="G3417" s="112">
        <v>0</v>
      </c>
      <c r="H3417" s="112">
        <v>0</v>
      </c>
      <c r="I3417" s="112">
        <v>0</v>
      </c>
      <c r="J3417" s="112">
        <v>0</v>
      </c>
      <c r="K3417" s="112">
        <v>0</v>
      </c>
      <c r="L3417" s="112">
        <v>0</v>
      </c>
      <c r="M3417" s="112">
        <v>0</v>
      </c>
      <c r="O3417" s="114" t="s">
        <v>1920</v>
      </c>
      <c r="P3417" s="114" t="s">
        <v>1921</v>
      </c>
      <c r="Q3417" s="114" t="s">
        <v>609</v>
      </c>
      <c r="R3417" s="114" t="s">
        <v>1696</v>
      </c>
      <c r="S3417" s="114"/>
      <c r="T3417" s="112">
        <v>0</v>
      </c>
      <c r="U3417" s="112">
        <v>0</v>
      </c>
      <c r="V3417" s="112">
        <v>0</v>
      </c>
      <c r="W3417" s="112">
        <v>0</v>
      </c>
      <c r="X3417" s="112">
        <v>0</v>
      </c>
      <c r="Y3417" s="112">
        <v>0</v>
      </c>
      <c r="Z3417" s="112">
        <v>0</v>
      </c>
      <c r="AA3417" s="112">
        <v>0</v>
      </c>
      <c r="AB3417" s="112">
        <v>0</v>
      </c>
    </row>
    <row r="3418" spans="1:28" hidden="1" outlineLevel="1" x14ac:dyDescent="0.25">
      <c r="A3418" s="114" t="s">
        <v>1920</v>
      </c>
      <c r="B3418" s="114" t="s">
        <v>1921</v>
      </c>
      <c r="C3418" s="114" t="s">
        <v>610</v>
      </c>
      <c r="D3418" s="114" t="s">
        <v>1697</v>
      </c>
      <c r="E3418" s="112">
        <v>0</v>
      </c>
      <c r="F3418" s="112">
        <v>0</v>
      </c>
      <c r="G3418" s="112">
        <v>0</v>
      </c>
      <c r="H3418" s="112">
        <v>0</v>
      </c>
      <c r="I3418" s="112">
        <v>9152</v>
      </c>
      <c r="J3418" s="112">
        <v>0</v>
      </c>
      <c r="K3418" s="112">
        <v>0</v>
      </c>
      <c r="L3418" s="112">
        <v>0</v>
      </c>
      <c r="M3418" s="112">
        <v>9152</v>
      </c>
      <c r="O3418" s="114" t="s">
        <v>1920</v>
      </c>
      <c r="P3418" s="114" t="s">
        <v>1921</v>
      </c>
      <c r="Q3418" s="114" t="s">
        <v>610</v>
      </c>
      <c r="R3418" s="114" t="s">
        <v>1697</v>
      </c>
      <c r="S3418" s="114"/>
      <c r="T3418" s="112">
        <v>0</v>
      </c>
      <c r="U3418" s="112">
        <v>0</v>
      </c>
      <c r="V3418" s="112">
        <v>0</v>
      </c>
      <c r="W3418" s="112">
        <v>0</v>
      </c>
      <c r="X3418" s="112">
        <v>9152</v>
      </c>
      <c r="Y3418" s="112">
        <v>0</v>
      </c>
      <c r="Z3418" s="112">
        <v>0</v>
      </c>
      <c r="AA3418" s="112">
        <v>0</v>
      </c>
      <c r="AB3418" s="112">
        <v>9152</v>
      </c>
    </row>
    <row r="3419" spans="1:28" hidden="1" outlineLevel="1" x14ac:dyDescent="0.25">
      <c r="A3419" s="114" t="s">
        <v>1920</v>
      </c>
      <c r="B3419" s="114" t="s">
        <v>1921</v>
      </c>
      <c r="C3419" s="114" t="s">
        <v>611</v>
      </c>
      <c r="D3419" s="114" t="s">
        <v>1698</v>
      </c>
      <c r="E3419" s="112">
        <v>44784</v>
      </c>
      <c r="F3419" s="112">
        <v>0</v>
      </c>
      <c r="G3419" s="112">
        <v>0</v>
      </c>
      <c r="H3419" s="112">
        <v>0</v>
      </c>
      <c r="I3419" s="112">
        <v>0</v>
      </c>
      <c r="J3419" s="112">
        <v>0</v>
      </c>
      <c r="K3419" s="112">
        <v>0</v>
      </c>
      <c r="L3419" s="112">
        <v>0</v>
      </c>
      <c r="M3419" s="112">
        <v>44784</v>
      </c>
      <c r="O3419" s="114" t="s">
        <v>1920</v>
      </c>
      <c r="P3419" s="114" t="s">
        <v>1921</v>
      </c>
      <c r="Q3419" s="114" t="s">
        <v>611</v>
      </c>
      <c r="R3419" s="114" t="s">
        <v>1698</v>
      </c>
      <c r="S3419" s="114"/>
      <c r="T3419" s="112">
        <v>44784</v>
      </c>
      <c r="U3419" s="112">
        <v>0</v>
      </c>
      <c r="V3419" s="112">
        <v>0</v>
      </c>
      <c r="W3419" s="112">
        <v>0</v>
      </c>
      <c r="X3419" s="112">
        <v>0</v>
      </c>
      <c r="Y3419" s="112">
        <v>0</v>
      </c>
      <c r="Z3419" s="112">
        <v>0</v>
      </c>
      <c r="AA3419" s="112">
        <v>0</v>
      </c>
      <c r="AB3419" s="112">
        <v>44784</v>
      </c>
    </row>
    <row r="3420" spans="1:28" hidden="1" outlineLevel="1" x14ac:dyDescent="0.25">
      <c r="A3420" s="114" t="s">
        <v>1920</v>
      </c>
      <c r="B3420" s="114" t="s">
        <v>1921</v>
      </c>
      <c r="C3420" s="114" t="s">
        <v>612</v>
      </c>
      <c r="D3420" s="114" t="s">
        <v>1699</v>
      </c>
      <c r="E3420" s="112">
        <v>4080</v>
      </c>
      <c r="F3420" s="112">
        <v>0</v>
      </c>
      <c r="G3420" s="112">
        <v>0</v>
      </c>
      <c r="H3420" s="112">
        <v>0</v>
      </c>
      <c r="I3420" s="112">
        <v>0</v>
      </c>
      <c r="J3420" s="112">
        <v>0</v>
      </c>
      <c r="K3420" s="112">
        <v>0</v>
      </c>
      <c r="L3420" s="112">
        <v>0</v>
      </c>
      <c r="M3420" s="112">
        <v>4080</v>
      </c>
      <c r="O3420" s="114" t="s">
        <v>1920</v>
      </c>
      <c r="P3420" s="114" t="s">
        <v>1921</v>
      </c>
      <c r="Q3420" s="114" t="s">
        <v>612</v>
      </c>
      <c r="R3420" s="114" t="s">
        <v>1699</v>
      </c>
      <c r="S3420" s="114"/>
      <c r="T3420" s="112">
        <v>4080</v>
      </c>
      <c r="U3420" s="112">
        <v>0</v>
      </c>
      <c r="V3420" s="112">
        <v>0</v>
      </c>
      <c r="W3420" s="112">
        <v>0</v>
      </c>
      <c r="X3420" s="112">
        <v>0</v>
      </c>
      <c r="Y3420" s="112">
        <v>0</v>
      </c>
      <c r="Z3420" s="112">
        <v>0</v>
      </c>
      <c r="AA3420" s="112">
        <v>0</v>
      </c>
      <c r="AB3420" s="112">
        <v>4080</v>
      </c>
    </row>
    <row r="3421" spans="1:28" hidden="1" outlineLevel="1" x14ac:dyDescent="0.25">
      <c r="A3421" s="114" t="s">
        <v>1920</v>
      </c>
      <c r="B3421" s="114" t="s">
        <v>1921</v>
      </c>
      <c r="C3421" s="114" t="s">
        <v>613</v>
      </c>
      <c r="D3421" s="114" t="s">
        <v>1700</v>
      </c>
      <c r="E3421" s="112">
        <v>429360</v>
      </c>
      <c r="F3421" s="112">
        <v>0</v>
      </c>
      <c r="G3421" s="112">
        <v>0</v>
      </c>
      <c r="H3421" s="112">
        <v>0</v>
      </c>
      <c r="I3421" s="112">
        <v>0</v>
      </c>
      <c r="J3421" s="112">
        <v>0</v>
      </c>
      <c r="K3421" s="112">
        <v>0</v>
      </c>
      <c r="L3421" s="112">
        <v>0</v>
      </c>
      <c r="M3421" s="112">
        <v>429360</v>
      </c>
      <c r="O3421" s="114" t="s">
        <v>1920</v>
      </c>
      <c r="P3421" s="114" t="s">
        <v>1921</v>
      </c>
      <c r="Q3421" s="114" t="s">
        <v>613</v>
      </c>
      <c r="R3421" s="114" t="s">
        <v>1700</v>
      </c>
      <c r="S3421" s="114"/>
      <c r="T3421" s="112">
        <v>429360</v>
      </c>
      <c r="U3421" s="112">
        <v>0</v>
      </c>
      <c r="V3421" s="112">
        <v>0</v>
      </c>
      <c r="W3421" s="112">
        <v>0</v>
      </c>
      <c r="X3421" s="112">
        <v>0</v>
      </c>
      <c r="Y3421" s="112">
        <v>0</v>
      </c>
      <c r="Z3421" s="112">
        <v>0</v>
      </c>
      <c r="AA3421" s="112">
        <v>0</v>
      </c>
      <c r="AB3421" s="112">
        <v>429360</v>
      </c>
    </row>
    <row r="3422" spans="1:28" hidden="1" outlineLevel="1" x14ac:dyDescent="0.25">
      <c r="A3422" s="114" t="s">
        <v>1920</v>
      </c>
      <c r="B3422" s="114" t="s">
        <v>1921</v>
      </c>
      <c r="C3422" s="114" t="s">
        <v>614</v>
      </c>
      <c r="D3422" s="114" t="s">
        <v>1701</v>
      </c>
      <c r="E3422" s="112">
        <v>142384</v>
      </c>
      <c r="F3422" s="112">
        <v>0</v>
      </c>
      <c r="G3422" s="112">
        <v>0</v>
      </c>
      <c r="H3422" s="112">
        <v>0</v>
      </c>
      <c r="I3422" s="112">
        <v>0</v>
      </c>
      <c r="J3422" s="112">
        <v>0</v>
      </c>
      <c r="K3422" s="112">
        <v>3190</v>
      </c>
      <c r="L3422" s="112">
        <v>0</v>
      </c>
      <c r="M3422" s="112">
        <v>145574</v>
      </c>
      <c r="O3422" s="114" t="s">
        <v>1920</v>
      </c>
      <c r="P3422" s="114" t="s">
        <v>1921</v>
      </c>
      <c r="Q3422" s="114" t="s">
        <v>614</v>
      </c>
      <c r="R3422" s="114" t="s">
        <v>1701</v>
      </c>
      <c r="S3422" s="114"/>
      <c r="T3422" s="112">
        <v>142384</v>
      </c>
      <c r="U3422" s="112">
        <v>0</v>
      </c>
      <c r="V3422" s="112">
        <v>0</v>
      </c>
      <c r="W3422" s="112">
        <v>0</v>
      </c>
      <c r="X3422" s="112">
        <v>0</v>
      </c>
      <c r="Y3422" s="112">
        <v>0</v>
      </c>
      <c r="Z3422" s="112">
        <v>3190</v>
      </c>
      <c r="AA3422" s="112">
        <v>0</v>
      </c>
      <c r="AB3422" s="112">
        <v>145574</v>
      </c>
    </row>
    <row r="3423" spans="1:28" hidden="1" outlineLevel="1" x14ac:dyDescent="0.25">
      <c r="A3423" s="114" t="s">
        <v>1920</v>
      </c>
      <c r="B3423" s="114" t="s">
        <v>1921</v>
      </c>
      <c r="C3423" s="114" t="s">
        <v>615</v>
      </c>
      <c r="D3423" s="114" t="s">
        <v>1702</v>
      </c>
      <c r="E3423" s="112">
        <v>0</v>
      </c>
      <c r="F3423" s="112">
        <v>0</v>
      </c>
      <c r="G3423" s="112">
        <v>0</v>
      </c>
      <c r="H3423" s="112">
        <v>0</v>
      </c>
      <c r="I3423" s="112">
        <v>0</v>
      </c>
      <c r="J3423" s="112">
        <v>0</v>
      </c>
      <c r="K3423" s="112">
        <v>0</v>
      </c>
      <c r="L3423" s="112">
        <v>0</v>
      </c>
      <c r="M3423" s="112">
        <v>0</v>
      </c>
      <c r="O3423" s="114" t="s">
        <v>1920</v>
      </c>
      <c r="P3423" s="114" t="s">
        <v>1921</v>
      </c>
      <c r="Q3423" s="114" t="s">
        <v>615</v>
      </c>
      <c r="R3423" s="114" t="s">
        <v>1702</v>
      </c>
      <c r="S3423" s="114"/>
      <c r="T3423" s="112">
        <v>0</v>
      </c>
      <c r="U3423" s="112">
        <v>0</v>
      </c>
      <c r="V3423" s="112">
        <v>0</v>
      </c>
      <c r="W3423" s="112">
        <v>0</v>
      </c>
      <c r="X3423" s="112">
        <v>0</v>
      </c>
      <c r="Y3423" s="112">
        <v>0</v>
      </c>
      <c r="Z3423" s="112">
        <v>0</v>
      </c>
      <c r="AA3423" s="112">
        <v>0</v>
      </c>
      <c r="AB3423" s="112">
        <v>0</v>
      </c>
    </row>
    <row r="3424" spans="1:28" hidden="1" outlineLevel="1" x14ac:dyDescent="0.25">
      <c r="A3424" s="114" t="s">
        <v>1920</v>
      </c>
      <c r="B3424" s="114" t="s">
        <v>1921</v>
      </c>
      <c r="C3424" s="114" t="s">
        <v>616</v>
      </c>
      <c r="D3424" s="114" t="s">
        <v>1703</v>
      </c>
      <c r="E3424" s="112">
        <v>1069152</v>
      </c>
      <c r="F3424" s="112">
        <v>671616</v>
      </c>
      <c r="G3424" s="112">
        <v>80448</v>
      </c>
      <c r="H3424" s="112">
        <v>80465</v>
      </c>
      <c r="I3424" s="112">
        <v>216672</v>
      </c>
      <c r="J3424" s="112">
        <v>221360</v>
      </c>
      <c r="K3424" s="112">
        <v>62304</v>
      </c>
      <c r="L3424" s="112">
        <v>3372</v>
      </c>
      <c r="M3424" s="112">
        <v>2405389</v>
      </c>
      <c r="O3424" s="114" t="s">
        <v>1920</v>
      </c>
      <c r="P3424" s="114" t="s">
        <v>1921</v>
      </c>
      <c r="Q3424" s="114" t="s">
        <v>616</v>
      </c>
      <c r="R3424" s="114" t="s">
        <v>1703</v>
      </c>
      <c r="S3424" s="114"/>
      <c r="T3424" s="112">
        <v>1069152</v>
      </c>
      <c r="U3424" s="112">
        <v>671616</v>
      </c>
      <c r="V3424" s="112">
        <v>80448</v>
      </c>
      <c r="W3424" s="112">
        <v>80465</v>
      </c>
      <c r="X3424" s="112">
        <v>216672</v>
      </c>
      <c r="Y3424" s="112">
        <v>221360</v>
      </c>
      <c r="Z3424" s="112">
        <v>62304</v>
      </c>
      <c r="AA3424" s="112">
        <v>3372</v>
      </c>
      <c r="AB3424" s="112">
        <v>2405389</v>
      </c>
    </row>
    <row r="3425" spans="1:28" hidden="1" outlineLevel="1" x14ac:dyDescent="0.25">
      <c r="D3425" s="111" t="s">
        <v>617</v>
      </c>
      <c r="R3425" s="111" t="s">
        <v>617</v>
      </c>
      <c r="S3425" s="111"/>
    </row>
    <row r="3426" spans="1:28" hidden="1" outlineLevel="1" x14ac:dyDescent="0.25">
      <c r="A3426" s="114" t="s">
        <v>1920</v>
      </c>
      <c r="B3426" s="114" t="s">
        <v>1921</v>
      </c>
      <c r="C3426" s="114" t="s">
        <v>618</v>
      </c>
      <c r="D3426" s="114" t="s">
        <v>1704</v>
      </c>
      <c r="E3426" s="112">
        <v>0</v>
      </c>
      <c r="F3426" s="112">
        <v>0</v>
      </c>
      <c r="G3426" s="112">
        <v>0</v>
      </c>
      <c r="H3426" s="112">
        <v>0</v>
      </c>
      <c r="I3426" s="112">
        <v>0</v>
      </c>
      <c r="J3426" s="112">
        <v>0</v>
      </c>
      <c r="K3426" s="112">
        <v>0</v>
      </c>
      <c r="L3426" s="112">
        <v>0</v>
      </c>
      <c r="M3426" s="112">
        <v>0</v>
      </c>
      <c r="O3426" s="114" t="s">
        <v>1920</v>
      </c>
      <c r="P3426" s="114" t="s">
        <v>1921</v>
      </c>
      <c r="Q3426" s="114" t="s">
        <v>618</v>
      </c>
      <c r="R3426" s="114" t="s">
        <v>1704</v>
      </c>
      <c r="S3426" s="114"/>
      <c r="T3426" s="112">
        <v>0</v>
      </c>
      <c r="U3426" s="112">
        <v>0</v>
      </c>
      <c r="V3426" s="112">
        <v>0</v>
      </c>
      <c r="W3426" s="112">
        <v>0</v>
      </c>
      <c r="X3426" s="112">
        <v>0</v>
      </c>
      <c r="Y3426" s="112">
        <v>0</v>
      </c>
      <c r="Z3426" s="112">
        <v>0</v>
      </c>
      <c r="AA3426" s="112">
        <v>0</v>
      </c>
      <c r="AB3426" s="112">
        <v>0</v>
      </c>
    </row>
    <row r="3427" spans="1:28" hidden="1" outlineLevel="1" x14ac:dyDescent="0.25">
      <c r="A3427" s="114" t="s">
        <v>1920</v>
      </c>
      <c r="B3427" s="114" t="s">
        <v>1921</v>
      </c>
      <c r="C3427" s="114" t="s">
        <v>619</v>
      </c>
      <c r="D3427" s="114" t="s">
        <v>1705</v>
      </c>
      <c r="E3427" s="112">
        <v>0</v>
      </c>
      <c r="F3427" s="112">
        <v>0</v>
      </c>
      <c r="G3427" s="112">
        <v>0</v>
      </c>
      <c r="H3427" s="112">
        <v>0</v>
      </c>
      <c r="I3427" s="112">
        <v>0</v>
      </c>
      <c r="J3427" s="112">
        <v>0</v>
      </c>
      <c r="K3427" s="112">
        <v>0</v>
      </c>
      <c r="L3427" s="112">
        <v>0</v>
      </c>
      <c r="M3427" s="112">
        <v>0</v>
      </c>
      <c r="O3427" s="114" t="s">
        <v>1920</v>
      </c>
      <c r="P3427" s="114" t="s">
        <v>1921</v>
      </c>
      <c r="Q3427" s="114" t="s">
        <v>619</v>
      </c>
      <c r="R3427" s="114" t="s">
        <v>1705</v>
      </c>
      <c r="S3427" s="114"/>
      <c r="T3427" s="112">
        <v>0</v>
      </c>
      <c r="U3427" s="112">
        <v>0</v>
      </c>
      <c r="V3427" s="112">
        <v>0</v>
      </c>
      <c r="W3427" s="112">
        <v>0</v>
      </c>
      <c r="X3427" s="112">
        <v>0</v>
      </c>
      <c r="Y3427" s="112">
        <v>0</v>
      </c>
      <c r="Z3427" s="112">
        <v>0</v>
      </c>
      <c r="AA3427" s="112">
        <v>0</v>
      </c>
      <c r="AB3427" s="112">
        <v>0</v>
      </c>
    </row>
    <row r="3428" spans="1:28" hidden="1" outlineLevel="1" x14ac:dyDescent="0.25">
      <c r="A3428" s="114" t="s">
        <v>1920</v>
      </c>
      <c r="B3428" s="114" t="s">
        <v>1921</v>
      </c>
      <c r="C3428" s="114" t="s">
        <v>620</v>
      </c>
      <c r="D3428" s="114" t="s">
        <v>1706</v>
      </c>
      <c r="E3428" s="112">
        <v>0</v>
      </c>
      <c r="F3428" s="112">
        <v>0</v>
      </c>
      <c r="G3428" s="112">
        <v>0</v>
      </c>
      <c r="H3428" s="112">
        <v>0</v>
      </c>
      <c r="I3428" s="112">
        <v>0</v>
      </c>
      <c r="J3428" s="112">
        <v>0</v>
      </c>
      <c r="K3428" s="112">
        <v>0</v>
      </c>
      <c r="L3428" s="112">
        <v>0</v>
      </c>
      <c r="M3428" s="112">
        <v>0</v>
      </c>
      <c r="O3428" s="114" t="s">
        <v>1920</v>
      </c>
      <c r="P3428" s="114" t="s">
        <v>1921</v>
      </c>
      <c r="Q3428" s="114" t="s">
        <v>620</v>
      </c>
      <c r="R3428" s="114" t="s">
        <v>1706</v>
      </c>
      <c r="S3428" s="114"/>
      <c r="T3428" s="112">
        <v>0</v>
      </c>
      <c r="U3428" s="112">
        <v>0</v>
      </c>
      <c r="V3428" s="112">
        <v>0</v>
      </c>
      <c r="W3428" s="112">
        <v>0</v>
      </c>
      <c r="X3428" s="112">
        <v>0</v>
      </c>
      <c r="Y3428" s="112">
        <v>0</v>
      </c>
      <c r="Z3428" s="112">
        <v>0</v>
      </c>
      <c r="AA3428" s="112">
        <v>0</v>
      </c>
      <c r="AB3428" s="112">
        <v>0</v>
      </c>
    </row>
    <row r="3429" spans="1:28" hidden="1" outlineLevel="1" x14ac:dyDescent="0.25">
      <c r="A3429" s="114" t="s">
        <v>1920</v>
      </c>
      <c r="B3429" s="114" t="s">
        <v>1921</v>
      </c>
      <c r="C3429" s="114" t="s">
        <v>621</v>
      </c>
      <c r="D3429" s="114" t="s">
        <v>1707</v>
      </c>
      <c r="E3429" s="112">
        <v>0</v>
      </c>
      <c r="F3429" s="112">
        <v>0</v>
      </c>
      <c r="G3429" s="112">
        <v>0</v>
      </c>
      <c r="H3429" s="112">
        <v>0</v>
      </c>
      <c r="I3429" s="112">
        <v>0</v>
      </c>
      <c r="J3429" s="112">
        <v>0</v>
      </c>
      <c r="K3429" s="112">
        <v>0</v>
      </c>
      <c r="L3429" s="112">
        <v>0</v>
      </c>
      <c r="M3429" s="112">
        <v>0</v>
      </c>
      <c r="O3429" s="114" t="s">
        <v>1920</v>
      </c>
      <c r="P3429" s="114" t="s">
        <v>1921</v>
      </c>
      <c r="Q3429" s="114" t="s">
        <v>621</v>
      </c>
      <c r="R3429" s="114" t="s">
        <v>1707</v>
      </c>
      <c r="S3429" s="114"/>
      <c r="T3429" s="112">
        <v>0</v>
      </c>
      <c r="U3429" s="112">
        <v>0</v>
      </c>
      <c r="V3429" s="112">
        <v>0</v>
      </c>
      <c r="W3429" s="112">
        <v>0</v>
      </c>
      <c r="X3429" s="112">
        <v>0</v>
      </c>
      <c r="Y3429" s="112">
        <v>0</v>
      </c>
      <c r="Z3429" s="112">
        <v>0</v>
      </c>
      <c r="AA3429" s="112">
        <v>0</v>
      </c>
      <c r="AB3429" s="112">
        <v>0</v>
      </c>
    </row>
    <row r="3430" spans="1:28" hidden="1" outlineLevel="1" x14ac:dyDescent="0.25">
      <c r="A3430" s="114" t="s">
        <v>1920</v>
      </c>
      <c r="B3430" s="114" t="s">
        <v>1921</v>
      </c>
      <c r="C3430" s="114" t="s">
        <v>706</v>
      </c>
      <c r="D3430" s="114" t="s">
        <v>1708</v>
      </c>
      <c r="E3430" s="112">
        <v>0</v>
      </c>
      <c r="F3430" s="112">
        <v>0</v>
      </c>
      <c r="G3430" s="112">
        <v>0</v>
      </c>
      <c r="H3430" s="112">
        <v>0</v>
      </c>
      <c r="I3430" s="112">
        <v>0</v>
      </c>
      <c r="J3430" s="112">
        <v>0</v>
      </c>
      <c r="K3430" s="112">
        <v>0</v>
      </c>
      <c r="L3430" s="112">
        <v>0</v>
      </c>
      <c r="M3430" s="112">
        <v>0</v>
      </c>
      <c r="O3430" s="114" t="s">
        <v>1920</v>
      </c>
      <c r="P3430" s="114" t="s">
        <v>1921</v>
      </c>
      <c r="Q3430" s="114" t="s">
        <v>706</v>
      </c>
      <c r="R3430" s="114" t="s">
        <v>1708</v>
      </c>
      <c r="S3430" s="114"/>
      <c r="T3430" s="112">
        <v>0</v>
      </c>
      <c r="U3430" s="112">
        <v>0</v>
      </c>
      <c r="V3430" s="112">
        <v>0</v>
      </c>
      <c r="W3430" s="112">
        <v>0</v>
      </c>
      <c r="X3430" s="112">
        <v>0</v>
      </c>
      <c r="Y3430" s="112">
        <v>0</v>
      </c>
      <c r="Z3430" s="112">
        <v>0</v>
      </c>
      <c r="AA3430" s="112">
        <v>0</v>
      </c>
      <c r="AB3430" s="112">
        <v>0</v>
      </c>
    </row>
    <row r="3431" spans="1:28" hidden="1" outlineLevel="1" x14ac:dyDescent="0.25">
      <c r="A3431" s="114" t="s">
        <v>1920</v>
      </c>
      <c r="B3431" s="114" t="s">
        <v>1921</v>
      </c>
      <c r="C3431" s="114" t="s">
        <v>708</v>
      </c>
      <c r="D3431" s="114" t="s">
        <v>1709</v>
      </c>
      <c r="E3431" s="112">
        <v>0</v>
      </c>
      <c r="F3431" s="112">
        <v>0</v>
      </c>
      <c r="G3431" s="112">
        <v>0</v>
      </c>
      <c r="H3431" s="112">
        <v>0</v>
      </c>
      <c r="I3431" s="112">
        <v>0</v>
      </c>
      <c r="J3431" s="112">
        <v>0</v>
      </c>
      <c r="K3431" s="112">
        <v>0</v>
      </c>
      <c r="L3431" s="112">
        <v>0</v>
      </c>
      <c r="M3431" s="112">
        <v>0</v>
      </c>
      <c r="O3431" s="114" t="s">
        <v>1920</v>
      </c>
      <c r="P3431" s="114" t="s">
        <v>1921</v>
      </c>
      <c r="Q3431" s="114" t="s">
        <v>708</v>
      </c>
      <c r="R3431" s="114" t="s">
        <v>1709</v>
      </c>
      <c r="S3431" s="114"/>
      <c r="T3431" s="112">
        <v>0</v>
      </c>
      <c r="U3431" s="112">
        <v>0</v>
      </c>
      <c r="V3431" s="112">
        <v>0</v>
      </c>
      <c r="W3431" s="112">
        <v>0</v>
      </c>
      <c r="X3431" s="112">
        <v>0</v>
      </c>
      <c r="Y3431" s="112">
        <v>0</v>
      </c>
      <c r="Z3431" s="112">
        <v>0</v>
      </c>
      <c r="AA3431" s="112">
        <v>0</v>
      </c>
      <c r="AB3431" s="112">
        <v>0</v>
      </c>
    </row>
    <row r="3432" spans="1:28" hidden="1" outlineLevel="1" x14ac:dyDescent="0.25"/>
    <row r="3433" spans="1:28" hidden="1" outlineLevel="1" x14ac:dyDescent="0.25"/>
    <row r="3434" spans="1:28" hidden="1" outlineLevel="1" x14ac:dyDescent="0.25">
      <c r="A3434" s="111" t="s">
        <v>1922</v>
      </c>
      <c r="O3434" s="111" t="s">
        <v>1922</v>
      </c>
    </row>
    <row r="3435" spans="1:28" hidden="1" outlineLevel="1" x14ac:dyDescent="0.25">
      <c r="A3435" s="114" t="s">
        <v>0</v>
      </c>
      <c r="B3435" s="114" t="s">
        <v>1666</v>
      </c>
      <c r="C3435" s="114" t="s">
        <v>112</v>
      </c>
      <c r="D3435" s="111" t="s">
        <v>127</v>
      </c>
      <c r="E3435" s="112" t="s">
        <v>1667</v>
      </c>
      <c r="F3435" s="112" t="s">
        <v>1668</v>
      </c>
      <c r="G3435" s="112" t="s">
        <v>1669</v>
      </c>
      <c r="H3435" s="112" t="s">
        <v>1670</v>
      </c>
      <c r="I3435" s="112" t="s">
        <v>1671</v>
      </c>
      <c r="J3435" s="112" t="s">
        <v>1672</v>
      </c>
      <c r="K3435" s="112" t="s">
        <v>1673</v>
      </c>
      <c r="L3435" s="112" t="s">
        <v>1674</v>
      </c>
      <c r="M3435" s="112" t="s">
        <v>1</v>
      </c>
      <c r="O3435" s="114" t="s">
        <v>0</v>
      </c>
      <c r="P3435" s="114" t="s">
        <v>1666</v>
      </c>
      <c r="Q3435" s="114" t="s">
        <v>112</v>
      </c>
      <c r="R3435" s="111" t="s">
        <v>127</v>
      </c>
      <c r="S3435" s="111"/>
      <c r="T3435" s="112" t="s">
        <v>1667</v>
      </c>
      <c r="U3435" s="112" t="s">
        <v>1668</v>
      </c>
      <c r="V3435" s="112" t="s">
        <v>1669</v>
      </c>
      <c r="W3435" s="112" t="s">
        <v>1670</v>
      </c>
      <c r="X3435" s="112" t="s">
        <v>1671</v>
      </c>
      <c r="Y3435" s="112" t="s">
        <v>1672</v>
      </c>
      <c r="Z3435" s="112" t="s">
        <v>1673</v>
      </c>
      <c r="AA3435" s="112" t="s">
        <v>1674</v>
      </c>
      <c r="AB3435" s="112" t="s">
        <v>1</v>
      </c>
    </row>
    <row r="3436" spans="1:28" hidden="1" outlineLevel="1" x14ac:dyDescent="0.25">
      <c r="A3436" s="114" t="s">
        <v>1923</v>
      </c>
      <c r="B3436" s="114" t="s">
        <v>1924</v>
      </c>
      <c r="C3436" s="114" t="s">
        <v>589</v>
      </c>
      <c r="D3436" s="114" t="s">
        <v>1676</v>
      </c>
      <c r="E3436" s="112">
        <v>9024</v>
      </c>
      <c r="F3436" s="112">
        <v>0</v>
      </c>
      <c r="G3436" s="112">
        <v>0</v>
      </c>
      <c r="H3436" s="112">
        <v>0</v>
      </c>
      <c r="I3436" s="112">
        <v>0</v>
      </c>
      <c r="J3436" s="112">
        <v>0</v>
      </c>
      <c r="K3436" s="112">
        <v>0</v>
      </c>
      <c r="L3436" s="112">
        <v>0</v>
      </c>
      <c r="M3436" s="112">
        <v>9024</v>
      </c>
      <c r="O3436" s="114" t="s">
        <v>1923</v>
      </c>
      <c r="P3436" s="114" t="s">
        <v>1924</v>
      </c>
      <c r="Q3436" s="114" t="s">
        <v>589</v>
      </c>
      <c r="R3436" s="114" t="s">
        <v>1676</v>
      </c>
      <c r="S3436" s="114"/>
      <c r="T3436" s="112">
        <v>9024</v>
      </c>
      <c r="U3436" s="112">
        <v>0</v>
      </c>
      <c r="V3436" s="112">
        <v>0</v>
      </c>
      <c r="W3436" s="112">
        <v>0</v>
      </c>
      <c r="X3436" s="112">
        <v>0</v>
      </c>
      <c r="Y3436" s="112">
        <v>0</v>
      </c>
      <c r="Z3436" s="112">
        <v>0</v>
      </c>
      <c r="AA3436" s="112">
        <v>0</v>
      </c>
      <c r="AB3436" s="112">
        <v>9024</v>
      </c>
    </row>
    <row r="3437" spans="1:28" hidden="1" outlineLevel="1" x14ac:dyDescent="0.25">
      <c r="A3437" s="114" t="s">
        <v>1923</v>
      </c>
      <c r="B3437" s="114" t="s">
        <v>1924</v>
      </c>
      <c r="C3437" s="114" t="s">
        <v>590</v>
      </c>
      <c r="D3437" s="114" t="s">
        <v>1677</v>
      </c>
      <c r="E3437" s="112">
        <v>0</v>
      </c>
      <c r="F3437" s="112">
        <v>0</v>
      </c>
      <c r="G3437" s="112">
        <v>0</v>
      </c>
      <c r="H3437" s="112">
        <v>0</v>
      </c>
      <c r="I3437" s="112">
        <v>0</v>
      </c>
      <c r="J3437" s="112">
        <v>0</v>
      </c>
      <c r="K3437" s="112">
        <v>0</v>
      </c>
      <c r="L3437" s="112">
        <v>0</v>
      </c>
      <c r="M3437" s="112">
        <v>0</v>
      </c>
      <c r="O3437" s="114" t="s">
        <v>1923</v>
      </c>
      <c r="P3437" s="114" t="s">
        <v>1924</v>
      </c>
      <c r="Q3437" s="114" t="s">
        <v>590</v>
      </c>
      <c r="R3437" s="114" t="s">
        <v>1677</v>
      </c>
      <c r="S3437" s="114"/>
      <c r="T3437" s="112">
        <v>0</v>
      </c>
      <c r="U3437" s="112">
        <v>0</v>
      </c>
      <c r="V3437" s="112">
        <v>0</v>
      </c>
      <c r="W3437" s="112">
        <v>0</v>
      </c>
      <c r="X3437" s="112">
        <v>0</v>
      </c>
      <c r="Y3437" s="112">
        <v>0</v>
      </c>
      <c r="Z3437" s="112">
        <v>0</v>
      </c>
      <c r="AA3437" s="112">
        <v>0</v>
      </c>
      <c r="AB3437" s="112">
        <v>0</v>
      </c>
    </row>
    <row r="3438" spans="1:28" hidden="1" outlineLevel="1" x14ac:dyDescent="0.25">
      <c r="A3438" s="114" t="s">
        <v>1923</v>
      </c>
      <c r="B3438" s="114" t="s">
        <v>1924</v>
      </c>
      <c r="C3438" s="114" t="s">
        <v>591</v>
      </c>
      <c r="D3438" s="114" t="s">
        <v>1678</v>
      </c>
      <c r="E3438" s="112">
        <v>0</v>
      </c>
      <c r="F3438" s="112">
        <v>658720</v>
      </c>
      <c r="G3438" s="112">
        <v>0</v>
      </c>
      <c r="H3438" s="112">
        <v>0</v>
      </c>
      <c r="I3438" s="112">
        <v>0</v>
      </c>
      <c r="J3438" s="112">
        <v>0</v>
      </c>
      <c r="K3438" s="112">
        <v>0</v>
      </c>
      <c r="L3438" s="112">
        <v>0</v>
      </c>
      <c r="M3438" s="112">
        <v>658720</v>
      </c>
      <c r="O3438" s="114" t="s">
        <v>1923</v>
      </c>
      <c r="P3438" s="114" t="s">
        <v>1924</v>
      </c>
      <c r="Q3438" s="114" t="s">
        <v>591</v>
      </c>
      <c r="R3438" s="114" t="s">
        <v>1678</v>
      </c>
      <c r="S3438" s="114"/>
      <c r="T3438" s="112">
        <v>0</v>
      </c>
      <c r="U3438" s="112">
        <v>658720</v>
      </c>
      <c r="V3438" s="112">
        <v>0</v>
      </c>
      <c r="W3438" s="112">
        <v>0</v>
      </c>
      <c r="X3438" s="112">
        <v>0</v>
      </c>
      <c r="Y3438" s="112">
        <v>0</v>
      </c>
      <c r="Z3438" s="112">
        <v>0</v>
      </c>
      <c r="AA3438" s="112">
        <v>0</v>
      </c>
      <c r="AB3438" s="112">
        <v>658720</v>
      </c>
    </row>
    <row r="3439" spans="1:28" hidden="1" outlineLevel="1" x14ac:dyDescent="0.25">
      <c r="A3439" s="114" t="s">
        <v>1923</v>
      </c>
      <c r="B3439" s="114" t="s">
        <v>1924</v>
      </c>
      <c r="C3439" s="114" t="s">
        <v>592</v>
      </c>
      <c r="D3439" s="114" t="s">
        <v>1679</v>
      </c>
      <c r="E3439" s="112">
        <v>44592</v>
      </c>
      <c r="F3439" s="112">
        <v>36240</v>
      </c>
      <c r="G3439" s="112">
        <v>0</v>
      </c>
      <c r="H3439" s="112">
        <v>0</v>
      </c>
      <c r="I3439" s="112">
        <v>39968</v>
      </c>
      <c r="J3439" s="112">
        <v>1440</v>
      </c>
      <c r="K3439" s="112">
        <v>6660</v>
      </c>
      <c r="L3439" s="112">
        <v>0</v>
      </c>
      <c r="M3439" s="112">
        <v>128900</v>
      </c>
      <c r="O3439" s="114" t="s">
        <v>1923</v>
      </c>
      <c r="P3439" s="114" t="s">
        <v>1924</v>
      </c>
      <c r="Q3439" s="114" t="s">
        <v>592</v>
      </c>
      <c r="R3439" s="114" t="s">
        <v>1679</v>
      </c>
      <c r="S3439" s="114"/>
      <c r="T3439" s="112">
        <v>44592</v>
      </c>
      <c r="U3439" s="112">
        <v>36240</v>
      </c>
      <c r="V3439" s="112">
        <v>0</v>
      </c>
      <c r="W3439" s="112">
        <v>0</v>
      </c>
      <c r="X3439" s="112">
        <v>39968</v>
      </c>
      <c r="Y3439" s="112">
        <v>1440</v>
      </c>
      <c r="Z3439" s="112">
        <v>6660</v>
      </c>
      <c r="AA3439" s="112">
        <v>0</v>
      </c>
      <c r="AB3439" s="112">
        <v>128900</v>
      </c>
    </row>
    <row r="3440" spans="1:28" hidden="1" outlineLevel="1" x14ac:dyDescent="0.25">
      <c r="A3440" s="114" t="s">
        <v>1923</v>
      </c>
      <c r="B3440" s="114" t="s">
        <v>1924</v>
      </c>
      <c r="C3440" s="114" t="s">
        <v>593</v>
      </c>
      <c r="D3440" s="114" t="s">
        <v>1680</v>
      </c>
      <c r="E3440" s="112">
        <v>0</v>
      </c>
      <c r="F3440" s="112">
        <v>0</v>
      </c>
      <c r="G3440" s="112">
        <v>0</v>
      </c>
      <c r="H3440" s="112">
        <v>0</v>
      </c>
      <c r="I3440" s="112">
        <v>0</v>
      </c>
      <c r="J3440" s="112">
        <v>0</v>
      </c>
      <c r="K3440" s="112">
        <v>0</v>
      </c>
      <c r="L3440" s="112">
        <v>0</v>
      </c>
      <c r="M3440" s="112">
        <v>0</v>
      </c>
      <c r="O3440" s="114" t="s">
        <v>1923</v>
      </c>
      <c r="P3440" s="114" t="s">
        <v>1924</v>
      </c>
      <c r="Q3440" s="114" t="s">
        <v>593</v>
      </c>
      <c r="R3440" s="114" t="s">
        <v>1680</v>
      </c>
      <c r="S3440" s="114"/>
      <c r="T3440" s="112">
        <v>0</v>
      </c>
      <c r="U3440" s="112">
        <v>0</v>
      </c>
      <c r="V3440" s="112">
        <v>0</v>
      </c>
      <c r="W3440" s="112">
        <v>0</v>
      </c>
      <c r="X3440" s="112">
        <v>0</v>
      </c>
      <c r="Y3440" s="112">
        <v>0</v>
      </c>
      <c r="Z3440" s="112">
        <v>0</v>
      </c>
      <c r="AA3440" s="112">
        <v>0</v>
      </c>
      <c r="AB3440" s="112">
        <v>0</v>
      </c>
    </row>
    <row r="3441" spans="1:28" hidden="1" outlineLevel="1" x14ac:dyDescent="0.25">
      <c r="A3441" s="114" t="s">
        <v>1923</v>
      </c>
      <c r="B3441" s="114" t="s">
        <v>1924</v>
      </c>
      <c r="C3441" s="114" t="s">
        <v>594</v>
      </c>
      <c r="D3441" s="114" t="s">
        <v>1681</v>
      </c>
      <c r="E3441" s="112">
        <v>1920</v>
      </c>
      <c r="F3441" s="112">
        <v>0</v>
      </c>
      <c r="G3441" s="112">
        <v>0</v>
      </c>
      <c r="H3441" s="112">
        <v>0</v>
      </c>
      <c r="I3441" s="112">
        <v>0</v>
      </c>
      <c r="J3441" s="112">
        <v>0</v>
      </c>
      <c r="K3441" s="112">
        <v>39504</v>
      </c>
      <c r="L3441" s="112">
        <v>0</v>
      </c>
      <c r="M3441" s="112">
        <v>41424</v>
      </c>
      <c r="O3441" s="114" t="s">
        <v>1923</v>
      </c>
      <c r="P3441" s="114" t="s">
        <v>1924</v>
      </c>
      <c r="Q3441" s="114" t="s">
        <v>594</v>
      </c>
      <c r="R3441" s="114" t="s">
        <v>1681</v>
      </c>
      <c r="S3441" s="114"/>
      <c r="T3441" s="112">
        <v>1920</v>
      </c>
      <c r="U3441" s="112">
        <v>0</v>
      </c>
      <c r="V3441" s="112">
        <v>0</v>
      </c>
      <c r="W3441" s="112">
        <v>0</v>
      </c>
      <c r="X3441" s="112">
        <v>0</v>
      </c>
      <c r="Y3441" s="112">
        <v>0</v>
      </c>
      <c r="Z3441" s="112">
        <v>39504</v>
      </c>
      <c r="AA3441" s="112">
        <v>0</v>
      </c>
      <c r="AB3441" s="112">
        <v>41424</v>
      </c>
    </row>
    <row r="3442" spans="1:28" hidden="1" outlineLevel="1" x14ac:dyDescent="0.25">
      <c r="A3442" s="114" t="s">
        <v>1923</v>
      </c>
      <c r="B3442" s="114" t="s">
        <v>1924</v>
      </c>
      <c r="C3442" s="114" t="s">
        <v>595</v>
      </c>
      <c r="D3442" s="114" t="s">
        <v>1682</v>
      </c>
      <c r="E3442" s="112">
        <v>0</v>
      </c>
      <c r="F3442" s="112">
        <v>33632</v>
      </c>
      <c r="G3442" s="112">
        <v>0</v>
      </c>
      <c r="H3442" s="112">
        <v>0</v>
      </c>
      <c r="I3442" s="112">
        <v>0</v>
      </c>
      <c r="J3442" s="112">
        <v>25520</v>
      </c>
      <c r="K3442" s="112">
        <v>0</v>
      </c>
      <c r="L3442" s="112">
        <v>2641</v>
      </c>
      <c r="M3442" s="112">
        <v>61793</v>
      </c>
      <c r="O3442" s="114" t="s">
        <v>1923</v>
      </c>
      <c r="P3442" s="114" t="s">
        <v>1924</v>
      </c>
      <c r="Q3442" s="114" t="s">
        <v>595</v>
      </c>
      <c r="R3442" s="114" t="s">
        <v>1682</v>
      </c>
      <c r="S3442" s="114"/>
      <c r="T3442" s="112">
        <v>0</v>
      </c>
      <c r="U3442" s="112">
        <v>33632</v>
      </c>
      <c r="V3442" s="112">
        <v>0</v>
      </c>
      <c r="W3442" s="112">
        <v>0</v>
      </c>
      <c r="X3442" s="112">
        <v>0</v>
      </c>
      <c r="Y3442" s="112">
        <v>25520</v>
      </c>
      <c r="Z3442" s="112">
        <v>0</v>
      </c>
      <c r="AA3442" s="112">
        <v>2641</v>
      </c>
      <c r="AB3442" s="112">
        <v>61793</v>
      </c>
    </row>
    <row r="3443" spans="1:28" hidden="1" outlineLevel="1" x14ac:dyDescent="0.25">
      <c r="A3443" s="114" t="s">
        <v>1923</v>
      </c>
      <c r="B3443" s="114" t="s">
        <v>1924</v>
      </c>
      <c r="C3443" s="114" t="s">
        <v>596</v>
      </c>
      <c r="D3443" s="114" t="s">
        <v>1683</v>
      </c>
      <c r="E3443" s="112">
        <v>0</v>
      </c>
      <c r="F3443" s="112">
        <v>0</v>
      </c>
      <c r="G3443" s="112">
        <v>0</v>
      </c>
      <c r="H3443" s="112">
        <v>0</v>
      </c>
      <c r="I3443" s="112">
        <v>0</v>
      </c>
      <c r="J3443" s="112">
        <v>0</v>
      </c>
      <c r="K3443" s="112">
        <v>0</v>
      </c>
      <c r="L3443" s="112">
        <v>0</v>
      </c>
      <c r="M3443" s="112">
        <v>0</v>
      </c>
      <c r="O3443" s="114" t="s">
        <v>1923</v>
      </c>
      <c r="P3443" s="114" t="s">
        <v>1924</v>
      </c>
      <c r="Q3443" s="114" t="s">
        <v>596</v>
      </c>
      <c r="R3443" s="114" t="s">
        <v>1683</v>
      </c>
      <c r="S3443" s="114"/>
      <c r="T3443" s="112">
        <v>0</v>
      </c>
      <c r="U3443" s="112">
        <v>0</v>
      </c>
      <c r="V3443" s="112">
        <v>0</v>
      </c>
      <c r="W3443" s="112">
        <v>0</v>
      </c>
      <c r="X3443" s="112">
        <v>0</v>
      </c>
      <c r="Y3443" s="112">
        <v>0</v>
      </c>
      <c r="Z3443" s="112">
        <v>0</v>
      </c>
      <c r="AA3443" s="112">
        <v>0</v>
      </c>
      <c r="AB3443" s="112">
        <v>0</v>
      </c>
    </row>
    <row r="3444" spans="1:28" hidden="1" outlineLevel="1" x14ac:dyDescent="0.25">
      <c r="A3444" s="114" t="s">
        <v>1923</v>
      </c>
      <c r="B3444" s="114" t="s">
        <v>1924</v>
      </c>
      <c r="C3444" s="114" t="s">
        <v>597</v>
      </c>
      <c r="D3444" s="114" t="s">
        <v>1684</v>
      </c>
      <c r="E3444" s="112">
        <v>26496</v>
      </c>
      <c r="F3444" s="112">
        <v>0</v>
      </c>
      <c r="G3444" s="112">
        <v>0</v>
      </c>
      <c r="H3444" s="112">
        <v>0</v>
      </c>
      <c r="I3444" s="112">
        <v>60880</v>
      </c>
      <c r="J3444" s="112">
        <v>0</v>
      </c>
      <c r="K3444" s="112">
        <v>960</v>
      </c>
      <c r="L3444" s="112">
        <v>0</v>
      </c>
      <c r="M3444" s="112">
        <v>88336</v>
      </c>
      <c r="O3444" s="114" t="s">
        <v>1923</v>
      </c>
      <c r="P3444" s="114" t="s">
        <v>1924</v>
      </c>
      <c r="Q3444" s="114" t="s">
        <v>597</v>
      </c>
      <c r="R3444" s="114" t="s">
        <v>1684</v>
      </c>
      <c r="S3444" s="114"/>
      <c r="T3444" s="112">
        <v>26496</v>
      </c>
      <c r="U3444" s="112">
        <v>0</v>
      </c>
      <c r="V3444" s="112">
        <v>0</v>
      </c>
      <c r="W3444" s="112">
        <v>0</v>
      </c>
      <c r="X3444" s="112">
        <v>60880</v>
      </c>
      <c r="Y3444" s="112">
        <v>0</v>
      </c>
      <c r="Z3444" s="112">
        <v>960</v>
      </c>
      <c r="AA3444" s="112">
        <v>0</v>
      </c>
      <c r="AB3444" s="112">
        <v>88336</v>
      </c>
    </row>
    <row r="3445" spans="1:28" hidden="1" outlineLevel="1" x14ac:dyDescent="0.25">
      <c r="A3445" s="114" t="s">
        <v>1923</v>
      </c>
      <c r="B3445" s="114" t="s">
        <v>1924</v>
      </c>
      <c r="C3445" s="114" t="s">
        <v>598</v>
      </c>
      <c r="D3445" s="114" t="s">
        <v>1685</v>
      </c>
      <c r="E3445" s="112">
        <v>0</v>
      </c>
      <c r="F3445" s="112">
        <v>17056</v>
      </c>
      <c r="G3445" s="112">
        <v>0</v>
      </c>
      <c r="H3445" s="112">
        <v>0</v>
      </c>
      <c r="I3445" s="112">
        <v>0</v>
      </c>
      <c r="J3445" s="112">
        <v>0</v>
      </c>
      <c r="K3445" s="112">
        <v>0</v>
      </c>
      <c r="L3445" s="112">
        <v>0</v>
      </c>
      <c r="M3445" s="112">
        <v>17056</v>
      </c>
      <c r="O3445" s="114" t="s">
        <v>1923</v>
      </c>
      <c r="P3445" s="114" t="s">
        <v>1924</v>
      </c>
      <c r="Q3445" s="114" t="s">
        <v>598</v>
      </c>
      <c r="R3445" s="114" t="s">
        <v>1685</v>
      </c>
      <c r="S3445" s="114"/>
      <c r="T3445" s="112">
        <v>0</v>
      </c>
      <c r="U3445" s="112">
        <v>17056</v>
      </c>
      <c r="V3445" s="112">
        <v>0</v>
      </c>
      <c r="W3445" s="112">
        <v>0</v>
      </c>
      <c r="X3445" s="112">
        <v>0</v>
      </c>
      <c r="Y3445" s="112">
        <v>0</v>
      </c>
      <c r="Z3445" s="112">
        <v>0</v>
      </c>
      <c r="AA3445" s="112">
        <v>0</v>
      </c>
      <c r="AB3445" s="112">
        <v>17056</v>
      </c>
    </row>
    <row r="3446" spans="1:28" hidden="1" outlineLevel="1" x14ac:dyDescent="0.25">
      <c r="A3446" s="114" t="s">
        <v>1923</v>
      </c>
      <c r="B3446" s="114" t="s">
        <v>1924</v>
      </c>
      <c r="C3446" s="114" t="s">
        <v>599</v>
      </c>
      <c r="D3446" s="114" t="s">
        <v>1686</v>
      </c>
      <c r="E3446" s="112">
        <v>0</v>
      </c>
      <c r="F3446" s="112">
        <v>5280</v>
      </c>
      <c r="G3446" s="112">
        <v>0</v>
      </c>
      <c r="H3446" s="112">
        <v>0</v>
      </c>
      <c r="I3446" s="112">
        <v>0</v>
      </c>
      <c r="J3446" s="112">
        <v>0</v>
      </c>
      <c r="K3446" s="112">
        <v>0</v>
      </c>
      <c r="L3446" s="112">
        <v>0</v>
      </c>
      <c r="M3446" s="112">
        <v>5280</v>
      </c>
      <c r="O3446" s="114" t="s">
        <v>1923</v>
      </c>
      <c r="P3446" s="114" t="s">
        <v>1924</v>
      </c>
      <c r="Q3446" s="114" t="s">
        <v>599</v>
      </c>
      <c r="R3446" s="114" t="s">
        <v>1686</v>
      </c>
      <c r="S3446" s="114"/>
      <c r="T3446" s="112">
        <v>0</v>
      </c>
      <c r="U3446" s="112">
        <v>5280</v>
      </c>
      <c r="V3446" s="112">
        <v>0</v>
      </c>
      <c r="W3446" s="112">
        <v>0</v>
      </c>
      <c r="X3446" s="112">
        <v>0</v>
      </c>
      <c r="Y3446" s="112">
        <v>0</v>
      </c>
      <c r="Z3446" s="112">
        <v>0</v>
      </c>
      <c r="AA3446" s="112">
        <v>0</v>
      </c>
      <c r="AB3446" s="112">
        <v>5280</v>
      </c>
    </row>
    <row r="3447" spans="1:28" hidden="1" outlineLevel="1" x14ac:dyDescent="0.25">
      <c r="A3447" s="114" t="s">
        <v>1923</v>
      </c>
      <c r="B3447" s="114" t="s">
        <v>1924</v>
      </c>
      <c r="C3447" s="114" t="s">
        <v>600</v>
      </c>
      <c r="D3447" s="114" t="s">
        <v>1687</v>
      </c>
      <c r="E3447" s="112">
        <v>588832</v>
      </c>
      <c r="F3447" s="112">
        <v>0</v>
      </c>
      <c r="G3447" s="112">
        <v>0</v>
      </c>
      <c r="H3447" s="112">
        <v>135506</v>
      </c>
      <c r="I3447" s="112">
        <v>0</v>
      </c>
      <c r="J3447" s="112">
        <v>0</v>
      </c>
      <c r="K3447" s="112">
        <v>0</v>
      </c>
      <c r="L3447" s="112">
        <v>0</v>
      </c>
      <c r="M3447" s="112">
        <v>724338</v>
      </c>
      <c r="O3447" s="114" t="s">
        <v>1923</v>
      </c>
      <c r="P3447" s="114" t="s">
        <v>1924</v>
      </c>
      <c r="Q3447" s="114" t="s">
        <v>600</v>
      </c>
      <c r="R3447" s="114" t="s">
        <v>1687</v>
      </c>
      <c r="S3447" s="114"/>
      <c r="T3447" s="112">
        <v>588832</v>
      </c>
      <c r="U3447" s="112">
        <v>0</v>
      </c>
      <c r="V3447" s="112">
        <v>0</v>
      </c>
      <c r="W3447" s="112">
        <v>135506</v>
      </c>
      <c r="X3447" s="112">
        <v>0</v>
      </c>
      <c r="Y3447" s="112">
        <v>0</v>
      </c>
      <c r="Z3447" s="112">
        <v>0</v>
      </c>
      <c r="AA3447" s="112">
        <v>0</v>
      </c>
      <c r="AB3447" s="112">
        <v>724338</v>
      </c>
    </row>
    <row r="3448" spans="1:28" hidden="1" outlineLevel="1" x14ac:dyDescent="0.25">
      <c r="A3448" s="114" t="s">
        <v>1923</v>
      </c>
      <c r="B3448" s="114" t="s">
        <v>1924</v>
      </c>
      <c r="C3448" s="114" t="s">
        <v>601</v>
      </c>
      <c r="D3448" s="114" t="s">
        <v>1688</v>
      </c>
      <c r="E3448" s="112">
        <v>78272</v>
      </c>
      <c r="F3448" s="112">
        <v>0</v>
      </c>
      <c r="G3448" s="112">
        <v>0</v>
      </c>
      <c r="H3448" s="112">
        <v>0</v>
      </c>
      <c r="I3448" s="112">
        <v>0</v>
      </c>
      <c r="J3448" s="112">
        <v>0</v>
      </c>
      <c r="K3448" s="112">
        <v>96</v>
      </c>
      <c r="L3448" s="112">
        <v>0</v>
      </c>
      <c r="M3448" s="112">
        <v>78368</v>
      </c>
      <c r="O3448" s="114" t="s">
        <v>1923</v>
      </c>
      <c r="P3448" s="114" t="s">
        <v>1924</v>
      </c>
      <c r="Q3448" s="114" t="s">
        <v>601</v>
      </c>
      <c r="R3448" s="114" t="s">
        <v>1688</v>
      </c>
      <c r="S3448" s="114"/>
      <c r="T3448" s="112">
        <v>78272</v>
      </c>
      <c r="U3448" s="112">
        <v>0</v>
      </c>
      <c r="V3448" s="112">
        <v>0</v>
      </c>
      <c r="W3448" s="112">
        <v>0</v>
      </c>
      <c r="X3448" s="112">
        <v>0</v>
      </c>
      <c r="Y3448" s="112">
        <v>0</v>
      </c>
      <c r="Z3448" s="112">
        <v>96</v>
      </c>
      <c r="AA3448" s="112">
        <v>0</v>
      </c>
      <c r="AB3448" s="112">
        <v>78368</v>
      </c>
    </row>
    <row r="3449" spans="1:28" hidden="1" outlineLevel="1" x14ac:dyDescent="0.25">
      <c r="A3449" s="114" t="s">
        <v>1923</v>
      </c>
      <c r="B3449" s="114" t="s">
        <v>1924</v>
      </c>
      <c r="C3449" s="114" t="s">
        <v>602</v>
      </c>
      <c r="D3449" s="114" t="s">
        <v>1689</v>
      </c>
      <c r="E3449" s="112">
        <v>0</v>
      </c>
      <c r="F3449" s="112">
        <v>0</v>
      </c>
      <c r="G3449" s="112">
        <v>0</v>
      </c>
      <c r="H3449" s="112">
        <v>0</v>
      </c>
      <c r="I3449" s="112">
        <v>0</v>
      </c>
      <c r="J3449" s="112">
        <v>0</v>
      </c>
      <c r="K3449" s="112">
        <v>0</v>
      </c>
      <c r="L3449" s="112">
        <v>0</v>
      </c>
      <c r="M3449" s="112">
        <v>0</v>
      </c>
      <c r="O3449" s="114" t="s">
        <v>1923</v>
      </c>
      <c r="P3449" s="114" t="s">
        <v>1924</v>
      </c>
      <c r="Q3449" s="114" t="s">
        <v>602</v>
      </c>
      <c r="R3449" s="114" t="s">
        <v>1689</v>
      </c>
      <c r="S3449" s="114"/>
      <c r="T3449" s="112">
        <v>0</v>
      </c>
      <c r="U3449" s="112">
        <v>0</v>
      </c>
      <c r="V3449" s="112">
        <v>0</v>
      </c>
      <c r="W3449" s="112">
        <v>0</v>
      </c>
      <c r="X3449" s="112">
        <v>0</v>
      </c>
      <c r="Y3449" s="112">
        <v>0</v>
      </c>
      <c r="Z3449" s="112">
        <v>0</v>
      </c>
      <c r="AA3449" s="112">
        <v>0</v>
      </c>
      <c r="AB3449" s="112">
        <v>0</v>
      </c>
    </row>
    <row r="3450" spans="1:28" hidden="1" outlineLevel="1" x14ac:dyDescent="0.25">
      <c r="A3450" s="114" t="s">
        <v>1923</v>
      </c>
      <c r="B3450" s="114" t="s">
        <v>1924</v>
      </c>
      <c r="C3450" s="114" t="s">
        <v>603</v>
      </c>
      <c r="D3450" s="114" t="s">
        <v>1690</v>
      </c>
      <c r="E3450" s="112">
        <v>0</v>
      </c>
      <c r="F3450" s="112">
        <v>0</v>
      </c>
      <c r="G3450" s="112">
        <v>0</v>
      </c>
      <c r="H3450" s="112">
        <v>0</v>
      </c>
      <c r="I3450" s="112">
        <v>0</v>
      </c>
      <c r="J3450" s="112">
        <v>0</v>
      </c>
      <c r="K3450" s="112">
        <v>0</v>
      </c>
      <c r="L3450" s="112">
        <v>0</v>
      </c>
      <c r="M3450" s="112">
        <v>0</v>
      </c>
      <c r="O3450" s="114" t="s">
        <v>1923</v>
      </c>
      <c r="P3450" s="114" t="s">
        <v>1924</v>
      </c>
      <c r="Q3450" s="114" t="s">
        <v>603</v>
      </c>
      <c r="R3450" s="114" t="s">
        <v>1690</v>
      </c>
      <c r="S3450" s="114"/>
      <c r="T3450" s="112">
        <v>0</v>
      </c>
      <c r="U3450" s="112">
        <v>0</v>
      </c>
      <c r="V3450" s="112">
        <v>0</v>
      </c>
      <c r="W3450" s="112">
        <v>0</v>
      </c>
      <c r="X3450" s="112">
        <v>0</v>
      </c>
      <c r="Y3450" s="112">
        <v>0</v>
      </c>
      <c r="Z3450" s="112">
        <v>0</v>
      </c>
      <c r="AA3450" s="112">
        <v>0</v>
      </c>
      <c r="AB3450" s="112">
        <v>0</v>
      </c>
    </row>
    <row r="3451" spans="1:28" hidden="1" outlineLevel="1" x14ac:dyDescent="0.25">
      <c r="A3451" s="114" t="s">
        <v>1923</v>
      </c>
      <c r="B3451" s="114" t="s">
        <v>1924</v>
      </c>
      <c r="C3451" s="114" t="s">
        <v>604</v>
      </c>
      <c r="D3451" s="114" t="s">
        <v>1691</v>
      </c>
      <c r="E3451" s="112">
        <v>2784</v>
      </c>
      <c r="F3451" s="112">
        <v>1152</v>
      </c>
      <c r="G3451" s="112">
        <v>0</v>
      </c>
      <c r="H3451" s="112">
        <v>0</v>
      </c>
      <c r="I3451" s="112">
        <v>12512</v>
      </c>
      <c r="J3451" s="112">
        <v>0</v>
      </c>
      <c r="K3451" s="112">
        <v>1152</v>
      </c>
      <c r="L3451" s="112">
        <v>3690</v>
      </c>
      <c r="M3451" s="112">
        <v>21290</v>
      </c>
      <c r="O3451" s="114" t="s">
        <v>1923</v>
      </c>
      <c r="P3451" s="114" t="s">
        <v>1924</v>
      </c>
      <c r="Q3451" s="114" t="s">
        <v>604</v>
      </c>
      <c r="R3451" s="114" t="s">
        <v>1691</v>
      </c>
      <c r="S3451" s="114"/>
      <c r="T3451" s="112">
        <v>2784</v>
      </c>
      <c r="U3451" s="112">
        <v>1152</v>
      </c>
      <c r="V3451" s="112">
        <v>0</v>
      </c>
      <c r="W3451" s="112">
        <v>0</v>
      </c>
      <c r="X3451" s="112">
        <v>12512</v>
      </c>
      <c r="Y3451" s="112">
        <v>0</v>
      </c>
      <c r="Z3451" s="112">
        <v>1152</v>
      </c>
      <c r="AA3451" s="112">
        <v>3690</v>
      </c>
      <c r="AB3451" s="112">
        <v>21290</v>
      </c>
    </row>
    <row r="3452" spans="1:28" hidden="1" outlineLevel="1" x14ac:dyDescent="0.25">
      <c r="A3452" s="114" t="s">
        <v>1923</v>
      </c>
      <c r="B3452" s="114" t="s">
        <v>1924</v>
      </c>
      <c r="C3452" s="114" t="s">
        <v>605</v>
      </c>
      <c r="D3452" s="114" t="s">
        <v>1692</v>
      </c>
      <c r="E3452" s="112">
        <v>0</v>
      </c>
      <c r="F3452" s="112">
        <v>0</v>
      </c>
      <c r="G3452" s="112">
        <v>0</v>
      </c>
      <c r="H3452" s="112">
        <v>0</v>
      </c>
      <c r="I3452" s="112">
        <v>0</v>
      </c>
      <c r="J3452" s="112">
        <v>0</v>
      </c>
      <c r="K3452" s="112">
        <v>0</v>
      </c>
      <c r="L3452" s="112">
        <v>0</v>
      </c>
      <c r="M3452" s="112">
        <v>0</v>
      </c>
      <c r="O3452" s="114" t="s">
        <v>1923</v>
      </c>
      <c r="P3452" s="114" t="s">
        <v>1924</v>
      </c>
      <c r="Q3452" s="114" t="s">
        <v>605</v>
      </c>
      <c r="R3452" s="114" t="s">
        <v>1692</v>
      </c>
      <c r="S3452" s="114"/>
      <c r="T3452" s="112">
        <v>0</v>
      </c>
      <c r="U3452" s="112">
        <v>0</v>
      </c>
      <c r="V3452" s="112">
        <v>0</v>
      </c>
      <c r="W3452" s="112">
        <v>0</v>
      </c>
      <c r="X3452" s="112">
        <v>0</v>
      </c>
      <c r="Y3452" s="112">
        <v>0</v>
      </c>
      <c r="Z3452" s="112">
        <v>0</v>
      </c>
      <c r="AA3452" s="112">
        <v>0</v>
      </c>
      <c r="AB3452" s="112">
        <v>0</v>
      </c>
    </row>
    <row r="3453" spans="1:28" hidden="1" outlineLevel="1" x14ac:dyDescent="0.25">
      <c r="A3453" s="114" t="s">
        <v>1923</v>
      </c>
      <c r="B3453" s="114" t="s">
        <v>1924</v>
      </c>
      <c r="C3453" s="114" t="s">
        <v>606</v>
      </c>
      <c r="D3453" s="114" t="s">
        <v>1693</v>
      </c>
      <c r="E3453" s="112">
        <v>0</v>
      </c>
      <c r="F3453" s="112">
        <v>0</v>
      </c>
      <c r="G3453" s="112">
        <v>0</v>
      </c>
      <c r="H3453" s="112">
        <v>0</v>
      </c>
      <c r="I3453" s="112">
        <v>0</v>
      </c>
      <c r="J3453" s="112">
        <v>0</v>
      </c>
      <c r="K3453" s="112">
        <v>0</v>
      </c>
      <c r="L3453" s="112">
        <v>0</v>
      </c>
      <c r="M3453" s="112">
        <v>0</v>
      </c>
      <c r="O3453" s="114" t="s">
        <v>1923</v>
      </c>
      <c r="P3453" s="114" t="s">
        <v>1924</v>
      </c>
      <c r="Q3453" s="114" t="s">
        <v>606</v>
      </c>
      <c r="R3453" s="114" t="s">
        <v>1693</v>
      </c>
      <c r="S3453" s="114"/>
      <c r="T3453" s="112">
        <v>0</v>
      </c>
      <c r="U3453" s="112">
        <v>0</v>
      </c>
      <c r="V3453" s="112">
        <v>0</v>
      </c>
      <c r="W3453" s="112">
        <v>0</v>
      </c>
      <c r="X3453" s="112">
        <v>0</v>
      </c>
      <c r="Y3453" s="112">
        <v>0</v>
      </c>
      <c r="Z3453" s="112">
        <v>0</v>
      </c>
      <c r="AA3453" s="112">
        <v>0</v>
      </c>
      <c r="AB3453" s="112">
        <v>0</v>
      </c>
    </row>
    <row r="3454" spans="1:28" hidden="1" outlineLevel="1" x14ac:dyDescent="0.25">
      <c r="A3454" s="114" t="s">
        <v>1923</v>
      </c>
      <c r="B3454" s="114" t="s">
        <v>1924</v>
      </c>
      <c r="C3454" s="114" t="s">
        <v>607</v>
      </c>
      <c r="D3454" s="114" t="s">
        <v>1694</v>
      </c>
      <c r="E3454" s="112">
        <v>0</v>
      </c>
      <c r="F3454" s="112">
        <v>394288</v>
      </c>
      <c r="G3454" s="112">
        <v>85136</v>
      </c>
      <c r="H3454" s="112">
        <v>0</v>
      </c>
      <c r="I3454" s="112">
        <v>0</v>
      </c>
      <c r="J3454" s="112">
        <v>0</v>
      </c>
      <c r="K3454" s="112">
        <v>0</v>
      </c>
      <c r="L3454" s="112">
        <v>325</v>
      </c>
      <c r="M3454" s="112">
        <v>479749</v>
      </c>
      <c r="O3454" s="114" t="s">
        <v>1923</v>
      </c>
      <c r="P3454" s="114" t="s">
        <v>1924</v>
      </c>
      <c r="Q3454" s="114" t="s">
        <v>607</v>
      </c>
      <c r="R3454" s="114" t="s">
        <v>1694</v>
      </c>
      <c r="S3454" s="114"/>
      <c r="T3454" s="112">
        <v>0</v>
      </c>
      <c r="U3454" s="112">
        <v>394288</v>
      </c>
      <c r="V3454" s="112">
        <v>85136</v>
      </c>
      <c r="W3454" s="112">
        <v>0</v>
      </c>
      <c r="X3454" s="112">
        <v>0</v>
      </c>
      <c r="Y3454" s="112">
        <v>0</v>
      </c>
      <c r="Z3454" s="112">
        <v>0</v>
      </c>
      <c r="AA3454" s="112">
        <v>325</v>
      </c>
      <c r="AB3454" s="112">
        <v>479749</v>
      </c>
    </row>
    <row r="3455" spans="1:28" hidden="1" outlineLevel="1" x14ac:dyDescent="0.25">
      <c r="A3455" s="114" t="s">
        <v>1923</v>
      </c>
      <c r="B3455" s="114" t="s">
        <v>1924</v>
      </c>
      <c r="C3455" s="114" t="s">
        <v>608</v>
      </c>
      <c r="D3455" s="114" t="s">
        <v>1695</v>
      </c>
      <c r="E3455" s="112">
        <v>0</v>
      </c>
      <c r="F3455" s="112">
        <v>0</v>
      </c>
      <c r="G3455" s="112">
        <v>0</v>
      </c>
      <c r="H3455" s="112">
        <v>0</v>
      </c>
      <c r="I3455" s="112">
        <v>0</v>
      </c>
      <c r="J3455" s="112">
        <v>0</v>
      </c>
      <c r="K3455" s="112">
        <v>0</v>
      </c>
      <c r="L3455" s="112">
        <v>0</v>
      </c>
      <c r="M3455" s="112">
        <v>0</v>
      </c>
      <c r="O3455" s="114" t="s">
        <v>1923</v>
      </c>
      <c r="P3455" s="114" t="s">
        <v>1924</v>
      </c>
      <c r="Q3455" s="114" t="s">
        <v>608</v>
      </c>
      <c r="R3455" s="114" t="s">
        <v>1695</v>
      </c>
      <c r="S3455" s="114"/>
      <c r="T3455" s="112">
        <v>0</v>
      </c>
      <c r="U3455" s="112">
        <v>0</v>
      </c>
      <c r="V3455" s="112">
        <v>0</v>
      </c>
      <c r="W3455" s="112">
        <v>0</v>
      </c>
      <c r="X3455" s="112">
        <v>0</v>
      </c>
      <c r="Y3455" s="112">
        <v>0</v>
      </c>
      <c r="Z3455" s="112">
        <v>0</v>
      </c>
      <c r="AA3455" s="112">
        <v>0</v>
      </c>
      <c r="AB3455" s="112">
        <v>0</v>
      </c>
    </row>
    <row r="3456" spans="1:28" hidden="1" outlineLevel="1" x14ac:dyDescent="0.25">
      <c r="A3456" s="114" t="s">
        <v>1923</v>
      </c>
      <c r="B3456" s="114" t="s">
        <v>1924</v>
      </c>
      <c r="C3456" s="114" t="s">
        <v>609</v>
      </c>
      <c r="D3456" s="114" t="s">
        <v>1696</v>
      </c>
      <c r="E3456" s="112">
        <v>0</v>
      </c>
      <c r="F3456" s="112">
        <v>0</v>
      </c>
      <c r="G3456" s="112">
        <v>0</v>
      </c>
      <c r="H3456" s="112">
        <v>0</v>
      </c>
      <c r="I3456" s="112">
        <v>0</v>
      </c>
      <c r="J3456" s="112">
        <v>0</v>
      </c>
      <c r="K3456" s="112">
        <v>0</v>
      </c>
      <c r="L3456" s="112">
        <v>0</v>
      </c>
      <c r="M3456" s="112">
        <v>0</v>
      </c>
      <c r="O3456" s="114" t="s">
        <v>1923</v>
      </c>
      <c r="P3456" s="114" t="s">
        <v>1924</v>
      </c>
      <c r="Q3456" s="114" t="s">
        <v>609</v>
      </c>
      <c r="R3456" s="114" t="s">
        <v>1696</v>
      </c>
      <c r="S3456" s="114"/>
      <c r="T3456" s="112">
        <v>0</v>
      </c>
      <c r="U3456" s="112">
        <v>0</v>
      </c>
      <c r="V3456" s="112">
        <v>0</v>
      </c>
      <c r="W3456" s="112">
        <v>0</v>
      </c>
      <c r="X3456" s="112">
        <v>0</v>
      </c>
      <c r="Y3456" s="112">
        <v>0</v>
      </c>
      <c r="Z3456" s="112">
        <v>0</v>
      </c>
      <c r="AA3456" s="112">
        <v>0</v>
      </c>
      <c r="AB3456" s="112">
        <v>0</v>
      </c>
    </row>
    <row r="3457" spans="1:28" hidden="1" outlineLevel="1" x14ac:dyDescent="0.25">
      <c r="A3457" s="114" t="s">
        <v>1923</v>
      </c>
      <c r="B3457" s="114" t="s">
        <v>1924</v>
      </c>
      <c r="C3457" s="114" t="s">
        <v>610</v>
      </c>
      <c r="D3457" s="114" t="s">
        <v>1697</v>
      </c>
      <c r="E3457" s="112">
        <v>0</v>
      </c>
      <c r="F3457" s="112">
        <v>0</v>
      </c>
      <c r="G3457" s="112">
        <v>0</v>
      </c>
      <c r="H3457" s="112">
        <v>0</v>
      </c>
      <c r="I3457" s="112">
        <v>6400</v>
      </c>
      <c r="J3457" s="112">
        <v>0</v>
      </c>
      <c r="K3457" s="112">
        <v>0</v>
      </c>
      <c r="L3457" s="112">
        <v>0</v>
      </c>
      <c r="M3457" s="112">
        <v>6400</v>
      </c>
      <c r="O3457" s="114" t="s">
        <v>1923</v>
      </c>
      <c r="P3457" s="114" t="s">
        <v>1924</v>
      </c>
      <c r="Q3457" s="114" t="s">
        <v>610</v>
      </c>
      <c r="R3457" s="114" t="s">
        <v>1697</v>
      </c>
      <c r="S3457" s="114"/>
      <c r="T3457" s="112">
        <v>0</v>
      </c>
      <c r="U3457" s="112">
        <v>0</v>
      </c>
      <c r="V3457" s="112">
        <v>0</v>
      </c>
      <c r="W3457" s="112">
        <v>0</v>
      </c>
      <c r="X3457" s="112">
        <v>6400</v>
      </c>
      <c r="Y3457" s="112">
        <v>0</v>
      </c>
      <c r="Z3457" s="112">
        <v>0</v>
      </c>
      <c r="AA3457" s="112">
        <v>0</v>
      </c>
      <c r="AB3457" s="112">
        <v>6400</v>
      </c>
    </row>
    <row r="3458" spans="1:28" hidden="1" outlineLevel="1" x14ac:dyDescent="0.25">
      <c r="A3458" s="114" t="s">
        <v>1923</v>
      </c>
      <c r="B3458" s="114" t="s">
        <v>1924</v>
      </c>
      <c r="C3458" s="114" t="s">
        <v>611</v>
      </c>
      <c r="D3458" s="114" t="s">
        <v>1698</v>
      </c>
      <c r="E3458" s="112">
        <v>77056</v>
      </c>
      <c r="F3458" s="112">
        <v>0</v>
      </c>
      <c r="G3458" s="112">
        <v>0</v>
      </c>
      <c r="H3458" s="112">
        <v>0</v>
      </c>
      <c r="I3458" s="112">
        <v>0</v>
      </c>
      <c r="J3458" s="112">
        <v>0</v>
      </c>
      <c r="K3458" s="112">
        <v>0</v>
      </c>
      <c r="L3458" s="112">
        <v>0</v>
      </c>
      <c r="M3458" s="112">
        <v>77056</v>
      </c>
      <c r="O3458" s="114" t="s">
        <v>1923</v>
      </c>
      <c r="P3458" s="114" t="s">
        <v>1924</v>
      </c>
      <c r="Q3458" s="114" t="s">
        <v>611</v>
      </c>
      <c r="R3458" s="114" t="s">
        <v>1698</v>
      </c>
      <c r="S3458" s="114"/>
      <c r="T3458" s="112">
        <v>77056</v>
      </c>
      <c r="U3458" s="112">
        <v>0</v>
      </c>
      <c r="V3458" s="112">
        <v>0</v>
      </c>
      <c r="W3458" s="112">
        <v>0</v>
      </c>
      <c r="X3458" s="112">
        <v>0</v>
      </c>
      <c r="Y3458" s="112">
        <v>0</v>
      </c>
      <c r="Z3458" s="112">
        <v>0</v>
      </c>
      <c r="AA3458" s="112">
        <v>0</v>
      </c>
      <c r="AB3458" s="112">
        <v>77056</v>
      </c>
    </row>
    <row r="3459" spans="1:28" hidden="1" outlineLevel="1" x14ac:dyDescent="0.25">
      <c r="A3459" s="114" t="s">
        <v>1923</v>
      </c>
      <c r="B3459" s="114" t="s">
        <v>1924</v>
      </c>
      <c r="C3459" s="114" t="s">
        <v>612</v>
      </c>
      <c r="D3459" s="114" t="s">
        <v>1699</v>
      </c>
      <c r="E3459" s="112">
        <v>4944</v>
      </c>
      <c r="F3459" s="112">
        <v>0</v>
      </c>
      <c r="G3459" s="112">
        <v>0</v>
      </c>
      <c r="H3459" s="112">
        <v>0</v>
      </c>
      <c r="I3459" s="112">
        <v>0</v>
      </c>
      <c r="J3459" s="112">
        <v>0</v>
      </c>
      <c r="K3459" s="112">
        <v>0</v>
      </c>
      <c r="L3459" s="112">
        <v>0</v>
      </c>
      <c r="M3459" s="112">
        <v>4944</v>
      </c>
      <c r="O3459" s="114" t="s">
        <v>1923</v>
      </c>
      <c r="P3459" s="114" t="s">
        <v>1924</v>
      </c>
      <c r="Q3459" s="114" t="s">
        <v>612</v>
      </c>
      <c r="R3459" s="114" t="s">
        <v>1699</v>
      </c>
      <c r="S3459" s="114"/>
      <c r="T3459" s="112">
        <v>4944</v>
      </c>
      <c r="U3459" s="112">
        <v>0</v>
      </c>
      <c r="V3459" s="112">
        <v>0</v>
      </c>
      <c r="W3459" s="112">
        <v>0</v>
      </c>
      <c r="X3459" s="112">
        <v>0</v>
      </c>
      <c r="Y3459" s="112">
        <v>0</v>
      </c>
      <c r="Z3459" s="112">
        <v>0</v>
      </c>
      <c r="AA3459" s="112">
        <v>0</v>
      </c>
      <c r="AB3459" s="112">
        <v>4944</v>
      </c>
    </row>
    <row r="3460" spans="1:28" hidden="1" outlineLevel="1" x14ac:dyDescent="0.25">
      <c r="A3460" s="114" t="s">
        <v>1923</v>
      </c>
      <c r="B3460" s="114" t="s">
        <v>1924</v>
      </c>
      <c r="C3460" s="114" t="s">
        <v>613</v>
      </c>
      <c r="D3460" s="114" t="s">
        <v>1700</v>
      </c>
      <c r="E3460" s="112">
        <v>856672</v>
      </c>
      <c r="F3460" s="112">
        <v>0</v>
      </c>
      <c r="G3460" s="112">
        <v>0</v>
      </c>
      <c r="H3460" s="112">
        <v>0</v>
      </c>
      <c r="I3460" s="112">
        <v>0</v>
      </c>
      <c r="J3460" s="112">
        <v>0</v>
      </c>
      <c r="K3460" s="112">
        <v>0</v>
      </c>
      <c r="L3460" s="112">
        <v>0</v>
      </c>
      <c r="M3460" s="112">
        <v>856672</v>
      </c>
      <c r="O3460" s="114" t="s">
        <v>1923</v>
      </c>
      <c r="P3460" s="114" t="s">
        <v>1924</v>
      </c>
      <c r="Q3460" s="114" t="s">
        <v>613</v>
      </c>
      <c r="R3460" s="114" t="s">
        <v>1700</v>
      </c>
      <c r="S3460" s="114"/>
      <c r="T3460" s="112">
        <v>856672</v>
      </c>
      <c r="U3460" s="112">
        <v>0</v>
      </c>
      <c r="V3460" s="112">
        <v>0</v>
      </c>
      <c r="W3460" s="112">
        <v>0</v>
      </c>
      <c r="X3460" s="112">
        <v>0</v>
      </c>
      <c r="Y3460" s="112">
        <v>0</v>
      </c>
      <c r="Z3460" s="112">
        <v>0</v>
      </c>
      <c r="AA3460" s="112">
        <v>0</v>
      </c>
      <c r="AB3460" s="112">
        <v>856672</v>
      </c>
    </row>
    <row r="3461" spans="1:28" hidden="1" outlineLevel="1" x14ac:dyDescent="0.25">
      <c r="A3461" s="114" t="s">
        <v>1923</v>
      </c>
      <c r="B3461" s="114" t="s">
        <v>1924</v>
      </c>
      <c r="C3461" s="114" t="s">
        <v>614</v>
      </c>
      <c r="D3461" s="114" t="s">
        <v>1701</v>
      </c>
      <c r="E3461" s="112">
        <v>215720</v>
      </c>
      <c r="F3461" s="112">
        <v>0</v>
      </c>
      <c r="G3461" s="112">
        <v>0</v>
      </c>
      <c r="H3461" s="112">
        <v>0</v>
      </c>
      <c r="I3461" s="112">
        <v>0</v>
      </c>
      <c r="J3461" s="112">
        <v>0</v>
      </c>
      <c r="K3461" s="112">
        <v>1200</v>
      </c>
      <c r="L3461" s="112">
        <v>0</v>
      </c>
      <c r="M3461" s="112">
        <v>216920</v>
      </c>
      <c r="O3461" s="114" t="s">
        <v>1923</v>
      </c>
      <c r="P3461" s="114" t="s">
        <v>1924</v>
      </c>
      <c r="Q3461" s="114" t="s">
        <v>614</v>
      </c>
      <c r="R3461" s="114" t="s">
        <v>1701</v>
      </c>
      <c r="S3461" s="114"/>
      <c r="T3461" s="112">
        <v>215720</v>
      </c>
      <c r="U3461" s="112">
        <v>0</v>
      </c>
      <c r="V3461" s="112">
        <v>0</v>
      </c>
      <c r="W3461" s="112">
        <v>0</v>
      </c>
      <c r="X3461" s="112">
        <v>0</v>
      </c>
      <c r="Y3461" s="112">
        <v>0</v>
      </c>
      <c r="Z3461" s="112">
        <v>1200</v>
      </c>
      <c r="AA3461" s="112">
        <v>0</v>
      </c>
      <c r="AB3461" s="112">
        <v>216920</v>
      </c>
    </row>
    <row r="3462" spans="1:28" hidden="1" outlineLevel="1" x14ac:dyDescent="0.25">
      <c r="A3462" s="114" t="s">
        <v>1923</v>
      </c>
      <c r="B3462" s="114" t="s">
        <v>1924</v>
      </c>
      <c r="C3462" s="114" t="s">
        <v>615</v>
      </c>
      <c r="D3462" s="114" t="s">
        <v>1702</v>
      </c>
      <c r="E3462" s="112">
        <v>0</v>
      </c>
      <c r="F3462" s="112">
        <v>0</v>
      </c>
      <c r="G3462" s="112">
        <v>0</v>
      </c>
      <c r="H3462" s="112">
        <v>0</v>
      </c>
      <c r="I3462" s="112">
        <v>0</v>
      </c>
      <c r="J3462" s="112">
        <v>0</v>
      </c>
      <c r="K3462" s="112">
        <v>0</v>
      </c>
      <c r="L3462" s="112">
        <v>0</v>
      </c>
      <c r="M3462" s="112">
        <v>0</v>
      </c>
      <c r="O3462" s="114" t="s">
        <v>1923</v>
      </c>
      <c r="P3462" s="114" t="s">
        <v>1924</v>
      </c>
      <c r="Q3462" s="114" t="s">
        <v>615</v>
      </c>
      <c r="R3462" s="114" t="s">
        <v>1702</v>
      </c>
      <c r="S3462" s="114"/>
      <c r="T3462" s="112">
        <v>0</v>
      </c>
      <c r="U3462" s="112">
        <v>0</v>
      </c>
      <c r="V3462" s="112">
        <v>0</v>
      </c>
      <c r="W3462" s="112">
        <v>0</v>
      </c>
      <c r="X3462" s="112">
        <v>0</v>
      </c>
      <c r="Y3462" s="112">
        <v>0</v>
      </c>
      <c r="Z3462" s="112">
        <v>0</v>
      </c>
      <c r="AA3462" s="112">
        <v>0</v>
      </c>
      <c r="AB3462" s="112">
        <v>0</v>
      </c>
    </row>
    <row r="3463" spans="1:28" hidden="1" outlineLevel="1" x14ac:dyDescent="0.25">
      <c r="A3463" s="114" t="s">
        <v>1923</v>
      </c>
      <c r="B3463" s="114" t="s">
        <v>1924</v>
      </c>
      <c r="C3463" s="114" t="s">
        <v>616</v>
      </c>
      <c r="D3463" s="114" t="s">
        <v>1703</v>
      </c>
      <c r="E3463" s="112">
        <v>1906312</v>
      </c>
      <c r="F3463" s="112">
        <v>1146368</v>
      </c>
      <c r="G3463" s="112">
        <v>85136</v>
      </c>
      <c r="H3463" s="112">
        <v>135506</v>
      </c>
      <c r="I3463" s="112">
        <v>119760</v>
      </c>
      <c r="J3463" s="112">
        <v>26960</v>
      </c>
      <c r="K3463" s="112">
        <v>49572</v>
      </c>
      <c r="L3463" s="112">
        <v>6656</v>
      </c>
      <c r="M3463" s="112">
        <v>3476270</v>
      </c>
      <c r="O3463" s="114" t="s">
        <v>1923</v>
      </c>
      <c r="P3463" s="114" t="s">
        <v>1924</v>
      </c>
      <c r="Q3463" s="114" t="s">
        <v>616</v>
      </c>
      <c r="R3463" s="114" t="s">
        <v>1703</v>
      </c>
      <c r="S3463" s="114"/>
      <c r="T3463" s="112">
        <v>1906312</v>
      </c>
      <c r="U3463" s="112">
        <v>1146368</v>
      </c>
      <c r="V3463" s="112">
        <v>85136</v>
      </c>
      <c r="W3463" s="112">
        <v>135506</v>
      </c>
      <c r="X3463" s="112">
        <v>119760</v>
      </c>
      <c r="Y3463" s="112">
        <v>26960</v>
      </c>
      <c r="Z3463" s="112">
        <v>49572</v>
      </c>
      <c r="AA3463" s="112">
        <v>6656</v>
      </c>
      <c r="AB3463" s="112">
        <v>3476270</v>
      </c>
    </row>
    <row r="3464" spans="1:28" hidden="1" outlineLevel="1" x14ac:dyDescent="0.25">
      <c r="D3464" s="111" t="s">
        <v>617</v>
      </c>
      <c r="R3464" s="111" t="s">
        <v>617</v>
      </c>
      <c r="S3464" s="111"/>
    </row>
    <row r="3465" spans="1:28" hidden="1" outlineLevel="1" x14ac:dyDescent="0.25">
      <c r="A3465" s="114" t="s">
        <v>1923</v>
      </c>
      <c r="B3465" s="114" t="s">
        <v>1924</v>
      </c>
      <c r="C3465" s="114" t="s">
        <v>618</v>
      </c>
      <c r="D3465" s="114" t="s">
        <v>1704</v>
      </c>
      <c r="E3465" s="112">
        <v>0</v>
      </c>
      <c r="F3465" s="112">
        <v>0</v>
      </c>
      <c r="G3465" s="112">
        <v>0</v>
      </c>
      <c r="H3465" s="112">
        <v>0</v>
      </c>
      <c r="I3465" s="112">
        <v>0</v>
      </c>
      <c r="J3465" s="112">
        <v>0</v>
      </c>
      <c r="K3465" s="112">
        <v>0</v>
      </c>
      <c r="L3465" s="112">
        <v>0</v>
      </c>
      <c r="M3465" s="112">
        <v>0</v>
      </c>
      <c r="O3465" s="114" t="s">
        <v>1923</v>
      </c>
      <c r="P3465" s="114" t="s">
        <v>1924</v>
      </c>
      <c r="Q3465" s="114" t="s">
        <v>618</v>
      </c>
      <c r="R3465" s="114" t="s">
        <v>1704</v>
      </c>
      <c r="S3465" s="114"/>
      <c r="T3465" s="112">
        <v>0</v>
      </c>
      <c r="U3465" s="112">
        <v>0</v>
      </c>
      <c r="V3465" s="112">
        <v>0</v>
      </c>
      <c r="W3465" s="112">
        <v>0</v>
      </c>
      <c r="X3465" s="112">
        <v>0</v>
      </c>
      <c r="Y3465" s="112">
        <v>0</v>
      </c>
      <c r="Z3465" s="112">
        <v>0</v>
      </c>
      <c r="AA3465" s="112">
        <v>0</v>
      </c>
      <c r="AB3465" s="112">
        <v>0</v>
      </c>
    </row>
    <row r="3466" spans="1:28" hidden="1" outlineLevel="1" x14ac:dyDescent="0.25">
      <c r="A3466" s="114" t="s">
        <v>1923</v>
      </c>
      <c r="B3466" s="114" t="s">
        <v>1924</v>
      </c>
      <c r="C3466" s="114" t="s">
        <v>619</v>
      </c>
      <c r="D3466" s="114" t="s">
        <v>1705</v>
      </c>
      <c r="E3466" s="112">
        <v>0</v>
      </c>
      <c r="F3466" s="112">
        <v>0</v>
      </c>
      <c r="G3466" s="112">
        <v>0</v>
      </c>
      <c r="H3466" s="112">
        <v>0</v>
      </c>
      <c r="I3466" s="112">
        <v>0</v>
      </c>
      <c r="J3466" s="112">
        <v>0</v>
      </c>
      <c r="K3466" s="112">
        <v>0</v>
      </c>
      <c r="L3466" s="112">
        <v>0</v>
      </c>
      <c r="M3466" s="112">
        <v>0</v>
      </c>
      <c r="O3466" s="114" t="s">
        <v>1923</v>
      </c>
      <c r="P3466" s="114" t="s">
        <v>1924</v>
      </c>
      <c r="Q3466" s="114" t="s">
        <v>619</v>
      </c>
      <c r="R3466" s="114" t="s">
        <v>1705</v>
      </c>
      <c r="S3466" s="114"/>
      <c r="T3466" s="112">
        <v>0</v>
      </c>
      <c r="U3466" s="112">
        <v>0</v>
      </c>
      <c r="V3466" s="112">
        <v>0</v>
      </c>
      <c r="W3466" s="112">
        <v>0</v>
      </c>
      <c r="X3466" s="112">
        <v>0</v>
      </c>
      <c r="Y3466" s="112">
        <v>0</v>
      </c>
      <c r="Z3466" s="112">
        <v>0</v>
      </c>
      <c r="AA3466" s="112">
        <v>0</v>
      </c>
      <c r="AB3466" s="112">
        <v>0</v>
      </c>
    </row>
    <row r="3467" spans="1:28" hidden="1" outlineLevel="1" x14ac:dyDescent="0.25">
      <c r="A3467" s="114" t="s">
        <v>1923</v>
      </c>
      <c r="B3467" s="114" t="s">
        <v>1924</v>
      </c>
      <c r="C3467" s="114" t="s">
        <v>620</v>
      </c>
      <c r="D3467" s="114" t="s">
        <v>1706</v>
      </c>
      <c r="E3467" s="112">
        <v>0</v>
      </c>
      <c r="F3467" s="112">
        <v>0</v>
      </c>
      <c r="G3467" s="112">
        <v>0</v>
      </c>
      <c r="H3467" s="112">
        <v>0</v>
      </c>
      <c r="I3467" s="112">
        <v>0</v>
      </c>
      <c r="J3467" s="112">
        <v>0</v>
      </c>
      <c r="K3467" s="112">
        <v>0</v>
      </c>
      <c r="L3467" s="112">
        <v>0</v>
      </c>
      <c r="M3467" s="112">
        <v>0</v>
      </c>
      <c r="O3467" s="114" t="s">
        <v>1923</v>
      </c>
      <c r="P3467" s="114" t="s">
        <v>1924</v>
      </c>
      <c r="Q3467" s="114" t="s">
        <v>620</v>
      </c>
      <c r="R3467" s="114" t="s">
        <v>1706</v>
      </c>
      <c r="S3467" s="114"/>
      <c r="T3467" s="112">
        <v>0</v>
      </c>
      <c r="U3467" s="112">
        <v>0</v>
      </c>
      <c r="V3467" s="112">
        <v>0</v>
      </c>
      <c r="W3467" s="112">
        <v>0</v>
      </c>
      <c r="X3467" s="112">
        <v>0</v>
      </c>
      <c r="Y3467" s="112">
        <v>0</v>
      </c>
      <c r="Z3467" s="112">
        <v>0</v>
      </c>
      <c r="AA3467" s="112">
        <v>0</v>
      </c>
      <c r="AB3467" s="112">
        <v>0</v>
      </c>
    </row>
    <row r="3468" spans="1:28" hidden="1" outlineLevel="1" x14ac:dyDescent="0.25">
      <c r="A3468" s="114" t="s">
        <v>1923</v>
      </c>
      <c r="B3468" s="114" t="s">
        <v>1924</v>
      </c>
      <c r="C3468" s="114" t="s">
        <v>621</v>
      </c>
      <c r="D3468" s="114" t="s">
        <v>1707</v>
      </c>
      <c r="E3468" s="112">
        <v>0</v>
      </c>
      <c r="F3468" s="112">
        <v>0</v>
      </c>
      <c r="G3468" s="112">
        <v>0</v>
      </c>
      <c r="H3468" s="112">
        <v>0</v>
      </c>
      <c r="I3468" s="112">
        <v>0</v>
      </c>
      <c r="J3468" s="112">
        <v>0</v>
      </c>
      <c r="K3468" s="112">
        <v>0</v>
      </c>
      <c r="L3468" s="112">
        <v>0</v>
      </c>
      <c r="M3468" s="112">
        <v>0</v>
      </c>
      <c r="O3468" s="114" t="s">
        <v>1923</v>
      </c>
      <c r="P3468" s="114" t="s">
        <v>1924</v>
      </c>
      <c r="Q3468" s="114" t="s">
        <v>621</v>
      </c>
      <c r="R3468" s="114" t="s">
        <v>1707</v>
      </c>
      <c r="S3468" s="114"/>
      <c r="T3468" s="112">
        <v>0</v>
      </c>
      <c r="U3468" s="112">
        <v>0</v>
      </c>
      <c r="V3468" s="112">
        <v>0</v>
      </c>
      <c r="W3468" s="112">
        <v>0</v>
      </c>
      <c r="X3468" s="112">
        <v>0</v>
      </c>
      <c r="Y3468" s="112">
        <v>0</v>
      </c>
      <c r="Z3468" s="112">
        <v>0</v>
      </c>
      <c r="AA3468" s="112">
        <v>0</v>
      </c>
      <c r="AB3468" s="112">
        <v>0</v>
      </c>
    </row>
    <row r="3469" spans="1:28" hidden="1" outlineLevel="1" x14ac:dyDescent="0.25">
      <c r="A3469" s="114" t="s">
        <v>1923</v>
      </c>
      <c r="B3469" s="114" t="s">
        <v>1924</v>
      </c>
      <c r="C3469" s="114" t="s">
        <v>706</v>
      </c>
      <c r="D3469" s="114" t="s">
        <v>1708</v>
      </c>
      <c r="E3469" s="112">
        <v>0</v>
      </c>
      <c r="F3469" s="112">
        <v>0</v>
      </c>
      <c r="G3469" s="112">
        <v>0</v>
      </c>
      <c r="H3469" s="112">
        <v>0</v>
      </c>
      <c r="I3469" s="112">
        <v>0</v>
      </c>
      <c r="J3469" s="112">
        <v>0</v>
      </c>
      <c r="K3469" s="112">
        <v>0</v>
      </c>
      <c r="L3469" s="112">
        <v>0</v>
      </c>
      <c r="M3469" s="112">
        <v>0</v>
      </c>
      <c r="O3469" s="114" t="s">
        <v>1923</v>
      </c>
      <c r="P3469" s="114" t="s">
        <v>1924</v>
      </c>
      <c r="Q3469" s="114" t="s">
        <v>706</v>
      </c>
      <c r="R3469" s="114" t="s">
        <v>1708</v>
      </c>
      <c r="S3469" s="114"/>
      <c r="T3469" s="112">
        <v>0</v>
      </c>
      <c r="U3469" s="112">
        <v>0</v>
      </c>
      <c r="V3469" s="112">
        <v>0</v>
      </c>
      <c r="W3469" s="112">
        <v>0</v>
      </c>
      <c r="X3469" s="112">
        <v>0</v>
      </c>
      <c r="Y3469" s="112">
        <v>0</v>
      </c>
      <c r="Z3469" s="112">
        <v>0</v>
      </c>
      <c r="AA3469" s="112">
        <v>0</v>
      </c>
      <c r="AB3469" s="112">
        <v>0</v>
      </c>
    </row>
    <row r="3470" spans="1:28" hidden="1" outlineLevel="1" x14ac:dyDescent="0.25">
      <c r="A3470" s="114" t="s">
        <v>1923</v>
      </c>
      <c r="B3470" s="114" t="s">
        <v>1924</v>
      </c>
      <c r="C3470" s="114" t="s">
        <v>708</v>
      </c>
      <c r="D3470" s="114" t="s">
        <v>1709</v>
      </c>
      <c r="E3470" s="112">
        <v>0</v>
      </c>
      <c r="F3470" s="112">
        <v>0</v>
      </c>
      <c r="G3470" s="112">
        <v>0</v>
      </c>
      <c r="H3470" s="112">
        <v>0</v>
      </c>
      <c r="I3470" s="112">
        <v>0</v>
      </c>
      <c r="J3470" s="112">
        <v>0</v>
      </c>
      <c r="K3470" s="112">
        <v>0</v>
      </c>
      <c r="L3470" s="112">
        <v>0</v>
      </c>
      <c r="M3470" s="112">
        <v>0</v>
      </c>
      <c r="O3470" s="114" t="s">
        <v>1923</v>
      </c>
      <c r="P3470" s="114" t="s">
        <v>1924</v>
      </c>
      <c r="Q3470" s="114" t="s">
        <v>708</v>
      </c>
      <c r="R3470" s="114" t="s">
        <v>1709</v>
      </c>
      <c r="S3470" s="114"/>
      <c r="T3470" s="112">
        <v>0</v>
      </c>
      <c r="U3470" s="112">
        <v>0</v>
      </c>
      <c r="V3470" s="112">
        <v>0</v>
      </c>
      <c r="W3470" s="112">
        <v>0</v>
      </c>
      <c r="X3470" s="112">
        <v>0</v>
      </c>
      <c r="Y3470" s="112">
        <v>0</v>
      </c>
      <c r="Z3470" s="112">
        <v>0</v>
      </c>
      <c r="AA3470" s="112">
        <v>0</v>
      </c>
      <c r="AB3470" s="112">
        <v>0</v>
      </c>
    </row>
    <row r="3471" spans="1:28" hidden="1" outlineLevel="1" x14ac:dyDescent="0.25"/>
    <row r="3472" spans="1:28" hidden="1" outlineLevel="1" x14ac:dyDescent="0.25"/>
    <row r="3473" spans="1:28" hidden="1" outlineLevel="1" x14ac:dyDescent="0.25">
      <c r="A3473" s="111" t="s">
        <v>1925</v>
      </c>
      <c r="O3473" s="111" t="s">
        <v>1925</v>
      </c>
    </row>
    <row r="3474" spans="1:28" hidden="1" outlineLevel="1" x14ac:dyDescent="0.25">
      <c r="A3474" s="114" t="s">
        <v>0</v>
      </c>
      <c r="B3474" s="114" t="s">
        <v>1666</v>
      </c>
      <c r="C3474" s="114" t="s">
        <v>112</v>
      </c>
      <c r="D3474" s="111" t="s">
        <v>127</v>
      </c>
      <c r="E3474" s="112" t="s">
        <v>1667</v>
      </c>
      <c r="F3474" s="112" t="s">
        <v>1668</v>
      </c>
      <c r="G3474" s="112" t="s">
        <v>1669</v>
      </c>
      <c r="H3474" s="112" t="s">
        <v>1670</v>
      </c>
      <c r="I3474" s="112" t="s">
        <v>1671</v>
      </c>
      <c r="J3474" s="112" t="s">
        <v>1672</v>
      </c>
      <c r="K3474" s="112" t="s">
        <v>1673</v>
      </c>
      <c r="L3474" s="112" t="s">
        <v>1674</v>
      </c>
      <c r="M3474" s="112" t="s">
        <v>1</v>
      </c>
      <c r="O3474" s="114" t="s">
        <v>0</v>
      </c>
      <c r="P3474" s="114" t="s">
        <v>1666</v>
      </c>
      <c r="Q3474" s="114" t="s">
        <v>112</v>
      </c>
      <c r="R3474" s="111" t="s">
        <v>127</v>
      </c>
      <c r="S3474" s="111"/>
      <c r="T3474" s="112" t="s">
        <v>1667</v>
      </c>
      <c r="U3474" s="112" t="s">
        <v>1668</v>
      </c>
      <c r="V3474" s="112" t="s">
        <v>1669</v>
      </c>
      <c r="W3474" s="112" t="s">
        <v>1670</v>
      </c>
      <c r="X3474" s="112" t="s">
        <v>1671</v>
      </c>
      <c r="Y3474" s="112" t="s">
        <v>1672</v>
      </c>
      <c r="Z3474" s="112" t="s">
        <v>1673</v>
      </c>
      <c r="AA3474" s="112" t="s">
        <v>1674</v>
      </c>
      <c r="AB3474" s="112" t="s">
        <v>1</v>
      </c>
    </row>
    <row r="3475" spans="1:28" hidden="1" outlineLevel="1" x14ac:dyDescent="0.25">
      <c r="A3475" s="114" t="s">
        <v>1926</v>
      </c>
      <c r="B3475" s="114" t="s">
        <v>1927</v>
      </c>
      <c r="C3475" s="114" t="s">
        <v>589</v>
      </c>
      <c r="D3475" s="114" t="s">
        <v>1676</v>
      </c>
      <c r="E3475" s="112">
        <v>0</v>
      </c>
      <c r="F3475" s="112">
        <v>0</v>
      </c>
      <c r="G3475" s="112">
        <v>0</v>
      </c>
      <c r="H3475" s="112">
        <v>0</v>
      </c>
      <c r="I3475" s="112">
        <v>0</v>
      </c>
      <c r="J3475" s="112">
        <v>0</v>
      </c>
      <c r="K3475" s="112">
        <v>0</v>
      </c>
      <c r="L3475" s="112">
        <v>0</v>
      </c>
      <c r="M3475" s="112">
        <v>0</v>
      </c>
      <c r="O3475" s="114" t="s">
        <v>1926</v>
      </c>
      <c r="P3475" s="114" t="s">
        <v>1927</v>
      </c>
      <c r="Q3475" s="114" t="s">
        <v>589</v>
      </c>
      <c r="R3475" s="114" t="s">
        <v>1676</v>
      </c>
      <c r="S3475" s="114"/>
      <c r="T3475" s="112">
        <v>0</v>
      </c>
      <c r="U3475" s="112">
        <v>0</v>
      </c>
      <c r="V3475" s="112">
        <v>0</v>
      </c>
      <c r="W3475" s="112">
        <v>0</v>
      </c>
      <c r="X3475" s="112">
        <v>0</v>
      </c>
      <c r="Y3475" s="112">
        <v>0</v>
      </c>
      <c r="Z3475" s="112">
        <v>0</v>
      </c>
      <c r="AA3475" s="112">
        <v>0</v>
      </c>
      <c r="AB3475" s="112">
        <v>0</v>
      </c>
    </row>
    <row r="3476" spans="1:28" hidden="1" outlineLevel="1" x14ac:dyDescent="0.25">
      <c r="A3476" s="114" t="s">
        <v>1926</v>
      </c>
      <c r="B3476" s="114" t="s">
        <v>1927</v>
      </c>
      <c r="C3476" s="114" t="s">
        <v>590</v>
      </c>
      <c r="D3476" s="114" t="s">
        <v>1677</v>
      </c>
      <c r="E3476" s="112">
        <v>0</v>
      </c>
      <c r="F3476" s="112">
        <v>0</v>
      </c>
      <c r="G3476" s="112">
        <v>0</v>
      </c>
      <c r="H3476" s="112">
        <v>0</v>
      </c>
      <c r="I3476" s="112">
        <v>0</v>
      </c>
      <c r="J3476" s="112">
        <v>0</v>
      </c>
      <c r="K3476" s="112">
        <v>0</v>
      </c>
      <c r="L3476" s="112">
        <v>0</v>
      </c>
      <c r="M3476" s="112">
        <v>0</v>
      </c>
      <c r="O3476" s="114" t="s">
        <v>1926</v>
      </c>
      <c r="P3476" s="114" t="s">
        <v>1927</v>
      </c>
      <c r="Q3476" s="114" t="s">
        <v>590</v>
      </c>
      <c r="R3476" s="114" t="s">
        <v>1677</v>
      </c>
      <c r="S3476" s="114"/>
      <c r="T3476" s="112">
        <v>0</v>
      </c>
      <c r="U3476" s="112">
        <v>0</v>
      </c>
      <c r="V3476" s="112">
        <v>0</v>
      </c>
      <c r="W3476" s="112">
        <v>0</v>
      </c>
      <c r="X3476" s="112">
        <v>0</v>
      </c>
      <c r="Y3476" s="112">
        <v>0</v>
      </c>
      <c r="Z3476" s="112">
        <v>0</v>
      </c>
      <c r="AA3476" s="112">
        <v>0</v>
      </c>
      <c r="AB3476" s="112">
        <v>0</v>
      </c>
    </row>
    <row r="3477" spans="1:28" hidden="1" outlineLevel="1" x14ac:dyDescent="0.25">
      <c r="A3477" s="114" t="s">
        <v>1926</v>
      </c>
      <c r="B3477" s="114" t="s">
        <v>1927</v>
      </c>
      <c r="C3477" s="114" t="s">
        <v>591</v>
      </c>
      <c r="D3477" s="114" t="s">
        <v>1678</v>
      </c>
      <c r="E3477" s="112">
        <v>0</v>
      </c>
      <c r="F3477" s="112">
        <v>345120</v>
      </c>
      <c r="G3477" s="112">
        <v>0</v>
      </c>
      <c r="H3477" s="112">
        <v>0</v>
      </c>
      <c r="I3477" s="112">
        <v>0</v>
      </c>
      <c r="J3477" s="112">
        <v>0</v>
      </c>
      <c r="K3477" s="112">
        <v>0</v>
      </c>
      <c r="L3477" s="112">
        <v>864</v>
      </c>
      <c r="M3477" s="112">
        <v>345984</v>
      </c>
      <c r="O3477" s="114" t="s">
        <v>1926</v>
      </c>
      <c r="P3477" s="114" t="s">
        <v>1927</v>
      </c>
      <c r="Q3477" s="114" t="s">
        <v>591</v>
      </c>
      <c r="R3477" s="114" t="s">
        <v>1678</v>
      </c>
      <c r="S3477" s="114"/>
      <c r="T3477" s="112">
        <v>0</v>
      </c>
      <c r="U3477" s="112">
        <v>345120</v>
      </c>
      <c r="V3477" s="112">
        <v>0</v>
      </c>
      <c r="W3477" s="112">
        <v>0</v>
      </c>
      <c r="X3477" s="112">
        <v>0</v>
      </c>
      <c r="Y3477" s="112">
        <v>0</v>
      </c>
      <c r="Z3477" s="112">
        <v>0</v>
      </c>
      <c r="AA3477" s="112">
        <v>864</v>
      </c>
      <c r="AB3477" s="112">
        <v>345984</v>
      </c>
    </row>
    <row r="3478" spans="1:28" hidden="1" outlineLevel="1" x14ac:dyDescent="0.25">
      <c r="A3478" s="114" t="s">
        <v>1926</v>
      </c>
      <c r="B3478" s="114" t="s">
        <v>1927</v>
      </c>
      <c r="C3478" s="114" t="s">
        <v>592</v>
      </c>
      <c r="D3478" s="114" t="s">
        <v>1679</v>
      </c>
      <c r="E3478" s="112">
        <v>32112</v>
      </c>
      <c r="F3478" s="112">
        <v>12000</v>
      </c>
      <c r="G3478" s="112">
        <v>0</v>
      </c>
      <c r="H3478" s="112">
        <v>0</v>
      </c>
      <c r="I3478" s="112">
        <v>11184</v>
      </c>
      <c r="J3478" s="112">
        <v>33360</v>
      </c>
      <c r="K3478" s="112">
        <v>0</v>
      </c>
      <c r="L3478" s="112">
        <v>4992</v>
      </c>
      <c r="M3478" s="112">
        <v>93648</v>
      </c>
      <c r="O3478" s="114" t="s">
        <v>1926</v>
      </c>
      <c r="P3478" s="114" t="s">
        <v>1927</v>
      </c>
      <c r="Q3478" s="114" t="s">
        <v>592</v>
      </c>
      <c r="R3478" s="114" t="s">
        <v>1679</v>
      </c>
      <c r="S3478" s="114"/>
      <c r="T3478" s="112">
        <v>32112</v>
      </c>
      <c r="U3478" s="112">
        <v>12000</v>
      </c>
      <c r="V3478" s="112">
        <v>0</v>
      </c>
      <c r="W3478" s="112">
        <v>0</v>
      </c>
      <c r="X3478" s="112">
        <v>11184</v>
      </c>
      <c r="Y3478" s="112">
        <v>33360</v>
      </c>
      <c r="Z3478" s="112">
        <v>0</v>
      </c>
      <c r="AA3478" s="112">
        <v>4992</v>
      </c>
      <c r="AB3478" s="112">
        <v>93648</v>
      </c>
    </row>
    <row r="3479" spans="1:28" hidden="1" outlineLevel="1" x14ac:dyDescent="0.25">
      <c r="A3479" s="114" t="s">
        <v>1926</v>
      </c>
      <c r="B3479" s="114" t="s">
        <v>1927</v>
      </c>
      <c r="C3479" s="114" t="s">
        <v>593</v>
      </c>
      <c r="D3479" s="114" t="s">
        <v>1680</v>
      </c>
      <c r="E3479" s="112">
        <v>0</v>
      </c>
      <c r="F3479" s="112">
        <v>0</v>
      </c>
      <c r="G3479" s="112">
        <v>0</v>
      </c>
      <c r="H3479" s="112">
        <v>0</v>
      </c>
      <c r="I3479" s="112">
        <v>0</v>
      </c>
      <c r="J3479" s="112">
        <v>0</v>
      </c>
      <c r="K3479" s="112">
        <v>0</v>
      </c>
      <c r="L3479" s="112">
        <v>0</v>
      </c>
      <c r="M3479" s="112">
        <v>0</v>
      </c>
      <c r="O3479" s="114" t="s">
        <v>1926</v>
      </c>
      <c r="P3479" s="114" t="s">
        <v>1927</v>
      </c>
      <c r="Q3479" s="114" t="s">
        <v>593</v>
      </c>
      <c r="R3479" s="114" t="s">
        <v>1680</v>
      </c>
      <c r="S3479" s="114"/>
      <c r="T3479" s="112">
        <v>0</v>
      </c>
      <c r="U3479" s="112">
        <v>0</v>
      </c>
      <c r="V3479" s="112">
        <v>0</v>
      </c>
      <c r="W3479" s="112">
        <v>0</v>
      </c>
      <c r="X3479" s="112">
        <v>0</v>
      </c>
      <c r="Y3479" s="112">
        <v>0</v>
      </c>
      <c r="Z3479" s="112">
        <v>0</v>
      </c>
      <c r="AA3479" s="112">
        <v>0</v>
      </c>
      <c r="AB3479" s="112">
        <v>0</v>
      </c>
    </row>
    <row r="3480" spans="1:28" hidden="1" outlineLevel="1" x14ac:dyDescent="0.25">
      <c r="A3480" s="114" t="s">
        <v>1926</v>
      </c>
      <c r="B3480" s="114" t="s">
        <v>1927</v>
      </c>
      <c r="C3480" s="114" t="s">
        <v>594</v>
      </c>
      <c r="D3480" s="114" t="s">
        <v>1681</v>
      </c>
      <c r="E3480" s="112">
        <v>1920</v>
      </c>
      <c r="F3480" s="112">
        <v>0</v>
      </c>
      <c r="G3480" s="112">
        <v>0</v>
      </c>
      <c r="H3480" s="112">
        <v>0</v>
      </c>
      <c r="I3480" s="112">
        <v>0</v>
      </c>
      <c r="J3480" s="112">
        <v>0</v>
      </c>
      <c r="K3480" s="112">
        <v>7632</v>
      </c>
      <c r="L3480" s="112">
        <v>0</v>
      </c>
      <c r="M3480" s="112">
        <v>9552</v>
      </c>
      <c r="O3480" s="114" t="s">
        <v>1926</v>
      </c>
      <c r="P3480" s="114" t="s">
        <v>1927</v>
      </c>
      <c r="Q3480" s="114" t="s">
        <v>594</v>
      </c>
      <c r="R3480" s="114" t="s">
        <v>1681</v>
      </c>
      <c r="S3480" s="114"/>
      <c r="T3480" s="112">
        <v>1920</v>
      </c>
      <c r="U3480" s="112">
        <v>0</v>
      </c>
      <c r="V3480" s="112">
        <v>0</v>
      </c>
      <c r="W3480" s="112">
        <v>0</v>
      </c>
      <c r="X3480" s="112">
        <v>0</v>
      </c>
      <c r="Y3480" s="112">
        <v>0</v>
      </c>
      <c r="Z3480" s="112">
        <v>7632</v>
      </c>
      <c r="AA3480" s="112">
        <v>0</v>
      </c>
      <c r="AB3480" s="112">
        <v>9552</v>
      </c>
    </row>
    <row r="3481" spans="1:28" hidden="1" outlineLevel="1" x14ac:dyDescent="0.25">
      <c r="A3481" s="114" t="s">
        <v>1926</v>
      </c>
      <c r="B3481" s="114" t="s">
        <v>1927</v>
      </c>
      <c r="C3481" s="114" t="s">
        <v>595</v>
      </c>
      <c r="D3481" s="114" t="s">
        <v>1682</v>
      </c>
      <c r="E3481" s="112">
        <v>0</v>
      </c>
      <c r="F3481" s="112">
        <v>22144</v>
      </c>
      <c r="G3481" s="112">
        <v>0</v>
      </c>
      <c r="H3481" s="112">
        <v>0</v>
      </c>
      <c r="I3481" s="112">
        <v>0</v>
      </c>
      <c r="J3481" s="112">
        <v>2160</v>
      </c>
      <c r="K3481" s="112">
        <v>0</v>
      </c>
      <c r="L3481" s="112">
        <v>0</v>
      </c>
      <c r="M3481" s="112">
        <v>24304</v>
      </c>
      <c r="O3481" s="114" t="s">
        <v>1926</v>
      </c>
      <c r="P3481" s="114" t="s">
        <v>1927</v>
      </c>
      <c r="Q3481" s="114" t="s">
        <v>595</v>
      </c>
      <c r="R3481" s="114" t="s">
        <v>1682</v>
      </c>
      <c r="S3481" s="114"/>
      <c r="T3481" s="112">
        <v>0</v>
      </c>
      <c r="U3481" s="112">
        <v>22144</v>
      </c>
      <c r="V3481" s="112">
        <v>0</v>
      </c>
      <c r="W3481" s="112">
        <v>0</v>
      </c>
      <c r="X3481" s="112">
        <v>0</v>
      </c>
      <c r="Y3481" s="112">
        <v>2160</v>
      </c>
      <c r="Z3481" s="112">
        <v>0</v>
      </c>
      <c r="AA3481" s="112">
        <v>0</v>
      </c>
      <c r="AB3481" s="112">
        <v>24304</v>
      </c>
    </row>
    <row r="3482" spans="1:28" hidden="1" outlineLevel="1" x14ac:dyDescent="0.25">
      <c r="A3482" s="114" t="s">
        <v>1926</v>
      </c>
      <c r="B3482" s="114" t="s">
        <v>1927</v>
      </c>
      <c r="C3482" s="114" t="s">
        <v>596</v>
      </c>
      <c r="D3482" s="114" t="s">
        <v>1683</v>
      </c>
      <c r="E3482" s="112">
        <v>0</v>
      </c>
      <c r="F3482" s="112">
        <v>0</v>
      </c>
      <c r="G3482" s="112">
        <v>0</v>
      </c>
      <c r="H3482" s="112">
        <v>0</v>
      </c>
      <c r="I3482" s="112">
        <v>0</v>
      </c>
      <c r="J3482" s="112">
        <v>0</v>
      </c>
      <c r="K3482" s="112">
        <v>0</v>
      </c>
      <c r="L3482" s="112">
        <v>0</v>
      </c>
      <c r="M3482" s="112">
        <v>0</v>
      </c>
      <c r="O3482" s="114" t="s">
        <v>1926</v>
      </c>
      <c r="P3482" s="114" t="s">
        <v>1927</v>
      </c>
      <c r="Q3482" s="114" t="s">
        <v>596</v>
      </c>
      <c r="R3482" s="114" t="s">
        <v>1683</v>
      </c>
      <c r="S3482" s="114"/>
      <c r="T3482" s="112">
        <v>0</v>
      </c>
      <c r="U3482" s="112">
        <v>0</v>
      </c>
      <c r="V3482" s="112">
        <v>0</v>
      </c>
      <c r="W3482" s="112">
        <v>0</v>
      </c>
      <c r="X3482" s="112">
        <v>0</v>
      </c>
      <c r="Y3482" s="112">
        <v>0</v>
      </c>
      <c r="Z3482" s="112">
        <v>0</v>
      </c>
      <c r="AA3482" s="112">
        <v>0</v>
      </c>
      <c r="AB3482" s="112">
        <v>0</v>
      </c>
    </row>
    <row r="3483" spans="1:28" hidden="1" outlineLevel="1" x14ac:dyDescent="0.25">
      <c r="A3483" s="114" t="s">
        <v>1926</v>
      </c>
      <c r="B3483" s="114" t="s">
        <v>1927</v>
      </c>
      <c r="C3483" s="114" t="s">
        <v>597</v>
      </c>
      <c r="D3483" s="114" t="s">
        <v>1684</v>
      </c>
      <c r="E3483" s="112">
        <v>0</v>
      </c>
      <c r="F3483" s="112">
        <v>0</v>
      </c>
      <c r="G3483" s="112">
        <v>0</v>
      </c>
      <c r="H3483" s="112">
        <v>0</v>
      </c>
      <c r="I3483" s="112">
        <v>0</v>
      </c>
      <c r="J3483" s="112">
        <v>0</v>
      </c>
      <c r="K3483" s="112">
        <v>0</v>
      </c>
      <c r="L3483" s="112">
        <v>0</v>
      </c>
      <c r="M3483" s="112">
        <v>0</v>
      </c>
      <c r="O3483" s="114" t="s">
        <v>1926</v>
      </c>
      <c r="P3483" s="114" t="s">
        <v>1927</v>
      </c>
      <c r="Q3483" s="114" t="s">
        <v>597</v>
      </c>
      <c r="R3483" s="114" t="s">
        <v>1684</v>
      </c>
      <c r="S3483" s="114"/>
      <c r="T3483" s="112">
        <v>0</v>
      </c>
      <c r="U3483" s="112">
        <v>0</v>
      </c>
      <c r="V3483" s="112">
        <v>0</v>
      </c>
      <c r="W3483" s="112">
        <v>0</v>
      </c>
      <c r="X3483" s="112">
        <v>0</v>
      </c>
      <c r="Y3483" s="112">
        <v>0</v>
      </c>
      <c r="Z3483" s="112">
        <v>0</v>
      </c>
      <c r="AA3483" s="112">
        <v>0</v>
      </c>
      <c r="AB3483" s="112">
        <v>0</v>
      </c>
    </row>
    <row r="3484" spans="1:28" hidden="1" outlineLevel="1" x14ac:dyDescent="0.25">
      <c r="A3484" s="114" t="s">
        <v>1926</v>
      </c>
      <c r="B3484" s="114" t="s">
        <v>1927</v>
      </c>
      <c r="C3484" s="114" t="s">
        <v>598</v>
      </c>
      <c r="D3484" s="114" t="s">
        <v>1685</v>
      </c>
      <c r="E3484" s="112">
        <v>0</v>
      </c>
      <c r="F3484" s="112">
        <v>0</v>
      </c>
      <c r="G3484" s="112">
        <v>0</v>
      </c>
      <c r="H3484" s="112">
        <v>0</v>
      </c>
      <c r="I3484" s="112">
        <v>0</v>
      </c>
      <c r="J3484" s="112">
        <v>0</v>
      </c>
      <c r="K3484" s="112">
        <v>0</v>
      </c>
      <c r="L3484" s="112">
        <v>0</v>
      </c>
      <c r="M3484" s="112">
        <v>0</v>
      </c>
      <c r="O3484" s="114" t="s">
        <v>1926</v>
      </c>
      <c r="P3484" s="114" t="s">
        <v>1927</v>
      </c>
      <c r="Q3484" s="114" t="s">
        <v>598</v>
      </c>
      <c r="R3484" s="114" t="s">
        <v>1685</v>
      </c>
      <c r="S3484" s="114"/>
      <c r="T3484" s="112">
        <v>0</v>
      </c>
      <c r="U3484" s="112">
        <v>0</v>
      </c>
      <c r="V3484" s="112">
        <v>0</v>
      </c>
      <c r="W3484" s="112">
        <v>0</v>
      </c>
      <c r="X3484" s="112">
        <v>0</v>
      </c>
      <c r="Y3484" s="112">
        <v>0</v>
      </c>
      <c r="Z3484" s="112">
        <v>0</v>
      </c>
      <c r="AA3484" s="112">
        <v>0</v>
      </c>
      <c r="AB3484" s="112">
        <v>0</v>
      </c>
    </row>
    <row r="3485" spans="1:28" hidden="1" outlineLevel="1" x14ac:dyDescent="0.25">
      <c r="A3485" s="114" t="s">
        <v>1926</v>
      </c>
      <c r="B3485" s="114" t="s">
        <v>1927</v>
      </c>
      <c r="C3485" s="114" t="s">
        <v>599</v>
      </c>
      <c r="D3485" s="114" t="s">
        <v>1686</v>
      </c>
      <c r="E3485" s="112">
        <v>0</v>
      </c>
      <c r="F3485" s="112">
        <v>0</v>
      </c>
      <c r="G3485" s="112">
        <v>0</v>
      </c>
      <c r="H3485" s="112">
        <v>0</v>
      </c>
      <c r="I3485" s="112">
        <v>0</v>
      </c>
      <c r="J3485" s="112">
        <v>0</v>
      </c>
      <c r="K3485" s="112">
        <v>0</v>
      </c>
      <c r="L3485" s="112">
        <v>0</v>
      </c>
      <c r="M3485" s="112">
        <v>0</v>
      </c>
      <c r="O3485" s="114" t="s">
        <v>1926</v>
      </c>
      <c r="P3485" s="114" t="s">
        <v>1927</v>
      </c>
      <c r="Q3485" s="114" t="s">
        <v>599</v>
      </c>
      <c r="R3485" s="114" t="s">
        <v>1686</v>
      </c>
      <c r="S3485" s="114"/>
      <c r="T3485" s="112">
        <v>0</v>
      </c>
      <c r="U3485" s="112">
        <v>0</v>
      </c>
      <c r="V3485" s="112">
        <v>0</v>
      </c>
      <c r="W3485" s="112">
        <v>0</v>
      </c>
      <c r="X3485" s="112">
        <v>0</v>
      </c>
      <c r="Y3485" s="112">
        <v>0</v>
      </c>
      <c r="Z3485" s="112">
        <v>0</v>
      </c>
      <c r="AA3485" s="112">
        <v>0</v>
      </c>
      <c r="AB3485" s="112">
        <v>0</v>
      </c>
    </row>
    <row r="3486" spans="1:28" hidden="1" outlineLevel="1" x14ac:dyDescent="0.25">
      <c r="A3486" s="114" t="s">
        <v>1926</v>
      </c>
      <c r="B3486" s="114" t="s">
        <v>1927</v>
      </c>
      <c r="C3486" s="114" t="s">
        <v>600</v>
      </c>
      <c r="D3486" s="114" t="s">
        <v>1687</v>
      </c>
      <c r="E3486" s="112">
        <v>272000</v>
      </c>
      <c r="F3486" s="112">
        <v>0</v>
      </c>
      <c r="G3486" s="112">
        <v>0</v>
      </c>
      <c r="H3486" s="112">
        <v>63548</v>
      </c>
      <c r="I3486" s="112">
        <v>7536</v>
      </c>
      <c r="J3486" s="112">
        <v>0</v>
      </c>
      <c r="K3486" s="112">
        <v>0</v>
      </c>
      <c r="L3486" s="112">
        <v>0</v>
      </c>
      <c r="M3486" s="112">
        <v>343084</v>
      </c>
      <c r="O3486" s="114" t="s">
        <v>1926</v>
      </c>
      <c r="P3486" s="114" t="s">
        <v>1927</v>
      </c>
      <c r="Q3486" s="114" t="s">
        <v>600</v>
      </c>
      <c r="R3486" s="114" t="s">
        <v>1687</v>
      </c>
      <c r="S3486" s="114"/>
      <c r="T3486" s="112">
        <v>272000</v>
      </c>
      <c r="U3486" s="112">
        <v>0</v>
      </c>
      <c r="V3486" s="112">
        <v>0</v>
      </c>
      <c r="W3486" s="112">
        <v>63548</v>
      </c>
      <c r="X3486" s="112">
        <v>7536</v>
      </c>
      <c r="Y3486" s="112">
        <v>0</v>
      </c>
      <c r="Z3486" s="112">
        <v>0</v>
      </c>
      <c r="AA3486" s="112">
        <v>0</v>
      </c>
      <c r="AB3486" s="112">
        <v>343084</v>
      </c>
    </row>
    <row r="3487" spans="1:28" hidden="1" outlineLevel="1" x14ac:dyDescent="0.25">
      <c r="A3487" s="114" t="s">
        <v>1926</v>
      </c>
      <c r="B3487" s="114" t="s">
        <v>1927</v>
      </c>
      <c r="C3487" s="114" t="s">
        <v>601</v>
      </c>
      <c r="D3487" s="114" t="s">
        <v>1688</v>
      </c>
      <c r="E3487" s="112">
        <v>67424</v>
      </c>
      <c r="F3487" s="112">
        <v>0</v>
      </c>
      <c r="G3487" s="112">
        <v>0</v>
      </c>
      <c r="H3487" s="112">
        <v>0</v>
      </c>
      <c r="I3487" s="112">
        <v>34400</v>
      </c>
      <c r="J3487" s="112">
        <v>0</v>
      </c>
      <c r="K3487" s="112">
        <v>1702</v>
      </c>
      <c r="L3487" s="112">
        <v>0</v>
      </c>
      <c r="M3487" s="112">
        <v>103526</v>
      </c>
      <c r="O3487" s="114" t="s">
        <v>1926</v>
      </c>
      <c r="P3487" s="114" t="s">
        <v>1927</v>
      </c>
      <c r="Q3487" s="114" t="s">
        <v>601</v>
      </c>
      <c r="R3487" s="114" t="s">
        <v>1688</v>
      </c>
      <c r="S3487" s="114"/>
      <c r="T3487" s="112">
        <v>67424</v>
      </c>
      <c r="U3487" s="112">
        <v>0</v>
      </c>
      <c r="V3487" s="112">
        <v>0</v>
      </c>
      <c r="W3487" s="112">
        <v>0</v>
      </c>
      <c r="X3487" s="112">
        <v>34400</v>
      </c>
      <c r="Y3487" s="112">
        <v>0</v>
      </c>
      <c r="Z3487" s="112">
        <v>1702</v>
      </c>
      <c r="AA3487" s="112">
        <v>0</v>
      </c>
      <c r="AB3487" s="112">
        <v>103526</v>
      </c>
    </row>
    <row r="3488" spans="1:28" hidden="1" outlineLevel="1" x14ac:dyDescent="0.25">
      <c r="A3488" s="114" t="s">
        <v>1926</v>
      </c>
      <c r="B3488" s="114" t="s">
        <v>1927</v>
      </c>
      <c r="C3488" s="114" t="s">
        <v>602</v>
      </c>
      <c r="D3488" s="114" t="s">
        <v>1689</v>
      </c>
      <c r="E3488" s="112">
        <v>0</v>
      </c>
      <c r="F3488" s="112">
        <v>0</v>
      </c>
      <c r="G3488" s="112">
        <v>0</v>
      </c>
      <c r="H3488" s="112">
        <v>0</v>
      </c>
      <c r="I3488" s="112">
        <v>0</v>
      </c>
      <c r="J3488" s="112">
        <v>347936</v>
      </c>
      <c r="K3488" s="112">
        <v>0</v>
      </c>
      <c r="L3488" s="112">
        <v>4656</v>
      </c>
      <c r="M3488" s="112">
        <v>352592</v>
      </c>
      <c r="O3488" s="114" t="s">
        <v>1926</v>
      </c>
      <c r="P3488" s="114" t="s">
        <v>1927</v>
      </c>
      <c r="Q3488" s="114" t="s">
        <v>602</v>
      </c>
      <c r="R3488" s="114" t="s">
        <v>1689</v>
      </c>
      <c r="S3488" s="114"/>
      <c r="T3488" s="112">
        <v>0</v>
      </c>
      <c r="U3488" s="112">
        <v>0</v>
      </c>
      <c r="V3488" s="112">
        <v>0</v>
      </c>
      <c r="W3488" s="112">
        <v>0</v>
      </c>
      <c r="X3488" s="112">
        <v>0</v>
      </c>
      <c r="Y3488" s="112">
        <v>347936</v>
      </c>
      <c r="Z3488" s="112">
        <v>0</v>
      </c>
      <c r="AA3488" s="112">
        <v>4656</v>
      </c>
      <c r="AB3488" s="112">
        <v>352592</v>
      </c>
    </row>
    <row r="3489" spans="1:28" hidden="1" outlineLevel="1" x14ac:dyDescent="0.25">
      <c r="A3489" s="114" t="s">
        <v>1926</v>
      </c>
      <c r="B3489" s="114" t="s">
        <v>1927</v>
      </c>
      <c r="C3489" s="114" t="s">
        <v>603</v>
      </c>
      <c r="D3489" s="114" t="s">
        <v>1690</v>
      </c>
      <c r="E3489" s="112">
        <v>0</v>
      </c>
      <c r="F3489" s="112">
        <v>0</v>
      </c>
      <c r="G3489" s="112">
        <v>0</v>
      </c>
      <c r="H3489" s="112">
        <v>0</v>
      </c>
      <c r="I3489" s="112">
        <v>0</v>
      </c>
      <c r="J3489" s="112">
        <v>0</v>
      </c>
      <c r="K3489" s="112">
        <v>0</v>
      </c>
      <c r="L3489" s="112">
        <v>0</v>
      </c>
      <c r="M3489" s="112">
        <v>0</v>
      </c>
      <c r="O3489" s="114" t="s">
        <v>1926</v>
      </c>
      <c r="P3489" s="114" t="s">
        <v>1927</v>
      </c>
      <c r="Q3489" s="114" t="s">
        <v>603</v>
      </c>
      <c r="R3489" s="114" t="s">
        <v>1690</v>
      </c>
      <c r="S3489" s="114"/>
      <c r="T3489" s="112">
        <v>0</v>
      </c>
      <c r="U3489" s="112">
        <v>0</v>
      </c>
      <c r="V3489" s="112">
        <v>0</v>
      </c>
      <c r="W3489" s="112">
        <v>0</v>
      </c>
      <c r="X3489" s="112">
        <v>0</v>
      </c>
      <c r="Y3489" s="112">
        <v>0</v>
      </c>
      <c r="Z3489" s="112">
        <v>0</v>
      </c>
      <c r="AA3489" s="112">
        <v>0</v>
      </c>
      <c r="AB3489" s="112">
        <v>0</v>
      </c>
    </row>
    <row r="3490" spans="1:28" hidden="1" outlineLevel="1" x14ac:dyDescent="0.25">
      <c r="A3490" s="114" t="s">
        <v>1926</v>
      </c>
      <c r="B3490" s="114" t="s">
        <v>1927</v>
      </c>
      <c r="C3490" s="114" t="s">
        <v>604</v>
      </c>
      <c r="D3490" s="114" t="s">
        <v>1691</v>
      </c>
      <c r="E3490" s="112">
        <v>4800</v>
      </c>
      <c r="F3490" s="112">
        <v>0</v>
      </c>
      <c r="G3490" s="112">
        <v>0</v>
      </c>
      <c r="H3490" s="112">
        <v>0</v>
      </c>
      <c r="I3490" s="112">
        <v>0</v>
      </c>
      <c r="J3490" s="112">
        <v>201312</v>
      </c>
      <c r="K3490" s="112">
        <v>0</v>
      </c>
      <c r="L3490" s="112">
        <v>10147</v>
      </c>
      <c r="M3490" s="112">
        <v>216259</v>
      </c>
      <c r="O3490" s="114" t="s">
        <v>1926</v>
      </c>
      <c r="P3490" s="114" t="s">
        <v>1927</v>
      </c>
      <c r="Q3490" s="114" t="s">
        <v>604</v>
      </c>
      <c r="R3490" s="114" t="s">
        <v>1691</v>
      </c>
      <c r="S3490" s="114"/>
      <c r="T3490" s="112">
        <v>4800</v>
      </c>
      <c r="U3490" s="112">
        <v>0</v>
      </c>
      <c r="V3490" s="112">
        <v>0</v>
      </c>
      <c r="W3490" s="112">
        <v>0</v>
      </c>
      <c r="X3490" s="112">
        <v>0</v>
      </c>
      <c r="Y3490" s="112">
        <v>201312</v>
      </c>
      <c r="Z3490" s="112">
        <v>0</v>
      </c>
      <c r="AA3490" s="112">
        <v>10147</v>
      </c>
      <c r="AB3490" s="112">
        <v>216259</v>
      </c>
    </row>
    <row r="3491" spans="1:28" hidden="1" outlineLevel="1" x14ac:dyDescent="0.25">
      <c r="A3491" s="114" t="s">
        <v>1926</v>
      </c>
      <c r="B3491" s="114" t="s">
        <v>1927</v>
      </c>
      <c r="C3491" s="114" t="s">
        <v>605</v>
      </c>
      <c r="D3491" s="114" t="s">
        <v>1692</v>
      </c>
      <c r="E3491" s="112">
        <v>0</v>
      </c>
      <c r="F3491" s="112">
        <v>0</v>
      </c>
      <c r="G3491" s="112">
        <v>0</v>
      </c>
      <c r="H3491" s="112">
        <v>0</v>
      </c>
      <c r="I3491" s="112">
        <v>0</v>
      </c>
      <c r="J3491" s="112">
        <v>25248</v>
      </c>
      <c r="K3491" s="112">
        <v>0</v>
      </c>
      <c r="L3491" s="112">
        <v>0</v>
      </c>
      <c r="M3491" s="112">
        <v>25248</v>
      </c>
      <c r="O3491" s="114" t="s">
        <v>1926</v>
      </c>
      <c r="P3491" s="114" t="s">
        <v>1927</v>
      </c>
      <c r="Q3491" s="114" t="s">
        <v>605</v>
      </c>
      <c r="R3491" s="114" t="s">
        <v>1692</v>
      </c>
      <c r="S3491" s="114"/>
      <c r="T3491" s="112">
        <v>0</v>
      </c>
      <c r="U3491" s="112">
        <v>0</v>
      </c>
      <c r="V3491" s="112">
        <v>0</v>
      </c>
      <c r="W3491" s="112">
        <v>0</v>
      </c>
      <c r="X3491" s="112">
        <v>0</v>
      </c>
      <c r="Y3491" s="112">
        <v>25248</v>
      </c>
      <c r="Z3491" s="112">
        <v>0</v>
      </c>
      <c r="AA3491" s="112">
        <v>0</v>
      </c>
      <c r="AB3491" s="112">
        <v>25248</v>
      </c>
    </row>
    <row r="3492" spans="1:28" hidden="1" outlineLevel="1" x14ac:dyDescent="0.25">
      <c r="A3492" s="114" t="s">
        <v>1926</v>
      </c>
      <c r="B3492" s="114" t="s">
        <v>1927</v>
      </c>
      <c r="C3492" s="114" t="s">
        <v>606</v>
      </c>
      <c r="D3492" s="114" t="s">
        <v>1693</v>
      </c>
      <c r="E3492" s="112">
        <v>0</v>
      </c>
      <c r="F3492" s="112">
        <v>0</v>
      </c>
      <c r="G3492" s="112">
        <v>0</v>
      </c>
      <c r="H3492" s="112">
        <v>0</v>
      </c>
      <c r="I3492" s="112">
        <v>0</v>
      </c>
      <c r="J3492" s="112">
        <v>40144</v>
      </c>
      <c r="K3492" s="112">
        <v>0</v>
      </c>
      <c r="L3492" s="112">
        <v>0</v>
      </c>
      <c r="M3492" s="112">
        <v>40144</v>
      </c>
      <c r="O3492" s="114" t="s">
        <v>1926</v>
      </c>
      <c r="P3492" s="114" t="s">
        <v>1927</v>
      </c>
      <c r="Q3492" s="114" t="s">
        <v>606</v>
      </c>
      <c r="R3492" s="114" t="s">
        <v>1693</v>
      </c>
      <c r="S3492" s="114"/>
      <c r="T3492" s="112">
        <v>0</v>
      </c>
      <c r="U3492" s="112">
        <v>0</v>
      </c>
      <c r="V3492" s="112">
        <v>0</v>
      </c>
      <c r="W3492" s="112">
        <v>0</v>
      </c>
      <c r="X3492" s="112">
        <v>0</v>
      </c>
      <c r="Y3492" s="112">
        <v>40144</v>
      </c>
      <c r="Z3492" s="112">
        <v>0</v>
      </c>
      <c r="AA3492" s="112">
        <v>0</v>
      </c>
      <c r="AB3492" s="112">
        <v>40144</v>
      </c>
    </row>
    <row r="3493" spans="1:28" hidden="1" outlineLevel="1" x14ac:dyDescent="0.25">
      <c r="A3493" s="114" t="s">
        <v>1926</v>
      </c>
      <c r="B3493" s="114" t="s">
        <v>1927</v>
      </c>
      <c r="C3493" s="114" t="s">
        <v>607</v>
      </c>
      <c r="D3493" s="114" t="s">
        <v>1694</v>
      </c>
      <c r="E3493" s="112">
        <v>0</v>
      </c>
      <c r="F3493" s="112">
        <v>138272</v>
      </c>
      <c r="G3493" s="112">
        <v>57920</v>
      </c>
      <c r="H3493" s="112">
        <v>0</v>
      </c>
      <c r="I3493" s="112">
        <v>0</v>
      </c>
      <c r="J3493" s="112">
        <v>0</v>
      </c>
      <c r="K3493" s="112">
        <v>0</v>
      </c>
      <c r="L3493" s="112">
        <v>0</v>
      </c>
      <c r="M3493" s="112">
        <v>196192</v>
      </c>
      <c r="O3493" s="114" t="s">
        <v>1926</v>
      </c>
      <c r="P3493" s="114" t="s">
        <v>1927</v>
      </c>
      <c r="Q3493" s="114" t="s">
        <v>607</v>
      </c>
      <c r="R3493" s="114" t="s">
        <v>1694</v>
      </c>
      <c r="S3493" s="114"/>
      <c r="T3493" s="112">
        <v>0</v>
      </c>
      <c r="U3493" s="112">
        <v>138272</v>
      </c>
      <c r="V3493" s="112">
        <v>57920</v>
      </c>
      <c r="W3493" s="112">
        <v>0</v>
      </c>
      <c r="X3493" s="112">
        <v>0</v>
      </c>
      <c r="Y3493" s="112">
        <v>0</v>
      </c>
      <c r="Z3493" s="112">
        <v>0</v>
      </c>
      <c r="AA3493" s="112">
        <v>0</v>
      </c>
      <c r="AB3493" s="112">
        <v>196192</v>
      </c>
    </row>
    <row r="3494" spans="1:28" hidden="1" outlineLevel="1" x14ac:dyDescent="0.25">
      <c r="A3494" s="114" t="s">
        <v>1926</v>
      </c>
      <c r="B3494" s="114" t="s">
        <v>1927</v>
      </c>
      <c r="C3494" s="114" t="s">
        <v>608</v>
      </c>
      <c r="D3494" s="114" t="s">
        <v>1695</v>
      </c>
      <c r="E3494" s="112">
        <v>0</v>
      </c>
      <c r="F3494" s="112">
        <v>0</v>
      </c>
      <c r="G3494" s="112">
        <v>0</v>
      </c>
      <c r="H3494" s="112">
        <v>0</v>
      </c>
      <c r="I3494" s="112">
        <v>0</v>
      </c>
      <c r="J3494" s="112">
        <v>0</v>
      </c>
      <c r="K3494" s="112">
        <v>0</v>
      </c>
      <c r="L3494" s="112">
        <v>0</v>
      </c>
      <c r="M3494" s="112">
        <v>0</v>
      </c>
      <c r="O3494" s="114" t="s">
        <v>1926</v>
      </c>
      <c r="P3494" s="114" t="s">
        <v>1927</v>
      </c>
      <c r="Q3494" s="114" t="s">
        <v>608</v>
      </c>
      <c r="R3494" s="114" t="s">
        <v>1695</v>
      </c>
      <c r="S3494" s="114"/>
      <c r="T3494" s="112">
        <v>0</v>
      </c>
      <c r="U3494" s="112">
        <v>0</v>
      </c>
      <c r="V3494" s="112">
        <v>0</v>
      </c>
      <c r="W3494" s="112">
        <v>0</v>
      </c>
      <c r="X3494" s="112">
        <v>0</v>
      </c>
      <c r="Y3494" s="112">
        <v>0</v>
      </c>
      <c r="Z3494" s="112">
        <v>0</v>
      </c>
      <c r="AA3494" s="112">
        <v>0</v>
      </c>
      <c r="AB3494" s="112">
        <v>0</v>
      </c>
    </row>
    <row r="3495" spans="1:28" hidden="1" outlineLevel="1" x14ac:dyDescent="0.25">
      <c r="A3495" s="114" t="s">
        <v>1926</v>
      </c>
      <c r="B3495" s="114" t="s">
        <v>1927</v>
      </c>
      <c r="C3495" s="114" t="s">
        <v>609</v>
      </c>
      <c r="D3495" s="114" t="s">
        <v>1696</v>
      </c>
      <c r="E3495" s="112">
        <v>0</v>
      </c>
      <c r="F3495" s="112">
        <v>0</v>
      </c>
      <c r="G3495" s="112">
        <v>0</v>
      </c>
      <c r="H3495" s="112">
        <v>0</v>
      </c>
      <c r="I3495" s="112">
        <v>0</v>
      </c>
      <c r="J3495" s="112">
        <v>0</v>
      </c>
      <c r="K3495" s="112">
        <v>0</v>
      </c>
      <c r="L3495" s="112">
        <v>0</v>
      </c>
      <c r="M3495" s="112">
        <v>0</v>
      </c>
      <c r="O3495" s="114" t="s">
        <v>1926</v>
      </c>
      <c r="P3495" s="114" t="s">
        <v>1927</v>
      </c>
      <c r="Q3495" s="114" t="s">
        <v>609</v>
      </c>
      <c r="R3495" s="114" t="s">
        <v>1696</v>
      </c>
      <c r="S3495" s="114"/>
      <c r="T3495" s="112">
        <v>0</v>
      </c>
      <c r="U3495" s="112">
        <v>0</v>
      </c>
      <c r="V3495" s="112">
        <v>0</v>
      </c>
      <c r="W3495" s="112">
        <v>0</v>
      </c>
      <c r="X3495" s="112">
        <v>0</v>
      </c>
      <c r="Y3495" s="112">
        <v>0</v>
      </c>
      <c r="Z3495" s="112">
        <v>0</v>
      </c>
      <c r="AA3495" s="112">
        <v>0</v>
      </c>
      <c r="AB3495" s="112">
        <v>0</v>
      </c>
    </row>
    <row r="3496" spans="1:28" hidden="1" outlineLevel="1" x14ac:dyDescent="0.25">
      <c r="A3496" s="114" t="s">
        <v>1926</v>
      </c>
      <c r="B3496" s="114" t="s">
        <v>1927</v>
      </c>
      <c r="C3496" s="114" t="s">
        <v>610</v>
      </c>
      <c r="D3496" s="114" t="s">
        <v>1697</v>
      </c>
      <c r="E3496" s="112">
        <v>0</v>
      </c>
      <c r="F3496" s="112">
        <v>0</v>
      </c>
      <c r="G3496" s="112">
        <v>0</v>
      </c>
      <c r="H3496" s="112">
        <v>0</v>
      </c>
      <c r="I3496" s="112">
        <v>720</v>
      </c>
      <c r="J3496" s="112">
        <v>0</v>
      </c>
      <c r="K3496" s="112">
        <v>0</v>
      </c>
      <c r="L3496" s="112">
        <v>0</v>
      </c>
      <c r="M3496" s="112">
        <v>720</v>
      </c>
      <c r="O3496" s="114" t="s">
        <v>1926</v>
      </c>
      <c r="P3496" s="114" t="s">
        <v>1927</v>
      </c>
      <c r="Q3496" s="114" t="s">
        <v>610</v>
      </c>
      <c r="R3496" s="114" t="s">
        <v>1697</v>
      </c>
      <c r="S3496" s="114"/>
      <c r="T3496" s="112">
        <v>0</v>
      </c>
      <c r="U3496" s="112">
        <v>0</v>
      </c>
      <c r="V3496" s="112">
        <v>0</v>
      </c>
      <c r="W3496" s="112">
        <v>0</v>
      </c>
      <c r="X3496" s="112">
        <v>720</v>
      </c>
      <c r="Y3496" s="112">
        <v>0</v>
      </c>
      <c r="Z3496" s="112">
        <v>0</v>
      </c>
      <c r="AA3496" s="112">
        <v>0</v>
      </c>
      <c r="AB3496" s="112">
        <v>720</v>
      </c>
    </row>
    <row r="3497" spans="1:28" hidden="1" outlineLevel="1" x14ac:dyDescent="0.25">
      <c r="A3497" s="114" t="s">
        <v>1926</v>
      </c>
      <c r="B3497" s="114" t="s">
        <v>1927</v>
      </c>
      <c r="C3497" s="114" t="s">
        <v>611</v>
      </c>
      <c r="D3497" s="114" t="s">
        <v>1698</v>
      </c>
      <c r="E3497" s="112">
        <v>37824</v>
      </c>
      <c r="F3497" s="112">
        <v>0</v>
      </c>
      <c r="G3497" s="112">
        <v>0</v>
      </c>
      <c r="H3497" s="112">
        <v>0</v>
      </c>
      <c r="I3497" s="112">
        <v>0</v>
      </c>
      <c r="J3497" s="112">
        <v>0</v>
      </c>
      <c r="K3497" s="112">
        <v>0</v>
      </c>
      <c r="L3497" s="112">
        <v>0</v>
      </c>
      <c r="M3497" s="112">
        <v>37824</v>
      </c>
      <c r="O3497" s="114" t="s">
        <v>1926</v>
      </c>
      <c r="P3497" s="114" t="s">
        <v>1927</v>
      </c>
      <c r="Q3497" s="114" t="s">
        <v>611</v>
      </c>
      <c r="R3497" s="114" t="s">
        <v>1698</v>
      </c>
      <c r="S3497" s="114"/>
      <c r="T3497" s="112">
        <v>37824</v>
      </c>
      <c r="U3497" s="112">
        <v>0</v>
      </c>
      <c r="V3497" s="112">
        <v>0</v>
      </c>
      <c r="W3497" s="112">
        <v>0</v>
      </c>
      <c r="X3497" s="112">
        <v>0</v>
      </c>
      <c r="Y3497" s="112">
        <v>0</v>
      </c>
      <c r="Z3497" s="112">
        <v>0</v>
      </c>
      <c r="AA3497" s="112">
        <v>0</v>
      </c>
      <c r="AB3497" s="112">
        <v>37824</v>
      </c>
    </row>
    <row r="3498" spans="1:28" hidden="1" outlineLevel="1" x14ac:dyDescent="0.25">
      <c r="A3498" s="114" t="s">
        <v>1926</v>
      </c>
      <c r="B3498" s="114" t="s">
        <v>1927</v>
      </c>
      <c r="C3498" s="114" t="s">
        <v>612</v>
      </c>
      <c r="D3498" s="114" t="s">
        <v>1699</v>
      </c>
      <c r="E3498" s="112">
        <v>1104</v>
      </c>
      <c r="F3498" s="112">
        <v>0</v>
      </c>
      <c r="G3498" s="112">
        <v>0</v>
      </c>
      <c r="H3498" s="112">
        <v>0</v>
      </c>
      <c r="I3498" s="112">
        <v>0</v>
      </c>
      <c r="J3498" s="112">
        <v>0</v>
      </c>
      <c r="K3498" s="112">
        <v>0</v>
      </c>
      <c r="L3498" s="112">
        <v>0</v>
      </c>
      <c r="M3498" s="112">
        <v>1104</v>
      </c>
      <c r="O3498" s="114" t="s">
        <v>1926</v>
      </c>
      <c r="P3498" s="114" t="s">
        <v>1927</v>
      </c>
      <c r="Q3498" s="114" t="s">
        <v>612</v>
      </c>
      <c r="R3498" s="114" t="s">
        <v>1699</v>
      </c>
      <c r="S3498" s="114"/>
      <c r="T3498" s="112">
        <v>1104</v>
      </c>
      <c r="U3498" s="112">
        <v>0</v>
      </c>
      <c r="V3498" s="112">
        <v>0</v>
      </c>
      <c r="W3498" s="112">
        <v>0</v>
      </c>
      <c r="X3498" s="112">
        <v>0</v>
      </c>
      <c r="Y3498" s="112">
        <v>0</v>
      </c>
      <c r="Z3498" s="112">
        <v>0</v>
      </c>
      <c r="AA3498" s="112">
        <v>0</v>
      </c>
      <c r="AB3498" s="112">
        <v>1104</v>
      </c>
    </row>
    <row r="3499" spans="1:28" hidden="1" outlineLevel="1" x14ac:dyDescent="0.25">
      <c r="A3499" s="114" t="s">
        <v>1926</v>
      </c>
      <c r="B3499" s="114" t="s">
        <v>1927</v>
      </c>
      <c r="C3499" s="114" t="s">
        <v>613</v>
      </c>
      <c r="D3499" s="114" t="s">
        <v>1700</v>
      </c>
      <c r="E3499" s="112">
        <v>429600</v>
      </c>
      <c r="F3499" s="112">
        <v>0</v>
      </c>
      <c r="G3499" s="112">
        <v>0</v>
      </c>
      <c r="H3499" s="112">
        <v>0</v>
      </c>
      <c r="I3499" s="112">
        <v>7248</v>
      </c>
      <c r="J3499" s="112">
        <v>0</v>
      </c>
      <c r="K3499" s="112">
        <v>0</v>
      </c>
      <c r="L3499" s="112">
        <v>0</v>
      </c>
      <c r="M3499" s="112">
        <v>436848</v>
      </c>
      <c r="O3499" s="114" t="s">
        <v>1926</v>
      </c>
      <c r="P3499" s="114" t="s">
        <v>1927</v>
      </c>
      <c r="Q3499" s="114" t="s">
        <v>613</v>
      </c>
      <c r="R3499" s="114" t="s">
        <v>1700</v>
      </c>
      <c r="S3499" s="114"/>
      <c r="T3499" s="112">
        <v>429600</v>
      </c>
      <c r="U3499" s="112">
        <v>0</v>
      </c>
      <c r="V3499" s="112">
        <v>0</v>
      </c>
      <c r="W3499" s="112">
        <v>0</v>
      </c>
      <c r="X3499" s="112">
        <v>7248</v>
      </c>
      <c r="Y3499" s="112">
        <v>0</v>
      </c>
      <c r="Z3499" s="112">
        <v>0</v>
      </c>
      <c r="AA3499" s="112">
        <v>0</v>
      </c>
      <c r="AB3499" s="112">
        <v>436848</v>
      </c>
    </row>
    <row r="3500" spans="1:28" hidden="1" outlineLevel="1" x14ac:dyDescent="0.25">
      <c r="A3500" s="114" t="s">
        <v>1926</v>
      </c>
      <c r="B3500" s="114" t="s">
        <v>1927</v>
      </c>
      <c r="C3500" s="114" t="s">
        <v>614</v>
      </c>
      <c r="D3500" s="114" t="s">
        <v>1701</v>
      </c>
      <c r="E3500" s="112">
        <v>87792</v>
      </c>
      <c r="F3500" s="112">
        <v>0</v>
      </c>
      <c r="G3500" s="112">
        <v>0</v>
      </c>
      <c r="H3500" s="112">
        <v>0</v>
      </c>
      <c r="I3500" s="112">
        <v>0</v>
      </c>
      <c r="J3500" s="112">
        <v>0</v>
      </c>
      <c r="K3500" s="112">
        <v>0</v>
      </c>
      <c r="L3500" s="112">
        <v>0</v>
      </c>
      <c r="M3500" s="112">
        <v>87792</v>
      </c>
      <c r="O3500" s="114" t="s">
        <v>1926</v>
      </c>
      <c r="P3500" s="114" t="s">
        <v>1927</v>
      </c>
      <c r="Q3500" s="114" t="s">
        <v>614</v>
      </c>
      <c r="R3500" s="114" t="s">
        <v>1701</v>
      </c>
      <c r="S3500" s="114"/>
      <c r="T3500" s="112">
        <v>87792</v>
      </c>
      <c r="U3500" s="112">
        <v>0</v>
      </c>
      <c r="V3500" s="112">
        <v>0</v>
      </c>
      <c r="W3500" s="112">
        <v>0</v>
      </c>
      <c r="X3500" s="112">
        <v>0</v>
      </c>
      <c r="Y3500" s="112">
        <v>0</v>
      </c>
      <c r="Z3500" s="112">
        <v>0</v>
      </c>
      <c r="AA3500" s="112">
        <v>0</v>
      </c>
      <c r="AB3500" s="112">
        <v>87792</v>
      </c>
    </row>
    <row r="3501" spans="1:28" hidden="1" outlineLevel="1" x14ac:dyDescent="0.25">
      <c r="A3501" s="114" t="s">
        <v>1926</v>
      </c>
      <c r="B3501" s="114" t="s">
        <v>1927</v>
      </c>
      <c r="C3501" s="114" t="s">
        <v>615</v>
      </c>
      <c r="D3501" s="114" t="s">
        <v>1702</v>
      </c>
      <c r="E3501" s="112">
        <v>0</v>
      </c>
      <c r="F3501" s="112">
        <v>0</v>
      </c>
      <c r="G3501" s="112">
        <v>0</v>
      </c>
      <c r="H3501" s="112">
        <v>0</v>
      </c>
      <c r="I3501" s="112">
        <v>0</v>
      </c>
      <c r="J3501" s="112">
        <v>0</v>
      </c>
      <c r="K3501" s="112">
        <v>0</v>
      </c>
      <c r="L3501" s="112">
        <v>0</v>
      </c>
      <c r="M3501" s="112">
        <v>0</v>
      </c>
      <c r="O3501" s="114" t="s">
        <v>1926</v>
      </c>
      <c r="P3501" s="114" t="s">
        <v>1927</v>
      </c>
      <c r="Q3501" s="114" t="s">
        <v>615</v>
      </c>
      <c r="R3501" s="114" t="s">
        <v>1702</v>
      </c>
      <c r="S3501" s="114"/>
      <c r="T3501" s="112">
        <v>0</v>
      </c>
      <c r="U3501" s="112">
        <v>0</v>
      </c>
      <c r="V3501" s="112">
        <v>0</v>
      </c>
      <c r="W3501" s="112">
        <v>0</v>
      </c>
      <c r="X3501" s="112">
        <v>0</v>
      </c>
      <c r="Y3501" s="112">
        <v>0</v>
      </c>
      <c r="Z3501" s="112">
        <v>0</v>
      </c>
      <c r="AA3501" s="112">
        <v>0</v>
      </c>
      <c r="AB3501" s="112">
        <v>0</v>
      </c>
    </row>
    <row r="3502" spans="1:28" hidden="1" outlineLevel="1" x14ac:dyDescent="0.25">
      <c r="A3502" s="114" t="s">
        <v>1926</v>
      </c>
      <c r="B3502" s="114" t="s">
        <v>1927</v>
      </c>
      <c r="C3502" s="114" t="s">
        <v>616</v>
      </c>
      <c r="D3502" s="114" t="s">
        <v>1703</v>
      </c>
      <c r="E3502" s="112">
        <v>934576</v>
      </c>
      <c r="F3502" s="112">
        <v>517536</v>
      </c>
      <c r="G3502" s="112">
        <v>57920</v>
      </c>
      <c r="H3502" s="112">
        <v>63548</v>
      </c>
      <c r="I3502" s="112">
        <v>61088</v>
      </c>
      <c r="J3502" s="112">
        <v>650160</v>
      </c>
      <c r="K3502" s="112">
        <v>9334</v>
      </c>
      <c r="L3502" s="112">
        <v>20659</v>
      </c>
      <c r="M3502" s="112">
        <v>2314821</v>
      </c>
      <c r="O3502" s="114" t="s">
        <v>1926</v>
      </c>
      <c r="P3502" s="114" t="s">
        <v>1927</v>
      </c>
      <c r="Q3502" s="114" t="s">
        <v>616</v>
      </c>
      <c r="R3502" s="114" t="s">
        <v>1703</v>
      </c>
      <c r="S3502" s="114"/>
      <c r="T3502" s="112">
        <v>934576</v>
      </c>
      <c r="U3502" s="112">
        <v>517536</v>
      </c>
      <c r="V3502" s="112">
        <v>57920</v>
      </c>
      <c r="W3502" s="112">
        <v>63548</v>
      </c>
      <c r="X3502" s="112">
        <v>61088</v>
      </c>
      <c r="Y3502" s="112">
        <v>650160</v>
      </c>
      <c r="Z3502" s="112">
        <v>9334</v>
      </c>
      <c r="AA3502" s="112">
        <v>20659</v>
      </c>
      <c r="AB3502" s="112">
        <v>2314821</v>
      </c>
    </row>
    <row r="3503" spans="1:28" hidden="1" outlineLevel="1" x14ac:dyDescent="0.25">
      <c r="D3503" s="111" t="s">
        <v>617</v>
      </c>
      <c r="R3503" s="111" t="s">
        <v>617</v>
      </c>
      <c r="S3503" s="111"/>
    </row>
    <row r="3504" spans="1:28" hidden="1" outlineLevel="1" x14ac:dyDescent="0.25">
      <c r="A3504" s="114" t="s">
        <v>1926</v>
      </c>
      <c r="B3504" s="114" t="s">
        <v>1927</v>
      </c>
      <c r="C3504" s="114" t="s">
        <v>618</v>
      </c>
      <c r="D3504" s="114" t="s">
        <v>1704</v>
      </c>
      <c r="E3504" s="112">
        <v>0</v>
      </c>
      <c r="F3504" s="112">
        <v>0</v>
      </c>
      <c r="G3504" s="112">
        <v>0</v>
      </c>
      <c r="H3504" s="112">
        <v>0</v>
      </c>
      <c r="I3504" s="112">
        <v>0</v>
      </c>
      <c r="J3504" s="112">
        <v>0</v>
      </c>
      <c r="K3504" s="112">
        <v>0</v>
      </c>
      <c r="L3504" s="112">
        <v>0</v>
      </c>
      <c r="M3504" s="112">
        <v>0</v>
      </c>
      <c r="O3504" s="114" t="s">
        <v>1926</v>
      </c>
      <c r="P3504" s="114" t="s">
        <v>1927</v>
      </c>
      <c r="Q3504" s="114" t="s">
        <v>618</v>
      </c>
      <c r="R3504" s="114" t="s">
        <v>1704</v>
      </c>
      <c r="S3504" s="114"/>
      <c r="T3504" s="112">
        <v>0</v>
      </c>
      <c r="U3504" s="112">
        <v>0</v>
      </c>
      <c r="V3504" s="112">
        <v>0</v>
      </c>
      <c r="W3504" s="112">
        <v>0</v>
      </c>
      <c r="X3504" s="112">
        <v>0</v>
      </c>
      <c r="Y3504" s="112">
        <v>0</v>
      </c>
      <c r="Z3504" s="112">
        <v>0</v>
      </c>
      <c r="AA3504" s="112">
        <v>0</v>
      </c>
      <c r="AB3504" s="112">
        <v>0</v>
      </c>
    </row>
    <row r="3505" spans="1:28" hidden="1" outlineLevel="1" x14ac:dyDescent="0.25">
      <c r="A3505" s="114" t="s">
        <v>1926</v>
      </c>
      <c r="B3505" s="114" t="s">
        <v>1927</v>
      </c>
      <c r="C3505" s="114" t="s">
        <v>619</v>
      </c>
      <c r="D3505" s="114" t="s">
        <v>1705</v>
      </c>
      <c r="E3505" s="112">
        <v>0</v>
      </c>
      <c r="F3505" s="112">
        <v>0</v>
      </c>
      <c r="G3505" s="112">
        <v>0</v>
      </c>
      <c r="H3505" s="112">
        <v>0</v>
      </c>
      <c r="I3505" s="112">
        <v>0</v>
      </c>
      <c r="J3505" s="112">
        <v>0</v>
      </c>
      <c r="K3505" s="112">
        <v>0</v>
      </c>
      <c r="L3505" s="112">
        <v>0</v>
      </c>
      <c r="M3505" s="112">
        <v>0</v>
      </c>
      <c r="O3505" s="114" t="s">
        <v>1926</v>
      </c>
      <c r="P3505" s="114" t="s">
        <v>1927</v>
      </c>
      <c r="Q3505" s="114" t="s">
        <v>619</v>
      </c>
      <c r="R3505" s="114" t="s">
        <v>1705</v>
      </c>
      <c r="S3505" s="114"/>
      <c r="T3505" s="112">
        <v>0</v>
      </c>
      <c r="U3505" s="112">
        <v>0</v>
      </c>
      <c r="V3505" s="112">
        <v>0</v>
      </c>
      <c r="W3505" s="112">
        <v>0</v>
      </c>
      <c r="X3505" s="112">
        <v>0</v>
      </c>
      <c r="Y3505" s="112">
        <v>0</v>
      </c>
      <c r="Z3505" s="112">
        <v>0</v>
      </c>
      <c r="AA3505" s="112">
        <v>0</v>
      </c>
      <c r="AB3505" s="112">
        <v>0</v>
      </c>
    </row>
    <row r="3506" spans="1:28" hidden="1" outlineLevel="1" x14ac:dyDescent="0.25">
      <c r="A3506" s="114" t="s">
        <v>1926</v>
      </c>
      <c r="B3506" s="114" t="s">
        <v>1927</v>
      </c>
      <c r="C3506" s="114" t="s">
        <v>620</v>
      </c>
      <c r="D3506" s="114" t="s">
        <v>1706</v>
      </c>
      <c r="E3506" s="112">
        <v>0</v>
      </c>
      <c r="F3506" s="112">
        <v>0</v>
      </c>
      <c r="G3506" s="112">
        <v>0</v>
      </c>
      <c r="H3506" s="112">
        <v>0</v>
      </c>
      <c r="I3506" s="112">
        <v>0</v>
      </c>
      <c r="J3506" s="112">
        <v>0</v>
      </c>
      <c r="K3506" s="112">
        <v>0</v>
      </c>
      <c r="L3506" s="112">
        <v>0</v>
      </c>
      <c r="M3506" s="112">
        <v>0</v>
      </c>
      <c r="O3506" s="114" t="s">
        <v>1926</v>
      </c>
      <c r="P3506" s="114" t="s">
        <v>1927</v>
      </c>
      <c r="Q3506" s="114" t="s">
        <v>620</v>
      </c>
      <c r="R3506" s="114" t="s">
        <v>1706</v>
      </c>
      <c r="S3506" s="114"/>
      <c r="T3506" s="112">
        <v>0</v>
      </c>
      <c r="U3506" s="112">
        <v>0</v>
      </c>
      <c r="V3506" s="112">
        <v>0</v>
      </c>
      <c r="W3506" s="112">
        <v>0</v>
      </c>
      <c r="X3506" s="112">
        <v>0</v>
      </c>
      <c r="Y3506" s="112">
        <v>0</v>
      </c>
      <c r="Z3506" s="112">
        <v>0</v>
      </c>
      <c r="AA3506" s="112">
        <v>0</v>
      </c>
      <c r="AB3506" s="112">
        <v>0</v>
      </c>
    </row>
    <row r="3507" spans="1:28" hidden="1" outlineLevel="1" x14ac:dyDescent="0.25">
      <c r="A3507" s="114" t="s">
        <v>1926</v>
      </c>
      <c r="B3507" s="114" t="s">
        <v>1927</v>
      </c>
      <c r="C3507" s="114" t="s">
        <v>621</v>
      </c>
      <c r="D3507" s="114" t="s">
        <v>1707</v>
      </c>
      <c r="E3507" s="112">
        <v>0</v>
      </c>
      <c r="F3507" s="112">
        <v>0</v>
      </c>
      <c r="G3507" s="112">
        <v>0</v>
      </c>
      <c r="H3507" s="112">
        <v>0</v>
      </c>
      <c r="I3507" s="112">
        <v>0</v>
      </c>
      <c r="J3507" s="112">
        <v>0</v>
      </c>
      <c r="K3507" s="112">
        <v>0</v>
      </c>
      <c r="L3507" s="112">
        <v>0</v>
      </c>
      <c r="M3507" s="112">
        <v>0</v>
      </c>
      <c r="O3507" s="114" t="s">
        <v>1926</v>
      </c>
      <c r="P3507" s="114" t="s">
        <v>1927</v>
      </c>
      <c r="Q3507" s="114" t="s">
        <v>621</v>
      </c>
      <c r="R3507" s="114" t="s">
        <v>1707</v>
      </c>
      <c r="S3507" s="114"/>
      <c r="T3507" s="112">
        <v>0</v>
      </c>
      <c r="U3507" s="112">
        <v>0</v>
      </c>
      <c r="V3507" s="112">
        <v>0</v>
      </c>
      <c r="W3507" s="112">
        <v>0</v>
      </c>
      <c r="X3507" s="112">
        <v>0</v>
      </c>
      <c r="Y3507" s="112">
        <v>0</v>
      </c>
      <c r="Z3507" s="112">
        <v>0</v>
      </c>
      <c r="AA3507" s="112">
        <v>0</v>
      </c>
      <c r="AB3507" s="112">
        <v>0</v>
      </c>
    </row>
    <row r="3508" spans="1:28" hidden="1" outlineLevel="1" x14ac:dyDescent="0.25">
      <c r="A3508" s="114" t="s">
        <v>1926</v>
      </c>
      <c r="B3508" s="114" t="s">
        <v>1927</v>
      </c>
      <c r="C3508" s="114" t="s">
        <v>706</v>
      </c>
      <c r="D3508" s="114" t="s">
        <v>1708</v>
      </c>
      <c r="E3508" s="112">
        <v>0</v>
      </c>
      <c r="F3508" s="112">
        <v>0</v>
      </c>
      <c r="G3508" s="112">
        <v>0</v>
      </c>
      <c r="H3508" s="112">
        <v>0</v>
      </c>
      <c r="I3508" s="112">
        <v>0</v>
      </c>
      <c r="J3508" s="112">
        <v>0</v>
      </c>
      <c r="K3508" s="112">
        <v>0</v>
      </c>
      <c r="L3508" s="112">
        <v>0</v>
      </c>
      <c r="M3508" s="112">
        <v>0</v>
      </c>
      <c r="O3508" s="114" t="s">
        <v>1926</v>
      </c>
      <c r="P3508" s="114" t="s">
        <v>1927</v>
      </c>
      <c r="Q3508" s="114" t="s">
        <v>706</v>
      </c>
      <c r="R3508" s="114" t="s">
        <v>1708</v>
      </c>
      <c r="S3508" s="114"/>
      <c r="T3508" s="112">
        <v>0</v>
      </c>
      <c r="U3508" s="112">
        <v>0</v>
      </c>
      <c r="V3508" s="112">
        <v>0</v>
      </c>
      <c r="W3508" s="112">
        <v>0</v>
      </c>
      <c r="X3508" s="112">
        <v>0</v>
      </c>
      <c r="Y3508" s="112">
        <v>0</v>
      </c>
      <c r="Z3508" s="112">
        <v>0</v>
      </c>
      <c r="AA3508" s="112">
        <v>0</v>
      </c>
      <c r="AB3508" s="112">
        <v>0</v>
      </c>
    </row>
    <row r="3509" spans="1:28" hidden="1" outlineLevel="1" x14ac:dyDescent="0.25">
      <c r="A3509" s="114" t="s">
        <v>1926</v>
      </c>
      <c r="B3509" s="114" t="s">
        <v>1927</v>
      </c>
      <c r="C3509" s="114" t="s">
        <v>708</v>
      </c>
      <c r="D3509" s="114" t="s">
        <v>1709</v>
      </c>
      <c r="E3509" s="112">
        <v>0</v>
      </c>
      <c r="F3509" s="112">
        <v>0</v>
      </c>
      <c r="G3509" s="112">
        <v>0</v>
      </c>
      <c r="H3509" s="112">
        <v>0</v>
      </c>
      <c r="I3509" s="112">
        <v>0</v>
      </c>
      <c r="J3509" s="112">
        <v>0</v>
      </c>
      <c r="K3509" s="112">
        <v>0</v>
      </c>
      <c r="L3509" s="112">
        <v>0</v>
      </c>
      <c r="M3509" s="112">
        <v>0</v>
      </c>
      <c r="O3509" s="114" t="s">
        <v>1926</v>
      </c>
      <c r="P3509" s="114" t="s">
        <v>1927</v>
      </c>
      <c r="Q3509" s="114" t="s">
        <v>708</v>
      </c>
      <c r="R3509" s="114" t="s">
        <v>1709</v>
      </c>
      <c r="S3509" s="114"/>
      <c r="T3509" s="112">
        <v>0</v>
      </c>
      <c r="U3509" s="112">
        <v>0</v>
      </c>
      <c r="V3509" s="112">
        <v>0</v>
      </c>
      <c r="W3509" s="112">
        <v>0</v>
      </c>
      <c r="X3509" s="112">
        <v>0</v>
      </c>
      <c r="Y3509" s="112">
        <v>0</v>
      </c>
      <c r="Z3509" s="112">
        <v>0</v>
      </c>
      <c r="AA3509" s="112">
        <v>0</v>
      </c>
      <c r="AB3509" s="112">
        <v>0</v>
      </c>
    </row>
    <row r="3510" spans="1:28" hidden="1" outlineLevel="1" x14ac:dyDescent="0.25"/>
    <row r="3511" spans="1:28" hidden="1" outlineLevel="1" x14ac:dyDescent="0.25"/>
    <row r="3512" spans="1:28" hidden="1" outlineLevel="1" x14ac:dyDescent="0.25">
      <c r="A3512" s="111" t="s">
        <v>1928</v>
      </c>
      <c r="O3512" s="111" t="s">
        <v>1928</v>
      </c>
    </row>
    <row r="3513" spans="1:28" hidden="1" outlineLevel="1" x14ac:dyDescent="0.25">
      <c r="A3513" s="114" t="s">
        <v>0</v>
      </c>
      <c r="B3513" s="114" t="s">
        <v>1666</v>
      </c>
      <c r="C3513" s="114" t="s">
        <v>112</v>
      </c>
      <c r="D3513" s="111" t="s">
        <v>127</v>
      </c>
      <c r="E3513" s="112" t="s">
        <v>1667</v>
      </c>
      <c r="F3513" s="112" t="s">
        <v>1668</v>
      </c>
      <c r="G3513" s="112" t="s">
        <v>1669</v>
      </c>
      <c r="H3513" s="112" t="s">
        <v>1670</v>
      </c>
      <c r="I3513" s="112" t="s">
        <v>1671</v>
      </c>
      <c r="J3513" s="112" t="s">
        <v>1672</v>
      </c>
      <c r="K3513" s="112" t="s">
        <v>1673</v>
      </c>
      <c r="L3513" s="112" t="s">
        <v>1674</v>
      </c>
      <c r="M3513" s="112" t="s">
        <v>1</v>
      </c>
      <c r="O3513" s="114" t="s">
        <v>0</v>
      </c>
      <c r="P3513" s="114" t="s">
        <v>1666</v>
      </c>
      <c r="Q3513" s="114" t="s">
        <v>112</v>
      </c>
      <c r="R3513" s="111" t="s">
        <v>127</v>
      </c>
      <c r="S3513" s="111"/>
      <c r="T3513" s="112" t="s">
        <v>1667</v>
      </c>
      <c r="U3513" s="112" t="s">
        <v>1668</v>
      </c>
      <c r="V3513" s="112" t="s">
        <v>1669</v>
      </c>
      <c r="W3513" s="112" t="s">
        <v>1670</v>
      </c>
      <c r="X3513" s="112" t="s">
        <v>1671</v>
      </c>
      <c r="Y3513" s="112" t="s">
        <v>1672</v>
      </c>
      <c r="Z3513" s="112" t="s">
        <v>1673</v>
      </c>
      <c r="AA3513" s="112" t="s">
        <v>1674</v>
      </c>
      <c r="AB3513" s="112" t="s">
        <v>1</v>
      </c>
    </row>
    <row r="3514" spans="1:28" hidden="1" outlineLevel="1" x14ac:dyDescent="0.25">
      <c r="A3514" s="114" t="s">
        <v>1929</v>
      </c>
      <c r="B3514" s="114" t="s">
        <v>1930</v>
      </c>
      <c r="C3514" s="114" t="s">
        <v>589</v>
      </c>
      <c r="D3514" s="114" t="s">
        <v>1676</v>
      </c>
      <c r="E3514" s="112">
        <v>0</v>
      </c>
      <c r="F3514" s="112">
        <v>0</v>
      </c>
      <c r="G3514" s="112">
        <v>0</v>
      </c>
      <c r="H3514" s="112">
        <v>0</v>
      </c>
      <c r="I3514" s="112">
        <v>25248</v>
      </c>
      <c r="J3514" s="112">
        <v>0</v>
      </c>
      <c r="K3514" s="112">
        <v>0</v>
      </c>
      <c r="L3514" s="112">
        <v>0</v>
      </c>
      <c r="M3514" s="112">
        <v>25248</v>
      </c>
      <c r="O3514" s="114" t="s">
        <v>1929</v>
      </c>
      <c r="P3514" s="114" t="s">
        <v>1930</v>
      </c>
      <c r="Q3514" s="114" t="s">
        <v>589</v>
      </c>
      <c r="R3514" s="114" t="s">
        <v>1676</v>
      </c>
      <c r="S3514" s="114"/>
      <c r="T3514" s="112">
        <v>0</v>
      </c>
      <c r="U3514" s="112">
        <v>0</v>
      </c>
      <c r="V3514" s="112">
        <v>0</v>
      </c>
      <c r="W3514" s="112">
        <v>0</v>
      </c>
      <c r="X3514" s="112">
        <v>25248</v>
      </c>
      <c r="Y3514" s="112">
        <v>0</v>
      </c>
      <c r="Z3514" s="112">
        <v>0</v>
      </c>
      <c r="AA3514" s="112">
        <v>0</v>
      </c>
      <c r="AB3514" s="112">
        <v>25248</v>
      </c>
    </row>
    <row r="3515" spans="1:28" hidden="1" outlineLevel="1" x14ac:dyDescent="0.25">
      <c r="A3515" s="114" t="s">
        <v>1929</v>
      </c>
      <c r="B3515" s="114" t="s">
        <v>1930</v>
      </c>
      <c r="C3515" s="114" t="s">
        <v>590</v>
      </c>
      <c r="D3515" s="114" t="s">
        <v>1677</v>
      </c>
      <c r="E3515" s="112">
        <v>0</v>
      </c>
      <c r="F3515" s="112">
        <v>0</v>
      </c>
      <c r="G3515" s="112">
        <v>0</v>
      </c>
      <c r="H3515" s="112">
        <v>0</v>
      </c>
      <c r="I3515" s="112">
        <v>783472</v>
      </c>
      <c r="J3515" s="112">
        <v>0</v>
      </c>
      <c r="K3515" s="112">
        <v>2880</v>
      </c>
      <c r="L3515" s="112">
        <v>0</v>
      </c>
      <c r="M3515" s="112">
        <v>786352</v>
      </c>
      <c r="O3515" s="114" t="s">
        <v>1929</v>
      </c>
      <c r="P3515" s="114" t="s">
        <v>1930</v>
      </c>
      <c r="Q3515" s="114" t="s">
        <v>590</v>
      </c>
      <c r="R3515" s="114" t="s">
        <v>1677</v>
      </c>
      <c r="S3515" s="114"/>
      <c r="T3515" s="112">
        <v>0</v>
      </c>
      <c r="U3515" s="112">
        <v>0</v>
      </c>
      <c r="V3515" s="112">
        <v>0</v>
      </c>
      <c r="W3515" s="112">
        <v>0</v>
      </c>
      <c r="X3515" s="112">
        <v>783472</v>
      </c>
      <c r="Y3515" s="112">
        <v>0</v>
      </c>
      <c r="Z3515" s="112">
        <v>2880</v>
      </c>
      <c r="AA3515" s="112">
        <v>0</v>
      </c>
      <c r="AB3515" s="112">
        <v>786352</v>
      </c>
    </row>
    <row r="3516" spans="1:28" hidden="1" outlineLevel="1" x14ac:dyDescent="0.25">
      <c r="A3516" s="114" t="s">
        <v>1929</v>
      </c>
      <c r="B3516" s="114" t="s">
        <v>1930</v>
      </c>
      <c r="C3516" s="114" t="s">
        <v>591</v>
      </c>
      <c r="D3516" s="114" t="s">
        <v>1678</v>
      </c>
      <c r="E3516" s="112">
        <v>0</v>
      </c>
      <c r="F3516" s="112">
        <v>327264</v>
      </c>
      <c r="G3516" s="112">
        <v>0</v>
      </c>
      <c r="H3516" s="112">
        <v>0</v>
      </c>
      <c r="I3516" s="112">
        <v>32384</v>
      </c>
      <c r="J3516" s="112">
        <v>10480</v>
      </c>
      <c r="K3516" s="112">
        <v>0</v>
      </c>
      <c r="L3516" s="112">
        <v>0</v>
      </c>
      <c r="M3516" s="112">
        <v>370128</v>
      </c>
      <c r="O3516" s="114" t="s">
        <v>1929</v>
      </c>
      <c r="P3516" s="114" t="s">
        <v>1930</v>
      </c>
      <c r="Q3516" s="114" t="s">
        <v>591</v>
      </c>
      <c r="R3516" s="114" t="s">
        <v>1678</v>
      </c>
      <c r="S3516" s="114"/>
      <c r="T3516" s="112">
        <v>0</v>
      </c>
      <c r="U3516" s="112">
        <v>327264</v>
      </c>
      <c r="V3516" s="112">
        <v>0</v>
      </c>
      <c r="W3516" s="112">
        <v>0</v>
      </c>
      <c r="X3516" s="112">
        <v>32384</v>
      </c>
      <c r="Y3516" s="112">
        <v>10480</v>
      </c>
      <c r="Z3516" s="112">
        <v>0</v>
      </c>
      <c r="AA3516" s="112">
        <v>0</v>
      </c>
      <c r="AB3516" s="112">
        <v>370128</v>
      </c>
    </row>
    <row r="3517" spans="1:28" hidden="1" outlineLevel="1" x14ac:dyDescent="0.25">
      <c r="A3517" s="114" t="s">
        <v>1929</v>
      </c>
      <c r="B3517" s="114" t="s">
        <v>1930</v>
      </c>
      <c r="C3517" s="114" t="s">
        <v>592</v>
      </c>
      <c r="D3517" s="114" t="s">
        <v>1679</v>
      </c>
      <c r="E3517" s="112">
        <v>10080</v>
      </c>
      <c r="F3517" s="112">
        <v>1008</v>
      </c>
      <c r="G3517" s="112">
        <v>0</v>
      </c>
      <c r="H3517" s="112">
        <v>0</v>
      </c>
      <c r="I3517" s="112">
        <v>155680</v>
      </c>
      <c r="J3517" s="112">
        <v>219200</v>
      </c>
      <c r="K3517" s="112">
        <v>0</v>
      </c>
      <c r="L3517" s="112">
        <v>0</v>
      </c>
      <c r="M3517" s="112">
        <v>385968</v>
      </c>
      <c r="O3517" s="114" t="s">
        <v>1929</v>
      </c>
      <c r="P3517" s="114" t="s">
        <v>1930</v>
      </c>
      <c r="Q3517" s="114" t="s">
        <v>592</v>
      </c>
      <c r="R3517" s="114" t="s">
        <v>1679</v>
      </c>
      <c r="S3517" s="114"/>
      <c r="T3517" s="112">
        <v>10080</v>
      </c>
      <c r="U3517" s="112">
        <v>1008</v>
      </c>
      <c r="V3517" s="112">
        <v>0</v>
      </c>
      <c r="W3517" s="112">
        <v>0</v>
      </c>
      <c r="X3517" s="112">
        <v>155680</v>
      </c>
      <c r="Y3517" s="112">
        <v>219200</v>
      </c>
      <c r="Z3517" s="112">
        <v>0</v>
      </c>
      <c r="AA3517" s="112">
        <v>0</v>
      </c>
      <c r="AB3517" s="112">
        <v>385968</v>
      </c>
    </row>
    <row r="3518" spans="1:28" hidden="1" outlineLevel="1" x14ac:dyDescent="0.25">
      <c r="A3518" s="114" t="s">
        <v>1929</v>
      </c>
      <c r="B3518" s="114" t="s">
        <v>1930</v>
      </c>
      <c r="C3518" s="114" t="s">
        <v>593</v>
      </c>
      <c r="D3518" s="114" t="s">
        <v>1680</v>
      </c>
      <c r="E3518" s="112">
        <v>0</v>
      </c>
      <c r="F3518" s="112">
        <v>0</v>
      </c>
      <c r="G3518" s="112">
        <v>0</v>
      </c>
      <c r="H3518" s="112">
        <v>0</v>
      </c>
      <c r="I3518" s="112">
        <v>73408</v>
      </c>
      <c r="J3518" s="112">
        <v>0</v>
      </c>
      <c r="K3518" s="112">
        <v>0</v>
      </c>
      <c r="L3518" s="112">
        <v>0</v>
      </c>
      <c r="M3518" s="112">
        <v>73408</v>
      </c>
      <c r="O3518" s="114" t="s">
        <v>1929</v>
      </c>
      <c r="P3518" s="114" t="s">
        <v>1930</v>
      </c>
      <c r="Q3518" s="114" t="s">
        <v>593</v>
      </c>
      <c r="R3518" s="114" t="s">
        <v>1680</v>
      </c>
      <c r="S3518" s="114"/>
      <c r="T3518" s="112">
        <v>0</v>
      </c>
      <c r="U3518" s="112">
        <v>0</v>
      </c>
      <c r="V3518" s="112">
        <v>0</v>
      </c>
      <c r="W3518" s="112">
        <v>0</v>
      </c>
      <c r="X3518" s="112">
        <v>73408</v>
      </c>
      <c r="Y3518" s="112">
        <v>0</v>
      </c>
      <c r="Z3518" s="112">
        <v>0</v>
      </c>
      <c r="AA3518" s="112">
        <v>0</v>
      </c>
      <c r="AB3518" s="112">
        <v>73408</v>
      </c>
    </row>
    <row r="3519" spans="1:28" hidden="1" outlineLevel="1" x14ac:dyDescent="0.25">
      <c r="A3519" s="114" t="s">
        <v>1929</v>
      </c>
      <c r="B3519" s="114" t="s">
        <v>1930</v>
      </c>
      <c r="C3519" s="114" t="s">
        <v>594</v>
      </c>
      <c r="D3519" s="114" t="s">
        <v>1681</v>
      </c>
      <c r="E3519" s="112">
        <v>0</v>
      </c>
      <c r="F3519" s="112">
        <v>0</v>
      </c>
      <c r="G3519" s="112">
        <v>0</v>
      </c>
      <c r="H3519" s="112">
        <v>0</v>
      </c>
      <c r="I3519" s="112">
        <v>60640</v>
      </c>
      <c r="J3519" s="112">
        <v>0</v>
      </c>
      <c r="K3519" s="112">
        <v>0</v>
      </c>
      <c r="L3519" s="112">
        <v>0</v>
      </c>
      <c r="M3519" s="112">
        <v>60640</v>
      </c>
      <c r="O3519" s="114" t="s">
        <v>1929</v>
      </c>
      <c r="P3519" s="114" t="s">
        <v>1930</v>
      </c>
      <c r="Q3519" s="114" t="s">
        <v>594</v>
      </c>
      <c r="R3519" s="114" t="s">
        <v>1681</v>
      </c>
      <c r="S3519" s="114"/>
      <c r="T3519" s="112">
        <v>0</v>
      </c>
      <c r="U3519" s="112">
        <v>0</v>
      </c>
      <c r="V3519" s="112">
        <v>0</v>
      </c>
      <c r="W3519" s="112">
        <v>0</v>
      </c>
      <c r="X3519" s="112">
        <v>60640</v>
      </c>
      <c r="Y3519" s="112">
        <v>0</v>
      </c>
      <c r="Z3519" s="112">
        <v>0</v>
      </c>
      <c r="AA3519" s="112">
        <v>0</v>
      </c>
      <c r="AB3519" s="112">
        <v>60640</v>
      </c>
    </row>
    <row r="3520" spans="1:28" hidden="1" outlineLevel="1" x14ac:dyDescent="0.25">
      <c r="A3520" s="114" t="s">
        <v>1929</v>
      </c>
      <c r="B3520" s="114" t="s">
        <v>1930</v>
      </c>
      <c r="C3520" s="114" t="s">
        <v>595</v>
      </c>
      <c r="D3520" s="114" t="s">
        <v>1682</v>
      </c>
      <c r="E3520" s="112">
        <v>0</v>
      </c>
      <c r="F3520" s="112">
        <v>7072</v>
      </c>
      <c r="G3520" s="112">
        <v>0</v>
      </c>
      <c r="H3520" s="112">
        <v>0</v>
      </c>
      <c r="I3520" s="112">
        <v>0</v>
      </c>
      <c r="J3520" s="112">
        <v>503968</v>
      </c>
      <c r="K3520" s="112">
        <v>0</v>
      </c>
      <c r="L3520" s="112">
        <v>0</v>
      </c>
      <c r="M3520" s="112">
        <v>511040</v>
      </c>
      <c r="O3520" s="114" t="s">
        <v>1929</v>
      </c>
      <c r="P3520" s="114" t="s">
        <v>1930</v>
      </c>
      <c r="Q3520" s="114" t="s">
        <v>595</v>
      </c>
      <c r="R3520" s="114" t="s">
        <v>1682</v>
      </c>
      <c r="S3520" s="114"/>
      <c r="T3520" s="112">
        <v>0</v>
      </c>
      <c r="U3520" s="112">
        <v>7072</v>
      </c>
      <c r="V3520" s="112">
        <v>0</v>
      </c>
      <c r="W3520" s="112">
        <v>0</v>
      </c>
      <c r="X3520" s="112">
        <v>0</v>
      </c>
      <c r="Y3520" s="112">
        <v>503968</v>
      </c>
      <c r="Z3520" s="112">
        <v>0</v>
      </c>
      <c r="AA3520" s="112">
        <v>0</v>
      </c>
      <c r="AB3520" s="112">
        <v>511040</v>
      </c>
    </row>
    <row r="3521" spans="1:28" hidden="1" outlineLevel="1" x14ac:dyDescent="0.25">
      <c r="A3521" s="114" t="s">
        <v>1929</v>
      </c>
      <c r="B3521" s="114" t="s">
        <v>1930</v>
      </c>
      <c r="C3521" s="114" t="s">
        <v>596</v>
      </c>
      <c r="D3521" s="114" t="s">
        <v>1683</v>
      </c>
      <c r="E3521" s="112">
        <v>0</v>
      </c>
      <c r="F3521" s="112">
        <v>0</v>
      </c>
      <c r="G3521" s="112">
        <v>0</v>
      </c>
      <c r="H3521" s="112">
        <v>0</v>
      </c>
      <c r="I3521" s="112">
        <v>389456</v>
      </c>
      <c r="J3521" s="112">
        <v>0</v>
      </c>
      <c r="K3521" s="112">
        <v>3064</v>
      </c>
      <c r="L3521" s="112">
        <v>0</v>
      </c>
      <c r="M3521" s="112">
        <v>392520</v>
      </c>
      <c r="O3521" s="114" t="s">
        <v>1929</v>
      </c>
      <c r="P3521" s="114" t="s">
        <v>1930</v>
      </c>
      <c r="Q3521" s="114" t="s">
        <v>596</v>
      </c>
      <c r="R3521" s="114" t="s">
        <v>1683</v>
      </c>
      <c r="S3521" s="114"/>
      <c r="T3521" s="112">
        <v>0</v>
      </c>
      <c r="U3521" s="112">
        <v>0</v>
      </c>
      <c r="V3521" s="112">
        <v>0</v>
      </c>
      <c r="W3521" s="112">
        <v>0</v>
      </c>
      <c r="X3521" s="112">
        <v>389456</v>
      </c>
      <c r="Y3521" s="112">
        <v>0</v>
      </c>
      <c r="Z3521" s="112">
        <v>3064</v>
      </c>
      <c r="AA3521" s="112">
        <v>0</v>
      </c>
      <c r="AB3521" s="112">
        <v>392520</v>
      </c>
    </row>
    <row r="3522" spans="1:28" hidden="1" outlineLevel="1" x14ac:dyDescent="0.25">
      <c r="A3522" s="114" t="s">
        <v>1929</v>
      </c>
      <c r="B3522" s="114" t="s">
        <v>1930</v>
      </c>
      <c r="C3522" s="114" t="s">
        <v>597</v>
      </c>
      <c r="D3522" s="114" t="s">
        <v>1684</v>
      </c>
      <c r="E3522" s="112">
        <v>18432</v>
      </c>
      <c r="F3522" s="112">
        <v>4800</v>
      </c>
      <c r="G3522" s="112">
        <v>0</v>
      </c>
      <c r="H3522" s="112">
        <v>0</v>
      </c>
      <c r="I3522" s="112">
        <v>130592</v>
      </c>
      <c r="J3522" s="112">
        <v>92656</v>
      </c>
      <c r="K3522" s="112">
        <v>0</v>
      </c>
      <c r="L3522" s="112">
        <v>0</v>
      </c>
      <c r="M3522" s="112">
        <v>246480</v>
      </c>
      <c r="O3522" s="114" t="s">
        <v>1929</v>
      </c>
      <c r="P3522" s="114" t="s">
        <v>1930</v>
      </c>
      <c r="Q3522" s="114" t="s">
        <v>597</v>
      </c>
      <c r="R3522" s="114" t="s">
        <v>1684</v>
      </c>
      <c r="S3522" s="114"/>
      <c r="T3522" s="112">
        <v>18432</v>
      </c>
      <c r="U3522" s="112">
        <v>4800</v>
      </c>
      <c r="V3522" s="112">
        <v>0</v>
      </c>
      <c r="W3522" s="112">
        <v>0</v>
      </c>
      <c r="X3522" s="112">
        <v>130592</v>
      </c>
      <c r="Y3522" s="112">
        <v>92656</v>
      </c>
      <c r="Z3522" s="112">
        <v>0</v>
      </c>
      <c r="AA3522" s="112">
        <v>0</v>
      </c>
      <c r="AB3522" s="112">
        <v>246480</v>
      </c>
    </row>
    <row r="3523" spans="1:28" hidden="1" outlineLevel="1" x14ac:dyDescent="0.25">
      <c r="A3523" s="114" t="s">
        <v>1929</v>
      </c>
      <c r="B3523" s="114" t="s">
        <v>1930</v>
      </c>
      <c r="C3523" s="114" t="s">
        <v>598</v>
      </c>
      <c r="D3523" s="114" t="s">
        <v>1685</v>
      </c>
      <c r="E3523" s="112">
        <v>0</v>
      </c>
      <c r="F3523" s="112">
        <v>2992</v>
      </c>
      <c r="G3523" s="112">
        <v>0</v>
      </c>
      <c r="H3523" s="112">
        <v>0</v>
      </c>
      <c r="I3523" s="112">
        <v>0</v>
      </c>
      <c r="J3523" s="112">
        <v>0</v>
      </c>
      <c r="K3523" s="112">
        <v>0</v>
      </c>
      <c r="L3523" s="112">
        <v>0</v>
      </c>
      <c r="M3523" s="112">
        <v>2992</v>
      </c>
      <c r="O3523" s="114" t="s">
        <v>1929</v>
      </c>
      <c r="P3523" s="114" t="s">
        <v>1930</v>
      </c>
      <c r="Q3523" s="114" t="s">
        <v>598</v>
      </c>
      <c r="R3523" s="114" t="s">
        <v>1685</v>
      </c>
      <c r="S3523" s="114"/>
      <c r="T3523" s="112">
        <v>0</v>
      </c>
      <c r="U3523" s="112">
        <v>2992</v>
      </c>
      <c r="V3523" s="112">
        <v>0</v>
      </c>
      <c r="W3523" s="112">
        <v>0</v>
      </c>
      <c r="X3523" s="112">
        <v>0</v>
      </c>
      <c r="Y3523" s="112">
        <v>0</v>
      </c>
      <c r="Z3523" s="112">
        <v>0</v>
      </c>
      <c r="AA3523" s="112">
        <v>0</v>
      </c>
      <c r="AB3523" s="112">
        <v>2992</v>
      </c>
    </row>
    <row r="3524" spans="1:28" hidden="1" outlineLevel="1" x14ac:dyDescent="0.25">
      <c r="A3524" s="114" t="s">
        <v>1929</v>
      </c>
      <c r="B3524" s="114" t="s">
        <v>1930</v>
      </c>
      <c r="C3524" s="114" t="s">
        <v>599</v>
      </c>
      <c r="D3524" s="114" t="s">
        <v>1686</v>
      </c>
      <c r="E3524" s="112">
        <v>0</v>
      </c>
      <c r="F3524" s="112">
        <v>0</v>
      </c>
      <c r="G3524" s="112">
        <v>0</v>
      </c>
      <c r="H3524" s="112">
        <v>0</v>
      </c>
      <c r="I3524" s="112">
        <v>0</v>
      </c>
      <c r="J3524" s="112">
        <v>1239440</v>
      </c>
      <c r="K3524" s="112">
        <v>0</v>
      </c>
      <c r="L3524" s="112">
        <v>816</v>
      </c>
      <c r="M3524" s="112">
        <v>1240256</v>
      </c>
      <c r="O3524" s="114" t="s">
        <v>1929</v>
      </c>
      <c r="P3524" s="114" t="s">
        <v>1930</v>
      </c>
      <c r="Q3524" s="114" t="s">
        <v>599</v>
      </c>
      <c r="R3524" s="114" t="s">
        <v>1686</v>
      </c>
      <c r="S3524" s="114"/>
      <c r="T3524" s="112">
        <v>0</v>
      </c>
      <c r="U3524" s="112">
        <v>0</v>
      </c>
      <c r="V3524" s="112">
        <v>0</v>
      </c>
      <c r="W3524" s="112">
        <v>0</v>
      </c>
      <c r="X3524" s="112">
        <v>0</v>
      </c>
      <c r="Y3524" s="112">
        <v>1239440</v>
      </c>
      <c r="Z3524" s="112">
        <v>0</v>
      </c>
      <c r="AA3524" s="112">
        <v>816</v>
      </c>
      <c r="AB3524" s="112">
        <v>1240256</v>
      </c>
    </row>
    <row r="3525" spans="1:28" hidden="1" outlineLevel="1" x14ac:dyDescent="0.25">
      <c r="A3525" s="114" t="s">
        <v>1929</v>
      </c>
      <c r="B3525" s="114" t="s">
        <v>1930</v>
      </c>
      <c r="C3525" s="114" t="s">
        <v>600</v>
      </c>
      <c r="D3525" s="114" t="s">
        <v>1687</v>
      </c>
      <c r="E3525" s="112">
        <v>317632</v>
      </c>
      <c r="F3525" s="112">
        <v>0</v>
      </c>
      <c r="G3525" s="112">
        <v>0</v>
      </c>
      <c r="H3525" s="112">
        <v>203908</v>
      </c>
      <c r="I3525" s="112">
        <v>0</v>
      </c>
      <c r="J3525" s="112">
        <v>0</v>
      </c>
      <c r="K3525" s="112">
        <v>0</v>
      </c>
      <c r="L3525" s="112">
        <v>0</v>
      </c>
      <c r="M3525" s="112">
        <v>521540</v>
      </c>
      <c r="O3525" s="114" t="s">
        <v>1929</v>
      </c>
      <c r="P3525" s="114" t="s">
        <v>1930</v>
      </c>
      <c r="Q3525" s="114" t="s">
        <v>600</v>
      </c>
      <c r="R3525" s="114" t="s">
        <v>1687</v>
      </c>
      <c r="S3525" s="114"/>
      <c r="T3525" s="112">
        <v>317632</v>
      </c>
      <c r="U3525" s="112">
        <v>0</v>
      </c>
      <c r="V3525" s="112">
        <v>0</v>
      </c>
      <c r="W3525" s="112">
        <v>203908</v>
      </c>
      <c r="X3525" s="112">
        <v>0</v>
      </c>
      <c r="Y3525" s="112">
        <v>0</v>
      </c>
      <c r="Z3525" s="112">
        <v>0</v>
      </c>
      <c r="AA3525" s="112">
        <v>0</v>
      </c>
      <c r="AB3525" s="112">
        <v>521540</v>
      </c>
    </row>
    <row r="3526" spans="1:28" hidden="1" outlineLevel="1" x14ac:dyDescent="0.25">
      <c r="A3526" s="114" t="s">
        <v>1929</v>
      </c>
      <c r="B3526" s="114" t="s">
        <v>1930</v>
      </c>
      <c r="C3526" s="114" t="s">
        <v>601</v>
      </c>
      <c r="D3526" s="114" t="s">
        <v>1688</v>
      </c>
      <c r="E3526" s="112">
        <v>7392</v>
      </c>
      <c r="F3526" s="112">
        <v>0</v>
      </c>
      <c r="G3526" s="112">
        <v>0</v>
      </c>
      <c r="H3526" s="112">
        <v>0</v>
      </c>
      <c r="I3526" s="112">
        <v>0</v>
      </c>
      <c r="J3526" s="112">
        <v>0</v>
      </c>
      <c r="K3526" s="112">
        <v>0</v>
      </c>
      <c r="L3526" s="112">
        <v>0</v>
      </c>
      <c r="M3526" s="112">
        <v>7392</v>
      </c>
      <c r="O3526" s="114" t="s">
        <v>1929</v>
      </c>
      <c r="P3526" s="114" t="s">
        <v>1930</v>
      </c>
      <c r="Q3526" s="114" t="s">
        <v>601</v>
      </c>
      <c r="R3526" s="114" t="s">
        <v>1688</v>
      </c>
      <c r="S3526" s="114"/>
      <c r="T3526" s="112">
        <v>7392</v>
      </c>
      <c r="U3526" s="112">
        <v>0</v>
      </c>
      <c r="V3526" s="112">
        <v>0</v>
      </c>
      <c r="W3526" s="112">
        <v>0</v>
      </c>
      <c r="X3526" s="112">
        <v>0</v>
      </c>
      <c r="Y3526" s="112">
        <v>0</v>
      </c>
      <c r="Z3526" s="112">
        <v>0</v>
      </c>
      <c r="AA3526" s="112">
        <v>0</v>
      </c>
      <c r="AB3526" s="112">
        <v>7392</v>
      </c>
    </row>
    <row r="3527" spans="1:28" hidden="1" outlineLevel="1" x14ac:dyDescent="0.25">
      <c r="A3527" s="114" t="s">
        <v>1929</v>
      </c>
      <c r="B3527" s="114" t="s">
        <v>1930</v>
      </c>
      <c r="C3527" s="114" t="s">
        <v>602</v>
      </c>
      <c r="D3527" s="114" t="s">
        <v>1689</v>
      </c>
      <c r="E3527" s="112">
        <v>0</v>
      </c>
      <c r="F3527" s="112">
        <v>0</v>
      </c>
      <c r="G3527" s="112">
        <v>0</v>
      </c>
      <c r="H3527" s="112">
        <v>0</v>
      </c>
      <c r="I3527" s="112">
        <v>0</v>
      </c>
      <c r="J3527" s="112">
        <v>200192</v>
      </c>
      <c r="K3527" s="112">
        <v>0</v>
      </c>
      <c r="L3527" s="112">
        <v>0</v>
      </c>
      <c r="M3527" s="112">
        <v>200192</v>
      </c>
      <c r="O3527" s="114" t="s">
        <v>1929</v>
      </c>
      <c r="P3527" s="114" t="s">
        <v>1930</v>
      </c>
      <c r="Q3527" s="114" t="s">
        <v>602</v>
      </c>
      <c r="R3527" s="114" t="s">
        <v>1689</v>
      </c>
      <c r="S3527" s="114"/>
      <c r="T3527" s="112">
        <v>0</v>
      </c>
      <c r="U3527" s="112">
        <v>0</v>
      </c>
      <c r="V3527" s="112">
        <v>0</v>
      </c>
      <c r="W3527" s="112">
        <v>0</v>
      </c>
      <c r="X3527" s="112">
        <v>0</v>
      </c>
      <c r="Y3527" s="112">
        <v>200192</v>
      </c>
      <c r="Z3527" s="112">
        <v>0</v>
      </c>
      <c r="AA3527" s="112">
        <v>0</v>
      </c>
      <c r="AB3527" s="112">
        <v>200192</v>
      </c>
    </row>
    <row r="3528" spans="1:28" hidden="1" outlineLevel="1" x14ac:dyDescent="0.25">
      <c r="A3528" s="114" t="s">
        <v>1929</v>
      </c>
      <c r="B3528" s="114" t="s">
        <v>1930</v>
      </c>
      <c r="C3528" s="114" t="s">
        <v>603</v>
      </c>
      <c r="D3528" s="114" t="s">
        <v>1690</v>
      </c>
      <c r="E3528" s="112">
        <v>0</v>
      </c>
      <c r="F3528" s="112">
        <v>0</v>
      </c>
      <c r="G3528" s="112">
        <v>0</v>
      </c>
      <c r="H3528" s="112">
        <v>0</v>
      </c>
      <c r="I3528" s="112">
        <v>0</v>
      </c>
      <c r="J3528" s="112">
        <v>43952</v>
      </c>
      <c r="K3528" s="112">
        <v>0</v>
      </c>
      <c r="L3528" s="112">
        <v>0</v>
      </c>
      <c r="M3528" s="112">
        <v>43952</v>
      </c>
      <c r="O3528" s="114" t="s">
        <v>1929</v>
      </c>
      <c r="P3528" s="114" t="s">
        <v>1930</v>
      </c>
      <c r="Q3528" s="114" t="s">
        <v>603</v>
      </c>
      <c r="R3528" s="114" t="s">
        <v>1690</v>
      </c>
      <c r="S3528" s="114"/>
      <c r="T3528" s="112">
        <v>0</v>
      </c>
      <c r="U3528" s="112">
        <v>0</v>
      </c>
      <c r="V3528" s="112">
        <v>0</v>
      </c>
      <c r="W3528" s="112">
        <v>0</v>
      </c>
      <c r="X3528" s="112">
        <v>0</v>
      </c>
      <c r="Y3528" s="112">
        <v>43952</v>
      </c>
      <c r="Z3528" s="112">
        <v>0</v>
      </c>
      <c r="AA3528" s="112">
        <v>0</v>
      </c>
      <c r="AB3528" s="112">
        <v>43952</v>
      </c>
    </row>
    <row r="3529" spans="1:28" hidden="1" outlineLevel="1" x14ac:dyDescent="0.25">
      <c r="A3529" s="114" t="s">
        <v>1929</v>
      </c>
      <c r="B3529" s="114" t="s">
        <v>1930</v>
      </c>
      <c r="C3529" s="114" t="s">
        <v>604</v>
      </c>
      <c r="D3529" s="114" t="s">
        <v>1691</v>
      </c>
      <c r="E3529" s="112">
        <v>0</v>
      </c>
      <c r="F3529" s="112">
        <v>0</v>
      </c>
      <c r="G3529" s="112">
        <v>0</v>
      </c>
      <c r="H3529" s="112">
        <v>0</v>
      </c>
      <c r="I3529" s="112">
        <v>0</v>
      </c>
      <c r="J3529" s="112">
        <v>166064</v>
      </c>
      <c r="K3529" s="112">
        <v>0</v>
      </c>
      <c r="L3529" s="112">
        <v>10788</v>
      </c>
      <c r="M3529" s="112">
        <v>176852</v>
      </c>
      <c r="O3529" s="114" t="s">
        <v>1929</v>
      </c>
      <c r="P3529" s="114" t="s">
        <v>1930</v>
      </c>
      <c r="Q3529" s="114" t="s">
        <v>604</v>
      </c>
      <c r="R3529" s="114" t="s">
        <v>1691</v>
      </c>
      <c r="S3529" s="114"/>
      <c r="T3529" s="112">
        <v>0</v>
      </c>
      <c r="U3529" s="112">
        <v>0</v>
      </c>
      <c r="V3529" s="112">
        <v>0</v>
      </c>
      <c r="W3529" s="112">
        <v>0</v>
      </c>
      <c r="X3529" s="112">
        <v>0</v>
      </c>
      <c r="Y3529" s="112">
        <v>166064</v>
      </c>
      <c r="Z3529" s="112">
        <v>0</v>
      </c>
      <c r="AA3529" s="112">
        <v>10788</v>
      </c>
      <c r="AB3529" s="112">
        <v>176852</v>
      </c>
    </row>
    <row r="3530" spans="1:28" hidden="1" outlineLevel="1" x14ac:dyDescent="0.25">
      <c r="A3530" s="114" t="s">
        <v>1929</v>
      </c>
      <c r="B3530" s="114" t="s">
        <v>1930</v>
      </c>
      <c r="C3530" s="114" t="s">
        <v>605</v>
      </c>
      <c r="D3530" s="114" t="s">
        <v>1692</v>
      </c>
      <c r="E3530" s="112">
        <v>0</v>
      </c>
      <c r="F3530" s="112">
        <v>0</v>
      </c>
      <c r="G3530" s="112">
        <v>0</v>
      </c>
      <c r="H3530" s="112">
        <v>0</v>
      </c>
      <c r="I3530" s="112">
        <v>0</v>
      </c>
      <c r="J3530" s="112">
        <v>0</v>
      </c>
      <c r="K3530" s="112">
        <v>0</v>
      </c>
      <c r="L3530" s="112">
        <v>0</v>
      </c>
      <c r="M3530" s="112">
        <v>0</v>
      </c>
      <c r="O3530" s="114" t="s">
        <v>1929</v>
      </c>
      <c r="P3530" s="114" t="s">
        <v>1930</v>
      </c>
      <c r="Q3530" s="114" t="s">
        <v>605</v>
      </c>
      <c r="R3530" s="114" t="s">
        <v>1692</v>
      </c>
      <c r="S3530" s="114"/>
      <c r="T3530" s="112">
        <v>0</v>
      </c>
      <c r="U3530" s="112">
        <v>0</v>
      </c>
      <c r="V3530" s="112">
        <v>0</v>
      </c>
      <c r="W3530" s="112">
        <v>0</v>
      </c>
      <c r="X3530" s="112">
        <v>0</v>
      </c>
      <c r="Y3530" s="112">
        <v>0</v>
      </c>
      <c r="Z3530" s="112">
        <v>0</v>
      </c>
      <c r="AA3530" s="112">
        <v>0</v>
      </c>
      <c r="AB3530" s="112">
        <v>0</v>
      </c>
    </row>
    <row r="3531" spans="1:28" hidden="1" outlineLevel="1" x14ac:dyDescent="0.25">
      <c r="A3531" s="114" t="s">
        <v>1929</v>
      </c>
      <c r="B3531" s="114" t="s">
        <v>1930</v>
      </c>
      <c r="C3531" s="114" t="s">
        <v>606</v>
      </c>
      <c r="D3531" s="114" t="s">
        <v>1693</v>
      </c>
      <c r="E3531" s="112">
        <v>0</v>
      </c>
      <c r="F3531" s="112">
        <v>0</v>
      </c>
      <c r="G3531" s="112">
        <v>0</v>
      </c>
      <c r="H3531" s="112">
        <v>0</v>
      </c>
      <c r="I3531" s="112">
        <v>0</v>
      </c>
      <c r="J3531" s="112">
        <v>97760</v>
      </c>
      <c r="K3531" s="112">
        <v>0</v>
      </c>
      <c r="L3531" s="112">
        <v>0</v>
      </c>
      <c r="M3531" s="112">
        <v>97760</v>
      </c>
      <c r="O3531" s="114" t="s">
        <v>1929</v>
      </c>
      <c r="P3531" s="114" t="s">
        <v>1930</v>
      </c>
      <c r="Q3531" s="114" t="s">
        <v>606</v>
      </c>
      <c r="R3531" s="114" t="s">
        <v>1693</v>
      </c>
      <c r="S3531" s="114"/>
      <c r="T3531" s="112">
        <v>0</v>
      </c>
      <c r="U3531" s="112">
        <v>0</v>
      </c>
      <c r="V3531" s="112">
        <v>0</v>
      </c>
      <c r="W3531" s="112">
        <v>0</v>
      </c>
      <c r="X3531" s="112">
        <v>0</v>
      </c>
      <c r="Y3531" s="112">
        <v>97760</v>
      </c>
      <c r="Z3531" s="112">
        <v>0</v>
      </c>
      <c r="AA3531" s="112">
        <v>0</v>
      </c>
      <c r="AB3531" s="112">
        <v>97760</v>
      </c>
    </row>
    <row r="3532" spans="1:28" hidden="1" outlineLevel="1" x14ac:dyDescent="0.25">
      <c r="A3532" s="114" t="s">
        <v>1929</v>
      </c>
      <c r="B3532" s="114" t="s">
        <v>1930</v>
      </c>
      <c r="C3532" s="114" t="s">
        <v>607</v>
      </c>
      <c r="D3532" s="114" t="s">
        <v>1694</v>
      </c>
      <c r="E3532" s="112">
        <v>0</v>
      </c>
      <c r="F3532" s="112">
        <v>190800</v>
      </c>
      <c r="G3532" s="112">
        <v>108540</v>
      </c>
      <c r="H3532" s="112">
        <v>0</v>
      </c>
      <c r="I3532" s="112">
        <v>0</v>
      </c>
      <c r="J3532" s="112">
        <v>22992</v>
      </c>
      <c r="K3532" s="112">
        <v>0</v>
      </c>
      <c r="L3532" s="112">
        <v>0</v>
      </c>
      <c r="M3532" s="112">
        <v>322332</v>
      </c>
      <c r="O3532" s="114" t="s">
        <v>1929</v>
      </c>
      <c r="P3532" s="114" t="s">
        <v>1930</v>
      </c>
      <c r="Q3532" s="114" t="s">
        <v>607</v>
      </c>
      <c r="R3532" s="114" t="s">
        <v>1694</v>
      </c>
      <c r="S3532" s="114"/>
      <c r="T3532" s="112">
        <v>0</v>
      </c>
      <c r="U3532" s="112">
        <v>190800</v>
      </c>
      <c r="V3532" s="112">
        <v>108540</v>
      </c>
      <c r="W3532" s="112">
        <v>0</v>
      </c>
      <c r="X3532" s="112">
        <v>0</v>
      </c>
      <c r="Y3532" s="112">
        <v>22992</v>
      </c>
      <c r="Z3532" s="112">
        <v>0</v>
      </c>
      <c r="AA3532" s="112">
        <v>0</v>
      </c>
      <c r="AB3532" s="112">
        <v>322332</v>
      </c>
    </row>
    <row r="3533" spans="1:28" hidden="1" outlineLevel="1" x14ac:dyDescent="0.25">
      <c r="A3533" s="114" t="s">
        <v>1929</v>
      </c>
      <c r="B3533" s="114" t="s">
        <v>1930</v>
      </c>
      <c r="C3533" s="114" t="s">
        <v>608</v>
      </c>
      <c r="D3533" s="114" t="s">
        <v>1695</v>
      </c>
      <c r="E3533" s="112">
        <v>0</v>
      </c>
      <c r="F3533" s="112">
        <v>0</v>
      </c>
      <c r="G3533" s="112">
        <v>0</v>
      </c>
      <c r="H3533" s="112">
        <v>0</v>
      </c>
      <c r="I3533" s="112">
        <v>410496</v>
      </c>
      <c r="J3533" s="112">
        <v>0</v>
      </c>
      <c r="K3533" s="112">
        <v>0</v>
      </c>
      <c r="L3533" s="112">
        <v>0</v>
      </c>
      <c r="M3533" s="112">
        <v>410496</v>
      </c>
      <c r="O3533" s="114" t="s">
        <v>1929</v>
      </c>
      <c r="P3533" s="114" t="s">
        <v>1930</v>
      </c>
      <c r="Q3533" s="114" t="s">
        <v>608</v>
      </c>
      <c r="R3533" s="114" t="s">
        <v>1695</v>
      </c>
      <c r="S3533" s="114"/>
      <c r="T3533" s="112">
        <v>0</v>
      </c>
      <c r="U3533" s="112">
        <v>0</v>
      </c>
      <c r="V3533" s="112">
        <v>0</v>
      </c>
      <c r="W3533" s="112">
        <v>0</v>
      </c>
      <c r="X3533" s="112">
        <v>410496</v>
      </c>
      <c r="Y3533" s="112">
        <v>0</v>
      </c>
      <c r="Z3533" s="112">
        <v>0</v>
      </c>
      <c r="AA3533" s="112">
        <v>0</v>
      </c>
      <c r="AB3533" s="112">
        <v>410496</v>
      </c>
    </row>
    <row r="3534" spans="1:28" hidden="1" outlineLevel="1" x14ac:dyDescent="0.25">
      <c r="A3534" s="114" t="s">
        <v>1929</v>
      </c>
      <c r="B3534" s="114" t="s">
        <v>1930</v>
      </c>
      <c r="C3534" s="114" t="s">
        <v>609</v>
      </c>
      <c r="D3534" s="114" t="s">
        <v>1696</v>
      </c>
      <c r="E3534" s="112">
        <v>0</v>
      </c>
      <c r="F3534" s="112">
        <v>0</v>
      </c>
      <c r="G3534" s="112">
        <v>0</v>
      </c>
      <c r="H3534" s="112">
        <v>0</v>
      </c>
      <c r="I3534" s="112">
        <v>509888</v>
      </c>
      <c r="J3534" s="112">
        <v>0</v>
      </c>
      <c r="K3534" s="112">
        <v>32016</v>
      </c>
      <c r="L3534" s="112">
        <v>0</v>
      </c>
      <c r="M3534" s="112">
        <v>541904</v>
      </c>
      <c r="O3534" s="114" t="s">
        <v>1929</v>
      </c>
      <c r="P3534" s="114" t="s">
        <v>1930</v>
      </c>
      <c r="Q3534" s="114" t="s">
        <v>609</v>
      </c>
      <c r="R3534" s="114" t="s">
        <v>1696</v>
      </c>
      <c r="S3534" s="114"/>
      <c r="T3534" s="112">
        <v>0</v>
      </c>
      <c r="U3534" s="112">
        <v>0</v>
      </c>
      <c r="V3534" s="112">
        <v>0</v>
      </c>
      <c r="W3534" s="112">
        <v>0</v>
      </c>
      <c r="X3534" s="112">
        <v>509888</v>
      </c>
      <c r="Y3534" s="112">
        <v>0</v>
      </c>
      <c r="Z3534" s="112">
        <v>32016</v>
      </c>
      <c r="AA3534" s="112">
        <v>0</v>
      </c>
      <c r="AB3534" s="112">
        <v>541904</v>
      </c>
    </row>
    <row r="3535" spans="1:28" hidden="1" outlineLevel="1" x14ac:dyDescent="0.25">
      <c r="A3535" s="114" t="s">
        <v>1929</v>
      </c>
      <c r="B3535" s="114" t="s">
        <v>1930</v>
      </c>
      <c r="C3535" s="114" t="s">
        <v>610</v>
      </c>
      <c r="D3535" s="114" t="s">
        <v>1697</v>
      </c>
      <c r="E3535" s="112">
        <v>0</v>
      </c>
      <c r="F3535" s="112">
        <v>0</v>
      </c>
      <c r="G3535" s="112">
        <v>0</v>
      </c>
      <c r="H3535" s="112">
        <v>0</v>
      </c>
      <c r="I3535" s="112">
        <v>154784</v>
      </c>
      <c r="J3535" s="112">
        <v>0</v>
      </c>
      <c r="K3535" s="112">
        <v>0</v>
      </c>
      <c r="L3535" s="112">
        <v>0</v>
      </c>
      <c r="M3535" s="112">
        <v>154784</v>
      </c>
      <c r="O3535" s="114" t="s">
        <v>1929</v>
      </c>
      <c r="P3535" s="114" t="s">
        <v>1930</v>
      </c>
      <c r="Q3535" s="114" t="s">
        <v>610</v>
      </c>
      <c r="R3535" s="114" t="s">
        <v>1697</v>
      </c>
      <c r="S3535" s="114"/>
      <c r="T3535" s="112">
        <v>0</v>
      </c>
      <c r="U3535" s="112">
        <v>0</v>
      </c>
      <c r="V3535" s="112">
        <v>0</v>
      </c>
      <c r="W3535" s="112">
        <v>0</v>
      </c>
      <c r="X3535" s="112">
        <v>154784</v>
      </c>
      <c r="Y3535" s="112">
        <v>0</v>
      </c>
      <c r="Z3535" s="112">
        <v>0</v>
      </c>
      <c r="AA3535" s="112">
        <v>0</v>
      </c>
      <c r="AB3535" s="112">
        <v>154784</v>
      </c>
    </row>
    <row r="3536" spans="1:28" hidden="1" outlineLevel="1" x14ac:dyDescent="0.25">
      <c r="A3536" s="114" t="s">
        <v>1929</v>
      </c>
      <c r="B3536" s="114" t="s">
        <v>1930</v>
      </c>
      <c r="C3536" s="114" t="s">
        <v>611</v>
      </c>
      <c r="D3536" s="114" t="s">
        <v>1698</v>
      </c>
      <c r="E3536" s="112">
        <v>0</v>
      </c>
      <c r="F3536" s="112">
        <v>0</v>
      </c>
      <c r="G3536" s="112">
        <v>0</v>
      </c>
      <c r="H3536" s="112">
        <v>0</v>
      </c>
      <c r="I3536" s="112">
        <v>0</v>
      </c>
      <c r="J3536" s="112">
        <v>0</v>
      </c>
      <c r="K3536" s="112">
        <v>0</v>
      </c>
      <c r="L3536" s="112">
        <v>0</v>
      </c>
      <c r="M3536" s="112">
        <v>0</v>
      </c>
      <c r="O3536" s="114" t="s">
        <v>1929</v>
      </c>
      <c r="P3536" s="114" t="s">
        <v>1930</v>
      </c>
      <c r="Q3536" s="114" t="s">
        <v>611</v>
      </c>
      <c r="R3536" s="114" t="s">
        <v>1698</v>
      </c>
      <c r="S3536" s="114"/>
      <c r="T3536" s="112">
        <v>0</v>
      </c>
      <c r="U3536" s="112">
        <v>0</v>
      </c>
      <c r="V3536" s="112">
        <v>0</v>
      </c>
      <c r="W3536" s="112">
        <v>0</v>
      </c>
      <c r="X3536" s="112">
        <v>0</v>
      </c>
      <c r="Y3536" s="112">
        <v>0</v>
      </c>
      <c r="Z3536" s="112">
        <v>0</v>
      </c>
      <c r="AA3536" s="112">
        <v>0</v>
      </c>
      <c r="AB3536" s="112">
        <v>0</v>
      </c>
    </row>
    <row r="3537" spans="1:28" hidden="1" outlineLevel="1" x14ac:dyDescent="0.25">
      <c r="A3537" s="114" t="s">
        <v>1929</v>
      </c>
      <c r="B3537" s="114" t="s">
        <v>1930</v>
      </c>
      <c r="C3537" s="114" t="s">
        <v>612</v>
      </c>
      <c r="D3537" s="114" t="s">
        <v>1699</v>
      </c>
      <c r="E3537" s="112">
        <v>9456</v>
      </c>
      <c r="F3537" s="112">
        <v>0</v>
      </c>
      <c r="G3537" s="112">
        <v>0</v>
      </c>
      <c r="H3537" s="112">
        <v>0</v>
      </c>
      <c r="I3537" s="112">
        <v>1536</v>
      </c>
      <c r="J3537" s="112">
        <v>0</v>
      </c>
      <c r="K3537" s="112">
        <v>0</v>
      </c>
      <c r="L3537" s="112">
        <v>0</v>
      </c>
      <c r="M3537" s="112">
        <v>10992</v>
      </c>
      <c r="O3537" s="114" t="s">
        <v>1929</v>
      </c>
      <c r="P3537" s="114" t="s">
        <v>1930</v>
      </c>
      <c r="Q3537" s="114" t="s">
        <v>612</v>
      </c>
      <c r="R3537" s="114" t="s">
        <v>1699</v>
      </c>
      <c r="S3537" s="114"/>
      <c r="T3537" s="112">
        <v>9456</v>
      </c>
      <c r="U3537" s="112">
        <v>0</v>
      </c>
      <c r="V3537" s="112">
        <v>0</v>
      </c>
      <c r="W3537" s="112">
        <v>0</v>
      </c>
      <c r="X3537" s="112">
        <v>1536</v>
      </c>
      <c r="Y3537" s="112">
        <v>0</v>
      </c>
      <c r="Z3537" s="112">
        <v>0</v>
      </c>
      <c r="AA3537" s="112">
        <v>0</v>
      </c>
      <c r="AB3537" s="112">
        <v>10992</v>
      </c>
    </row>
    <row r="3538" spans="1:28" hidden="1" outlineLevel="1" x14ac:dyDescent="0.25">
      <c r="A3538" s="114" t="s">
        <v>1929</v>
      </c>
      <c r="B3538" s="114" t="s">
        <v>1930</v>
      </c>
      <c r="C3538" s="114" t="s">
        <v>613</v>
      </c>
      <c r="D3538" s="114" t="s">
        <v>1700</v>
      </c>
      <c r="E3538" s="112">
        <v>327024</v>
      </c>
      <c r="F3538" s="112">
        <v>0</v>
      </c>
      <c r="G3538" s="112">
        <v>0</v>
      </c>
      <c r="H3538" s="112">
        <v>0</v>
      </c>
      <c r="I3538" s="112">
        <v>8096</v>
      </c>
      <c r="J3538" s="112">
        <v>0</v>
      </c>
      <c r="K3538" s="112">
        <v>0</v>
      </c>
      <c r="L3538" s="112">
        <v>0</v>
      </c>
      <c r="M3538" s="112">
        <v>335120</v>
      </c>
      <c r="O3538" s="114" t="s">
        <v>1929</v>
      </c>
      <c r="P3538" s="114" t="s">
        <v>1930</v>
      </c>
      <c r="Q3538" s="114" t="s">
        <v>613</v>
      </c>
      <c r="R3538" s="114" t="s">
        <v>1700</v>
      </c>
      <c r="S3538" s="114"/>
      <c r="T3538" s="112">
        <v>327024</v>
      </c>
      <c r="U3538" s="112">
        <v>0</v>
      </c>
      <c r="V3538" s="112">
        <v>0</v>
      </c>
      <c r="W3538" s="112">
        <v>0</v>
      </c>
      <c r="X3538" s="112">
        <v>8096</v>
      </c>
      <c r="Y3538" s="112">
        <v>0</v>
      </c>
      <c r="Z3538" s="112">
        <v>0</v>
      </c>
      <c r="AA3538" s="112">
        <v>0</v>
      </c>
      <c r="AB3538" s="112">
        <v>335120</v>
      </c>
    </row>
    <row r="3539" spans="1:28" hidden="1" outlineLevel="1" x14ac:dyDescent="0.25">
      <c r="A3539" s="114" t="s">
        <v>1929</v>
      </c>
      <c r="B3539" s="114" t="s">
        <v>1930</v>
      </c>
      <c r="C3539" s="114" t="s">
        <v>614</v>
      </c>
      <c r="D3539" s="114" t="s">
        <v>1701</v>
      </c>
      <c r="E3539" s="112">
        <v>70368</v>
      </c>
      <c r="F3539" s="112">
        <v>0</v>
      </c>
      <c r="G3539" s="112">
        <v>0</v>
      </c>
      <c r="H3539" s="112">
        <v>0</v>
      </c>
      <c r="I3539" s="112">
        <v>94416</v>
      </c>
      <c r="J3539" s="112">
        <v>0</v>
      </c>
      <c r="K3539" s="112">
        <v>0</v>
      </c>
      <c r="L3539" s="112">
        <v>0</v>
      </c>
      <c r="M3539" s="112">
        <v>164784</v>
      </c>
      <c r="O3539" s="114" t="s">
        <v>1929</v>
      </c>
      <c r="P3539" s="114" t="s">
        <v>1930</v>
      </c>
      <c r="Q3539" s="114" t="s">
        <v>614</v>
      </c>
      <c r="R3539" s="114" t="s">
        <v>1701</v>
      </c>
      <c r="S3539" s="114"/>
      <c r="T3539" s="112">
        <v>70368</v>
      </c>
      <c r="U3539" s="112">
        <v>0</v>
      </c>
      <c r="V3539" s="112">
        <v>0</v>
      </c>
      <c r="W3539" s="112">
        <v>0</v>
      </c>
      <c r="X3539" s="112">
        <v>94416</v>
      </c>
      <c r="Y3539" s="112">
        <v>0</v>
      </c>
      <c r="Z3539" s="112">
        <v>0</v>
      </c>
      <c r="AA3539" s="112">
        <v>0</v>
      </c>
      <c r="AB3539" s="112">
        <v>164784</v>
      </c>
    </row>
    <row r="3540" spans="1:28" hidden="1" outlineLevel="1" x14ac:dyDescent="0.25">
      <c r="A3540" s="114" t="s">
        <v>1929</v>
      </c>
      <c r="B3540" s="114" t="s">
        <v>1930</v>
      </c>
      <c r="C3540" s="114" t="s">
        <v>615</v>
      </c>
      <c r="D3540" s="114" t="s">
        <v>1702</v>
      </c>
      <c r="E3540" s="112">
        <v>0</v>
      </c>
      <c r="F3540" s="112">
        <v>0</v>
      </c>
      <c r="G3540" s="112">
        <v>0</v>
      </c>
      <c r="H3540" s="112">
        <v>0</v>
      </c>
      <c r="I3540" s="112">
        <v>0</v>
      </c>
      <c r="J3540" s="112">
        <v>0</v>
      </c>
      <c r="K3540" s="112">
        <v>0</v>
      </c>
      <c r="L3540" s="112">
        <v>0</v>
      </c>
      <c r="M3540" s="112">
        <v>0</v>
      </c>
      <c r="O3540" s="114" t="s">
        <v>1929</v>
      </c>
      <c r="P3540" s="114" t="s">
        <v>1930</v>
      </c>
      <c r="Q3540" s="114" t="s">
        <v>615</v>
      </c>
      <c r="R3540" s="114" t="s">
        <v>1702</v>
      </c>
      <c r="S3540" s="114"/>
      <c r="T3540" s="112">
        <v>0</v>
      </c>
      <c r="U3540" s="112">
        <v>0</v>
      </c>
      <c r="V3540" s="112">
        <v>0</v>
      </c>
      <c r="W3540" s="112">
        <v>0</v>
      </c>
      <c r="X3540" s="112">
        <v>0</v>
      </c>
      <c r="Y3540" s="112">
        <v>0</v>
      </c>
      <c r="Z3540" s="112">
        <v>0</v>
      </c>
      <c r="AA3540" s="112">
        <v>0</v>
      </c>
      <c r="AB3540" s="112">
        <v>0</v>
      </c>
    </row>
    <row r="3541" spans="1:28" hidden="1" outlineLevel="1" x14ac:dyDescent="0.25">
      <c r="A3541" s="114" t="s">
        <v>1929</v>
      </c>
      <c r="B3541" s="114" t="s">
        <v>1930</v>
      </c>
      <c r="C3541" s="114" t="s">
        <v>616</v>
      </c>
      <c r="D3541" s="114" t="s">
        <v>1703</v>
      </c>
      <c r="E3541" s="112">
        <v>760384</v>
      </c>
      <c r="F3541" s="112">
        <v>533936</v>
      </c>
      <c r="G3541" s="112">
        <v>108540</v>
      </c>
      <c r="H3541" s="112">
        <v>203908</v>
      </c>
      <c r="I3541" s="112">
        <v>2830096</v>
      </c>
      <c r="J3541" s="112">
        <v>2596704</v>
      </c>
      <c r="K3541" s="112">
        <v>37960</v>
      </c>
      <c r="L3541" s="112">
        <v>11604</v>
      </c>
      <c r="M3541" s="112">
        <v>7083132</v>
      </c>
      <c r="O3541" s="114" t="s">
        <v>1929</v>
      </c>
      <c r="P3541" s="114" t="s">
        <v>1930</v>
      </c>
      <c r="Q3541" s="114" t="s">
        <v>616</v>
      </c>
      <c r="R3541" s="114" t="s">
        <v>1703</v>
      </c>
      <c r="S3541" s="114"/>
      <c r="T3541" s="112">
        <v>760384</v>
      </c>
      <c r="U3541" s="112">
        <v>533936</v>
      </c>
      <c r="V3541" s="112">
        <v>108540</v>
      </c>
      <c r="W3541" s="112">
        <v>203908</v>
      </c>
      <c r="X3541" s="112">
        <v>2830096</v>
      </c>
      <c r="Y3541" s="112">
        <v>2596704</v>
      </c>
      <c r="Z3541" s="112">
        <v>37960</v>
      </c>
      <c r="AA3541" s="112">
        <v>11604</v>
      </c>
      <c r="AB3541" s="112">
        <v>7083132</v>
      </c>
    </row>
    <row r="3542" spans="1:28" hidden="1" outlineLevel="1" x14ac:dyDescent="0.25">
      <c r="D3542" s="111" t="s">
        <v>617</v>
      </c>
      <c r="R3542" s="111" t="s">
        <v>617</v>
      </c>
      <c r="S3542" s="111"/>
    </row>
    <row r="3543" spans="1:28" hidden="1" outlineLevel="1" x14ac:dyDescent="0.25">
      <c r="A3543" s="114" t="s">
        <v>1929</v>
      </c>
      <c r="B3543" s="114" t="s">
        <v>1930</v>
      </c>
      <c r="C3543" s="114" t="s">
        <v>618</v>
      </c>
      <c r="D3543" s="114" t="s">
        <v>1704</v>
      </c>
      <c r="E3543" s="112">
        <v>0</v>
      </c>
      <c r="F3543" s="112">
        <v>0</v>
      </c>
      <c r="G3543" s="112">
        <v>0</v>
      </c>
      <c r="H3543" s="112">
        <v>0</v>
      </c>
      <c r="I3543" s="112">
        <v>0</v>
      </c>
      <c r="J3543" s="112">
        <v>0</v>
      </c>
      <c r="K3543" s="112">
        <v>0</v>
      </c>
      <c r="L3543" s="112">
        <v>0</v>
      </c>
      <c r="M3543" s="112">
        <v>0</v>
      </c>
      <c r="O3543" s="114" t="s">
        <v>1929</v>
      </c>
      <c r="P3543" s="114" t="s">
        <v>1930</v>
      </c>
      <c r="Q3543" s="114" t="s">
        <v>618</v>
      </c>
      <c r="R3543" s="114" t="s">
        <v>1704</v>
      </c>
      <c r="S3543" s="114"/>
      <c r="T3543" s="112">
        <v>0</v>
      </c>
      <c r="U3543" s="112">
        <v>0</v>
      </c>
      <c r="V3543" s="112">
        <v>0</v>
      </c>
      <c r="W3543" s="112">
        <v>0</v>
      </c>
      <c r="X3543" s="112">
        <v>0</v>
      </c>
      <c r="Y3543" s="112">
        <v>0</v>
      </c>
      <c r="Z3543" s="112">
        <v>0</v>
      </c>
      <c r="AA3543" s="112">
        <v>0</v>
      </c>
      <c r="AB3543" s="112">
        <v>0</v>
      </c>
    </row>
    <row r="3544" spans="1:28" hidden="1" outlineLevel="1" x14ac:dyDescent="0.25">
      <c r="A3544" s="114" t="s">
        <v>1929</v>
      </c>
      <c r="B3544" s="114" t="s">
        <v>1930</v>
      </c>
      <c r="C3544" s="114" t="s">
        <v>619</v>
      </c>
      <c r="D3544" s="114" t="s">
        <v>1705</v>
      </c>
      <c r="E3544" s="112">
        <v>0</v>
      </c>
      <c r="F3544" s="112">
        <v>0</v>
      </c>
      <c r="G3544" s="112">
        <v>0</v>
      </c>
      <c r="H3544" s="112">
        <v>0</v>
      </c>
      <c r="I3544" s="112">
        <v>0</v>
      </c>
      <c r="J3544" s="112">
        <v>0</v>
      </c>
      <c r="K3544" s="112">
        <v>0</v>
      </c>
      <c r="L3544" s="112">
        <v>0</v>
      </c>
      <c r="M3544" s="112">
        <v>0</v>
      </c>
      <c r="O3544" s="114" t="s">
        <v>1929</v>
      </c>
      <c r="P3544" s="114" t="s">
        <v>1930</v>
      </c>
      <c r="Q3544" s="114" t="s">
        <v>619</v>
      </c>
      <c r="R3544" s="114" t="s">
        <v>1705</v>
      </c>
      <c r="S3544" s="114"/>
      <c r="T3544" s="112">
        <v>0</v>
      </c>
      <c r="U3544" s="112">
        <v>0</v>
      </c>
      <c r="V3544" s="112">
        <v>0</v>
      </c>
      <c r="W3544" s="112">
        <v>0</v>
      </c>
      <c r="X3544" s="112">
        <v>0</v>
      </c>
      <c r="Y3544" s="112">
        <v>0</v>
      </c>
      <c r="Z3544" s="112">
        <v>0</v>
      </c>
      <c r="AA3544" s="112">
        <v>0</v>
      </c>
      <c r="AB3544" s="112">
        <v>0</v>
      </c>
    </row>
    <row r="3545" spans="1:28" hidden="1" outlineLevel="1" x14ac:dyDescent="0.25">
      <c r="A3545" s="114" t="s">
        <v>1929</v>
      </c>
      <c r="B3545" s="114" t="s">
        <v>1930</v>
      </c>
      <c r="C3545" s="114" t="s">
        <v>620</v>
      </c>
      <c r="D3545" s="114" t="s">
        <v>1706</v>
      </c>
      <c r="E3545" s="112">
        <v>0</v>
      </c>
      <c r="F3545" s="112">
        <v>0</v>
      </c>
      <c r="G3545" s="112">
        <v>0</v>
      </c>
      <c r="H3545" s="112">
        <v>0</v>
      </c>
      <c r="I3545" s="112">
        <v>0</v>
      </c>
      <c r="J3545" s="112">
        <v>0</v>
      </c>
      <c r="K3545" s="112">
        <v>0</v>
      </c>
      <c r="L3545" s="112">
        <v>0</v>
      </c>
      <c r="M3545" s="112">
        <v>0</v>
      </c>
      <c r="O3545" s="114" t="s">
        <v>1929</v>
      </c>
      <c r="P3545" s="114" t="s">
        <v>1930</v>
      </c>
      <c r="Q3545" s="114" t="s">
        <v>620</v>
      </c>
      <c r="R3545" s="114" t="s">
        <v>1706</v>
      </c>
      <c r="S3545" s="114"/>
      <c r="T3545" s="112">
        <v>0</v>
      </c>
      <c r="U3545" s="112">
        <v>0</v>
      </c>
      <c r="V3545" s="112">
        <v>0</v>
      </c>
      <c r="W3545" s="112">
        <v>0</v>
      </c>
      <c r="X3545" s="112">
        <v>0</v>
      </c>
      <c r="Y3545" s="112">
        <v>0</v>
      </c>
      <c r="Z3545" s="112">
        <v>0</v>
      </c>
      <c r="AA3545" s="112">
        <v>0</v>
      </c>
      <c r="AB3545" s="112">
        <v>0</v>
      </c>
    </row>
    <row r="3546" spans="1:28" hidden="1" outlineLevel="1" x14ac:dyDescent="0.25">
      <c r="A3546" s="114" t="s">
        <v>1929</v>
      </c>
      <c r="B3546" s="114" t="s">
        <v>1930</v>
      </c>
      <c r="C3546" s="114" t="s">
        <v>621</v>
      </c>
      <c r="D3546" s="114" t="s">
        <v>1707</v>
      </c>
      <c r="E3546" s="112">
        <v>0</v>
      </c>
      <c r="F3546" s="112">
        <v>0</v>
      </c>
      <c r="G3546" s="112">
        <v>0</v>
      </c>
      <c r="H3546" s="112">
        <v>0</v>
      </c>
      <c r="I3546" s="112">
        <v>0</v>
      </c>
      <c r="J3546" s="112">
        <v>0</v>
      </c>
      <c r="K3546" s="112">
        <v>0</v>
      </c>
      <c r="L3546" s="112">
        <v>0</v>
      </c>
      <c r="M3546" s="112">
        <v>0</v>
      </c>
      <c r="O3546" s="114" t="s">
        <v>1929</v>
      </c>
      <c r="P3546" s="114" t="s">
        <v>1930</v>
      </c>
      <c r="Q3546" s="114" t="s">
        <v>621</v>
      </c>
      <c r="R3546" s="114" t="s">
        <v>1707</v>
      </c>
      <c r="S3546" s="114"/>
      <c r="T3546" s="112">
        <v>0</v>
      </c>
      <c r="U3546" s="112">
        <v>0</v>
      </c>
      <c r="V3546" s="112">
        <v>0</v>
      </c>
      <c r="W3546" s="112">
        <v>0</v>
      </c>
      <c r="X3546" s="112">
        <v>0</v>
      </c>
      <c r="Y3546" s="112">
        <v>0</v>
      </c>
      <c r="Z3546" s="112">
        <v>0</v>
      </c>
      <c r="AA3546" s="112">
        <v>0</v>
      </c>
      <c r="AB3546" s="112">
        <v>0</v>
      </c>
    </row>
    <row r="3547" spans="1:28" hidden="1" outlineLevel="1" x14ac:dyDescent="0.25">
      <c r="A3547" s="114" t="s">
        <v>1929</v>
      </c>
      <c r="B3547" s="114" t="s">
        <v>1930</v>
      </c>
      <c r="C3547" s="114" t="s">
        <v>706</v>
      </c>
      <c r="D3547" s="114" t="s">
        <v>1708</v>
      </c>
      <c r="E3547" s="112">
        <v>0</v>
      </c>
      <c r="F3547" s="112">
        <v>0</v>
      </c>
      <c r="G3547" s="112">
        <v>0</v>
      </c>
      <c r="H3547" s="112">
        <v>0</v>
      </c>
      <c r="I3547" s="112">
        <v>0</v>
      </c>
      <c r="J3547" s="112">
        <v>0</v>
      </c>
      <c r="K3547" s="112">
        <v>0</v>
      </c>
      <c r="L3547" s="112">
        <v>0</v>
      </c>
      <c r="M3547" s="112">
        <v>0</v>
      </c>
      <c r="O3547" s="114" t="s">
        <v>1929</v>
      </c>
      <c r="P3547" s="114" t="s">
        <v>1930</v>
      </c>
      <c r="Q3547" s="114" t="s">
        <v>706</v>
      </c>
      <c r="R3547" s="114" t="s">
        <v>1708</v>
      </c>
      <c r="S3547" s="114"/>
      <c r="T3547" s="112">
        <v>0</v>
      </c>
      <c r="U3547" s="112">
        <v>0</v>
      </c>
      <c r="V3547" s="112">
        <v>0</v>
      </c>
      <c r="W3547" s="112">
        <v>0</v>
      </c>
      <c r="X3547" s="112">
        <v>0</v>
      </c>
      <c r="Y3547" s="112">
        <v>0</v>
      </c>
      <c r="Z3547" s="112">
        <v>0</v>
      </c>
      <c r="AA3547" s="112">
        <v>0</v>
      </c>
      <c r="AB3547" s="112">
        <v>0</v>
      </c>
    </row>
    <row r="3548" spans="1:28" hidden="1" outlineLevel="1" x14ac:dyDescent="0.25">
      <c r="A3548" s="114" t="s">
        <v>1929</v>
      </c>
      <c r="B3548" s="114" t="s">
        <v>1930</v>
      </c>
      <c r="C3548" s="114" t="s">
        <v>708</v>
      </c>
      <c r="D3548" s="114" t="s">
        <v>1709</v>
      </c>
      <c r="E3548" s="112">
        <v>0</v>
      </c>
      <c r="F3548" s="112">
        <v>0</v>
      </c>
      <c r="G3548" s="112">
        <v>0</v>
      </c>
      <c r="H3548" s="112">
        <v>0</v>
      </c>
      <c r="I3548" s="112">
        <v>0</v>
      </c>
      <c r="J3548" s="112">
        <v>0</v>
      </c>
      <c r="K3548" s="112">
        <v>0</v>
      </c>
      <c r="L3548" s="112">
        <v>0</v>
      </c>
      <c r="M3548" s="112">
        <v>0</v>
      </c>
      <c r="O3548" s="114" t="s">
        <v>1929</v>
      </c>
      <c r="P3548" s="114" t="s">
        <v>1930</v>
      </c>
      <c r="Q3548" s="114" t="s">
        <v>708</v>
      </c>
      <c r="R3548" s="114" t="s">
        <v>1709</v>
      </c>
      <c r="S3548" s="114"/>
      <c r="T3548" s="112">
        <v>0</v>
      </c>
      <c r="U3548" s="112">
        <v>0</v>
      </c>
      <c r="V3548" s="112">
        <v>0</v>
      </c>
      <c r="W3548" s="112">
        <v>0</v>
      </c>
      <c r="X3548" s="112">
        <v>0</v>
      </c>
      <c r="Y3548" s="112">
        <v>0</v>
      </c>
      <c r="Z3548" s="112">
        <v>0</v>
      </c>
      <c r="AA3548" s="112">
        <v>0</v>
      </c>
      <c r="AB3548" s="112">
        <v>0</v>
      </c>
    </row>
    <row r="3549" spans="1:28" hidden="1" outlineLevel="1" x14ac:dyDescent="0.25"/>
    <row r="3550" spans="1:28" hidden="1" outlineLevel="1" x14ac:dyDescent="0.25"/>
    <row r="3551" spans="1:28" hidden="1" outlineLevel="1" x14ac:dyDescent="0.25">
      <c r="A3551" s="111" t="s">
        <v>1931</v>
      </c>
      <c r="O3551" s="111" t="s">
        <v>1931</v>
      </c>
    </row>
    <row r="3552" spans="1:28" hidden="1" outlineLevel="1" x14ac:dyDescent="0.25">
      <c r="A3552" s="114" t="s">
        <v>0</v>
      </c>
      <c r="B3552" s="114" t="s">
        <v>1666</v>
      </c>
      <c r="C3552" s="114" t="s">
        <v>112</v>
      </c>
      <c r="D3552" s="111" t="s">
        <v>127</v>
      </c>
      <c r="E3552" s="112" t="s">
        <v>1667</v>
      </c>
      <c r="F3552" s="112" t="s">
        <v>1668</v>
      </c>
      <c r="G3552" s="112" t="s">
        <v>1669</v>
      </c>
      <c r="H3552" s="112" t="s">
        <v>1670</v>
      </c>
      <c r="I3552" s="112" t="s">
        <v>1671</v>
      </c>
      <c r="J3552" s="112" t="s">
        <v>1672</v>
      </c>
      <c r="K3552" s="112" t="s">
        <v>1673</v>
      </c>
      <c r="L3552" s="112" t="s">
        <v>1674</v>
      </c>
      <c r="M3552" s="112" t="s">
        <v>1</v>
      </c>
      <c r="O3552" s="114" t="s">
        <v>0</v>
      </c>
      <c r="P3552" s="114" t="s">
        <v>1666</v>
      </c>
      <c r="Q3552" s="114" t="s">
        <v>112</v>
      </c>
      <c r="R3552" s="111" t="s">
        <v>127</v>
      </c>
      <c r="S3552" s="111"/>
      <c r="T3552" s="112" t="s">
        <v>1667</v>
      </c>
      <c r="U3552" s="112" t="s">
        <v>1668</v>
      </c>
      <c r="V3552" s="112" t="s">
        <v>1669</v>
      </c>
      <c r="W3552" s="112" t="s">
        <v>1670</v>
      </c>
      <c r="X3552" s="112" t="s">
        <v>1671</v>
      </c>
      <c r="Y3552" s="112" t="s">
        <v>1672</v>
      </c>
      <c r="Z3552" s="112" t="s">
        <v>1673</v>
      </c>
      <c r="AA3552" s="112" t="s">
        <v>1674</v>
      </c>
      <c r="AB3552" s="112" t="s">
        <v>1</v>
      </c>
    </row>
    <row r="3553" spans="1:28" hidden="1" outlineLevel="1" x14ac:dyDescent="0.25">
      <c r="A3553" s="114" t="s">
        <v>1932</v>
      </c>
      <c r="B3553" s="114" t="s">
        <v>1933</v>
      </c>
      <c r="C3553" s="114" t="s">
        <v>589</v>
      </c>
      <c r="D3553" s="114" t="s">
        <v>1676</v>
      </c>
      <c r="E3553" s="112">
        <v>448</v>
      </c>
      <c r="F3553" s="112">
        <v>0</v>
      </c>
      <c r="G3553" s="112">
        <v>0</v>
      </c>
      <c r="H3553" s="112">
        <v>0</v>
      </c>
      <c r="I3553" s="112">
        <v>0</v>
      </c>
      <c r="J3553" s="112">
        <v>0</v>
      </c>
      <c r="K3553" s="112">
        <v>528</v>
      </c>
      <c r="L3553" s="112">
        <v>0</v>
      </c>
      <c r="M3553" s="112">
        <v>976</v>
      </c>
      <c r="O3553" s="114" t="s">
        <v>1932</v>
      </c>
      <c r="P3553" s="114" t="s">
        <v>1933</v>
      </c>
      <c r="Q3553" s="114" t="s">
        <v>589</v>
      </c>
      <c r="R3553" s="114" t="s">
        <v>1676</v>
      </c>
      <c r="S3553" s="114"/>
      <c r="T3553" s="112">
        <v>448</v>
      </c>
      <c r="U3553" s="112">
        <v>0</v>
      </c>
      <c r="V3553" s="112">
        <v>0</v>
      </c>
      <c r="W3553" s="112">
        <v>0</v>
      </c>
      <c r="X3553" s="112">
        <v>0</v>
      </c>
      <c r="Y3553" s="112">
        <v>0</v>
      </c>
      <c r="Z3553" s="112">
        <v>528</v>
      </c>
      <c r="AA3553" s="112">
        <v>0</v>
      </c>
      <c r="AB3553" s="112">
        <v>976</v>
      </c>
    </row>
    <row r="3554" spans="1:28" hidden="1" outlineLevel="1" x14ac:dyDescent="0.25">
      <c r="A3554" s="114" t="s">
        <v>1932</v>
      </c>
      <c r="B3554" s="114" t="s">
        <v>1933</v>
      </c>
      <c r="C3554" s="114" t="s">
        <v>590</v>
      </c>
      <c r="D3554" s="114" t="s">
        <v>1677</v>
      </c>
      <c r="E3554" s="112">
        <v>0</v>
      </c>
      <c r="F3554" s="112">
        <v>0</v>
      </c>
      <c r="G3554" s="112">
        <v>0</v>
      </c>
      <c r="H3554" s="112">
        <v>0</v>
      </c>
      <c r="I3554" s="112">
        <v>75984</v>
      </c>
      <c r="J3554" s="112">
        <v>0</v>
      </c>
      <c r="K3554" s="112">
        <v>15861</v>
      </c>
      <c r="L3554" s="112">
        <v>0</v>
      </c>
      <c r="M3554" s="112">
        <v>91845</v>
      </c>
      <c r="O3554" s="114" t="s">
        <v>1932</v>
      </c>
      <c r="P3554" s="114" t="s">
        <v>1933</v>
      </c>
      <c r="Q3554" s="114" t="s">
        <v>590</v>
      </c>
      <c r="R3554" s="114" t="s">
        <v>1677</v>
      </c>
      <c r="S3554" s="114"/>
      <c r="T3554" s="112">
        <v>0</v>
      </c>
      <c r="U3554" s="112">
        <v>0</v>
      </c>
      <c r="V3554" s="112">
        <v>0</v>
      </c>
      <c r="W3554" s="112">
        <v>0</v>
      </c>
      <c r="X3554" s="112">
        <v>75984</v>
      </c>
      <c r="Y3554" s="112">
        <v>0</v>
      </c>
      <c r="Z3554" s="112">
        <v>15861</v>
      </c>
      <c r="AA3554" s="112">
        <v>0</v>
      </c>
      <c r="AB3554" s="112">
        <v>91845</v>
      </c>
    </row>
    <row r="3555" spans="1:28" hidden="1" outlineLevel="1" x14ac:dyDescent="0.25">
      <c r="A3555" s="114" t="s">
        <v>1932</v>
      </c>
      <c r="B3555" s="114" t="s">
        <v>1933</v>
      </c>
      <c r="C3555" s="114" t="s">
        <v>591</v>
      </c>
      <c r="D3555" s="114" t="s">
        <v>1678</v>
      </c>
      <c r="E3555" s="112">
        <v>0</v>
      </c>
      <c r="F3555" s="112">
        <v>270448</v>
      </c>
      <c r="G3555" s="112">
        <v>0</v>
      </c>
      <c r="H3555" s="112">
        <v>0</v>
      </c>
      <c r="I3555" s="112">
        <v>235984</v>
      </c>
      <c r="J3555" s="112">
        <v>45280</v>
      </c>
      <c r="K3555" s="112">
        <v>1136</v>
      </c>
      <c r="L3555" s="112">
        <v>0</v>
      </c>
      <c r="M3555" s="112">
        <v>552848</v>
      </c>
      <c r="O3555" s="114" t="s">
        <v>1932</v>
      </c>
      <c r="P3555" s="114" t="s">
        <v>1933</v>
      </c>
      <c r="Q3555" s="114" t="s">
        <v>591</v>
      </c>
      <c r="R3555" s="114" t="s">
        <v>1678</v>
      </c>
      <c r="S3555" s="114"/>
      <c r="T3555" s="112">
        <v>0</v>
      </c>
      <c r="U3555" s="112">
        <v>270448</v>
      </c>
      <c r="V3555" s="112">
        <v>0</v>
      </c>
      <c r="W3555" s="112">
        <v>0</v>
      </c>
      <c r="X3555" s="112">
        <v>235984</v>
      </c>
      <c r="Y3555" s="112">
        <v>45280</v>
      </c>
      <c r="Z3555" s="112">
        <v>1136</v>
      </c>
      <c r="AA3555" s="112">
        <v>0</v>
      </c>
      <c r="AB3555" s="112">
        <v>552848</v>
      </c>
    </row>
    <row r="3556" spans="1:28" hidden="1" outlineLevel="1" x14ac:dyDescent="0.25">
      <c r="A3556" s="114" t="s">
        <v>1932</v>
      </c>
      <c r="B3556" s="114" t="s">
        <v>1933</v>
      </c>
      <c r="C3556" s="114" t="s">
        <v>592</v>
      </c>
      <c r="D3556" s="114" t="s">
        <v>1679</v>
      </c>
      <c r="E3556" s="112">
        <v>28176</v>
      </c>
      <c r="F3556" s="112">
        <v>42368</v>
      </c>
      <c r="G3556" s="112">
        <v>0</v>
      </c>
      <c r="H3556" s="112">
        <v>0</v>
      </c>
      <c r="I3556" s="112">
        <v>60400</v>
      </c>
      <c r="J3556" s="112">
        <v>71472</v>
      </c>
      <c r="K3556" s="112">
        <v>33412</v>
      </c>
      <c r="L3556" s="112">
        <v>0</v>
      </c>
      <c r="M3556" s="112">
        <v>235828</v>
      </c>
      <c r="O3556" s="114" t="s">
        <v>1932</v>
      </c>
      <c r="P3556" s="114" t="s">
        <v>1933</v>
      </c>
      <c r="Q3556" s="114" t="s">
        <v>592</v>
      </c>
      <c r="R3556" s="114" t="s">
        <v>1679</v>
      </c>
      <c r="S3556" s="114"/>
      <c r="T3556" s="112">
        <v>28176</v>
      </c>
      <c r="U3556" s="112">
        <v>42368</v>
      </c>
      <c r="V3556" s="112">
        <v>0</v>
      </c>
      <c r="W3556" s="112">
        <v>0</v>
      </c>
      <c r="X3556" s="112">
        <v>60400</v>
      </c>
      <c r="Y3556" s="112">
        <v>71472</v>
      </c>
      <c r="Z3556" s="112">
        <v>33412</v>
      </c>
      <c r="AA3556" s="112">
        <v>0</v>
      </c>
      <c r="AB3556" s="112">
        <v>235828</v>
      </c>
    </row>
    <row r="3557" spans="1:28" hidden="1" outlineLevel="1" x14ac:dyDescent="0.25">
      <c r="A3557" s="114" t="s">
        <v>1932</v>
      </c>
      <c r="B3557" s="114" t="s">
        <v>1933</v>
      </c>
      <c r="C3557" s="114" t="s">
        <v>593</v>
      </c>
      <c r="D3557" s="114" t="s">
        <v>1680</v>
      </c>
      <c r="E3557" s="112">
        <v>0</v>
      </c>
      <c r="F3557" s="112">
        <v>0</v>
      </c>
      <c r="G3557" s="112">
        <v>0</v>
      </c>
      <c r="H3557" s="112">
        <v>0</v>
      </c>
      <c r="I3557" s="112">
        <v>0</v>
      </c>
      <c r="J3557" s="112">
        <v>0</v>
      </c>
      <c r="K3557" s="112">
        <v>0</v>
      </c>
      <c r="L3557" s="112">
        <v>0</v>
      </c>
      <c r="M3557" s="112">
        <v>0</v>
      </c>
      <c r="O3557" s="114" t="s">
        <v>1932</v>
      </c>
      <c r="P3557" s="114" t="s">
        <v>1933</v>
      </c>
      <c r="Q3557" s="114" t="s">
        <v>593</v>
      </c>
      <c r="R3557" s="114" t="s">
        <v>1680</v>
      </c>
      <c r="S3557" s="114"/>
      <c r="T3557" s="112">
        <v>0</v>
      </c>
      <c r="U3557" s="112">
        <v>0</v>
      </c>
      <c r="V3557" s="112">
        <v>0</v>
      </c>
      <c r="W3557" s="112">
        <v>0</v>
      </c>
      <c r="X3557" s="112">
        <v>0</v>
      </c>
      <c r="Y3557" s="112">
        <v>0</v>
      </c>
      <c r="Z3557" s="112">
        <v>0</v>
      </c>
      <c r="AA3557" s="112">
        <v>0</v>
      </c>
      <c r="AB3557" s="112">
        <v>0</v>
      </c>
    </row>
    <row r="3558" spans="1:28" hidden="1" outlineLevel="1" x14ac:dyDescent="0.25">
      <c r="A3558" s="114" t="s">
        <v>1932</v>
      </c>
      <c r="B3558" s="114" t="s">
        <v>1933</v>
      </c>
      <c r="C3558" s="114" t="s">
        <v>594</v>
      </c>
      <c r="D3558" s="114" t="s">
        <v>1681</v>
      </c>
      <c r="E3558" s="112">
        <v>3968</v>
      </c>
      <c r="F3558" s="112">
        <v>0</v>
      </c>
      <c r="G3558" s="112">
        <v>0</v>
      </c>
      <c r="H3558" s="112">
        <v>0</v>
      </c>
      <c r="I3558" s="112">
        <v>24864</v>
      </c>
      <c r="J3558" s="112">
        <v>0</v>
      </c>
      <c r="K3558" s="112">
        <v>2142</v>
      </c>
      <c r="L3558" s="112">
        <v>0</v>
      </c>
      <c r="M3558" s="112">
        <v>30974</v>
      </c>
      <c r="O3558" s="114" t="s">
        <v>1932</v>
      </c>
      <c r="P3558" s="114" t="s">
        <v>1933</v>
      </c>
      <c r="Q3558" s="114" t="s">
        <v>594</v>
      </c>
      <c r="R3558" s="114" t="s">
        <v>1681</v>
      </c>
      <c r="S3558" s="114"/>
      <c r="T3558" s="112">
        <v>3968</v>
      </c>
      <c r="U3558" s="112">
        <v>0</v>
      </c>
      <c r="V3558" s="112">
        <v>0</v>
      </c>
      <c r="W3558" s="112">
        <v>0</v>
      </c>
      <c r="X3558" s="112">
        <v>24864</v>
      </c>
      <c r="Y3558" s="112">
        <v>0</v>
      </c>
      <c r="Z3558" s="112">
        <v>2142</v>
      </c>
      <c r="AA3558" s="112">
        <v>0</v>
      </c>
      <c r="AB3558" s="112">
        <v>30974</v>
      </c>
    </row>
    <row r="3559" spans="1:28" hidden="1" outlineLevel="1" x14ac:dyDescent="0.25">
      <c r="A3559" s="114" t="s">
        <v>1932</v>
      </c>
      <c r="B3559" s="114" t="s">
        <v>1933</v>
      </c>
      <c r="C3559" s="114" t="s">
        <v>595</v>
      </c>
      <c r="D3559" s="114" t="s">
        <v>1682</v>
      </c>
      <c r="E3559" s="112">
        <v>0</v>
      </c>
      <c r="F3559" s="112">
        <v>16992</v>
      </c>
      <c r="G3559" s="112">
        <v>0</v>
      </c>
      <c r="H3559" s="112">
        <v>0</v>
      </c>
      <c r="I3559" s="112">
        <v>0</v>
      </c>
      <c r="J3559" s="112">
        <v>98608</v>
      </c>
      <c r="K3559" s="112">
        <v>0</v>
      </c>
      <c r="L3559" s="112">
        <v>18626</v>
      </c>
      <c r="M3559" s="112">
        <v>134226</v>
      </c>
      <c r="O3559" s="114" t="s">
        <v>1932</v>
      </c>
      <c r="P3559" s="114" t="s">
        <v>1933</v>
      </c>
      <c r="Q3559" s="114" t="s">
        <v>595</v>
      </c>
      <c r="R3559" s="114" t="s">
        <v>1682</v>
      </c>
      <c r="S3559" s="114"/>
      <c r="T3559" s="112">
        <v>0</v>
      </c>
      <c r="U3559" s="112">
        <v>16992</v>
      </c>
      <c r="V3559" s="112">
        <v>0</v>
      </c>
      <c r="W3559" s="112">
        <v>0</v>
      </c>
      <c r="X3559" s="112">
        <v>0</v>
      </c>
      <c r="Y3559" s="112">
        <v>98608</v>
      </c>
      <c r="Z3559" s="112">
        <v>0</v>
      </c>
      <c r="AA3559" s="112">
        <v>18626</v>
      </c>
      <c r="AB3559" s="112">
        <v>134226</v>
      </c>
    </row>
    <row r="3560" spans="1:28" hidden="1" outlineLevel="1" x14ac:dyDescent="0.25">
      <c r="A3560" s="114" t="s">
        <v>1932</v>
      </c>
      <c r="B3560" s="114" t="s">
        <v>1933</v>
      </c>
      <c r="C3560" s="114" t="s">
        <v>596</v>
      </c>
      <c r="D3560" s="114" t="s">
        <v>1683</v>
      </c>
      <c r="E3560" s="112">
        <v>0</v>
      </c>
      <c r="F3560" s="112">
        <v>0</v>
      </c>
      <c r="G3560" s="112">
        <v>0</v>
      </c>
      <c r="H3560" s="112">
        <v>0</v>
      </c>
      <c r="I3560" s="112">
        <v>19344</v>
      </c>
      <c r="J3560" s="112">
        <v>0</v>
      </c>
      <c r="K3560" s="112">
        <v>73431</v>
      </c>
      <c r="L3560" s="112">
        <v>0</v>
      </c>
      <c r="M3560" s="112">
        <v>92775</v>
      </c>
      <c r="O3560" s="114" t="s">
        <v>1932</v>
      </c>
      <c r="P3560" s="114" t="s">
        <v>1933</v>
      </c>
      <c r="Q3560" s="114" t="s">
        <v>596</v>
      </c>
      <c r="R3560" s="114" t="s">
        <v>1683</v>
      </c>
      <c r="S3560" s="114"/>
      <c r="T3560" s="112">
        <v>0</v>
      </c>
      <c r="U3560" s="112">
        <v>0</v>
      </c>
      <c r="V3560" s="112">
        <v>0</v>
      </c>
      <c r="W3560" s="112">
        <v>0</v>
      </c>
      <c r="X3560" s="112">
        <v>19344</v>
      </c>
      <c r="Y3560" s="112">
        <v>0</v>
      </c>
      <c r="Z3560" s="112">
        <v>73431</v>
      </c>
      <c r="AA3560" s="112">
        <v>0</v>
      </c>
      <c r="AB3560" s="112">
        <v>92775</v>
      </c>
    </row>
    <row r="3561" spans="1:28" hidden="1" outlineLevel="1" x14ac:dyDescent="0.25">
      <c r="A3561" s="114" t="s">
        <v>1932</v>
      </c>
      <c r="B3561" s="114" t="s">
        <v>1933</v>
      </c>
      <c r="C3561" s="114" t="s">
        <v>597</v>
      </c>
      <c r="D3561" s="114" t="s">
        <v>1684</v>
      </c>
      <c r="E3561" s="112">
        <v>23040</v>
      </c>
      <c r="F3561" s="112">
        <v>9712</v>
      </c>
      <c r="G3561" s="112">
        <v>0</v>
      </c>
      <c r="H3561" s="112">
        <v>0</v>
      </c>
      <c r="I3561" s="112">
        <v>73152</v>
      </c>
      <c r="J3561" s="112">
        <v>0</v>
      </c>
      <c r="K3561" s="112">
        <v>76384</v>
      </c>
      <c r="L3561" s="112">
        <v>1785</v>
      </c>
      <c r="M3561" s="112">
        <v>184073</v>
      </c>
      <c r="O3561" s="114" t="s">
        <v>1932</v>
      </c>
      <c r="P3561" s="114" t="s">
        <v>1933</v>
      </c>
      <c r="Q3561" s="114" t="s">
        <v>597</v>
      </c>
      <c r="R3561" s="114" t="s">
        <v>1684</v>
      </c>
      <c r="S3561" s="114"/>
      <c r="T3561" s="112">
        <v>23040</v>
      </c>
      <c r="U3561" s="112">
        <v>9712</v>
      </c>
      <c r="V3561" s="112">
        <v>0</v>
      </c>
      <c r="W3561" s="112">
        <v>0</v>
      </c>
      <c r="X3561" s="112">
        <v>73152</v>
      </c>
      <c r="Y3561" s="112">
        <v>0</v>
      </c>
      <c r="Z3561" s="112">
        <v>76384</v>
      </c>
      <c r="AA3561" s="112">
        <v>1785</v>
      </c>
      <c r="AB3561" s="112">
        <v>184073</v>
      </c>
    </row>
    <row r="3562" spans="1:28" hidden="1" outlineLevel="1" x14ac:dyDescent="0.25">
      <c r="A3562" s="114" t="s">
        <v>1932</v>
      </c>
      <c r="B3562" s="114" t="s">
        <v>1933</v>
      </c>
      <c r="C3562" s="114" t="s">
        <v>598</v>
      </c>
      <c r="D3562" s="114" t="s">
        <v>1685</v>
      </c>
      <c r="E3562" s="112">
        <v>0</v>
      </c>
      <c r="F3562" s="112">
        <v>0</v>
      </c>
      <c r="G3562" s="112">
        <v>0</v>
      </c>
      <c r="H3562" s="112">
        <v>0</v>
      </c>
      <c r="I3562" s="112">
        <v>0</v>
      </c>
      <c r="J3562" s="112">
        <v>0</v>
      </c>
      <c r="K3562" s="112">
        <v>0</v>
      </c>
      <c r="L3562" s="112">
        <v>0</v>
      </c>
      <c r="M3562" s="112">
        <v>0</v>
      </c>
      <c r="O3562" s="114" t="s">
        <v>1932</v>
      </c>
      <c r="P3562" s="114" t="s">
        <v>1933</v>
      </c>
      <c r="Q3562" s="114" t="s">
        <v>598</v>
      </c>
      <c r="R3562" s="114" t="s">
        <v>1685</v>
      </c>
      <c r="S3562" s="114"/>
      <c r="T3562" s="112">
        <v>0</v>
      </c>
      <c r="U3562" s="112">
        <v>0</v>
      </c>
      <c r="V3562" s="112">
        <v>0</v>
      </c>
      <c r="W3562" s="112">
        <v>0</v>
      </c>
      <c r="X3562" s="112">
        <v>0</v>
      </c>
      <c r="Y3562" s="112">
        <v>0</v>
      </c>
      <c r="Z3562" s="112">
        <v>0</v>
      </c>
      <c r="AA3562" s="112">
        <v>0</v>
      </c>
      <c r="AB3562" s="112">
        <v>0</v>
      </c>
    </row>
    <row r="3563" spans="1:28" hidden="1" outlineLevel="1" x14ac:dyDescent="0.25">
      <c r="A3563" s="114" t="s">
        <v>1932</v>
      </c>
      <c r="B3563" s="114" t="s">
        <v>1933</v>
      </c>
      <c r="C3563" s="114" t="s">
        <v>599</v>
      </c>
      <c r="D3563" s="114" t="s">
        <v>1686</v>
      </c>
      <c r="E3563" s="112">
        <v>0</v>
      </c>
      <c r="F3563" s="112">
        <v>0</v>
      </c>
      <c r="G3563" s="112">
        <v>0</v>
      </c>
      <c r="H3563" s="112">
        <v>0</v>
      </c>
      <c r="I3563" s="112">
        <v>0</v>
      </c>
      <c r="J3563" s="112">
        <v>252848</v>
      </c>
      <c r="K3563" s="112">
        <v>0</v>
      </c>
      <c r="L3563" s="112">
        <v>107162</v>
      </c>
      <c r="M3563" s="112">
        <v>360010</v>
      </c>
      <c r="O3563" s="114" t="s">
        <v>1932</v>
      </c>
      <c r="P3563" s="114" t="s">
        <v>1933</v>
      </c>
      <c r="Q3563" s="114" t="s">
        <v>599</v>
      </c>
      <c r="R3563" s="114" t="s">
        <v>1686</v>
      </c>
      <c r="S3563" s="114"/>
      <c r="T3563" s="112">
        <v>0</v>
      </c>
      <c r="U3563" s="112">
        <v>0</v>
      </c>
      <c r="V3563" s="112">
        <v>0</v>
      </c>
      <c r="W3563" s="112">
        <v>0</v>
      </c>
      <c r="X3563" s="112">
        <v>0</v>
      </c>
      <c r="Y3563" s="112">
        <v>252848</v>
      </c>
      <c r="Z3563" s="112">
        <v>0</v>
      </c>
      <c r="AA3563" s="112">
        <v>107162</v>
      </c>
      <c r="AB3563" s="112">
        <v>360010</v>
      </c>
    </row>
    <row r="3564" spans="1:28" hidden="1" outlineLevel="1" x14ac:dyDescent="0.25">
      <c r="A3564" s="114" t="s">
        <v>1932</v>
      </c>
      <c r="B3564" s="114" t="s">
        <v>1933</v>
      </c>
      <c r="C3564" s="114" t="s">
        <v>600</v>
      </c>
      <c r="D3564" s="114" t="s">
        <v>1687</v>
      </c>
      <c r="E3564" s="112">
        <v>270576</v>
      </c>
      <c r="F3564" s="112">
        <v>0</v>
      </c>
      <c r="G3564" s="112">
        <v>0</v>
      </c>
      <c r="H3564" s="112">
        <v>92384</v>
      </c>
      <c r="I3564" s="112">
        <v>0</v>
      </c>
      <c r="J3564" s="112">
        <v>0</v>
      </c>
      <c r="K3564" s="112">
        <v>5</v>
      </c>
      <c r="L3564" s="112">
        <v>0</v>
      </c>
      <c r="M3564" s="112">
        <v>362965</v>
      </c>
      <c r="O3564" s="114" t="s">
        <v>1932</v>
      </c>
      <c r="P3564" s="114" t="s">
        <v>1933</v>
      </c>
      <c r="Q3564" s="114" t="s">
        <v>600</v>
      </c>
      <c r="R3564" s="114" t="s">
        <v>1687</v>
      </c>
      <c r="S3564" s="114"/>
      <c r="T3564" s="112">
        <v>270576</v>
      </c>
      <c r="U3564" s="112">
        <v>0</v>
      </c>
      <c r="V3564" s="112">
        <v>0</v>
      </c>
      <c r="W3564" s="112">
        <v>92384</v>
      </c>
      <c r="X3564" s="112">
        <v>0</v>
      </c>
      <c r="Y3564" s="112">
        <v>0</v>
      </c>
      <c r="Z3564" s="112">
        <v>5</v>
      </c>
      <c r="AA3564" s="112">
        <v>0</v>
      </c>
      <c r="AB3564" s="112">
        <v>362965</v>
      </c>
    </row>
    <row r="3565" spans="1:28" hidden="1" outlineLevel="1" x14ac:dyDescent="0.25">
      <c r="A3565" s="114" t="s">
        <v>1932</v>
      </c>
      <c r="B3565" s="114" t="s">
        <v>1933</v>
      </c>
      <c r="C3565" s="114" t="s">
        <v>601</v>
      </c>
      <c r="D3565" s="114" t="s">
        <v>1688</v>
      </c>
      <c r="E3565" s="112">
        <v>2352</v>
      </c>
      <c r="F3565" s="112">
        <v>0</v>
      </c>
      <c r="G3565" s="112">
        <v>0</v>
      </c>
      <c r="H3565" s="112">
        <v>0</v>
      </c>
      <c r="I3565" s="112">
        <v>0</v>
      </c>
      <c r="J3565" s="112">
        <v>0</v>
      </c>
      <c r="K3565" s="112">
        <v>868</v>
      </c>
      <c r="L3565" s="112">
        <v>0</v>
      </c>
      <c r="M3565" s="112">
        <v>3220</v>
      </c>
      <c r="O3565" s="114" t="s">
        <v>1932</v>
      </c>
      <c r="P3565" s="114" t="s">
        <v>1933</v>
      </c>
      <c r="Q3565" s="114" t="s">
        <v>601</v>
      </c>
      <c r="R3565" s="114" t="s">
        <v>1688</v>
      </c>
      <c r="S3565" s="114"/>
      <c r="T3565" s="112">
        <v>2352</v>
      </c>
      <c r="U3565" s="112">
        <v>0</v>
      </c>
      <c r="V3565" s="112">
        <v>0</v>
      </c>
      <c r="W3565" s="112">
        <v>0</v>
      </c>
      <c r="X3565" s="112">
        <v>0</v>
      </c>
      <c r="Y3565" s="112">
        <v>0</v>
      </c>
      <c r="Z3565" s="112">
        <v>868</v>
      </c>
      <c r="AA3565" s="112">
        <v>0</v>
      </c>
      <c r="AB3565" s="112">
        <v>3220</v>
      </c>
    </row>
    <row r="3566" spans="1:28" hidden="1" outlineLevel="1" x14ac:dyDescent="0.25">
      <c r="A3566" s="114" t="s">
        <v>1932</v>
      </c>
      <c r="B3566" s="114" t="s">
        <v>1933</v>
      </c>
      <c r="C3566" s="114" t="s">
        <v>602</v>
      </c>
      <c r="D3566" s="114" t="s">
        <v>1689</v>
      </c>
      <c r="E3566" s="112">
        <v>0</v>
      </c>
      <c r="F3566" s="112">
        <v>0</v>
      </c>
      <c r="G3566" s="112">
        <v>0</v>
      </c>
      <c r="H3566" s="112">
        <v>0</v>
      </c>
      <c r="I3566" s="112">
        <v>0</v>
      </c>
      <c r="J3566" s="112">
        <v>156224</v>
      </c>
      <c r="K3566" s="112">
        <v>0</v>
      </c>
      <c r="L3566" s="112">
        <v>6448</v>
      </c>
      <c r="M3566" s="112">
        <v>162672</v>
      </c>
      <c r="O3566" s="114" t="s">
        <v>1932</v>
      </c>
      <c r="P3566" s="114" t="s">
        <v>1933</v>
      </c>
      <c r="Q3566" s="114" t="s">
        <v>602</v>
      </c>
      <c r="R3566" s="114" t="s">
        <v>1689</v>
      </c>
      <c r="S3566" s="114"/>
      <c r="T3566" s="112">
        <v>0</v>
      </c>
      <c r="U3566" s="112">
        <v>0</v>
      </c>
      <c r="V3566" s="112">
        <v>0</v>
      </c>
      <c r="W3566" s="112">
        <v>0</v>
      </c>
      <c r="X3566" s="112">
        <v>0</v>
      </c>
      <c r="Y3566" s="112">
        <v>156224</v>
      </c>
      <c r="Z3566" s="112">
        <v>0</v>
      </c>
      <c r="AA3566" s="112">
        <v>6448</v>
      </c>
      <c r="AB3566" s="112">
        <v>162672</v>
      </c>
    </row>
    <row r="3567" spans="1:28" hidden="1" outlineLevel="1" x14ac:dyDescent="0.25">
      <c r="A3567" s="114" t="s">
        <v>1932</v>
      </c>
      <c r="B3567" s="114" t="s">
        <v>1933</v>
      </c>
      <c r="C3567" s="114" t="s">
        <v>603</v>
      </c>
      <c r="D3567" s="114" t="s">
        <v>1690</v>
      </c>
      <c r="E3567" s="112">
        <v>0</v>
      </c>
      <c r="F3567" s="112">
        <v>0</v>
      </c>
      <c r="G3567" s="112">
        <v>0</v>
      </c>
      <c r="H3567" s="112">
        <v>0</v>
      </c>
      <c r="I3567" s="112">
        <v>0</v>
      </c>
      <c r="J3567" s="112">
        <v>34672</v>
      </c>
      <c r="K3567" s="112">
        <v>0</v>
      </c>
      <c r="L3567" s="112">
        <v>1575</v>
      </c>
      <c r="M3567" s="112">
        <v>36247</v>
      </c>
      <c r="O3567" s="114" t="s">
        <v>1932</v>
      </c>
      <c r="P3567" s="114" t="s">
        <v>1933</v>
      </c>
      <c r="Q3567" s="114" t="s">
        <v>603</v>
      </c>
      <c r="R3567" s="114" t="s">
        <v>1690</v>
      </c>
      <c r="S3567" s="114"/>
      <c r="T3567" s="112">
        <v>0</v>
      </c>
      <c r="U3567" s="112">
        <v>0</v>
      </c>
      <c r="V3567" s="112">
        <v>0</v>
      </c>
      <c r="W3567" s="112">
        <v>0</v>
      </c>
      <c r="X3567" s="112">
        <v>0</v>
      </c>
      <c r="Y3567" s="112">
        <v>34672</v>
      </c>
      <c r="Z3567" s="112">
        <v>0</v>
      </c>
      <c r="AA3567" s="112">
        <v>1575</v>
      </c>
      <c r="AB3567" s="112">
        <v>36247</v>
      </c>
    </row>
    <row r="3568" spans="1:28" hidden="1" outlineLevel="1" x14ac:dyDescent="0.25">
      <c r="A3568" s="114" t="s">
        <v>1932</v>
      </c>
      <c r="B3568" s="114" t="s">
        <v>1933</v>
      </c>
      <c r="C3568" s="114" t="s">
        <v>604</v>
      </c>
      <c r="D3568" s="114" t="s">
        <v>1691</v>
      </c>
      <c r="E3568" s="112">
        <v>3120</v>
      </c>
      <c r="F3568" s="112">
        <v>0</v>
      </c>
      <c r="G3568" s="112">
        <v>0</v>
      </c>
      <c r="H3568" s="112">
        <v>0</v>
      </c>
      <c r="I3568" s="112">
        <v>0</v>
      </c>
      <c r="J3568" s="112">
        <v>252160</v>
      </c>
      <c r="K3568" s="112">
        <v>0</v>
      </c>
      <c r="L3568" s="112">
        <v>12488</v>
      </c>
      <c r="M3568" s="112">
        <v>267768</v>
      </c>
      <c r="O3568" s="114" t="s">
        <v>1932</v>
      </c>
      <c r="P3568" s="114" t="s">
        <v>1933</v>
      </c>
      <c r="Q3568" s="114" t="s">
        <v>604</v>
      </c>
      <c r="R3568" s="114" t="s">
        <v>1691</v>
      </c>
      <c r="S3568" s="114"/>
      <c r="T3568" s="112">
        <v>3120</v>
      </c>
      <c r="U3568" s="112">
        <v>0</v>
      </c>
      <c r="V3568" s="112">
        <v>0</v>
      </c>
      <c r="W3568" s="112">
        <v>0</v>
      </c>
      <c r="X3568" s="112">
        <v>0</v>
      </c>
      <c r="Y3568" s="112">
        <v>252160</v>
      </c>
      <c r="Z3568" s="112">
        <v>0</v>
      </c>
      <c r="AA3568" s="112">
        <v>12488</v>
      </c>
      <c r="AB3568" s="112">
        <v>267768</v>
      </c>
    </row>
    <row r="3569" spans="1:28" hidden="1" outlineLevel="1" x14ac:dyDescent="0.25">
      <c r="A3569" s="114" t="s">
        <v>1932</v>
      </c>
      <c r="B3569" s="114" t="s">
        <v>1933</v>
      </c>
      <c r="C3569" s="114" t="s">
        <v>605</v>
      </c>
      <c r="D3569" s="114" t="s">
        <v>1692</v>
      </c>
      <c r="E3569" s="112">
        <v>0</v>
      </c>
      <c r="F3569" s="112">
        <v>0</v>
      </c>
      <c r="G3569" s="112">
        <v>0</v>
      </c>
      <c r="H3569" s="112">
        <v>0</v>
      </c>
      <c r="I3569" s="112">
        <v>0</v>
      </c>
      <c r="J3569" s="112">
        <v>38672</v>
      </c>
      <c r="K3569" s="112">
        <v>0</v>
      </c>
      <c r="L3569" s="112">
        <v>0</v>
      </c>
      <c r="M3569" s="112">
        <v>38672</v>
      </c>
      <c r="O3569" s="114" t="s">
        <v>1932</v>
      </c>
      <c r="P3569" s="114" t="s">
        <v>1933</v>
      </c>
      <c r="Q3569" s="114" t="s">
        <v>605</v>
      </c>
      <c r="R3569" s="114" t="s">
        <v>1692</v>
      </c>
      <c r="S3569" s="114"/>
      <c r="T3569" s="112">
        <v>0</v>
      </c>
      <c r="U3569" s="112">
        <v>0</v>
      </c>
      <c r="V3569" s="112">
        <v>0</v>
      </c>
      <c r="W3569" s="112">
        <v>0</v>
      </c>
      <c r="X3569" s="112">
        <v>0</v>
      </c>
      <c r="Y3569" s="112">
        <v>38672</v>
      </c>
      <c r="Z3569" s="112">
        <v>0</v>
      </c>
      <c r="AA3569" s="112">
        <v>0</v>
      </c>
      <c r="AB3569" s="112">
        <v>38672</v>
      </c>
    </row>
    <row r="3570" spans="1:28" hidden="1" outlineLevel="1" x14ac:dyDescent="0.25">
      <c r="A3570" s="114" t="s">
        <v>1932</v>
      </c>
      <c r="B3570" s="114" t="s">
        <v>1933</v>
      </c>
      <c r="C3570" s="114" t="s">
        <v>606</v>
      </c>
      <c r="D3570" s="114" t="s">
        <v>1693</v>
      </c>
      <c r="E3570" s="112">
        <v>0</v>
      </c>
      <c r="F3570" s="112">
        <v>0</v>
      </c>
      <c r="G3570" s="112">
        <v>0</v>
      </c>
      <c r="H3570" s="112">
        <v>0</v>
      </c>
      <c r="I3570" s="112">
        <v>0</v>
      </c>
      <c r="J3570" s="112">
        <v>351904</v>
      </c>
      <c r="K3570" s="112">
        <v>0</v>
      </c>
      <c r="L3570" s="112">
        <v>1070</v>
      </c>
      <c r="M3570" s="112">
        <v>352974</v>
      </c>
      <c r="O3570" s="114" t="s">
        <v>1932</v>
      </c>
      <c r="P3570" s="114" t="s">
        <v>1933</v>
      </c>
      <c r="Q3570" s="114" t="s">
        <v>606</v>
      </c>
      <c r="R3570" s="114" t="s">
        <v>1693</v>
      </c>
      <c r="S3570" s="114"/>
      <c r="T3570" s="112">
        <v>0</v>
      </c>
      <c r="U3570" s="112">
        <v>0</v>
      </c>
      <c r="V3570" s="112">
        <v>0</v>
      </c>
      <c r="W3570" s="112">
        <v>0</v>
      </c>
      <c r="X3570" s="112">
        <v>0</v>
      </c>
      <c r="Y3570" s="112">
        <v>351904</v>
      </c>
      <c r="Z3570" s="112">
        <v>0</v>
      </c>
      <c r="AA3570" s="112">
        <v>1070</v>
      </c>
      <c r="AB3570" s="112">
        <v>352974</v>
      </c>
    </row>
    <row r="3571" spans="1:28" hidden="1" outlineLevel="1" x14ac:dyDescent="0.25">
      <c r="A3571" s="114" t="s">
        <v>1932</v>
      </c>
      <c r="B3571" s="114" t="s">
        <v>1933</v>
      </c>
      <c r="C3571" s="114" t="s">
        <v>607</v>
      </c>
      <c r="D3571" s="114" t="s">
        <v>1694</v>
      </c>
      <c r="E3571" s="112">
        <v>0</v>
      </c>
      <c r="F3571" s="112">
        <v>111808</v>
      </c>
      <c r="G3571" s="112">
        <v>112160</v>
      </c>
      <c r="H3571" s="112">
        <v>0</v>
      </c>
      <c r="I3571" s="112">
        <v>0</v>
      </c>
      <c r="J3571" s="112">
        <v>2064</v>
      </c>
      <c r="K3571" s="112">
        <v>0</v>
      </c>
      <c r="L3571" s="112">
        <v>840</v>
      </c>
      <c r="M3571" s="112">
        <v>226872</v>
      </c>
      <c r="O3571" s="114" t="s">
        <v>1932</v>
      </c>
      <c r="P3571" s="114" t="s">
        <v>1933</v>
      </c>
      <c r="Q3571" s="114" t="s">
        <v>607</v>
      </c>
      <c r="R3571" s="114" t="s">
        <v>1694</v>
      </c>
      <c r="S3571" s="114"/>
      <c r="T3571" s="112">
        <v>0</v>
      </c>
      <c r="U3571" s="112">
        <v>111808</v>
      </c>
      <c r="V3571" s="112">
        <v>112160</v>
      </c>
      <c r="W3571" s="112">
        <v>0</v>
      </c>
      <c r="X3571" s="112">
        <v>0</v>
      </c>
      <c r="Y3571" s="112">
        <v>2064</v>
      </c>
      <c r="Z3571" s="112">
        <v>0</v>
      </c>
      <c r="AA3571" s="112">
        <v>840</v>
      </c>
      <c r="AB3571" s="112">
        <v>226872</v>
      </c>
    </row>
    <row r="3572" spans="1:28" hidden="1" outlineLevel="1" x14ac:dyDescent="0.25">
      <c r="A3572" s="114" t="s">
        <v>1932</v>
      </c>
      <c r="B3572" s="114" t="s">
        <v>1933</v>
      </c>
      <c r="C3572" s="114" t="s">
        <v>608</v>
      </c>
      <c r="D3572" s="114" t="s">
        <v>1695</v>
      </c>
      <c r="E3572" s="112">
        <v>0</v>
      </c>
      <c r="F3572" s="112">
        <v>0</v>
      </c>
      <c r="G3572" s="112">
        <v>0</v>
      </c>
      <c r="H3572" s="112">
        <v>0</v>
      </c>
      <c r="I3572" s="112">
        <v>28816</v>
      </c>
      <c r="J3572" s="112">
        <v>0</v>
      </c>
      <c r="K3572" s="112">
        <v>0</v>
      </c>
      <c r="L3572" s="112">
        <v>0</v>
      </c>
      <c r="M3572" s="112">
        <v>28816</v>
      </c>
      <c r="O3572" s="114" t="s">
        <v>1932</v>
      </c>
      <c r="P3572" s="114" t="s">
        <v>1933</v>
      </c>
      <c r="Q3572" s="114" t="s">
        <v>608</v>
      </c>
      <c r="R3572" s="114" t="s">
        <v>1695</v>
      </c>
      <c r="S3572" s="114"/>
      <c r="T3572" s="112">
        <v>0</v>
      </c>
      <c r="U3572" s="112">
        <v>0</v>
      </c>
      <c r="V3572" s="112">
        <v>0</v>
      </c>
      <c r="W3572" s="112">
        <v>0</v>
      </c>
      <c r="X3572" s="112">
        <v>28816</v>
      </c>
      <c r="Y3572" s="112">
        <v>0</v>
      </c>
      <c r="Z3572" s="112">
        <v>0</v>
      </c>
      <c r="AA3572" s="112">
        <v>0</v>
      </c>
      <c r="AB3572" s="112">
        <v>28816</v>
      </c>
    </row>
    <row r="3573" spans="1:28" hidden="1" outlineLevel="1" x14ac:dyDescent="0.25">
      <c r="A3573" s="114" t="s">
        <v>1932</v>
      </c>
      <c r="B3573" s="114" t="s">
        <v>1933</v>
      </c>
      <c r="C3573" s="114" t="s">
        <v>609</v>
      </c>
      <c r="D3573" s="114" t="s">
        <v>1696</v>
      </c>
      <c r="E3573" s="112">
        <v>0</v>
      </c>
      <c r="F3573" s="112">
        <v>0</v>
      </c>
      <c r="G3573" s="112">
        <v>0</v>
      </c>
      <c r="H3573" s="112">
        <v>0</v>
      </c>
      <c r="I3573" s="112">
        <v>20160</v>
      </c>
      <c r="J3573" s="112">
        <v>0</v>
      </c>
      <c r="K3573" s="112">
        <v>58421</v>
      </c>
      <c r="L3573" s="112">
        <v>0</v>
      </c>
      <c r="M3573" s="112">
        <v>78581</v>
      </c>
      <c r="O3573" s="114" t="s">
        <v>1932</v>
      </c>
      <c r="P3573" s="114" t="s">
        <v>1933</v>
      </c>
      <c r="Q3573" s="114" t="s">
        <v>609</v>
      </c>
      <c r="R3573" s="114" t="s">
        <v>1696</v>
      </c>
      <c r="S3573" s="114"/>
      <c r="T3573" s="112">
        <v>0</v>
      </c>
      <c r="U3573" s="112">
        <v>0</v>
      </c>
      <c r="V3573" s="112">
        <v>0</v>
      </c>
      <c r="W3573" s="112">
        <v>0</v>
      </c>
      <c r="X3573" s="112">
        <v>20160</v>
      </c>
      <c r="Y3573" s="112">
        <v>0</v>
      </c>
      <c r="Z3573" s="112">
        <v>58421</v>
      </c>
      <c r="AA3573" s="112">
        <v>0</v>
      </c>
      <c r="AB3573" s="112">
        <v>78581</v>
      </c>
    </row>
    <row r="3574" spans="1:28" hidden="1" outlineLevel="1" x14ac:dyDescent="0.25">
      <c r="A3574" s="114" t="s">
        <v>1932</v>
      </c>
      <c r="B3574" s="114" t="s">
        <v>1933</v>
      </c>
      <c r="C3574" s="114" t="s">
        <v>610</v>
      </c>
      <c r="D3574" s="114" t="s">
        <v>1697</v>
      </c>
      <c r="E3574" s="112">
        <v>0</v>
      </c>
      <c r="F3574" s="112">
        <v>0</v>
      </c>
      <c r="G3574" s="112">
        <v>0</v>
      </c>
      <c r="H3574" s="112">
        <v>0</v>
      </c>
      <c r="I3574" s="112">
        <v>30656</v>
      </c>
      <c r="J3574" s="112">
        <v>0</v>
      </c>
      <c r="K3574" s="112">
        <v>9840</v>
      </c>
      <c r="L3574" s="112">
        <v>0</v>
      </c>
      <c r="M3574" s="112">
        <v>40496</v>
      </c>
      <c r="O3574" s="114" t="s">
        <v>1932</v>
      </c>
      <c r="P3574" s="114" t="s">
        <v>1933</v>
      </c>
      <c r="Q3574" s="114" t="s">
        <v>610</v>
      </c>
      <c r="R3574" s="114" t="s">
        <v>1697</v>
      </c>
      <c r="S3574" s="114"/>
      <c r="T3574" s="112">
        <v>0</v>
      </c>
      <c r="U3574" s="112">
        <v>0</v>
      </c>
      <c r="V3574" s="112">
        <v>0</v>
      </c>
      <c r="W3574" s="112">
        <v>0</v>
      </c>
      <c r="X3574" s="112">
        <v>30656</v>
      </c>
      <c r="Y3574" s="112">
        <v>0</v>
      </c>
      <c r="Z3574" s="112">
        <v>9840</v>
      </c>
      <c r="AA3574" s="112">
        <v>0</v>
      </c>
      <c r="AB3574" s="112">
        <v>40496</v>
      </c>
    </row>
    <row r="3575" spans="1:28" hidden="1" outlineLevel="1" x14ac:dyDescent="0.25">
      <c r="A3575" s="114" t="s">
        <v>1932</v>
      </c>
      <c r="B3575" s="114" t="s">
        <v>1933</v>
      </c>
      <c r="C3575" s="114" t="s">
        <v>611</v>
      </c>
      <c r="D3575" s="114" t="s">
        <v>1698</v>
      </c>
      <c r="E3575" s="112">
        <v>4528</v>
      </c>
      <c r="F3575" s="112">
        <v>0</v>
      </c>
      <c r="G3575" s="112">
        <v>0</v>
      </c>
      <c r="H3575" s="112">
        <v>0</v>
      </c>
      <c r="I3575" s="112">
        <v>0</v>
      </c>
      <c r="J3575" s="112">
        <v>0</v>
      </c>
      <c r="K3575" s="112">
        <v>2946</v>
      </c>
      <c r="L3575" s="112">
        <v>0</v>
      </c>
      <c r="M3575" s="112">
        <v>7474</v>
      </c>
      <c r="O3575" s="114" t="s">
        <v>1932</v>
      </c>
      <c r="P3575" s="114" t="s">
        <v>1933</v>
      </c>
      <c r="Q3575" s="114" t="s">
        <v>611</v>
      </c>
      <c r="R3575" s="114" t="s">
        <v>1698</v>
      </c>
      <c r="S3575" s="114"/>
      <c r="T3575" s="112">
        <v>4528</v>
      </c>
      <c r="U3575" s="112">
        <v>0</v>
      </c>
      <c r="V3575" s="112">
        <v>0</v>
      </c>
      <c r="W3575" s="112">
        <v>0</v>
      </c>
      <c r="X3575" s="112">
        <v>0</v>
      </c>
      <c r="Y3575" s="112">
        <v>0</v>
      </c>
      <c r="Z3575" s="112">
        <v>2946</v>
      </c>
      <c r="AA3575" s="112">
        <v>0</v>
      </c>
      <c r="AB3575" s="112">
        <v>7474</v>
      </c>
    </row>
    <row r="3576" spans="1:28" hidden="1" outlineLevel="1" x14ac:dyDescent="0.25">
      <c r="A3576" s="114" t="s">
        <v>1932</v>
      </c>
      <c r="B3576" s="114" t="s">
        <v>1933</v>
      </c>
      <c r="C3576" s="114" t="s">
        <v>612</v>
      </c>
      <c r="D3576" s="114" t="s">
        <v>1699</v>
      </c>
      <c r="E3576" s="112">
        <v>25248</v>
      </c>
      <c r="F3576" s="112">
        <v>0</v>
      </c>
      <c r="G3576" s="112">
        <v>0</v>
      </c>
      <c r="H3576" s="112">
        <v>0</v>
      </c>
      <c r="I3576" s="112">
        <v>45648</v>
      </c>
      <c r="J3576" s="112">
        <v>0</v>
      </c>
      <c r="K3576" s="112">
        <v>182652</v>
      </c>
      <c r="L3576" s="112">
        <v>0</v>
      </c>
      <c r="M3576" s="112">
        <v>253548</v>
      </c>
      <c r="O3576" s="114" t="s">
        <v>1932</v>
      </c>
      <c r="P3576" s="114" t="s">
        <v>1933</v>
      </c>
      <c r="Q3576" s="114" t="s">
        <v>612</v>
      </c>
      <c r="R3576" s="114" t="s">
        <v>1699</v>
      </c>
      <c r="S3576" s="114"/>
      <c r="T3576" s="112">
        <v>25248</v>
      </c>
      <c r="U3576" s="112">
        <v>0</v>
      </c>
      <c r="V3576" s="112">
        <v>0</v>
      </c>
      <c r="W3576" s="112">
        <v>0</v>
      </c>
      <c r="X3576" s="112">
        <v>45648</v>
      </c>
      <c r="Y3576" s="112">
        <v>0</v>
      </c>
      <c r="Z3576" s="112">
        <v>182652</v>
      </c>
      <c r="AA3576" s="112">
        <v>0</v>
      </c>
      <c r="AB3576" s="112">
        <v>253548</v>
      </c>
    </row>
    <row r="3577" spans="1:28" hidden="1" outlineLevel="1" x14ac:dyDescent="0.25">
      <c r="A3577" s="114" t="s">
        <v>1932</v>
      </c>
      <c r="B3577" s="114" t="s">
        <v>1933</v>
      </c>
      <c r="C3577" s="114" t="s">
        <v>613</v>
      </c>
      <c r="D3577" s="114" t="s">
        <v>1700</v>
      </c>
      <c r="E3577" s="112">
        <v>392096</v>
      </c>
      <c r="F3577" s="112">
        <v>0</v>
      </c>
      <c r="G3577" s="112">
        <v>0</v>
      </c>
      <c r="H3577" s="112">
        <v>0</v>
      </c>
      <c r="I3577" s="112">
        <v>0</v>
      </c>
      <c r="J3577" s="112">
        <v>0</v>
      </c>
      <c r="K3577" s="112">
        <v>0</v>
      </c>
      <c r="L3577" s="112">
        <v>0</v>
      </c>
      <c r="M3577" s="112">
        <v>392096</v>
      </c>
      <c r="O3577" s="114" t="s">
        <v>1932</v>
      </c>
      <c r="P3577" s="114" t="s">
        <v>1933</v>
      </c>
      <c r="Q3577" s="114" t="s">
        <v>613</v>
      </c>
      <c r="R3577" s="114" t="s">
        <v>1700</v>
      </c>
      <c r="S3577" s="114"/>
      <c r="T3577" s="112">
        <v>392096</v>
      </c>
      <c r="U3577" s="112">
        <v>0</v>
      </c>
      <c r="V3577" s="112">
        <v>0</v>
      </c>
      <c r="W3577" s="112">
        <v>0</v>
      </c>
      <c r="X3577" s="112">
        <v>0</v>
      </c>
      <c r="Y3577" s="112">
        <v>0</v>
      </c>
      <c r="Z3577" s="112">
        <v>0</v>
      </c>
      <c r="AA3577" s="112">
        <v>0</v>
      </c>
      <c r="AB3577" s="112">
        <v>392096</v>
      </c>
    </row>
    <row r="3578" spans="1:28" hidden="1" outlineLevel="1" x14ac:dyDescent="0.25">
      <c r="A3578" s="114" t="s">
        <v>1932</v>
      </c>
      <c r="B3578" s="114" t="s">
        <v>1933</v>
      </c>
      <c r="C3578" s="114" t="s">
        <v>614</v>
      </c>
      <c r="D3578" s="114" t="s">
        <v>1701</v>
      </c>
      <c r="E3578" s="112">
        <v>144880</v>
      </c>
      <c r="F3578" s="112">
        <v>0</v>
      </c>
      <c r="G3578" s="112">
        <v>0</v>
      </c>
      <c r="H3578" s="112">
        <v>0</v>
      </c>
      <c r="I3578" s="112">
        <v>13552</v>
      </c>
      <c r="J3578" s="112">
        <v>0</v>
      </c>
      <c r="K3578" s="112">
        <v>394</v>
      </c>
      <c r="L3578" s="112">
        <v>0</v>
      </c>
      <c r="M3578" s="112">
        <v>158826</v>
      </c>
      <c r="O3578" s="114" t="s">
        <v>1932</v>
      </c>
      <c r="P3578" s="114" t="s">
        <v>1933</v>
      </c>
      <c r="Q3578" s="114" t="s">
        <v>614</v>
      </c>
      <c r="R3578" s="114" t="s">
        <v>1701</v>
      </c>
      <c r="S3578" s="114"/>
      <c r="T3578" s="112">
        <v>144880</v>
      </c>
      <c r="U3578" s="112">
        <v>0</v>
      </c>
      <c r="V3578" s="112">
        <v>0</v>
      </c>
      <c r="W3578" s="112">
        <v>0</v>
      </c>
      <c r="X3578" s="112">
        <v>13552</v>
      </c>
      <c r="Y3578" s="112">
        <v>0</v>
      </c>
      <c r="Z3578" s="112">
        <v>394</v>
      </c>
      <c r="AA3578" s="112">
        <v>0</v>
      </c>
      <c r="AB3578" s="112">
        <v>158826</v>
      </c>
    </row>
    <row r="3579" spans="1:28" hidden="1" outlineLevel="1" x14ac:dyDescent="0.25">
      <c r="A3579" s="114" t="s">
        <v>1932</v>
      </c>
      <c r="B3579" s="114" t="s">
        <v>1933</v>
      </c>
      <c r="C3579" s="114" t="s">
        <v>615</v>
      </c>
      <c r="D3579" s="114" t="s">
        <v>1702</v>
      </c>
      <c r="E3579" s="112">
        <v>0</v>
      </c>
      <c r="F3579" s="112">
        <v>0</v>
      </c>
      <c r="G3579" s="112">
        <v>0</v>
      </c>
      <c r="H3579" s="112">
        <v>0</v>
      </c>
      <c r="I3579" s="112">
        <v>0</v>
      </c>
      <c r="J3579" s="112">
        <v>0</v>
      </c>
      <c r="K3579" s="112">
        <v>0</v>
      </c>
      <c r="L3579" s="112">
        <v>0</v>
      </c>
      <c r="M3579" s="112">
        <v>0</v>
      </c>
      <c r="O3579" s="114" t="s">
        <v>1932</v>
      </c>
      <c r="P3579" s="114" t="s">
        <v>1933</v>
      </c>
      <c r="Q3579" s="114" t="s">
        <v>615</v>
      </c>
      <c r="R3579" s="114" t="s">
        <v>1702</v>
      </c>
      <c r="S3579" s="114"/>
      <c r="T3579" s="112">
        <v>0</v>
      </c>
      <c r="U3579" s="112">
        <v>0</v>
      </c>
      <c r="V3579" s="112">
        <v>0</v>
      </c>
      <c r="W3579" s="112">
        <v>0</v>
      </c>
      <c r="X3579" s="112">
        <v>0</v>
      </c>
      <c r="Y3579" s="112">
        <v>0</v>
      </c>
      <c r="Z3579" s="112">
        <v>0</v>
      </c>
      <c r="AA3579" s="112">
        <v>0</v>
      </c>
      <c r="AB3579" s="112">
        <v>0</v>
      </c>
    </row>
    <row r="3580" spans="1:28" hidden="1" outlineLevel="1" x14ac:dyDescent="0.25">
      <c r="A3580" s="114" t="s">
        <v>1932</v>
      </c>
      <c r="B3580" s="114" t="s">
        <v>1933</v>
      </c>
      <c r="C3580" s="114" t="s">
        <v>616</v>
      </c>
      <c r="D3580" s="114" t="s">
        <v>1703</v>
      </c>
      <c r="E3580" s="112">
        <v>898432</v>
      </c>
      <c r="F3580" s="112">
        <v>451328</v>
      </c>
      <c r="G3580" s="112">
        <v>112160</v>
      </c>
      <c r="H3580" s="112">
        <v>92384</v>
      </c>
      <c r="I3580" s="112">
        <v>628560</v>
      </c>
      <c r="J3580" s="112">
        <v>1303904</v>
      </c>
      <c r="K3580" s="112">
        <v>458020</v>
      </c>
      <c r="L3580" s="112">
        <v>149994</v>
      </c>
      <c r="M3580" s="112">
        <v>4094782</v>
      </c>
      <c r="O3580" s="114" t="s">
        <v>1932</v>
      </c>
      <c r="P3580" s="114" t="s">
        <v>1933</v>
      </c>
      <c r="Q3580" s="114" t="s">
        <v>616</v>
      </c>
      <c r="R3580" s="114" t="s">
        <v>1703</v>
      </c>
      <c r="S3580" s="114"/>
      <c r="T3580" s="112">
        <v>898432</v>
      </c>
      <c r="U3580" s="112">
        <v>451328</v>
      </c>
      <c r="V3580" s="112">
        <v>112160</v>
      </c>
      <c r="W3580" s="112">
        <v>92384</v>
      </c>
      <c r="X3580" s="112">
        <v>628560</v>
      </c>
      <c r="Y3580" s="112">
        <v>1303904</v>
      </c>
      <c r="Z3580" s="112">
        <v>458020</v>
      </c>
      <c r="AA3580" s="112">
        <v>149994</v>
      </c>
      <c r="AB3580" s="112">
        <v>4094782</v>
      </c>
    </row>
    <row r="3581" spans="1:28" hidden="1" outlineLevel="1" x14ac:dyDescent="0.25">
      <c r="D3581" s="111" t="s">
        <v>617</v>
      </c>
      <c r="R3581" s="111" t="s">
        <v>617</v>
      </c>
      <c r="S3581" s="111"/>
    </row>
    <row r="3582" spans="1:28" hidden="1" outlineLevel="1" x14ac:dyDescent="0.25">
      <c r="A3582" s="114" t="s">
        <v>1932</v>
      </c>
      <c r="B3582" s="114" t="s">
        <v>1933</v>
      </c>
      <c r="C3582" s="114" t="s">
        <v>618</v>
      </c>
      <c r="D3582" s="114" t="s">
        <v>1704</v>
      </c>
      <c r="E3582" s="112">
        <v>0</v>
      </c>
      <c r="F3582" s="112">
        <v>0</v>
      </c>
      <c r="G3582" s="112">
        <v>0</v>
      </c>
      <c r="H3582" s="112">
        <v>0</v>
      </c>
      <c r="I3582" s="112">
        <v>0</v>
      </c>
      <c r="J3582" s="112">
        <v>0</v>
      </c>
      <c r="K3582" s="112">
        <v>0</v>
      </c>
      <c r="L3582" s="112">
        <v>0</v>
      </c>
      <c r="M3582" s="112">
        <v>0</v>
      </c>
      <c r="O3582" s="114" t="s">
        <v>1932</v>
      </c>
      <c r="P3582" s="114" t="s">
        <v>1933</v>
      </c>
      <c r="Q3582" s="114" t="s">
        <v>618</v>
      </c>
      <c r="R3582" s="114" t="s">
        <v>1704</v>
      </c>
      <c r="S3582" s="114"/>
      <c r="T3582" s="112">
        <v>0</v>
      </c>
      <c r="U3582" s="112">
        <v>0</v>
      </c>
      <c r="V3582" s="112">
        <v>0</v>
      </c>
      <c r="W3582" s="112">
        <v>0</v>
      </c>
      <c r="X3582" s="112">
        <v>0</v>
      </c>
      <c r="Y3582" s="112">
        <v>0</v>
      </c>
      <c r="Z3582" s="112">
        <v>0</v>
      </c>
      <c r="AA3582" s="112">
        <v>0</v>
      </c>
      <c r="AB3582" s="112">
        <v>0</v>
      </c>
    </row>
    <row r="3583" spans="1:28" hidden="1" outlineLevel="1" x14ac:dyDescent="0.25">
      <c r="A3583" s="114" t="s">
        <v>1932</v>
      </c>
      <c r="B3583" s="114" t="s">
        <v>1933</v>
      </c>
      <c r="C3583" s="114" t="s">
        <v>619</v>
      </c>
      <c r="D3583" s="114" t="s">
        <v>1705</v>
      </c>
      <c r="E3583" s="112">
        <v>0</v>
      </c>
      <c r="F3583" s="112">
        <v>0</v>
      </c>
      <c r="G3583" s="112">
        <v>0</v>
      </c>
      <c r="H3583" s="112">
        <v>0</v>
      </c>
      <c r="I3583" s="112">
        <v>0</v>
      </c>
      <c r="J3583" s="112">
        <v>0</v>
      </c>
      <c r="K3583" s="112">
        <v>0</v>
      </c>
      <c r="L3583" s="112">
        <v>0</v>
      </c>
      <c r="M3583" s="112">
        <v>0</v>
      </c>
      <c r="O3583" s="114" t="s">
        <v>1932</v>
      </c>
      <c r="P3583" s="114" t="s">
        <v>1933</v>
      </c>
      <c r="Q3583" s="114" t="s">
        <v>619</v>
      </c>
      <c r="R3583" s="114" t="s">
        <v>1705</v>
      </c>
      <c r="S3583" s="114"/>
      <c r="T3583" s="112">
        <v>0</v>
      </c>
      <c r="U3583" s="112">
        <v>0</v>
      </c>
      <c r="V3583" s="112">
        <v>0</v>
      </c>
      <c r="W3583" s="112">
        <v>0</v>
      </c>
      <c r="X3583" s="112">
        <v>0</v>
      </c>
      <c r="Y3583" s="112">
        <v>0</v>
      </c>
      <c r="Z3583" s="112">
        <v>0</v>
      </c>
      <c r="AA3583" s="112">
        <v>0</v>
      </c>
      <c r="AB3583" s="112">
        <v>0</v>
      </c>
    </row>
    <row r="3584" spans="1:28" hidden="1" outlineLevel="1" x14ac:dyDescent="0.25">
      <c r="A3584" s="114" t="s">
        <v>1932</v>
      </c>
      <c r="B3584" s="114" t="s">
        <v>1933</v>
      </c>
      <c r="C3584" s="114" t="s">
        <v>620</v>
      </c>
      <c r="D3584" s="114" t="s">
        <v>1706</v>
      </c>
      <c r="E3584" s="112">
        <v>0</v>
      </c>
      <c r="F3584" s="112">
        <v>0</v>
      </c>
      <c r="G3584" s="112">
        <v>0</v>
      </c>
      <c r="H3584" s="112">
        <v>0</v>
      </c>
      <c r="I3584" s="112">
        <v>0</v>
      </c>
      <c r="J3584" s="112">
        <v>0</v>
      </c>
      <c r="K3584" s="112">
        <v>0</v>
      </c>
      <c r="L3584" s="112">
        <v>0</v>
      </c>
      <c r="M3584" s="112">
        <v>0</v>
      </c>
      <c r="O3584" s="114" t="s">
        <v>1932</v>
      </c>
      <c r="P3584" s="114" t="s">
        <v>1933</v>
      </c>
      <c r="Q3584" s="114" t="s">
        <v>620</v>
      </c>
      <c r="R3584" s="114" t="s">
        <v>1706</v>
      </c>
      <c r="S3584" s="114"/>
      <c r="T3584" s="112">
        <v>0</v>
      </c>
      <c r="U3584" s="112">
        <v>0</v>
      </c>
      <c r="V3584" s="112">
        <v>0</v>
      </c>
      <c r="W3584" s="112">
        <v>0</v>
      </c>
      <c r="X3584" s="112">
        <v>0</v>
      </c>
      <c r="Y3584" s="112">
        <v>0</v>
      </c>
      <c r="Z3584" s="112">
        <v>0</v>
      </c>
      <c r="AA3584" s="112">
        <v>0</v>
      </c>
      <c r="AB3584" s="112">
        <v>0</v>
      </c>
    </row>
    <row r="3585" spans="1:28" hidden="1" outlineLevel="1" x14ac:dyDescent="0.25">
      <c r="A3585" s="114" t="s">
        <v>1932</v>
      </c>
      <c r="B3585" s="114" t="s">
        <v>1933</v>
      </c>
      <c r="C3585" s="114" t="s">
        <v>621</v>
      </c>
      <c r="D3585" s="114" t="s">
        <v>1707</v>
      </c>
      <c r="E3585" s="112">
        <v>0</v>
      </c>
      <c r="F3585" s="112">
        <v>0</v>
      </c>
      <c r="G3585" s="112">
        <v>0</v>
      </c>
      <c r="H3585" s="112">
        <v>0</v>
      </c>
      <c r="I3585" s="112">
        <v>0</v>
      </c>
      <c r="J3585" s="112">
        <v>0</v>
      </c>
      <c r="K3585" s="112">
        <v>0</v>
      </c>
      <c r="L3585" s="112">
        <v>0</v>
      </c>
      <c r="M3585" s="112">
        <v>0</v>
      </c>
      <c r="O3585" s="114" t="s">
        <v>1932</v>
      </c>
      <c r="P3585" s="114" t="s">
        <v>1933</v>
      </c>
      <c r="Q3585" s="114" t="s">
        <v>621</v>
      </c>
      <c r="R3585" s="114" t="s">
        <v>1707</v>
      </c>
      <c r="S3585" s="114"/>
      <c r="T3585" s="112">
        <v>0</v>
      </c>
      <c r="U3585" s="112">
        <v>0</v>
      </c>
      <c r="V3585" s="112">
        <v>0</v>
      </c>
      <c r="W3585" s="112">
        <v>0</v>
      </c>
      <c r="X3585" s="112">
        <v>0</v>
      </c>
      <c r="Y3585" s="112">
        <v>0</v>
      </c>
      <c r="Z3585" s="112">
        <v>0</v>
      </c>
      <c r="AA3585" s="112">
        <v>0</v>
      </c>
      <c r="AB3585" s="112">
        <v>0</v>
      </c>
    </row>
    <row r="3586" spans="1:28" hidden="1" outlineLevel="1" x14ac:dyDescent="0.25">
      <c r="A3586" s="114" t="s">
        <v>1932</v>
      </c>
      <c r="B3586" s="114" t="s">
        <v>1933</v>
      </c>
      <c r="C3586" s="114" t="s">
        <v>706</v>
      </c>
      <c r="D3586" s="114" t="s">
        <v>1708</v>
      </c>
      <c r="E3586" s="112">
        <v>0</v>
      </c>
      <c r="F3586" s="112">
        <v>0</v>
      </c>
      <c r="G3586" s="112">
        <v>0</v>
      </c>
      <c r="H3586" s="112">
        <v>0</v>
      </c>
      <c r="I3586" s="112">
        <v>0</v>
      </c>
      <c r="J3586" s="112">
        <v>0</v>
      </c>
      <c r="K3586" s="112">
        <v>0</v>
      </c>
      <c r="L3586" s="112">
        <v>0</v>
      </c>
      <c r="M3586" s="112">
        <v>0</v>
      </c>
      <c r="O3586" s="114" t="s">
        <v>1932</v>
      </c>
      <c r="P3586" s="114" t="s">
        <v>1933</v>
      </c>
      <c r="Q3586" s="114" t="s">
        <v>706</v>
      </c>
      <c r="R3586" s="114" t="s">
        <v>1708</v>
      </c>
      <c r="S3586" s="114"/>
      <c r="T3586" s="112">
        <v>0</v>
      </c>
      <c r="U3586" s="112">
        <v>0</v>
      </c>
      <c r="V3586" s="112">
        <v>0</v>
      </c>
      <c r="W3586" s="112">
        <v>0</v>
      </c>
      <c r="X3586" s="112">
        <v>0</v>
      </c>
      <c r="Y3586" s="112">
        <v>0</v>
      </c>
      <c r="Z3586" s="112">
        <v>0</v>
      </c>
      <c r="AA3586" s="112">
        <v>0</v>
      </c>
      <c r="AB3586" s="112">
        <v>0</v>
      </c>
    </row>
    <row r="3587" spans="1:28" hidden="1" outlineLevel="1" x14ac:dyDescent="0.25">
      <c r="A3587" s="114" t="s">
        <v>1932</v>
      </c>
      <c r="B3587" s="114" t="s">
        <v>1933</v>
      </c>
      <c r="C3587" s="114" t="s">
        <v>708</v>
      </c>
      <c r="D3587" s="114" t="s">
        <v>1709</v>
      </c>
      <c r="E3587" s="112">
        <v>0</v>
      </c>
      <c r="F3587" s="112">
        <v>0</v>
      </c>
      <c r="G3587" s="112">
        <v>0</v>
      </c>
      <c r="H3587" s="112">
        <v>0</v>
      </c>
      <c r="I3587" s="112">
        <v>0</v>
      </c>
      <c r="J3587" s="112">
        <v>0</v>
      </c>
      <c r="K3587" s="112">
        <v>0</v>
      </c>
      <c r="L3587" s="112">
        <v>0</v>
      </c>
      <c r="M3587" s="112">
        <v>0</v>
      </c>
      <c r="O3587" s="114" t="s">
        <v>1932</v>
      </c>
      <c r="P3587" s="114" t="s">
        <v>1933</v>
      </c>
      <c r="Q3587" s="114" t="s">
        <v>708</v>
      </c>
      <c r="R3587" s="114" t="s">
        <v>1709</v>
      </c>
      <c r="S3587" s="114"/>
      <c r="T3587" s="112">
        <v>0</v>
      </c>
      <c r="U3587" s="112">
        <v>0</v>
      </c>
      <c r="V3587" s="112">
        <v>0</v>
      </c>
      <c r="W3587" s="112">
        <v>0</v>
      </c>
      <c r="X3587" s="112">
        <v>0</v>
      </c>
      <c r="Y3587" s="112">
        <v>0</v>
      </c>
      <c r="Z3587" s="112">
        <v>0</v>
      </c>
      <c r="AA3587" s="112">
        <v>0</v>
      </c>
      <c r="AB3587" s="112">
        <v>0</v>
      </c>
    </row>
    <row r="3588" spans="1:28" collapsed="1" x14ac:dyDescent="0.25"/>
    <row r="3590" spans="1:28" x14ac:dyDescent="0.25">
      <c r="A3590" s="114" t="s">
        <v>1934</v>
      </c>
      <c r="O3590" s="114" t="s">
        <v>1934</v>
      </c>
    </row>
    <row r="3591" spans="1:28" x14ac:dyDescent="0.25">
      <c r="A3591" s="114" t="s">
        <v>1935</v>
      </c>
      <c r="O3591" s="114" t="s">
        <v>1935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54"/>
  <sheetViews>
    <sheetView workbookViewId="0"/>
  </sheetViews>
  <sheetFormatPr defaultRowHeight="12.75" x14ac:dyDescent="0.2"/>
  <cols>
    <col min="1" max="1" width="7" style="128" bestFit="1" customWidth="1"/>
    <col min="2" max="2" width="33.5703125" style="128" bestFit="1" customWidth="1"/>
    <col min="3" max="3" width="9.140625" style="129" bestFit="1" customWidth="1"/>
    <col min="4" max="4" width="11.28515625" style="129" bestFit="1" customWidth="1"/>
    <col min="5" max="5" width="10.85546875" style="129" bestFit="1" customWidth="1"/>
    <col min="6" max="6" width="11.28515625" style="129" bestFit="1" customWidth="1"/>
    <col min="7" max="8" width="9.28515625" style="129" bestFit="1" customWidth="1"/>
    <col min="9" max="9" width="7.28515625" style="129" bestFit="1" customWidth="1"/>
    <col min="10" max="10" width="13.7109375" style="129" bestFit="1" customWidth="1"/>
    <col min="11" max="11" width="14.85546875" style="129" bestFit="1" customWidth="1"/>
    <col min="12" max="12" width="15.28515625" style="129" bestFit="1" customWidth="1"/>
    <col min="13" max="13" width="13.5703125" style="129" bestFit="1" customWidth="1"/>
    <col min="14" max="14" width="14.28515625" style="129" bestFit="1" customWidth="1"/>
    <col min="15" max="15" width="13.85546875" style="129" bestFit="1" customWidth="1"/>
    <col min="16" max="16" width="13.42578125" style="129" bestFit="1" customWidth="1"/>
    <col min="17" max="17" width="13.85546875" style="129" bestFit="1" customWidth="1"/>
    <col min="18" max="19" width="9.5703125" style="129" bestFit="1" customWidth="1"/>
    <col min="20" max="20" width="12.7109375" style="129" bestFit="1" customWidth="1"/>
    <col min="21" max="21" width="12.28515625" style="129" bestFit="1" customWidth="1"/>
    <col min="22" max="22" width="12.7109375" style="129" bestFit="1" customWidth="1"/>
    <col min="23" max="35" width="9.140625" style="129"/>
    <col min="36" max="16384" width="9.140625" style="128"/>
  </cols>
  <sheetData>
    <row r="1" spans="1:22" x14ac:dyDescent="0.2">
      <c r="A1" s="128" t="s">
        <v>627</v>
      </c>
      <c r="B1" s="128" t="s">
        <v>628</v>
      </c>
      <c r="C1" s="129" t="s">
        <v>629</v>
      </c>
      <c r="D1" s="129" t="s">
        <v>1938</v>
      </c>
      <c r="E1" s="129" t="s">
        <v>1939</v>
      </c>
      <c r="F1" s="129" t="s">
        <v>1940</v>
      </c>
      <c r="G1" s="129" t="s">
        <v>1941</v>
      </c>
      <c r="H1" s="129" t="s">
        <v>1942</v>
      </c>
      <c r="I1" s="129" t="s">
        <v>635</v>
      </c>
      <c r="J1" s="129" t="s">
        <v>1943</v>
      </c>
      <c r="K1" s="129" t="s">
        <v>1944</v>
      </c>
      <c r="L1" s="129" t="s">
        <v>1945</v>
      </c>
      <c r="M1" s="129" t="s">
        <v>1946</v>
      </c>
      <c r="N1" s="129" t="s">
        <v>1947</v>
      </c>
      <c r="O1" s="129" t="s">
        <v>641</v>
      </c>
      <c r="P1" s="129" t="s">
        <v>642</v>
      </c>
      <c r="Q1" s="129" t="s">
        <v>643</v>
      </c>
      <c r="R1" s="129" t="s">
        <v>644</v>
      </c>
      <c r="S1" s="129" t="s">
        <v>645</v>
      </c>
      <c r="T1" s="129" t="s">
        <v>646</v>
      </c>
      <c r="U1" s="129" t="s">
        <v>647</v>
      </c>
      <c r="V1" s="129" t="s">
        <v>648</v>
      </c>
    </row>
    <row r="2" spans="1:22" x14ac:dyDescent="0.2">
      <c r="A2" s="128" t="s">
        <v>5</v>
      </c>
      <c r="B2" s="128" t="s">
        <v>649</v>
      </c>
      <c r="C2" s="129">
        <v>9708</v>
      </c>
      <c r="D2" s="129">
        <v>324</v>
      </c>
      <c r="E2" s="129">
        <v>237</v>
      </c>
      <c r="F2" s="129">
        <v>208</v>
      </c>
      <c r="G2" s="129">
        <v>1789</v>
      </c>
      <c r="H2" s="129">
        <v>1125</v>
      </c>
      <c r="I2" s="129">
        <v>617</v>
      </c>
      <c r="J2" s="129">
        <v>959</v>
      </c>
      <c r="K2" s="129">
        <v>1958</v>
      </c>
      <c r="L2" s="129">
        <v>1305</v>
      </c>
      <c r="M2" s="129">
        <v>402</v>
      </c>
      <c r="N2" s="129">
        <v>784</v>
      </c>
      <c r="O2" s="129">
        <v>48</v>
      </c>
      <c r="P2" s="129">
        <v>32</v>
      </c>
      <c r="Q2" s="129">
        <v>30</v>
      </c>
      <c r="R2" s="129">
        <v>25</v>
      </c>
      <c r="S2" s="129">
        <v>41</v>
      </c>
      <c r="T2" s="129">
        <v>35</v>
      </c>
      <c r="U2" s="129">
        <v>106</v>
      </c>
      <c r="V2" s="129">
        <v>21</v>
      </c>
    </row>
    <row r="3" spans="1:22" x14ac:dyDescent="0.2">
      <c r="A3" s="128" t="s">
        <v>6</v>
      </c>
      <c r="B3" s="128" t="s">
        <v>650</v>
      </c>
      <c r="C3" s="129">
        <v>17367</v>
      </c>
      <c r="D3" s="129">
        <v>595</v>
      </c>
      <c r="E3" s="129">
        <v>485</v>
      </c>
      <c r="F3" s="129">
        <v>321</v>
      </c>
      <c r="G3" s="129">
        <v>3114</v>
      </c>
      <c r="H3" s="129">
        <v>2004</v>
      </c>
      <c r="I3" s="129">
        <v>1146</v>
      </c>
      <c r="J3" s="129">
        <v>2020</v>
      </c>
      <c r="K3" s="129">
        <v>3072</v>
      </c>
      <c r="L3" s="129">
        <v>2453</v>
      </c>
      <c r="M3" s="129">
        <v>674</v>
      </c>
      <c r="N3" s="129">
        <v>1483</v>
      </c>
      <c r="O3" s="129">
        <v>74</v>
      </c>
      <c r="P3" s="129">
        <v>53</v>
      </c>
      <c r="Q3" s="129">
        <v>63</v>
      </c>
      <c r="R3" s="129">
        <v>66</v>
      </c>
      <c r="S3" s="129">
        <v>116</v>
      </c>
      <c r="T3" s="129">
        <v>14</v>
      </c>
      <c r="U3" s="129">
        <v>119</v>
      </c>
      <c r="V3" s="129">
        <v>33</v>
      </c>
    </row>
    <row r="4" spans="1:22" x14ac:dyDescent="0.2">
      <c r="A4" s="128" t="s">
        <v>7</v>
      </c>
      <c r="B4" s="128" t="s">
        <v>651</v>
      </c>
      <c r="C4" s="129">
        <v>7418</v>
      </c>
      <c r="D4" s="129">
        <v>166</v>
      </c>
      <c r="E4" s="129">
        <v>274</v>
      </c>
      <c r="F4" s="129">
        <v>200</v>
      </c>
      <c r="G4" s="129">
        <v>1488</v>
      </c>
      <c r="H4" s="129">
        <v>971</v>
      </c>
      <c r="I4" s="129">
        <v>592</v>
      </c>
      <c r="J4" s="129">
        <v>550</v>
      </c>
      <c r="K4" s="129">
        <v>1279</v>
      </c>
      <c r="L4" s="129">
        <v>1159</v>
      </c>
      <c r="M4" s="129">
        <v>260</v>
      </c>
      <c r="N4" s="129">
        <v>479</v>
      </c>
      <c r="O4" s="129">
        <v>37</v>
      </c>
      <c r="P4" s="129">
        <v>32</v>
      </c>
      <c r="Q4" s="129">
        <v>28</v>
      </c>
      <c r="R4" s="129">
        <v>18</v>
      </c>
      <c r="S4" s="129">
        <v>29</v>
      </c>
      <c r="T4" s="129">
        <v>14</v>
      </c>
      <c r="U4" s="129">
        <v>61</v>
      </c>
      <c r="V4" s="129">
        <v>36</v>
      </c>
    </row>
    <row r="5" spans="1:22" x14ac:dyDescent="0.2">
      <c r="A5" s="128" t="s">
        <v>8</v>
      </c>
      <c r="B5" s="128" t="s">
        <v>1948</v>
      </c>
      <c r="C5" s="129">
        <v>37745</v>
      </c>
      <c r="D5" s="129">
        <v>830</v>
      </c>
      <c r="E5" s="129">
        <v>647</v>
      </c>
      <c r="F5" s="129">
        <v>778</v>
      </c>
      <c r="G5" s="129">
        <v>7221</v>
      </c>
      <c r="H5" s="129">
        <v>4280</v>
      </c>
      <c r="I5" s="129">
        <v>3032</v>
      </c>
      <c r="J5" s="129">
        <v>5031</v>
      </c>
      <c r="K5" s="129">
        <v>7195</v>
      </c>
      <c r="L5" s="129">
        <v>2863</v>
      </c>
      <c r="M5" s="129">
        <v>352</v>
      </c>
      <c r="N5" s="129">
        <v>5516</v>
      </c>
      <c r="O5" s="129">
        <v>325</v>
      </c>
      <c r="P5" s="129">
        <v>216</v>
      </c>
      <c r="Q5" s="129">
        <v>225</v>
      </c>
      <c r="R5" s="129">
        <v>45</v>
      </c>
      <c r="S5" s="129">
        <v>62</v>
      </c>
      <c r="T5" s="129">
        <v>1088</v>
      </c>
      <c r="U5" s="129">
        <v>1627</v>
      </c>
      <c r="V5" s="129">
        <v>203</v>
      </c>
    </row>
    <row r="6" spans="1:22" x14ac:dyDescent="0.2">
      <c r="A6" s="128" t="s">
        <v>9</v>
      </c>
      <c r="B6" s="128" t="s">
        <v>652</v>
      </c>
      <c r="C6" s="129">
        <v>6401</v>
      </c>
      <c r="D6" s="129">
        <v>231</v>
      </c>
      <c r="E6" s="129">
        <v>198</v>
      </c>
      <c r="F6" s="129">
        <v>145</v>
      </c>
      <c r="G6" s="129">
        <v>1307</v>
      </c>
      <c r="H6" s="129">
        <v>763</v>
      </c>
      <c r="I6" s="129">
        <v>360</v>
      </c>
      <c r="J6" s="129">
        <v>610</v>
      </c>
      <c r="K6" s="129">
        <v>1141</v>
      </c>
      <c r="L6" s="129">
        <v>1010</v>
      </c>
      <c r="M6" s="129">
        <v>134</v>
      </c>
      <c r="N6" s="129">
        <v>502</v>
      </c>
      <c r="O6" s="129">
        <v>24</v>
      </c>
      <c r="P6" s="129">
        <v>34</v>
      </c>
      <c r="Q6" s="129">
        <v>30</v>
      </c>
      <c r="R6" s="129">
        <v>12</v>
      </c>
      <c r="S6" s="129">
        <v>20</v>
      </c>
      <c r="T6" s="129">
        <v>21</v>
      </c>
      <c r="U6" s="129">
        <v>119</v>
      </c>
      <c r="V6" s="129">
        <v>47</v>
      </c>
    </row>
    <row r="7" spans="1:22" x14ac:dyDescent="0.2">
      <c r="A7" s="128" t="s">
        <v>10</v>
      </c>
      <c r="B7" s="128" t="s">
        <v>653</v>
      </c>
      <c r="C7" s="129">
        <v>3028</v>
      </c>
      <c r="D7" s="129">
        <v>88</v>
      </c>
      <c r="E7" s="129">
        <v>111</v>
      </c>
      <c r="F7" s="129">
        <v>74</v>
      </c>
      <c r="G7" s="129">
        <v>616</v>
      </c>
      <c r="H7" s="129">
        <v>340</v>
      </c>
      <c r="I7" s="129">
        <v>168</v>
      </c>
      <c r="J7" s="129">
        <v>310</v>
      </c>
      <c r="K7" s="129">
        <v>583</v>
      </c>
      <c r="L7" s="129">
        <v>427</v>
      </c>
      <c r="M7" s="129">
        <v>67</v>
      </c>
      <c r="N7" s="129">
        <v>244</v>
      </c>
      <c r="O7" s="129">
        <v>18</v>
      </c>
      <c r="P7" s="129">
        <v>20</v>
      </c>
      <c r="Q7" s="129">
        <v>13</v>
      </c>
      <c r="R7" s="129">
        <v>0</v>
      </c>
      <c r="S7" s="129">
        <v>4</v>
      </c>
      <c r="T7" s="129">
        <v>2</v>
      </c>
      <c r="U7" s="129">
        <v>59</v>
      </c>
      <c r="V7" s="129">
        <v>6</v>
      </c>
    </row>
    <row r="8" spans="1:22" x14ac:dyDescent="0.2">
      <c r="A8" s="128" t="s">
        <v>11</v>
      </c>
      <c r="B8" s="128" t="s">
        <v>654</v>
      </c>
      <c r="C8" s="129">
        <v>16142</v>
      </c>
      <c r="D8" s="129">
        <v>500</v>
      </c>
      <c r="E8" s="129">
        <v>359</v>
      </c>
      <c r="F8" s="129">
        <v>298</v>
      </c>
      <c r="G8" s="129">
        <v>3138</v>
      </c>
      <c r="H8" s="129">
        <v>1802</v>
      </c>
      <c r="I8" s="129">
        <v>1019</v>
      </c>
      <c r="J8" s="129">
        <v>1621</v>
      </c>
      <c r="K8" s="129">
        <v>3243</v>
      </c>
      <c r="L8" s="129">
        <v>2719</v>
      </c>
      <c r="M8" s="129">
        <v>267</v>
      </c>
      <c r="N8" s="129">
        <v>1176</v>
      </c>
      <c r="O8" s="129">
        <v>130</v>
      </c>
      <c r="P8" s="129">
        <v>339</v>
      </c>
      <c r="Q8" s="129">
        <v>361</v>
      </c>
      <c r="R8" s="129">
        <v>45</v>
      </c>
      <c r="S8" s="129">
        <v>85</v>
      </c>
      <c r="T8" s="129">
        <v>107</v>
      </c>
      <c r="U8" s="129">
        <v>320</v>
      </c>
      <c r="V8" s="129">
        <v>32</v>
      </c>
    </row>
    <row r="9" spans="1:22" x14ac:dyDescent="0.2">
      <c r="A9" s="128" t="s">
        <v>12</v>
      </c>
      <c r="B9" s="128" t="s">
        <v>655</v>
      </c>
      <c r="C9" s="129">
        <v>16893</v>
      </c>
      <c r="D9" s="129">
        <v>356</v>
      </c>
      <c r="E9" s="129">
        <v>415</v>
      </c>
      <c r="F9" s="129">
        <v>463</v>
      </c>
      <c r="G9" s="129">
        <v>3245</v>
      </c>
      <c r="H9" s="129">
        <v>2172</v>
      </c>
      <c r="I9" s="129">
        <v>949</v>
      </c>
      <c r="J9" s="129">
        <v>1871</v>
      </c>
      <c r="K9" s="129">
        <v>2694</v>
      </c>
      <c r="L9" s="129">
        <v>2192</v>
      </c>
      <c r="M9" s="129">
        <v>575</v>
      </c>
      <c r="N9" s="129">
        <v>1961</v>
      </c>
      <c r="O9" s="129">
        <v>64</v>
      </c>
      <c r="P9" s="129">
        <v>38</v>
      </c>
      <c r="Q9" s="129">
        <v>41</v>
      </c>
      <c r="R9" s="129">
        <v>78</v>
      </c>
      <c r="S9" s="129">
        <v>136</v>
      </c>
      <c r="T9" s="129">
        <v>66</v>
      </c>
      <c r="U9" s="129">
        <v>105</v>
      </c>
      <c r="V9" s="129">
        <v>26</v>
      </c>
    </row>
    <row r="10" spans="1:22" x14ac:dyDescent="0.2">
      <c r="A10" s="128" t="s">
        <v>13</v>
      </c>
      <c r="B10" s="128" t="s">
        <v>656</v>
      </c>
      <c r="C10" s="129">
        <v>2737</v>
      </c>
      <c r="D10" s="129">
        <v>70</v>
      </c>
      <c r="E10" s="129">
        <v>56</v>
      </c>
      <c r="F10" s="129">
        <v>88</v>
      </c>
      <c r="G10" s="129">
        <v>586</v>
      </c>
      <c r="H10" s="129">
        <v>297</v>
      </c>
      <c r="I10" s="129">
        <v>174</v>
      </c>
      <c r="J10" s="129">
        <v>368</v>
      </c>
      <c r="K10" s="129">
        <v>483</v>
      </c>
      <c r="L10" s="129">
        <v>432</v>
      </c>
      <c r="M10" s="129">
        <v>41</v>
      </c>
      <c r="N10" s="129">
        <v>142</v>
      </c>
      <c r="O10" s="129">
        <v>9</v>
      </c>
      <c r="P10" s="129">
        <v>16</v>
      </c>
      <c r="Q10" s="129">
        <v>13</v>
      </c>
      <c r="R10" s="129">
        <v>5</v>
      </c>
      <c r="S10" s="129">
        <v>3</v>
      </c>
      <c r="T10" s="129">
        <v>4</v>
      </c>
      <c r="U10" s="129">
        <v>27</v>
      </c>
      <c r="V10" s="129">
        <v>3</v>
      </c>
    </row>
    <row r="11" spans="1:22" x14ac:dyDescent="0.2">
      <c r="A11" s="128" t="s">
        <v>14</v>
      </c>
      <c r="B11" s="128" t="s">
        <v>657</v>
      </c>
      <c r="C11" s="129">
        <v>6315</v>
      </c>
      <c r="D11" s="129">
        <v>15</v>
      </c>
      <c r="E11" s="129">
        <v>31</v>
      </c>
      <c r="F11" s="129">
        <v>39</v>
      </c>
      <c r="G11" s="129">
        <v>1462</v>
      </c>
      <c r="H11" s="129">
        <v>875</v>
      </c>
      <c r="I11" s="129">
        <v>397</v>
      </c>
      <c r="J11" s="129">
        <v>682</v>
      </c>
      <c r="K11" s="129">
        <v>1465</v>
      </c>
      <c r="L11" s="129">
        <v>580</v>
      </c>
      <c r="M11" s="129">
        <v>283</v>
      </c>
      <c r="N11" s="129">
        <v>486</v>
      </c>
      <c r="O11" s="129">
        <v>18</v>
      </c>
      <c r="P11" s="129">
        <v>14</v>
      </c>
      <c r="Q11" s="129">
        <v>20</v>
      </c>
      <c r="R11" s="129">
        <v>20</v>
      </c>
      <c r="S11" s="129">
        <v>30</v>
      </c>
      <c r="T11" s="129">
        <v>21</v>
      </c>
      <c r="U11" s="129">
        <v>75</v>
      </c>
      <c r="V11" s="129">
        <v>13</v>
      </c>
    </row>
    <row r="12" spans="1:22" x14ac:dyDescent="0.2">
      <c r="A12" s="128" t="s">
        <v>15</v>
      </c>
      <c r="B12" s="128" t="s">
        <v>658</v>
      </c>
      <c r="C12" s="129">
        <v>12951</v>
      </c>
      <c r="D12" s="129">
        <v>810</v>
      </c>
      <c r="E12" s="129">
        <v>248</v>
      </c>
      <c r="F12" s="129">
        <v>240</v>
      </c>
      <c r="G12" s="129">
        <v>2542</v>
      </c>
      <c r="H12" s="129">
        <v>1532</v>
      </c>
      <c r="I12" s="129">
        <v>807</v>
      </c>
      <c r="J12" s="129">
        <v>1235</v>
      </c>
      <c r="K12" s="129">
        <v>1906</v>
      </c>
      <c r="L12" s="129">
        <v>1651</v>
      </c>
      <c r="M12" s="129">
        <v>447</v>
      </c>
      <c r="N12" s="129">
        <v>1533</v>
      </c>
      <c r="O12" s="129">
        <v>46</v>
      </c>
      <c r="P12" s="129">
        <v>32</v>
      </c>
      <c r="Q12" s="129">
        <v>30</v>
      </c>
      <c r="R12" s="129">
        <v>23</v>
      </c>
      <c r="S12" s="129">
        <v>58</v>
      </c>
      <c r="T12" s="129">
        <v>38</v>
      </c>
      <c r="U12" s="129">
        <v>92</v>
      </c>
      <c r="V12" s="129">
        <v>25</v>
      </c>
    </row>
    <row r="13" spans="1:22" x14ac:dyDescent="0.2">
      <c r="A13" s="128" t="s">
        <v>16</v>
      </c>
      <c r="B13" s="128" t="s">
        <v>659</v>
      </c>
      <c r="C13" s="129">
        <v>8198</v>
      </c>
      <c r="D13" s="129">
        <v>196</v>
      </c>
      <c r="E13" s="129">
        <v>168</v>
      </c>
      <c r="F13" s="129">
        <v>107</v>
      </c>
      <c r="G13" s="129">
        <v>1574</v>
      </c>
      <c r="H13" s="129">
        <v>839</v>
      </c>
      <c r="I13" s="129">
        <v>476</v>
      </c>
      <c r="J13" s="129">
        <v>1050</v>
      </c>
      <c r="K13" s="129">
        <v>1657</v>
      </c>
      <c r="L13" s="129">
        <v>1483</v>
      </c>
      <c r="M13" s="129">
        <v>58</v>
      </c>
      <c r="N13" s="129">
        <v>590</v>
      </c>
      <c r="O13" s="129">
        <v>52</v>
      </c>
      <c r="P13" s="129">
        <v>34</v>
      </c>
      <c r="Q13" s="129">
        <v>31</v>
      </c>
      <c r="R13" s="129">
        <v>22</v>
      </c>
      <c r="S13" s="129">
        <v>25</v>
      </c>
      <c r="T13" s="129">
        <v>201</v>
      </c>
      <c r="U13" s="129">
        <v>120</v>
      </c>
      <c r="V13" s="129">
        <v>40</v>
      </c>
    </row>
    <row r="14" spans="1:22" x14ac:dyDescent="0.2">
      <c r="A14" s="128" t="s">
        <v>17</v>
      </c>
      <c r="B14" s="128" t="s">
        <v>660</v>
      </c>
      <c r="C14" s="129">
        <v>6272</v>
      </c>
      <c r="D14" s="129">
        <v>222</v>
      </c>
      <c r="E14" s="129">
        <v>136</v>
      </c>
      <c r="F14" s="129">
        <v>63</v>
      </c>
      <c r="G14" s="129">
        <v>1230</v>
      </c>
      <c r="H14" s="129">
        <v>634</v>
      </c>
      <c r="I14" s="129">
        <v>529</v>
      </c>
      <c r="J14" s="129">
        <v>673</v>
      </c>
      <c r="K14" s="129">
        <v>1303</v>
      </c>
      <c r="L14" s="129">
        <v>816</v>
      </c>
      <c r="M14" s="129">
        <v>195</v>
      </c>
      <c r="N14" s="129">
        <v>471</v>
      </c>
      <c r="O14" s="129">
        <v>46</v>
      </c>
      <c r="P14" s="129">
        <v>34</v>
      </c>
      <c r="Q14" s="129">
        <v>41</v>
      </c>
      <c r="R14" s="129">
        <v>19</v>
      </c>
      <c r="S14" s="129">
        <v>21</v>
      </c>
      <c r="T14" s="129">
        <v>23</v>
      </c>
      <c r="U14" s="129">
        <v>89</v>
      </c>
      <c r="V14" s="129">
        <v>19</v>
      </c>
    </row>
    <row r="15" spans="1:22" x14ac:dyDescent="0.2">
      <c r="A15" s="128" t="s">
        <v>18</v>
      </c>
      <c r="B15" s="128" t="s">
        <v>661</v>
      </c>
      <c r="C15" s="129">
        <v>9425</v>
      </c>
      <c r="D15" s="129">
        <v>158</v>
      </c>
      <c r="E15" s="129">
        <v>117</v>
      </c>
      <c r="F15" s="129">
        <v>131</v>
      </c>
      <c r="G15" s="129">
        <v>1898</v>
      </c>
      <c r="H15" s="129">
        <v>1200</v>
      </c>
      <c r="I15" s="129">
        <v>532</v>
      </c>
      <c r="J15" s="129">
        <v>964</v>
      </c>
      <c r="K15" s="129">
        <v>1842</v>
      </c>
      <c r="L15" s="129">
        <v>1468</v>
      </c>
      <c r="M15" s="129">
        <v>271</v>
      </c>
      <c r="N15" s="129">
        <v>844</v>
      </c>
      <c r="O15" s="129">
        <v>54</v>
      </c>
      <c r="P15" s="129">
        <v>44</v>
      </c>
      <c r="Q15" s="129">
        <v>62</v>
      </c>
      <c r="R15" s="129">
        <v>24</v>
      </c>
      <c r="S15" s="129">
        <v>42</v>
      </c>
      <c r="T15" s="129">
        <v>27</v>
      </c>
      <c r="U15" s="129">
        <v>66</v>
      </c>
      <c r="V15" s="129">
        <v>14</v>
      </c>
    </row>
    <row r="16" spans="1:22" x14ac:dyDescent="0.2">
      <c r="A16" s="128" t="s">
        <v>19</v>
      </c>
      <c r="B16" s="128" t="s">
        <v>1949</v>
      </c>
      <c r="C16" s="129">
        <v>15727</v>
      </c>
      <c r="D16" s="129">
        <v>736</v>
      </c>
      <c r="E16" s="129">
        <v>571</v>
      </c>
      <c r="F16" s="129">
        <v>342</v>
      </c>
      <c r="G16" s="129">
        <v>2675</v>
      </c>
      <c r="H16" s="129">
        <v>1630</v>
      </c>
      <c r="I16" s="129">
        <v>853</v>
      </c>
      <c r="J16" s="129">
        <v>1813</v>
      </c>
      <c r="K16" s="129">
        <v>2652</v>
      </c>
      <c r="L16" s="129">
        <v>2652</v>
      </c>
      <c r="M16" s="129">
        <v>511</v>
      </c>
      <c r="N16" s="129">
        <v>1292</v>
      </c>
      <c r="O16" s="129">
        <v>41</v>
      </c>
      <c r="P16" s="129">
        <v>41</v>
      </c>
      <c r="Q16" s="129">
        <v>25</v>
      </c>
      <c r="R16" s="129">
        <v>41</v>
      </c>
      <c r="S16" s="129">
        <v>90</v>
      </c>
      <c r="T16" s="129">
        <v>6</v>
      </c>
      <c r="U16" s="129">
        <v>1</v>
      </c>
      <c r="V16" s="129">
        <v>1</v>
      </c>
    </row>
    <row r="17" spans="1:22" x14ac:dyDescent="0.2">
      <c r="A17" s="128" t="s">
        <v>20</v>
      </c>
      <c r="B17" s="128" t="s">
        <v>663</v>
      </c>
      <c r="C17" s="129">
        <v>11365</v>
      </c>
      <c r="D17" s="129">
        <v>119</v>
      </c>
      <c r="E17" s="129">
        <v>301</v>
      </c>
      <c r="F17" s="129">
        <v>262</v>
      </c>
      <c r="G17" s="129">
        <v>2501</v>
      </c>
      <c r="H17" s="129">
        <v>1627</v>
      </c>
      <c r="I17" s="129">
        <v>497</v>
      </c>
      <c r="J17" s="129">
        <v>954</v>
      </c>
      <c r="K17" s="129">
        <v>1401</v>
      </c>
      <c r="L17" s="129">
        <v>1578</v>
      </c>
      <c r="M17" s="129">
        <v>635</v>
      </c>
      <c r="N17" s="129">
        <v>1490</v>
      </c>
      <c r="O17" s="129">
        <v>28</v>
      </c>
      <c r="P17" s="129">
        <v>18</v>
      </c>
      <c r="Q17" s="129">
        <v>15</v>
      </c>
      <c r="R17" s="129">
        <v>36</v>
      </c>
      <c r="S17" s="129">
        <v>71</v>
      </c>
      <c r="T17" s="129">
        <v>34</v>
      </c>
      <c r="U17" s="129">
        <v>53</v>
      </c>
      <c r="V17" s="129">
        <v>14</v>
      </c>
    </row>
    <row r="18" spans="1:22" x14ac:dyDescent="0.2">
      <c r="A18" s="128" t="s">
        <v>21</v>
      </c>
      <c r="B18" s="128" t="s">
        <v>664</v>
      </c>
      <c r="C18" s="129">
        <v>14226</v>
      </c>
      <c r="D18" s="129">
        <v>687</v>
      </c>
      <c r="E18" s="129">
        <v>304</v>
      </c>
      <c r="F18" s="129">
        <v>187</v>
      </c>
      <c r="G18" s="129">
        <v>2707</v>
      </c>
      <c r="H18" s="129">
        <v>1717</v>
      </c>
      <c r="I18" s="129">
        <v>846</v>
      </c>
      <c r="J18" s="129">
        <v>1329</v>
      </c>
      <c r="K18" s="129">
        <v>2643</v>
      </c>
      <c r="L18" s="129">
        <v>2001</v>
      </c>
      <c r="M18" s="129">
        <v>345</v>
      </c>
      <c r="N18" s="129">
        <v>1460</v>
      </c>
      <c r="O18" s="129">
        <v>75</v>
      </c>
      <c r="P18" s="129">
        <v>65</v>
      </c>
      <c r="Q18" s="129">
        <v>56</v>
      </c>
      <c r="R18" s="129">
        <v>40</v>
      </c>
      <c r="S18" s="129">
        <v>78</v>
      </c>
      <c r="T18" s="129">
        <v>40</v>
      </c>
      <c r="U18" s="129">
        <v>182</v>
      </c>
      <c r="V18" s="129">
        <v>53</v>
      </c>
    </row>
    <row r="19" spans="1:22" x14ac:dyDescent="0.2">
      <c r="A19" s="128" t="s">
        <v>22</v>
      </c>
      <c r="B19" s="128" t="s">
        <v>665</v>
      </c>
      <c r="C19" s="129">
        <v>14808</v>
      </c>
      <c r="D19" s="129">
        <v>505</v>
      </c>
      <c r="E19" s="129">
        <v>379</v>
      </c>
      <c r="F19" s="129">
        <v>228</v>
      </c>
      <c r="G19" s="129">
        <v>3024</v>
      </c>
      <c r="H19" s="129">
        <v>1936</v>
      </c>
      <c r="I19" s="129">
        <v>1066</v>
      </c>
      <c r="J19" s="129">
        <v>1598</v>
      </c>
      <c r="K19" s="129">
        <v>2376</v>
      </c>
      <c r="L19" s="129">
        <v>2102</v>
      </c>
      <c r="M19" s="129">
        <v>446</v>
      </c>
      <c r="N19" s="129">
        <v>1148</v>
      </c>
      <c r="O19" s="129">
        <v>84</v>
      </c>
      <c r="P19" s="129">
        <v>71</v>
      </c>
      <c r="Q19" s="129">
        <v>60</v>
      </c>
      <c r="R19" s="129">
        <v>33</v>
      </c>
      <c r="S19" s="129">
        <v>67</v>
      </c>
      <c r="T19" s="129">
        <v>48</v>
      </c>
      <c r="U19" s="129">
        <v>141</v>
      </c>
      <c r="V19" s="129">
        <v>24</v>
      </c>
    </row>
    <row r="20" spans="1:22" x14ac:dyDescent="0.2">
      <c r="A20" s="128" t="s">
        <v>23</v>
      </c>
      <c r="B20" s="128" t="s">
        <v>666</v>
      </c>
      <c r="C20" s="129">
        <v>9248</v>
      </c>
      <c r="D20" s="129">
        <v>358</v>
      </c>
      <c r="E20" s="129">
        <v>194</v>
      </c>
      <c r="F20" s="129">
        <v>265</v>
      </c>
      <c r="G20" s="129">
        <v>1889</v>
      </c>
      <c r="H20" s="129">
        <v>1409</v>
      </c>
      <c r="I20" s="129">
        <v>529</v>
      </c>
      <c r="J20" s="129">
        <v>1046</v>
      </c>
      <c r="K20" s="129">
        <v>1235</v>
      </c>
      <c r="L20" s="129">
        <v>1166</v>
      </c>
      <c r="M20" s="129">
        <v>241</v>
      </c>
      <c r="N20" s="129">
        <v>916</v>
      </c>
      <c r="O20" s="129">
        <v>45</v>
      </c>
      <c r="P20" s="129">
        <v>30</v>
      </c>
      <c r="Q20" s="129">
        <v>31</v>
      </c>
      <c r="R20" s="129">
        <v>30</v>
      </c>
      <c r="S20" s="129">
        <v>53</v>
      </c>
      <c r="T20" s="129">
        <v>24</v>
      </c>
      <c r="U20" s="129">
        <v>115</v>
      </c>
      <c r="V20" s="129">
        <v>3</v>
      </c>
    </row>
    <row r="21" spans="1:22" x14ac:dyDescent="0.2">
      <c r="A21" s="128" t="s">
        <v>24</v>
      </c>
      <c r="B21" s="128" t="s">
        <v>667</v>
      </c>
      <c r="C21" s="129">
        <v>4311</v>
      </c>
      <c r="D21" s="129">
        <v>207</v>
      </c>
      <c r="E21" s="129">
        <v>138</v>
      </c>
      <c r="F21" s="129">
        <v>85</v>
      </c>
      <c r="G21" s="129">
        <v>878</v>
      </c>
      <c r="H21" s="129">
        <v>610</v>
      </c>
      <c r="I21" s="129">
        <v>244</v>
      </c>
      <c r="J21" s="129">
        <v>345</v>
      </c>
      <c r="K21" s="129">
        <v>715</v>
      </c>
      <c r="L21" s="129">
        <v>544</v>
      </c>
      <c r="M21" s="129">
        <v>230</v>
      </c>
      <c r="N21" s="129">
        <v>315</v>
      </c>
      <c r="O21" s="129">
        <v>25</v>
      </c>
      <c r="P21" s="129">
        <v>22</v>
      </c>
      <c r="Q21" s="129">
        <v>21</v>
      </c>
      <c r="R21" s="129">
        <v>5</v>
      </c>
      <c r="S21" s="129">
        <v>12</v>
      </c>
      <c r="T21" s="129">
        <v>9</v>
      </c>
      <c r="U21" s="129">
        <v>56</v>
      </c>
      <c r="V21" s="129">
        <v>17</v>
      </c>
    </row>
    <row r="22" spans="1:22" x14ac:dyDescent="0.2">
      <c r="A22" s="128" t="s">
        <v>25</v>
      </c>
      <c r="B22" s="128" t="s">
        <v>668</v>
      </c>
      <c r="C22" s="129">
        <v>9146</v>
      </c>
      <c r="D22" s="129">
        <v>422</v>
      </c>
      <c r="E22" s="129">
        <v>299</v>
      </c>
      <c r="F22" s="129">
        <v>159</v>
      </c>
      <c r="G22" s="129">
        <v>1714</v>
      </c>
      <c r="H22" s="129">
        <v>1032</v>
      </c>
      <c r="I22" s="129">
        <v>641</v>
      </c>
      <c r="J22" s="129">
        <v>979</v>
      </c>
      <c r="K22" s="129">
        <v>1635</v>
      </c>
      <c r="L22" s="129">
        <v>1406</v>
      </c>
      <c r="M22" s="129">
        <v>198</v>
      </c>
      <c r="N22" s="129">
        <v>661</v>
      </c>
      <c r="O22" s="129">
        <v>53</v>
      </c>
      <c r="P22" s="129">
        <v>91</v>
      </c>
      <c r="Q22" s="129">
        <v>126</v>
      </c>
      <c r="R22" s="129">
        <v>13</v>
      </c>
      <c r="S22" s="129">
        <v>32</v>
      </c>
      <c r="T22" s="129">
        <v>23</v>
      </c>
      <c r="U22" s="129">
        <v>67</v>
      </c>
      <c r="V22" s="129">
        <v>17</v>
      </c>
    </row>
    <row r="23" spans="1:22" x14ac:dyDescent="0.2">
      <c r="A23" s="128" t="s">
        <v>26</v>
      </c>
      <c r="B23" s="128" t="s">
        <v>669</v>
      </c>
      <c r="C23" s="129">
        <v>4428</v>
      </c>
      <c r="D23" s="129">
        <v>221</v>
      </c>
      <c r="E23" s="129">
        <v>130</v>
      </c>
      <c r="F23" s="129">
        <v>86</v>
      </c>
      <c r="G23" s="129">
        <v>859</v>
      </c>
      <c r="H23" s="129">
        <v>515</v>
      </c>
      <c r="I23" s="129">
        <v>350</v>
      </c>
      <c r="J23" s="129">
        <v>437</v>
      </c>
      <c r="K23" s="129">
        <v>785</v>
      </c>
      <c r="L23" s="129">
        <v>705</v>
      </c>
      <c r="M23" s="129">
        <v>29</v>
      </c>
      <c r="N23" s="129">
        <v>311</v>
      </c>
      <c r="O23" s="129">
        <v>43</v>
      </c>
      <c r="P23" s="129">
        <v>25</v>
      </c>
      <c r="Q23" s="129">
        <v>28</v>
      </c>
      <c r="R23" s="129">
        <v>5</v>
      </c>
      <c r="S23" s="129">
        <v>10</v>
      </c>
      <c r="T23" s="129">
        <v>6</v>
      </c>
      <c r="U23" s="129">
        <v>71</v>
      </c>
      <c r="V23" s="129">
        <v>5</v>
      </c>
    </row>
    <row r="24" spans="1:22" x14ac:dyDescent="0.2">
      <c r="A24" s="128" t="s">
        <v>27</v>
      </c>
      <c r="B24" s="128" t="s">
        <v>670</v>
      </c>
      <c r="C24" s="129">
        <v>86431</v>
      </c>
      <c r="D24" s="129">
        <v>3143</v>
      </c>
      <c r="E24" s="129">
        <v>3105</v>
      </c>
      <c r="F24" s="129">
        <v>2274</v>
      </c>
      <c r="G24" s="129">
        <v>17910</v>
      </c>
      <c r="H24" s="129">
        <v>11286</v>
      </c>
      <c r="I24" s="129">
        <v>6155</v>
      </c>
      <c r="J24" s="129">
        <v>9367</v>
      </c>
      <c r="K24" s="129">
        <v>10870</v>
      </c>
      <c r="L24" s="129">
        <v>10820</v>
      </c>
      <c r="M24" s="129">
        <v>1172</v>
      </c>
      <c r="N24" s="129">
        <v>10329</v>
      </c>
      <c r="O24" s="129">
        <v>221</v>
      </c>
      <c r="P24" s="129">
        <v>181</v>
      </c>
      <c r="Q24" s="129">
        <v>193</v>
      </c>
      <c r="R24" s="129">
        <v>258</v>
      </c>
      <c r="S24" s="129">
        <v>535</v>
      </c>
      <c r="T24" s="129">
        <v>905</v>
      </c>
      <c r="U24" s="129">
        <v>1383</v>
      </c>
      <c r="V24" s="129">
        <v>643</v>
      </c>
    </row>
    <row r="25" spans="1:22" x14ac:dyDescent="0.2">
      <c r="A25" s="128" t="s">
        <v>28</v>
      </c>
      <c r="B25" s="128" t="s">
        <v>671</v>
      </c>
      <c r="C25" s="129">
        <v>16059</v>
      </c>
      <c r="D25" s="129">
        <v>595</v>
      </c>
      <c r="E25" s="129">
        <v>433</v>
      </c>
      <c r="F25" s="129">
        <v>289</v>
      </c>
      <c r="G25" s="129">
        <v>3010</v>
      </c>
      <c r="H25" s="129">
        <v>1914</v>
      </c>
      <c r="I25" s="129">
        <v>973</v>
      </c>
      <c r="J25" s="129">
        <v>1664</v>
      </c>
      <c r="K25" s="129">
        <v>3045</v>
      </c>
      <c r="L25" s="129">
        <v>2645</v>
      </c>
      <c r="M25" s="129">
        <v>232</v>
      </c>
      <c r="N25" s="129">
        <v>1259</v>
      </c>
      <c r="O25" s="129">
        <v>117</v>
      </c>
      <c r="P25" s="129">
        <v>100</v>
      </c>
      <c r="Q25" s="129">
        <v>101</v>
      </c>
      <c r="R25" s="129">
        <v>37</v>
      </c>
      <c r="S25" s="129">
        <v>86</v>
      </c>
      <c r="T25" s="129">
        <v>91</v>
      </c>
      <c r="U25" s="129">
        <v>315</v>
      </c>
      <c r="V25" s="129">
        <v>86</v>
      </c>
    </row>
    <row r="26" spans="1:22" x14ac:dyDescent="0.2">
      <c r="A26" s="128" t="s">
        <v>29</v>
      </c>
      <c r="B26" s="128" t="s">
        <v>672</v>
      </c>
      <c r="C26" s="129">
        <v>11603</v>
      </c>
      <c r="D26" s="129">
        <v>604</v>
      </c>
      <c r="E26" s="129">
        <v>534</v>
      </c>
      <c r="F26" s="129">
        <v>572</v>
      </c>
      <c r="G26" s="129">
        <v>2185</v>
      </c>
      <c r="H26" s="129">
        <v>1276</v>
      </c>
      <c r="I26" s="129">
        <v>683</v>
      </c>
      <c r="J26" s="129">
        <v>1207</v>
      </c>
      <c r="K26" s="129">
        <v>1848</v>
      </c>
      <c r="L26" s="129">
        <v>1618</v>
      </c>
      <c r="M26" s="129">
        <v>138</v>
      </c>
      <c r="N26" s="129">
        <v>938</v>
      </c>
      <c r="O26" s="129">
        <v>32</v>
      </c>
      <c r="P26" s="129">
        <v>24</v>
      </c>
      <c r="Q26" s="129">
        <v>22</v>
      </c>
      <c r="R26" s="129">
        <v>27</v>
      </c>
      <c r="S26" s="129">
        <v>50</v>
      </c>
      <c r="T26" s="129">
        <v>19</v>
      </c>
      <c r="U26" s="129">
        <v>74</v>
      </c>
      <c r="V26" s="129">
        <v>19</v>
      </c>
    </row>
    <row r="27" spans="1:22" x14ac:dyDescent="0.2">
      <c r="A27" s="128" t="s">
        <v>30</v>
      </c>
      <c r="B27" s="128" t="s">
        <v>673</v>
      </c>
      <c r="C27" s="129">
        <v>85605</v>
      </c>
      <c r="D27" s="129">
        <v>3381</v>
      </c>
      <c r="E27" s="129">
        <v>2300</v>
      </c>
      <c r="F27" s="129">
        <v>1090</v>
      </c>
      <c r="G27" s="129">
        <v>15664</v>
      </c>
      <c r="H27" s="129">
        <v>9520</v>
      </c>
      <c r="I27" s="129">
        <v>5204</v>
      </c>
      <c r="J27" s="129">
        <v>10035</v>
      </c>
      <c r="K27" s="129">
        <v>17064</v>
      </c>
      <c r="L27" s="129">
        <v>13390</v>
      </c>
      <c r="M27" s="129">
        <v>932</v>
      </c>
      <c r="N27" s="129">
        <v>7025</v>
      </c>
      <c r="O27" s="129">
        <v>355</v>
      </c>
      <c r="P27" s="129">
        <v>296</v>
      </c>
      <c r="Q27" s="129">
        <v>262</v>
      </c>
      <c r="R27" s="129">
        <v>387</v>
      </c>
      <c r="S27" s="129">
        <v>653</v>
      </c>
      <c r="T27" s="129">
        <v>2180</v>
      </c>
      <c r="U27" s="129">
        <v>3526</v>
      </c>
      <c r="V27" s="129">
        <v>1570</v>
      </c>
    </row>
    <row r="28" spans="1:22" x14ac:dyDescent="0.2">
      <c r="A28" s="128" t="s">
        <v>31</v>
      </c>
      <c r="B28" s="128" t="s">
        <v>674</v>
      </c>
      <c r="C28" s="129">
        <v>9334</v>
      </c>
      <c r="D28" s="129">
        <v>442</v>
      </c>
      <c r="E28" s="129">
        <v>259</v>
      </c>
      <c r="F28" s="129">
        <v>135</v>
      </c>
      <c r="G28" s="129">
        <v>1618</v>
      </c>
      <c r="H28" s="129">
        <v>943</v>
      </c>
      <c r="I28" s="129">
        <v>500</v>
      </c>
      <c r="J28" s="129">
        <v>791</v>
      </c>
      <c r="K28" s="129">
        <v>1936</v>
      </c>
      <c r="L28" s="129">
        <v>1950</v>
      </c>
      <c r="M28" s="129">
        <v>208</v>
      </c>
      <c r="N28" s="129">
        <v>552</v>
      </c>
      <c r="O28" s="129">
        <v>43</v>
      </c>
      <c r="P28" s="129">
        <v>40</v>
      </c>
      <c r="Q28" s="129">
        <v>39</v>
      </c>
      <c r="R28" s="129">
        <v>23</v>
      </c>
      <c r="S28" s="129">
        <v>32</v>
      </c>
      <c r="T28" s="129">
        <v>42</v>
      </c>
      <c r="U28" s="129">
        <v>76</v>
      </c>
      <c r="V28" s="129">
        <v>78</v>
      </c>
    </row>
    <row r="29" spans="1:22" x14ac:dyDescent="0.2">
      <c r="A29" s="128" t="s">
        <v>32</v>
      </c>
      <c r="B29" s="128" t="s">
        <v>675</v>
      </c>
      <c r="C29" s="129">
        <v>7469</v>
      </c>
      <c r="D29" s="129">
        <v>131</v>
      </c>
      <c r="E29" s="129">
        <v>121</v>
      </c>
      <c r="F29" s="129">
        <v>95</v>
      </c>
      <c r="G29" s="129">
        <v>1417</v>
      </c>
      <c r="H29" s="129">
        <v>995</v>
      </c>
      <c r="I29" s="129">
        <v>430</v>
      </c>
      <c r="J29" s="129">
        <v>824</v>
      </c>
      <c r="K29" s="129">
        <v>1231</v>
      </c>
      <c r="L29" s="129">
        <v>1014</v>
      </c>
      <c r="M29" s="129">
        <v>286</v>
      </c>
      <c r="N29" s="129">
        <v>925</v>
      </c>
      <c r="O29" s="129">
        <v>12</v>
      </c>
      <c r="P29" s="129">
        <v>12</v>
      </c>
      <c r="Q29" s="129">
        <v>14</v>
      </c>
      <c r="R29" s="129">
        <v>16</v>
      </c>
      <c r="S29" s="129">
        <v>26</v>
      </c>
      <c r="T29" s="129">
        <v>3</v>
      </c>
      <c r="U29" s="129">
        <v>15</v>
      </c>
      <c r="V29" s="129">
        <v>10</v>
      </c>
    </row>
    <row r="30" spans="1:22" x14ac:dyDescent="0.2">
      <c r="A30" s="128" t="s">
        <v>33</v>
      </c>
      <c r="B30" s="128" t="s">
        <v>676</v>
      </c>
      <c r="C30" s="129">
        <v>10250</v>
      </c>
      <c r="D30" s="129">
        <v>288</v>
      </c>
      <c r="E30" s="129">
        <v>382</v>
      </c>
      <c r="F30" s="129">
        <v>320</v>
      </c>
      <c r="G30" s="129">
        <v>1827</v>
      </c>
      <c r="H30" s="129">
        <v>883</v>
      </c>
      <c r="I30" s="129">
        <v>467</v>
      </c>
      <c r="J30" s="129">
        <v>1249</v>
      </c>
      <c r="K30" s="129">
        <v>2072</v>
      </c>
      <c r="L30" s="129">
        <v>1983</v>
      </c>
      <c r="M30" s="129">
        <v>128</v>
      </c>
      <c r="N30" s="129">
        <v>651</v>
      </c>
      <c r="O30" s="129">
        <v>17</v>
      </c>
      <c r="P30" s="129">
        <v>23</v>
      </c>
      <c r="Q30" s="129">
        <v>15</v>
      </c>
      <c r="R30" s="129">
        <v>16</v>
      </c>
      <c r="S30" s="129">
        <v>35</v>
      </c>
      <c r="T30" s="129">
        <v>131</v>
      </c>
      <c r="U30" s="129">
        <v>233</v>
      </c>
      <c r="V30" s="129">
        <v>16</v>
      </c>
    </row>
    <row r="31" spans="1:22" x14ac:dyDescent="0.2">
      <c r="A31" s="128" t="s">
        <v>34</v>
      </c>
      <c r="B31" s="128" t="s">
        <v>677</v>
      </c>
      <c r="C31" s="129">
        <v>20580</v>
      </c>
      <c r="D31" s="129">
        <v>998</v>
      </c>
      <c r="E31" s="129">
        <v>847</v>
      </c>
      <c r="F31" s="129">
        <v>398</v>
      </c>
      <c r="G31" s="129">
        <v>3849</v>
      </c>
      <c r="H31" s="129">
        <v>2700</v>
      </c>
      <c r="I31" s="129">
        <v>1121</v>
      </c>
      <c r="J31" s="129">
        <v>1999</v>
      </c>
      <c r="K31" s="129">
        <v>3675</v>
      </c>
      <c r="L31" s="129">
        <v>2773</v>
      </c>
      <c r="M31" s="129">
        <v>736</v>
      </c>
      <c r="N31" s="129">
        <v>1484</v>
      </c>
      <c r="O31" s="129">
        <v>123</v>
      </c>
      <c r="P31" s="129">
        <v>95</v>
      </c>
      <c r="Q31" s="129">
        <v>88</v>
      </c>
      <c r="R31" s="129">
        <v>44</v>
      </c>
      <c r="S31" s="129">
        <v>62</v>
      </c>
      <c r="T31" s="129">
        <v>50</v>
      </c>
      <c r="U31" s="129">
        <v>820</v>
      </c>
      <c r="V31" s="129">
        <v>35</v>
      </c>
    </row>
    <row r="32" spans="1:22" x14ac:dyDescent="0.2">
      <c r="A32" s="128" t="s">
        <v>35</v>
      </c>
      <c r="B32" s="128" t="s">
        <v>678</v>
      </c>
      <c r="C32" s="129">
        <v>6501</v>
      </c>
      <c r="D32" s="129">
        <v>422</v>
      </c>
      <c r="E32" s="129">
        <v>252</v>
      </c>
      <c r="F32" s="129">
        <v>131</v>
      </c>
      <c r="G32" s="129">
        <v>1129</v>
      </c>
      <c r="H32" s="129">
        <v>690</v>
      </c>
      <c r="I32" s="129">
        <v>359</v>
      </c>
      <c r="J32" s="129">
        <v>722</v>
      </c>
      <c r="K32" s="129">
        <v>1153</v>
      </c>
      <c r="L32" s="129">
        <v>924</v>
      </c>
      <c r="M32" s="129">
        <v>350</v>
      </c>
      <c r="N32" s="129">
        <v>369</v>
      </c>
      <c r="O32" s="129">
        <v>22</v>
      </c>
      <c r="P32" s="129">
        <v>19</v>
      </c>
      <c r="Q32" s="129">
        <v>16</v>
      </c>
      <c r="R32" s="129">
        <v>29</v>
      </c>
      <c r="S32" s="129">
        <v>56</v>
      </c>
      <c r="T32" s="129">
        <v>35</v>
      </c>
      <c r="U32" s="129">
        <v>338</v>
      </c>
      <c r="V32" s="129">
        <v>10</v>
      </c>
    </row>
    <row r="33" spans="1:22" x14ac:dyDescent="0.2">
      <c r="A33" s="128" t="s">
        <v>36</v>
      </c>
      <c r="B33" s="128" t="s">
        <v>679</v>
      </c>
      <c r="C33" s="129">
        <v>9857</v>
      </c>
      <c r="D33" s="129">
        <v>436</v>
      </c>
      <c r="E33" s="129">
        <v>248</v>
      </c>
      <c r="F33" s="129">
        <v>148</v>
      </c>
      <c r="G33" s="129">
        <v>2090</v>
      </c>
      <c r="H33" s="129">
        <v>1297</v>
      </c>
      <c r="I33" s="129">
        <v>686</v>
      </c>
      <c r="J33" s="129">
        <v>564</v>
      </c>
      <c r="K33" s="129">
        <v>1683</v>
      </c>
      <c r="L33" s="129">
        <v>1687</v>
      </c>
      <c r="M33" s="129">
        <v>344</v>
      </c>
      <c r="N33" s="129">
        <v>674</v>
      </c>
      <c r="O33" s="129">
        <v>60</v>
      </c>
      <c r="P33" s="129">
        <v>37</v>
      </c>
      <c r="Q33" s="129">
        <v>34</v>
      </c>
      <c r="R33" s="129">
        <v>12</v>
      </c>
      <c r="S33" s="129">
        <v>44</v>
      </c>
      <c r="T33" s="129">
        <v>34</v>
      </c>
      <c r="U33" s="129">
        <v>138</v>
      </c>
      <c r="V33" s="129">
        <v>27</v>
      </c>
    </row>
    <row r="34" spans="1:22" x14ac:dyDescent="0.2">
      <c r="A34" s="128" t="s">
        <v>37</v>
      </c>
      <c r="B34" s="128" t="s">
        <v>680</v>
      </c>
      <c r="C34" s="129">
        <v>12833</v>
      </c>
      <c r="D34" s="129">
        <v>551</v>
      </c>
      <c r="E34" s="129">
        <v>331</v>
      </c>
      <c r="F34" s="129">
        <v>178</v>
      </c>
      <c r="G34" s="129">
        <v>2330</v>
      </c>
      <c r="H34" s="129">
        <v>1590</v>
      </c>
      <c r="I34" s="129">
        <v>927</v>
      </c>
      <c r="J34" s="129">
        <v>1650</v>
      </c>
      <c r="K34" s="129">
        <v>1867</v>
      </c>
      <c r="L34" s="129">
        <v>2266</v>
      </c>
      <c r="M34" s="129">
        <v>313</v>
      </c>
      <c r="N34" s="129">
        <v>830</v>
      </c>
      <c r="O34" s="129">
        <v>65</v>
      </c>
      <c r="P34" s="129">
        <v>42</v>
      </c>
      <c r="Q34" s="129">
        <v>50</v>
      </c>
      <c r="R34" s="129">
        <v>32</v>
      </c>
      <c r="S34" s="129">
        <v>59</v>
      </c>
      <c r="T34" s="129">
        <v>48</v>
      </c>
      <c r="U34" s="129">
        <v>109</v>
      </c>
      <c r="V34" s="129">
        <v>107</v>
      </c>
    </row>
    <row r="35" spans="1:22" x14ac:dyDescent="0.2">
      <c r="A35" s="128" t="s">
        <v>38</v>
      </c>
      <c r="B35" s="128" t="s">
        <v>681</v>
      </c>
      <c r="C35" s="129">
        <v>19859</v>
      </c>
      <c r="D35" s="129">
        <v>324</v>
      </c>
      <c r="E35" s="129">
        <v>306</v>
      </c>
      <c r="F35" s="129">
        <v>730</v>
      </c>
      <c r="G35" s="129">
        <v>3836</v>
      </c>
      <c r="H35" s="129">
        <v>2279</v>
      </c>
      <c r="I35" s="129">
        <v>1051</v>
      </c>
      <c r="J35" s="129">
        <v>2079</v>
      </c>
      <c r="K35" s="129">
        <v>4069</v>
      </c>
      <c r="L35" s="129">
        <v>3032</v>
      </c>
      <c r="M35" s="129">
        <v>280</v>
      </c>
      <c r="N35" s="129">
        <v>1873</v>
      </c>
      <c r="O35" s="129">
        <v>36</v>
      </c>
      <c r="P35" s="129">
        <v>44</v>
      </c>
      <c r="Q35" s="129">
        <v>49</v>
      </c>
      <c r="R35" s="129">
        <v>81</v>
      </c>
      <c r="S35" s="129">
        <v>106</v>
      </c>
      <c r="T35" s="129">
        <v>78</v>
      </c>
      <c r="U35" s="129">
        <v>188</v>
      </c>
      <c r="V35" s="129">
        <v>17</v>
      </c>
    </row>
    <row r="36" spans="1:22" x14ac:dyDescent="0.2">
      <c r="A36" s="128" t="s">
        <v>39</v>
      </c>
      <c r="B36" s="128" t="s">
        <v>682</v>
      </c>
      <c r="C36" s="129">
        <v>8320</v>
      </c>
      <c r="D36" s="129">
        <v>274</v>
      </c>
      <c r="E36" s="129">
        <v>247</v>
      </c>
      <c r="F36" s="129">
        <v>154</v>
      </c>
      <c r="G36" s="129">
        <v>1576</v>
      </c>
      <c r="H36" s="129">
        <v>914</v>
      </c>
      <c r="I36" s="129">
        <v>560</v>
      </c>
      <c r="J36" s="129">
        <v>678</v>
      </c>
      <c r="K36" s="129">
        <v>1580</v>
      </c>
      <c r="L36" s="129">
        <v>1497</v>
      </c>
      <c r="M36" s="129">
        <v>324</v>
      </c>
      <c r="N36" s="129">
        <v>516</v>
      </c>
      <c r="O36" s="129">
        <v>52</v>
      </c>
      <c r="P36" s="129">
        <v>38</v>
      </c>
      <c r="Q36" s="129">
        <v>40</v>
      </c>
      <c r="R36" s="129">
        <v>21</v>
      </c>
      <c r="S36" s="129">
        <v>27</v>
      </c>
      <c r="T36" s="129">
        <v>32</v>
      </c>
      <c r="U36" s="129">
        <v>43</v>
      </c>
      <c r="V36" s="129">
        <v>23</v>
      </c>
    </row>
    <row r="37" spans="1:22" x14ac:dyDescent="0.2">
      <c r="A37" s="128" t="s">
        <v>40</v>
      </c>
      <c r="B37" s="128" t="s">
        <v>683</v>
      </c>
      <c r="C37" s="129">
        <v>3642</v>
      </c>
      <c r="D37" s="129">
        <v>101</v>
      </c>
      <c r="E37" s="129">
        <v>100</v>
      </c>
      <c r="F37" s="129">
        <v>62</v>
      </c>
      <c r="G37" s="129">
        <v>781</v>
      </c>
      <c r="H37" s="129">
        <v>451</v>
      </c>
      <c r="I37" s="129">
        <v>252</v>
      </c>
      <c r="J37" s="129">
        <v>349</v>
      </c>
      <c r="K37" s="129">
        <v>498</v>
      </c>
      <c r="L37" s="129">
        <v>385</v>
      </c>
      <c r="M37" s="129">
        <v>253</v>
      </c>
      <c r="N37" s="129">
        <v>410</v>
      </c>
      <c r="O37" s="129">
        <v>18</v>
      </c>
      <c r="P37" s="129">
        <v>11</v>
      </c>
      <c r="Q37" s="129">
        <v>12</v>
      </c>
      <c r="R37" s="129">
        <v>8</v>
      </c>
      <c r="S37" s="129">
        <v>22</v>
      </c>
      <c r="T37" s="129">
        <v>19</v>
      </c>
      <c r="U37" s="129">
        <v>49</v>
      </c>
      <c r="V37" s="129">
        <v>5</v>
      </c>
    </row>
    <row r="38" spans="1:22" x14ac:dyDescent="0.2">
      <c r="A38" s="128" t="s">
        <v>41</v>
      </c>
      <c r="B38" s="128" t="s">
        <v>684</v>
      </c>
      <c r="C38" s="129">
        <v>7899</v>
      </c>
      <c r="D38" s="129">
        <v>276</v>
      </c>
      <c r="E38" s="129">
        <v>149</v>
      </c>
      <c r="F38" s="129">
        <v>64</v>
      </c>
      <c r="G38" s="129">
        <v>1454</v>
      </c>
      <c r="H38" s="129">
        <v>846</v>
      </c>
      <c r="I38" s="129">
        <v>423</v>
      </c>
      <c r="J38" s="129">
        <v>769</v>
      </c>
      <c r="K38" s="129">
        <v>1519</v>
      </c>
      <c r="L38" s="129">
        <v>1423</v>
      </c>
      <c r="M38" s="129">
        <v>292</v>
      </c>
      <c r="N38" s="129">
        <v>684</v>
      </c>
      <c r="O38" s="129">
        <v>32</v>
      </c>
      <c r="P38" s="129">
        <v>30</v>
      </c>
      <c r="Q38" s="129">
        <v>28</v>
      </c>
      <c r="R38" s="129">
        <v>28</v>
      </c>
      <c r="S38" s="129">
        <v>29</v>
      </c>
      <c r="T38" s="129">
        <v>22</v>
      </c>
      <c r="U38" s="129">
        <v>58</v>
      </c>
      <c r="V38" s="129">
        <v>21</v>
      </c>
    </row>
    <row r="39" spans="1:22" x14ac:dyDescent="0.2">
      <c r="A39" s="128" t="s">
        <v>42</v>
      </c>
      <c r="B39" s="128" t="s">
        <v>685</v>
      </c>
      <c r="C39" s="129">
        <v>6301</v>
      </c>
      <c r="D39" s="129">
        <v>147</v>
      </c>
      <c r="E39" s="129">
        <v>75</v>
      </c>
      <c r="F39" s="129">
        <v>46</v>
      </c>
      <c r="G39" s="129">
        <v>1317</v>
      </c>
      <c r="H39" s="129">
        <v>795</v>
      </c>
      <c r="I39" s="129">
        <v>392</v>
      </c>
      <c r="J39" s="129">
        <v>505</v>
      </c>
      <c r="K39" s="129">
        <v>1019</v>
      </c>
      <c r="L39" s="129">
        <v>947</v>
      </c>
      <c r="M39" s="129">
        <v>432</v>
      </c>
      <c r="N39" s="129">
        <v>626</v>
      </c>
      <c r="O39" s="129">
        <v>27</v>
      </c>
      <c r="P39" s="129">
        <v>15</v>
      </c>
      <c r="Q39" s="129">
        <v>14</v>
      </c>
      <c r="R39" s="129">
        <v>36</v>
      </c>
      <c r="S39" s="129">
        <v>71</v>
      </c>
      <c r="T39" s="129">
        <v>31</v>
      </c>
      <c r="U39" s="129">
        <v>29</v>
      </c>
      <c r="V39" s="129">
        <v>10</v>
      </c>
    </row>
    <row r="40" spans="1:22" x14ac:dyDescent="0.2">
      <c r="A40" s="128" t="s">
        <v>43</v>
      </c>
      <c r="B40" s="128" t="s">
        <v>686</v>
      </c>
      <c r="C40" s="129">
        <v>117672</v>
      </c>
      <c r="D40" s="129">
        <v>3323</v>
      </c>
      <c r="E40" s="129">
        <v>3706</v>
      </c>
      <c r="F40" s="129">
        <v>2413</v>
      </c>
      <c r="G40" s="129">
        <v>20229</v>
      </c>
      <c r="H40" s="129">
        <v>12151</v>
      </c>
      <c r="I40" s="129">
        <v>5607</v>
      </c>
      <c r="J40" s="129">
        <v>12487</v>
      </c>
      <c r="K40" s="129">
        <v>25018</v>
      </c>
      <c r="L40" s="129">
        <v>19630</v>
      </c>
      <c r="M40" s="129">
        <v>2015</v>
      </c>
      <c r="N40" s="129">
        <v>11093</v>
      </c>
      <c r="O40" s="129">
        <v>550</v>
      </c>
      <c r="P40" s="129">
        <v>466</v>
      </c>
      <c r="Q40" s="129">
        <v>413</v>
      </c>
      <c r="R40" s="129">
        <v>617</v>
      </c>
      <c r="S40" s="129">
        <v>870</v>
      </c>
      <c r="T40" s="129">
        <v>786</v>
      </c>
      <c r="U40" s="129">
        <v>2222</v>
      </c>
      <c r="V40" s="129">
        <v>677</v>
      </c>
    </row>
    <row r="41" spans="1:22" x14ac:dyDescent="0.2">
      <c r="A41" s="128" t="s">
        <v>44</v>
      </c>
      <c r="B41" s="128" t="s">
        <v>687</v>
      </c>
      <c r="C41" s="129">
        <v>3815</v>
      </c>
      <c r="D41" s="129">
        <v>121</v>
      </c>
      <c r="E41" s="129">
        <v>79</v>
      </c>
      <c r="F41" s="129">
        <v>51</v>
      </c>
      <c r="G41" s="129">
        <v>764</v>
      </c>
      <c r="H41" s="129">
        <v>332</v>
      </c>
      <c r="I41" s="129">
        <v>222</v>
      </c>
      <c r="J41" s="129">
        <v>528</v>
      </c>
      <c r="K41" s="129">
        <v>679</v>
      </c>
      <c r="L41" s="129">
        <v>675</v>
      </c>
      <c r="M41" s="129">
        <v>84</v>
      </c>
      <c r="N41" s="129">
        <v>280</v>
      </c>
      <c r="O41" s="129">
        <v>29</v>
      </c>
      <c r="P41" s="129">
        <v>23</v>
      </c>
      <c r="Q41" s="129">
        <v>25</v>
      </c>
      <c r="R41" s="129">
        <v>2</v>
      </c>
      <c r="S41" s="129">
        <v>3</v>
      </c>
      <c r="T41" s="129">
        <v>200</v>
      </c>
      <c r="U41" s="129">
        <v>106</v>
      </c>
      <c r="V41" s="129">
        <v>46</v>
      </c>
    </row>
    <row r="42" spans="1:22" x14ac:dyDescent="0.2">
      <c r="A42" s="128" t="s">
        <v>45</v>
      </c>
      <c r="B42" s="128" t="s">
        <v>688</v>
      </c>
      <c r="C42" s="129">
        <v>8100</v>
      </c>
      <c r="D42" s="129">
        <v>341</v>
      </c>
      <c r="E42" s="129">
        <v>194</v>
      </c>
      <c r="F42" s="129">
        <v>138</v>
      </c>
      <c r="G42" s="129">
        <v>1575</v>
      </c>
      <c r="H42" s="129">
        <v>937</v>
      </c>
      <c r="I42" s="129">
        <v>520</v>
      </c>
      <c r="J42" s="129">
        <v>786</v>
      </c>
      <c r="K42" s="129">
        <v>1548</v>
      </c>
      <c r="L42" s="129">
        <v>1227</v>
      </c>
      <c r="M42" s="129">
        <v>285</v>
      </c>
      <c r="N42" s="129">
        <v>549</v>
      </c>
      <c r="O42" s="129">
        <v>49</v>
      </c>
      <c r="P42" s="129">
        <v>28</v>
      </c>
      <c r="Q42" s="129">
        <v>28</v>
      </c>
      <c r="R42" s="129">
        <v>14</v>
      </c>
      <c r="S42" s="129">
        <v>41</v>
      </c>
      <c r="T42" s="129">
        <v>36</v>
      </c>
      <c r="U42" s="129">
        <v>160</v>
      </c>
      <c r="V42" s="129">
        <v>19</v>
      </c>
    </row>
    <row r="43" spans="1:22" x14ac:dyDescent="0.2">
      <c r="A43" s="128" t="s">
        <v>46</v>
      </c>
      <c r="B43" s="128" t="s">
        <v>689</v>
      </c>
      <c r="C43" s="129">
        <v>5177</v>
      </c>
      <c r="D43" s="129">
        <v>246</v>
      </c>
      <c r="E43" s="129">
        <v>120</v>
      </c>
      <c r="F43" s="129">
        <v>53</v>
      </c>
      <c r="G43" s="129">
        <v>956</v>
      </c>
      <c r="H43" s="129">
        <v>569</v>
      </c>
      <c r="I43" s="129">
        <v>366</v>
      </c>
      <c r="J43" s="129">
        <v>623</v>
      </c>
      <c r="K43" s="129">
        <v>817</v>
      </c>
      <c r="L43" s="129">
        <v>747</v>
      </c>
      <c r="M43" s="129">
        <v>301</v>
      </c>
      <c r="N43" s="129">
        <v>379</v>
      </c>
      <c r="O43" s="129">
        <v>37</v>
      </c>
      <c r="P43" s="129">
        <v>24</v>
      </c>
      <c r="Q43" s="129">
        <v>20</v>
      </c>
      <c r="R43" s="129">
        <v>17</v>
      </c>
      <c r="S43" s="129">
        <v>24</v>
      </c>
      <c r="T43" s="129">
        <v>5</v>
      </c>
      <c r="U43" s="129">
        <v>33</v>
      </c>
      <c r="V43" s="129">
        <v>2</v>
      </c>
    </row>
    <row r="44" spans="1:22" x14ac:dyDescent="0.2">
      <c r="A44" s="128" t="s">
        <v>47</v>
      </c>
      <c r="B44" s="128" t="s">
        <v>690</v>
      </c>
      <c r="C44" s="129">
        <v>46914</v>
      </c>
      <c r="D44" s="129">
        <v>1765</v>
      </c>
      <c r="E44" s="129">
        <v>2283</v>
      </c>
      <c r="F44" s="129">
        <v>1727</v>
      </c>
      <c r="G44" s="129">
        <v>8065</v>
      </c>
      <c r="H44" s="129">
        <v>5653</v>
      </c>
      <c r="I44" s="129">
        <v>2743</v>
      </c>
      <c r="J44" s="129">
        <v>5086</v>
      </c>
      <c r="K44" s="129">
        <v>7142</v>
      </c>
      <c r="L44" s="129">
        <v>7217</v>
      </c>
      <c r="M44" s="129">
        <v>588</v>
      </c>
      <c r="N44" s="129">
        <v>4645</v>
      </c>
      <c r="O44" s="129">
        <v>191</v>
      </c>
      <c r="P44" s="129">
        <v>190</v>
      </c>
      <c r="Q44" s="129">
        <v>140</v>
      </c>
      <c r="R44" s="129">
        <v>173</v>
      </c>
      <c r="S44" s="129">
        <v>293</v>
      </c>
      <c r="T44" s="129">
        <v>200</v>
      </c>
      <c r="U44" s="129">
        <v>270</v>
      </c>
      <c r="V44" s="129">
        <v>7</v>
      </c>
    </row>
    <row r="45" spans="1:22" x14ac:dyDescent="0.2">
      <c r="A45" s="128" t="s">
        <v>48</v>
      </c>
      <c r="B45" s="128" t="s">
        <v>691</v>
      </c>
      <c r="C45" s="129">
        <v>87918</v>
      </c>
      <c r="D45" s="129">
        <v>4928</v>
      </c>
      <c r="E45" s="129">
        <v>3550</v>
      </c>
      <c r="F45" s="129">
        <v>4321</v>
      </c>
      <c r="G45" s="129">
        <v>15709</v>
      </c>
      <c r="H45" s="129">
        <v>10130</v>
      </c>
      <c r="I45" s="129">
        <v>4226</v>
      </c>
      <c r="J45" s="129">
        <v>7815</v>
      </c>
      <c r="K45" s="129">
        <v>16215</v>
      </c>
      <c r="L45" s="129">
        <v>12861</v>
      </c>
      <c r="M45" s="129">
        <v>1072</v>
      </c>
      <c r="N45" s="129">
        <v>7091</v>
      </c>
      <c r="O45" s="129">
        <v>621</v>
      </c>
      <c r="P45" s="129">
        <v>564</v>
      </c>
      <c r="Q45" s="129">
        <v>566</v>
      </c>
      <c r="R45" s="129">
        <v>400</v>
      </c>
      <c r="S45" s="129">
        <v>653</v>
      </c>
      <c r="T45" s="129">
        <v>336</v>
      </c>
      <c r="U45" s="129">
        <v>902</v>
      </c>
      <c r="V45" s="129">
        <v>193</v>
      </c>
    </row>
    <row r="46" spans="1:22" x14ac:dyDescent="0.2">
      <c r="A46" s="128" t="s">
        <v>49</v>
      </c>
      <c r="B46" s="128" t="s">
        <v>692</v>
      </c>
      <c r="C46" s="129">
        <v>105519</v>
      </c>
      <c r="D46" s="129">
        <v>4154</v>
      </c>
      <c r="E46" s="129">
        <v>3354</v>
      </c>
      <c r="F46" s="129">
        <v>3006</v>
      </c>
      <c r="G46" s="129">
        <v>21138</v>
      </c>
      <c r="H46" s="129">
        <v>12989</v>
      </c>
      <c r="I46" s="129">
        <v>6173</v>
      </c>
      <c r="J46" s="129">
        <v>11359</v>
      </c>
      <c r="K46" s="129">
        <v>17793</v>
      </c>
      <c r="L46" s="129">
        <v>15755</v>
      </c>
      <c r="M46" s="129">
        <v>1441</v>
      </c>
      <c r="N46" s="129">
        <v>8357</v>
      </c>
      <c r="O46" s="129">
        <v>487</v>
      </c>
      <c r="P46" s="129">
        <v>353</v>
      </c>
      <c r="Q46" s="129">
        <v>350</v>
      </c>
      <c r="R46" s="129">
        <v>420</v>
      </c>
      <c r="S46" s="129">
        <v>718</v>
      </c>
      <c r="T46" s="129">
        <v>693</v>
      </c>
      <c r="U46" s="129">
        <v>1276</v>
      </c>
      <c r="V46" s="129">
        <v>639</v>
      </c>
    </row>
    <row r="47" spans="1:22" x14ac:dyDescent="0.2">
      <c r="A47" s="128" t="s">
        <v>50</v>
      </c>
      <c r="B47" s="128" t="s">
        <v>693</v>
      </c>
      <c r="C47" s="129">
        <v>69830</v>
      </c>
      <c r="D47" s="129">
        <v>1862</v>
      </c>
      <c r="E47" s="129">
        <v>1030</v>
      </c>
      <c r="F47" s="129">
        <v>876</v>
      </c>
      <c r="G47" s="129">
        <v>12004</v>
      </c>
      <c r="H47" s="129">
        <v>6764</v>
      </c>
      <c r="I47" s="129">
        <v>3908</v>
      </c>
      <c r="J47" s="129">
        <v>10276</v>
      </c>
      <c r="K47" s="129">
        <v>13722</v>
      </c>
      <c r="L47" s="129">
        <v>13693</v>
      </c>
      <c r="M47" s="129">
        <v>1190</v>
      </c>
      <c r="N47" s="129">
        <v>4505</v>
      </c>
      <c r="O47" s="129">
        <v>266</v>
      </c>
      <c r="P47" s="129">
        <v>205</v>
      </c>
      <c r="Q47" s="129">
        <v>176</v>
      </c>
      <c r="R47" s="129">
        <v>345</v>
      </c>
      <c r="S47" s="129">
        <v>527</v>
      </c>
      <c r="T47" s="129">
        <v>1050</v>
      </c>
      <c r="U47" s="129">
        <v>396</v>
      </c>
      <c r="V47" s="129">
        <v>387</v>
      </c>
    </row>
    <row r="48" spans="1:22" x14ac:dyDescent="0.2">
      <c r="A48" s="128" t="s">
        <v>51</v>
      </c>
      <c r="B48" s="128" t="s">
        <v>694</v>
      </c>
      <c r="C48" s="129">
        <v>5216</v>
      </c>
      <c r="D48" s="129">
        <v>219</v>
      </c>
      <c r="E48" s="129">
        <v>151</v>
      </c>
      <c r="F48" s="129">
        <v>106</v>
      </c>
      <c r="G48" s="129">
        <v>999</v>
      </c>
      <c r="H48" s="129">
        <v>688</v>
      </c>
      <c r="I48" s="129">
        <v>311</v>
      </c>
      <c r="J48" s="129">
        <v>422</v>
      </c>
      <c r="K48" s="129">
        <v>992</v>
      </c>
      <c r="L48" s="129">
        <v>691</v>
      </c>
      <c r="M48" s="129">
        <v>229</v>
      </c>
      <c r="N48" s="129">
        <v>408</v>
      </c>
      <c r="O48" s="129">
        <v>69</v>
      </c>
      <c r="P48" s="129">
        <v>47</v>
      </c>
      <c r="Q48" s="129">
        <v>46</v>
      </c>
      <c r="R48" s="129">
        <v>11</v>
      </c>
      <c r="S48" s="129">
        <v>26</v>
      </c>
      <c r="T48" s="129">
        <v>22</v>
      </c>
      <c r="U48" s="129">
        <v>65</v>
      </c>
      <c r="V48" s="129">
        <v>1</v>
      </c>
    </row>
    <row r="49" spans="1:35" x14ac:dyDescent="0.2">
      <c r="A49" s="128" t="s">
        <v>52</v>
      </c>
      <c r="B49" s="128" t="s">
        <v>695</v>
      </c>
      <c r="C49" s="129">
        <v>57116</v>
      </c>
      <c r="D49" s="129">
        <v>1040</v>
      </c>
      <c r="E49" s="129">
        <v>956</v>
      </c>
      <c r="F49" s="129">
        <v>663</v>
      </c>
      <c r="G49" s="129">
        <v>9538</v>
      </c>
      <c r="H49" s="129">
        <v>5927</v>
      </c>
      <c r="I49" s="129">
        <v>3098</v>
      </c>
      <c r="J49" s="129">
        <v>6054</v>
      </c>
      <c r="K49" s="129">
        <v>12736</v>
      </c>
      <c r="L49" s="129">
        <v>12430</v>
      </c>
      <c r="M49" s="129">
        <v>505</v>
      </c>
      <c r="N49" s="129">
        <v>4169</v>
      </c>
      <c r="O49" s="129">
        <v>209</v>
      </c>
      <c r="P49" s="129">
        <v>145</v>
      </c>
      <c r="Q49" s="129">
        <v>137</v>
      </c>
      <c r="R49" s="129">
        <v>152</v>
      </c>
      <c r="S49" s="129">
        <v>278</v>
      </c>
      <c r="T49" s="129">
        <v>331</v>
      </c>
      <c r="U49" s="129">
        <v>832</v>
      </c>
      <c r="V49" s="129">
        <v>575</v>
      </c>
    </row>
    <row r="50" spans="1:35" x14ac:dyDescent="0.2">
      <c r="A50" s="128" t="s">
        <v>53</v>
      </c>
      <c r="B50" s="128" t="s">
        <v>696</v>
      </c>
      <c r="C50" s="129">
        <v>50742</v>
      </c>
      <c r="D50" s="129">
        <v>2676</v>
      </c>
      <c r="E50" s="129">
        <v>1693</v>
      </c>
      <c r="F50" s="129">
        <v>898</v>
      </c>
      <c r="G50" s="129">
        <v>9313</v>
      </c>
      <c r="H50" s="129">
        <v>6611</v>
      </c>
      <c r="I50" s="129">
        <v>2605</v>
      </c>
      <c r="J50" s="129">
        <v>5406</v>
      </c>
      <c r="K50" s="129">
        <v>9098</v>
      </c>
      <c r="L50" s="129">
        <v>5894</v>
      </c>
      <c r="M50" s="129">
        <v>2094</v>
      </c>
      <c r="N50" s="129">
        <v>4454</v>
      </c>
      <c r="O50" s="129">
        <v>167</v>
      </c>
      <c r="P50" s="129">
        <v>131</v>
      </c>
      <c r="Q50" s="129">
        <v>110</v>
      </c>
      <c r="R50" s="129">
        <v>195</v>
      </c>
      <c r="S50" s="129">
        <v>377</v>
      </c>
      <c r="T50" s="129">
        <v>821</v>
      </c>
      <c r="U50" s="129">
        <v>2824</v>
      </c>
      <c r="V50" s="129">
        <v>369</v>
      </c>
    </row>
    <row r="51" spans="1:35" x14ac:dyDescent="0.2">
      <c r="A51" s="128" t="s">
        <v>54</v>
      </c>
      <c r="B51" s="128" t="s">
        <v>697</v>
      </c>
      <c r="C51" s="129">
        <v>53823</v>
      </c>
      <c r="D51" s="129">
        <v>1867</v>
      </c>
      <c r="E51" s="129">
        <v>1655</v>
      </c>
      <c r="F51" s="129">
        <v>1058</v>
      </c>
      <c r="G51" s="129">
        <v>9919</v>
      </c>
      <c r="H51" s="129">
        <v>6807</v>
      </c>
      <c r="I51" s="129">
        <v>3037</v>
      </c>
      <c r="J51" s="129">
        <v>6586</v>
      </c>
      <c r="K51" s="129">
        <v>8520</v>
      </c>
      <c r="L51" s="129">
        <v>7151</v>
      </c>
      <c r="M51" s="129">
        <v>1807</v>
      </c>
      <c r="N51" s="129">
        <v>5416</v>
      </c>
      <c r="O51" s="129">
        <v>105</v>
      </c>
      <c r="P51" s="129">
        <v>92</v>
      </c>
      <c r="Q51" s="129">
        <v>75</v>
      </c>
      <c r="R51" s="129">
        <v>164</v>
      </c>
      <c r="S51" s="129">
        <v>328</v>
      </c>
      <c r="T51" s="129">
        <v>66</v>
      </c>
      <c r="U51" s="129">
        <v>960</v>
      </c>
      <c r="V51" s="129">
        <v>36</v>
      </c>
    </row>
    <row r="52" spans="1:35" s="130" customFormat="1" x14ac:dyDescent="0.2">
      <c r="A52" s="130" t="s">
        <v>698</v>
      </c>
      <c r="B52" s="130" t="s">
        <v>699</v>
      </c>
      <c r="C52" s="131">
        <v>1178244</v>
      </c>
      <c r="D52" s="131">
        <v>42471</v>
      </c>
      <c r="E52" s="131">
        <v>34258</v>
      </c>
      <c r="F52" s="131">
        <v>26765</v>
      </c>
      <c r="G52" s="131">
        <v>219659</v>
      </c>
      <c r="H52" s="131">
        <v>137247</v>
      </c>
      <c r="I52" s="131">
        <v>68823</v>
      </c>
      <c r="J52" s="131">
        <v>128325</v>
      </c>
      <c r="K52" s="131">
        <v>212672</v>
      </c>
      <c r="L52" s="131">
        <v>179037</v>
      </c>
      <c r="M52" s="131">
        <f>SUM(M2:M51)</f>
        <v>24692</v>
      </c>
      <c r="N52" s="131">
        <f>SUM(N2:N51)</f>
        <v>104295</v>
      </c>
      <c r="O52" s="131">
        <v>5351</v>
      </c>
      <c r="P52" s="131">
        <v>4576</v>
      </c>
      <c r="Q52" s="131">
        <v>4413</v>
      </c>
      <c r="R52" s="131">
        <v>4170</v>
      </c>
      <c r="S52" s="131">
        <v>7116</v>
      </c>
      <c r="T52" s="131">
        <v>10117</v>
      </c>
      <c r="U52" s="131">
        <v>21111</v>
      </c>
      <c r="V52" s="131">
        <v>6280</v>
      </c>
      <c r="W52" s="131"/>
      <c r="X52" s="131"/>
      <c r="Y52" s="131"/>
      <c r="Z52" s="131"/>
      <c r="AA52" s="131"/>
      <c r="AB52" s="131"/>
      <c r="AC52" s="131"/>
      <c r="AD52" s="131"/>
      <c r="AE52" s="131"/>
      <c r="AF52" s="131"/>
      <c r="AG52" s="131"/>
      <c r="AH52" s="131"/>
      <c r="AI52" s="131"/>
    </row>
    <row r="54" spans="1:35" x14ac:dyDescent="0.2">
      <c r="A54" s="128" t="s">
        <v>4</v>
      </c>
      <c r="B54" s="128" t="s">
        <v>700</v>
      </c>
      <c r="C54" s="129">
        <v>116</v>
      </c>
      <c r="D54" s="129">
        <v>3</v>
      </c>
      <c r="E54" s="129">
        <v>8</v>
      </c>
      <c r="F54" s="129">
        <v>9</v>
      </c>
      <c r="G54" s="129">
        <v>33</v>
      </c>
      <c r="H54" s="129">
        <v>17</v>
      </c>
      <c r="I54" s="129">
        <v>2</v>
      </c>
      <c r="J54" s="129">
        <v>6</v>
      </c>
      <c r="K54" s="129">
        <v>8</v>
      </c>
      <c r="L54" s="129">
        <v>8</v>
      </c>
      <c r="M54" s="129">
        <v>6</v>
      </c>
      <c r="N54" s="129">
        <v>16</v>
      </c>
      <c r="O54" s="129">
        <v>0</v>
      </c>
      <c r="P54" s="129">
        <v>1</v>
      </c>
      <c r="Q54" s="129">
        <v>1</v>
      </c>
      <c r="R54" s="129">
        <v>0</v>
      </c>
      <c r="S54" s="129">
        <v>0</v>
      </c>
      <c r="T54" s="129">
        <v>0</v>
      </c>
      <c r="U54" s="129">
        <v>0</v>
      </c>
      <c r="V54" s="129">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55"/>
  <sheetViews>
    <sheetView workbookViewId="0"/>
  </sheetViews>
  <sheetFormatPr defaultRowHeight="12.75" x14ac:dyDescent="0.2"/>
  <cols>
    <col min="1" max="1" width="9.140625" style="68"/>
    <col min="2" max="2" width="38" style="68" bestFit="1" customWidth="1"/>
    <col min="3" max="3" width="9.140625" style="69" bestFit="1" customWidth="1"/>
    <col min="4" max="4" width="11.28515625" style="69" bestFit="1" customWidth="1"/>
    <col min="5" max="5" width="10.85546875" style="69" bestFit="1" customWidth="1"/>
    <col min="6" max="6" width="11.28515625" style="69" bestFit="1" customWidth="1"/>
    <col min="7" max="8" width="9.28515625" style="69" bestFit="1" customWidth="1"/>
    <col min="9" max="9" width="7.28515625" style="69" bestFit="1" customWidth="1"/>
    <col min="10" max="10" width="13.7109375" style="69" bestFit="1" customWidth="1"/>
    <col min="11" max="11" width="14.85546875" style="69" bestFit="1" customWidth="1"/>
    <col min="12" max="12" width="15.28515625" style="69" bestFit="1" customWidth="1"/>
    <col min="13" max="13" width="13.5703125" style="69" bestFit="1" customWidth="1"/>
    <col min="14" max="14" width="14.28515625" style="69" bestFit="1" customWidth="1"/>
    <col min="15" max="15" width="14.28515625" style="69" customWidth="1"/>
    <col min="16" max="16" width="13.85546875" style="69" bestFit="1" customWidth="1"/>
    <col min="17" max="17" width="13.42578125" style="69" bestFit="1" customWidth="1"/>
    <col min="18" max="18" width="13.85546875" style="69" bestFit="1" customWidth="1"/>
    <col min="19" max="20" width="9.5703125" style="69" bestFit="1" customWidth="1"/>
    <col min="21" max="21" width="12.7109375" style="69" bestFit="1" customWidth="1"/>
    <col min="22" max="22" width="12.28515625" style="69" bestFit="1" customWidth="1"/>
    <col min="23" max="23" width="12.7109375" style="69" bestFit="1" customWidth="1"/>
    <col min="24" max="257" width="9.140625" style="68"/>
    <col min="258" max="258" width="38" style="68" bestFit="1" customWidth="1"/>
    <col min="259" max="259" width="9.140625" style="68" bestFit="1" customWidth="1"/>
    <col min="260" max="260" width="11.28515625" style="68" bestFit="1" customWidth="1"/>
    <col min="261" max="261" width="10.85546875" style="68" bestFit="1" customWidth="1"/>
    <col min="262" max="262" width="11.28515625" style="68" bestFit="1" customWidth="1"/>
    <col min="263" max="264" width="9.28515625" style="68" bestFit="1" customWidth="1"/>
    <col min="265" max="265" width="7.28515625" style="68" bestFit="1" customWidth="1"/>
    <col min="266" max="266" width="13.7109375" style="68" bestFit="1" customWidth="1"/>
    <col min="267" max="267" width="14.85546875" style="68" bestFit="1" customWidth="1"/>
    <col min="268" max="268" width="15.28515625" style="68" bestFit="1" customWidth="1"/>
    <col min="269" max="269" width="13.5703125" style="68" bestFit="1" customWidth="1"/>
    <col min="270" max="270" width="14.28515625" style="68" bestFit="1" customWidth="1"/>
    <col min="271" max="271" width="14.28515625" style="68" customWidth="1"/>
    <col min="272" max="272" width="13.85546875" style="68" bestFit="1" customWidth="1"/>
    <col min="273" max="273" width="13.42578125" style="68" bestFit="1" customWidth="1"/>
    <col min="274" max="274" width="13.85546875" style="68" bestFit="1" customWidth="1"/>
    <col min="275" max="276" width="9.5703125" style="68" bestFit="1" customWidth="1"/>
    <col min="277" max="277" width="12.7109375" style="68" bestFit="1" customWidth="1"/>
    <col min="278" max="278" width="12.28515625" style="68" bestFit="1" customWidth="1"/>
    <col min="279" max="279" width="12.7109375" style="68" bestFit="1" customWidth="1"/>
    <col min="280" max="513" width="9.140625" style="68"/>
    <col min="514" max="514" width="38" style="68" bestFit="1" customWidth="1"/>
    <col min="515" max="515" width="9.140625" style="68" bestFit="1" customWidth="1"/>
    <col min="516" max="516" width="11.28515625" style="68" bestFit="1" customWidth="1"/>
    <col min="517" max="517" width="10.85546875" style="68" bestFit="1" customWidth="1"/>
    <col min="518" max="518" width="11.28515625" style="68" bestFit="1" customWidth="1"/>
    <col min="519" max="520" width="9.28515625" style="68" bestFit="1" customWidth="1"/>
    <col min="521" max="521" width="7.28515625" style="68" bestFit="1" customWidth="1"/>
    <col min="522" max="522" width="13.7109375" style="68" bestFit="1" customWidth="1"/>
    <col min="523" max="523" width="14.85546875" style="68" bestFit="1" customWidth="1"/>
    <col min="524" max="524" width="15.28515625" style="68" bestFit="1" customWidth="1"/>
    <col min="525" max="525" width="13.5703125" style="68" bestFit="1" customWidth="1"/>
    <col min="526" max="526" width="14.28515625" style="68" bestFit="1" customWidth="1"/>
    <col min="527" max="527" width="14.28515625" style="68" customWidth="1"/>
    <col min="528" max="528" width="13.85546875" style="68" bestFit="1" customWidth="1"/>
    <col min="529" max="529" width="13.42578125" style="68" bestFit="1" customWidth="1"/>
    <col min="530" max="530" width="13.85546875" style="68" bestFit="1" customWidth="1"/>
    <col min="531" max="532" width="9.5703125" style="68" bestFit="1" customWidth="1"/>
    <col min="533" max="533" width="12.7109375" style="68" bestFit="1" customWidth="1"/>
    <col min="534" max="534" width="12.28515625" style="68" bestFit="1" customWidth="1"/>
    <col min="535" max="535" width="12.7109375" style="68" bestFit="1" customWidth="1"/>
    <col min="536" max="769" width="9.140625" style="68"/>
    <col min="770" max="770" width="38" style="68" bestFit="1" customWidth="1"/>
    <col min="771" max="771" width="9.140625" style="68" bestFit="1" customWidth="1"/>
    <col min="772" max="772" width="11.28515625" style="68" bestFit="1" customWidth="1"/>
    <col min="773" max="773" width="10.85546875" style="68" bestFit="1" customWidth="1"/>
    <col min="774" max="774" width="11.28515625" style="68" bestFit="1" customWidth="1"/>
    <col min="775" max="776" width="9.28515625" style="68" bestFit="1" customWidth="1"/>
    <col min="777" max="777" width="7.28515625" style="68" bestFit="1" customWidth="1"/>
    <col min="778" max="778" width="13.7109375" style="68" bestFit="1" customWidth="1"/>
    <col min="779" max="779" width="14.85546875" style="68" bestFit="1" customWidth="1"/>
    <col min="780" max="780" width="15.28515625" style="68" bestFit="1" customWidth="1"/>
    <col min="781" max="781" width="13.5703125" style="68" bestFit="1" customWidth="1"/>
    <col min="782" max="782" width="14.28515625" style="68" bestFit="1" customWidth="1"/>
    <col min="783" max="783" width="14.28515625" style="68" customWidth="1"/>
    <col min="784" max="784" width="13.85546875" style="68" bestFit="1" customWidth="1"/>
    <col min="785" max="785" width="13.42578125" style="68" bestFit="1" customWidth="1"/>
    <col min="786" max="786" width="13.85546875" style="68" bestFit="1" customWidth="1"/>
    <col min="787" max="788" width="9.5703125" style="68" bestFit="1" customWidth="1"/>
    <col min="789" max="789" width="12.7109375" style="68" bestFit="1" customWidth="1"/>
    <col min="790" max="790" width="12.28515625" style="68" bestFit="1" customWidth="1"/>
    <col min="791" max="791" width="12.7109375" style="68" bestFit="1" customWidth="1"/>
    <col min="792" max="1025" width="9.140625" style="68"/>
    <col min="1026" max="1026" width="38" style="68" bestFit="1" customWidth="1"/>
    <col min="1027" max="1027" width="9.140625" style="68" bestFit="1" customWidth="1"/>
    <col min="1028" max="1028" width="11.28515625" style="68" bestFit="1" customWidth="1"/>
    <col min="1029" max="1029" width="10.85546875" style="68" bestFit="1" customWidth="1"/>
    <col min="1030" max="1030" width="11.28515625" style="68" bestFit="1" customWidth="1"/>
    <col min="1031" max="1032" width="9.28515625" style="68" bestFit="1" customWidth="1"/>
    <col min="1033" max="1033" width="7.28515625" style="68" bestFit="1" customWidth="1"/>
    <col min="1034" max="1034" width="13.7109375" style="68" bestFit="1" customWidth="1"/>
    <col min="1035" max="1035" width="14.85546875" style="68" bestFit="1" customWidth="1"/>
    <col min="1036" max="1036" width="15.28515625" style="68" bestFit="1" customWidth="1"/>
    <col min="1037" max="1037" width="13.5703125" style="68" bestFit="1" customWidth="1"/>
    <col min="1038" max="1038" width="14.28515625" style="68" bestFit="1" customWidth="1"/>
    <col min="1039" max="1039" width="14.28515625" style="68" customWidth="1"/>
    <col min="1040" max="1040" width="13.85546875" style="68" bestFit="1" customWidth="1"/>
    <col min="1041" max="1041" width="13.42578125" style="68" bestFit="1" customWidth="1"/>
    <col min="1042" max="1042" width="13.85546875" style="68" bestFit="1" customWidth="1"/>
    <col min="1043" max="1044" width="9.5703125" style="68" bestFit="1" customWidth="1"/>
    <col min="1045" max="1045" width="12.7109375" style="68" bestFit="1" customWidth="1"/>
    <col min="1046" max="1046" width="12.28515625" style="68" bestFit="1" customWidth="1"/>
    <col min="1047" max="1047" width="12.7109375" style="68" bestFit="1" customWidth="1"/>
    <col min="1048" max="1281" width="9.140625" style="68"/>
    <col min="1282" max="1282" width="38" style="68" bestFit="1" customWidth="1"/>
    <col min="1283" max="1283" width="9.140625" style="68" bestFit="1" customWidth="1"/>
    <col min="1284" max="1284" width="11.28515625" style="68" bestFit="1" customWidth="1"/>
    <col min="1285" max="1285" width="10.85546875" style="68" bestFit="1" customWidth="1"/>
    <col min="1286" max="1286" width="11.28515625" style="68" bestFit="1" customWidth="1"/>
    <col min="1287" max="1288" width="9.28515625" style="68" bestFit="1" customWidth="1"/>
    <col min="1289" max="1289" width="7.28515625" style="68" bestFit="1" customWidth="1"/>
    <col min="1290" max="1290" width="13.7109375" style="68" bestFit="1" customWidth="1"/>
    <col min="1291" max="1291" width="14.85546875" style="68" bestFit="1" customWidth="1"/>
    <col min="1292" max="1292" width="15.28515625" style="68" bestFit="1" customWidth="1"/>
    <col min="1293" max="1293" width="13.5703125" style="68" bestFit="1" customWidth="1"/>
    <col min="1294" max="1294" width="14.28515625" style="68" bestFit="1" customWidth="1"/>
    <col min="1295" max="1295" width="14.28515625" style="68" customWidth="1"/>
    <col min="1296" max="1296" width="13.85546875" style="68" bestFit="1" customWidth="1"/>
    <col min="1297" max="1297" width="13.42578125" style="68" bestFit="1" customWidth="1"/>
    <col min="1298" max="1298" width="13.85546875" style="68" bestFit="1" customWidth="1"/>
    <col min="1299" max="1300" width="9.5703125" style="68" bestFit="1" customWidth="1"/>
    <col min="1301" max="1301" width="12.7109375" style="68" bestFit="1" customWidth="1"/>
    <col min="1302" max="1302" width="12.28515625" style="68" bestFit="1" customWidth="1"/>
    <col min="1303" max="1303" width="12.7109375" style="68" bestFit="1" customWidth="1"/>
    <col min="1304" max="1537" width="9.140625" style="68"/>
    <col min="1538" max="1538" width="38" style="68" bestFit="1" customWidth="1"/>
    <col min="1539" max="1539" width="9.140625" style="68" bestFit="1" customWidth="1"/>
    <col min="1540" max="1540" width="11.28515625" style="68" bestFit="1" customWidth="1"/>
    <col min="1541" max="1541" width="10.85546875" style="68" bestFit="1" customWidth="1"/>
    <col min="1542" max="1542" width="11.28515625" style="68" bestFit="1" customWidth="1"/>
    <col min="1543" max="1544" width="9.28515625" style="68" bestFit="1" customWidth="1"/>
    <col min="1545" max="1545" width="7.28515625" style="68" bestFit="1" customWidth="1"/>
    <col min="1546" max="1546" width="13.7109375" style="68" bestFit="1" customWidth="1"/>
    <col min="1547" max="1547" width="14.85546875" style="68" bestFit="1" customWidth="1"/>
    <col min="1548" max="1548" width="15.28515625" style="68" bestFit="1" customWidth="1"/>
    <col min="1549" max="1549" width="13.5703125" style="68" bestFit="1" customWidth="1"/>
    <col min="1550" max="1550" width="14.28515625" style="68" bestFit="1" customWidth="1"/>
    <col min="1551" max="1551" width="14.28515625" style="68" customWidth="1"/>
    <col min="1552" max="1552" width="13.85546875" style="68" bestFit="1" customWidth="1"/>
    <col min="1553" max="1553" width="13.42578125" style="68" bestFit="1" customWidth="1"/>
    <col min="1554" max="1554" width="13.85546875" style="68" bestFit="1" customWidth="1"/>
    <col min="1555" max="1556" width="9.5703125" style="68" bestFit="1" customWidth="1"/>
    <col min="1557" max="1557" width="12.7109375" style="68" bestFit="1" customWidth="1"/>
    <col min="1558" max="1558" width="12.28515625" style="68" bestFit="1" customWidth="1"/>
    <col min="1559" max="1559" width="12.7109375" style="68" bestFit="1" customWidth="1"/>
    <col min="1560" max="1793" width="9.140625" style="68"/>
    <col min="1794" max="1794" width="38" style="68" bestFit="1" customWidth="1"/>
    <col min="1795" max="1795" width="9.140625" style="68" bestFit="1" customWidth="1"/>
    <col min="1796" max="1796" width="11.28515625" style="68" bestFit="1" customWidth="1"/>
    <col min="1797" max="1797" width="10.85546875" style="68" bestFit="1" customWidth="1"/>
    <col min="1798" max="1798" width="11.28515625" style="68" bestFit="1" customWidth="1"/>
    <col min="1799" max="1800" width="9.28515625" style="68" bestFit="1" customWidth="1"/>
    <col min="1801" max="1801" width="7.28515625" style="68" bestFit="1" customWidth="1"/>
    <col min="1802" max="1802" width="13.7109375" style="68" bestFit="1" customWidth="1"/>
    <col min="1803" max="1803" width="14.85546875" style="68" bestFit="1" customWidth="1"/>
    <col min="1804" max="1804" width="15.28515625" style="68" bestFit="1" customWidth="1"/>
    <col min="1805" max="1805" width="13.5703125" style="68" bestFit="1" customWidth="1"/>
    <col min="1806" max="1806" width="14.28515625" style="68" bestFit="1" customWidth="1"/>
    <col min="1807" max="1807" width="14.28515625" style="68" customWidth="1"/>
    <col min="1808" max="1808" width="13.85546875" style="68" bestFit="1" customWidth="1"/>
    <col min="1809" max="1809" width="13.42578125" style="68" bestFit="1" customWidth="1"/>
    <col min="1810" max="1810" width="13.85546875" style="68" bestFit="1" customWidth="1"/>
    <col min="1811" max="1812" width="9.5703125" style="68" bestFit="1" customWidth="1"/>
    <col min="1813" max="1813" width="12.7109375" style="68" bestFit="1" customWidth="1"/>
    <col min="1814" max="1814" width="12.28515625" style="68" bestFit="1" customWidth="1"/>
    <col min="1815" max="1815" width="12.7109375" style="68" bestFit="1" customWidth="1"/>
    <col min="1816" max="2049" width="9.140625" style="68"/>
    <col min="2050" max="2050" width="38" style="68" bestFit="1" customWidth="1"/>
    <col min="2051" max="2051" width="9.140625" style="68" bestFit="1" customWidth="1"/>
    <col min="2052" max="2052" width="11.28515625" style="68" bestFit="1" customWidth="1"/>
    <col min="2053" max="2053" width="10.85546875" style="68" bestFit="1" customWidth="1"/>
    <col min="2054" max="2054" width="11.28515625" style="68" bestFit="1" customWidth="1"/>
    <col min="2055" max="2056" width="9.28515625" style="68" bestFit="1" customWidth="1"/>
    <col min="2057" max="2057" width="7.28515625" style="68" bestFit="1" customWidth="1"/>
    <col min="2058" max="2058" width="13.7109375" style="68" bestFit="1" customWidth="1"/>
    <col min="2059" max="2059" width="14.85546875" style="68" bestFit="1" customWidth="1"/>
    <col min="2060" max="2060" width="15.28515625" style="68" bestFit="1" customWidth="1"/>
    <col min="2061" max="2061" width="13.5703125" style="68" bestFit="1" customWidth="1"/>
    <col min="2062" max="2062" width="14.28515625" style="68" bestFit="1" customWidth="1"/>
    <col min="2063" max="2063" width="14.28515625" style="68" customWidth="1"/>
    <col min="2064" max="2064" width="13.85546875" style="68" bestFit="1" customWidth="1"/>
    <col min="2065" max="2065" width="13.42578125" style="68" bestFit="1" customWidth="1"/>
    <col min="2066" max="2066" width="13.85546875" style="68" bestFit="1" customWidth="1"/>
    <col min="2067" max="2068" width="9.5703125" style="68" bestFit="1" customWidth="1"/>
    <col min="2069" max="2069" width="12.7109375" style="68" bestFit="1" customWidth="1"/>
    <col min="2070" max="2070" width="12.28515625" style="68" bestFit="1" customWidth="1"/>
    <col min="2071" max="2071" width="12.7109375" style="68" bestFit="1" customWidth="1"/>
    <col min="2072" max="2305" width="9.140625" style="68"/>
    <col min="2306" max="2306" width="38" style="68" bestFit="1" customWidth="1"/>
    <col min="2307" max="2307" width="9.140625" style="68" bestFit="1" customWidth="1"/>
    <col min="2308" max="2308" width="11.28515625" style="68" bestFit="1" customWidth="1"/>
    <col min="2309" max="2309" width="10.85546875" style="68" bestFit="1" customWidth="1"/>
    <col min="2310" max="2310" width="11.28515625" style="68" bestFit="1" customWidth="1"/>
    <col min="2311" max="2312" width="9.28515625" style="68" bestFit="1" customWidth="1"/>
    <col min="2313" max="2313" width="7.28515625" style="68" bestFit="1" customWidth="1"/>
    <col min="2314" max="2314" width="13.7109375" style="68" bestFit="1" customWidth="1"/>
    <col min="2315" max="2315" width="14.85546875" style="68" bestFit="1" customWidth="1"/>
    <col min="2316" max="2316" width="15.28515625" style="68" bestFit="1" customWidth="1"/>
    <col min="2317" max="2317" width="13.5703125" style="68" bestFit="1" customWidth="1"/>
    <col min="2318" max="2318" width="14.28515625" style="68" bestFit="1" customWidth="1"/>
    <col min="2319" max="2319" width="14.28515625" style="68" customWidth="1"/>
    <col min="2320" max="2320" width="13.85546875" style="68" bestFit="1" customWidth="1"/>
    <col min="2321" max="2321" width="13.42578125" style="68" bestFit="1" customWidth="1"/>
    <col min="2322" max="2322" width="13.85546875" style="68" bestFit="1" customWidth="1"/>
    <col min="2323" max="2324" width="9.5703125" style="68" bestFit="1" customWidth="1"/>
    <col min="2325" max="2325" width="12.7109375" style="68" bestFit="1" customWidth="1"/>
    <col min="2326" max="2326" width="12.28515625" style="68" bestFit="1" customWidth="1"/>
    <col min="2327" max="2327" width="12.7109375" style="68" bestFit="1" customWidth="1"/>
    <col min="2328" max="2561" width="9.140625" style="68"/>
    <col min="2562" max="2562" width="38" style="68" bestFit="1" customWidth="1"/>
    <col min="2563" max="2563" width="9.140625" style="68" bestFit="1" customWidth="1"/>
    <col min="2564" max="2564" width="11.28515625" style="68" bestFit="1" customWidth="1"/>
    <col min="2565" max="2565" width="10.85546875" style="68" bestFit="1" customWidth="1"/>
    <col min="2566" max="2566" width="11.28515625" style="68" bestFit="1" customWidth="1"/>
    <col min="2567" max="2568" width="9.28515625" style="68" bestFit="1" customWidth="1"/>
    <col min="2569" max="2569" width="7.28515625" style="68" bestFit="1" customWidth="1"/>
    <col min="2570" max="2570" width="13.7109375" style="68" bestFit="1" customWidth="1"/>
    <col min="2571" max="2571" width="14.85546875" style="68" bestFit="1" customWidth="1"/>
    <col min="2572" max="2572" width="15.28515625" style="68" bestFit="1" customWidth="1"/>
    <col min="2573" max="2573" width="13.5703125" style="68" bestFit="1" customWidth="1"/>
    <col min="2574" max="2574" width="14.28515625" style="68" bestFit="1" customWidth="1"/>
    <col min="2575" max="2575" width="14.28515625" style="68" customWidth="1"/>
    <col min="2576" max="2576" width="13.85546875" style="68" bestFit="1" customWidth="1"/>
    <col min="2577" max="2577" width="13.42578125" style="68" bestFit="1" customWidth="1"/>
    <col min="2578" max="2578" width="13.85546875" style="68" bestFit="1" customWidth="1"/>
    <col min="2579" max="2580" width="9.5703125" style="68" bestFit="1" customWidth="1"/>
    <col min="2581" max="2581" width="12.7109375" style="68" bestFit="1" customWidth="1"/>
    <col min="2582" max="2582" width="12.28515625" style="68" bestFit="1" customWidth="1"/>
    <col min="2583" max="2583" width="12.7109375" style="68" bestFit="1" customWidth="1"/>
    <col min="2584" max="2817" width="9.140625" style="68"/>
    <col min="2818" max="2818" width="38" style="68" bestFit="1" customWidth="1"/>
    <col min="2819" max="2819" width="9.140625" style="68" bestFit="1" customWidth="1"/>
    <col min="2820" max="2820" width="11.28515625" style="68" bestFit="1" customWidth="1"/>
    <col min="2821" max="2821" width="10.85546875" style="68" bestFit="1" customWidth="1"/>
    <col min="2822" max="2822" width="11.28515625" style="68" bestFit="1" customWidth="1"/>
    <col min="2823" max="2824" width="9.28515625" style="68" bestFit="1" customWidth="1"/>
    <col min="2825" max="2825" width="7.28515625" style="68" bestFit="1" customWidth="1"/>
    <col min="2826" max="2826" width="13.7109375" style="68" bestFit="1" customWidth="1"/>
    <col min="2827" max="2827" width="14.85546875" style="68" bestFit="1" customWidth="1"/>
    <col min="2828" max="2828" width="15.28515625" style="68" bestFit="1" customWidth="1"/>
    <col min="2829" max="2829" width="13.5703125" style="68" bestFit="1" customWidth="1"/>
    <col min="2830" max="2830" width="14.28515625" style="68" bestFit="1" customWidth="1"/>
    <col min="2831" max="2831" width="14.28515625" style="68" customWidth="1"/>
    <col min="2832" max="2832" width="13.85546875" style="68" bestFit="1" customWidth="1"/>
    <col min="2833" max="2833" width="13.42578125" style="68" bestFit="1" customWidth="1"/>
    <col min="2834" max="2834" width="13.85546875" style="68" bestFit="1" customWidth="1"/>
    <col min="2835" max="2836" width="9.5703125" style="68" bestFit="1" customWidth="1"/>
    <col min="2837" max="2837" width="12.7109375" style="68" bestFit="1" customWidth="1"/>
    <col min="2838" max="2838" width="12.28515625" style="68" bestFit="1" customWidth="1"/>
    <col min="2839" max="2839" width="12.7109375" style="68" bestFit="1" customWidth="1"/>
    <col min="2840" max="3073" width="9.140625" style="68"/>
    <col min="3074" max="3074" width="38" style="68" bestFit="1" customWidth="1"/>
    <col min="3075" max="3075" width="9.140625" style="68" bestFit="1" customWidth="1"/>
    <col min="3076" max="3076" width="11.28515625" style="68" bestFit="1" customWidth="1"/>
    <col min="3077" max="3077" width="10.85546875" style="68" bestFit="1" customWidth="1"/>
    <col min="3078" max="3078" width="11.28515625" style="68" bestFit="1" customWidth="1"/>
    <col min="3079" max="3080" width="9.28515625" style="68" bestFit="1" customWidth="1"/>
    <col min="3081" max="3081" width="7.28515625" style="68" bestFit="1" customWidth="1"/>
    <col min="3082" max="3082" width="13.7109375" style="68" bestFit="1" customWidth="1"/>
    <col min="3083" max="3083" width="14.85546875" style="68" bestFit="1" customWidth="1"/>
    <col min="3084" max="3084" width="15.28515625" style="68" bestFit="1" customWidth="1"/>
    <col min="3085" max="3085" width="13.5703125" style="68" bestFit="1" customWidth="1"/>
    <col min="3086" max="3086" width="14.28515625" style="68" bestFit="1" customWidth="1"/>
    <col min="3087" max="3087" width="14.28515625" style="68" customWidth="1"/>
    <col min="3088" max="3088" width="13.85546875" style="68" bestFit="1" customWidth="1"/>
    <col min="3089" max="3089" width="13.42578125" style="68" bestFit="1" customWidth="1"/>
    <col min="3090" max="3090" width="13.85546875" style="68" bestFit="1" customWidth="1"/>
    <col min="3091" max="3092" width="9.5703125" style="68" bestFit="1" customWidth="1"/>
    <col min="3093" max="3093" width="12.7109375" style="68" bestFit="1" customWidth="1"/>
    <col min="3094" max="3094" width="12.28515625" style="68" bestFit="1" customWidth="1"/>
    <col min="3095" max="3095" width="12.7109375" style="68" bestFit="1" customWidth="1"/>
    <col min="3096" max="3329" width="9.140625" style="68"/>
    <col min="3330" max="3330" width="38" style="68" bestFit="1" customWidth="1"/>
    <col min="3331" max="3331" width="9.140625" style="68" bestFit="1" customWidth="1"/>
    <col min="3332" max="3332" width="11.28515625" style="68" bestFit="1" customWidth="1"/>
    <col min="3333" max="3333" width="10.85546875" style="68" bestFit="1" customWidth="1"/>
    <col min="3334" max="3334" width="11.28515625" style="68" bestFit="1" customWidth="1"/>
    <col min="3335" max="3336" width="9.28515625" style="68" bestFit="1" customWidth="1"/>
    <col min="3337" max="3337" width="7.28515625" style="68" bestFit="1" customWidth="1"/>
    <col min="3338" max="3338" width="13.7109375" style="68" bestFit="1" customWidth="1"/>
    <col min="3339" max="3339" width="14.85546875" style="68" bestFit="1" customWidth="1"/>
    <col min="3340" max="3340" width="15.28515625" style="68" bestFit="1" customWidth="1"/>
    <col min="3341" max="3341" width="13.5703125" style="68" bestFit="1" customWidth="1"/>
    <col min="3342" max="3342" width="14.28515625" style="68" bestFit="1" customWidth="1"/>
    <col min="3343" max="3343" width="14.28515625" style="68" customWidth="1"/>
    <col min="3344" max="3344" width="13.85546875" style="68" bestFit="1" customWidth="1"/>
    <col min="3345" max="3345" width="13.42578125" style="68" bestFit="1" customWidth="1"/>
    <col min="3346" max="3346" width="13.85546875" style="68" bestFit="1" customWidth="1"/>
    <col min="3347" max="3348" width="9.5703125" style="68" bestFit="1" customWidth="1"/>
    <col min="3349" max="3349" width="12.7109375" style="68" bestFit="1" customWidth="1"/>
    <col min="3350" max="3350" width="12.28515625" style="68" bestFit="1" customWidth="1"/>
    <col min="3351" max="3351" width="12.7109375" style="68" bestFit="1" customWidth="1"/>
    <col min="3352" max="3585" width="9.140625" style="68"/>
    <col min="3586" max="3586" width="38" style="68" bestFit="1" customWidth="1"/>
    <col min="3587" max="3587" width="9.140625" style="68" bestFit="1" customWidth="1"/>
    <col min="3588" max="3588" width="11.28515625" style="68" bestFit="1" customWidth="1"/>
    <col min="3589" max="3589" width="10.85546875" style="68" bestFit="1" customWidth="1"/>
    <col min="3590" max="3590" width="11.28515625" style="68" bestFit="1" customWidth="1"/>
    <col min="3591" max="3592" width="9.28515625" style="68" bestFit="1" customWidth="1"/>
    <col min="3593" max="3593" width="7.28515625" style="68" bestFit="1" customWidth="1"/>
    <col min="3594" max="3594" width="13.7109375" style="68" bestFit="1" customWidth="1"/>
    <col min="3595" max="3595" width="14.85546875" style="68" bestFit="1" customWidth="1"/>
    <col min="3596" max="3596" width="15.28515625" style="68" bestFit="1" customWidth="1"/>
    <col min="3597" max="3597" width="13.5703125" style="68" bestFit="1" customWidth="1"/>
    <col min="3598" max="3598" width="14.28515625" style="68" bestFit="1" customWidth="1"/>
    <col min="3599" max="3599" width="14.28515625" style="68" customWidth="1"/>
    <col min="3600" max="3600" width="13.85546875" style="68" bestFit="1" customWidth="1"/>
    <col min="3601" max="3601" width="13.42578125" style="68" bestFit="1" customWidth="1"/>
    <col min="3602" max="3602" width="13.85546875" style="68" bestFit="1" customWidth="1"/>
    <col min="3603" max="3604" width="9.5703125" style="68" bestFit="1" customWidth="1"/>
    <col min="3605" max="3605" width="12.7109375" style="68" bestFit="1" customWidth="1"/>
    <col min="3606" max="3606" width="12.28515625" style="68" bestFit="1" customWidth="1"/>
    <col min="3607" max="3607" width="12.7109375" style="68" bestFit="1" customWidth="1"/>
    <col min="3608" max="3841" width="9.140625" style="68"/>
    <col min="3842" max="3842" width="38" style="68" bestFit="1" customWidth="1"/>
    <col min="3843" max="3843" width="9.140625" style="68" bestFit="1" customWidth="1"/>
    <col min="3844" max="3844" width="11.28515625" style="68" bestFit="1" customWidth="1"/>
    <col min="3845" max="3845" width="10.85546875" style="68" bestFit="1" customWidth="1"/>
    <col min="3846" max="3846" width="11.28515625" style="68" bestFit="1" customWidth="1"/>
    <col min="3847" max="3848" width="9.28515625" style="68" bestFit="1" customWidth="1"/>
    <col min="3849" max="3849" width="7.28515625" style="68" bestFit="1" customWidth="1"/>
    <col min="3850" max="3850" width="13.7109375" style="68" bestFit="1" customWidth="1"/>
    <col min="3851" max="3851" width="14.85546875" style="68" bestFit="1" customWidth="1"/>
    <col min="3852" max="3852" width="15.28515625" style="68" bestFit="1" customWidth="1"/>
    <col min="3853" max="3853" width="13.5703125" style="68" bestFit="1" customWidth="1"/>
    <col min="3854" max="3854" width="14.28515625" style="68" bestFit="1" customWidth="1"/>
    <col min="3855" max="3855" width="14.28515625" style="68" customWidth="1"/>
    <col min="3856" max="3856" width="13.85546875" style="68" bestFit="1" customWidth="1"/>
    <col min="3857" max="3857" width="13.42578125" style="68" bestFit="1" customWidth="1"/>
    <col min="3858" max="3858" width="13.85546875" style="68" bestFit="1" customWidth="1"/>
    <col min="3859" max="3860" width="9.5703125" style="68" bestFit="1" customWidth="1"/>
    <col min="3861" max="3861" width="12.7109375" style="68" bestFit="1" customWidth="1"/>
    <col min="3862" max="3862" width="12.28515625" style="68" bestFit="1" customWidth="1"/>
    <col min="3863" max="3863" width="12.7109375" style="68" bestFit="1" customWidth="1"/>
    <col min="3864" max="4097" width="9.140625" style="68"/>
    <col min="4098" max="4098" width="38" style="68" bestFit="1" customWidth="1"/>
    <col min="4099" max="4099" width="9.140625" style="68" bestFit="1" customWidth="1"/>
    <col min="4100" max="4100" width="11.28515625" style="68" bestFit="1" customWidth="1"/>
    <col min="4101" max="4101" width="10.85546875" style="68" bestFit="1" customWidth="1"/>
    <col min="4102" max="4102" width="11.28515625" style="68" bestFit="1" customWidth="1"/>
    <col min="4103" max="4104" width="9.28515625" style="68" bestFit="1" customWidth="1"/>
    <col min="4105" max="4105" width="7.28515625" style="68" bestFit="1" customWidth="1"/>
    <col min="4106" max="4106" width="13.7109375" style="68" bestFit="1" customWidth="1"/>
    <col min="4107" max="4107" width="14.85546875" style="68" bestFit="1" customWidth="1"/>
    <col min="4108" max="4108" width="15.28515625" style="68" bestFit="1" customWidth="1"/>
    <col min="4109" max="4109" width="13.5703125" style="68" bestFit="1" customWidth="1"/>
    <col min="4110" max="4110" width="14.28515625" style="68" bestFit="1" customWidth="1"/>
    <col min="4111" max="4111" width="14.28515625" style="68" customWidth="1"/>
    <col min="4112" max="4112" width="13.85546875" style="68" bestFit="1" customWidth="1"/>
    <col min="4113" max="4113" width="13.42578125" style="68" bestFit="1" customWidth="1"/>
    <col min="4114" max="4114" width="13.85546875" style="68" bestFit="1" customWidth="1"/>
    <col min="4115" max="4116" width="9.5703125" style="68" bestFit="1" customWidth="1"/>
    <col min="4117" max="4117" width="12.7109375" style="68" bestFit="1" customWidth="1"/>
    <col min="4118" max="4118" width="12.28515625" style="68" bestFit="1" customWidth="1"/>
    <col min="4119" max="4119" width="12.7109375" style="68" bestFit="1" customWidth="1"/>
    <col min="4120" max="4353" width="9.140625" style="68"/>
    <col min="4354" max="4354" width="38" style="68" bestFit="1" customWidth="1"/>
    <col min="4355" max="4355" width="9.140625" style="68" bestFit="1" customWidth="1"/>
    <col min="4356" max="4356" width="11.28515625" style="68" bestFit="1" customWidth="1"/>
    <col min="4357" max="4357" width="10.85546875" style="68" bestFit="1" customWidth="1"/>
    <col min="4358" max="4358" width="11.28515625" style="68" bestFit="1" customWidth="1"/>
    <col min="4359" max="4360" width="9.28515625" style="68" bestFit="1" customWidth="1"/>
    <col min="4361" max="4361" width="7.28515625" style="68" bestFit="1" customWidth="1"/>
    <col min="4362" max="4362" width="13.7109375" style="68" bestFit="1" customWidth="1"/>
    <col min="4363" max="4363" width="14.85546875" style="68" bestFit="1" customWidth="1"/>
    <col min="4364" max="4364" width="15.28515625" style="68" bestFit="1" customWidth="1"/>
    <col min="4365" max="4365" width="13.5703125" style="68" bestFit="1" customWidth="1"/>
    <col min="4366" max="4366" width="14.28515625" style="68" bestFit="1" customWidth="1"/>
    <col min="4367" max="4367" width="14.28515625" style="68" customWidth="1"/>
    <col min="4368" max="4368" width="13.85546875" style="68" bestFit="1" customWidth="1"/>
    <col min="4369" max="4369" width="13.42578125" style="68" bestFit="1" customWidth="1"/>
    <col min="4370" max="4370" width="13.85546875" style="68" bestFit="1" customWidth="1"/>
    <col min="4371" max="4372" width="9.5703125" style="68" bestFit="1" customWidth="1"/>
    <col min="4373" max="4373" width="12.7109375" style="68" bestFit="1" customWidth="1"/>
    <col min="4374" max="4374" width="12.28515625" style="68" bestFit="1" customWidth="1"/>
    <col min="4375" max="4375" width="12.7109375" style="68" bestFit="1" customWidth="1"/>
    <col min="4376" max="4609" width="9.140625" style="68"/>
    <col min="4610" max="4610" width="38" style="68" bestFit="1" customWidth="1"/>
    <col min="4611" max="4611" width="9.140625" style="68" bestFit="1" customWidth="1"/>
    <col min="4612" max="4612" width="11.28515625" style="68" bestFit="1" customWidth="1"/>
    <col min="4613" max="4613" width="10.85546875" style="68" bestFit="1" customWidth="1"/>
    <col min="4614" max="4614" width="11.28515625" style="68" bestFit="1" customWidth="1"/>
    <col min="4615" max="4616" width="9.28515625" style="68" bestFit="1" customWidth="1"/>
    <col min="4617" max="4617" width="7.28515625" style="68" bestFit="1" customWidth="1"/>
    <col min="4618" max="4618" width="13.7109375" style="68" bestFit="1" customWidth="1"/>
    <col min="4619" max="4619" width="14.85546875" style="68" bestFit="1" customWidth="1"/>
    <col min="4620" max="4620" width="15.28515625" style="68" bestFit="1" customWidth="1"/>
    <col min="4621" max="4621" width="13.5703125" style="68" bestFit="1" customWidth="1"/>
    <col min="4622" max="4622" width="14.28515625" style="68" bestFit="1" customWidth="1"/>
    <col min="4623" max="4623" width="14.28515625" style="68" customWidth="1"/>
    <col min="4624" max="4624" width="13.85546875" style="68" bestFit="1" customWidth="1"/>
    <col min="4625" max="4625" width="13.42578125" style="68" bestFit="1" customWidth="1"/>
    <col min="4626" max="4626" width="13.85546875" style="68" bestFit="1" customWidth="1"/>
    <col min="4627" max="4628" width="9.5703125" style="68" bestFit="1" customWidth="1"/>
    <col min="4629" max="4629" width="12.7109375" style="68" bestFit="1" customWidth="1"/>
    <col min="4630" max="4630" width="12.28515625" style="68" bestFit="1" customWidth="1"/>
    <col min="4631" max="4631" width="12.7109375" style="68" bestFit="1" customWidth="1"/>
    <col min="4632" max="4865" width="9.140625" style="68"/>
    <col min="4866" max="4866" width="38" style="68" bestFit="1" customWidth="1"/>
    <col min="4867" max="4867" width="9.140625" style="68" bestFit="1" customWidth="1"/>
    <col min="4868" max="4868" width="11.28515625" style="68" bestFit="1" customWidth="1"/>
    <col min="4869" max="4869" width="10.85546875" style="68" bestFit="1" customWidth="1"/>
    <col min="4870" max="4870" width="11.28515625" style="68" bestFit="1" customWidth="1"/>
    <col min="4871" max="4872" width="9.28515625" style="68" bestFit="1" customWidth="1"/>
    <col min="4873" max="4873" width="7.28515625" style="68" bestFit="1" customWidth="1"/>
    <col min="4874" max="4874" width="13.7109375" style="68" bestFit="1" customWidth="1"/>
    <col min="4875" max="4875" width="14.85546875" style="68" bestFit="1" customWidth="1"/>
    <col min="4876" max="4876" width="15.28515625" style="68" bestFit="1" customWidth="1"/>
    <col min="4877" max="4877" width="13.5703125" style="68" bestFit="1" customWidth="1"/>
    <col min="4878" max="4878" width="14.28515625" style="68" bestFit="1" customWidth="1"/>
    <col min="4879" max="4879" width="14.28515625" style="68" customWidth="1"/>
    <col min="4880" max="4880" width="13.85546875" style="68" bestFit="1" customWidth="1"/>
    <col min="4881" max="4881" width="13.42578125" style="68" bestFit="1" customWidth="1"/>
    <col min="4882" max="4882" width="13.85546875" style="68" bestFit="1" customWidth="1"/>
    <col min="4883" max="4884" width="9.5703125" style="68" bestFit="1" customWidth="1"/>
    <col min="4885" max="4885" width="12.7109375" style="68" bestFit="1" customWidth="1"/>
    <col min="4886" max="4886" width="12.28515625" style="68" bestFit="1" customWidth="1"/>
    <col min="4887" max="4887" width="12.7109375" style="68" bestFit="1" customWidth="1"/>
    <col min="4888" max="5121" width="9.140625" style="68"/>
    <col min="5122" max="5122" width="38" style="68" bestFit="1" customWidth="1"/>
    <col min="5123" max="5123" width="9.140625" style="68" bestFit="1" customWidth="1"/>
    <col min="5124" max="5124" width="11.28515625" style="68" bestFit="1" customWidth="1"/>
    <col min="5125" max="5125" width="10.85546875" style="68" bestFit="1" customWidth="1"/>
    <col min="5126" max="5126" width="11.28515625" style="68" bestFit="1" customWidth="1"/>
    <col min="5127" max="5128" width="9.28515625" style="68" bestFit="1" customWidth="1"/>
    <col min="5129" max="5129" width="7.28515625" style="68" bestFit="1" customWidth="1"/>
    <col min="5130" max="5130" width="13.7109375" style="68" bestFit="1" customWidth="1"/>
    <col min="5131" max="5131" width="14.85546875" style="68" bestFit="1" customWidth="1"/>
    <col min="5132" max="5132" width="15.28515625" style="68" bestFit="1" customWidth="1"/>
    <col min="5133" max="5133" width="13.5703125" style="68" bestFit="1" customWidth="1"/>
    <col min="5134" max="5134" width="14.28515625" style="68" bestFit="1" customWidth="1"/>
    <col min="5135" max="5135" width="14.28515625" style="68" customWidth="1"/>
    <col min="5136" max="5136" width="13.85546875" style="68" bestFit="1" customWidth="1"/>
    <col min="5137" max="5137" width="13.42578125" style="68" bestFit="1" customWidth="1"/>
    <col min="5138" max="5138" width="13.85546875" style="68" bestFit="1" customWidth="1"/>
    <col min="5139" max="5140" width="9.5703125" style="68" bestFit="1" customWidth="1"/>
    <col min="5141" max="5141" width="12.7109375" style="68" bestFit="1" customWidth="1"/>
    <col min="5142" max="5142" width="12.28515625" style="68" bestFit="1" customWidth="1"/>
    <col min="5143" max="5143" width="12.7109375" style="68" bestFit="1" customWidth="1"/>
    <col min="5144" max="5377" width="9.140625" style="68"/>
    <col min="5378" max="5378" width="38" style="68" bestFit="1" customWidth="1"/>
    <col min="5379" max="5379" width="9.140625" style="68" bestFit="1" customWidth="1"/>
    <col min="5380" max="5380" width="11.28515625" style="68" bestFit="1" customWidth="1"/>
    <col min="5381" max="5381" width="10.85546875" style="68" bestFit="1" customWidth="1"/>
    <col min="5382" max="5382" width="11.28515625" style="68" bestFit="1" customWidth="1"/>
    <col min="5383" max="5384" width="9.28515625" style="68" bestFit="1" customWidth="1"/>
    <col min="5385" max="5385" width="7.28515625" style="68" bestFit="1" customWidth="1"/>
    <col min="5386" max="5386" width="13.7109375" style="68" bestFit="1" customWidth="1"/>
    <col min="5387" max="5387" width="14.85546875" style="68" bestFit="1" customWidth="1"/>
    <col min="5388" max="5388" width="15.28515625" style="68" bestFit="1" customWidth="1"/>
    <col min="5389" max="5389" width="13.5703125" style="68" bestFit="1" customWidth="1"/>
    <col min="5390" max="5390" width="14.28515625" style="68" bestFit="1" customWidth="1"/>
    <col min="5391" max="5391" width="14.28515625" style="68" customWidth="1"/>
    <col min="5392" max="5392" width="13.85546875" style="68" bestFit="1" customWidth="1"/>
    <col min="5393" max="5393" width="13.42578125" style="68" bestFit="1" customWidth="1"/>
    <col min="5394" max="5394" width="13.85546875" style="68" bestFit="1" customWidth="1"/>
    <col min="5395" max="5396" width="9.5703125" style="68" bestFit="1" customWidth="1"/>
    <col min="5397" max="5397" width="12.7109375" style="68" bestFit="1" customWidth="1"/>
    <col min="5398" max="5398" width="12.28515625" style="68" bestFit="1" customWidth="1"/>
    <col min="5399" max="5399" width="12.7109375" style="68" bestFit="1" customWidth="1"/>
    <col min="5400" max="5633" width="9.140625" style="68"/>
    <col min="5634" max="5634" width="38" style="68" bestFit="1" customWidth="1"/>
    <col min="5635" max="5635" width="9.140625" style="68" bestFit="1" customWidth="1"/>
    <col min="5636" max="5636" width="11.28515625" style="68" bestFit="1" customWidth="1"/>
    <col min="5637" max="5637" width="10.85546875" style="68" bestFit="1" customWidth="1"/>
    <col min="5638" max="5638" width="11.28515625" style="68" bestFit="1" customWidth="1"/>
    <col min="5639" max="5640" width="9.28515625" style="68" bestFit="1" customWidth="1"/>
    <col min="5641" max="5641" width="7.28515625" style="68" bestFit="1" customWidth="1"/>
    <col min="5642" max="5642" width="13.7109375" style="68" bestFit="1" customWidth="1"/>
    <col min="5643" max="5643" width="14.85546875" style="68" bestFit="1" customWidth="1"/>
    <col min="5644" max="5644" width="15.28515625" style="68" bestFit="1" customWidth="1"/>
    <col min="5645" max="5645" width="13.5703125" style="68" bestFit="1" customWidth="1"/>
    <col min="5646" max="5646" width="14.28515625" style="68" bestFit="1" customWidth="1"/>
    <col min="5647" max="5647" width="14.28515625" style="68" customWidth="1"/>
    <col min="5648" max="5648" width="13.85546875" style="68" bestFit="1" customWidth="1"/>
    <col min="5649" max="5649" width="13.42578125" style="68" bestFit="1" customWidth="1"/>
    <col min="5650" max="5650" width="13.85546875" style="68" bestFit="1" customWidth="1"/>
    <col min="5651" max="5652" width="9.5703125" style="68" bestFit="1" customWidth="1"/>
    <col min="5653" max="5653" width="12.7109375" style="68" bestFit="1" customWidth="1"/>
    <col min="5654" max="5654" width="12.28515625" style="68" bestFit="1" customWidth="1"/>
    <col min="5655" max="5655" width="12.7109375" style="68" bestFit="1" customWidth="1"/>
    <col min="5656" max="5889" width="9.140625" style="68"/>
    <col min="5890" max="5890" width="38" style="68" bestFit="1" customWidth="1"/>
    <col min="5891" max="5891" width="9.140625" style="68" bestFit="1" customWidth="1"/>
    <col min="5892" max="5892" width="11.28515625" style="68" bestFit="1" customWidth="1"/>
    <col min="5893" max="5893" width="10.85546875" style="68" bestFit="1" customWidth="1"/>
    <col min="5894" max="5894" width="11.28515625" style="68" bestFit="1" customWidth="1"/>
    <col min="5895" max="5896" width="9.28515625" style="68" bestFit="1" customWidth="1"/>
    <col min="5897" max="5897" width="7.28515625" style="68" bestFit="1" customWidth="1"/>
    <col min="5898" max="5898" width="13.7109375" style="68" bestFit="1" customWidth="1"/>
    <col min="5899" max="5899" width="14.85546875" style="68" bestFit="1" customWidth="1"/>
    <col min="5900" max="5900" width="15.28515625" style="68" bestFit="1" customWidth="1"/>
    <col min="5901" max="5901" width="13.5703125" style="68" bestFit="1" customWidth="1"/>
    <col min="5902" max="5902" width="14.28515625" style="68" bestFit="1" customWidth="1"/>
    <col min="5903" max="5903" width="14.28515625" style="68" customWidth="1"/>
    <col min="5904" max="5904" width="13.85546875" style="68" bestFit="1" customWidth="1"/>
    <col min="5905" max="5905" width="13.42578125" style="68" bestFit="1" customWidth="1"/>
    <col min="5906" max="5906" width="13.85546875" style="68" bestFit="1" customWidth="1"/>
    <col min="5907" max="5908" width="9.5703125" style="68" bestFit="1" customWidth="1"/>
    <col min="5909" max="5909" width="12.7109375" style="68" bestFit="1" customWidth="1"/>
    <col min="5910" max="5910" width="12.28515625" style="68" bestFit="1" customWidth="1"/>
    <col min="5911" max="5911" width="12.7109375" style="68" bestFit="1" customWidth="1"/>
    <col min="5912" max="6145" width="9.140625" style="68"/>
    <col min="6146" max="6146" width="38" style="68" bestFit="1" customWidth="1"/>
    <col min="6147" max="6147" width="9.140625" style="68" bestFit="1" customWidth="1"/>
    <col min="6148" max="6148" width="11.28515625" style="68" bestFit="1" customWidth="1"/>
    <col min="6149" max="6149" width="10.85546875" style="68" bestFit="1" customWidth="1"/>
    <col min="6150" max="6150" width="11.28515625" style="68" bestFit="1" customWidth="1"/>
    <col min="6151" max="6152" width="9.28515625" style="68" bestFit="1" customWidth="1"/>
    <col min="6153" max="6153" width="7.28515625" style="68" bestFit="1" customWidth="1"/>
    <col min="6154" max="6154" width="13.7109375" style="68" bestFit="1" customWidth="1"/>
    <col min="6155" max="6155" width="14.85546875" style="68" bestFit="1" customWidth="1"/>
    <col min="6156" max="6156" width="15.28515625" style="68" bestFit="1" customWidth="1"/>
    <col min="6157" max="6157" width="13.5703125" style="68" bestFit="1" customWidth="1"/>
    <col min="6158" max="6158" width="14.28515625" style="68" bestFit="1" customWidth="1"/>
    <col min="6159" max="6159" width="14.28515625" style="68" customWidth="1"/>
    <col min="6160" max="6160" width="13.85546875" style="68" bestFit="1" customWidth="1"/>
    <col min="6161" max="6161" width="13.42578125" style="68" bestFit="1" customWidth="1"/>
    <col min="6162" max="6162" width="13.85546875" style="68" bestFit="1" customWidth="1"/>
    <col min="6163" max="6164" width="9.5703125" style="68" bestFit="1" customWidth="1"/>
    <col min="6165" max="6165" width="12.7109375" style="68" bestFit="1" customWidth="1"/>
    <col min="6166" max="6166" width="12.28515625" style="68" bestFit="1" customWidth="1"/>
    <col min="6167" max="6167" width="12.7109375" style="68" bestFit="1" customWidth="1"/>
    <col min="6168" max="6401" width="9.140625" style="68"/>
    <col min="6402" max="6402" width="38" style="68" bestFit="1" customWidth="1"/>
    <col min="6403" max="6403" width="9.140625" style="68" bestFit="1" customWidth="1"/>
    <col min="6404" max="6404" width="11.28515625" style="68" bestFit="1" customWidth="1"/>
    <col min="6405" max="6405" width="10.85546875" style="68" bestFit="1" customWidth="1"/>
    <col min="6406" max="6406" width="11.28515625" style="68" bestFit="1" customWidth="1"/>
    <col min="6407" max="6408" width="9.28515625" style="68" bestFit="1" customWidth="1"/>
    <col min="6409" max="6409" width="7.28515625" style="68" bestFit="1" customWidth="1"/>
    <col min="6410" max="6410" width="13.7109375" style="68" bestFit="1" customWidth="1"/>
    <col min="6411" max="6411" width="14.85546875" style="68" bestFit="1" customWidth="1"/>
    <col min="6412" max="6412" width="15.28515625" style="68" bestFit="1" customWidth="1"/>
    <col min="6413" max="6413" width="13.5703125" style="68" bestFit="1" customWidth="1"/>
    <col min="6414" max="6414" width="14.28515625" style="68" bestFit="1" customWidth="1"/>
    <col min="6415" max="6415" width="14.28515625" style="68" customWidth="1"/>
    <col min="6416" max="6416" width="13.85546875" style="68" bestFit="1" customWidth="1"/>
    <col min="6417" max="6417" width="13.42578125" style="68" bestFit="1" customWidth="1"/>
    <col min="6418" max="6418" width="13.85546875" style="68" bestFit="1" customWidth="1"/>
    <col min="6419" max="6420" width="9.5703125" style="68" bestFit="1" customWidth="1"/>
    <col min="6421" max="6421" width="12.7109375" style="68" bestFit="1" customWidth="1"/>
    <col min="6422" max="6422" width="12.28515625" style="68" bestFit="1" customWidth="1"/>
    <col min="6423" max="6423" width="12.7109375" style="68" bestFit="1" customWidth="1"/>
    <col min="6424" max="6657" width="9.140625" style="68"/>
    <col min="6658" max="6658" width="38" style="68" bestFit="1" customWidth="1"/>
    <col min="6659" max="6659" width="9.140625" style="68" bestFit="1" customWidth="1"/>
    <col min="6660" max="6660" width="11.28515625" style="68" bestFit="1" customWidth="1"/>
    <col min="6661" max="6661" width="10.85546875" style="68" bestFit="1" customWidth="1"/>
    <col min="6662" max="6662" width="11.28515625" style="68" bestFit="1" customWidth="1"/>
    <col min="6663" max="6664" width="9.28515625" style="68" bestFit="1" customWidth="1"/>
    <col min="6665" max="6665" width="7.28515625" style="68" bestFit="1" customWidth="1"/>
    <col min="6666" max="6666" width="13.7109375" style="68" bestFit="1" customWidth="1"/>
    <col min="6667" max="6667" width="14.85546875" style="68" bestFit="1" customWidth="1"/>
    <col min="6668" max="6668" width="15.28515625" style="68" bestFit="1" customWidth="1"/>
    <col min="6669" max="6669" width="13.5703125" style="68" bestFit="1" customWidth="1"/>
    <col min="6670" max="6670" width="14.28515625" style="68" bestFit="1" customWidth="1"/>
    <col min="6671" max="6671" width="14.28515625" style="68" customWidth="1"/>
    <col min="6672" max="6672" width="13.85546875" style="68" bestFit="1" customWidth="1"/>
    <col min="6673" max="6673" width="13.42578125" style="68" bestFit="1" customWidth="1"/>
    <col min="6674" max="6674" width="13.85546875" style="68" bestFit="1" customWidth="1"/>
    <col min="6675" max="6676" width="9.5703125" style="68" bestFit="1" customWidth="1"/>
    <col min="6677" max="6677" width="12.7109375" style="68" bestFit="1" customWidth="1"/>
    <col min="6678" max="6678" width="12.28515625" style="68" bestFit="1" customWidth="1"/>
    <col min="6679" max="6679" width="12.7109375" style="68" bestFit="1" customWidth="1"/>
    <col min="6680" max="6913" width="9.140625" style="68"/>
    <col min="6914" max="6914" width="38" style="68" bestFit="1" customWidth="1"/>
    <col min="6915" max="6915" width="9.140625" style="68" bestFit="1" customWidth="1"/>
    <col min="6916" max="6916" width="11.28515625" style="68" bestFit="1" customWidth="1"/>
    <col min="6917" max="6917" width="10.85546875" style="68" bestFit="1" customWidth="1"/>
    <col min="6918" max="6918" width="11.28515625" style="68" bestFit="1" customWidth="1"/>
    <col min="6919" max="6920" width="9.28515625" style="68" bestFit="1" customWidth="1"/>
    <col min="6921" max="6921" width="7.28515625" style="68" bestFit="1" customWidth="1"/>
    <col min="6922" max="6922" width="13.7109375" style="68" bestFit="1" customWidth="1"/>
    <col min="6923" max="6923" width="14.85546875" style="68" bestFit="1" customWidth="1"/>
    <col min="6924" max="6924" width="15.28515625" style="68" bestFit="1" customWidth="1"/>
    <col min="6925" max="6925" width="13.5703125" style="68" bestFit="1" customWidth="1"/>
    <col min="6926" max="6926" width="14.28515625" style="68" bestFit="1" customWidth="1"/>
    <col min="6927" max="6927" width="14.28515625" style="68" customWidth="1"/>
    <col min="6928" max="6928" width="13.85546875" style="68" bestFit="1" customWidth="1"/>
    <col min="6929" max="6929" width="13.42578125" style="68" bestFit="1" customWidth="1"/>
    <col min="6930" max="6930" width="13.85546875" style="68" bestFit="1" customWidth="1"/>
    <col min="6931" max="6932" width="9.5703125" style="68" bestFit="1" customWidth="1"/>
    <col min="6933" max="6933" width="12.7109375" style="68" bestFit="1" customWidth="1"/>
    <col min="6934" max="6934" width="12.28515625" style="68" bestFit="1" customWidth="1"/>
    <col min="6935" max="6935" width="12.7109375" style="68" bestFit="1" customWidth="1"/>
    <col min="6936" max="7169" width="9.140625" style="68"/>
    <col min="7170" max="7170" width="38" style="68" bestFit="1" customWidth="1"/>
    <col min="7171" max="7171" width="9.140625" style="68" bestFit="1" customWidth="1"/>
    <col min="7172" max="7172" width="11.28515625" style="68" bestFit="1" customWidth="1"/>
    <col min="7173" max="7173" width="10.85546875" style="68" bestFit="1" customWidth="1"/>
    <col min="7174" max="7174" width="11.28515625" style="68" bestFit="1" customWidth="1"/>
    <col min="7175" max="7176" width="9.28515625" style="68" bestFit="1" customWidth="1"/>
    <col min="7177" max="7177" width="7.28515625" style="68" bestFit="1" customWidth="1"/>
    <col min="7178" max="7178" width="13.7109375" style="68" bestFit="1" customWidth="1"/>
    <col min="7179" max="7179" width="14.85546875" style="68" bestFit="1" customWidth="1"/>
    <col min="7180" max="7180" width="15.28515625" style="68" bestFit="1" customWidth="1"/>
    <col min="7181" max="7181" width="13.5703125" style="68" bestFit="1" customWidth="1"/>
    <col min="7182" max="7182" width="14.28515625" style="68" bestFit="1" customWidth="1"/>
    <col min="7183" max="7183" width="14.28515625" style="68" customWidth="1"/>
    <col min="7184" max="7184" width="13.85546875" style="68" bestFit="1" customWidth="1"/>
    <col min="7185" max="7185" width="13.42578125" style="68" bestFit="1" customWidth="1"/>
    <col min="7186" max="7186" width="13.85546875" style="68" bestFit="1" customWidth="1"/>
    <col min="7187" max="7188" width="9.5703125" style="68" bestFit="1" customWidth="1"/>
    <col min="7189" max="7189" width="12.7109375" style="68" bestFit="1" customWidth="1"/>
    <col min="7190" max="7190" width="12.28515625" style="68" bestFit="1" customWidth="1"/>
    <col min="7191" max="7191" width="12.7109375" style="68" bestFit="1" customWidth="1"/>
    <col min="7192" max="7425" width="9.140625" style="68"/>
    <col min="7426" max="7426" width="38" style="68" bestFit="1" customWidth="1"/>
    <col min="7427" max="7427" width="9.140625" style="68" bestFit="1" customWidth="1"/>
    <col min="7428" max="7428" width="11.28515625" style="68" bestFit="1" customWidth="1"/>
    <col min="7429" max="7429" width="10.85546875" style="68" bestFit="1" customWidth="1"/>
    <col min="7430" max="7430" width="11.28515625" style="68" bestFit="1" customWidth="1"/>
    <col min="7431" max="7432" width="9.28515625" style="68" bestFit="1" customWidth="1"/>
    <col min="7433" max="7433" width="7.28515625" style="68" bestFit="1" customWidth="1"/>
    <col min="7434" max="7434" width="13.7109375" style="68" bestFit="1" customWidth="1"/>
    <col min="7435" max="7435" width="14.85546875" style="68" bestFit="1" customWidth="1"/>
    <col min="7436" max="7436" width="15.28515625" style="68" bestFit="1" customWidth="1"/>
    <col min="7437" max="7437" width="13.5703125" style="68" bestFit="1" customWidth="1"/>
    <col min="7438" max="7438" width="14.28515625" style="68" bestFit="1" customWidth="1"/>
    <col min="7439" max="7439" width="14.28515625" style="68" customWidth="1"/>
    <col min="7440" max="7440" width="13.85546875" style="68" bestFit="1" customWidth="1"/>
    <col min="7441" max="7441" width="13.42578125" style="68" bestFit="1" customWidth="1"/>
    <col min="7442" max="7442" width="13.85546875" style="68" bestFit="1" customWidth="1"/>
    <col min="7443" max="7444" width="9.5703125" style="68" bestFit="1" customWidth="1"/>
    <col min="7445" max="7445" width="12.7109375" style="68" bestFit="1" customWidth="1"/>
    <col min="7446" max="7446" width="12.28515625" style="68" bestFit="1" customWidth="1"/>
    <col min="7447" max="7447" width="12.7109375" style="68" bestFit="1" customWidth="1"/>
    <col min="7448" max="7681" width="9.140625" style="68"/>
    <col min="7682" max="7682" width="38" style="68" bestFit="1" customWidth="1"/>
    <col min="7683" max="7683" width="9.140625" style="68" bestFit="1" customWidth="1"/>
    <col min="7684" max="7684" width="11.28515625" style="68" bestFit="1" customWidth="1"/>
    <col min="7685" max="7685" width="10.85546875" style="68" bestFit="1" customWidth="1"/>
    <col min="7686" max="7686" width="11.28515625" style="68" bestFit="1" customWidth="1"/>
    <col min="7687" max="7688" width="9.28515625" style="68" bestFit="1" customWidth="1"/>
    <col min="7689" max="7689" width="7.28515625" style="68" bestFit="1" customWidth="1"/>
    <col min="7690" max="7690" width="13.7109375" style="68" bestFit="1" customWidth="1"/>
    <col min="7691" max="7691" width="14.85546875" style="68" bestFit="1" customWidth="1"/>
    <col min="7692" max="7692" width="15.28515625" style="68" bestFit="1" customWidth="1"/>
    <col min="7693" max="7693" width="13.5703125" style="68" bestFit="1" customWidth="1"/>
    <col min="7694" max="7694" width="14.28515625" style="68" bestFit="1" customWidth="1"/>
    <col min="7695" max="7695" width="14.28515625" style="68" customWidth="1"/>
    <col min="7696" max="7696" width="13.85546875" style="68" bestFit="1" customWidth="1"/>
    <col min="7697" max="7697" width="13.42578125" style="68" bestFit="1" customWidth="1"/>
    <col min="7698" max="7698" width="13.85546875" style="68" bestFit="1" customWidth="1"/>
    <col min="7699" max="7700" width="9.5703125" style="68" bestFit="1" customWidth="1"/>
    <col min="7701" max="7701" width="12.7109375" style="68" bestFit="1" customWidth="1"/>
    <col min="7702" max="7702" width="12.28515625" style="68" bestFit="1" customWidth="1"/>
    <col min="7703" max="7703" width="12.7109375" style="68" bestFit="1" customWidth="1"/>
    <col min="7704" max="7937" width="9.140625" style="68"/>
    <col min="7938" max="7938" width="38" style="68" bestFit="1" customWidth="1"/>
    <col min="7939" max="7939" width="9.140625" style="68" bestFit="1" customWidth="1"/>
    <col min="7940" max="7940" width="11.28515625" style="68" bestFit="1" customWidth="1"/>
    <col min="7941" max="7941" width="10.85546875" style="68" bestFit="1" customWidth="1"/>
    <col min="7942" max="7942" width="11.28515625" style="68" bestFit="1" customWidth="1"/>
    <col min="7943" max="7944" width="9.28515625" style="68" bestFit="1" customWidth="1"/>
    <col min="7945" max="7945" width="7.28515625" style="68" bestFit="1" customWidth="1"/>
    <col min="7946" max="7946" width="13.7109375" style="68" bestFit="1" customWidth="1"/>
    <col min="7947" max="7947" width="14.85546875" style="68" bestFit="1" customWidth="1"/>
    <col min="7948" max="7948" width="15.28515625" style="68" bestFit="1" customWidth="1"/>
    <col min="7949" max="7949" width="13.5703125" style="68" bestFit="1" customWidth="1"/>
    <col min="7950" max="7950" width="14.28515625" style="68" bestFit="1" customWidth="1"/>
    <col min="7951" max="7951" width="14.28515625" style="68" customWidth="1"/>
    <col min="7952" max="7952" width="13.85546875" style="68" bestFit="1" customWidth="1"/>
    <col min="7953" max="7953" width="13.42578125" style="68" bestFit="1" customWidth="1"/>
    <col min="7954" max="7954" width="13.85546875" style="68" bestFit="1" customWidth="1"/>
    <col min="7955" max="7956" width="9.5703125" style="68" bestFit="1" customWidth="1"/>
    <col min="7957" max="7957" width="12.7109375" style="68" bestFit="1" customWidth="1"/>
    <col min="7958" max="7958" width="12.28515625" style="68" bestFit="1" customWidth="1"/>
    <col min="7959" max="7959" width="12.7109375" style="68" bestFit="1" customWidth="1"/>
    <col min="7960" max="8193" width="9.140625" style="68"/>
    <col min="8194" max="8194" width="38" style="68" bestFit="1" customWidth="1"/>
    <col min="8195" max="8195" width="9.140625" style="68" bestFit="1" customWidth="1"/>
    <col min="8196" max="8196" width="11.28515625" style="68" bestFit="1" customWidth="1"/>
    <col min="8197" max="8197" width="10.85546875" style="68" bestFit="1" customWidth="1"/>
    <col min="8198" max="8198" width="11.28515625" style="68" bestFit="1" customWidth="1"/>
    <col min="8199" max="8200" width="9.28515625" style="68" bestFit="1" customWidth="1"/>
    <col min="8201" max="8201" width="7.28515625" style="68" bestFit="1" customWidth="1"/>
    <col min="8202" max="8202" width="13.7109375" style="68" bestFit="1" customWidth="1"/>
    <col min="8203" max="8203" width="14.85546875" style="68" bestFit="1" customWidth="1"/>
    <col min="8204" max="8204" width="15.28515625" style="68" bestFit="1" customWidth="1"/>
    <col min="8205" max="8205" width="13.5703125" style="68" bestFit="1" customWidth="1"/>
    <col min="8206" max="8206" width="14.28515625" style="68" bestFit="1" customWidth="1"/>
    <col min="8207" max="8207" width="14.28515625" style="68" customWidth="1"/>
    <col min="8208" max="8208" width="13.85546875" style="68" bestFit="1" customWidth="1"/>
    <col min="8209" max="8209" width="13.42578125" style="68" bestFit="1" customWidth="1"/>
    <col min="8210" max="8210" width="13.85546875" style="68" bestFit="1" customWidth="1"/>
    <col min="8211" max="8212" width="9.5703125" style="68" bestFit="1" customWidth="1"/>
    <col min="8213" max="8213" width="12.7109375" style="68" bestFit="1" customWidth="1"/>
    <col min="8214" max="8214" width="12.28515625" style="68" bestFit="1" customWidth="1"/>
    <col min="8215" max="8215" width="12.7109375" style="68" bestFit="1" customWidth="1"/>
    <col min="8216" max="8449" width="9.140625" style="68"/>
    <col min="8450" max="8450" width="38" style="68" bestFit="1" customWidth="1"/>
    <col min="8451" max="8451" width="9.140625" style="68" bestFit="1" customWidth="1"/>
    <col min="8452" max="8452" width="11.28515625" style="68" bestFit="1" customWidth="1"/>
    <col min="8453" max="8453" width="10.85546875" style="68" bestFit="1" customWidth="1"/>
    <col min="8454" max="8454" width="11.28515625" style="68" bestFit="1" customWidth="1"/>
    <col min="8455" max="8456" width="9.28515625" style="68" bestFit="1" customWidth="1"/>
    <col min="8457" max="8457" width="7.28515625" style="68" bestFit="1" customWidth="1"/>
    <col min="8458" max="8458" width="13.7109375" style="68" bestFit="1" customWidth="1"/>
    <col min="8459" max="8459" width="14.85546875" style="68" bestFit="1" customWidth="1"/>
    <col min="8460" max="8460" width="15.28515625" style="68" bestFit="1" customWidth="1"/>
    <col min="8461" max="8461" width="13.5703125" style="68" bestFit="1" customWidth="1"/>
    <col min="8462" max="8462" width="14.28515625" style="68" bestFit="1" customWidth="1"/>
    <col min="8463" max="8463" width="14.28515625" style="68" customWidth="1"/>
    <col min="8464" max="8464" width="13.85546875" style="68" bestFit="1" customWidth="1"/>
    <col min="8465" max="8465" width="13.42578125" style="68" bestFit="1" customWidth="1"/>
    <col min="8466" max="8466" width="13.85546875" style="68" bestFit="1" customWidth="1"/>
    <col min="8467" max="8468" width="9.5703125" style="68" bestFit="1" customWidth="1"/>
    <col min="8469" max="8469" width="12.7109375" style="68" bestFit="1" customWidth="1"/>
    <col min="8470" max="8470" width="12.28515625" style="68" bestFit="1" customWidth="1"/>
    <col min="8471" max="8471" width="12.7109375" style="68" bestFit="1" customWidth="1"/>
    <col min="8472" max="8705" width="9.140625" style="68"/>
    <col min="8706" max="8706" width="38" style="68" bestFit="1" customWidth="1"/>
    <col min="8707" max="8707" width="9.140625" style="68" bestFit="1" customWidth="1"/>
    <col min="8708" max="8708" width="11.28515625" style="68" bestFit="1" customWidth="1"/>
    <col min="8709" max="8709" width="10.85546875" style="68" bestFit="1" customWidth="1"/>
    <col min="8710" max="8710" width="11.28515625" style="68" bestFit="1" customWidth="1"/>
    <col min="8711" max="8712" width="9.28515625" style="68" bestFit="1" customWidth="1"/>
    <col min="8713" max="8713" width="7.28515625" style="68" bestFit="1" customWidth="1"/>
    <col min="8714" max="8714" width="13.7109375" style="68" bestFit="1" customWidth="1"/>
    <col min="8715" max="8715" width="14.85546875" style="68" bestFit="1" customWidth="1"/>
    <col min="8716" max="8716" width="15.28515625" style="68" bestFit="1" customWidth="1"/>
    <col min="8717" max="8717" width="13.5703125" style="68" bestFit="1" customWidth="1"/>
    <col min="8718" max="8718" width="14.28515625" style="68" bestFit="1" customWidth="1"/>
    <col min="8719" max="8719" width="14.28515625" style="68" customWidth="1"/>
    <col min="8720" max="8720" width="13.85546875" style="68" bestFit="1" customWidth="1"/>
    <col min="8721" max="8721" width="13.42578125" style="68" bestFit="1" customWidth="1"/>
    <col min="8722" max="8722" width="13.85546875" style="68" bestFit="1" customWidth="1"/>
    <col min="8723" max="8724" width="9.5703125" style="68" bestFit="1" customWidth="1"/>
    <col min="8725" max="8725" width="12.7109375" style="68" bestFit="1" customWidth="1"/>
    <col min="8726" max="8726" width="12.28515625" style="68" bestFit="1" customWidth="1"/>
    <col min="8727" max="8727" width="12.7109375" style="68" bestFit="1" customWidth="1"/>
    <col min="8728" max="8961" width="9.140625" style="68"/>
    <col min="8962" max="8962" width="38" style="68" bestFit="1" customWidth="1"/>
    <col min="8963" max="8963" width="9.140625" style="68" bestFit="1" customWidth="1"/>
    <col min="8964" max="8964" width="11.28515625" style="68" bestFit="1" customWidth="1"/>
    <col min="8965" max="8965" width="10.85546875" style="68" bestFit="1" customWidth="1"/>
    <col min="8966" max="8966" width="11.28515625" style="68" bestFit="1" customWidth="1"/>
    <col min="8967" max="8968" width="9.28515625" style="68" bestFit="1" customWidth="1"/>
    <col min="8969" max="8969" width="7.28515625" style="68" bestFit="1" customWidth="1"/>
    <col min="8970" max="8970" width="13.7109375" style="68" bestFit="1" customWidth="1"/>
    <col min="8971" max="8971" width="14.85546875" style="68" bestFit="1" customWidth="1"/>
    <col min="8972" max="8972" width="15.28515625" style="68" bestFit="1" customWidth="1"/>
    <col min="8973" max="8973" width="13.5703125" style="68" bestFit="1" customWidth="1"/>
    <col min="8974" max="8974" width="14.28515625" style="68" bestFit="1" customWidth="1"/>
    <col min="8975" max="8975" width="14.28515625" style="68" customWidth="1"/>
    <col min="8976" max="8976" width="13.85546875" style="68" bestFit="1" customWidth="1"/>
    <col min="8977" max="8977" width="13.42578125" style="68" bestFit="1" customWidth="1"/>
    <col min="8978" max="8978" width="13.85546875" style="68" bestFit="1" customWidth="1"/>
    <col min="8979" max="8980" width="9.5703125" style="68" bestFit="1" customWidth="1"/>
    <col min="8981" max="8981" width="12.7109375" style="68" bestFit="1" customWidth="1"/>
    <col min="8982" max="8982" width="12.28515625" style="68" bestFit="1" customWidth="1"/>
    <col min="8983" max="8983" width="12.7109375" style="68" bestFit="1" customWidth="1"/>
    <col min="8984" max="9217" width="9.140625" style="68"/>
    <col min="9218" max="9218" width="38" style="68" bestFit="1" customWidth="1"/>
    <col min="9219" max="9219" width="9.140625" style="68" bestFit="1" customWidth="1"/>
    <col min="9220" max="9220" width="11.28515625" style="68" bestFit="1" customWidth="1"/>
    <col min="9221" max="9221" width="10.85546875" style="68" bestFit="1" customWidth="1"/>
    <col min="9222" max="9222" width="11.28515625" style="68" bestFit="1" customWidth="1"/>
    <col min="9223" max="9224" width="9.28515625" style="68" bestFit="1" customWidth="1"/>
    <col min="9225" max="9225" width="7.28515625" style="68" bestFit="1" customWidth="1"/>
    <col min="9226" max="9226" width="13.7109375" style="68" bestFit="1" customWidth="1"/>
    <col min="9227" max="9227" width="14.85546875" style="68" bestFit="1" customWidth="1"/>
    <col min="9228" max="9228" width="15.28515625" style="68" bestFit="1" customWidth="1"/>
    <col min="9229" max="9229" width="13.5703125" style="68" bestFit="1" customWidth="1"/>
    <col min="9230" max="9230" width="14.28515625" style="68" bestFit="1" customWidth="1"/>
    <col min="9231" max="9231" width="14.28515625" style="68" customWidth="1"/>
    <col min="9232" max="9232" width="13.85546875" style="68" bestFit="1" customWidth="1"/>
    <col min="9233" max="9233" width="13.42578125" style="68" bestFit="1" customWidth="1"/>
    <col min="9234" max="9234" width="13.85546875" style="68" bestFit="1" customWidth="1"/>
    <col min="9235" max="9236" width="9.5703125" style="68" bestFit="1" customWidth="1"/>
    <col min="9237" max="9237" width="12.7109375" style="68" bestFit="1" customWidth="1"/>
    <col min="9238" max="9238" width="12.28515625" style="68" bestFit="1" customWidth="1"/>
    <col min="9239" max="9239" width="12.7109375" style="68" bestFit="1" customWidth="1"/>
    <col min="9240" max="9473" width="9.140625" style="68"/>
    <col min="9474" max="9474" width="38" style="68" bestFit="1" customWidth="1"/>
    <col min="9475" max="9475" width="9.140625" style="68" bestFit="1" customWidth="1"/>
    <col min="9476" max="9476" width="11.28515625" style="68" bestFit="1" customWidth="1"/>
    <col min="9477" max="9477" width="10.85546875" style="68" bestFit="1" customWidth="1"/>
    <col min="9478" max="9478" width="11.28515625" style="68" bestFit="1" customWidth="1"/>
    <col min="9479" max="9480" width="9.28515625" style="68" bestFit="1" customWidth="1"/>
    <col min="9481" max="9481" width="7.28515625" style="68" bestFit="1" customWidth="1"/>
    <col min="9482" max="9482" width="13.7109375" style="68" bestFit="1" customWidth="1"/>
    <col min="9483" max="9483" width="14.85546875" style="68" bestFit="1" customWidth="1"/>
    <col min="9484" max="9484" width="15.28515625" style="68" bestFit="1" customWidth="1"/>
    <col min="9485" max="9485" width="13.5703125" style="68" bestFit="1" customWidth="1"/>
    <col min="9486" max="9486" width="14.28515625" style="68" bestFit="1" customWidth="1"/>
    <col min="9487" max="9487" width="14.28515625" style="68" customWidth="1"/>
    <col min="9488" max="9488" width="13.85546875" style="68" bestFit="1" customWidth="1"/>
    <col min="9489" max="9489" width="13.42578125" style="68" bestFit="1" customWidth="1"/>
    <col min="9490" max="9490" width="13.85546875" style="68" bestFit="1" customWidth="1"/>
    <col min="9491" max="9492" width="9.5703125" style="68" bestFit="1" customWidth="1"/>
    <col min="9493" max="9493" width="12.7109375" style="68" bestFit="1" customWidth="1"/>
    <col min="9494" max="9494" width="12.28515625" style="68" bestFit="1" customWidth="1"/>
    <col min="9495" max="9495" width="12.7109375" style="68" bestFit="1" customWidth="1"/>
    <col min="9496" max="9729" width="9.140625" style="68"/>
    <col min="9730" max="9730" width="38" style="68" bestFit="1" customWidth="1"/>
    <col min="9731" max="9731" width="9.140625" style="68" bestFit="1" customWidth="1"/>
    <col min="9732" max="9732" width="11.28515625" style="68" bestFit="1" customWidth="1"/>
    <col min="9733" max="9733" width="10.85546875" style="68" bestFit="1" customWidth="1"/>
    <col min="9734" max="9734" width="11.28515625" style="68" bestFit="1" customWidth="1"/>
    <col min="9735" max="9736" width="9.28515625" style="68" bestFit="1" customWidth="1"/>
    <col min="9737" max="9737" width="7.28515625" style="68" bestFit="1" customWidth="1"/>
    <col min="9738" max="9738" width="13.7109375" style="68" bestFit="1" customWidth="1"/>
    <col min="9739" max="9739" width="14.85546875" style="68" bestFit="1" customWidth="1"/>
    <col min="9740" max="9740" width="15.28515625" style="68" bestFit="1" customWidth="1"/>
    <col min="9741" max="9741" width="13.5703125" style="68" bestFit="1" customWidth="1"/>
    <col min="9742" max="9742" width="14.28515625" style="68" bestFit="1" customWidth="1"/>
    <col min="9743" max="9743" width="14.28515625" style="68" customWidth="1"/>
    <col min="9744" max="9744" width="13.85546875" style="68" bestFit="1" customWidth="1"/>
    <col min="9745" max="9745" width="13.42578125" style="68" bestFit="1" customWidth="1"/>
    <col min="9746" max="9746" width="13.85546875" style="68" bestFit="1" customWidth="1"/>
    <col min="9747" max="9748" width="9.5703125" style="68" bestFit="1" customWidth="1"/>
    <col min="9749" max="9749" width="12.7109375" style="68" bestFit="1" customWidth="1"/>
    <col min="9750" max="9750" width="12.28515625" style="68" bestFit="1" customWidth="1"/>
    <col min="9751" max="9751" width="12.7109375" style="68" bestFit="1" customWidth="1"/>
    <col min="9752" max="9985" width="9.140625" style="68"/>
    <col min="9986" max="9986" width="38" style="68" bestFit="1" customWidth="1"/>
    <col min="9987" max="9987" width="9.140625" style="68" bestFit="1" customWidth="1"/>
    <col min="9988" max="9988" width="11.28515625" style="68" bestFit="1" customWidth="1"/>
    <col min="9989" max="9989" width="10.85546875" style="68" bestFit="1" customWidth="1"/>
    <col min="9990" max="9990" width="11.28515625" style="68" bestFit="1" customWidth="1"/>
    <col min="9991" max="9992" width="9.28515625" style="68" bestFit="1" customWidth="1"/>
    <col min="9993" max="9993" width="7.28515625" style="68" bestFit="1" customWidth="1"/>
    <col min="9994" max="9994" width="13.7109375" style="68" bestFit="1" customWidth="1"/>
    <col min="9995" max="9995" width="14.85546875" style="68" bestFit="1" customWidth="1"/>
    <col min="9996" max="9996" width="15.28515625" style="68" bestFit="1" customWidth="1"/>
    <col min="9997" max="9997" width="13.5703125" style="68" bestFit="1" customWidth="1"/>
    <col min="9998" max="9998" width="14.28515625" style="68" bestFit="1" customWidth="1"/>
    <col min="9999" max="9999" width="14.28515625" style="68" customWidth="1"/>
    <col min="10000" max="10000" width="13.85546875" style="68" bestFit="1" customWidth="1"/>
    <col min="10001" max="10001" width="13.42578125" style="68" bestFit="1" customWidth="1"/>
    <col min="10002" max="10002" width="13.85546875" style="68" bestFit="1" customWidth="1"/>
    <col min="10003" max="10004" width="9.5703125" style="68" bestFit="1" customWidth="1"/>
    <col min="10005" max="10005" width="12.7109375" style="68" bestFit="1" customWidth="1"/>
    <col min="10006" max="10006" width="12.28515625" style="68" bestFit="1" customWidth="1"/>
    <col min="10007" max="10007" width="12.7109375" style="68" bestFit="1" customWidth="1"/>
    <col min="10008" max="10241" width="9.140625" style="68"/>
    <col min="10242" max="10242" width="38" style="68" bestFit="1" customWidth="1"/>
    <col min="10243" max="10243" width="9.140625" style="68" bestFit="1" customWidth="1"/>
    <col min="10244" max="10244" width="11.28515625" style="68" bestFit="1" customWidth="1"/>
    <col min="10245" max="10245" width="10.85546875" style="68" bestFit="1" customWidth="1"/>
    <col min="10246" max="10246" width="11.28515625" style="68" bestFit="1" customWidth="1"/>
    <col min="10247" max="10248" width="9.28515625" style="68" bestFit="1" customWidth="1"/>
    <col min="10249" max="10249" width="7.28515625" style="68" bestFit="1" customWidth="1"/>
    <col min="10250" max="10250" width="13.7109375" style="68" bestFit="1" customWidth="1"/>
    <col min="10251" max="10251" width="14.85546875" style="68" bestFit="1" customWidth="1"/>
    <col min="10252" max="10252" width="15.28515625" style="68" bestFit="1" customWidth="1"/>
    <col min="10253" max="10253" width="13.5703125" style="68" bestFit="1" customWidth="1"/>
    <col min="10254" max="10254" width="14.28515625" style="68" bestFit="1" customWidth="1"/>
    <col min="10255" max="10255" width="14.28515625" style="68" customWidth="1"/>
    <col min="10256" max="10256" width="13.85546875" style="68" bestFit="1" customWidth="1"/>
    <col min="10257" max="10257" width="13.42578125" style="68" bestFit="1" customWidth="1"/>
    <col min="10258" max="10258" width="13.85546875" style="68" bestFit="1" customWidth="1"/>
    <col min="10259" max="10260" width="9.5703125" style="68" bestFit="1" customWidth="1"/>
    <col min="10261" max="10261" width="12.7109375" style="68" bestFit="1" customWidth="1"/>
    <col min="10262" max="10262" width="12.28515625" style="68" bestFit="1" customWidth="1"/>
    <col min="10263" max="10263" width="12.7109375" style="68" bestFit="1" customWidth="1"/>
    <col min="10264" max="10497" width="9.140625" style="68"/>
    <col min="10498" max="10498" width="38" style="68" bestFit="1" customWidth="1"/>
    <col min="10499" max="10499" width="9.140625" style="68" bestFit="1" customWidth="1"/>
    <col min="10500" max="10500" width="11.28515625" style="68" bestFit="1" customWidth="1"/>
    <col min="10501" max="10501" width="10.85546875" style="68" bestFit="1" customWidth="1"/>
    <col min="10502" max="10502" width="11.28515625" style="68" bestFit="1" customWidth="1"/>
    <col min="10503" max="10504" width="9.28515625" style="68" bestFit="1" customWidth="1"/>
    <col min="10505" max="10505" width="7.28515625" style="68" bestFit="1" customWidth="1"/>
    <col min="10506" max="10506" width="13.7109375" style="68" bestFit="1" customWidth="1"/>
    <col min="10507" max="10507" width="14.85546875" style="68" bestFit="1" customWidth="1"/>
    <col min="10508" max="10508" width="15.28515625" style="68" bestFit="1" customWidth="1"/>
    <col min="10509" max="10509" width="13.5703125" style="68" bestFit="1" customWidth="1"/>
    <col min="10510" max="10510" width="14.28515625" style="68" bestFit="1" customWidth="1"/>
    <col min="10511" max="10511" width="14.28515625" style="68" customWidth="1"/>
    <col min="10512" max="10512" width="13.85546875" style="68" bestFit="1" customWidth="1"/>
    <col min="10513" max="10513" width="13.42578125" style="68" bestFit="1" customWidth="1"/>
    <col min="10514" max="10514" width="13.85546875" style="68" bestFit="1" customWidth="1"/>
    <col min="10515" max="10516" width="9.5703125" style="68" bestFit="1" customWidth="1"/>
    <col min="10517" max="10517" width="12.7109375" style="68" bestFit="1" customWidth="1"/>
    <col min="10518" max="10518" width="12.28515625" style="68" bestFit="1" customWidth="1"/>
    <col min="10519" max="10519" width="12.7109375" style="68" bestFit="1" customWidth="1"/>
    <col min="10520" max="10753" width="9.140625" style="68"/>
    <col min="10754" max="10754" width="38" style="68" bestFit="1" customWidth="1"/>
    <col min="10755" max="10755" width="9.140625" style="68" bestFit="1" customWidth="1"/>
    <col min="10756" max="10756" width="11.28515625" style="68" bestFit="1" customWidth="1"/>
    <col min="10757" max="10757" width="10.85546875" style="68" bestFit="1" customWidth="1"/>
    <col min="10758" max="10758" width="11.28515625" style="68" bestFit="1" customWidth="1"/>
    <col min="10759" max="10760" width="9.28515625" style="68" bestFit="1" customWidth="1"/>
    <col min="10761" max="10761" width="7.28515625" style="68" bestFit="1" customWidth="1"/>
    <col min="10762" max="10762" width="13.7109375" style="68" bestFit="1" customWidth="1"/>
    <col min="10763" max="10763" width="14.85546875" style="68" bestFit="1" customWidth="1"/>
    <col min="10764" max="10764" width="15.28515625" style="68" bestFit="1" customWidth="1"/>
    <col min="10765" max="10765" width="13.5703125" style="68" bestFit="1" customWidth="1"/>
    <col min="10766" max="10766" width="14.28515625" style="68" bestFit="1" customWidth="1"/>
    <col min="10767" max="10767" width="14.28515625" style="68" customWidth="1"/>
    <col min="10768" max="10768" width="13.85546875" style="68" bestFit="1" customWidth="1"/>
    <col min="10769" max="10769" width="13.42578125" style="68" bestFit="1" customWidth="1"/>
    <col min="10770" max="10770" width="13.85546875" style="68" bestFit="1" customWidth="1"/>
    <col min="10771" max="10772" width="9.5703125" style="68" bestFit="1" customWidth="1"/>
    <col min="10773" max="10773" width="12.7109375" style="68" bestFit="1" customWidth="1"/>
    <col min="10774" max="10774" width="12.28515625" style="68" bestFit="1" customWidth="1"/>
    <col min="10775" max="10775" width="12.7109375" style="68" bestFit="1" customWidth="1"/>
    <col min="10776" max="11009" width="9.140625" style="68"/>
    <col min="11010" max="11010" width="38" style="68" bestFit="1" customWidth="1"/>
    <col min="11011" max="11011" width="9.140625" style="68" bestFit="1" customWidth="1"/>
    <col min="11012" max="11012" width="11.28515625" style="68" bestFit="1" customWidth="1"/>
    <col min="11013" max="11013" width="10.85546875" style="68" bestFit="1" customWidth="1"/>
    <col min="11014" max="11014" width="11.28515625" style="68" bestFit="1" customWidth="1"/>
    <col min="11015" max="11016" width="9.28515625" style="68" bestFit="1" customWidth="1"/>
    <col min="11017" max="11017" width="7.28515625" style="68" bestFit="1" customWidth="1"/>
    <col min="11018" max="11018" width="13.7109375" style="68" bestFit="1" customWidth="1"/>
    <col min="11019" max="11019" width="14.85546875" style="68" bestFit="1" customWidth="1"/>
    <col min="11020" max="11020" width="15.28515625" style="68" bestFit="1" customWidth="1"/>
    <col min="11021" max="11021" width="13.5703125" style="68" bestFit="1" customWidth="1"/>
    <col min="11022" max="11022" width="14.28515625" style="68" bestFit="1" customWidth="1"/>
    <col min="11023" max="11023" width="14.28515625" style="68" customWidth="1"/>
    <col min="11024" max="11024" width="13.85546875" style="68" bestFit="1" customWidth="1"/>
    <col min="11025" max="11025" width="13.42578125" style="68" bestFit="1" customWidth="1"/>
    <col min="11026" max="11026" width="13.85546875" style="68" bestFit="1" customWidth="1"/>
    <col min="11027" max="11028" width="9.5703125" style="68" bestFit="1" customWidth="1"/>
    <col min="11029" max="11029" width="12.7109375" style="68" bestFit="1" customWidth="1"/>
    <col min="11030" max="11030" width="12.28515625" style="68" bestFit="1" customWidth="1"/>
    <col min="11031" max="11031" width="12.7109375" style="68" bestFit="1" customWidth="1"/>
    <col min="11032" max="11265" width="9.140625" style="68"/>
    <col min="11266" max="11266" width="38" style="68" bestFit="1" customWidth="1"/>
    <col min="11267" max="11267" width="9.140625" style="68" bestFit="1" customWidth="1"/>
    <col min="11268" max="11268" width="11.28515625" style="68" bestFit="1" customWidth="1"/>
    <col min="11269" max="11269" width="10.85546875" style="68" bestFit="1" customWidth="1"/>
    <col min="11270" max="11270" width="11.28515625" style="68" bestFit="1" customWidth="1"/>
    <col min="11271" max="11272" width="9.28515625" style="68" bestFit="1" customWidth="1"/>
    <col min="11273" max="11273" width="7.28515625" style="68" bestFit="1" customWidth="1"/>
    <col min="11274" max="11274" width="13.7109375" style="68" bestFit="1" customWidth="1"/>
    <col min="11275" max="11275" width="14.85546875" style="68" bestFit="1" customWidth="1"/>
    <col min="11276" max="11276" width="15.28515625" style="68" bestFit="1" customWidth="1"/>
    <col min="11277" max="11277" width="13.5703125" style="68" bestFit="1" customWidth="1"/>
    <col min="11278" max="11278" width="14.28515625" style="68" bestFit="1" customWidth="1"/>
    <col min="11279" max="11279" width="14.28515625" style="68" customWidth="1"/>
    <col min="11280" max="11280" width="13.85546875" style="68" bestFit="1" customWidth="1"/>
    <col min="11281" max="11281" width="13.42578125" style="68" bestFit="1" customWidth="1"/>
    <col min="11282" max="11282" width="13.85546875" style="68" bestFit="1" customWidth="1"/>
    <col min="11283" max="11284" width="9.5703125" style="68" bestFit="1" customWidth="1"/>
    <col min="11285" max="11285" width="12.7109375" style="68" bestFit="1" customWidth="1"/>
    <col min="11286" max="11286" width="12.28515625" style="68" bestFit="1" customWidth="1"/>
    <col min="11287" max="11287" width="12.7109375" style="68" bestFit="1" customWidth="1"/>
    <col min="11288" max="11521" width="9.140625" style="68"/>
    <col min="11522" max="11522" width="38" style="68" bestFit="1" customWidth="1"/>
    <col min="11523" max="11523" width="9.140625" style="68" bestFit="1" customWidth="1"/>
    <col min="11524" max="11524" width="11.28515625" style="68" bestFit="1" customWidth="1"/>
    <col min="11525" max="11525" width="10.85546875" style="68" bestFit="1" customWidth="1"/>
    <col min="11526" max="11526" width="11.28515625" style="68" bestFit="1" customWidth="1"/>
    <col min="11527" max="11528" width="9.28515625" style="68" bestFit="1" customWidth="1"/>
    <col min="11529" max="11529" width="7.28515625" style="68" bestFit="1" customWidth="1"/>
    <col min="11530" max="11530" width="13.7109375" style="68" bestFit="1" customWidth="1"/>
    <col min="11531" max="11531" width="14.85546875" style="68" bestFit="1" customWidth="1"/>
    <col min="11532" max="11532" width="15.28515625" style="68" bestFit="1" customWidth="1"/>
    <col min="11533" max="11533" width="13.5703125" style="68" bestFit="1" customWidth="1"/>
    <col min="11534" max="11534" width="14.28515625" style="68" bestFit="1" customWidth="1"/>
    <col min="11535" max="11535" width="14.28515625" style="68" customWidth="1"/>
    <col min="11536" max="11536" width="13.85546875" style="68" bestFit="1" customWidth="1"/>
    <col min="11537" max="11537" width="13.42578125" style="68" bestFit="1" customWidth="1"/>
    <col min="11538" max="11538" width="13.85546875" style="68" bestFit="1" customWidth="1"/>
    <col min="11539" max="11540" width="9.5703125" style="68" bestFit="1" customWidth="1"/>
    <col min="11541" max="11541" width="12.7109375" style="68" bestFit="1" customWidth="1"/>
    <col min="11542" max="11542" width="12.28515625" style="68" bestFit="1" customWidth="1"/>
    <col min="11543" max="11543" width="12.7109375" style="68" bestFit="1" customWidth="1"/>
    <col min="11544" max="11777" width="9.140625" style="68"/>
    <col min="11778" max="11778" width="38" style="68" bestFit="1" customWidth="1"/>
    <col min="11779" max="11779" width="9.140625" style="68" bestFit="1" customWidth="1"/>
    <col min="11780" max="11780" width="11.28515625" style="68" bestFit="1" customWidth="1"/>
    <col min="11781" max="11781" width="10.85546875" style="68" bestFit="1" customWidth="1"/>
    <col min="11782" max="11782" width="11.28515625" style="68" bestFit="1" customWidth="1"/>
    <col min="11783" max="11784" width="9.28515625" style="68" bestFit="1" customWidth="1"/>
    <col min="11785" max="11785" width="7.28515625" style="68" bestFit="1" customWidth="1"/>
    <col min="11786" max="11786" width="13.7109375" style="68" bestFit="1" customWidth="1"/>
    <col min="11787" max="11787" width="14.85546875" style="68" bestFit="1" customWidth="1"/>
    <col min="11788" max="11788" width="15.28515625" style="68" bestFit="1" customWidth="1"/>
    <col min="11789" max="11789" width="13.5703125" style="68" bestFit="1" customWidth="1"/>
    <col min="11790" max="11790" width="14.28515625" style="68" bestFit="1" customWidth="1"/>
    <col min="11791" max="11791" width="14.28515625" style="68" customWidth="1"/>
    <col min="11792" max="11792" width="13.85546875" style="68" bestFit="1" customWidth="1"/>
    <col min="11793" max="11793" width="13.42578125" style="68" bestFit="1" customWidth="1"/>
    <col min="11794" max="11794" width="13.85546875" style="68" bestFit="1" customWidth="1"/>
    <col min="11795" max="11796" width="9.5703125" style="68" bestFit="1" customWidth="1"/>
    <col min="11797" max="11797" width="12.7109375" style="68" bestFit="1" customWidth="1"/>
    <col min="11798" max="11798" width="12.28515625" style="68" bestFit="1" customWidth="1"/>
    <col min="11799" max="11799" width="12.7109375" style="68" bestFit="1" customWidth="1"/>
    <col min="11800" max="12033" width="9.140625" style="68"/>
    <col min="12034" max="12034" width="38" style="68" bestFit="1" customWidth="1"/>
    <col min="12035" max="12035" width="9.140625" style="68" bestFit="1" customWidth="1"/>
    <col min="12036" max="12036" width="11.28515625" style="68" bestFit="1" customWidth="1"/>
    <col min="12037" max="12037" width="10.85546875" style="68" bestFit="1" customWidth="1"/>
    <col min="12038" max="12038" width="11.28515625" style="68" bestFit="1" customWidth="1"/>
    <col min="12039" max="12040" width="9.28515625" style="68" bestFit="1" customWidth="1"/>
    <col min="12041" max="12041" width="7.28515625" style="68" bestFit="1" customWidth="1"/>
    <col min="12042" max="12042" width="13.7109375" style="68" bestFit="1" customWidth="1"/>
    <col min="12043" max="12043" width="14.85546875" style="68" bestFit="1" customWidth="1"/>
    <col min="12044" max="12044" width="15.28515625" style="68" bestFit="1" customWidth="1"/>
    <col min="12045" max="12045" width="13.5703125" style="68" bestFit="1" customWidth="1"/>
    <col min="12046" max="12046" width="14.28515625" style="68" bestFit="1" customWidth="1"/>
    <col min="12047" max="12047" width="14.28515625" style="68" customWidth="1"/>
    <col min="12048" max="12048" width="13.85546875" style="68" bestFit="1" customWidth="1"/>
    <col min="12049" max="12049" width="13.42578125" style="68" bestFit="1" customWidth="1"/>
    <col min="12050" max="12050" width="13.85546875" style="68" bestFit="1" customWidth="1"/>
    <col min="12051" max="12052" width="9.5703125" style="68" bestFit="1" customWidth="1"/>
    <col min="12053" max="12053" width="12.7109375" style="68" bestFit="1" customWidth="1"/>
    <col min="12054" max="12054" width="12.28515625" style="68" bestFit="1" customWidth="1"/>
    <col min="12055" max="12055" width="12.7109375" style="68" bestFit="1" customWidth="1"/>
    <col min="12056" max="12289" width="9.140625" style="68"/>
    <col min="12290" max="12290" width="38" style="68" bestFit="1" customWidth="1"/>
    <col min="12291" max="12291" width="9.140625" style="68" bestFit="1" customWidth="1"/>
    <col min="12292" max="12292" width="11.28515625" style="68" bestFit="1" customWidth="1"/>
    <col min="12293" max="12293" width="10.85546875" style="68" bestFit="1" customWidth="1"/>
    <col min="12294" max="12294" width="11.28515625" style="68" bestFit="1" customWidth="1"/>
    <col min="12295" max="12296" width="9.28515625" style="68" bestFit="1" customWidth="1"/>
    <col min="12297" max="12297" width="7.28515625" style="68" bestFit="1" customWidth="1"/>
    <col min="12298" max="12298" width="13.7109375" style="68" bestFit="1" customWidth="1"/>
    <col min="12299" max="12299" width="14.85546875" style="68" bestFit="1" customWidth="1"/>
    <col min="12300" max="12300" width="15.28515625" style="68" bestFit="1" customWidth="1"/>
    <col min="12301" max="12301" width="13.5703125" style="68" bestFit="1" customWidth="1"/>
    <col min="12302" max="12302" width="14.28515625" style="68" bestFit="1" customWidth="1"/>
    <col min="12303" max="12303" width="14.28515625" style="68" customWidth="1"/>
    <col min="12304" max="12304" width="13.85546875" style="68" bestFit="1" customWidth="1"/>
    <col min="12305" max="12305" width="13.42578125" style="68" bestFit="1" customWidth="1"/>
    <col min="12306" max="12306" width="13.85546875" style="68" bestFit="1" customWidth="1"/>
    <col min="12307" max="12308" width="9.5703125" style="68" bestFit="1" customWidth="1"/>
    <col min="12309" max="12309" width="12.7109375" style="68" bestFit="1" customWidth="1"/>
    <col min="12310" max="12310" width="12.28515625" style="68" bestFit="1" customWidth="1"/>
    <col min="12311" max="12311" width="12.7109375" style="68" bestFit="1" customWidth="1"/>
    <col min="12312" max="12545" width="9.140625" style="68"/>
    <col min="12546" max="12546" width="38" style="68" bestFit="1" customWidth="1"/>
    <col min="12547" max="12547" width="9.140625" style="68" bestFit="1" customWidth="1"/>
    <col min="12548" max="12548" width="11.28515625" style="68" bestFit="1" customWidth="1"/>
    <col min="12549" max="12549" width="10.85546875" style="68" bestFit="1" customWidth="1"/>
    <col min="12550" max="12550" width="11.28515625" style="68" bestFit="1" customWidth="1"/>
    <col min="12551" max="12552" width="9.28515625" style="68" bestFit="1" customWidth="1"/>
    <col min="12553" max="12553" width="7.28515625" style="68" bestFit="1" customWidth="1"/>
    <col min="12554" max="12554" width="13.7109375" style="68" bestFit="1" customWidth="1"/>
    <col min="12555" max="12555" width="14.85546875" style="68" bestFit="1" customWidth="1"/>
    <col min="12556" max="12556" width="15.28515625" style="68" bestFit="1" customWidth="1"/>
    <col min="12557" max="12557" width="13.5703125" style="68" bestFit="1" customWidth="1"/>
    <col min="12558" max="12558" width="14.28515625" style="68" bestFit="1" customWidth="1"/>
    <col min="12559" max="12559" width="14.28515625" style="68" customWidth="1"/>
    <col min="12560" max="12560" width="13.85546875" style="68" bestFit="1" customWidth="1"/>
    <col min="12561" max="12561" width="13.42578125" style="68" bestFit="1" customWidth="1"/>
    <col min="12562" max="12562" width="13.85546875" style="68" bestFit="1" customWidth="1"/>
    <col min="12563" max="12564" width="9.5703125" style="68" bestFit="1" customWidth="1"/>
    <col min="12565" max="12565" width="12.7109375" style="68" bestFit="1" customWidth="1"/>
    <col min="12566" max="12566" width="12.28515625" style="68" bestFit="1" customWidth="1"/>
    <col min="12567" max="12567" width="12.7109375" style="68" bestFit="1" customWidth="1"/>
    <col min="12568" max="12801" width="9.140625" style="68"/>
    <col min="12802" max="12802" width="38" style="68" bestFit="1" customWidth="1"/>
    <col min="12803" max="12803" width="9.140625" style="68" bestFit="1" customWidth="1"/>
    <col min="12804" max="12804" width="11.28515625" style="68" bestFit="1" customWidth="1"/>
    <col min="12805" max="12805" width="10.85546875" style="68" bestFit="1" customWidth="1"/>
    <col min="12806" max="12806" width="11.28515625" style="68" bestFit="1" customWidth="1"/>
    <col min="12807" max="12808" width="9.28515625" style="68" bestFit="1" customWidth="1"/>
    <col min="12809" max="12809" width="7.28515625" style="68" bestFit="1" customWidth="1"/>
    <col min="12810" max="12810" width="13.7109375" style="68" bestFit="1" customWidth="1"/>
    <col min="12811" max="12811" width="14.85546875" style="68" bestFit="1" customWidth="1"/>
    <col min="12812" max="12812" width="15.28515625" style="68" bestFit="1" customWidth="1"/>
    <col min="12813" max="12813" width="13.5703125" style="68" bestFit="1" customWidth="1"/>
    <col min="12814" max="12814" width="14.28515625" style="68" bestFit="1" customWidth="1"/>
    <col min="12815" max="12815" width="14.28515625" style="68" customWidth="1"/>
    <col min="12816" max="12816" width="13.85546875" style="68" bestFit="1" customWidth="1"/>
    <col min="12817" max="12817" width="13.42578125" style="68" bestFit="1" customWidth="1"/>
    <col min="12818" max="12818" width="13.85546875" style="68" bestFit="1" customWidth="1"/>
    <col min="12819" max="12820" width="9.5703125" style="68" bestFit="1" customWidth="1"/>
    <col min="12821" max="12821" width="12.7109375" style="68" bestFit="1" customWidth="1"/>
    <col min="12822" max="12822" width="12.28515625" style="68" bestFit="1" customWidth="1"/>
    <col min="12823" max="12823" width="12.7109375" style="68" bestFit="1" customWidth="1"/>
    <col min="12824" max="13057" width="9.140625" style="68"/>
    <col min="13058" max="13058" width="38" style="68" bestFit="1" customWidth="1"/>
    <col min="13059" max="13059" width="9.140625" style="68" bestFit="1" customWidth="1"/>
    <col min="13060" max="13060" width="11.28515625" style="68" bestFit="1" customWidth="1"/>
    <col min="13061" max="13061" width="10.85546875" style="68" bestFit="1" customWidth="1"/>
    <col min="13062" max="13062" width="11.28515625" style="68" bestFit="1" customWidth="1"/>
    <col min="13063" max="13064" width="9.28515625" style="68" bestFit="1" customWidth="1"/>
    <col min="13065" max="13065" width="7.28515625" style="68" bestFit="1" customWidth="1"/>
    <col min="13066" max="13066" width="13.7109375" style="68" bestFit="1" customWidth="1"/>
    <col min="13067" max="13067" width="14.85546875" style="68" bestFit="1" customWidth="1"/>
    <col min="13068" max="13068" width="15.28515625" style="68" bestFit="1" customWidth="1"/>
    <col min="13069" max="13069" width="13.5703125" style="68" bestFit="1" customWidth="1"/>
    <col min="13070" max="13070" width="14.28515625" style="68" bestFit="1" customWidth="1"/>
    <col min="13071" max="13071" width="14.28515625" style="68" customWidth="1"/>
    <col min="13072" max="13072" width="13.85546875" style="68" bestFit="1" customWidth="1"/>
    <col min="13073" max="13073" width="13.42578125" style="68" bestFit="1" customWidth="1"/>
    <col min="13074" max="13074" width="13.85546875" style="68" bestFit="1" customWidth="1"/>
    <col min="13075" max="13076" width="9.5703125" style="68" bestFit="1" customWidth="1"/>
    <col min="13077" max="13077" width="12.7109375" style="68" bestFit="1" customWidth="1"/>
    <col min="13078" max="13078" width="12.28515625" style="68" bestFit="1" customWidth="1"/>
    <col min="13079" max="13079" width="12.7109375" style="68" bestFit="1" customWidth="1"/>
    <col min="13080" max="13313" width="9.140625" style="68"/>
    <col min="13314" max="13314" width="38" style="68" bestFit="1" customWidth="1"/>
    <col min="13315" max="13315" width="9.140625" style="68" bestFit="1" customWidth="1"/>
    <col min="13316" max="13316" width="11.28515625" style="68" bestFit="1" customWidth="1"/>
    <col min="13317" max="13317" width="10.85546875" style="68" bestFit="1" customWidth="1"/>
    <col min="13318" max="13318" width="11.28515625" style="68" bestFit="1" customWidth="1"/>
    <col min="13319" max="13320" width="9.28515625" style="68" bestFit="1" customWidth="1"/>
    <col min="13321" max="13321" width="7.28515625" style="68" bestFit="1" customWidth="1"/>
    <col min="13322" max="13322" width="13.7109375" style="68" bestFit="1" customWidth="1"/>
    <col min="13323" max="13323" width="14.85546875" style="68" bestFit="1" customWidth="1"/>
    <col min="13324" max="13324" width="15.28515625" style="68" bestFit="1" customWidth="1"/>
    <col min="13325" max="13325" width="13.5703125" style="68" bestFit="1" customWidth="1"/>
    <col min="13326" max="13326" width="14.28515625" style="68" bestFit="1" customWidth="1"/>
    <col min="13327" max="13327" width="14.28515625" style="68" customWidth="1"/>
    <col min="13328" max="13328" width="13.85546875" style="68" bestFit="1" customWidth="1"/>
    <col min="13329" max="13329" width="13.42578125" style="68" bestFit="1" customWidth="1"/>
    <col min="13330" max="13330" width="13.85546875" style="68" bestFit="1" customWidth="1"/>
    <col min="13331" max="13332" width="9.5703125" style="68" bestFit="1" customWidth="1"/>
    <col min="13333" max="13333" width="12.7109375" style="68" bestFit="1" customWidth="1"/>
    <col min="13334" max="13334" width="12.28515625" style="68" bestFit="1" customWidth="1"/>
    <col min="13335" max="13335" width="12.7109375" style="68" bestFit="1" customWidth="1"/>
    <col min="13336" max="13569" width="9.140625" style="68"/>
    <col min="13570" max="13570" width="38" style="68" bestFit="1" customWidth="1"/>
    <col min="13571" max="13571" width="9.140625" style="68" bestFit="1" customWidth="1"/>
    <col min="13572" max="13572" width="11.28515625" style="68" bestFit="1" customWidth="1"/>
    <col min="13573" max="13573" width="10.85546875" style="68" bestFit="1" customWidth="1"/>
    <col min="13574" max="13574" width="11.28515625" style="68" bestFit="1" customWidth="1"/>
    <col min="13575" max="13576" width="9.28515625" style="68" bestFit="1" customWidth="1"/>
    <col min="13577" max="13577" width="7.28515625" style="68" bestFit="1" customWidth="1"/>
    <col min="13578" max="13578" width="13.7109375" style="68" bestFit="1" customWidth="1"/>
    <col min="13579" max="13579" width="14.85546875" style="68" bestFit="1" customWidth="1"/>
    <col min="13580" max="13580" width="15.28515625" style="68" bestFit="1" customWidth="1"/>
    <col min="13581" max="13581" width="13.5703125" style="68" bestFit="1" customWidth="1"/>
    <col min="13582" max="13582" width="14.28515625" style="68" bestFit="1" customWidth="1"/>
    <col min="13583" max="13583" width="14.28515625" style="68" customWidth="1"/>
    <col min="13584" max="13584" width="13.85546875" style="68" bestFit="1" customWidth="1"/>
    <col min="13585" max="13585" width="13.42578125" style="68" bestFit="1" customWidth="1"/>
    <col min="13586" max="13586" width="13.85546875" style="68" bestFit="1" customWidth="1"/>
    <col min="13587" max="13588" width="9.5703125" style="68" bestFit="1" customWidth="1"/>
    <col min="13589" max="13589" width="12.7109375" style="68" bestFit="1" customWidth="1"/>
    <col min="13590" max="13590" width="12.28515625" style="68" bestFit="1" customWidth="1"/>
    <col min="13591" max="13591" width="12.7109375" style="68" bestFit="1" customWidth="1"/>
    <col min="13592" max="13825" width="9.140625" style="68"/>
    <col min="13826" max="13826" width="38" style="68" bestFit="1" customWidth="1"/>
    <col min="13827" max="13827" width="9.140625" style="68" bestFit="1" customWidth="1"/>
    <col min="13828" max="13828" width="11.28515625" style="68" bestFit="1" customWidth="1"/>
    <col min="13829" max="13829" width="10.85546875" style="68" bestFit="1" customWidth="1"/>
    <col min="13830" max="13830" width="11.28515625" style="68" bestFit="1" customWidth="1"/>
    <col min="13831" max="13832" width="9.28515625" style="68" bestFit="1" customWidth="1"/>
    <col min="13833" max="13833" width="7.28515625" style="68" bestFit="1" customWidth="1"/>
    <col min="13834" max="13834" width="13.7109375" style="68" bestFit="1" customWidth="1"/>
    <col min="13835" max="13835" width="14.85546875" style="68" bestFit="1" customWidth="1"/>
    <col min="13836" max="13836" width="15.28515625" style="68" bestFit="1" customWidth="1"/>
    <col min="13837" max="13837" width="13.5703125" style="68" bestFit="1" customWidth="1"/>
    <col min="13838" max="13838" width="14.28515625" style="68" bestFit="1" customWidth="1"/>
    <col min="13839" max="13839" width="14.28515625" style="68" customWidth="1"/>
    <col min="13840" max="13840" width="13.85546875" style="68" bestFit="1" customWidth="1"/>
    <col min="13841" max="13841" width="13.42578125" style="68" bestFit="1" customWidth="1"/>
    <col min="13842" max="13842" width="13.85546875" style="68" bestFit="1" customWidth="1"/>
    <col min="13843" max="13844" width="9.5703125" style="68" bestFit="1" customWidth="1"/>
    <col min="13845" max="13845" width="12.7109375" style="68" bestFit="1" customWidth="1"/>
    <col min="13846" max="13846" width="12.28515625" style="68" bestFit="1" customWidth="1"/>
    <col min="13847" max="13847" width="12.7109375" style="68" bestFit="1" customWidth="1"/>
    <col min="13848" max="14081" width="9.140625" style="68"/>
    <col min="14082" max="14082" width="38" style="68" bestFit="1" customWidth="1"/>
    <col min="14083" max="14083" width="9.140625" style="68" bestFit="1" customWidth="1"/>
    <col min="14084" max="14084" width="11.28515625" style="68" bestFit="1" customWidth="1"/>
    <col min="14085" max="14085" width="10.85546875" style="68" bestFit="1" customWidth="1"/>
    <col min="14086" max="14086" width="11.28515625" style="68" bestFit="1" customWidth="1"/>
    <col min="14087" max="14088" width="9.28515625" style="68" bestFit="1" customWidth="1"/>
    <col min="14089" max="14089" width="7.28515625" style="68" bestFit="1" customWidth="1"/>
    <col min="14090" max="14090" width="13.7109375" style="68" bestFit="1" customWidth="1"/>
    <col min="14091" max="14091" width="14.85546875" style="68" bestFit="1" customWidth="1"/>
    <col min="14092" max="14092" width="15.28515625" style="68" bestFit="1" customWidth="1"/>
    <col min="14093" max="14093" width="13.5703125" style="68" bestFit="1" customWidth="1"/>
    <col min="14094" max="14094" width="14.28515625" style="68" bestFit="1" customWidth="1"/>
    <col min="14095" max="14095" width="14.28515625" style="68" customWidth="1"/>
    <col min="14096" max="14096" width="13.85546875" style="68" bestFit="1" customWidth="1"/>
    <col min="14097" max="14097" width="13.42578125" style="68" bestFit="1" customWidth="1"/>
    <col min="14098" max="14098" width="13.85546875" style="68" bestFit="1" customWidth="1"/>
    <col min="14099" max="14100" width="9.5703125" style="68" bestFit="1" customWidth="1"/>
    <col min="14101" max="14101" width="12.7109375" style="68" bestFit="1" customWidth="1"/>
    <col min="14102" max="14102" width="12.28515625" style="68" bestFit="1" customWidth="1"/>
    <col min="14103" max="14103" width="12.7109375" style="68" bestFit="1" customWidth="1"/>
    <col min="14104" max="14337" width="9.140625" style="68"/>
    <col min="14338" max="14338" width="38" style="68" bestFit="1" customWidth="1"/>
    <col min="14339" max="14339" width="9.140625" style="68" bestFit="1" customWidth="1"/>
    <col min="14340" max="14340" width="11.28515625" style="68" bestFit="1" customWidth="1"/>
    <col min="14341" max="14341" width="10.85546875" style="68" bestFit="1" customWidth="1"/>
    <col min="14342" max="14342" width="11.28515625" style="68" bestFit="1" customWidth="1"/>
    <col min="14343" max="14344" width="9.28515625" style="68" bestFit="1" customWidth="1"/>
    <col min="14345" max="14345" width="7.28515625" style="68" bestFit="1" customWidth="1"/>
    <col min="14346" max="14346" width="13.7109375" style="68" bestFit="1" customWidth="1"/>
    <col min="14347" max="14347" width="14.85546875" style="68" bestFit="1" customWidth="1"/>
    <col min="14348" max="14348" width="15.28515625" style="68" bestFit="1" customWidth="1"/>
    <col min="14349" max="14349" width="13.5703125" style="68" bestFit="1" customWidth="1"/>
    <col min="14350" max="14350" width="14.28515625" style="68" bestFit="1" customWidth="1"/>
    <col min="14351" max="14351" width="14.28515625" style="68" customWidth="1"/>
    <col min="14352" max="14352" width="13.85546875" style="68" bestFit="1" customWidth="1"/>
    <col min="14353" max="14353" width="13.42578125" style="68" bestFit="1" customWidth="1"/>
    <col min="14354" max="14354" width="13.85546875" style="68" bestFit="1" customWidth="1"/>
    <col min="14355" max="14356" width="9.5703125" style="68" bestFit="1" customWidth="1"/>
    <col min="14357" max="14357" width="12.7109375" style="68" bestFit="1" customWidth="1"/>
    <col min="14358" max="14358" width="12.28515625" style="68" bestFit="1" customWidth="1"/>
    <col min="14359" max="14359" width="12.7109375" style="68" bestFit="1" customWidth="1"/>
    <col min="14360" max="14593" width="9.140625" style="68"/>
    <col min="14594" max="14594" width="38" style="68" bestFit="1" customWidth="1"/>
    <col min="14595" max="14595" width="9.140625" style="68" bestFit="1" customWidth="1"/>
    <col min="14596" max="14596" width="11.28515625" style="68" bestFit="1" customWidth="1"/>
    <col min="14597" max="14597" width="10.85546875" style="68" bestFit="1" customWidth="1"/>
    <col min="14598" max="14598" width="11.28515625" style="68" bestFit="1" customWidth="1"/>
    <col min="14599" max="14600" width="9.28515625" style="68" bestFit="1" customWidth="1"/>
    <col min="14601" max="14601" width="7.28515625" style="68" bestFit="1" customWidth="1"/>
    <col min="14602" max="14602" width="13.7109375" style="68" bestFit="1" customWidth="1"/>
    <col min="14603" max="14603" width="14.85546875" style="68" bestFit="1" customWidth="1"/>
    <col min="14604" max="14604" width="15.28515625" style="68" bestFit="1" customWidth="1"/>
    <col min="14605" max="14605" width="13.5703125" style="68" bestFit="1" customWidth="1"/>
    <col min="14606" max="14606" width="14.28515625" style="68" bestFit="1" customWidth="1"/>
    <col min="14607" max="14607" width="14.28515625" style="68" customWidth="1"/>
    <col min="14608" max="14608" width="13.85546875" style="68" bestFit="1" customWidth="1"/>
    <col min="14609" max="14609" width="13.42578125" style="68" bestFit="1" customWidth="1"/>
    <col min="14610" max="14610" width="13.85546875" style="68" bestFit="1" customWidth="1"/>
    <col min="14611" max="14612" width="9.5703125" style="68" bestFit="1" customWidth="1"/>
    <col min="14613" max="14613" width="12.7109375" style="68" bestFit="1" customWidth="1"/>
    <col min="14614" max="14614" width="12.28515625" style="68" bestFit="1" customWidth="1"/>
    <col min="14615" max="14615" width="12.7109375" style="68" bestFit="1" customWidth="1"/>
    <col min="14616" max="14849" width="9.140625" style="68"/>
    <col min="14850" max="14850" width="38" style="68" bestFit="1" customWidth="1"/>
    <col min="14851" max="14851" width="9.140625" style="68" bestFit="1" customWidth="1"/>
    <col min="14852" max="14852" width="11.28515625" style="68" bestFit="1" customWidth="1"/>
    <col min="14853" max="14853" width="10.85546875" style="68" bestFit="1" customWidth="1"/>
    <col min="14854" max="14854" width="11.28515625" style="68" bestFit="1" customWidth="1"/>
    <col min="14855" max="14856" width="9.28515625" style="68" bestFit="1" customWidth="1"/>
    <col min="14857" max="14857" width="7.28515625" style="68" bestFit="1" customWidth="1"/>
    <col min="14858" max="14858" width="13.7109375" style="68" bestFit="1" customWidth="1"/>
    <col min="14859" max="14859" width="14.85546875" style="68" bestFit="1" customWidth="1"/>
    <col min="14860" max="14860" width="15.28515625" style="68" bestFit="1" customWidth="1"/>
    <col min="14861" max="14861" width="13.5703125" style="68" bestFit="1" customWidth="1"/>
    <col min="14862" max="14862" width="14.28515625" style="68" bestFit="1" customWidth="1"/>
    <col min="14863" max="14863" width="14.28515625" style="68" customWidth="1"/>
    <col min="14864" max="14864" width="13.85546875" style="68" bestFit="1" customWidth="1"/>
    <col min="14865" max="14865" width="13.42578125" style="68" bestFit="1" customWidth="1"/>
    <col min="14866" max="14866" width="13.85546875" style="68" bestFit="1" customWidth="1"/>
    <col min="14867" max="14868" width="9.5703125" style="68" bestFit="1" customWidth="1"/>
    <col min="14869" max="14869" width="12.7109375" style="68" bestFit="1" customWidth="1"/>
    <col min="14870" max="14870" width="12.28515625" style="68" bestFit="1" customWidth="1"/>
    <col min="14871" max="14871" width="12.7109375" style="68" bestFit="1" customWidth="1"/>
    <col min="14872" max="15105" width="9.140625" style="68"/>
    <col min="15106" max="15106" width="38" style="68" bestFit="1" customWidth="1"/>
    <col min="15107" max="15107" width="9.140625" style="68" bestFit="1" customWidth="1"/>
    <col min="15108" max="15108" width="11.28515625" style="68" bestFit="1" customWidth="1"/>
    <col min="15109" max="15109" width="10.85546875" style="68" bestFit="1" customWidth="1"/>
    <col min="15110" max="15110" width="11.28515625" style="68" bestFit="1" customWidth="1"/>
    <col min="15111" max="15112" width="9.28515625" style="68" bestFit="1" customWidth="1"/>
    <col min="15113" max="15113" width="7.28515625" style="68" bestFit="1" customWidth="1"/>
    <col min="15114" max="15114" width="13.7109375" style="68" bestFit="1" customWidth="1"/>
    <col min="15115" max="15115" width="14.85546875" style="68" bestFit="1" customWidth="1"/>
    <col min="15116" max="15116" width="15.28515625" style="68" bestFit="1" customWidth="1"/>
    <col min="15117" max="15117" width="13.5703125" style="68" bestFit="1" customWidth="1"/>
    <col min="15118" max="15118" width="14.28515625" style="68" bestFit="1" customWidth="1"/>
    <col min="15119" max="15119" width="14.28515625" style="68" customWidth="1"/>
    <col min="15120" max="15120" width="13.85546875" style="68" bestFit="1" customWidth="1"/>
    <col min="15121" max="15121" width="13.42578125" style="68" bestFit="1" customWidth="1"/>
    <col min="15122" max="15122" width="13.85546875" style="68" bestFit="1" customWidth="1"/>
    <col min="15123" max="15124" width="9.5703125" style="68" bestFit="1" customWidth="1"/>
    <col min="15125" max="15125" width="12.7109375" style="68" bestFit="1" customWidth="1"/>
    <col min="15126" max="15126" width="12.28515625" style="68" bestFit="1" customWidth="1"/>
    <col min="15127" max="15127" width="12.7109375" style="68" bestFit="1" customWidth="1"/>
    <col min="15128" max="15361" width="9.140625" style="68"/>
    <col min="15362" max="15362" width="38" style="68" bestFit="1" customWidth="1"/>
    <col min="15363" max="15363" width="9.140625" style="68" bestFit="1" customWidth="1"/>
    <col min="15364" max="15364" width="11.28515625" style="68" bestFit="1" customWidth="1"/>
    <col min="15365" max="15365" width="10.85546875" style="68" bestFit="1" customWidth="1"/>
    <col min="15366" max="15366" width="11.28515625" style="68" bestFit="1" customWidth="1"/>
    <col min="15367" max="15368" width="9.28515625" style="68" bestFit="1" customWidth="1"/>
    <col min="15369" max="15369" width="7.28515625" style="68" bestFit="1" customWidth="1"/>
    <col min="15370" max="15370" width="13.7109375" style="68" bestFit="1" customWidth="1"/>
    <col min="15371" max="15371" width="14.85546875" style="68" bestFit="1" customWidth="1"/>
    <col min="15372" max="15372" width="15.28515625" style="68" bestFit="1" customWidth="1"/>
    <col min="15373" max="15373" width="13.5703125" style="68" bestFit="1" customWidth="1"/>
    <col min="15374" max="15374" width="14.28515625" style="68" bestFit="1" customWidth="1"/>
    <col min="15375" max="15375" width="14.28515625" style="68" customWidth="1"/>
    <col min="15376" max="15376" width="13.85546875" style="68" bestFit="1" customWidth="1"/>
    <col min="15377" max="15377" width="13.42578125" style="68" bestFit="1" customWidth="1"/>
    <col min="15378" max="15378" width="13.85546875" style="68" bestFit="1" customWidth="1"/>
    <col min="15379" max="15380" width="9.5703125" style="68" bestFit="1" customWidth="1"/>
    <col min="15381" max="15381" width="12.7109375" style="68" bestFit="1" customWidth="1"/>
    <col min="15382" max="15382" width="12.28515625" style="68" bestFit="1" customWidth="1"/>
    <col min="15383" max="15383" width="12.7109375" style="68" bestFit="1" customWidth="1"/>
    <col min="15384" max="15617" width="9.140625" style="68"/>
    <col min="15618" max="15618" width="38" style="68" bestFit="1" customWidth="1"/>
    <col min="15619" max="15619" width="9.140625" style="68" bestFit="1" customWidth="1"/>
    <col min="15620" max="15620" width="11.28515625" style="68" bestFit="1" customWidth="1"/>
    <col min="15621" max="15621" width="10.85546875" style="68" bestFit="1" customWidth="1"/>
    <col min="15622" max="15622" width="11.28515625" style="68" bestFit="1" customWidth="1"/>
    <col min="15623" max="15624" width="9.28515625" style="68" bestFit="1" customWidth="1"/>
    <col min="15625" max="15625" width="7.28515625" style="68" bestFit="1" customWidth="1"/>
    <col min="15626" max="15626" width="13.7109375" style="68" bestFit="1" customWidth="1"/>
    <col min="15627" max="15627" width="14.85546875" style="68" bestFit="1" customWidth="1"/>
    <col min="15628" max="15628" width="15.28515625" style="68" bestFit="1" customWidth="1"/>
    <col min="15629" max="15629" width="13.5703125" style="68" bestFit="1" customWidth="1"/>
    <col min="15630" max="15630" width="14.28515625" style="68" bestFit="1" customWidth="1"/>
    <col min="15631" max="15631" width="14.28515625" style="68" customWidth="1"/>
    <col min="15632" max="15632" width="13.85546875" style="68" bestFit="1" customWidth="1"/>
    <col min="15633" max="15633" width="13.42578125" style="68" bestFit="1" customWidth="1"/>
    <col min="15634" max="15634" width="13.85546875" style="68" bestFit="1" customWidth="1"/>
    <col min="15635" max="15636" width="9.5703125" style="68" bestFit="1" customWidth="1"/>
    <col min="15637" max="15637" width="12.7109375" style="68" bestFit="1" customWidth="1"/>
    <col min="15638" max="15638" width="12.28515625" style="68" bestFit="1" customWidth="1"/>
    <col min="15639" max="15639" width="12.7109375" style="68" bestFit="1" customWidth="1"/>
    <col min="15640" max="15873" width="9.140625" style="68"/>
    <col min="15874" max="15874" width="38" style="68" bestFit="1" customWidth="1"/>
    <col min="15875" max="15875" width="9.140625" style="68" bestFit="1" customWidth="1"/>
    <col min="15876" max="15876" width="11.28515625" style="68" bestFit="1" customWidth="1"/>
    <col min="15877" max="15877" width="10.85546875" style="68" bestFit="1" customWidth="1"/>
    <col min="15878" max="15878" width="11.28515625" style="68" bestFit="1" customWidth="1"/>
    <col min="15879" max="15880" width="9.28515625" style="68" bestFit="1" customWidth="1"/>
    <col min="15881" max="15881" width="7.28515625" style="68" bestFit="1" customWidth="1"/>
    <col min="15882" max="15882" width="13.7109375" style="68" bestFit="1" customWidth="1"/>
    <col min="15883" max="15883" width="14.85546875" style="68" bestFit="1" customWidth="1"/>
    <col min="15884" max="15884" width="15.28515625" style="68" bestFit="1" customWidth="1"/>
    <col min="15885" max="15885" width="13.5703125" style="68" bestFit="1" customWidth="1"/>
    <col min="15886" max="15886" width="14.28515625" style="68" bestFit="1" customWidth="1"/>
    <col min="15887" max="15887" width="14.28515625" style="68" customWidth="1"/>
    <col min="15888" max="15888" width="13.85546875" style="68" bestFit="1" customWidth="1"/>
    <col min="15889" max="15889" width="13.42578125" style="68" bestFit="1" customWidth="1"/>
    <col min="15890" max="15890" width="13.85546875" style="68" bestFit="1" customWidth="1"/>
    <col min="15891" max="15892" width="9.5703125" style="68" bestFit="1" customWidth="1"/>
    <col min="15893" max="15893" width="12.7109375" style="68" bestFit="1" customWidth="1"/>
    <col min="15894" max="15894" width="12.28515625" style="68" bestFit="1" customWidth="1"/>
    <col min="15895" max="15895" width="12.7109375" style="68" bestFit="1" customWidth="1"/>
    <col min="15896" max="16129" width="9.140625" style="68"/>
    <col min="16130" max="16130" width="38" style="68" bestFit="1" customWidth="1"/>
    <col min="16131" max="16131" width="9.140625" style="68" bestFit="1" customWidth="1"/>
    <col min="16132" max="16132" width="11.28515625" style="68" bestFit="1" customWidth="1"/>
    <col min="16133" max="16133" width="10.85546875" style="68" bestFit="1" customWidth="1"/>
    <col min="16134" max="16134" width="11.28515625" style="68" bestFit="1" customWidth="1"/>
    <col min="16135" max="16136" width="9.28515625" style="68" bestFit="1" customWidth="1"/>
    <col min="16137" max="16137" width="7.28515625" style="68" bestFit="1" customWidth="1"/>
    <col min="16138" max="16138" width="13.7109375" style="68" bestFit="1" customWidth="1"/>
    <col min="16139" max="16139" width="14.85546875" style="68" bestFit="1" customWidth="1"/>
    <col min="16140" max="16140" width="15.28515625" style="68" bestFit="1" customWidth="1"/>
    <col min="16141" max="16141" width="13.5703125" style="68" bestFit="1" customWidth="1"/>
    <col min="16142" max="16142" width="14.28515625" style="68" bestFit="1" customWidth="1"/>
    <col min="16143" max="16143" width="14.28515625" style="68" customWidth="1"/>
    <col min="16144" max="16144" width="13.85546875" style="68" bestFit="1" customWidth="1"/>
    <col min="16145" max="16145" width="13.42578125" style="68" bestFit="1" customWidth="1"/>
    <col min="16146" max="16146" width="13.85546875" style="68" bestFit="1" customWidth="1"/>
    <col min="16147" max="16148" width="9.5703125" style="68" bestFit="1" customWidth="1"/>
    <col min="16149" max="16149" width="12.7109375" style="68" bestFit="1" customWidth="1"/>
    <col min="16150" max="16150" width="12.28515625" style="68" bestFit="1" customWidth="1"/>
    <col min="16151" max="16151" width="12.7109375" style="68" bestFit="1" customWidth="1"/>
    <col min="16152" max="16384" width="9.140625" style="68"/>
  </cols>
  <sheetData>
    <row r="1" spans="1:23" x14ac:dyDescent="0.2">
      <c r="A1" s="68" t="s">
        <v>627</v>
      </c>
      <c r="B1" s="68" t="s">
        <v>628</v>
      </c>
      <c r="C1" s="69" t="s">
        <v>629</v>
      </c>
      <c r="D1" s="69" t="s">
        <v>1950</v>
      </c>
      <c r="E1" s="69" t="s">
        <v>1951</v>
      </c>
      <c r="F1" s="69" t="s">
        <v>1952</v>
      </c>
      <c r="G1" s="69" t="s">
        <v>1953</v>
      </c>
      <c r="H1" s="69" t="s">
        <v>1954</v>
      </c>
      <c r="I1" s="69" t="s">
        <v>635</v>
      </c>
      <c r="J1" s="69" t="s">
        <v>1955</v>
      </c>
      <c r="K1" s="69" t="s">
        <v>1956</v>
      </c>
      <c r="L1" s="69" t="s">
        <v>1957</v>
      </c>
      <c r="M1" s="69" t="s">
        <v>1958</v>
      </c>
      <c r="N1" s="69" t="s">
        <v>1959</v>
      </c>
      <c r="P1" s="69" t="s">
        <v>641</v>
      </c>
      <c r="Q1" s="69" t="s">
        <v>642</v>
      </c>
      <c r="R1" s="69" t="s">
        <v>643</v>
      </c>
      <c r="S1" s="69" t="s">
        <v>644</v>
      </c>
      <c r="T1" s="69" t="s">
        <v>645</v>
      </c>
      <c r="U1" s="69" t="s">
        <v>646</v>
      </c>
      <c r="V1" s="69" t="s">
        <v>647</v>
      </c>
      <c r="W1" s="69" t="s">
        <v>648</v>
      </c>
    </row>
    <row r="2" spans="1:23" x14ac:dyDescent="0.2">
      <c r="A2" s="68" t="s">
        <v>5</v>
      </c>
      <c r="B2" s="68" t="s">
        <v>649</v>
      </c>
      <c r="C2" s="69">
        <v>9865</v>
      </c>
      <c r="D2" s="69">
        <v>233</v>
      </c>
      <c r="E2" s="69">
        <v>237</v>
      </c>
      <c r="F2" s="69">
        <v>225</v>
      </c>
      <c r="G2" s="69">
        <v>1857</v>
      </c>
      <c r="H2" s="69">
        <v>1096</v>
      </c>
      <c r="I2" s="69">
        <v>539</v>
      </c>
      <c r="J2" s="69">
        <v>908</v>
      </c>
      <c r="K2" s="69">
        <v>2344</v>
      </c>
      <c r="L2" s="69">
        <v>1252</v>
      </c>
      <c r="M2" s="69">
        <v>352</v>
      </c>
      <c r="N2" s="69">
        <v>822</v>
      </c>
      <c r="P2" s="69">
        <v>41</v>
      </c>
      <c r="Q2" s="69">
        <v>37</v>
      </c>
      <c r="R2" s="69">
        <v>36</v>
      </c>
      <c r="S2" s="69">
        <v>38</v>
      </c>
      <c r="T2" s="69">
        <v>51</v>
      </c>
      <c r="U2" s="69">
        <v>45</v>
      </c>
      <c r="V2" s="69">
        <v>226</v>
      </c>
      <c r="W2" s="69">
        <v>16</v>
      </c>
    </row>
    <row r="3" spans="1:23" x14ac:dyDescent="0.2">
      <c r="A3" s="68" t="s">
        <v>6</v>
      </c>
      <c r="B3" s="68" t="s">
        <v>650</v>
      </c>
      <c r="C3" s="69">
        <v>17142</v>
      </c>
      <c r="D3" s="69">
        <v>591</v>
      </c>
      <c r="E3" s="69">
        <v>466</v>
      </c>
      <c r="F3" s="69">
        <v>492</v>
      </c>
      <c r="G3" s="69">
        <v>3138</v>
      </c>
      <c r="H3" s="69">
        <v>1800</v>
      </c>
      <c r="I3" s="69">
        <v>1153</v>
      </c>
      <c r="J3" s="69">
        <v>1756</v>
      </c>
      <c r="K3" s="69">
        <v>3099</v>
      </c>
      <c r="L3" s="69">
        <v>2527</v>
      </c>
      <c r="M3" s="69">
        <v>695</v>
      </c>
      <c r="N3" s="69">
        <v>1425</v>
      </c>
      <c r="P3" s="69">
        <v>60</v>
      </c>
      <c r="Q3" s="69">
        <v>42</v>
      </c>
      <c r="R3" s="69">
        <v>44</v>
      </c>
      <c r="S3" s="69">
        <v>76</v>
      </c>
      <c r="T3" s="69">
        <v>139</v>
      </c>
      <c r="U3" s="69">
        <v>21</v>
      </c>
      <c r="V3" s="69">
        <v>134</v>
      </c>
      <c r="W3" s="69">
        <v>36</v>
      </c>
    </row>
    <row r="4" spans="1:23" x14ac:dyDescent="0.2">
      <c r="A4" s="68" t="s">
        <v>7</v>
      </c>
      <c r="B4" s="68" t="s">
        <v>651</v>
      </c>
      <c r="C4" s="69">
        <v>7976</v>
      </c>
      <c r="D4" s="69">
        <v>162</v>
      </c>
      <c r="E4" s="69">
        <v>273</v>
      </c>
      <c r="F4" s="69">
        <v>251</v>
      </c>
      <c r="G4" s="69">
        <v>1783</v>
      </c>
      <c r="H4" s="69">
        <v>814</v>
      </c>
      <c r="I4" s="69">
        <v>488</v>
      </c>
      <c r="J4" s="69">
        <v>657</v>
      </c>
      <c r="K4" s="69">
        <v>1466</v>
      </c>
      <c r="L4" s="69">
        <v>1378</v>
      </c>
      <c r="M4" s="69">
        <v>235</v>
      </c>
      <c r="N4" s="69">
        <v>469</v>
      </c>
      <c r="P4" s="69">
        <v>35</v>
      </c>
      <c r="Q4" s="69">
        <v>26</v>
      </c>
      <c r="R4" s="69">
        <v>29</v>
      </c>
      <c r="S4" s="69">
        <v>15</v>
      </c>
      <c r="T4" s="69">
        <v>30</v>
      </c>
      <c r="U4" s="69">
        <v>11</v>
      </c>
      <c r="V4" s="69">
        <v>51</v>
      </c>
      <c r="W4" s="69">
        <v>42</v>
      </c>
    </row>
    <row r="5" spans="1:23" x14ac:dyDescent="0.2">
      <c r="A5" s="68" t="s">
        <v>8</v>
      </c>
      <c r="B5" s="68" t="s">
        <v>1948</v>
      </c>
      <c r="C5" s="69">
        <v>34438</v>
      </c>
      <c r="D5" s="69">
        <v>747</v>
      </c>
      <c r="E5" s="69">
        <v>683</v>
      </c>
      <c r="F5" s="69">
        <v>690</v>
      </c>
      <c r="G5" s="69">
        <v>7267</v>
      </c>
      <c r="H5" s="69">
        <v>4554</v>
      </c>
      <c r="I5" s="69">
        <v>3153</v>
      </c>
      <c r="J5" s="69">
        <v>4694</v>
      </c>
      <c r="K5" s="69">
        <v>7182</v>
      </c>
      <c r="L5" s="69">
        <v>2827</v>
      </c>
      <c r="M5" s="69">
        <v>428</v>
      </c>
      <c r="N5" s="69">
        <v>2213</v>
      </c>
      <c r="P5" s="69">
        <v>279</v>
      </c>
      <c r="Q5" s="69">
        <v>222</v>
      </c>
      <c r="R5" s="69">
        <v>223</v>
      </c>
      <c r="S5" s="69">
        <v>53</v>
      </c>
      <c r="T5" s="69">
        <v>85</v>
      </c>
      <c r="U5" s="69">
        <v>1101</v>
      </c>
      <c r="V5" s="69">
        <v>1677</v>
      </c>
      <c r="W5" s="69">
        <v>167</v>
      </c>
    </row>
    <row r="6" spans="1:23" x14ac:dyDescent="0.2">
      <c r="A6" s="68" t="s">
        <v>9</v>
      </c>
      <c r="B6" s="68" t="s">
        <v>652</v>
      </c>
      <c r="C6" s="69">
        <v>6166</v>
      </c>
      <c r="D6" s="69">
        <v>260</v>
      </c>
      <c r="E6" s="69">
        <v>228</v>
      </c>
      <c r="F6" s="69">
        <v>214</v>
      </c>
      <c r="G6" s="69">
        <v>1212</v>
      </c>
      <c r="H6" s="69">
        <v>651</v>
      </c>
      <c r="I6" s="69">
        <v>407</v>
      </c>
      <c r="J6" s="69">
        <v>585</v>
      </c>
      <c r="K6" s="69">
        <v>1062</v>
      </c>
      <c r="L6" s="69">
        <v>982</v>
      </c>
      <c r="M6" s="69">
        <v>130</v>
      </c>
      <c r="N6" s="69">
        <v>435</v>
      </c>
      <c r="P6" s="69">
        <v>29</v>
      </c>
      <c r="Q6" s="69">
        <v>41</v>
      </c>
      <c r="R6" s="69">
        <v>42</v>
      </c>
      <c r="S6" s="69">
        <v>13</v>
      </c>
      <c r="T6" s="69">
        <v>34</v>
      </c>
      <c r="U6" s="69">
        <v>8</v>
      </c>
      <c r="V6" s="69">
        <v>95</v>
      </c>
      <c r="W6" s="69">
        <v>37</v>
      </c>
    </row>
    <row r="7" spans="1:23" x14ac:dyDescent="0.2">
      <c r="A7" s="68" t="s">
        <v>10</v>
      </c>
      <c r="B7" s="68" t="s">
        <v>653</v>
      </c>
      <c r="C7" s="69">
        <v>3176</v>
      </c>
      <c r="D7" s="69">
        <v>154</v>
      </c>
      <c r="E7" s="69">
        <v>181</v>
      </c>
      <c r="F7" s="69">
        <v>148</v>
      </c>
      <c r="G7" s="69">
        <v>645</v>
      </c>
      <c r="H7" s="69">
        <v>317</v>
      </c>
      <c r="I7" s="69">
        <v>160</v>
      </c>
      <c r="J7" s="69">
        <v>357</v>
      </c>
      <c r="K7" s="69">
        <v>558</v>
      </c>
      <c r="L7" s="69">
        <v>392</v>
      </c>
      <c r="M7" s="69">
        <v>56</v>
      </c>
      <c r="N7" s="69">
        <v>208</v>
      </c>
      <c r="P7" s="69">
        <v>19</v>
      </c>
      <c r="Q7" s="69">
        <v>26</v>
      </c>
      <c r="R7" s="69">
        <v>16</v>
      </c>
      <c r="S7" s="69">
        <v>2</v>
      </c>
      <c r="T7" s="69">
        <v>4</v>
      </c>
      <c r="U7" s="69">
        <v>6</v>
      </c>
      <c r="V7" s="69">
        <v>36</v>
      </c>
      <c r="W7" s="69">
        <v>3</v>
      </c>
    </row>
    <row r="8" spans="1:23" x14ac:dyDescent="0.2">
      <c r="A8" s="68" t="s">
        <v>11</v>
      </c>
      <c r="B8" s="68" t="s">
        <v>654</v>
      </c>
      <c r="C8" s="69">
        <v>14591</v>
      </c>
      <c r="D8" s="69">
        <v>383</v>
      </c>
      <c r="E8" s="69">
        <v>369</v>
      </c>
      <c r="F8" s="69">
        <v>357</v>
      </c>
      <c r="G8" s="69">
        <v>2916</v>
      </c>
      <c r="H8" s="69">
        <v>1696</v>
      </c>
      <c r="I8" s="69">
        <v>1135</v>
      </c>
      <c r="J8" s="69">
        <v>1311</v>
      </c>
      <c r="K8" s="69">
        <v>3023</v>
      </c>
      <c r="L8" s="69">
        <v>2247</v>
      </c>
      <c r="M8" s="69">
        <v>290</v>
      </c>
      <c r="N8" s="69">
        <v>864</v>
      </c>
      <c r="P8" s="69">
        <v>76</v>
      </c>
      <c r="Q8" s="69">
        <v>286</v>
      </c>
      <c r="R8" s="69">
        <v>277</v>
      </c>
      <c r="S8" s="69">
        <v>38</v>
      </c>
      <c r="T8" s="69">
        <v>74</v>
      </c>
      <c r="U8" s="69">
        <v>92</v>
      </c>
      <c r="V8" s="69">
        <v>336</v>
      </c>
      <c r="W8" s="69">
        <v>51</v>
      </c>
    </row>
    <row r="9" spans="1:23" x14ac:dyDescent="0.2">
      <c r="A9" s="68" t="s">
        <v>12</v>
      </c>
      <c r="B9" s="68" t="s">
        <v>655</v>
      </c>
      <c r="C9" s="69">
        <v>15937</v>
      </c>
      <c r="D9" s="69">
        <v>373</v>
      </c>
      <c r="E9" s="69">
        <v>372</v>
      </c>
      <c r="F9" s="69">
        <v>135</v>
      </c>
      <c r="G9" s="69">
        <v>3434</v>
      </c>
      <c r="H9" s="69">
        <v>1989</v>
      </c>
      <c r="I9" s="69">
        <v>873</v>
      </c>
      <c r="J9" s="69">
        <v>1870</v>
      </c>
      <c r="K9" s="69">
        <v>2830</v>
      </c>
      <c r="L9" s="69">
        <v>2197</v>
      </c>
      <c r="M9" s="69">
        <v>554</v>
      </c>
      <c r="N9" s="69">
        <v>1310</v>
      </c>
      <c r="P9" s="69">
        <v>52</v>
      </c>
      <c r="Q9" s="69">
        <v>41</v>
      </c>
      <c r="R9" s="69">
        <v>41</v>
      </c>
      <c r="S9" s="69">
        <v>70</v>
      </c>
      <c r="T9" s="69">
        <v>145</v>
      </c>
      <c r="U9" s="69">
        <v>59</v>
      </c>
      <c r="V9" s="69">
        <v>135</v>
      </c>
      <c r="W9" s="69">
        <v>34</v>
      </c>
    </row>
    <row r="10" spans="1:23" x14ac:dyDescent="0.2">
      <c r="A10" s="68" t="s">
        <v>13</v>
      </c>
      <c r="B10" s="68" t="s">
        <v>656</v>
      </c>
      <c r="C10" s="69">
        <v>2959</v>
      </c>
      <c r="D10" s="69">
        <v>105</v>
      </c>
      <c r="E10" s="69">
        <v>110</v>
      </c>
      <c r="F10" s="69">
        <v>117</v>
      </c>
      <c r="G10" s="69">
        <v>521</v>
      </c>
      <c r="H10" s="69">
        <v>308</v>
      </c>
      <c r="I10" s="69">
        <v>196</v>
      </c>
      <c r="J10" s="69">
        <v>479</v>
      </c>
      <c r="K10" s="69">
        <v>494</v>
      </c>
      <c r="L10" s="69">
        <v>435</v>
      </c>
      <c r="M10" s="69">
        <v>35</v>
      </c>
      <c r="N10" s="69">
        <v>159</v>
      </c>
      <c r="P10" s="69">
        <v>6</v>
      </c>
      <c r="Q10" s="69">
        <v>12</v>
      </c>
      <c r="R10" s="69">
        <v>10</v>
      </c>
      <c r="S10" s="69">
        <v>4</v>
      </c>
      <c r="T10" s="69">
        <v>2</v>
      </c>
      <c r="U10" s="69">
        <v>4</v>
      </c>
      <c r="V10" s="69">
        <v>20</v>
      </c>
      <c r="W10" s="69">
        <v>3</v>
      </c>
    </row>
    <row r="11" spans="1:23" x14ac:dyDescent="0.2">
      <c r="A11" s="68" t="s">
        <v>14</v>
      </c>
      <c r="B11" s="68" t="s">
        <v>657</v>
      </c>
      <c r="C11" s="69">
        <v>6485</v>
      </c>
      <c r="D11" s="69">
        <v>168</v>
      </c>
      <c r="E11" s="69">
        <v>262</v>
      </c>
      <c r="F11" s="69">
        <v>241</v>
      </c>
      <c r="G11" s="69">
        <v>1406</v>
      </c>
      <c r="H11" s="69">
        <v>899</v>
      </c>
      <c r="I11" s="69">
        <v>436</v>
      </c>
      <c r="J11" s="69">
        <v>359</v>
      </c>
      <c r="K11" s="69">
        <v>1232</v>
      </c>
      <c r="L11" s="69">
        <v>671</v>
      </c>
      <c r="M11" s="69">
        <v>287</v>
      </c>
      <c r="N11" s="69">
        <v>524</v>
      </c>
      <c r="P11" s="69">
        <v>24</v>
      </c>
      <c r="Q11" s="69">
        <v>25</v>
      </c>
      <c r="R11" s="69">
        <v>23</v>
      </c>
      <c r="S11" s="69">
        <v>22</v>
      </c>
      <c r="T11" s="69">
        <v>24</v>
      </c>
      <c r="U11" s="69">
        <v>7</v>
      </c>
      <c r="V11" s="69">
        <v>176</v>
      </c>
      <c r="W11" s="69">
        <v>42</v>
      </c>
    </row>
    <row r="12" spans="1:23" x14ac:dyDescent="0.2">
      <c r="A12" s="68" t="s">
        <v>15</v>
      </c>
      <c r="B12" s="68" t="s">
        <v>658</v>
      </c>
      <c r="C12" s="69">
        <v>13118</v>
      </c>
      <c r="D12" s="69">
        <v>786</v>
      </c>
      <c r="E12" s="69">
        <v>247</v>
      </c>
      <c r="F12" s="69">
        <v>269</v>
      </c>
      <c r="G12" s="69">
        <v>2567</v>
      </c>
      <c r="H12" s="69">
        <v>1465</v>
      </c>
      <c r="I12" s="69">
        <v>801</v>
      </c>
      <c r="J12" s="69">
        <v>1283</v>
      </c>
      <c r="K12" s="69">
        <v>2060</v>
      </c>
      <c r="L12" s="69">
        <v>1740</v>
      </c>
      <c r="M12" s="69">
        <v>491</v>
      </c>
      <c r="N12" s="69">
        <v>1409</v>
      </c>
      <c r="P12" s="69">
        <v>51</v>
      </c>
      <c r="Q12" s="69">
        <v>46</v>
      </c>
      <c r="R12" s="69">
        <v>39</v>
      </c>
      <c r="S12" s="69">
        <v>24</v>
      </c>
      <c r="T12" s="69">
        <v>55</v>
      </c>
      <c r="U12" s="69">
        <v>32</v>
      </c>
      <c r="V12" s="69">
        <v>102</v>
      </c>
      <c r="W12" s="69">
        <v>20</v>
      </c>
    </row>
    <row r="13" spans="1:23" x14ac:dyDescent="0.2">
      <c r="A13" s="68" t="s">
        <v>16</v>
      </c>
      <c r="B13" s="68" t="s">
        <v>659</v>
      </c>
      <c r="C13" s="69">
        <v>7832</v>
      </c>
      <c r="D13" s="69">
        <v>209</v>
      </c>
      <c r="E13" s="69">
        <v>158</v>
      </c>
      <c r="F13" s="69">
        <v>137</v>
      </c>
      <c r="G13" s="69">
        <v>1475</v>
      </c>
      <c r="H13" s="69">
        <v>836</v>
      </c>
      <c r="I13" s="69">
        <v>495</v>
      </c>
      <c r="J13" s="69">
        <v>1012</v>
      </c>
      <c r="K13" s="69">
        <v>1534</v>
      </c>
      <c r="L13" s="69">
        <v>1396</v>
      </c>
      <c r="M13" s="69">
        <v>46</v>
      </c>
      <c r="N13" s="69">
        <v>534</v>
      </c>
      <c r="P13" s="69">
        <v>47</v>
      </c>
      <c r="Q13" s="69">
        <v>38</v>
      </c>
      <c r="R13" s="69">
        <v>38</v>
      </c>
      <c r="S13" s="69">
        <v>12</v>
      </c>
      <c r="T13" s="69">
        <v>30</v>
      </c>
      <c r="U13" s="69">
        <v>141</v>
      </c>
      <c r="V13" s="69">
        <v>85</v>
      </c>
      <c r="W13" s="69">
        <v>38</v>
      </c>
    </row>
    <row r="14" spans="1:23" x14ac:dyDescent="0.2">
      <c r="A14" s="68" t="s">
        <v>17</v>
      </c>
      <c r="B14" s="68" t="s">
        <v>660</v>
      </c>
      <c r="C14" s="69">
        <v>6290</v>
      </c>
      <c r="D14" s="69">
        <v>180</v>
      </c>
      <c r="E14" s="69">
        <v>149</v>
      </c>
      <c r="F14" s="69">
        <v>127</v>
      </c>
      <c r="G14" s="69">
        <v>1308</v>
      </c>
      <c r="H14" s="69">
        <v>609</v>
      </c>
      <c r="I14" s="69">
        <v>428</v>
      </c>
      <c r="J14" s="69">
        <v>641</v>
      </c>
      <c r="K14" s="69">
        <v>1339</v>
      </c>
      <c r="L14" s="69">
        <v>888</v>
      </c>
      <c r="M14" s="69">
        <v>203</v>
      </c>
      <c r="N14" s="69">
        <v>418</v>
      </c>
      <c r="P14" s="69">
        <v>40</v>
      </c>
      <c r="Q14" s="69">
        <v>33</v>
      </c>
      <c r="R14" s="69">
        <v>32</v>
      </c>
      <c r="S14" s="69">
        <v>17</v>
      </c>
      <c r="T14" s="69">
        <v>19</v>
      </c>
      <c r="U14" s="69">
        <v>23</v>
      </c>
      <c r="V14" s="69">
        <v>101</v>
      </c>
      <c r="W14" s="69">
        <v>20</v>
      </c>
    </row>
    <row r="15" spans="1:23" x14ac:dyDescent="0.2">
      <c r="A15" s="68" t="s">
        <v>18</v>
      </c>
      <c r="B15" s="68" t="s">
        <v>661</v>
      </c>
      <c r="C15" s="69">
        <v>10037</v>
      </c>
      <c r="D15" s="69">
        <v>419</v>
      </c>
      <c r="E15" s="69">
        <v>311</v>
      </c>
      <c r="F15" s="69">
        <v>400</v>
      </c>
      <c r="G15" s="69">
        <v>1930</v>
      </c>
      <c r="H15" s="69">
        <v>1129</v>
      </c>
      <c r="I15" s="69">
        <v>558</v>
      </c>
      <c r="J15" s="69">
        <v>798</v>
      </c>
      <c r="K15" s="69">
        <v>1873</v>
      </c>
      <c r="L15" s="69">
        <v>1516</v>
      </c>
      <c r="M15" s="69">
        <v>306</v>
      </c>
      <c r="N15" s="69">
        <v>797</v>
      </c>
      <c r="P15" s="69">
        <v>35</v>
      </c>
      <c r="Q15" s="69">
        <v>29</v>
      </c>
      <c r="R15" s="69">
        <v>20</v>
      </c>
      <c r="S15" s="69">
        <v>16</v>
      </c>
      <c r="T15" s="69">
        <v>55</v>
      </c>
      <c r="U15" s="69">
        <v>134</v>
      </c>
      <c r="V15" s="69">
        <v>43</v>
      </c>
      <c r="W15" s="69">
        <v>14</v>
      </c>
    </row>
    <row r="16" spans="1:23" x14ac:dyDescent="0.2">
      <c r="A16" s="68" t="s">
        <v>19</v>
      </c>
      <c r="B16" s="68" t="s">
        <v>662</v>
      </c>
      <c r="C16" s="69">
        <v>14188</v>
      </c>
      <c r="D16" s="69">
        <v>701</v>
      </c>
      <c r="E16" s="69">
        <v>522</v>
      </c>
      <c r="F16" s="69">
        <v>400</v>
      </c>
      <c r="G16" s="69">
        <v>2395</v>
      </c>
      <c r="H16" s="69">
        <v>1522</v>
      </c>
      <c r="I16" s="69">
        <v>759</v>
      </c>
      <c r="J16" s="69">
        <v>1818</v>
      </c>
      <c r="K16" s="69">
        <v>2299</v>
      </c>
      <c r="L16" s="69">
        <v>2299</v>
      </c>
      <c r="M16" s="69">
        <v>437</v>
      </c>
      <c r="N16" s="69">
        <v>1036</v>
      </c>
      <c r="P16" s="69">
        <v>40</v>
      </c>
      <c r="Q16" s="69">
        <v>31</v>
      </c>
      <c r="R16" s="69">
        <v>19</v>
      </c>
      <c r="S16" s="69">
        <v>49</v>
      </c>
      <c r="T16" s="69">
        <v>82</v>
      </c>
      <c r="U16" s="69">
        <v>4</v>
      </c>
      <c r="V16" s="69">
        <v>1</v>
      </c>
      <c r="W16" s="69">
        <v>1</v>
      </c>
    </row>
    <row r="17" spans="1:23" x14ac:dyDescent="0.2">
      <c r="A17" s="68" t="s">
        <v>20</v>
      </c>
      <c r="B17" s="68" t="s">
        <v>663</v>
      </c>
      <c r="C17" s="69">
        <v>10260</v>
      </c>
      <c r="D17" s="69">
        <v>122</v>
      </c>
      <c r="E17" s="69">
        <v>247</v>
      </c>
      <c r="F17" s="69">
        <v>202</v>
      </c>
      <c r="G17" s="69">
        <v>2398</v>
      </c>
      <c r="H17" s="69">
        <v>1480</v>
      </c>
      <c r="I17" s="69">
        <v>441</v>
      </c>
      <c r="J17" s="69">
        <v>807</v>
      </c>
      <c r="K17" s="69">
        <v>1169</v>
      </c>
      <c r="L17" s="69">
        <v>1487</v>
      </c>
      <c r="M17" s="69">
        <v>673</v>
      </c>
      <c r="N17" s="69">
        <v>1234</v>
      </c>
      <c r="P17" s="69">
        <v>31</v>
      </c>
      <c r="Q17" s="69">
        <v>29</v>
      </c>
      <c r="R17" s="69">
        <v>24</v>
      </c>
      <c r="S17" s="69">
        <v>36</v>
      </c>
      <c r="T17" s="69">
        <v>76</v>
      </c>
      <c r="U17" s="69">
        <v>27</v>
      </c>
      <c r="V17" s="69">
        <v>35</v>
      </c>
      <c r="W17" s="69">
        <v>12</v>
      </c>
    </row>
    <row r="18" spans="1:23" x14ac:dyDescent="0.2">
      <c r="A18" s="68" t="s">
        <v>21</v>
      </c>
      <c r="B18" s="68" t="s">
        <v>664</v>
      </c>
      <c r="C18" s="69">
        <v>13790</v>
      </c>
      <c r="D18" s="69">
        <v>636</v>
      </c>
      <c r="E18" s="69">
        <v>294</v>
      </c>
      <c r="F18" s="69">
        <v>309</v>
      </c>
      <c r="G18" s="69">
        <v>2672</v>
      </c>
      <c r="H18" s="69">
        <v>1609</v>
      </c>
      <c r="I18" s="69">
        <v>892</v>
      </c>
      <c r="J18" s="69">
        <v>1153</v>
      </c>
      <c r="K18" s="69">
        <v>2561</v>
      </c>
      <c r="L18" s="69">
        <v>1909</v>
      </c>
      <c r="M18" s="69">
        <v>349</v>
      </c>
      <c r="N18" s="69">
        <v>1406</v>
      </c>
      <c r="P18" s="69">
        <v>70</v>
      </c>
      <c r="Q18" s="69">
        <v>49</v>
      </c>
      <c r="R18" s="69">
        <v>48</v>
      </c>
      <c r="S18" s="69">
        <v>41</v>
      </c>
      <c r="T18" s="69">
        <v>73</v>
      </c>
      <c r="U18" s="69">
        <v>38</v>
      </c>
      <c r="V18" s="69">
        <v>200</v>
      </c>
      <c r="W18" s="69">
        <v>59</v>
      </c>
    </row>
    <row r="19" spans="1:23" x14ac:dyDescent="0.2">
      <c r="A19" s="68" t="s">
        <v>22</v>
      </c>
      <c r="B19" s="68" t="s">
        <v>665</v>
      </c>
      <c r="C19" s="69">
        <v>15086</v>
      </c>
      <c r="D19" s="69">
        <v>650</v>
      </c>
      <c r="E19" s="69">
        <v>505</v>
      </c>
      <c r="F19" s="69">
        <v>427</v>
      </c>
      <c r="G19" s="69">
        <v>2938</v>
      </c>
      <c r="H19" s="69">
        <v>1892</v>
      </c>
      <c r="I19" s="69">
        <v>1084</v>
      </c>
      <c r="J19" s="69">
        <v>1530</v>
      </c>
      <c r="K19" s="69">
        <v>2367</v>
      </c>
      <c r="L19" s="69">
        <v>2129</v>
      </c>
      <c r="M19" s="69">
        <v>443</v>
      </c>
      <c r="N19" s="69">
        <v>1121</v>
      </c>
      <c r="P19" s="69">
        <v>76</v>
      </c>
      <c r="Q19" s="69">
        <v>65</v>
      </c>
      <c r="R19" s="69">
        <v>63</v>
      </c>
      <c r="S19" s="69">
        <v>16</v>
      </c>
      <c r="T19" s="69">
        <v>63</v>
      </c>
      <c r="U19" s="69">
        <v>49</v>
      </c>
      <c r="V19" s="69">
        <v>121</v>
      </c>
      <c r="W19" s="69">
        <v>19</v>
      </c>
    </row>
    <row r="20" spans="1:23" x14ac:dyDescent="0.2">
      <c r="A20" s="68" t="s">
        <v>23</v>
      </c>
      <c r="B20" s="68" t="s">
        <v>666</v>
      </c>
      <c r="C20" s="69">
        <v>9548</v>
      </c>
      <c r="D20" s="69">
        <v>396</v>
      </c>
      <c r="E20" s="69">
        <v>242</v>
      </c>
      <c r="F20" s="69">
        <v>276</v>
      </c>
      <c r="G20" s="69">
        <v>2131</v>
      </c>
      <c r="H20" s="69">
        <v>1163</v>
      </c>
      <c r="I20" s="69">
        <v>497</v>
      </c>
      <c r="J20" s="69">
        <v>1129</v>
      </c>
      <c r="K20" s="69">
        <v>1366</v>
      </c>
      <c r="L20" s="69">
        <v>1172</v>
      </c>
      <c r="M20" s="69">
        <v>223</v>
      </c>
      <c r="N20" s="69">
        <v>953</v>
      </c>
      <c r="P20" s="69">
        <v>35</v>
      </c>
      <c r="Q20" s="69">
        <v>31</v>
      </c>
      <c r="R20" s="69">
        <v>32</v>
      </c>
      <c r="S20" s="69">
        <v>41</v>
      </c>
      <c r="T20" s="69">
        <v>64</v>
      </c>
      <c r="U20" s="69">
        <v>25</v>
      </c>
      <c r="V20" s="69">
        <v>95</v>
      </c>
      <c r="W20" s="69">
        <v>3</v>
      </c>
    </row>
    <row r="21" spans="1:23" x14ac:dyDescent="0.2">
      <c r="A21" s="68" t="s">
        <v>24</v>
      </c>
      <c r="B21" s="68" t="s">
        <v>667</v>
      </c>
      <c r="C21" s="69">
        <v>4432</v>
      </c>
      <c r="D21" s="69">
        <v>230</v>
      </c>
      <c r="E21" s="69">
        <v>136</v>
      </c>
      <c r="F21" s="69">
        <v>129</v>
      </c>
      <c r="G21" s="69">
        <v>902</v>
      </c>
      <c r="H21" s="69">
        <v>587</v>
      </c>
      <c r="I21" s="69">
        <v>250</v>
      </c>
      <c r="J21" s="69">
        <v>356</v>
      </c>
      <c r="K21" s="69">
        <v>724</v>
      </c>
      <c r="L21" s="69">
        <v>531</v>
      </c>
      <c r="M21" s="69">
        <v>303</v>
      </c>
      <c r="N21" s="69">
        <v>284</v>
      </c>
      <c r="P21" s="69">
        <v>11</v>
      </c>
      <c r="Q21" s="69">
        <v>19</v>
      </c>
      <c r="R21" s="69">
        <v>16</v>
      </c>
      <c r="S21" s="69">
        <v>12</v>
      </c>
      <c r="T21" s="69">
        <v>30</v>
      </c>
      <c r="U21" s="69">
        <v>17</v>
      </c>
      <c r="V21" s="69">
        <v>58</v>
      </c>
      <c r="W21" s="69">
        <v>6</v>
      </c>
    </row>
    <row r="22" spans="1:23" x14ac:dyDescent="0.2">
      <c r="A22" s="68" t="s">
        <v>25</v>
      </c>
      <c r="B22" s="68" t="s">
        <v>668</v>
      </c>
      <c r="C22" s="69">
        <v>8816</v>
      </c>
      <c r="D22" s="69">
        <v>428</v>
      </c>
      <c r="E22" s="69">
        <v>229</v>
      </c>
      <c r="F22" s="69">
        <v>214</v>
      </c>
      <c r="G22" s="69">
        <v>1611</v>
      </c>
      <c r="H22" s="69">
        <v>1076</v>
      </c>
      <c r="I22" s="69">
        <v>671</v>
      </c>
      <c r="J22" s="69">
        <v>1008</v>
      </c>
      <c r="K22" s="69">
        <v>1472</v>
      </c>
      <c r="L22" s="69">
        <v>1236</v>
      </c>
      <c r="M22" s="69">
        <v>191</v>
      </c>
      <c r="N22" s="69">
        <v>680</v>
      </c>
      <c r="P22" s="69">
        <v>52</v>
      </c>
      <c r="Q22" s="69">
        <v>86</v>
      </c>
      <c r="R22" s="69">
        <v>87</v>
      </c>
      <c r="S22" s="69">
        <v>23</v>
      </c>
      <c r="T22" s="69">
        <v>32</v>
      </c>
      <c r="U22" s="69">
        <v>28</v>
      </c>
      <c r="V22" s="69">
        <v>99</v>
      </c>
      <c r="W22" s="69">
        <v>12</v>
      </c>
    </row>
    <row r="23" spans="1:23" x14ac:dyDescent="0.2">
      <c r="A23" s="68" t="s">
        <v>26</v>
      </c>
      <c r="B23" s="68" t="s">
        <v>669</v>
      </c>
      <c r="C23" s="69">
        <v>4308</v>
      </c>
      <c r="D23" s="69">
        <v>193</v>
      </c>
      <c r="E23" s="69">
        <v>114</v>
      </c>
      <c r="F23" s="69">
        <v>134</v>
      </c>
      <c r="G23" s="69">
        <v>884</v>
      </c>
      <c r="H23" s="69">
        <v>498</v>
      </c>
      <c r="I23" s="69">
        <v>329</v>
      </c>
      <c r="J23" s="69">
        <v>447</v>
      </c>
      <c r="K23" s="69">
        <v>750</v>
      </c>
      <c r="L23" s="69">
        <v>683</v>
      </c>
      <c r="M23" s="69">
        <v>60</v>
      </c>
      <c r="N23" s="69">
        <v>216</v>
      </c>
      <c r="P23" s="69">
        <v>27</v>
      </c>
      <c r="Q23" s="69">
        <v>27</v>
      </c>
      <c r="R23" s="69">
        <v>29</v>
      </c>
      <c r="S23" s="69">
        <v>4</v>
      </c>
      <c r="T23" s="69">
        <v>5</v>
      </c>
      <c r="U23" s="69">
        <v>2</v>
      </c>
      <c r="V23" s="69">
        <v>87</v>
      </c>
      <c r="W23" s="69">
        <v>7</v>
      </c>
    </row>
    <row r="24" spans="1:23" x14ac:dyDescent="0.2">
      <c r="A24" s="68" t="s">
        <v>27</v>
      </c>
      <c r="B24" s="68" t="s">
        <v>670</v>
      </c>
      <c r="C24" s="69">
        <v>85821</v>
      </c>
      <c r="D24" s="69">
        <v>2837</v>
      </c>
      <c r="E24" s="69">
        <v>3062</v>
      </c>
      <c r="F24" s="69">
        <v>2596</v>
      </c>
      <c r="G24" s="69">
        <v>16721</v>
      </c>
      <c r="H24" s="69">
        <v>10835</v>
      </c>
      <c r="I24" s="69">
        <v>6088</v>
      </c>
      <c r="J24" s="69">
        <v>9406</v>
      </c>
      <c r="K24" s="69">
        <v>11139</v>
      </c>
      <c r="L24" s="69">
        <v>10888</v>
      </c>
      <c r="M24" s="69">
        <v>1343</v>
      </c>
      <c r="N24" s="69">
        <v>10906</v>
      </c>
      <c r="P24" s="69">
        <v>205</v>
      </c>
      <c r="Q24" s="69">
        <v>213</v>
      </c>
      <c r="R24" s="69">
        <v>176</v>
      </c>
      <c r="S24" s="69">
        <v>302</v>
      </c>
      <c r="T24" s="69">
        <v>568</v>
      </c>
      <c r="U24" s="69">
        <v>957</v>
      </c>
      <c r="V24" s="69">
        <v>1448</v>
      </c>
      <c r="W24" s="69">
        <v>667</v>
      </c>
    </row>
    <row r="25" spans="1:23" x14ac:dyDescent="0.2">
      <c r="A25" s="68" t="s">
        <v>28</v>
      </c>
      <c r="B25" s="68" t="s">
        <v>671</v>
      </c>
      <c r="C25" s="69">
        <v>15874</v>
      </c>
      <c r="D25" s="69">
        <v>415</v>
      </c>
      <c r="E25" s="69">
        <v>431</v>
      </c>
      <c r="F25" s="69">
        <v>316</v>
      </c>
      <c r="G25" s="69">
        <v>3086</v>
      </c>
      <c r="H25" s="69">
        <v>1828</v>
      </c>
      <c r="I25" s="69">
        <v>1004</v>
      </c>
      <c r="J25" s="69">
        <v>1572</v>
      </c>
      <c r="K25" s="69">
        <v>2995</v>
      </c>
      <c r="L25" s="69">
        <v>2658</v>
      </c>
      <c r="M25" s="69">
        <v>212</v>
      </c>
      <c r="N25" s="69">
        <v>1357</v>
      </c>
      <c r="P25" s="69">
        <v>118</v>
      </c>
      <c r="Q25" s="69">
        <v>113</v>
      </c>
      <c r="R25" s="69">
        <v>114</v>
      </c>
      <c r="S25" s="69">
        <v>47</v>
      </c>
      <c r="T25" s="69">
        <v>97</v>
      </c>
      <c r="U25" s="69">
        <v>82</v>
      </c>
      <c r="V25" s="69">
        <v>305</v>
      </c>
      <c r="W25" s="69">
        <v>69</v>
      </c>
    </row>
    <row r="26" spans="1:23" x14ac:dyDescent="0.2">
      <c r="A26" s="68" t="s">
        <v>29</v>
      </c>
      <c r="B26" s="68" t="s">
        <v>672</v>
      </c>
      <c r="C26" s="69">
        <v>10822</v>
      </c>
      <c r="D26" s="69">
        <v>538</v>
      </c>
      <c r="E26" s="69">
        <v>580</v>
      </c>
      <c r="F26" s="69">
        <v>470</v>
      </c>
      <c r="G26" s="69">
        <v>1998</v>
      </c>
      <c r="H26" s="69">
        <v>1119</v>
      </c>
      <c r="I26" s="69">
        <v>634</v>
      </c>
      <c r="J26" s="69">
        <v>1132</v>
      </c>
      <c r="K26" s="69">
        <v>1813</v>
      </c>
      <c r="L26" s="69">
        <v>1454</v>
      </c>
      <c r="M26" s="69">
        <v>99</v>
      </c>
      <c r="N26" s="69">
        <v>985</v>
      </c>
      <c r="P26" s="69">
        <v>31</v>
      </c>
      <c r="Q26" s="69">
        <v>35</v>
      </c>
      <c r="R26" s="69">
        <v>32</v>
      </c>
      <c r="S26" s="69">
        <v>28</v>
      </c>
      <c r="T26" s="69">
        <v>64</v>
      </c>
      <c r="U26" s="69">
        <v>2</v>
      </c>
      <c r="V26" s="69">
        <v>59</v>
      </c>
      <c r="W26" s="69">
        <v>13</v>
      </c>
    </row>
    <row r="27" spans="1:23" x14ac:dyDescent="0.2">
      <c r="A27" s="68" t="s">
        <v>30</v>
      </c>
      <c r="B27" s="68" t="s">
        <v>673</v>
      </c>
      <c r="C27" s="69">
        <v>84523</v>
      </c>
      <c r="D27" s="69">
        <v>4908</v>
      </c>
      <c r="E27" s="69">
        <v>2320</v>
      </c>
      <c r="F27" s="69">
        <v>1733</v>
      </c>
      <c r="G27" s="69">
        <v>14782</v>
      </c>
      <c r="H27" s="69">
        <v>9363</v>
      </c>
      <c r="I27" s="69">
        <v>5373</v>
      </c>
      <c r="J27" s="69">
        <v>10112</v>
      </c>
      <c r="K27" s="69">
        <v>18192</v>
      </c>
      <c r="L27" s="69">
        <v>10337</v>
      </c>
      <c r="M27" s="69">
        <v>945</v>
      </c>
      <c r="N27" s="69">
        <v>6458</v>
      </c>
      <c r="P27" s="69">
        <v>404</v>
      </c>
      <c r="Q27" s="69">
        <v>279</v>
      </c>
      <c r="R27" s="69">
        <v>253</v>
      </c>
      <c r="S27" s="69">
        <v>397</v>
      </c>
      <c r="T27" s="69">
        <v>598</v>
      </c>
      <c r="U27" s="69">
        <v>479</v>
      </c>
      <c r="V27" s="69">
        <v>1157</v>
      </c>
      <c r="W27" s="69">
        <v>70</v>
      </c>
    </row>
    <row r="28" spans="1:23" x14ac:dyDescent="0.2">
      <c r="A28" s="68" t="s">
        <v>31</v>
      </c>
      <c r="B28" s="68" t="s">
        <v>674</v>
      </c>
      <c r="C28" s="69">
        <v>9256</v>
      </c>
      <c r="D28" s="69">
        <v>387</v>
      </c>
      <c r="E28" s="69">
        <v>227</v>
      </c>
      <c r="F28" s="69">
        <v>225</v>
      </c>
      <c r="G28" s="69">
        <v>1561</v>
      </c>
      <c r="H28" s="69">
        <v>968</v>
      </c>
      <c r="I28" s="69">
        <v>595</v>
      </c>
      <c r="J28" s="69">
        <v>769</v>
      </c>
      <c r="K28" s="69">
        <v>1885</v>
      </c>
      <c r="L28" s="69">
        <v>1898</v>
      </c>
      <c r="M28" s="69">
        <v>206</v>
      </c>
      <c r="N28" s="69">
        <v>535</v>
      </c>
      <c r="P28" s="69">
        <v>43</v>
      </c>
      <c r="Q28" s="69">
        <v>38</v>
      </c>
      <c r="R28" s="69">
        <v>35</v>
      </c>
      <c r="S28" s="69">
        <v>22</v>
      </c>
      <c r="T28" s="69">
        <v>43</v>
      </c>
      <c r="U28" s="69">
        <v>29</v>
      </c>
      <c r="V28" s="69">
        <v>67</v>
      </c>
      <c r="W28" s="69">
        <v>65</v>
      </c>
    </row>
    <row r="29" spans="1:23" x14ac:dyDescent="0.2">
      <c r="A29" s="68" t="s">
        <v>32</v>
      </c>
      <c r="B29" s="68" t="s">
        <v>675</v>
      </c>
      <c r="C29" s="69">
        <v>7983</v>
      </c>
      <c r="D29" s="69">
        <v>264</v>
      </c>
      <c r="E29" s="69">
        <v>187</v>
      </c>
      <c r="F29" s="69">
        <v>211</v>
      </c>
      <c r="G29" s="69">
        <v>1508</v>
      </c>
      <c r="H29" s="69">
        <v>910</v>
      </c>
      <c r="I29" s="69">
        <v>429</v>
      </c>
      <c r="J29" s="69">
        <v>892</v>
      </c>
      <c r="K29" s="69">
        <v>1319</v>
      </c>
      <c r="L29" s="69">
        <v>1028</v>
      </c>
      <c r="M29" s="69">
        <v>288</v>
      </c>
      <c r="N29" s="69">
        <v>947</v>
      </c>
      <c r="P29" s="69">
        <v>11</v>
      </c>
      <c r="Q29" s="69">
        <v>8</v>
      </c>
      <c r="R29" s="69">
        <v>10</v>
      </c>
      <c r="S29" s="69">
        <v>19</v>
      </c>
      <c r="T29" s="69">
        <v>38</v>
      </c>
      <c r="U29" s="69">
        <v>12</v>
      </c>
      <c r="V29" s="69">
        <v>22</v>
      </c>
      <c r="W29" s="69">
        <v>0</v>
      </c>
    </row>
    <row r="30" spans="1:23" x14ac:dyDescent="0.2">
      <c r="A30" s="68" t="s">
        <v>33</v>
      </c>
      <c r="B30" s="68" t="s">
        <v>676</v>
      </c>
      <c r="C30" s="69">
        <v>8146</v>
      </c>
      <c r="D30" s="69">
        <v>328</v>
      </c>
      <c r="E30" s="69">
        <v>315</v>
      </c>
      <c r="F30" s="69">
        <v>248</v>
      </c>
      <c r="G30" s="69">
        <v>1313</v>
      </c>
      <c r="H30" s="69">
        <v>688</v>
      </c>
      <c r="I30" s="69">
        <v>377</v>
      </c>
      <c r="J30" s="69">
        <v>1218</v>
      </c>
      <c r="K30" s="69">
        <v>1611</v>
      </c>
      <c r="L30" s="69">
        <v>1412</v>
      </c>
      <c r="M30" s="69">
        <v>136</v>
      </c>
      <c r="N30" s="69">
        <v>500</v>
      </c>
      <c r="P30" s="69">
        <v>14</v>
      </c>
      <c r="Q30" s="69">
        <v>17</v>
      </c>
      <c r="R30" s="69">
        <v>16</v>
      </c>
      <c r="S30" s="69">
        <v>19</v>
      </c>
      <c r="T30" s="69">
        <v>32</v>
      </c>
      <c r="U30" s="69">
        <v>8</v>
      </c>
      <c r="V30" s="69">
        <v>59</v>
      </c>
      <c r="W30" s="69">
        <v>8</v>
      </c>
    </row>
    <row r="31" spans="1:23" x14ac:dyDescent="0.2">
      <c r="A31" s="68" t="s">
        <v>34</v>
      </c>
      <c r="B31" s="68" t="s">
        <v>677</v>
      </c>
      <c r="C31" s="69">
        <v>20346</v>
      </c>
      <c r="D31" s="69">
        <v>777</v>
      </c>
      <c r="E31" s="69">
        <v>845</v>
      </c>
      <c r="F31" s="69">
        <v>525</v>
      </c>
      <c r="G31" s="69">
        <v>3812</v>
      </c>
      <c r="H31" s="69">
        <v>2352</v>
      </c>
      <c r="I31" s="69">
        <v>1215</v>
      </c>
      <c r="J31" s="69">
        <v>1912</v>
      </c>
      <c r="K31" s="69">
        <v>3968</v>
      </c>
      <c r="L31" s="69">
        <v>2842</v>
      </c>
      <c r="M31" s="69">
        <v>586</v>
      </c>
      <c r="N31" s="69">
        <v>1512</v>
      </c>
      <c r="P31" s="69">
        <v>86</v>
      </c>
      <c r="Q31" s="69">
        <v>68</v>
      </c>
      <c r="R31" s="69">
        <v>65</v>
      </c>
      <c r="S31" s="69">
        <v>40</v>
      </c>
      <c r="T31" s="69">
        <v>66</v>
      </c>
      <c r="U31" s="69">
        <v>80</v>
      </c>
      <c r="V31" s="69">
        <v>717</v>
      </c>
      <c r="W31" s="69">
        <v>35</v>
      </c>
    </row>
    <row r="32" spans="1:23" x14ac:dyDescent="0.2">
      <c r="A32" s="68" t="s">
        <v>35</v>
      </c>
      <c r="B32" s="68" t="s">
        <v>678</v>
      </c>
      <c r="C32" s="69">
        <v>6755</v>
      </c>
      <c r="D32" s="69">
        <v>485</v>
      </c>
      <c r="E32" s="69">
        <v>256</v>
      </c>
      <c r="F32" s="69">
        <v>253</v>
      </c>
      <c r="G32" s="69">
        <v>1153</v>
      </c>
      <c r="H32" s="69">
        <v>655</v>
      </c>
      <c r="I32" s="69">
        <v>358</v>
      </c>
      <c r="J32" s="69">
        <v>738</v>
      </c>
      <c r="K32" s="69">
        <v>1290</v>
      </c>
      <c r="L32" s="69">
        <v>891</v>
      </c>
      <c r="M32" s="69">
        <v>273</v>
      </c>
      <c r="N32" s="69">
        <v>403</v>
      </c>
      <c r="P32" s="69">
        <v>16</v>
      </c>
      <c r="Q32" s="69">
        <v>14</v>
      </c>
      <c r="R32" s="69">
        <v>15</v>
      </c>
      <c r="S32" s="69">
        <v>13</v>
      </c>
      <c r="T32" s="69">
        <v>50</v>
      </c>
      <c r="U32" s="69">
        <v>44</v>
      </c>
      <c r="V32" s="69">
        <v>277</v>
      </c>
      <c r="W32" s="69">
        <v>6</v>
      </c>
    </row>
    <row r="33" spans="1:23" x14ac:dyDescent="0.2">
      <c r="A33" s="68" t="s">
        <v>36</v>
      </c>
      <c r="B33" s="68" t="s">
        <v>679</v>
      </c>
      <c r="C33" s="69">
        <v>9654</v>
      </c>
      <c r="D33" s="69">
        <v>382</v>
      </c>
      <c r="E33" s="69">
        <v>261</v>
      </c>
      <c r="F33" s="69">
        <v>304</v>
      </c>
      <c r="G33" s="69">
        <v>1958</v>
      </c>
      <c r="H33" s="69">
        <v>1131</v>
      </c>
      <c r="I33" s="69">
        <v>725</v>
      </c>
      <c r="J33" s="69">
        <v>896</v>
      </c>
      <c r="K33" s="69">
        <v>1508</v>
      </c>
      <c r="L33" s="69">
        <v>1514</v>
      </c>
      <c r="M33" s="69">
        <v>342</v>
      </c>
      <c r="N33" s="69">
        <v>633</v>
      </c>
      <c r="P33" s="69">
        <v>52</v>
      </c>
      <c r="Q33" s="69">
        <v>41</v>
      </c>
      <c r="R33" s="69">
        <v>38</v>
      </c>
      <c r="S33" s="69">
        <v>24</v>
      </c>
      <c r="T33" s="69">
        <v>45</v>
      </c>
      <c r="U33" s="69">
        <v>36</v>
      </c>
      <c r="V33" s="69">
        <v>101</v>
      </c>
      <c r="W33" s="69">
        <v>28</v>
      </c>
    </row>
    <row r="34" spans="1:23" x14ac:dyDescent="0.2">
      <c r="A34" s="68" t="s">
        <v>37</v>
      </c>
      <c r="B34" s="68" t="s">
        <v>680</v>
      </c>
      <c r="C34" s="69">
        <v>13083</v>
      </c>
      <c r="D34" s="69">
        <v>571</v>
      </c>
      <c r="E34" s="69">
        <v>339</v>
      </c>
      <c r="F34" s="69">
        <v>292</v>
      </c>
      <c r="G34" s="69">
        <v>2354</v>
      </c>
      <c r="H34" s="69">
        <v>1603</v>
      </c>
      <c r="I34" s="69">
        <v>948</v>
      </c>
      <c r="J34" s="69">
        <v>1668</v>
      </c>
      <c r="K34" s="69">
        <v>1945</v>
      </c>
      <c r="L34" s="69">
        <v>2201</v>
      </c>
      <c r="M34" s="69">
        <v>329</v>
      </c>
      <c r="N34" s="69">
        <v>833</v>
      </c>
      <c r="P34" s="69">
        <v>53</v>
      </c>
      <c r="Q34" s="69">
        <v>46</v>
      </c>
      <c r="R34" s="69">
        <v>44</v>
      </c>
      <c r="S34" s="69">
        <v>26</v>
      </c>
      <c r="T34" s="69">
        <v>72</v>
      </c>
      <c r="U34" s="69">
        <v>75</v>
      </c>
      <c r="V34" s="69">
        <v>99</v>
      </c>
      <c r="W34" s="69">
        <v>100</v>
      </c>
    </row>
    <row r="35" spans="1:23" x14ac:dyDescent="0.2">
      <c r="A35" s="68" t="s">
        <v>38</v>
      </c>
      <c r="B35" s="68" t="s">
        <v>681</v>
      </c>
      <c r="C35" s="69">
        <v>20053</v>
      </c>
      <c r="D35" s="69">
        <v>323</v>
      </c>
      <c r="E35" s="69">
        <v>374</v>
      </c>
      <c r="F35" s="69">
        <v>397</v>
      </c>
      <c r="G35" s="69">
        <v>3900</v>
      </c>
      <c r="H35" s="69">
        <v>2048</v>
      </c>
      <c r="I35" s="69">
        <v>1170</v>
      </c>
      <c r="J35" s="69">
        <v>2261</v>
      </c>
      <c r="K35" s="69">
        <v>4293</v>
      </c>
      <c r="L35" s="69">
        <v>3015</v>
      </c>
      <c r="M35" s="69">
        <v>230</v>
      </c>
      <c r="N35" s="69">
        <v>2042</v>
      </c>
      <c r="P35" s="69">
        <v>35</v>
      </c>
      <c r="Q35" s="69">
        <v>46</v>
      </c>
      <c r="R35" s="69">
        <v>46</v>
      </c>
      <c r="S35" s="69">
        <v>75</v>
      </c>
      <c r="T35" s="69">
        <v>120</v>
      </c>
      <c r="U35" s="69">
        <v>58</v>
      </c>
      <c r="V35" s="69">
        <v>192</v>
      </c>
      <c r="W35" s="69">
        <v>20</v>
      </c>
    </row>
    <row r="36" spans="1:23" x14ac:dyDescent="0.2">
      <c r="A36" s="68" t="s">
        <v>39</v>
      </c>
      <c r="B36" s="68" t="s">
        <v>682</v>
      </c>
      <c r="C36" s="69">
        <v>8664</v>
      </c>
      <c r="D36" s="69">
        <v>326</v>
      </c>
      <c r="E36" s="69">
        <v>215</v>
      </c>
      <c r="F36" s="69">
        <v>231</v>
      </c>
      <c r="G36" s="69">
        <v>1574</v>
      </c>
      <c r="H36" s="69">
        <v>913</v>
      </c>
      <c r="I36" s="69">
        <v>566</v>
      </c>
      <c r="J36" s="69">
        <v>762</v>
      </c>
      <c r="K36" s="69">
        <v>1634</v>
      </c>
      <c r="L36" s="69">
        <v>1586</v>
      </c>
      <c r="M36" s="69">
        <v>399</v>
      </c>
      <c r="N36" s="69">
        <v>458</v>
      </c>
      <c r="P36" s="69">
        <v>45</v>
      </c>
      <c r="Q36" s="69">
        <v>48</v>
      </c>
      <c r="R36" s="69">
        <v>38</v>
      </c>
      <c r="S36" s="69">
        <v>23</v>
      </c>
      <c r="T36" s="69">
        <v>43</v>
      </c>
      <c r="U36" s="69">
        <v>33</v>
      </c>
      <c r="V36" s="69">
        <v>57</v>
      </c>
      <c r="W36" s="69">
        <v>33</v>
      </c>
    </row>
    <row r="37" spans="1:23" x14ac:dyDescent="0.2">
      <c r="A37" s="68" t="s">
        <v>40</v>
      </c>
      <c r="B37" s="68" t="s">
        <v>683</v>
      </c>
      <c r="C37" s="69">
        <v>3442</v>
      </c>
      <c r="D37" s="69">
        <v>80</v>
      </c>
      <c r="E37" s="69">
        <v>94</v>
      </c>
      <c r="F37" s="69">
        <v>93</v>
      </c>
      <c r="G37" s="69">
        <v>736</v>
      </c>
      <c r="H37" s="69">
        <v>430</v>
      </c>
      <c r="I37" s="69">
        <v>240</v>
      </c>
      <c r="J37" s="69">
        <v>354</v>
      </c>
      <c r="K37" s="69">
        <v>411</v>
      </c>
      <c r="L37" s="69">
        <v>414</v>
      </c>
      <c r="M37" s="69">
        <v>219</v>
      </c>
      <c r="N37" s="69">
        <v>371</v>
      </c>
      <c r="P37" s="69">
        <v>26</v>
      </c>
      <c r="Q37" s="69">
        <v>20</v>
      </c>
      <c r="R37" s="69">
        <v>18</v>
      </c>
      <c r="S37" s="69">
        <v>14</v>
      </c>
      <c r="T37" s="69">
        <v>18</v>
      </c>
      <c r="U37" s="69">
        <v>22</v>
      </c>
      <c r="V37" s="69">
        <v>55</v>
      </c>
      <c r="W37" s="69">
        <v>7</v>
      </c>
    </row>
    <row r="38" spans="1:23" x14ac:dyDescent="0.2">
      <c r="A38" s="68" t="s">
        <v>41</v>
      </c>
      <c r="B38" s="68" t="s">
        <v>684</v>
      </c>
      <c r="C38" s="69">
        <v>6874</v>
      </c>
      <c r="D38" s="69">
        <v>172</v>
      </c>
      <c r="E38" s="69">
        <v>106</v>
      </c>
      <c r="F38" s="69">
        <v>115</v>
      </c>
      <c r="G38" s="69">
        <v>1390</v>
      </c>
      <c r="H38" s="69">
        <v>703</v>
      </c>
      <c r="I38" s="69">
        <v>438</v>
      </c>
      <c r="J38" s="69">
        <v>577</v>
      </c>
      <c r="K38" s="69">
        <v>1336</v>
      </c>
      <c r="L38" s="69">
        <v>1268</v>
      </c>
      <c r="M38" s="69">
        <v>294</v>
      </c>
      <c r="N38" s="69">
        <v>475</v>
      </c>
      <c r="P38" s="69">
        <v>37</v>
      </c>
      <c r="Q38" s="69">
        <v>24</v>
      </c>
      <c r="R38" s="69">
        <v>25</v>
      </c>
      <c r="S38" s="69">
        <v>24</v>
      </c>
      <c r="T38" s="69">
        <v>27</v>
      </c>
      <c r="U38" s="69">
        <v>15</v>
      </c>
      <c r="V38" s="69">
        <v>68</v>
      </c>
      <c r="W38" s="69">
        <v>26</v>
      </c>
    </row>
    <row r="39" spans="1:23" x14ac:dyDescent="0.2">
      <c r="A39" s="68" t="s">
        <v>42</v>
      </c>
      <c r="B39" s="68" t="s">
        <v>685</v>
      </c>
      <c r="C39" s="69">
        <v>5941</v>
      </c>
      <c r="D39" s="69">
        <v>124</v>
      </c>
      <c r="E39" s="69">
        <v>78</v>
      </c>
      <c r="F39" s="69">
        <v>61</v>
      </c>
      <c r="G39" s="69">
        <v>1333</v>
      </c>
      <c r="H39" s="69">
        <v>805</v>
      </c>
      <c r="I39" s="69">
        <v>375</v>
      </c>
      <c r="J39" s="69">
        <v>474</v>
      </c>
      <c r="K39" s="69">
        <v>999</v>
      </c>
      <c r="L39" s="69">
        <v>832</v>
      </c>
      <c r="M39" s="69">
        <v>357</v>
      </c>
      <c r="N39" s="69">
        <v>503</v>
      </c>
      <c r="P39" s="69">
        <v>23</v>
      </c>
      <c r="Q39" s="69">
        <v>13</v>
      </c>
      <c r="R39" s="69">
        <v>10</v>
      </c>
      <c r="S39" s="69">
        <v>27</v>
      </c>
      <c r="T39" s="69">
        <v>64</v>
      </c>
      <c r="U39" s="69">
        <v>11</v>
      </c>
      <c r="V39" s="69">
        <v>45</v>
      </c>
      <c r="W39" s="69">
        <v>8</v>
      </c>
    </row>
    <row r="40" spans="1:23" x14ac:dyDescent="0.2">
      <c r="A40" s="68" t="s">
        <v>43</v>
      </c>
      <c r="B40" s="68" t="s">
        <v>686</v>
      </c>
      <c r="C40" s="69">
        <v>107463</v>
      </c>
      <c r="D40" s="69">
        <v>3023</v>
      </c>
      <c r="E40" s="69">
        <v>3224</v>
      </c>
      <c r="F40" s="69">
        <v>2855</v>
      </c>
      <c r="G40" s="69">
        <v>18685</v>
      </c>
      <c r="H40" s="69">
        <v>11243</v>
      </c>
      <c r="I40" s="69">
        <v>5336</v>
      </c>
      <c r="J40" s="69">
        <v>12092</v>
      </c>
      <c r="K40" s="69">
        <v>22047</v>
      </c>
      <c r="L40" s="69">
        <v>17175</v>
      </c>
      <c r="M40" s="69">
        <v>1847</v>
      </c>
      <c r="N40" s="69">
        <v>9936</v>
      </c>
      <c r="P40" s="69">
        <v>483</v>
      </c>
      <c r="Q40" s="69">
        <v>465</v>
      </c>
      <c r="R40" s="69">
        <v>398</v>
      </c>
      <c r="S40" s="69">
        <v>525</v>
      </c>
      <c r="T40" s="69">
        <v>770</v>
      </c>
      <c r="U40" s="69">
        <v>844</v>
      </c>
      <c r="V40" s="69">
        <v>1854</v>
      </c>
      <c r="W40" s="69">
        <v>552</v>
      </c>
    </row>
    <row r="41" spans="1:23" x14ac:dyDescent="0.2">
      <c r="A41" s="68" t="s">
        <v>44</v>
      </c>
      <c r="B41" s="68" t="s">
        <v>687</v>
      </c>
      <c r="C41" s="69">
        <v>3834</v>
      </c>
      <c r="D41" s="69">
        <v>153</v>
      </c>
      <c r="E41" s="69">
        <v>87</v>
      </c>
      <c r="F41" s="69">
        <v>95</v>
      </c>
      <c r="G41" s="69">
        <v>731</v>
      </c>
      <c r="H41" s="69">
        <v>383</v>
      </c>
      <c r="I41" s="69">
        <v>260</v>
      </c>
      <c r="J41" s="69">
        <v>527</v>
      </c>
      <c r="K41" s="69">
        <v>618</v>
      </c>
      <c r="L41" s="69">
        <v>619</v>
      </c>
      <c r="M41" s="69">
        <v>71</v>
      </c>
      <c r="N41" s="69">
        <v>290</v>
      </c>
      <c r="P41" s="69">
        <v>41</v>
      </c>
      <c r="Q41" s="69">
        <v>31</v>
      </c>
      <c r="R41" s="69">
        <v>29</v>
      </c>
      <c r="S41" s="69">
        <v>1</v>
      </c>
      <c r="T41" s="69">
        <v>2</v>
      </c>
      <c r="U41" s="69">
        <v>153</v>
      </c>
      <c r="V41" s="69">
        <v>47</v>
      </c>
      <c r="W41" s="69">
        <v>35</v>
      </c>
    </row>
    <row r="42" spans="1:23" x14ac:dyDescent="0.2">
      <c r="A42" s="68" t="s">
        <v>45</v>
      </c>
      <c r="B42" s="68" t="s">
        <v>688</v>
      </c>
      <c r="C42" s="69">
        <v>8929</v>
      </c>
      <c r="D42" s="69">
        <v>400</v>
      </c>
      <c r="E42" s="69">
        <v>171</v>
      </c>
      <c r="F42" s="69">
        <v>184</v>
      </c>
      <c r="G42" s="69">
        <v>1746</v>
      </c>
      <c r="H42" s="69">
        <v>975</v>
      </c>
      <c r="I42" s="69">
        <v>521</v>
      </c>
      <c r="J42" s="69">
        <v>925</v>
      </c>
      <c r="K42" s="69">
        <v>1764</v>
      </c>
      <c r="L42" s="69">
        <v>1383</v>
      </c>
      <c r="M42" s="69">
        <v>235</v>
      </c>
      <c r="N42" s="69">
        <v>625</v>
      </c>
      <c r="P42" s="69">
        <v>61</v>
      </c>
      <c r="Q42" s="69">
        <v>37</v>
      </c>
      <c r="R42" s="69">
        <v>35</v>
      </c>
      <c r="S42" s="69">
        <v>28</v>
      </c>
      <c r="T42" s="69">
        <v>41</v>
      </c>
      <c r="U42" s="69">
        <v>57</v>
      </c>
      <c r="V42" s="69">
        <v>296</v>
      </c>
      <c r="W42" s="69">
        <v>57</v>
      </c>
    </row>
    <row r="43" spans="1:23" x14ac:dyDescent="0.2">
      <c r="A43" s="68" t="s">
        <v>46</v>
      </c>
      <c r="B43" s="68" t="s">
        <v>689</v>
      </c>
      <c r="C43" s="69">
        <v>5334</v>
      </c>
      <c r="D43" s="69">
        <v>162</v>
      </c>
      <c r="E43" s="69">
        <v>111</v>
      </c>
      <c r="F43" s="69">
        <v>126</v>
      </c>
      <c r="G43" s="69">
        <v>1136</v>
      </c>
      <c r="H43" s="69">
        <v>694</v>
      </c>
      <c r="I43" s="69">
        <v>342</v>
      </c>
      <c r="J43" s="69">
        <v>609</v>
      </c>
      <c r="K43" s="69">
        <v>814</v>
      </c>
      <c r="L43" s="69">
        <v>716</v>
      </c>
      <c r="M43" s="69">
        <v>317</v>
      </c>
      <c r="N43" s="69">
        <v>307</v>
      </c>
      <c r="P43" s="69">
        <v>26</v>
      </c>
      <c r="Q43" s="69">
        <v>19</v>
      </c>
      <c r="R43" s="69">
        <v>14</v>
      </c>
      <c r="S43" s="69">
        <v>9</v>
      </c>
      <c r="T43" s="69">
        <v>24</v>
      </c>
      <c r="U43" s="69">
        <v>6</v>
      </c>
      <c r="V43" s="69">
        <v>33</v>
      </c>
      <c r="W43" s="69">
        <v>9</v>
      </c>
    </row>
    <row r="44" spans="1:23" x14ac:dyDescent="0.2">
      <c r="A44" s="68" t="s">
        <v>47</v>
      </c>
      <c r="B44" s="68" t="s">
        <v>690</v>
      </c>
      <c r="C44" s="69">
        <v>49267</v>
      </c>
      <c r="D44" s="69">
        <v>1777</v>
      </c>
      <c r="E44" s="69">
        <v>2548</v>
      </c>
      <c r="F44" s="69">
        <v>2259</v>
      </c>
      <c r="G44" s="69">
        <v>8567</v>
      </c>
      <c r="H44" s="69">
        <v>5580</v>
      </c>
      <c r="I44" s="69">
        <v>2805</v>
      </c>
      <c r="J44" s="69">
        <v>5689</v>
      </c>
      <c r="K44" s="69">
        <v>7469</v>
      </c>
      <c r="L44" s="69">
        <v>7231</v>
      </c>
      <c r="M44" s="69">
        <v>565</v>
      </c>
      <c r="N44" s="69">
        <v>4777</v>
      </c>
      <c r="P44" s="69">
        <v>185</v>
      </c>
      <c r="Q44" s="69">
        <v>168</v>
      </c>
      <c r="R44" s="69">
        <v>141</v>
      </c>
      <c r="S44" s="69">
        <v>182</v>
      </c>
      <c r="T44" s="69">
        <v>318</v>
      </c>
      <c r="U44" s="69">
        <v>187</v>
      </c>
      <c r="V44" s="69">
        <v>376</v>
      </c>
      <c r="W44" s="69">
        <v>12</v>
      </c>
    </row>
    <row r="45" spans="1:23" x14ac:dyDescent="0.2">
      <c r="A45" s="68" t="s">
        <v>48</v>
      </c>
      <c r="B45" s="68" t="s">
        <v>691</v>
      </c>
      <c r="C45" s="69">
        <v>83609</v>
      </c>
      <c r="D45" s="69">
        <v>3255</v>
      </c>
      <c r="E45" s="69">
        <v>2632</v>
      </c>
      <c r="F45" s="69">
        <v>2516</v>
      </c>
      <c r="G45" s="69">
        <v>15574</v>
      </c>
      <c r="H45" s="69">
        <v>9902</v>
      </c>
      <c r="I45" s="69">
        <v>4350</v>
      </c>
      <c r="J45" s="69">
        <v>7795</v>
      </c>
      <c r="K45" s="69">
        <v>16254</v>
      </c>
      <c r="L45" s="69">
        <v>13028</v>
      </c>
      <c r="M45" s="69">
        <v>1146</v>
      </c>
      <c r="N45" s="69">
        <v>7157</v>
      </c>
      <c r="P45" s="69">
        <v>476</v>
      </c>
      <c r="Q45" s="69">
        <v>498</v>
      </c>
      <c r="R45" s="69">
        <v>493</v>
      </c>
      <c r="S45" s="69">
        <v>407</v>
      </c>
      <c r="T45" s="69">
        <v>678</v>
      </c>
      <c r="U45" s="69">
        <v>365</v>
      </c>
      <c r="V45" s="69">
        <v>1120</v>
      </c>
      <c r="W45" s="69">
        <v>244</v>
      </c>
    </row>
    <row r="46" spans="1:23" x14ac:dyDescent="0.2">
      <c r="A46" s="68" t="s">
        <v>49</v>
      </c>
      <c r="B46" s="68" t="s">
        <v>692</v>
      </c>
      <c r="C46" s="69">
        <v>109370</v>
      </c>
      <c r="D46" s="69">
        <v>4463</v>
      </c>
      <c r="E46" s="69">
        <v>4193</v>
      </c>
      <c r="F46" s="69">
        <v>3879</v>
      </c>
      <c r="G46" s="69">
        <v>20819</v>
      </c>
      <c r="H46" s="69">
        <v>12383</v>
      </c>
      <c r="I46" s="69">
        <v>6179</v>
      </c>
      <c r="J46" s="69">
        <v>12087</v>
      </c>
      <c r="K46" s="69">
        <v>18836</v>
      </c>
      <c r="L46" s="69">
        <v>17038</v>
      </c>
      <c r="M46" s="69">
        <v>1414</v>
      </c>
      <c r="N46" s="69">
        <v>8079</v>
      </c>
      <c r="P46" s="69">
        <v>390</v>
      </c>
      <c r="Q46" s="69">
        <v>348</v>
      </c>
      <c r="R46" s="69">
        <v>317</v>
      </c>
      <c r="S46" s="69">
        <v>424</v>
      </c>
      <c r="T46" s="69">
        <v>790</v>
      </c>
      <c r="U46" s="69">
        <v>695</v>
      </c>
      <c r="V46" s="69">
        <v>760</v>
      </c>
      <c r="W46" s="69">
        <v>600</v>
      </c>
    </row>
    <row r="47" spans="1:23" x14ac:dyDescent="0.2">
      <c r="A47" s="68" t="s">
        <v>50</v>
      </c>
      <c r="B47" s="68" t="s">
        <v>693</v>
      </c>
      <c r="C47" s="69">
        <v>69016</v>
      </c>
      <c r="D47" s="69">
        <v>1454</v>
      </c>
      <c r="E47" s="69">
        <v>999</v>
      </c>
      <c r="F47" s="69">
        <v>907</v>
      </c>
      <c r="G47" s="69">
        <v>12265</v>
      </c>
      <c r="H47" s="69">
        <v>6581</v>
      </c>
      <c r="I47" s="69">
        <v>3803</v>
      </c>
      <c r="J47" s="69">
        <v>9880</v>
      </c>
      <c r="K47" s="69">
        <v>13850</v>
      </c>
      <c r="L47" s="69">
        <v>13845</v>
      </c>
      <c r="M47" s="69">
        <v>1127</v>
      </c>
      <c r="N47" s="69">
        <v>4305</v>
      </c>
      <c r="P47" s="69">
        <v>255</v>
      </c>
      <c r="Q47" s="69">
        <v>197</v>
      </c>
      <c r="R47" s="69">
        <v>217</v>
      </c>
      <c r="S47" s="69">
        <v>325</v>
      </c>
      <c r="T47" s="69">
        <v>506</v>
      </c>
      <c r="U47" s="69">
        <v>1051</v>
      </c>
      <c r="V47" s="69">
        <v>348</v>
      </c>
      <c r="W47" s="69">
        <v>336</v>
      </c>
    </row>
    <row r="48" spans="1:23" x14ac:dyDescent="0.2">
      <c r="A48" s="68" t="s">
        <v>51</v>
      </c>
      <c r="B48" s="68" t="s">
        <v>694</v>
      </c>
      <c r="C48" s="69">
        <v>5464</v>
      </c>
      <c r="D48" s="69">
        <v>288</v>
      </c>
      <c r="E48" s="69">
        <v>188</v>
      </c>
      <c r="F48" s="69">
        <v>227</v>
      </c>
      <c r="G48" s="69">
        <v>1112</v>
      </c>
      <c r="H48" s="69">
        <v>667</v>
      </c>
      <c r="I48" s="69">
        <v>323</v>
      </c>
      <c r="J48" s="69">
        <v>548</v>
      </c>
      <c r="K48" s="69">
        <v>935</v>
      </c>
      <c r="L48" s="69">
        <v>645</v>
      </c>
      <c r="M48" s="69">
        <v>181</v>
      </c>
      <c r="N48" s="69">
        <v>350</v>
      </c>
      <c r="P48" s="69">
        <v>46</v>
      </c>
      <c r="Q48" s="69">
        <v>45</v>
      </c>
      <c r="R48" s="69">
        <v>51</v>
      </c>
      <c r="S48" s="69">
        <v>9</v>
      </c>
      <c r="T48" s="69">
        <v>28</v>
      </c>
      <c r="U48" s="69">
        <v>41</v>
      </c>
      <c r="V48" s="69">
        <v>76</v>
      </c>
      <c r="W48" s="69">
        <v>2</v>
      </c>
    </row>
    <row r="49" spans="1:23" x14ac:dyDescent="0.2">
      <c r="A49" s="68" t="s">
        <v>52</v>
      </c>
      <c r="B49" s="68" t="s">
        <v>695</v>
      </c>
      <c r="C49" s="69">
        <v>54301</v>
      </c>
      <c r="D49" s="69">
        <v>1064</v>
      </c>
      <c r="E49" s="69">
        <v>975</v>
      </c>
      <c r="F49" s="69">
        <v>915</v>
      </c>
      <c r="G49" s="69">
        <v>9205</v>
      </c>
      <c r="H49" s="69">
        <v>5523</v>
      </c>
      <c r="I49" s="69">
        <v>2994</v>
      </c>
      <c r="J49" s="69">
        <v>5728</v>
      </c>
      <c r="K49" s="69">
        <v>11880</v>
      </c>
      <c r="L49" s="69">
        <v>11530</v>
      </c>
      <c r="M49" s="69">
        <v>448</v>
      </c>
      <c r="N49" s="69">
        <v>4039</v>
      </c>
      <c r="P49" s="69">
        <v>180</v>
      </c>
      <c r="Q49" s="69">
        <v>136</v>
      </c>
      <c r="R49" s="69">
        <v>117</v>
      </c>
      <c r="S49" s="69">
        <v>136</v>
      </c>
      <c r="T49" s="69">
        <v>304</v>
      </c>
      <c r="U49" s="69">
        <v>316</v>
      </c>
      <c r="V49" s="69">
        <v>766</v>
      </c>
      <c r="W49" s="69">
        <v>544</v>
      </c>
    </row>
    <row r="50" spans="1:23" x14ac:dyDescent="0.2">
      <c r="A50" s="68" t="s">
        <v>53</v>
      </c>
      <c r="B50" s="68" t="s">
        <v>696</v>
      </c>
      <c r="C50" s="69">
        <v>50905</v>
      </c>
      <c r="D50" s="69">
        <v>2819</v>
      </c>
      <c r="E50" s="69">
        <v>1849</v>
      </c>
      <c r="F50" s="69">
        <v>1696</v>
      </c>
      <c r="G50" s="69">
        <v>9062</v>
      </c>
      <c r="H50" s="69">
        <v>6094</v>
      </c>
      <c r="I50" s="69">
        <v>2613</v>
      </c>
      <c r="J50" s="69">
        <v>5936</v>
      </c>
      <c r="K50" s="69">
        <v>8848</v>
      </c>
      <c r="L50" s="69">
        <v>4870</v>
      </c>
      <c r="M50" s="69">
        <v>1965</v>
      </c>
      <c r="N50" s="69">
        <v>5153</v>
      </c>
      <c r="P50" s="69">
        <v>171</v>
      </c>
      <c r="Q50" s="69">
        <v>149</v>
      </c>
      <c r="R50" s="69">
        <v>145</v>
      </c>
      <c r="S50" s="69">
        <v>213</v>
      </c>
      <c r="T50" s="69">
        <v>392</v>
      </c>
      <c r="U50" s="69">
        <v>761</v>
      </c>
      <c r="V50" s="69">
        <v>2491</v>
      </c>
      <c r="W50" s="69">
        <v>156</v>
      </c>
    </row>
    <row r="51" spans="1:23" x14ac:dyDescent="0.2">
      <c r="A51" s="68" t="s">
        <v>54</v>
      </c>
      <c r="B51" s="68" t="s">
        <v>697</v>
      </c>
      <c r="C51" s="69">
        <v>51888</v>
      </c>
      <c r="D51" s="69">
        <v>1939</v>
      </c>
      <c r="E51" s="69">
        <v>1658</v>
      </c>
      <c r="F51" s="69">
        <v>1618</v>
      </c>
      <c r="G51" s="69">
        <v>9861</v>
      </c>
      <c r="H51" s="69">
        <v>6423</v>
      </c>
      <c r="I51" s="69">
        <v>3029</v>
      </c>
      <c r="J51" s="69">
        <v>6370</v>
      </c>
      <c r="K51" s="69">
        <v>8048</v>
      </c>
      <c r="L51" s="69">
        <v>6776</v>
      </c>
      <c r="M51" s="69">
        <v>1857</v>
      </c>
      <c r="N51" s="69">
        <v>4309</v>
      </c>
      <c r="P51" s="69">
        <v>107</v>
      </c>
      <c r="Q51" s="69">
        <v>101</v>
      </c>
      <c r="R51" s="69">
        <v>88</v>
      </c>
      <c r="S51" s="69">
        <v>170</v>
      </c>
      <c r="T51" s="69">
        <v>385</v>
      </c>
      <c r="U51" s="69">
        <v>63</v>
      </c>
      <c r="V51" s="69">
        <v>911</v>
      </c>
      <c r="W51" s="69">
        <v>37</v>
      </c>
    </row>
    <row r="52" spans="1:23" x14ac:dyDescent="0.2">
      <c r="A52" s="68" t="s">
        <v>698</v>
      </c>
      <c r="B52" s="68" t="s">
        <v>699</v>
      </c>
      <c r="C52" s="69">
        <v>1153057</v>
      </c>
      <c r="D52" s="69">
        <v>41840</v>
      </c>
      <c r="E52" s="69">
        <v>34660</v>
      </c>
      <c r="F52" s="69">
        <v>31241</v>
      </c>
      <c r="G52" s="69">
        <v>215332</v>
      </c>
      <c r="H52" s="69">
        <v>130789</v>
      </c>
      <c r="I52" s="69">
        <v>68835</v>
      </c>
      <c r="J52" s="69">
        <v>127887</v>
      </c>
      <c r="K52" s="69">
        <v>210505</v>
      </c>
      <c r="L52" s="69">
        <v>170988</v>
      </c>
      <c r="M52" s="69">
        <f>SUM(M2:M51)</f>
        <v>24218</v>
      </c>
      <c r="N52" s="69">
        <f>SUM(N2:N51)</f>
        <v>96762</v>
      </c>
      <c r="P52" s="69">
        <v>4756</v>
      </c>
      <c r="Q52" s="69">
        <v>4458</v>
      </c>
      <c r="R52" s="69">
        <v>4168</v>
      </c>
      <c r="S52" s="69">
        <v>4151</v>
      </c>
      <c r="T52" s="69">
        <v>7355</v>
      </c>
      <c r="U52" s="69">
        <v>8356</v>
      </c>
      <c r="V52" s="69">
        <v>17719</v>
      </c>
      <c r="W52" s="69">
        <v>4381</v>
      </c>
    </row>
    <row r="55" spans="1:23" x14ac:dyDescent="0.2">
      <c r="A55" s="68" t="s">
        <v>4</v>
      </c>
      <c r="B55" s="68" t="s">
        <v>700</v>
      </c>
      <c r="C55" s="69">
        <v>100</v>
      </c>
      <c r="D55" s="69">
        <v>6</v>
      </c>
      <c r="E55" s="69">
        <v>4</v>
      </c>
      <c r="F55" s="69">
        <v>5</v>
      </c>
      <c r="G55" s="69">
        <v>21</v>
      </c>
      <c r="H55" s="69">
        <v>17</v>
      </c>
      <c r="I55" s="69">
        <v>1</v>
      </c>
      <c r="J55" s="69">
        <v>4</v>
      </c>
      <c r="K55" s="69">
        <v>13</v>
      </c>
      <c r="L55" s="69">
        <v>10</v>
      </c>
      <c r="M55" s="69">
        <v>4</v>
      </c>
      <c r="N55" s="69">
        <v>15</v>
      </c>
      <c r="P55" s="69">
        <v>3</v>
      </c>
      <c r="Q55" s="69">
        <v>4</v>
      </c>
      <c r="R55" s="69">
        <v>4</v>
      </c>
      <c r="S55" s="69">
        <v>0</v>
      </c>
      <c r="T55" s="69">
        <v>0</v>
      </c>
      <c r="U55" s="69">
        <v>0</v>
      </c>
      <c r="V55" s="69">
        <v>0</v>
      </c>
      <c r="W55" s="6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C_x0020_Approval xmlns="5d92a71a-3ff2-49b7-99e9-0e7f5025f7c1">Submitted to Director</AC_x0020_Approva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36788C29AC9649B90F2E6675A20118" ma:contentTypeVersion="9" ma:contentTypeDescription="Create a new document." ma:contentTypeScope="" ma:versionID="e17c66b6a0a61c9cf8bae44adc66f0a6">
  <xsd:schema xmlns:xsd="http://www.w3.org/2001/XMLSchema" xmlns:xs="http://www.w3.org/2001/XMLSchema" xmlns:p="http://schemas.microsoft.com/office/2006/metadata/properties" xmlns:ns1="5d92a71a-3ff2-49b7-99e9-0e7f5025f7c1" xmlns:ns3="dc0febaa-0815-45ea-8e66-102de321f9ae" targetNamespace="http://schemas.microsoft.com/office/2006/metadata/properties" ma:root="true" ma:fieldsID="dfc00a48383a93b9462cc2aa65870c0b" ns1:_="" ns3:_="">
    <xsd:import namespace="5d92a71a-3ff2-49b7-99e9-0e7f5025f7c1"/>
    <xsd:import namespace="dc0febaa-0815-45ea-8e66-102de321f9ae"/>
    <xsd:element name="properties">
      <xsd:complexType>
        <xsd:sequence>
          <xsd:element name="documentManagement">
            <xsd:complexType>
              <xsd:all>
                <xsd:element ref="ns1:AC_x0020_Approva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2a71a-3ff2-49b7-99e9-0e7f5025f7c1" elementFormDefault="qualified">
    <xsd:import namespace="http://schemas.microsoft.com/office/2006/documentManagement/types"/>
    <xsd:import namespace="http://schemas.microsoft.com/office/infopath/2007/PartnerControls"/>
    <xsd:element name="AC_x0020_Approval" ma:index="0" nillable="true" ma:displayName="Approval" ma:default="Submitted to Director" ma:format="Dropdown" ma:internalName="AC_x0020_Approval">
      <xsd:simpleType>
        <xsd:restriction base="dms:Choice">
          <xsd:enumeration value="Submitted to Director"/>
          <xsd:enumeration value="Submitted to Dep ASST Commissioner"/>
          <xsd:enumeration value="Approved by ASST Commissioner"/>
        </xsd:restriction>
      </xsd:simpleType>
    </xsd:element>
  </xsd:schema>
  <xsd:schema xmlns:xsd="http://www.w3.org/2001/XMLSchema" xmlns:xs="http://www.w3.org/2001/XMLSchema" xmlns:dms="http://schemas.microsoft.com/office/2006/documentManagement/types" xmlns:pc="http://schemas.microsoft.com/office/infopath/2007/PartnerControls" targetNamespace="dc0febaa-0815-45ea-8e66-102de321f9ae"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028772-CE54-4E42-ADE0-3FA995FD68FA}">
  <ds:schemaRefs>
    <ds:schemaRef ds:uri="http://schemas.microsoft.com/sharepoint/v3/contenttype/forms"/>
  </ds:schemaRefs>
</ds:datastoreItem>
</file>

<file path=customXml/itemProps2.xml><?xml version="1.0" encoding="utf-8"?>
<ds:datastoreItem xmlns:ds="http://schemas.openxmlformats.org/officeDocument/2006/customXml" ds:itemID="{B7F2E94D-50AA-4217-A598-BB032219D86B}">
  <ds:schemaRefs>
    <ds:schemaRef ds:uri="http://www.w3.org/XML/1998/namespace"/>
    <ds:schemaRef ds:uri="http://schemas.microsoft.com/office/infopath/2007/PartnerControls"/>
    <ds:schemaRef ds:uri="dc0febaa-0815-45ea-8e66-102de321f9ae"/>
    <ds:schemaRef ds:uri="http://schemas.microsoft.com/office/2006/documentManagement/types"/>
    <ds:schemaRef ds:uri="http://purl.org/dc/elements/1.1/"/>
    <ds:schemaRef ds:uri="http://schemas.microsoft.com/office/2006/metadata/properties"/>
    <ds:schemaRef ds:uri="5d92a71a-3ff2-49b7-99e9-0e7f5025f7c1"/>
    <ds:schemaRef ds:uri="http://purl.org/dc/dcmitype/"/>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DA9D5165-789D-4070-8ADE-26438B873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2a71a-3ff2-49b7-99e9-0e7f5025f7c1"/>
    <ds:schemaRef ds:uri="dc0febaa-0815-45ea-8e66-102de321f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4</vt:i4>
      </vt:variant>
    </vt:vector>
  </HeadingPairs>
  <TitlesOfParts>
    <vt:vector size="15" baseType="lpstr">
      <vt:lpstr>Summary</vt:lpstr>
      <vt:lpstr>Hours</vt:lpstr>
      <vt:lpstr>Semester Credit Hours</vt:lpstr>
      <vt:lpstr>Cost Study</vt:lpstr>
      <vt:lpstr>CIP Codes</vt:lpstr>
      <vt:lpstr>Success Points</vt:lpstr>
      <vt:lpstr>Contact Hours</vt:lpstr>
      <vt:lpstr>2018 Suc pts with OOS transfer</vt:lpstr>
      <vt:lpstr>2017 Suc pts with OOS transfer</vt:lpstr>
      <vt:lpstr>2016 Suc pts with OOS transfer</vt:lpstr>
      <vt:lpstr>Coastal Bend Comp</vt:lpstr>
      <vt:lpstr>Summary!Print_Area</vt:lpstr>
      <vt:lpstr>Hours!Print_Titles</vt:lpstr>
      <vt:lpstr>'Success Points'!Print_Titles</vt:lpstr>
      <vt:lpstr>Summary!Print_Titles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of Legislative Appropriations for Community Colleges 2020-2021</dc:title>
  <dc:subject/>
  <dc:creator>Strategic Planning and Funding</dc:creator>
  <cp:keywords>Formula Funding</cp:keywords>
  <cp:lastModifiedBy>kingcd</cp:lastModifiedBy>
  <cp:lastPrinted>2018-07-19T16:54:48Z</cp:lastPrinted>
  <dcterms:created xsi:type="dcterms:W3CDTF">2008-10-28T19:53:05Z</dcterms:created>
  <dcterms:modified xsi:type="dcterms:W3CDTF">2019-08-28T17:58:04Z</dcterms:modified>
  <cp:category>Formula Funding</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0x010100DD36788C29AC9649B90F2E6675A20118</vt:lpwstr>
  </property>
</Properties>
</file>